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W:\Revenue Requirements\0 - RATE &amp; REGULATORY FILINGS\KENTUCKY\3 - KY Rate Cases\2021-00214 - 2021 KY Rate Case\1 - DISCOVERY\AG &amp; Staff Rehearing Set 1\"/>
    </mc:Choice>
  </mc:AlternateContent>
  <xr:revisionPtr revIDLastSave="0" documentId="8_{AF2250D6-CE49-4AB4-BE02-3FEC590DB763}" xr6:coauthVersionLast="47" xr6:coauthVersionMax="47" xr10:uidLastSave="{00000000-0000-0000-0000-000000000000}"/>
  <bookViews>
    <workbookView xWindow="-110" yWindow="-110" windowWidth="19420" windowHeight="10420" tabRatio="852" xr2:uid="{00000000-000D-0000-FFFF-FFFF00000000}"/>
  </bookViews>
  <sheets>
    <sheet name="Exhibit A" sheetId="13" r:id="rId1"/>
    <sheet name="Exhibit B" sheetId="6" r:id="rId2"/>
    <sheet name="Exhibit B-1" sheetId="37" r:id="rId3"/>
    <sheet name="Exhibit B-2" sheetId="38" r:id="rId4"/>
    <sheet name="Exhibit B-3" sheetId="39" r:id="rId5"/>
    <sheet name="Exhibit C" sheetId="2" r:id="rId6"/>
    <sheet name="Exhibit C-1" sheetId="35" r:id="rId7"/>
    <sheet name="Exhibit C-2" sheetId="36" r:id="rId8"/>
    <sheet name="Exhibit D" sheetId="4" r:id="rId9"/>
    <sheet name="Exhibit E" sheetId="5" r:id="rId10"/>
    <sheet name="Exhibit F" sheetId="28" r:id="rId11"/>
    <sheet name="Exhibit F-1" sheetId="25" r:id="rId12"/>
    <sheet name="Exhibit G" sheetId="9" r:id="rId13"/>
    <sheet name="Exhibit H" sheetId="10" r:id="rId14"/>
    <sheet name="Exhibit I" sheetId="11" r:id="rId15"/>
    <sheet name="Exhibit J" sheetId="12" r:id="rId16"/>
    <sheet name="Exhibit K-1" sheetId="30" r:id="rId17"/>
    <sheet name="Exhibit K-2" sheetId="29" r:id="rId18"/>
    <sheet name="Exhibit K-3" sheetId="3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 localSheetId="2">#REF!</definedName>
    <definedName name="\A" localSheetId="3">#REF!</definedName>
    <definedName name="\A" localSheetId="6">#REF!</definedName>
    <definedName name="\A" localSheetId="7">#REF!</definedName>
    <definedName name="\A" localSheetId="16">#REF!</definedName>
    <definedName name="\A">#REF!</definedName>
    <definedName name="\c" localSheetId="3">#REF!</definedName>
    <definedName name="\c" localSheetId="16">#REF!</definedName>
    <definedName name="\c">#REF!</definedName>
    <definedName name="\E" localSheetId="3">#REF!</definedName>
    <definedName name="\E" localSheetId="4">#REF!</definedName>
    <definedName name="\E" localSheetId="11">#REF!</definedName>
    <definedName name="\E" localSheetId="16">#REF!</definedName>
    <definedName name="\E">#REF!</definedName>
    <definedName name="\f" localSheetId="16">#REF!</definedName>
    <definedName name="\f">#REF!</definedName>
    <definedName name="\G" localSheetId="3">#REF!</definedName>
    <definedName name="\G" localSheetId="4">#REF!</definedName>
    <definedName name="\G" localSheetId="11">#REF!</definedName>
    <definedName name="\G" localSheetId="16">#REF!</definedName>
    <definedName name="\G">#REF!</definedName>
    <definedName name="\H" localSheetId="3">#REF!</definedName>
    <definedName name="\H" localSheetId="4">#REF!</definedName>
    <definedName name="\H" localSheetId="11">#REF!</definedName>
    <definedName name="\H" localSheetId="16">#REF!</definedName>
    <definedName name="\H">#REF!</definedName>
    <definedName name="\L" localSheetId="3">#REF!</definedName>
    <definedName name="\L" localSheetId="4">#REF!</definedName>
    <definedName name="\L" localSheetId="11">#REF!</definedName>
    <definedName name="\L" localSheetId="16">#REF!</definedName>
    <definedName name="\L">#REF!</definedName>
    <definedName name="\P" localSheetId="3">#REF!</definedName>
    <definedName name="\P" localSheetId="4">#REF!</definedName>
    <definedName name="\P" localSheetId="11">#REF!</definedName>
    <definedName name="\P" localSheetId="16">#REF!</definedName>
    <definedName name="\P">#REF!</definedName>
    <definedName name="\R" localSheetId="3">#REF!</definedName>
    <definedName name="\R" localSheetId="4">#REF!</definedName>
    <definedName name="\R" localSheetId="11">#REF!</definedName>
    <definedName name="\R" localSheetId="16">#REF!</definedName>
    <definedName name="\R">#REF!</definedName>
    <definedName name="\S" localSheetId="3">#REF!</definedName>
    <definedName name="\S" localSheetId="4">#REF!</definedName>
    <definedName name="\S" localSheetId="11">#REF!</definedName>
    <definedName name="\S" localSheetId="16">#REF!</definedName>
    <definedName name="\S">#REF!</definedName>
    <definedName name="\T" localSheetId="3">#REF!</definedName>
    <definedName name="\T" localSheetId="4">#REF!</definedName>
    <definedName name="\T" localSheetId="11">#REF!</definedName>
    <definedName name="\T" localSheetId="16">#REF!</definedName>
    <definedName name="\T">#REF!</definedName>
    <definedName name="\X" localSheetId="3">#REF!</definedName>
    <definedName name="\X" localSheetId="4">#REF!</definedName>
    <definedName name="\X" localSheetId="11">#REF!</definedName>
    <definedName name="\X" localSheetId="16">#REF!</definedName>
    <definedName name="\X">#REF!</definedName>
    <definedName name="\z" localSheetId="16">#REF!</definedName>
    <definedName name="\z">#REF!</definedName>
    <definedName name="_____LVS1">#REF!</definedName>
    <definedName name="_____LVS2">#REF!</definedName>
    <definedName name="____LVS1" localSheetId="11">#REF!</definedName>
    <definedName name="____LVS1" localSheetId="16">#REF!</definedName>
    <definedName name="____LVS1">#REF!</definedName>
    <definedName name="____LVS2" localSheetId="11">#REF!</definedName>
    <definedName name="____LVS2" localSheetId="16">#REF!</definedName>
    <definedName name="____LVS2">#REF!</definedName>
    <definedName name="____W.O.R.K.B.O.O.K..C.O.N.T.E.N.T.S____" localSheetId="16">#REF!</definedName>
    <definedName name="____W.O.R.K.B.O.O.K..C.O.N.T.E.N.T.S____">#REF!</definedName>
    <definedName name="___LVS1" localSheetId="11">#REF!</definedName>
    <definedName name="___LVS1" localSheetId="16">#REF!</definedName>
    <definedName name="___LVS1">#REF!</definedName>
    <definedName name="___LVS2" localSheetId="11">#REF!</definedName>
    <definedName name="___LVS2" localSheetId="16">#REF!</definedName>
    <definedName name="___LVS2">#REF!</definedName>
    <definedName name="__123Graph_A" localSheetId="7" hidden="1">#REF!</definedName>
    <definedName name="__123Graph_A" hidden="1">#REF!</definedName>
    <definedName name="__123Graph_B" localSheetId="7" hidden="1">#REF!</definedName>
    <definedName name="__123Graph_B" hidden="1">#REF!</definedName>
    <definedName name="__123Graph_C" localSheetId="7" hidden="1">#REF!</definedName>
    <definedName name="__123Graph_C" hidden="1">#REF!</definedName>
    <definedName name="__123Graph_D" localSheetId="7" hidden="1">#REF!</definedName>
    <definedName name="__123Graph_D" hidden="1">#REF!</definedName>
    <definedName name="__123Graph_E" localSheetId="7" hidden="1">#REF!</definedName>
    <definedName name="__123Graph_E" hidden="1">#REF!</definedName>
    <definedName name="__123Graph_F" localSheetId="7" hidden="1">#REF!</definedName>
    <definedName name="__123Graph_F" hidden="1">#REF!</definedName>
    <definedName name="__LVS1" localSheetId="11">#REF!</definedName>
    <definedName name="__LVS1" localSheetId="16">#REF!</definedName>
    <definedName name="__LVS1">#REF!</definedName>
    <definedName name="__LVS2" localSheetId="11">#REF!</definedName>
    <definedName name="__LVS2" localSheetId="16">#REF!</definedName>
    <definedName name="__LVS2">#REF!</definedName>
    <definedName name="_1_2_qry_export_cwip" localSheetId="16">#REF!</definedName>
    <definedName name="_1_2_qry_export_cwip">#REF!</definedName>
    <definedName name="_adj2" localSheetId="2">'[1]adjustment 1'!$F$8:$F$1901</definedName>
    <definedName name="_adj2" localSheetId="6">'[1]adjustment 1'!$F$8:$F$1901</definedName>
    <definedName name="_adj2" localSheetId="7">'[1]adjustment 1'!$F$8:$F$1901</definedName>
    <definedName name="_adj2">'[2]adjustment 1'!$F$8:$F$1901</definedName>
    <definedName name="_amt2" localSheetId="2">'[1]adjustment 1'!$BZ$8:$BZ$1901</definedName>
    <definedName name="_amt2" localSheetId="6">'[1]adjustment 1'!$BZ$8:$BZ$1901</definedName>
    <definedName name="_amt2" localSheetId="7">'[1]adjustment 1'!$BZ$8:$BZ$1901</definedName>
    <definedName name="_amt2">'[2]adjustment 1'!$BZ$8:$BZ$1901</definedName>
    <definedName name="_C1_R1_V_C_1YR" localSheetId="3">#REF!</definedName>
    <definedName name="_C1_R1_V_C_1YR" localSheetId="4">#REF!</definedName>
    <definedName name="_C1_R1_V_C_1YR" localSheetId="11">#REF!</definedName>
    <definedName name="_C1_R1_V_C_1YR" localSheetId="16">#REF!</definedName>
    <definedName name="_C1_R1_V_C_1YR">#REF!</definedName>
    <definedName name="_C1_R1_V_C_2YR" localSheetId="3">#REF!</definedName>
    <definedName name="_C1_R1_V_C_2YR" localSheetId="4">#REF!</definedName>
    <definedName name="_C1_R1_V_C_2YR" localSheetId="11">#REF!</definedName>
    <definedName name="_C1_R1_V_C_2YR" localSheetId="16">#REF!</definedName>
    <definedName name="_C1_R1_V_C_2YR">#REF!</definedName>
    <definedName name="_C1_R1_V_C_5YR" localSheetId="3">#REF!</definedName>
    <definedName name="_C1_R1_V_C_5YR" localSheetId="4">#REF!</definedName>
    <definedName name="_C1_R1_V_C_5YR" localSheetId="11">#REF!</definedName>
    <definedName name="_C1_R1_V_C_5YR" localSheetId="16">#REF!</definedName>
    <definedName name="_C1_R1_V_C_5YR">#REF!</definedName>
    <definedName name="_C2_R1_V_C_1YR" localSheetId="3">#REF!</definedName>
    <definedName name="_C2_R1_V_C_1YR" localSheetId="4">#REF!</definedName>
    <definedName name="_C2_R1_V_C_1YR" localSheetId="11">#REF!</definedName>
    <definedName name="_C2_R1_V_C_1YR" localSheetId="16">#REF!</definedName>
    <definedName name="_C2_R1_V_C_1YR">#REF!</definedName>
    <definedName name="_C2_R1_V_C_2YR" localSheetId="3">#REF!</definedName>
    <definedName name="_C2_R1_V_C_2YR" localSheetId="4">#REF!</definedName>
    <definedName name="_C2_R1_V_C_2YR" localSheetId="11">#REF!</definedName>
    <definedName name="_C2_R1_V_C_2YR" localSheetId="16">#REF!</definedName>
    <definedName name="_C2_R1_V_C_2YR">#REF!</definedName>
    <definedName name="_C2_R1_V_C_5YR" localSheetId="3">#REF!</definedName>
    <definedName name="_C2_R1_V_C_5YR" localSheetId="4">#REF!</definedName>
    <definedName name="_C2_R1_V_C_5YR" localSheetId="11">#REF!</definedName>
    <definedName name="_C2_R1_V_C_5YR" localSheetId="16">#REF!</definedName>
    <definedName name="_C2_R1_V_C_5YR">#REF!</definedName>
    <definedName name="_C2_R2_V_C_1YR" localSheetId="3">#REF!</definedName>
    <definedName name="_C2_R2_V_C_1YR" localSheetId="4">#REF!</definedName>
    <definedName name="_C2_R2_V_C_1YR" localSheetId="11">#REF!</definedName>
    <definedName name="_C2_R2_V_C_1YR" localSheetId="16">#REF!</definedName>
    <definedName name="_C2_R2_V_C_1YR">#REF!</definedName>
    <definedName name="_C2_R2_V_C_2YR" localSheetId="3">#REF!</definedName>
    <definedName name="_C2_R2_V_C_2YR" localSheetId="4">#REF!</definedName>
    <definedName name="_C2_R2_V_C_2YR" localSheetId="11">#REF!</definedName>
    <definedName name="_C2_R2_V_C_2YR" localSheetId="16">#REF!</definedName>
    <definedName name="_C2_R2_V_C_2YR">#REF!</definedName>
    <definedName name="_C2_R2_V_C_5YR" localSheetId="3">#REF!</definedName>
    <definedName name="_C2_R2_V_C_5YR" localSheetId="4">#REF!</definedName>
    <definedName name="_C2_R2_V_C_5YR" localSheetId="11">#REF!</definedName>
    <definedName name="_C2_R2_V_C_5YR" localSheetId="16">#REF!</definedName>
    <definedName name="_C2_R2_V_C_5YR">#REF!</definedName>
    <definedName name="_C2_R4_V_C_1YR" localSheetId="3">#REF!</definedName>
    <definedName name="_C2_R4_V_C_1YR" localSheetId="4">#REF!</definedName>
    <definedName name="_C2_R4_V_C_1YR" localSheetId="11">#REF!</definedName>
    <definedName name="_C2_R4_V_C_1YR" localSheetId="16">#REF!</definedName>
    <definedName name="_C2_R4_V_C_1YR">#REF!</definedName>
    <definedName name="_C2_R4_V_C_2YR" localSheetId="3">#REF!</definedName>
    <definedName name="_C2_R4_V_C_2YR" localSheetId="4">#REF!</definedName>
    <definedName name="_C2_R4_V_C_2YR" localSheetId="11">#REF!</definedName>
    <definedName name="_C2_R4_V_C_2YR" localSheetId="16">#REF!</definedName>
    <definedName name="_C2_R4_V_C_2YR">#REF!</definedName>
    <definedName name="_C2_R4_V_C_5YR" localSheetId="3">#REF!</definedName>
    <definedName name="_C2_R4_V_C_5YR" localSheetId="4">#REF!</definedName>
    <definedName name="_C2_R4_V_C_5YR" localSheetId="11">#REF!</definedName>
    <definedName name="_C2_R4_V_C_5YR" localSheetId="16">#REF!</definedName>
    <definedName name="_C2_R4_V_C_5YR">#REF!</definedName>
    <definedName name="_C3_R1_V_C_1YR" localSheetId="3">#REF!</definedName>
    <definedName name="_C3_R1_V_C_1YR" localSheetId="4">#REF!</definedName>
    <definedName name="_C3_R1_V_C_1YR" localSheetId="11">#REF!</definedName>
    <definedName name="_C3_R1_V_C_1YR" localSheetId="16">#REF!</definedName>
    <definedName name="_C3_R1_V_C_1YR">#REF!</definedName>
    <definedName name="_C3_R1_V_C_2YR" localSheetId="3">#REF!</definedName>
    <definedName name="_C3_R1_V_C_2YR" localSheetId="4">#REF!</definedName>
    <definedName name="_C3_R1_V_C_2YR" localSheetId="11">#REF!</definedName>
    <definedName name="_C3_R1_V_C_2YR" localSheetId="16">#REF!</definedName>
    <definedName name="_C3_R1_V_C_2YR">#REF!</definedName>
    <definedName name="_C3_R1_V_C_5YR" localSheetId="3">#REF!</definedName>
    <definedName name="_C3_R1_V_C_5YR" localSheetId="4">#REF!</definedName>
    <definedName name="_C3_R1_V_C_5YR" localSheetId="11">#REF!</definedName>
    <definedName name="_C3_R1_V_C_5YR" localSheetId="16">#REF!</definedName>
    <definedName name="_C3_R1_V_C_5YR">#REF!</definedName>
    <definedName name="_C3_R2_V_C_1YR" localSheetId="3">#REF!</definedName>
    <definedName name="_C3_R2_V_C_1YR" localSheetId="4">#REF!</definedName>
    <definedName name="_C3_R2_V_C_1YR" localSheetId="11">#REF!</definedName>
    <definedName name="_C3_R2_V_C_1YR" localSheetId="16">#REF!</definedName>
    <definedName name="_C3_R2_V_C_1YR">#REF!</definedName>
    <definedName name="_C3_R2_V_C_2YR" localSheetId="3">#REF!</definedName>
    <definedName name="_C3_R2_V_C_2YR" localSheetId="4">#REF!</definedName>
    <definedName name="_C3_R2_V_C_2YR" localSheetId="11">#REF!</definedName>
    <definedName name="_C3_R2_V_C_2YR" localSheetId="16">#REF!</definedName>
    <definedName name="_C3_R2_V_C_2YR">#REF!</definedName>
    <definedName name="_C3_R2_V_C_5YR" localSheetId="3">#REF!</definedName>
    <definedName name="_C3_R2_V_C_5YR" localSheetId="4">#REF!</definedName>
    <definedName name="_C3_R2_V_C_5YR" localSheetId="11">#REF!</definedName>
    <definedName name="_C3_R2_V_C_5YR" localSheetId="16">#REF!</definedName>
    <definedName name="_C3_R2_V_C_5YR">#REF!</definedName>
    <definedName name="_C3_R4_V_C_1YR" localSheetId="3">#REF!</definedName>
    <definedName name="_C3_R4_V_C_1YR" localSheetId="4">#REF!</definedName>
    <definedName name="_C3_R4_V_C_1YR" localSheetId="11">#REF!</definedName>
    <definedName name="_C3_R4_V_C_1YR" localSheetId="16">#REF!</definedName>
    <definedName name="_C3_R4_V_C_1YR">#REF!</definedName>
    <definedName name="_C3_R4_V_C_2YR" localSheetId="3">#REF!</definedName>
    <definedName name="_C3_R4_V_C_2YR" localSheetId="4">#REF!</definedName>
    <definedName name="_C3_R4_V_C_2YR" localSheetId="11">#REF!</definedName>
    <definedName name="_C3_R4_V_C_2YR" localSheetId="16">#REF!</definedName>
    <definedName name="_C3_R4_V_C_2YR">#REF!</definedName>
    <definedName name="_C3_R4_V_C_5YR" localSheetId="3">#REF!</definedName>
    <definedName name="_C3_R4_V_C_5YR" localSheetId="4">#REF!</definedName>
    <definedName name="_C3_R4_V_C_5YR" localSheetId="11">#REF!</definedName>
    <definedName name="_C3_R4_V_C_5YR" localSheetId="16">#REF!</definedName>
    <definedName name="_C3_R4_V_C_5YR">#REF!</definedName>
    <definedName name="_C3_R5_V_C_1YR" localSheetId="3">#REF!</definedName>
    <definedName name="_C3_R5_V_C_1YR" localSheetId="4">#REF!</definedName>
    <definedName name="_C3_R5_V_C_1YR" localSheetId="11">#REF!</definedName>
    <definedName name="_C3_R5_V_C_1YR" localSheetId="16">#REF!</definedName>
    <definedName name="_C3_R5_V_C_1YR">#REF!</definedName>
    <definedName name="_C3_R5_V_C_2YR" localSheetId="3">#REF!</definedName>
    <definedName name="_C3_R5_V_C_2YR" localSheetId="4">#REF!</definedName>
    <definedName name="_C3_R5_V_C_2YR" localSheetId="11">#REF!</definedName>
    <definedName name="_C3_R5_V_C_2YR" localSheetId="16">#REF!</definedName>
    <definedName name="_C3_R5_V_C_2YR">#REF!</definedName>
    <definedName name="_C3_R5_V_C_5YR" localSheetId="3">#REF!</definedName>
    <definedName name="_C3_R5_V_C_5YR" localSheetId="4">#REF!</definedName>
    <definedName name="_C3_R5_V_C_5YR" localSheetId="11">#REF!</definedName>
    <definedName name="_C3_R5_V_C_5YR" localSheetId="16">#REF!</definedName>
    <definedName name="_C3_R5_V_C_5YR">#REF!</definedName>
    <definedName name="_con4050" localSheetId="2" hidden="1">{#N/A,"Anonymous",FALSE,"30 30k Table";#N/A,#N/A,FALSE,"30 50k Table";#N/A,#N/A,FALSE,"40 100k Table"}</definedName>
    <definedName name="_con4050" localSheetId="7" hidden="1">{#N/A,"Anonymous",FALSE,"30 30k Table";#N/A,#N/A,FALSE,"30 50k Table";#N/A,#N/A,FALSE,"40 100k Table"}</definedName>
    <definedName name="_con4050" hidden="1">{#N/A,"Anonymous",FALSE,"30 30k Table";#N/A,#N/A,FALSE,"30 50k Table";#N/A,#N/A,FALSE,"40 100k Table"}</definedName>
    <definedName name="_DAT1" localSheetId="2">#REF!</definedName>
    <definedName name="_DAT1">#REF!</definedName>
    <definedName name="_DAT10" localSheetId="2">#REF!</definedName>
    <definedName name="_DAT10">#REF!</definedName>
    <definedName name="_DAT11" localSheetId="2">#REF!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2" localSheetId="16">#REF!</definedName>
    <definedName name="_db2">#REF!</definedName>
    <definedName name="_Dist_Bin" hidden="1">#REF!</definedName>
    <definedName name="_Dist_Values" hidden="1">#REF!</definedName>
    <definedName name="_Fill" localSheetId="3" hidden="1">#REF!</definedName>
    <definedName name="_Fill" localSheetId="4" hidden="1">#REF!</definedName>
    <definedName name="_Fill" localSheetId="7" hidden="1">#REF!</definedName>
    <definedName name="_Fill" localSheetId="11" hidden="1">#REF!</definedName>
    <definedName name="_Fill" localSheetId="16" hidden="1">#REF!</definedName>
    <definedName name="_Fill" hidden="1">#REF!</definedName>
    <definedName name="_JF1">'[3]VA REV'!$A$3:$W$26</definedName>
    <definedName name="_JF10" localSheetId="2">#REF!</definedName>
    <definedName name="_JF10">#REF!</definedName>
    <definedName name="_jf1039" localSheetId="2">#REF!</definedName>
    <definedName name="_jf1039">#REF!</definedName>
    <definedName name="_jf1040" localSheetId="2">#REF!</definedName>
    <definedName name="_jf1040">#REF!</definedName>
    <definedName name="_JF19">#REF!</definedName>
    <definedName name="_jf20">#REF!</definedName>
    <definedName name="_jf21">#REF!</definedName>
    <definedName name="_JF3">'[3]VA UNBILL'!$A$2:$W$23</definedName>
    <definedName name="_jf38" localSheetId="2">#REF!</definedName>
    <definedName name="_jf38">#REF!</definedName>
    <definedName name="_jf39" localSheetId="2">#REF!</definedName>
    <definedName name="_jf39">#REF!</definedName>
    <definedName name="_jf40" localSheetId="2">#REF!</definedName>
    <definedName name="_jf40">#REF!</definedName>
    <definedName name="_jf42">#REF!</definedName>
    <definedName name="_JF47">#REF!</definedName>
    <definedName name="_JF63">#REF!</definedName>
    <definedName name="_jf65">#REF!</definedName>
    <definedName name="_jf66">#REF!</definedName>
    <definedName name="_jf819">#REF!</definedName>
    <definedName name="_JF84">#REF!</definedName>
    <definedName name="_JF9">#REF!</definedName>
    <definedName name="_Key1" localSheetId="6" hidden="1">#REF!</definedName>
    <definedName name="_Key1" localSheetId="7" hidden="1">#REF!</definedName>
    <definedName name="_Key1" localSheetId="16" hidden="1">#REF!</definedName>
    <definedName name="_Key1" hidden="1">#REF!</definedName>
    <definedName name="_LVS1" localSheetId="11">#REF!</definedName>
    <definedName name="_LVS1" localSheetId="16">#REF!</definedName>
    <definedName name="_LVS1">#REF!</definedName>
    <definedName name="_LVS2" localSheetId="11">#REF!</definedName>
    <definedName name="_LVS2" localSheetId="16">#REF!</definedName>
    <definedName name="_LVS2">#REF!</definedName>
    <definedName name="_Order1" hidden="1">255</definedName>
    <definedName name="_Order2" hidden="1">255</definedName>
    <definedName name="_pap05" localSheetId="3">#REF!</definedName>
    <definedName name="_pap05" localSheetId="16">#REF!</definedName>
    <definedName name="_pap05">#REF!</definedName>
    <definedName name="_pap06" localSheetId="3">#REF!</definedName>
    <definedName name="_pap06" localSheetId="16">#REF!</definedName>
    <definedName name="_pap06">#REF!</definedName>
    <definedName name="_Parse_In" localSheetId="2" hidden="1">#REF!</definedName>
    <definedName name="_Parse_In" hidden="1">#REF!</definedName>
    <definedName name="_Parse_Out" hidden="1">#REF!</definedName>
    <definedName name="_PD1" localSheetId="3">#REF!</definedName>
    <definedName name="_PD1" localSheetId="16">#REF!</definedName>
    <definedName name="_PD1">#REF!</definedName>
    <definedName name="_PD2" localSheetId="16">#REF!</definedName>
    <definedName name="_PD2">#REF!</definedName>
    <definedName name="_PDM1" localSheetId="16">#REF!</definedName>
    <definedName name="_PDM1">#REF!</definedName>
    <definedName name="_PDM2" localSheetId="16">#REF!</definedName>
    <definedName name="_PDM2">#REF!</definedName>
    <definedName name="_Regression_Int" hidden="1">1</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11" hidden="1">#REF!</definedName>
    <definedName name="_Regression_Out" localSheetId="16" hidden="1">#REF!</definedName>
    <definedName name="_Regression_Out" hidden="1">#REF!</definedName>
    <definedName name="_Regression_X" localSheetId="6" hidden="1">#REF!</definedName>
    <definedName name="_Regression_X" localSheetId="7" hidden="1">#REF!</definedName>
    <definedName name="_Regression_X" localSheetId="16" hidden="1">#REF!</definedName>
    <definedName name="_Regression_X" hidden="1">#REF!</definedName>
    <definedName name="_Regression_Y" localSheetId="3" hidden="1">#REF!</definedName>
    <definedName name="_Regression_Y" localSheetId="4" hidden="1">#REF!</definedName>
    <definedName name="_Regression_Y" localSheetId="7" hidden="1">#REF!</definedName>
    <definedName name="_Regression_Y" localSheetId="11" hidden="1">#REF!</definedName>
    <definedName name="_Regression_Y" localSheetId="16" hidden="1">#REF!</definedName>
    <definedName name="_Regression_Y" hidden="1">#REF!</definedName>
    <definedName name="_ROR1">#REF!</definedName>
    <definedName name="_S" localSheetId="3">#REF!</definedName>
    <definedName name="_S" localSheetId="4">#REF!</definedName>
    <definedName name="_S" localSheetId="11">#REF!</definedName>
    <definedName name="_S" localSheetId="16">#REF!</definedName>
    <definedName name="_S">#REF!</definedName>
    <definedName name="_Sort" localSheetId="7" hidden="1">#REF!</definedName>
    <definedName name="_Sort" localSheetId="16" hidden="1">#REF!</definedName>
    <definedName name="_Sort" hidden="1">#REF!</definedName>
    <definedName name="_tab1">#REF!</definedName>
    <definedName name="_tab10">#REF!</definedName>
    <definedName name="_tab11">#REF!</definedName>
    <definedName name="_tab12">#REF!</definedName>
    <definedName name="_tab13">#REF!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1_In1" localSheetId="7" hidden="1">#REF!</definedName>
    <definedName name="_Table1_In1" hidden="1">#REF!</definedName>
    <definedName name="_Table1_Out" localSheetId="7" hidden="1">#REF!</definedName>
    <definedName name="_Table1_Out" hidden="1">#REF!</definedName>
    <definedName name="_Table2_Out" localSheetId="7" hidden="1">#REF!</definedName>
    <definedName name="_Table2_Out" hidden="1">#REF!</definedName>
    <definedName name="a" localSheetId="3">[4]PPAct!$B$246:$P$256</definedName>
    <definedName name="a">[5]PPAct!$B$246:$P$256</definedName>
    <definedName name="A_P" localSheetId="3">#REF!</definedName>
    <definedName name="A_P" localSheetId="4">#REF!</definedName>
    <definedName name="A_P" localSheetId="11">#REF!</definedName>
    <definedName name="A_P" localSheetId="16">#REF!</definedName>
    <definedName name="A_P">#REF!</definedName>
    <definedName name="A_P_GAS" localSheetId="3">#REF!</definedName>
    <definedName name="A_P_GAS" localSheetId="4">#REF!</definedName>
    <definedName name="A_P_GAS" localSheetId="11">#REF!</definedName>
    <definedName name="A_P_GAS" localSheetId="16">#REF!</definedName>
    <definedName name="A_P_GAS">#REF!</definedName>
    <definedName name="AAFACTOR">'[6]WP 40-1'!$F$68</definedName>
    <definedName name="ab" localSheetId="3">[7]PPAct!$B$246:$P$256</definedName>
    <definedName name="ab">[8]PPAct!$B$246:$P$256</definedName>
    <definedName name="ABFACTOR">'[6]WP 40-1'!$F$70</definedName>
    <definedName name="ABHDD_J1" localSheetId="3">#REF!</definedName>
    <definedName name="ABHDD_J1" localSheetId="4">#REF!</definedName>
    <definedName name="ABHDD_J1" localSheetId="11">#REF!</definedName>
    <definedName name="ABHDD_J1" localSheetId="16">#REF!</definedName>
    <definedName name="ABHDD_J1">#REF!</definedName>
    <definedName name="ABHDD_J1_03" localSheetId="3">#REF!</definedName>
    <definedName name="ABHDD_J1_03" localSheetId="4">#REF!</definedName>
    <definedName name="ABHDD_J1_03" localSheetId="11">#REF!</definedName>
    <definedName name="ABHDD_J1_03" localSheetId="16">#REF!</definedName>
    <definedName name="ABHDD_J1_03">#REF!</definedName>
    <definedName name="ABHDD_J2" localSheetId="3">#REF!</definedName>
    <definedName name="ABHDD_J2" localSheetId="4">#REF!</definedName>
    <definedName name="ABHDD_J2" localSheetId="11">#REF!</definedName>
    <definedName name="ABHDD_J2" localSheetId="16">#REF!</definedName>
    <definedName name="ABHDD_J2">#REF!</definedName>
    <definedName name="ABHDD_J2_03" localSheetId="3">#REF!</definedName>
    <definedName name="ABHDD_J2_03" localSheetId="4">#REF!</definedName>
    <definedName name="ABHDD_J2_03" localSheetId="11">#REF!</definedName>
    <definedName name="ABHDD_J2_03" localSheetId="16">#REF!</definedName>
    <definedName name="ABHDD_J2_03">#REF!</definedName>
    <definedName name="ABHDD_J3" localSheetId="3">#REF!</definedName>
    <definedName name="ABHDD_J3" localSheetId="4">#REF!</definedName>
    <definedName name="ABHDD_J3" localSheetId="11">#REF!</definedName>
    <definedName name="ABHDD_J3" localSheetId="16">#REF!</definedName>
    <definedName name="ABHDD_J3">#REF!</definedName>
    <definedName name="ABHDD_J3_03" localSheetId="3">#REF!</definedName>
    <definedName name="ABHDD_J3_03" localSheetId="4">#REF!</definedName>
    <definedName name="ABHDD_J3_03" localSheetId="11">#REF!</definedName>
    <definedName name="ABHDD_J3_03" localSheetId="16">#REF!</definedName>
    <definedName name="ABHDD_J3_03">#REF!</definedName>
    <definedName name="ABHDD_J4" localSheetId="3">#REF!</definedName>
    <definedName name="ABHDD_J4" localSheetId="4">#REF!</definedName>
    <definedName name="ABHDD_J4" localSheetId="11">#REF!</definedName>
    <definedName name="ABHDD_J4" localSheetId="16">#REF!</definedName>
    <definedName name="ABHDD_J4">#REF!</definedName>
    <definedName name="ABHDD_J4_03" localSheetId="3">#REF!</definedName>
    <definedName name="ABHDD_J4_03" localSheetId="4">#REF!</definedName>
    <definedName name="ABHDD_J4_03" localSheetId="11">#REF!</definedName>
    <definedName name="ABHDD_J4_03" localSheetId="16">#REF!</definedName>
    <definedName name="ABHDD_J4_03">#REF!</definedName>
    <definedName name="ABHDD_J5" localSheetId="3">#REF!</definedName>
    <definedName name="ABHDD_J5" localSheetId="4">#REF!</definedName>
    <definedName name="ABHDD_J5" localSheetId="11">#REF!</definedName>
    <definedName name="ABHDD_J5" localSheetId="16">#REF!</definedName>
    <definedName name="ABHDD_J5">#REF!</definedName>
    <definedName name="ABHDD_J5_03" localSheetId="3">#REF!</definedName>
    <definedName name="ABHDD_J5_03" localSheetId="4">#REF!</definedName>
    <definedName name="ABHDD_J5_03" localSheetId="11">#REF!</definedName>
    <definedName name="ABHDD_J5_03" localSheetId="16">#REF!</definedName>
    <definedName name="ABHDD_J5_03">#REF!</definedName>
    <definedName name="ABHDD_J6_03" localSheetId="3">#REF!</definedName>
    <definedName name="ABHDD_J6_03" localSheetId="4">#REF!</definedName>
    <definedName name="ABHDD_J6_03" localSheetId="11">#REF!</definedName>
    <definedName name="ABHDD_J6_03" localSheetId="16">#REF!</definedName>
    <definedName name="ABHDD_J6_03">#REF!</definedName>
    <definedName name="ABHDD_J7_03" localSheetId="3">#REF!</definedName>
    <definedName name="ABHDD_J7_03" localSheetId="4">#REF!</definedName>
    <definedName name="ABHDD_J7_03" localSheetId="11">#REF!</definedName>
    <definedName name="ABHDD_J7_03" localSheetId="16">#REF!</definedName>
    <definedName name="ABHDD_J7_03">#REF!</definedName>
    <definedName name="aBTUFactor">[9]assump!$G$46</definedName>
    <definedName name="aCapital_Distr_Distr">[9]assump!$G$69:$K$69</definedName>
    <definedName name="aCapital_Distr_Gath">[9]assump!$G$70:$K$70</definedName>
    <definedName name="aCapital_Distr_gen">[9]assump!$G$72:$K$72</definedName>
    <definedName name="aCapital_Distr_PL">[9]assump!$G$68:$K$68</definedName>
    <definedName name="aCapital_Distr_ungd">[9]assump!$G$71:$K$71</definedName>
    <definedName name="aCapital_PL_Distr">[9]assump!$G$80:$K$80</definedName>
    <definedName name="aCapital_PL_Gath">[9]assump!$G$81:$K$81</definedName>
    <definedName name="aCapital_PL_Gen">[9]assump!$G$83:$K$83</definedName>
    <definedName name="aCapital_PL_PL">[9]assump!$G$79:$K$79</definedName>
    <definedName name="aCapital_PL_Ungd">[9]assump!$G$82:$K$82</definedName>
    <definedName name="acct" localSheetId="3">#REF!</definedName>
    <definedName name="acct" localSheetId="16">#REF!</definedName>
    <definedName name="acct">#REF!</definedName>
    <definedName name="actual" localSheetId="3">[10]summary!$G$2:$G$3577</definedName>
    <definedName name="actual">[11]summary!$G$2:$G$3577</definedName>
    <definedName name="ACwvu.ANALYSIS._.1." localSheetId="2" hidden="1">#REF!</definedName>
    <definedName name="ACwvu.ANALYSIS._.1." hidden="1">#REF!</definedName>
    <definedName name="ACwvu.ANALYSIS._.2." localSheetId="2" hidden="1">#REF!</definedName>
    <definedName name="ACwvu.ANALYSIS._.2." hidden="1">#REF!</definedName>
    <definedName name="ACwvu.grid._.lines." localSheetId="2" hidden="1">[12]JE!#REF!</definedName>
    <definedName name="ACwvu.grid._.lines." hidden="1">[12]JE!#REF!</definedName>
    <definedName name="ACwvu.OPERATING._.EXPENSES." localSheetId="2" hidden="1">#REF!</definedName>
    <definedName name="ACwvu.OPERATING._.EXPENSES." hidden="1">#REF!</definedName>
    <definedName name="aDeprRate_Distr">[9]assump!$G$21</definedName>
    <definedName name="aDeprRate_Gath">[9]assump!$G$22</definedName>
    <definedName name="aDeprRate_Gen">[9]assump!$G$24</definedName>
    <definedName name="aDeprRate_PL">[9]assump!$G$20</definedName>
    <definedName name="aDeprRate_Ungd">[9]assump!$G$23</definedName>
    <definedName name="adsadb" localSheetId="2" hidden="1">{"Schedule J-1",#N/A,FALSE,"Schedule J-1";"WP/J-1.1",#N/A,FALSE,"Schedule J-1";"Schedule J-2",#N/A,FALSE,"Schedule J-1";"WP/J-2.1",#N/A,FALSE,"Schedule J-1";"Schedule J-3",#N/A,FALSE,"Schedule J-1";"Schedule J-4",#N/A,FALSE,"Schedule J-1";"Schedule J-5",#N/A,FALSE,"Schedule J-1";"Schedule J-6",#N/A,FALSE,"Schedule J-1"}</definedName>
    <definedName name="adsadb" localSheetId="7"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2" hidden="1">{"Schedule J-1",#N/A,FALSE,"Schedule J-1";"WP/J-1.1",#N/A,FALSE,"Schedule J-1";"Schedule J-2",#N/A,FALSE,"Schedule J-1";"WP/J-2.1",#N/A,FALSE,"Schedule J-1";"Schedule J-3",#N/A,FALSE,"Schedule J-1";"Schedule J-4",#N/A,FALSE,"Schedule J-1";"Schedule J-5",#N/A,FALSE,"Schedule J-1";"Schedule J-6",#N/A,FALSE,"Schedule J-1"}</definedName>
    <definedName name="adsadb1" localSheetId="7"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3">#REF!</definedName>
    <definedName name="ADVal" localSheetId="16">#REF!</definedName>
    <definedName name="ADVal">#REF!</definedName>
    <definedName name="AEL_1080" localSheetId="2">#REF!</definedName>
    <definedName name="AEL_1080" localSheetId="3">#REF!</definedName>
    <definedName name="AEL_1080" localSheetId="6">#REF!</definedName>
    <definedName name="AEL_1080" localSheetId="7">#REF!</definedName>
    <definedName name="AEL_1080" localSheetId="16">#REF!</definedName>
    <definedName name="AEL_1080">#REF!</definedName>
    <definedName name="AEL_1110" localSheetId="3">#REF!</definedName>
    <definedName name="AEL_1110" localSheetId="6">#REF!</definedName>
    <definedName name="AEL_1110" localSheetId="7">#REF!</definedName>
    <definedName name="AEL_1110" localSheetId="16">#REF!</definedName>
    <definedName name="AEL_1110">#REF!</definedName>
    <definedName name="AFACTOR">'[6]WP 40-1'!$F$13</definedName>
    <definedName name="aFITRate">[9]assump!$G$143</definedName>
    <definedName name="aGasPrice">[9]assump!$G$45</definedName>
    <definedName name="aic">[13]AIC!$C$14:$G$27</definedName>
    <definedName name="aic_tba">[13]AIC!$L$14:$T$65</definedName>
    <definedName name="ALL_CUST" localSheetId="3">#REF!</definedName>
    <definedName name="ALL_CUST" localSheetId="4">#REF!</definedName>
    <definedName name="ALL_CUST" localSheetId="11">#REF!</definedName>
    <definedName name="ALL_CUST" localSheetId="16">#REF!</definedName>
    <definedName name="ALL_CUST">#REF!</definedName>
    <definedName name="ALL_DEM" localSheetId="3">#REF!</definedName>
    <definedName name="ALL_DEM" localSheetId="4">#REF!</definedName>
    <definedName name="ALL_DEM" localSheetId="11">#REF!</definedName>
    <definedName name="ALL_DEM" localSheetId="16">#REF!</definedName>
    <definedName name="ALL_DEM">#REF!</definedName>
    <definedName name="ALLOC_02" localSheetId="3">#REF!</definedName>
    <definedName name="ALLOC_02" localSheetId="4">#REF!</definedName>
    <definedName name="ALLOC_02" localSheetId="11">#REF!</definedName>
    <definedName name="ALLOC_02" localSheetId="16">#REF!</definedName>
    <definedName name="ALLOC_02">#REF!</definedName>
    <definedName name="alloc_table" localSheetId="16">#REF!</definedName>
    <definedName name="alloc_table">#REF!</definedName>
    <definedName name="aLUG">[9]assump!$G$43</definedName>
    <definedName name="amounts" localSheetId="3">#REF!</definedName>
    <definedName name="amounts" localSheetId="16">#REF!</definedName>
    <definedName name="amounts">#REF!</definedName>
    <definedName name="amt" localSheetId="2">'[14]Rpt 1033-Feb05-Deprec. Exp.'!$L$3:$L$1706</definedName>
    <definedName name="amt" localSheetId="6">'[14]Rpt 1033-Feb05-Deprec. Exp.'!$L$3:$L$1706</definedName>
    <definedName name="amt" localSheetId="7">'[14]Rpt 1033-Feb05-Deprec. Exp.'!$L$3:$L$1706</definedName>
    <definedName name="amt">'[15]Rpt 1033-Feb05-Deprec. Exp.'!$L$3:$L$1706</definedName>
    <definedName name="aRecoverRate_Distr">[9]assump!$G$37</definedName>
    <definedName name="aRecoverRate_Gath">[9]assump!$G$38</definedName>
    <definedName name="aRecoverRate_Gen">[9]assump!$G$40</definedName>
    <definedName name="aRecoverRate_PL">[9]assump!$G$36</definedName>
    <definedName name="aRecoverRate_Ungd">[9]assump!$G$39</definedName>
    <definedName name="aRetireRate_Distr">[9]assump!$G$30</definedName>
    <definedName name="aRetireRate_Gath">[9]assump!$G$31</definedName>
    <definedName name="aRetireRate_Gen">[9]assump!$G$33</definedName>
    <definedName name="aRetireRate_PL">[9]assump!$G$29</definedName>
    <definedName name="aRetireRate_Ungd">[9]assump!$G$32</definedName>
    <definedName name="aRevenueTaxRate">[9]assump!$G$44</definedName>
    <definedName name="as" localSheetId="2" hidden="1">{"Summary",#N/A,FALSE,"Options "}</definedName>
    <definedName name="as" localSheetId="7" hidden="1">{"Summary",#N/A,FALSE,"Options "}</definedName>
    <definedName name="as" hidden="1">{"Summary",#N/A,FALSE,"Options "}</definedName>
    <definedName name="AS2DocOpenMode" hidden="1">"AS2DocumentEdit"</definedName>
    <definedName name="ashwin" localSheetId="2" hidden="1">{#N/A,"Anonymous",FALSE,"30 30k Table";#N/A,#N/A,FALSE,"30 50k Table";#N/A,#N/A,FALSE,"40 100k Table"}</definedName>
    <definedName name="ashwin" localSheetId="7" hidden="1">{#N/A,"Anonymous",FALSE,"30 30k Table";#N/A,#N/A,FALSE,"30 50k Table";#N/A,#N/A,FALSE,"40 100k Table"}</definedName>
    <definedName name="ashwin" hidden="1">{#N/A,"Anonymous",FALSE,"30 30k Table";#N/A,#N/A,FALSE,"30 50k Table";#N/A,#N/A,FALSE,"40 100k Table"}</definedName>
    <definedName name="Assessment_FooterType" hidden="1">"NONE"</definedName>
    <definedName name="Assessments_FooterType" hidden="1">"NONE"</definedName>
    <definedName name="ATMOS_1080" localSheetId="2">#REF!</definedName>
    <definedName name="ATMOS_1080" localSheetId="3">#REF!</definedName>
    <definedName name="ATMOS_1080" localSheetId="6">#REF!</definedName>
    <definedName name="ATMOS_1080" localSheetId="7">#REF!</definedName>
    <definedName name="ATMOS_1080" localSheetId="16">#REF!</definedName>
    <definedName name="ATMOS_1080">#REF!</definedName>
    <definedName name="ATMOS_1110" localSheetId="2">#REF!</definedName>
    <definedName name="ATMOS_1110" localSheetId="3">#REF!</definedName>
    <definedName name="ATMOS_1110" localSheetId="6">#REF!</definedName>
    <definedName name="ATMOS_1110" localSheetId="7">#REF!</definedName>
    <definedName name="ATMOS_1110" localSheetId="16">#REF!</definedName>
    <definedName name="ATMOS_1110">#REF!</definedName>
    <definedName name="aYear1">[9]assump!$G$52:$G$85</definedName>
    <definedName name="aYear2">[9]assump!$H$52:$H$85</definedName>
    <definedName name="aYear3">[9]assump!$I$52:$I$85</definedName>
    <definedName name="aYear4">[9]assump!$J$52:$J$85</definedName>
    <definedName name="aYear5">[9]assump!$K$52:$K$85</definedName>
    <definedName name="B" localSheetId="3">[4]PPBud!$B$246:$P$256</definedName>
    <definedName name="B">[5]PPBud!$B$246:$P$256</definedName>
    <definedName name="badger" localSheetId="2" hidden="1">{"TOT_QTR_TO_PREV",#N/A,FALSE,"Site Sum"}</definedName>
    <definedName name="badger" localSheetId="7" hidden="1">{"TOT_QTR_TO_PREV",#N/A,FALSE,"Site Sum"}</definedName>
    <definedName name="badger" hidden="1">{"TOT_QTR_TO_PREV",#N/A,FALSE,"Site Sum"}</definedName>
    <definedName name="badger1" localSheetId="2" hidden="1">{"TOT_QTR_TO_PREV",#N/A,FALSE,"Site Sum"}</definedName>
    <definedName name="badger1" localSheetId="7" hidden="1">{"TOT_QTR_TO_PREV",#N/A,FALSE,"Site Sum"}</definedName>
    <definedName name="badger1" hidden="1">{"TOT_QTR_TO_PREV",#N/A,FALSE,"Site Sum"}</definedName>
    <definedName name="bal" localSheetId="3">#REF!</definedName>
    <definedName name="bal" localSheetId="16">#REF!</definedName>
    <definedName name="bal">#REF!</definedName>
    <definedName name="Base_Case" localSheetId="3">'[16]TXU model'!$B$3:$L$44,'[16]TXU model'!#REF!,'[16]TXU model'!$B$46:$L$100,'[16]TXU model'!$B$104:$L$113,'[16]TXU model'!$B$117:$L$169,'[16]TXU model'!$B$235:$L$252,'[16]TXU model'!$B$254:$L$300,'[16]TXU model'!$B$303:$L$341,'[16]TXU model'!$B$343:$L$381,'[16]TXU model'!$B$383:$L$409,'[16]TXU model'!$B$411:$L$443</definedName>
    <definedName name="Base_Case" localSheetId="16">'[16]TXU model'!$B$3:$L$44,'[16]TXU model'!#REF!,'[16]TXU model'!$B$46:$L$100,'[16]TXU model'!$B$104:$L$113,'[16]TXU model'!$B$117:$L$169,'[16]TXU model'!$B$235:$L$252,'[16]TXU model'!$B$254:$L$300,'[16]TXU model'!$B$303:$L$341,'[16]TXU model'!$B$343:$L$381,'[16]TXU model'!$B$383:$L$409,'[16]TXU model'!$B$411:$L$443</definedName>
    <definedName name="Base_Case">'[16]TXU model'!$B$3:$L$44,'[16]TXU model'!#REF!,'[16]TXU model'!$B$46:$L$100,'[16]TXU model'!$B$104:$L$113,'[16]TXU model'!$B$117:$L$169,'[16]TXU model'!$B$235:$L$252,'[16]TXU model'!$B$254:$L$300,'[16]TXU model'!$B$303:$L$341,'[16]TXU model'!$B$343:$L$381,'[16]TXU model'!$B$383:$L$409,'[16]TXU model'!$B$411:$L$443</definedName>
    <definedName name="Base_Volume" localSheetId="3">#REF!</definedName>
    <definedName name="Base_Volume" localSheetId="4">#REF!</definedName>
    <definedName name="Base_Volume" localSheetId="11">#REF!</definedName>
    <definedName name="Base_Volume" localSheetId="16">#REF!</definedName>
    <definedName name="Base_Volume">#REF!</definedName>
    <definedName name="basis">'[17]AIC - Basis Adj'!$E$14:$H$64</definedName>
    <definedName name="bc" localSheetId="3">[7]PPBud!$B$246:$P$256</definedName>
    <definedName name="bc">[8]PPBud!$B$246:$P$256</definedName>
    <definedName name="Benefits" localSheetId="3">#REF!</definedName>
    <definedName name="Benefits" localSheetId="16">#REF!</definedName>
    <definedName name="Benefits">#REF!</definedName>
    <definedName name="BFACTOR">'[6]WP 40-1'!$F$15</definedName>
    <definedName name="bk_pis">'[18]Basis Adj'!$A$15:$F$62</definedName>
    <definedName name="Block" localSheetId="2">#REF!</definedName>
    <definedName name="Block">#REF!</definedName>
    <definedName name="Block_1">[9]assump!$I$92:$I$131</definedName>
    <definedName name="Block_2">[9]assump!$J$92:$J$131</definedName>
    <definedName name="Block_3">[9]assump!$K$92:$K$131</definedName>
    <definedName name="Block_4">[9]assump!$L$92:$L$131</definedName>
    <definedName name="BOB" localSheetId="3">#REF!</definedName>
    <definedName name="BOB" localSheetId="16">#REF!</definedName>
    <definedName name="BOB">#REF!</definedName>
    <definedName name="book_cwip">'[19]PPE_Cost - CWIP'!$D$10:$I$110</definedName>
    <definedName name="book_rwip">'[19]Rollforward - Tax CWIP_RWIP'!$V$43:$Y$85</definedName>
    <definedName name="bs_aut">'[13]AUT BS (BU)'!$C$8:$P$436</definedName>
    <definedName name="bs_nr">'[13]NR Cost&amp;Accum'!$C$6:$M$92</definedName>
    <definedName name="bu" localSheetId="3">[10]summary!$B$2:$B$3577</definedName>
    <definedName name="bu">[11]summary!$B$2:$B$3577</definedName>
    <definedName name="Buttress" localSheetId="2" hidden="1">{#N/A,#N/A,FALSE,"COVER";#N/A,#N/A,FALSE,"BALANCE";#N/A,#N/A,FALSE,"P&amp;L";#N/A,#N/A,FALSE,"NOTES";#N/A,#N/A,FALSE,"ROI";#N/A,#N/A,FALSE,"EPR &amp; UEPR";#N/A,#N/A,FALSE,"DEFREIN-UEPR";#N/A,#N/A,FALSE,"ACCRUED EXPENSES";#N/A,#N/A,FALSE,"PREPAIDS";#N/A,#N/A,FALSE,"OVAL&amp;S.WK1";#N/A,#N/A,FALSE,"Maximum Dividend"}</definedName>
    <definedName name="Buttress" localSheetId="7"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ap_depr">'[13]Cap Depr'!$A$14:$F$77</definedName>
    <definedName name="cap_int">'[13]Cap Int (AFUDC)'!$B$12:$G$78</definedName>
    <definedName name="cap_int_adj">'[13]Cap Int (AFUDC)'!$K$12:$Q$71</definedName>
    <definedName name="Cap_oh">'[20]Cap OH'!$D$12:$M$50</definedName>
    <definedName name="cap_oh_pis">'[13]Cap OH'!$B$12:$F$20</definedName>
    <definedName name="cap_oh_res">'[13]Cap OH'!$B$21:$F$29</definedName>
    <definedName name="cap_oh_tba">'[13]Cap OH'!$I$12:$P$52</definedName>
    <definedName name="cap_soft">'[13]Cap Software'!$A$12:$K$26</definedName>
    <definedName name="cap_soft_adj">'[13]Cap Software'!$M$13:$U$33</definedName>
    <definedName name="CapAct">[21]CapBud!$A$40:$EA$44</definedName>
    <definedName name="CapBud">[21]CapBud!$A$20:$EA$38</definedName>
    <definedName name="capex">'[18](A) Piv - AIC (CR data)'!$A$10:$G$44</definedName>
    <definedName name="CapStructureTotal">'[22]Schedule VII'!$I$17</definedName>
    <definedName name="case" localSheetId="2">#N/A</definedName>
    <definedName name="case" localSheetId="6">#N/A</definedName>
    <definedName name="case" localSheetId="7">#N/A</definedName>
    <definedName name="case">#N/A</definedName>
    <definedName name="CaseName">[9]assump!$D$4</definedName>
    <definedName name="CaseNo." localSheetId="2">[6]FACTORS!$C$7</definedName>
    <definedName name="CaseNo." localSheetId="6">[6]FACTORS!$C$7</definedName>
    <definedName name="CaseNo." localSheetId="7">[6]FACTORS!$C$7</definedName>
    <definedName name="CaseNo.">'[23]DATA INPUT'!$C$10</definedName>
    <definedName name="Category_Report" localSheetId="2">#REF!</definedName>
    <definedName name="Category_Report" localSheetId="3">#REF!</definedName>
    <definedName name="Category_Report" localSheetId="6">#REF!</definedName>
    <definedName name="Category_Report" localSheetId="7">#REF!</definedName>
    <definedName name="Category_Report" localSheetId="16">#REF!</definedName>
    <definedName name="Category_Report">#REF!</definedName>
    <definedName name="CBWorkbookPriority" hidden="1">-1523877792</definedName>
    <definedName name="CC_Spread">'[24]Tech Serv Mgr Data Entry'!$C$53:$I$133</definedName>
    <definedName name="CC1_1">'[25]40-C'!$E$7</definedName>
    <definedName name="CC1_10">'[25]40-C'!$E$34</definedName>
    <definedName name="CC1_11">'[25]40-C'!$E$37</definedName>
    <definedName name="CC1_13">'[25]40-C'!$E$43</definedName>
    <definedName name="CC1_2">'[25]40-C'!$E$10</definedName>
    <definedName name="CC1_3">'[25]40-C'!$E$13</definedName>
    <definedName name="CC1_4">'[25]40-C'!$E$16</definedName>
    <definedName name="CC1_5">'[25]40-C'!$E$19</definedName>
    <definedName name="CC1_6">'[25]40-C'!$E$22</definedName>
    <definedName name="CC1_7">'[25]40-C'!$E$25</definedName>
    <definedName name="CC1_8">'[25]40-C'!$E$28</definedName>
    <definedName name="CC1_9">'[25]40-C'!$E$31</definedName>
    <definedName name="cc2_1">'[25]40-C'!$G$7</definedName>
    <definedName name="CC2_10">'[25]40-C'!$G$34</definedName>
    <definedName name="CC2_11">'[25]40-C'!$G$37</definedName>
    <definedName name="CC2_13">'[25]40-C'!$G$43</definedName>
    <definedName name="CC2_2">'[25]40-C'!$G$10</definedName>
    <definedName name="CC2_3">'[25]40-C'!$G$13</definedName>
    <definedName name="CC2_4">'[25]40-C'!$G$16</definedName>
    <definedName name="CC2_5">'[25]40-C'!$G$19</definedName>
    <definedName name="CC2_6">'[25]40-C'!$G$22</definedName>
    <definedName name="CC2_7">'[25]40-C'!$G$25</definedName>
    <definedName name="CC2_8">'[25]40-C'!$G$28</definedName>
    <definedName name="CC2_9">'[25]40-C'!$G$31</definedName>
    <definedName name="CEActAPT" localSheetId="3">[26]PPAct!$B$246:$P$256</definedName>
    <definedName name="CEActAPT">[27]PPAct!$B$246:$P$256</definedName>
    <definedName name="CEAPT">[28]APT!$A$9:$N$27</definedName>
    <definedName name="CEBudAPT" localSheetId="3">[26]PPBud!$B$246:$P$256</definedName>
    <definedName name="CEBudAPT">[27]PPBud!$B$246:$P$256</definedName>
    <definedName name="CESSU">[29]SSU!$A$9:$N$27</definedName>
    <definedName name="chancom">[30]Columbus04!#REF!</definedName>
    <definedName name="chanpa">[30]Columbus04!#REF!</definedName>
    <definedName name="co" localSheetId="2">#REF!</definedName>
    <definedName name="co">#REF!</definedName>
    <definedName name="COdogno" localSheetId="2" hidden="1">{#N/A,#N/A,FALSE,"Ix";#N/A,#N/A,FALSE,"BS";#N/A,#N/A,FALSE,"IS";#N/A,#N/A,FALSE,"IS_YTD";#N/A,#N/A,FALSE,"Nt1";#N/A,#N/A,FALSE,"Nt 2";#N/A,#N/A,FALSE,"Nt 3";#N/A,#N/A,FALSE,"Nt 4";#N/A,#N/A,FALSE,"Nt 4 summary"}</definedName>
    <definedName name="COdogno" localSheetId="7"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MPANY" localSheetId="2">[6]FACTORS!$C$4</definedName>
    <definedName name="COMPANY" localSheetId="6">[6]FACTORS!$C$4</definedName>
    <definedName name="COMPANY" localSheetId="7">[6]FACTORS!$C$4</definedName>
    <definedName name="COMPANY">'[23]DATA INPUT'!$C$7</definedName>
    <definedName name="COMPARISON" localSheetId="3">#REF!</definedName>
    <definedName name="COMPARISON" localSheetId="4">#REF!</definedName>
    <definedName name="COMPARISON" localSheetId="11">#REF!</definedName>
    <definedName name="COMPARISON" localSheetId="16">#REF!</definedName>
    <definedName name="COMPARISON">#REF!</definedName>
    <definedName name="COMPOSITE">[6]FACTORS!$C$12</definedName>
    <definedName name="CompositeTaxRate">'[22]Schedule VI'!$G$13</definedName>
    <definedName name="con00" localSheetId="2" hidden="1">{#N/A,"Anonymous",FALSE,"30 30k Table";#N/A,#N/A,FALSE,"30 50k Table";#N/A,#N/A,FALSE,"40 100k Table"}</definedName>
    <definedName name="con00" localSheetId="7" hidden="1">{#N/A,"Anonymous",FALSE,"30 30k Table";#N/A,#N/A,FALSE,"30 50k Table";#N/A,#N/A,FALSE,"40 100k Table"}</definedName>
    <definedName name="con00" hidden="1">{#N/A,"Anonymous",FALSE,"30 30k Table";#N/A,#N/A,FALSE,"30 50k Table";#N/A,#N/A,FALSE,"40 100k Table"}</definedName>
    <definedName name="conflic40100k" localSheetId="2" hidden="1">{#N/A,"Anonymous",FALSE,"30 30k Table";#N/A,#N/A,FALSE,"30 50k Table";#N/A,#N/A,FALSE,"40 100k Table"}</definedName>
    <definedName name="conflic40100k" localSheetId="7" hidden="1">{#N/A,"Anonymous",FALSE,"30 30k Table";#N/A,#N/A,FALSE,"30 50k Table";#N/A,#N/A,FALSE,"40 100k Table"}</definedName>
    <definedName name="conflic40100k" hidden="1">{#N/A,"Anonymous",FALSE,"30 30k Table";#N/A,#N/A,FALSE,"30 50k Table";#N/A,#N/A,FALSE,"40 100k Table"}</definedName>
    <definedName name="conflict" localSheetId="2" hidden="1">{#N/A,"Anonymous",FALSE,"30 30k Table";#N/A,#N/A,FALSE,"30 50k Table";#N/A,#N/A,FALSE,"40 100k Table"}</definedName>
    <definedName name="conflict" localSheetId="7" hidden="1">{#N/A,"Anonymous",FALSE,"30 30k Table";#N/A,#N/A,FALSE,"30 50k Table";#N/A,#N/A,FALSE,"40 100k Table"}</definedName>
    <definedName name="conflict" hidden="1">{#N/A,"Anonymous",FALSE,"30 30k Table";#N/A,#N/A,FALSE,"30 50k Table";#N/A,#N/A,FALSE,"40 100k Table"}</definedName>
    <definedName name="conflict3" localSheetId="2" hidden="1">{#N/A,"Anonymous",FALSE,"30 30k Table";#N/A,#N/A,FALSE,"30 50k Table";#N/A,#N/A,FALSE,"40 100k Table"}</definedName>
    <definedName name="conflict3" localSheetId="7" hidden="1">{#N/A,"Anonymous",FALSE,"30 30k Table";#N/A,#N/A,FALSE,"30 50k Table";#N/A,#N/A,FALSE,"40 100k Table"}</definedName>
    <definedName name="conflict3" hidden="1">{#N/A,"Anonymous",FALSE,"30 30k Table";#N/A,#N/A,FALSE,"30 50k Table";#N/A,#N/A,FALSE,"40 100k Table"}</definedName>
    <definedName name="conflict40100k" localSheetId="2" hidden="1">{#N/A,"Anonymous",FALSE,"30 30k Table";#N/A,#N/A,FALSE,"30 50k Table";#N/A,#N/A,FALSE,"40 100k Table"}</definedName>
    <definedName name="conflict40100k" localSheetId="7" hidden="1">{#N/A,"Anonymous",FALSE,"30 30k Table";#N/A,#N/A,FALSE,"30 50k Table";#N/A,#N/A,FALSE,"40 100k Table"}</definedName>
    <definedName name="conflict40100k" hidden="1">{#N/A,"Anonymous",FALSE,"30 30k Table";#N/A,#N/A,FALSE,"30 50k Table";#N/A,#N/A,FALSE,"40 100k Table"}</definedName>
    <definedName name="conflict404050k" localSheetId="2" hidden="1">{#N/A,"Anonymous",FALSE,"30 30k Table";#N/A,#N/A,FALSE,"30 50k Table";#N/A,#N/A,FALSE,"40 100k Table"}</definedName>
    <definedName name="conflict404050k" localSheetId="7" hidden="1">{#N/A,"Anonymous",FALSE,"30 30k Table";#N/A,#N/A,FALSE,"30 50k Table";#N/A,#N/A,FALSE,"40 100k Table"}</definedName>
    <definedName name="conflict404050k" hidden="1">{#N/A,"Anonymous",FALSE,"30 30k Table";#N/A,#N/A,FALSE,"30 50k Table";#N/A,#N/A,FALSE,"40 100k Table"}</definedName>
    <definedName name="conflict4050k" localSheetId="2" hidden="1">{#N/A,"Anonymous",FALSE,"30 30k Table";#N/A,#N/A,FALSE,"30 50k Table";#N/A,#N/A,FALSE,"40 100k Table"}</definedName>
    <definedName name="conflict4050k" localSheetId="7" hidden="1">{#N/A,"Anonymous",FALSE,"30 30k Table";#N/A,#N/A,FALSE,"30 50k Table";#N/A,#N/A,FALSE,"40 100k Table"}</definedName>
    <definedName name="conflict4050k" hidden="1">{#N/A,"Anonymous",FALSE,"30 30k Table";#N/A,#N/A,FALSE,"30 50k Table";#N/A,#N/A,FALSE,"40 100k Table"}</definedName>
    <definedName name="conflict4050kkk" localSheetId="2" hidden="1">{#N/A,"Anonymous",FALSE,"30 30k Table";#N/A,#N/A,FALSE,"30 50k Table";#N/A,#N/A,FALSE,"40 100k Table"}</definedName>
    <definedName name="conflict4050kkk" localSheetId="7" hidden="1">{#N/A,"Anonymous",FALSE,"30 30k Table";#N/A,#N/A,FALSE,"30 50k Table";#N/A,#N/A,FALSE,"40 100k Table"}</definedName>
    <definedName name="conflict4050kkk" hidden="1">{#N/A,"Anonymous",FALSE,"30 30k Table";#N/A,#N/A,FALSE,"30 50k Table";#N/A,#N/A,FALSE,"40 100k Table"}</definedName>
    <definedName name="conflt40100k" localSheetId="2" hidden="1">{#N/A,"Anonymous",FALSE,"30 30k Table";#N/A,#N/A,FALSE,"30 50k Table";#N/A,#N/A,FALSE,"40 100k Table"}</definedName>
    <definedName name="conflt40100k" localSheetId="7" hidden="1">{#N/A,"Anonymous",FALSE,"30 30k Table";#N/A,#N/A,FALSE,"30 50k Table";#N/A,#N/A,FALSE,"40 100k Table"}</definedName>
    <definedName name="conflt40100k" hidden="1">{#N/A,"Anonymous",FALSE,"30 30k Table";#N/A,#N/A,FALSE,"30 50k Table";#N/A,#N/A,FALSE,"40 100k Table"}</definedName>
    <definedName name="COR">'[20]COR on Ntwk Assets'!$C$14:$L$126</definedName>
    <definedName name="csAllowDetailBudgeting">1</definedName>
    <definedName name="csAllowLocalConsolidation">1</definedName>
    <definedName name="csAppName">"BudgetWeb"</definedName>
    <definedName name="csDE_MarginsWKGAnchor" localSheetId="3">#REF!</definedName>
    <definedName name="csDE_MarginsWKGAnchor" localSheetId="4">#REF!</definedName>
    <definedName name="csDE_MarginsWKGAnchor" localSheetId="11">#REF!</definedName>
    <definedName name="csDE_MarginsWKGAnchor" localSheetId="16">#REF!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1_1">'[25]40-C'!$F$7</definedName>
    <definedName name="CU1_10">'[25]40-C'!$F$34</definedName>
    <definedName name="CU1_11">'[25]40-C'!$F$37</definedName>
    <definedName name="CU1_13">'[25]40-C'!$F$43</definedName>
    <definedName name="CU1_2">'[25]40-C'!$F$10</definedName>
    <definedName name="CU1_3">'[25]40-C'!$F$13</definedName>
    <definedName name="CU1_4">'[25]40-C'!$F$16</definedName>
    <definedName name="CU1_5">'[25]40-C'!$F$19</definedName>
    <definedName name="CU1_6">'[25]40-C'!$F$22</definedName>
    <definedName name="CU1_7">'[25]40-C'!$F$25</definedName>
    <definedName name="CU1_8">'[25]40-C'!$F$28</definedName>
    <definedName name="CU1_9">'[25]40-C'!$F$31</definedName>
    <definedName name="CU2_1">'[25]40-C'!$H$7</definedName>
    <definedName name="CU2_10">'[25]40-C'!$H$34</definedName>
    <definedName name="CU2_11">'[25]40-C'!$H$37</definedName>
    <definedName name="CU2_13">'[25]40-C'!$H$43</definedName>
    <definedName name="CU2_2">'[25]40-C'!$H$10</definedName>
    <definedName name="CU2_3">'[25]40-C'!$H$13</definedName>
    <definedName name="CU2_4">'[25]40-C'!$H$16</definedName>
    <definedName name="CU2_5">'[25]40-C'!$H$19</definedName>
    <definedName name="CU2_6">'[25]40-C'!$H$22</definedName>
    <definedName name="CU2_7">'[25]40-C'!$H$25</definedName>
    <definedName name="CU2_8">'[25]40-C'!$H$28</definedName>
    <definedName name="CU2_9">'[25]40-C'!$H$31</definedName>
    <definedName name="CUST_A" localSheetId="3">#REF!</definedName>
    <definedName name="CUST_A" localSheetId="4">#REF!</definedName>
    <definedName name="CUST_A" localSheetId="11">#REF!</definedName>
    <definedName name="CUST_A" localSheetId="16">#REF!</definedName>
    <definedName name="CUST_A">#REF!</definedName>
    <definedName name="CUST_B" localSheetId="3">#REF!</definedName>
    <definedName name="CUST_B" localSheetId="4">#REF!</definedName>
    <definedName name="CUST_B" localSheetId="11">#REF!</definedName>
    <definedName name="CUST_B" localSheetId="16">#REF!</definedName>
    <definedName name="CUST_B">#REF!</definedName>
    <definedName name="CUST_C" localSheetId="3">#REF!</definedName>
    <definedName name="CUST_C" localSheetId="4">#REF!</definedName>
    <definedName name="CUST_C" localSheetId="11">#REF!</definedName>
    <definedName name="CUST_C" localSheetId="16">#REF!</definedName>
    <definedName name="CUST_C">#REF!</definedName>
    <definedName name="CUST_D" localSheetId="3">#REF!</definedName>
    <definedName name="CUST_D" localSheetId="4">#REF!</definedName>
    <definedName name="CUST_D" localSheetId="11">#REF!</definedName>
    <definedName name="CUST_D" localSheetId="16">#REF!</definedName>
    <definedName name="CUST_D">#REF!</definedName>
    <definedName name="CUST_E" localSheetId="3">#REF!</definedName>
    <definedName name="CUST_E" localSheetId="4">#REF!</definedName>
    <definedName name="CUST_E" localSheetId="11">#REF!</definedName>
    <definedName name="CUST_E" localSheetId="16">#REF!</definedName>
    <definedName name="CUST_E">#REF!</definedName>
    <definedName name="CUST_F" localSheetId="3">#REF!</definedName>
    <definedName name="CUST_F" localSheetId="4">#REF!</definedName>
    <definedName name="CUST_F" localSheetId="11">#REF!</definedName>
    <definedName name="CUST_F" localSheetId="16">#REF!</definedName>
    <definedName name="CUST_F">#REF!</definedName>
    <definedName name="CUST_M" localSheetId="3">#REF!</definedName>
    <definedName name="CUST_M" localSheetId="4">#REF!</definedName>
    <definedName name="CUST_M" localSheetId="11">#REF!</definedName>
    <definedName name="CUST_M" localSheetId="16">#REF!</definedName>
    <definedName name="CUST_M">#REF!</definedName>
    <definedName name="Customer">[9]assump!$G$92:$G$131</definedName>
    <definedName name="Customer_Charge" localSheetId="3">#REF!</definedName>
    <definedName name="Customer_Charge" localSheetId="4">#REF!</definedName>
    <definedName name="Customer_Charge" localSheetId="11">#REF!</definedName>
    <definedName name="Customer_Charge" localSheetId="16">#REF!</definedName>
    <definedName name="Customer_Charge">#REF!</definedName>
    <definedName name="Customer_JurOne" localSheetId="3">#REF!</definedName>
    <definedName name="Customer_JurOne" localSheetId="4">#REF!</definedName>
    <definedName name="Customer_JurOne" localSheetId="11">#REF!</definedName>
    <definedName name="Customer_JurOne" localSheetId="16">#REF!</definedName>
    <definedName name="Customer_JurOne">#REF!</definedName>
    <definedName name="Customer_One" localSheetId="3">#REF!</definedName>
    <definedName name="Customer_One" localSheetId="4">#REF!</definedName>
    <definedName name="Customer_One" localSheetId="11">#REF!</definedName>
    <definedName name="Customer_One" localSheetId="16">#REF!</definedName>
    <definedName name="Customer_One">#REF!</definedName>
    <definedName name="CustomerData_JurFive" localSheetId="3">#REF!</definedName>
    <definedName name="CustomerData_JurFive" localSheetId="4">#REF!</definedName>
    <definedName name="CustomerData_JurFive" localSheetId="11">#REF!</definedName>
    <definedName name="CustomerData_JurFive" localSheetId="16">#REF!</definedName>
    <definedName name="CustomerData_JurFive">#REF!</definedName>
    <definedName name="CustomerData_JurFour" localSheetId="3">#REF!</definedName>
    <definedName name="CustomerData_JurFour" localSheetId="4">#REF!</definedName>
    <definedName name="CustomerData_JurFour" localSheetId="11">#REF!</definedName>
    <definedName name="CustomerData_JurFour" localSheetId="16">#REF!</definedName>
    <definedName name="CustomerData_JurFour">#REF!</definedName>
    <definedName name="CustomerData_JurOne" localSheetId="3">#REF!</definedName>
    <definedName name="CustomerData_JurOne" localSheetId="4">#REF!</definedName>
    <definedName name="CustomerData_JurOne" localSheetId="11">#REF!</definedName>
    <definedName name="CustomerData_JurOne" localSheetId="16">#REF!</definedName>
    <definedName name="CustomerData_JurOne">#REF!</definedName>
    <definedName name="CustomerData_JurSeven" localSheetId="3">#REF!</definedName>
    <definedName name="CustomerData_JurSeven" localSheetId="4">#REF!</definedName>
    <definedName name="CustomerData_JurSeven" localSheetId="11">#REF!</definedName>
    <definedName name="CustomerData_JurSeven" localSheetId="16">#REF!</definedName>
    <definedName name="CustomerData_JurSeven">#REF!</definedName>
    <definedName name="CustomerData_JurSix" localSheetId="3">#REF!</definedName>
    <definedName name="CustomerData_JurSix" localSheetId="4">#REF!</definedName>
    <definedName name="CustomerData_JurSix" localSheetId="11">#REF!</definedName>
    <definedName name="CustomerData_JurSix" localSheetId="16">#REF!</definedName>
    <definedName name="CustomerData_JurSix">#REF!</definedName>
    <definedName name="CustomerData_JurThree" localSheetId="3">#REF!</definedName>
    <definedName name="CustomerData_JurThree" localSheetId="4">#REF!</definedName>
    <definedName name="CustomerData_JurThree" localSheetId="11">#REF!</definedName>
    <definedName name="CustomerData_JurThree" localSheetId="16">#REF!</definedName>
    <definedName name="CustomerData_JurThree">#REF!</definedName>
    <definedName name="CustomerData_JurTwo" localSheetId="3">#REF!</definedName>
    <definedName name="CustomerData_JurTwo" localSheetId="4">#REF!</definedName>
    <definedName name="CustomerData_JurTwo" localSheetId="11">#REF!</definedName>
    <definedName name="CustomerData_JurTwo" localSheetId="16">#REF!</definedName>
    <definedName name="CustomerData_JurTwo">#REF!</definedName>
    <definedName name="cwip" localSheetId="16">#REF!</definedName>
    <definedName name="cwip">#REF!</definedName>
    <definedName name="cy_act" localSheetId="16">#REF!</definedName>
    <definedName name="cy_act">#REF!</definedName>
    <definedName name="cy_bud" localSheetId="16">#REF!</definedName>
    <definedName name="cy_bud">#REF!</definedName>
    <definedName name="cy_v_bud" localSheetId="16">#REF!</definedName>
    <definedName name="cy_v_bud">#REF!</definedName>
    <definedName name="cy_v_py" localSheetId="16">#REF!</definedName>
    <definedName name="cy_v_py">#REF!</definedName>
    <definedName name="cyact" localSheetId="16">[31]Graph!#REF!</definedName>
    <definedName name="cyact">[31]Graph!#REF!</definedName>
    <definedName name="cybud" localSheetId="16">[31]Graph!#REF!</definedName>
    <definedName name="cybud">[31]Graph!#REF!</definedName>
    <definedName name="DActDV">[32]EssDActDV!$A$8:$P$189</definedName>
    <definedName name="data" localSheetId="2">'[33]Summary Factors'!$A$5:$DC$67</definedName>
    <definedName name="data" localSheetId="3">#REF!</definedName>
    <definedName name="data" localSheetId="6">'[33]Summary Factors'!$A$5:$DC$67</definedName>
    <definedName name="data" localSheetId="7">'[33]Summary Factors'!$A$5:$DC$67</definedName>
    <definedName name="data" localSheetId="16">#REF!</definedName>
    <definedName name="data">#REF!</definedName>
    <definedName name="data_16" localSheetId="3">#REF!</definedName>
    <definedName name="data_16" localSheetId="16">#REF!</definedName>
    <definedName name="data_16">#REF!</definedName>
    <definedName name="DATA1" localSheetId="2">#REF!</definedName>
    <definedName name="DATA1">#REF!</definedName>
    <definedName name="DATA10">#REF!</definedName>
    <definedName name="DATA11">#REF!</definedName>
    <definedName name="DATA12">#REF!</definedName>
    <definedName name="data2" localSheetId="3">#REF!</definedName>
    <definedName name="data2" localSheetId="16">#REF!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6">#REF!</definedName>
    <definedName name="_xlnm.Database">#REF!</definedName>
    <definedName name="Date" localSheetId="16">#REF!</definedName>
    <definedName name="Date">#REF!</definedName>
    <definedName name="Date_Range" localSheetId="3">#REF!</definedName>
    <definedName name="Date_Range" localSheetId="4">#REF!</definedName>
    <definedName name="Date_Range" localSheetId="11">#REF!</definedName>
    <definedName name="Date_Range" localSheetId="16">#REF!</definedName>
    <definedName name="Date_Range">#REF!</definedName>
    <definedName name="days" localSheetId="16">#REF!</definedName>
    <definedName name="days">#REF!</definedName>
    <definedName name="DBudDV">[32]EssDBudDV!$A$8:$DV$189</definedName>
    <definedName name="DD_0__1YR_ACT" localSheetId="3">#REF!</definedName>
    <definedName name="DD_0__1YR_ACT" localSheetId="4">#REF!</definedName>
    <definedName name="DD_0__1YR_ACT" localSheetId="11">#REF!</definedName>
    <definedName name="DD_0__1YR_ACT" localSheetId="16">#REF!</definedName>
    <definedName name="DD_0__1YR_ACT">#REF!</definedName>
    <definedName name="DD_0__1YR_NORM" localSheetId="3">#REF!</definedName>
    <definedName name="DD_0__1YR_NORM" localSheetId="4">#REF!</definedName>
    <definedName name="DD_0__1YR_NORM" localSheetId="11">#REF!</definedName>
    <definedName name="DD_0__1YR_NORM" localSheetId="16">#REF!</definedName>
    <definedName name="DD_0__1YR_NORM">#REF!</definedName>
    <definedName name="DD_0__2YR_ACT" localSheetId="3">#REF!</definedName>
    <definedName name="DD_0__2YR_ACT" localSheetId="4">#REF!</definedName>
    <definedName name="DD_0__2YR_ACT" localSheetId="11">#REF!</definedName>
    <definedName name="DD_0__2YR_ACT" localSheetId="16">#REF!</definedName>
    <definedName name="DD_0__2YR_ACT">#REF!</definedName>
    <definedName name="DD_0__2YR_NORM" localSheetId="3">#REF!</definedName>
    <definedName name="DD_0__2YR_NORM" localSheetId="4">#REF!</definedName>
    <definedName name="DD_0__2YR_NORM" localSheetId="11">#REF!</definedName>
    <definedName name="DD_0__2YR_NORM" localSheetId="16">#REF!</definedName>
    <definedName name="DD_0__2YR_NORM">#REF!</definedName>
    <definedName name="DD_0__5YR_ACT" localSheetId="3">#REF!</definedName>
    <definedName name="DD_0__5YR_ACT" localSheetId="4">#REF!</definedName>
    <definedName name="DD_0__5YR_ACT" localSheetId="11">#REF!</definedName>
    <definedName name="DD_0__5YR_ACT" localSheetId="16">#REF!</definedName>
    <definedName name="DD_0__5YR_ACT">#REF!</definedName>
    <definedName name="DD_0__5YR_NORM" localSheetId="3">#REF!</definedName>
    <definedName name="DD_0__5YR_NORM" localSheetId="4">#REF!</definedName>
    <definedName name="DD_0__5YR_NORM" localSheetId="11">#REF!</definedName>
    <definedName name="DD_0__5YR_NORM" localSheetId="16">#REF!</definedName>
    <definedName name="DD_0__5YR_NORM">#REF!</definedName>
    <definedName name="DD_100__2YR_ACT" localSheetId="3">#REF!</definedName>
    <definedName name="DD_100__2YR_ACT" localSheetId="4">#REF!</definedName>
    <definedName name="DD_100__2YR_ACT" localSheetId="11">#REF!</definedName>
    <definedName name="DD_100__2YR_ACT" localSheetId="16">#REF!</definedName>
    <definedName name="DD_100__2YR_ACT">#REF!</definedName>
    <definedName name="DD_100__5YR_ACT" localSheetId="3">#REF!</definedName>
    <definedName name="DD_100__5YR_ACT" localSheetId="4">#REF!</definedName>
    <definedName name="DD_100__5YR_ACT" localSheetId="11">#REF!</definedName>
    <definedName name="DD_100__5YR_ACT" localSheetId="16">#REF!</definedName>
    <definedName name="DD_100__5YR_ACT">#REF!</definedName>
    <definedName name="DD_50__1YR_ACT" localSheetId="3">#REF!</definedName>
    <definedName name="DD_50__1YR_ACT" localSheetId="4">#REF!</definedName>
    <definedName name="DD_50__1YR_ACT" localSheetId="11">#REF!</definedName>
    <definedName name="DD_50__1YR_ACT" localSheetId="16">#REF!</definedName>
    <definedName name="DD_50__1YR_ACT">#REF!</definedName>
    <definedName name="DD_50__2YR_ACT" localSheetId="3">#REF!</definedName>
    <definedName name="DD_50__2YR_ACT" localSheetId="4">#REF!</definedName>
    <definedName name="DD_50__2YR_ACT" localSheetId="11">#REF!</definedName>
    <definedName name="DD_50__2YR_ACT" localSheetId="16">#REF!</definedName>
    <definedName name="DD_50__2YR_ACT">#REF!</definedName>
    <definedName name="DD_50__2YR_NORM" localSheetId="3">#REF!</definedName>
    <definedName name="DD_50__2YR_NORM" localSheetId="4">#REF!</definedName>
    <definedName name="DD_50__2YR_NORM" localSheetId="11">#REF!</definedName>
    <definedName name="DD_50__2YR_NORM" localSheetId="16">#REF!</definedName>
    <definedName name="DD_50__2YR_NORM">#REF!</definedName>
    <definedName name="DD_50__5YR" localSheetId="3">#REF!</definedName>
    <definedName name="DD_50__5YR" localSheetId="4">#REF!</definedName>
    <definedName name="DD_50__5YR" localSheetId="11">#REF!</definedName>
    <definedName name="DD_50__5YR" localSheetId="16">#REF!</definedName>
    <definedName name="DD_50__5YR">#REF!</definedName>
    <definedName name="DD_50__5YR_ACT" localSheetId="3">#REF!</definedName>
    <definedName name="DD_50__5YR_ACT" localSheetId="4">#REF!</definedName>
    <definedName name="DD_50__5YR_ACT" localSheetId="11">#REF!</definedName>
    <definedName name="DD_50__5YR_ACT" localSheetId="16">#REF!</definedName>
    <definedName name="DD_50__5YR_ACT">#REF!</definedName>
    <definedName name="DD_50__5YR_NORM" localSheetId="3">#REF!</definedName>
    <definedName name="DD_50__5YR_NORM" localSheetId="4">#REF!</definedName>
    <definedName name="DD_50__5YR_NORM" localSheetId="11">#REF!</definedName>
    <definedName name="DD_50__5YR_NORM" localSheetId="16">#REF!</definedName>
    <definedName name="DD_50__5YR_NORM">#REF!</definedName>
    <definedName name="DD_75__2YR_ACT" localSheetId="3">#REF!</definedName>
    <definedName name="DD_75__2YR_ACT" localSheetId="4">#REF!</definedName>
    <definedName name="DD_75__2YR_ACT" localSheetId="11">#REF!</definedName>
    <definedName name="DD_75__2YR_ACT" localSheetId="16">#REF!</definedName>
    <definedName name="DD_75__2YR_ACT">#REF!</definedName>
    <definedName name="DD_75__5YR_ACT" localSheetId="3">#REF!</definedName>
    <definedName name="DD_75__5YR_ACT" localSheetId="4">#REF!</definedName>
    <definedName name="DD_75__5YR_ACT" localSheetId="11">#REF!</definedName>
    <definedName name="DD_75__5YR_ACT" localSheetId="16">#REF!</definedName>
    <definedName name="DD_75__5YR_ACT">#REF!</definedName>
    <definedName name="ddfa">#REF!</definedName>
    <definedName name="delete_me" hidden="1">#REF!</definedName>
    <definedName name="delete_me1" hidden="1">#REF!</definedName>
    <definedName name="delete_me2" hidden="1">#REF!</definedName>
    <definedName name="delete_me3" hidden="1">#REF!</definedName>
    <definedName name="Demand">[9]assump!$H$92:$H$131</definedName>
    <definedName name="depr_aut">'[13]AUT Depr'!$C$7:$S$75</definedName>
    <definedName name="depr_nr">'[13]NonReg Depr'!$A$9:$N$38</definedName>
    <definedName name="DEPRECIATION" localSheetId="2">#REF!</definedName>
    <definedName name="DEPRECIATION" localSheetId="3">#REF!</definedName>
    <definedName name="DEPRECIATION" localSheetId="6">#REF!</definedName>
    <definedName name="DEPRECIATION" localSheetId="7">#REF!</definedName>
    <definedName name="DEPRECIATION" localSheetId="16">#REF!</definedName>
    <definedName name="DEPRECIATION">#REF!</definedName>
    <definedName name="DESIGN_A" localSheetId="3">#REF!</definedName>
    <definedName name="DESIGN_A" localSheetId="4">#REF!</definedName>
    <definedName name="DESIGN_A" localSheetId="11">#REF!</definedName>
    <definedName name="DESIGN_A" localSheetId="16">#REF!</definedName>
    <definedName name="DESIGN_A">#REF!</definedName>
    <definedName name="DESIGN_B" localSheetId="3">#REF!</definedName>
    <definedName name="DESIGN_B" localSheetId="4">#REF!</definedName>
    <definedName name="DESIGN_B" localSheetId="11">#REF!</definedName>
    <definedName name="DESIGN_B" localSheetId="16">#REF!</definedName>
    <definedName name="DESIGN_B">#REF!</definedName>
    <definedName name="Detail_Report" localSheetId="6">#REF!</definedName>
    <definedName name="Detail_Report" localSheetId="7">#REF!</definedName>
    <definedName name="Detail_Report" localSheetId="16">#REF!</definedName>
    <definedName name="Detail_Report">#REF!</definedName>
    <definedName name="DF_GRID_1">#REF!</definedName>
    <definedName name="DFSD" localSheetId="2" hidden="1">{#N/A,#N/A,FALSE,"Summary";#N/A,#N/A,FALSE,"Cust Sales Purchase Volumes";#N/A,#N/A,FALSE,"Gas Sales Rev";#N/A,#N/A,FALSE,"Rev-Rel Taxes";#N/A,#N/A,FALSE,"LUG";#N/A,#N/A,FALSE,"Gas Purch Expense"}</definedName>
    <definedName name="DFSD" localSheetId="7"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SD" localSheetId="2" hidden="1">{"Schedule J-1",#N/A,FALSE,"Schedule J-1";"WP/J-1.1",#N/A,FALSE,"Schedule J-1";"Schedule J-2",#N/A,FALSE,"Schedule J-1";"WP/J-2.1",#N/A,FALSE,"Schedule J-1";"Schedule J-3",#N/A,FALSE,"Schedule J-1";"Schedule J-4",#N/A,FALSE,"Schedule J-1";"Schedule J-5",#N/A,FALSE,"Schedule J-1";"Schedule J-6",#N/A,FALSE,"Schedule J-1"}</definedName>
    <definedName name="DSD" localSheetId="7"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eb" localSheetId="3">#REF!</definedName>
    <definedName name="eb" localSheetId="16">#REF!</definedName>
    <definedName name="eb">#REF!</definedName>
    <definedName name="eb_cwip">'[19]2015 Tax CWIP Bal'!$A$14:$F$77</definedName>
    <definedName name="edf" localSheetId="2" hidden="1">{#N/A,"Anonymous",FALSE,"30 30k Table";#N/A,#N/A,FALSE,"30 50k Table";#N/A,#N/A,FALSE,"40 100k Table"}</definedName>
    <definedName name="edf" localSheetId="7" hidden="1">{#N/A,"Anonymous",FALSE,"30 30k Table";#N/A,#N/A,FALSE,"30 50k Table";#N/A,#N/A,FALSE,"40 100k Table"}</definedName>
    <definedName name="edf" hidden="1">{#N/A,"Anonymous",FALSE,"30 30k Table";#N/A,#N/A,FALSE,"30 50k Table";#N/A,#N/A,FALSE,"40 100k Table"}</definedName>
    <definedName name="eff_composite">[6]FACTORS!$D$12</definedName>
    <definedName name="ENERGAS_1080" localSheetId="2">#REF!</definedName>
    <definedName name="ENERGAS_1080" localSheetId="6">#REF!</definedName>
    <definedName name="ENERGAS_1080" localSheetId="7">#REF!</definedName>
    <definedName name="ENERGAS_1080" localSheetId="16">#REF!</definedName>
    <definedName name="ENERGAS_1080">#REF!</definedName>
    <definedName name="ENERGAS_1110" localSheetId="6">#REF!</definedName>
    <definedName name="ENERGAS_1110" localSheetId="7">#REF!</definedName>
    <definedName name="ENERGAS_1110" localSheetId="16">#REF!</definedName>
    <definedName name="ENERGAS_1110">#REF!</definedName>
    <definedName name="EPSData">[34]EssEPS!$A$8:$CO$45</definedName>
    <definedName name="EssfHasNonUnique">FALSE</definedName>
    <definedName name="EXH_1" localSheetId="3">#REF!</definedName>
    <definedName name="EXH_1" localSheetId="4">#REF!</definedName>
    <definedName name="EXH_1" localSheetId="11">#REF!</definedName>
    <definedName name="EXH_1" localSheetId="16">#REF!</definedName>
    <definedName name="EXH_1">#REF!</definedName>
    <definedName name="EXH_2" localSheetId="3">#REF!</definedName>
    <definedName name="EXH_2" localSheetId="4">#REF!</definedName>
    <definedName name="EXH_2" localSheetId="11">#REF!</definedName>
    <definedName name="EXH_2" localSheetId="16">#REF!</definedName>
    <definedName name="EXH_2">#REF!</definedName>
    <definedName name="EXH_3" localSheetId="3">#REF!</definedName>
    <definedName name="EXH_3" localSheetId="4">#REF!</definedName>
    <definedName name="EXH_3" localSheetId="11">#REF!</definedName>
    <definedName name="EXH_3" localSheetId="16">#REF!</definedName>
    <definedName name="EXH_3">#REF!</definedName>
    <definedName name="EXH_4" localSheetId="3">#REF!</definedName>
    <definedName name="EXH_4" localSheetId="4">#REF!</definedName>
    <definedName name="EXH_4" localSheetId="11">#REF!</definedName>
    <definedName name="EXH_4" localSheetId="16">#REF!</definedName>
    <definedName name="EXH_4">#REF!</definedName>
    <definedName name="EXH_5" localSheetId="3">#REF!</definedName>
    <definedName name="EXH_5" localSheetId="4">#REF!</definedName>
    <definedName name="EXH_5" localSheetId="11">#REF!</definedName>
    <definedName name="EXH_5" localSheetId="16">#REF!</definedName>
    <definedName name="EXH_5">#REF!</definedName>
    <definedName name="EXH_6" localSheetId="3">#REF!</definedName>
    <definedName name="EXH_6" localSheetId="4">#REF!</definedName>
    <definedName name="EXH_6" localSheetId="11">#REF!</definedName>
    <definedName name="EXH_6" localSheetId="16">#REF!</definedName>
    <definedName name="EXH_6">#REF!</definedName>
    <definedName name="EXH_7" localSheetId="3">#REF!</definedName>
    <definedName name="EXH_7" localSheetId="4">#REF!</definedName>
    <definedName name="EXH_7" localSheetId="11">#REF!</definedName>
    <definedName name="EXH_7" localSheetId="16">#REF!</definedName>
    <definedName name="EXH_7">#REF!</definedName>
    <definedName name="EXH_8" localSheetId="3">#REF!</definedName>
    <definedName name="EXH_8" localSheetId="4">#REF!</definedName>
    <definedName name="EXH_8" localSheetId="11">#REF!</definedName>
    <definedName name="EXH_8" localSheetId="16">#REF!</definedName>
    <definedName name="EXH_8">#REF!</definedName>
    <definedName name="EXH_9" localSheetId="3">#REF!</definedName>
    <definedName name="EXH_9" localSheetId="4">#REF!</definedName>
    <definedName name="EXH_9" localSheetId="11">#REF!</definedName>
    <definedName name="EXH_9" localSheetId="16">#REF!</definedName>
    <definedName name="EXH_9">#REF!</definedName>
    <definedName name="expense_allocator">[35]Scenarios!$H$31</definedName>
    <definedName name="fdasfas" localSheetId="2" hidden="1">{#N/A,#N/A,TRUE,"BS";#N/A,#N/A,TRUE,"IS";#N/A,#N/A,TRUE,"NOTES";#N/A,#N/A,TRUE,"UW"}</definedName>
    <definedName name="fdasfas" localSheetId="7" hidden="1">{#N/A,#N/A,TRUE,"BS";#N/A,#N/A,TRUE,"IS";#N/A,#N/A,TRUE,"NOTES";#N/A,#N/A,TRUE,"UW"}</definedName>
    <definedName name="fdasfas" hidden="1">{#N/A,#N/A,TRUE,"BS";#N/A,#N/A,TRUE,"IS";#N/A,#N/A,TRUE,"NOTES";#N/A,#N/A,TRUE,"UW"}</definedName>
    <definedName name="February" localSheetId="3">#REF!</definedName>
    <definedName name="February" localSheetId="16">#REF!</definedName>
    <definedName name="February">#REF!</definedName>
    <definedName name="FEDERAL">[6]FACTORS!$C$10</definedName>
    <definedName name="Fedtaxrate" localSheetId="3">'[36]WP B9-1'!#REF!</definedName>
    <definedName name="Fedtaxrate">'[37]WP B9-1'!#REF!</definedName>
    <definedName name="FFACTOR">'[6]WP 40-1'!$F$23</definedName>
    <definedName name="FIND" localSheetId="3">#REF!</definedName>
    <definedName name="FIND" localSheetId="16">#REF!</definedName>
    <definedName name="FIND">#REF!</definedName>
    <definedName name="FIT_RATE" localSheetId="3">#REF!</definedName>
    <definedName name="FIT_RATE" localSheetId="16">#REF!</definedName>
    <definedName name="FIT_RATE">#REF!</definedName>
    <definedName name="Five" localSheetId="3">#REF!</definedName>
    <definedName name="Five" localSheetId="4">#REF!</definedName>
    <definedName name="Five" localSheetId="11">#REF!</definedName>
    <definedName name="Five" localSheetId="16">#REF!</definedName>
    <definedName name="Five">#REF!</definedName>
    <definedName name="flag" localSheetId="16">#REF!</definedName>
    <definedName name="flag">#REF!</definedName>
    <definedName name="flag_16" localSheetId="16">#REF!</definedName>
    <definedName name="flag_16">#REF!</definedName>
    <definedName name="Four" localSheetId="3">#REF!</definedName>
    <definedName name="Four" localSheetId="4">#REF!</definedName>
    <definedName name="Four" localSheetId="11">#REF!</definedName>
    <definedName name="Four" localSheetId="16">#REF!</definedName>
    <definedName name="Four">#REF!</definedName>
    <definedName name="fuckioff"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G1S" localSheetId="3">#REF!</definedName>
    <definedName name="G1S" localSheetId="4">#REF!</definedName>
    <definedName name="G1S" localSheetId="11">#REF!</definedName>
    <definedName name="G1S" localSheetId="16">#REF!</definedName>
    <definedName name="G1S">#REF!</definedName>
    <definedName name="G1T" localSheetId="3">#REF!</definedName>
    <definedName name="G1T" localSheetId="4">#REF!</definedName>
    <definedName name="G1T" localSheetId="11">#REF!</definedName>
    <definedName name="G1T" localSheetId="16">#REF!</definedName>
    <definedName name="G1T">#REF!</definedName>
    <definedName name="G2S" localSheetId="3">#REF!</definedName>
    <definedName name="G2S" localSheetId="4">#REF!</definedName>
    <definedName name="G2S" localSheetId="11">#REF!</definedName>
    <definedName name="G2S" localSheetId="16">#REF!</definedName>
    <definedName name="G2S">#REF!</definedName>
    <definedName name="G2T" localSheetId="3">#REF!</definedName>
    <definedName name="G2T" localSheetId="4">#REF!</definedName>
    <definedName name="G2T" localSheetId="11">#REF!</definedName>
    <definedName name="G2T" localSheetId="16">#REF!</definedName>
    <definedName name="G2T">#REF!</definedName>
    <definedName name="Gas_Cost_Rate" localSheetId="3">#REF!</definedName>
    <definedName name="Gas_Cost_Rate" localSheetId="4">#REF!</definedName>
    <definedName name="Gas_Cost_Rate" localSheetId="11">#REF!</definedName>
    <definedName name="Gas_Cost_Rate" localSheetId="16">#REF!</definedName>
    <definedName name="Gas_Cost_Rate">#REF!</definedName>
    <definedName name="GASCOST" localSheetId="3">#REF!</definedName>
    <definedName name="GASCOST" localSheetId="4">#REF!</definedName>
    <definedName name="GASCOST" localSheetId="11">#REF!</definedName>
    <definedName name="GASCOST" localSheetId="16">#REF!</definedName>
    <definedName name="GASCOST">#REF!</definedName>
    <definedName name="GCA_G1" localSheetId="3">#REF!</definedName>
    <definedName name="GCA_G1" localSheetId="4">#REF!</definedName>
    <definedName name="GCA_G1" localSheetId="11">#REF!</definedName>
    <definedName name="GCA_G1" localSheetId="16">#REF!</definedName>
    <definedName name="GCA_G1">#REF!</definedName>
    <definedName name="GCA_G2" localSheetId="3">#REF!</definedName>
    <definedName name="GCA_G2" localSheetId="4">#REF!</definedName>
    <definedName name="GCA_G2" localSheetId="11">#REF!</definedName>
    <definedName name="GCA_G2" localSheetId="16">#REF!</definedName>
    <definedName name="GCA_G2">#REF!</definedName>
    <definedName name="GOCOMPOSITE">[6]FACTORS!$E$49</definedName>
    <definedName name="GOCOMPOSITE_PROFORMA">[6]FACTORS!$I$49</definedName>
    <definedName name="GOEXP">'[23]DATA INPUT'!$C$59</definedName>
    <definedName name="GOEXP_MVG">[38]Input!$D$51</definedName>
    <definedName name="GOPLANT">'[23]DATA INPUT'!$C$55</definedName>
    <definedName name="gov_rate">'[17]Proj Query tie-in to CPR'!$E$24:$H$61</definedName>
    <definedName name="gov_rate2">'[17]Proj Query tie-in to CPR'!$A$21:$H$306</definedName>
    <definedName name="gov_rate3">'[17]Proj Query tie-in to CPR'!$B$21:$H$123</definedName>
    <definedName name="gPct_Bulk_Capacity">[9]assump!$G$62:$K$62</definedName>
    <definedName name="gPct_Bulk_Count">[9]assump!$G$58:$K$58</definedName>
    <definedName name="gPct_Bulk_Volume">[9]assump!$G$60:$K$60</definedName>
    <definedName name="gPct_Com_Count">[9]assump!$G$53:$K$53</definedName>
    <definedName name="gPct_Com_Volume">[9]assump!$G$56:$K$56</definedName>
    <definedName name="gPct_Ind_Count">[9]assump!$G$54:$K$54</definedName>
    <definedName name="gPct_Ind_Volume">[9]assump!$G$57:$K$57</definedName>
    <definedName name="gPct_Network_Capacity">[9]assump!$G$63:$K$63</definedName>
    <definedName name="gPct_Network_Count">[9]assump!$G$59:$K$59</definedName>
    <definedName name="gPct_Network_Volume">[9]assump!$G$61:$K$61</definedName>
    <definedName name="gPct_Res_Count">[9]assump!$G$52:$K$52</definedName>
    <definedName name="gPct_Res_Volume">[9]assump!$G$55:$K$55</definedName>
    <definedName name="GREELEY_1080" localSheetId="2">#REF!</definedName>
    <definedName name="GREELEY_1080" localSheetId="3">#REF!</definedName>
    <definedName name="GREELEY_1080" localSheetId="6">#REF!</definedName>
    <definedName name="GREELEY_1080" localSheetId="7">#REF!</definedName>
    <definedName name="GREELEY_1080" localSheetId="16">#REF!</definedName>
    <definedName name="GREELEY_1080">#REF!</definedName>
    <definedName name="GREELEY_1110" localSheetId="3">#REF!</definedName>
    <definedName name="GREELEY_1110" localSheetId="6">#REF!</definedName>
    <definedName name="GREELEY_1110" localSheetId="7">#REF!</definedName>
    <definedName name="GREELEY_1110" localSheetId="16">#REF!</definedName>
    <definedName name="GREELEY_1110">#REF!</definedName>
    <definedName name="GRSPLT_" localSheetId="3">#REF!</definedName>
    <definedName name="GRSPLT_" localSheetId="4">#REF!</definedName>
    <definedName name="GRSPLT_" localSheetId="11">#REF!</definedName>
    <definedName name="GRSPLT_" localSheetId="16">#REF!</definedName>
    <definedName name="GRSPLT_">#REF!</definedName>
    <definedName name="IC_1">'[25]40-C'!$I$7</definedName>
    <definedName name="IC_10">'[25]40-C'!$I$34</definedName>
    <definedName name="IC_11">'[25]40-C'!$I$37</definedName>
    <definedName name="IC_13">'[25]40-C'!$I$43</definedName>
    <definedName name="IC_2">'[25]40-C'!$I$10</definedName>
    <definedName name="IC_3">'[25]40-C'!$I$13</definedName>
    <definedName name="IC_4">'[25]40-C'!$I$16</definedName>
    <definedName name="IC_5">'[25]40-C'!$I$19</definedName>
    <definedName name="IC_6">'[25]40-C'!$I$22</definedName>
    <definedName name="IC_7">'[25]40-C'!$I$25</definedName>
    <definedName name="IC_8">'[25]40-C'!$I$28</definedName>
    <definedName name="IC_9">'[25]40-C'!$I$31</definedName>
    <definedName name="II" localSheetId="3">#REF!</definedName>
    <definedName name="II" localSheetId="16">#REF!</definedName>
    <definedName name="II">#REF!</definedName>
    <definedName name="IIC" localSheetId="16">#REF!</definedName>
    <definedName name="IIC">#REF!</definedName>
    <definedName name="III" localSheetId="16">#REF!</definedName>
    <definedName name="III">#REF!</definedName>
    <definedName name="IIIA_BORD" localSheetId="16">#REF!</definedName>
    <definedName name="IIIA_BORD">#REF!</definedName>
    <definedName name="IIIPAGE_1" localSheetId="16">#REF!</definedName>
    <definedName name="IIIPAGE_1">#REF!</definedName>
    <definedName name="IIIPAGE_2" localSheetId="16">#REF!</definedName>
    <definedName name="IIIPAGE_2">#REF!</definedName>
    <definedName name="IIIPAGE_2A" localSheetId="16">#REF!</definedName>
    <definedName name="IIIPAGE_2A">#REF!</definedName>
    <definedName name="IIIPAGE_3" localSheetId="16">#REF!</definedName>
    <definedName name="IIIPAGE_3">#REF!</definedName>
    <definedName name="IIIPAGE_3A" localSheetId="16">#REF!</definedName>
    <definedName name="IIIPAGE_3A">#REF!</definedName>
    <definedName name="IIIPAGE_4" localSheetId="16">#REF!</definedName>
    <definedName name="IIIPAGE_4">#REF!</definedName>
    <definedName name="IIIPAGE_4A" localSheetId="16">#REF!</definedName>
    <definedName name="IIIPAGE_4A">#REF!</definedName>
    <definedName name="IIIPAGE_5" localSheetId="16">#REF!</definedName>
    <definedName name="IIIPAGE_5">#REF!</definedName>
    <definedName name="IIIPAGE_5A" localSheetId="16">#REF!</definedName>
    <definedName name="IIIPAGE_5A">#REF!</definedName>
    <definedName name="IIIPAGE_6" localSheetId="16">#REF!</definedName>
    <definedName name="IIIPAGE_6">#REF!</definedName>
    <definedName name="IIIPAGE_6A" localSheetId="16">#REF!</definedName>
    <definedName name="IIIPAGE_6A">#REF!</definedName>
    <definedName name="IIPAGE_1" localSheetId="16">#REF!</definedName>
    <definedName name="IIPAGE_1">#REF!</definedName>
    <definedName name="IIPAGE_1A" localSheetId="16">#REF!</definedName>
    <definedName name="IIPAGE_1A">#REF!</definedName>
    <definedName name="IIPAGE_2" localSheetId="16">#REF!</definedName>
    <definedName name="IIPAGE_2">#REF!</definedName>
    <definedName name="IIPAGE_2A" localSheetId="16">#REF!</definedName>
    <definedName name="IIPAGE_2A">#REF!</definedName>
    <definedName name="IIPAGEENG" localSheetId="16">#REF!</definedName>
    <definedName name="IIPAGEENG">#REF!</definedName>
    <definedName name="IIPAGEGGC" localSheetId="16">#REF!</definedName>
    <definedName name="IIPAGEGGC">#REF!</definedName>
    <definedName name="IIPAGETLA" localSheetId="16">#REF!</definedName>
    <definedName name="IIPAGETLA">#REF!</definedName>
    <definedName name="IIPAGEWKG" localSheetId="16">#REF!</definedName>
    <definedName name="IIPAGEWKG">#REF!</definedName>
    <definedName name="ImportedData" localSheetId="2">'[39]080 - April 1080 activity'!#REF!</definedName>
    <definedName name="ImportedData" localSheetId="6">'[39]080 - April 1080 activity'!#REF!</definedName>
    <definedName name="ImportedData" localSheetId="7">'[39]080 - April 1080 activity'!#REF!</definedName>
    <definedName name="ImportedData" localSheetId="16">'[40]GL DETAIL'!#REF!</definedName>
    <definedName name="ImportedData">'[40]GL DETAIL'!#REF!</definedName>
    <definedName name="IncStatData" localSheetId="3">#REF!</definedName>
    <definedName name="IncStatData" localSheetId="16">#REF!</definedName>
    <definedName name="IncStatData">#REF!</definedName>
    <definedName name="infl05" localSheetId="3">#REF!</definedName>
    <definedName name="infl05" localSheetId="16">#REF!</definedName>
    <definedName name="infl05">#REF!</definedName>
    <definedName name="infl06" localSheetId="3">#REF!</definedName>
    <definedName name="infl06" localSheetId="16">#REF!</definedName>
    <definedName name="infl06">#REF!</definedName>
    <definedName name="inrease_vols" localSheetId="3">#REF!,#REF!,#REF!,#REF!,#REF!,#REF!,#REF!</definedName>
    <definedName name="inrease_vols" localSheetId="4">#REF!,#REF!,#REF!,#REF!,#REF!,#REF!,#REF!</definedName>
    <definedName name="inrease_vols" localSheetId="11">#REF!,#REF!,#REF!,#REF!,#REF!,#REF!,#REF!</definedName>
    <definedName name="inrease_vols" localSheetId="16">#REF!,#REF!,#REF!,#REF!,#REF!,#REF!,#REF!</definedName>
    <definedName name="inrease_vols">#REF!,#REF!,#REF!,#REF!,#REF!,#REF!,#REF!</definedName>
    <definedName name="INTER_DEM" localSheetId="3">#REF!</definedName>
    <definedName name="INTER_DEM" localSheetId="4">#REF!</definedName>
    <definedName name="INTER_DEM" localSheetId="11">#REF!</definedName>
    <definedName name="INTER_DEM" localSheetId="16">#REF!</definedName>
    <definedName name="INTER_DEM">#REF!</definedName>
    <definedName name="IPAGE_1" localSheetId="16">#REF!</definedName>
    <definedName name="IPAGE_1">#REF!</definedName>
    <definedName name="IPAGE_1A" localSheetId="16">#REF!</definedName>
    <definedName name="IPAGE_1A">#REF!</definedName>
    <definedName name="IPAGE_1B" localSheetId="16">#REF!</definedName>
    <definedName name="IPAGE_1B">#REF!</definedName>
    <definedName name="IPAGE_2" localSheetId="16">#REF!</definedName>
    <definedName name="IPAGE_2">#REF!</definedName>
    <definedName name="IPAGE_3" localSheetId="16">#REF!</definedName>
    <definedName name="IPAGE_3">#REF!</definedName>
    <definedName name="IPAGE_4" localSheetId="16">#REF!</definedName>
    <definedName name="IPAGE_4">#REF!</definedName>
    <definedName name="IPAGE_5" localSheetId="16">#REF!</definedName>
    <definedName name="IPAGE_5">#REF!</definedName>
    <definedName name="IPAGE_5A" localSheetId="16">#REF!</definedName>
    <definedName name="IPAGE_5A">#REF!</definedName>
    <definedName name="IPAGE_6" localSheetId="16">#REF!</definedName>
    <definedName name="IPAGE_6">#REF!</definedName>
    <definedName name="IPAGE_7" localSheetId="16">#REF!</definedName>
    <definedName name="IPAGE_7">#REF!</definedName>
    <definedName name="IPAGE_8" localSheetId="16">#REF!</definedName>
    <definedName name="IPAGE_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_1">'[25]40-C'!$J$7</definedName>
    <definedName name="IU_10">'[25]40-C'!$J$34</definedName>
    <definedName name="IU_11">'[25]40-C'!$J$37</definedName>
    <definedName name="IU_13">'[25]40-C'!$J$43</definedName>
    <definedName name="IU_2">'[25]40-C'!$J$10</definedName>
    <definedName name="IU_3">'[25]40-C'!$J$13</definedName>
    <definedName name="IU_4">'[25]40-C'!$J$16</definedName>
    <definedName name="IU_5">'[25]40-C'!$J$19</definedName>
    <definedName name="IU_6">'[25]40-C'!$J$22</definedName>
    <definedName name="IU_7">'[25]40-C'!$J$25</definedName>
    <definedName name="IU_8">'[25]40-C'!$J$28</definedName>
    <definedName name="IU_9">'[25]40-C'!$J$31</definedName>
    <definedName name="IV" localSheetId="3">#REF!</definedName>
    <definedName name="IV">#REF!</definedName>
    <definedName name="IVPAGE_1" localSheetId="3">#REF!</definedName>
    <definedName name="IVPAGE_1" localSheetId="16">#REF!</definedName>
    <definedName name="IVPAGE_1">#REF!</definedName>
    <definedName name="JENov" localSheetId="2" hidden="1">{"Co1statements",#N/A,FALSE,"Cmpy1";"Co2statement",#N/A,FALSE,"Cmpy2";"co1pm",#N/A,FALSE,"Co1PM";"co2PM",#N/A,FALSE,"Co2PM";"value",#N/A,FALSE,"value";"opco",#N/A,FALSE,"NewSparkle";"adjusts",#N/A,FALSE,"Adjustments"}</definedName>
    <definedName name="JENov" localSheetId="7" hidden="1">{"Co1statements",#N/A,FALSE,"Cmpy1";"Co2statement",#N/A,FALSE,"Cmpy2";"co1pm",#N/A,FALSE,"Co1PM";"co2PM",#N/A,FALSE,"Co2PM";"value",#N/A,FALSE,"value";"opco",#N/A,FALSE,"NewSparkle";"adjusts",#N/A,FALSE,"Adjustments"}</definedName>
    <definedName name="JENov" hidden="1">{"Co1statements",#N/A,FALSE,"Cmpy1";"Co2statement",#N/A,FALSE,"Cmpy2";"co1pm",#N/A,FALSE,"Co1PM";"co2PM",#N/A,FALSE,"Co2PM";"value",#N/A,FALSE,"value";"opco",#N/A,FALSE,"NewSparkle";"adjusts",#N/A,FALSE,"Adjustments"}</definedName>
    <definedName name="JF13SHEN" localSheetId="2">#REF!</definedName>
    <definedName name="JF13SHEN">#REF!</definedName>
    <definedName name="jk" localSheetId="16">#REF!</definedName>
    <definedName name="jk">#REF!</definedName>
    <definedName name="JobDevTaxCredits">'[22]Schedule VII'!$I$16</definedName>
    <definedName name="JURISDICTION" localSheetId="2">[6]FACTORS!$C$5</definedName>
    <definedName name="JURISDICTION" localSheetId="6">[6]FACTORS!$C$5</definedName>
    <definedName name="JURISDICTION" localSheetId="7">[6]FACTORS!$C$5</definedName>
    <definedName name="JURISDICTION">'[23]DATA INPUT'!$C$8</definedName>
    <definedName name="kk"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abor05" localSheetId="3">#REF!</definedName>
    <definedName name="labor05" localSheetId="16">#REF!</definedName>
    <definedName name="labor05">#REF!</definedName>
    <definedName name="labor06" localSheetId="3">#REF!</definedName>
    <definedName name="labor06" localSheetId="16">#REF!</definedName>
    <definedName name="labor06">#REF!</definedName>
    <definedName name="legal" localSheetId="2">#REF!</definedName>
    <definedName name="legal">#REF!</definedName>
    <definedName name="LFACTOR">'[6]WP 40-1'!$F$32</definedName>
    <definedName name="ListOffset" hidden="1">1</definedName>
    <definedName name="LOAD_" localSheetId="3">#REF!</definedName>
    <definedName name="LOAD_" localSheetId="4">#REF!</definedName>
    <definedName name="LOAD_" localSheetId="11">#REF!</definedName>
    <definedName name="LOAD_" localSheetId="16">#REF!</definedName>
    <definedName name="LOAD_">#REF!</definedName>
    <definedName name="lookup" localSheetId="16">#REF!</definedName>
    <definedName name="lookup">#REF!</definedName>
    <definedName name="LTD">'[22]Schedule VII'!$I$12</definedName>
    <definedName name="lu" localSheetId="2">'[14]Rpt 1033-Feb05-Deprec. Exp.'!$J$3:$J$1706</definedName>
    <definedName name="lu" localSheetId="6">'[14]Rpt 1033-Feb05-Deprec. Exp.'!$J$3:$J$1706</definedName>
    <definedName name="lu" localSheetId="7">'[14]Rpt 1033-Feb05-Deprec. Exp.'!$J$3:$J$1706</definedName>
    <definedName name="lu">'[15]Rpt 1033-Feb05-Deprec. Exp.'!$J$3:$J$1706</definedName>
    <definedName name="lu_bu" localSheetId="3">#REF!</definedName>
    <definedName name="lu_bu" localSheetId="16">#REF!</definedName>
    <definedName name="lu_bu">#REF!</definedName>
    <definedName name="lut" localSheetId="2">'[1]adjustment 3'!$M$4:$M$371</definedName>
    <definedName name="lut" localSheetId="6">'[1]adjustment 3'!$M$4:$M$371</definedName>
    <definedName name="lut" localSheetId="7">'[1]adjustment 3'!$M$4:$M$371</definedName>
    <definedName name="lut">'[2]adjustment 3'!$M$4:$M$371</definedName>
    <definedName name="LVS" localSheetId="3">#REF!</definedName>
    <definedName name="LVS" localSheetId="4">#REF!</definedName>
    <definedName name="LVS" localSheetId="11">#REF!</definedName>
    <definedName name="LVS" localSheetId="16">#REF!</definedName>
    <definedName name="LVS">#REF!</definedName>
    <definedName name="LVS_NC_FIRM" localSheetId="3">#REF!</definedName>
    <definedName name="LVS_NC_FIRM" localSheetId="4">#REF!</definedName>
    <definedName name="LVS_NC_FIRM" localSheetId="11">#REF!</definedName>
    <definedName name="LVS_NC_FIRM" localSheetId="16">#REF!</definedName>
    <definedName name="LVS_NC_FIRM">#REF!</definedName>
    <definedName name="LVS_NC_INTER" localSheetId="3">#REF!</definedName>
    <definedName name="LVS_NC_INTER" localSheetId="4">#REF!</definedName>
    <definedName name="LVS_NC_INTER" localSheetId="11">#REF!</definedName>
    <definedName name="LVS_NC_INTER" localSheetId="16">#REF!</definedName>
    <definedName name="LVS_NC_INTER">#REF!</definedName>
    <definedName name="LVS_WACOG" localSheetId="3">#REF!</definedName>
    <definedName name="LVS_WACOG" localSheetId="4">#REF!</definedName>
    <definedName name="LVS_WACOG" localSheetId="11">#REF!</definedName>
    <definedName name="LVS_WACOG" localSheetId="16">#REF!</definedName>
    <definedName name="LVS_WACOG">#REF!</definedName>
    <definedName name="MACROS" localSheetId="16">#REF!</definedName>
    <definedName name="MACROS">#REF!</definedName>
    <definedName name="Main_menu" localSheetId="3">#REF!</definedName>
    <definedName name="Main_menu" localSheetId="4">#REF!</definedName>
    <definedName name="Main_menu" localSheetId="11">#REF!</definedName>
    <definedName name="Main_menu" localSheetId="16">#REF!</definedName>
    <definedName name="Main_menu">#REF!</definedName>
    <definedName name="MAINS" localSheetId="3">#REF!</definedName>
    <definedName name="MAINS" localSheetId="4">#REF!</definedName>
    <definedName name="MAINS" localSheetId="11">#REF!</definedName>
    <definedName name="MAINS" localSheetId="16">#REF!</definedName>
    <definedName name="MAINS">#REF!</definedName>
    <definedName name="March" localSheetId="16">#REF!</definedName>
    <definedName name="March">#REF!</definedName>
    <definedName name="Margin_Rates" localSheetId="3">#REF!</definedName>
    <definedName name="Margin_Rates" localSheetId="4">#REF!</definedName>
    <definedName name="Margin_Rates" localSheetId="11">#REF!</definedName>
    <definedName name="Margin_Rates" localSheetId="16">#REF!</definedName>
    <definedName name="Margin_Rates">#REF!</definedName>
    <definedName name="MB_PCH_Assessment_FooterType" hidden="1">"NONE"</definedName>
    <definedName name="MB_PCH_Gen_Ind_FooterType" hidden="1">"NONE"</definedName>
    <definedName name="MB_PCH_Sector_Specific_FooterType" hidden="1">"NONE"</definedName>
    <definedName name="medinfl05" localSheetId="3">#REF!</definedName>
    <definedName name="medinfl05" localSheetId="16">#REF!</definedName>
    <definedName name="medinfl05">#REF!</definedName>
    <definedName name="medinfl06" localSheetId="16">#REF!</definedName>
    <definedName name="medinfl06">#REF!</definedName>
    <definedName name="METERS" localSheetId="3">#REF!</definedName>
    <definedName name="METERS" localSheetId="4">#REF!</definedName>
    <definedName name="METERS" localSheetId="11">#REF!</definedName>
    <definedName name="METERS" localSheetId="16">#REF!</definedName>
    <definedName name="METERS">#REF!</definedName>
    <definedName name="Method" localSheetId="16">#REF!</definedName>
    <definedName name="Method">#REF!</definedName>
    <definedName name="MFACTOR">'[6]WP 40-1'!$F$36</definedName>
    <definedName name="misc" localSheetId="3">#REF!</definedName>
    <definedName name="misc" localSheetId="16">#REF!</definedName>
    <definedName name="misc">#REF!</definedName>
    <definedName name="mo" localSheetId="3">[10]summary!$A$2:$A$3577</definedName>
    <definedName name="mo">[11]summary!$A$2:$A$3577</definedName>
    <definedName name="Month1" localSheetId="3">#REF!</definedName>
    <definedName name="Month1" localSheetId="16">#REF!</definedName>
    <definedName name="Month1">#REF!</definedName>
    <definedName name="Month10" localSheetId="3">#REF!</definedName>
    <definedName name="Month10" localSheetId="16">#REF!</definedName>
    <definedName name="Month10">#REF!</definedName>
    <definedName name="Month11" localSheetId="3">#REF!</definedName>
    <definedName name="Month11" localSheetId="16">#REF!</definedName>
    <definedName name="Month11">#REF!</definedName>
    <definedName name="month12" localSheetId="16">#REF!</definedName>
    <definedName name="month12">#REF!</definedName>
    <definedName name="month13" localSheetId="16">#REF!</definedName>
    <definedName name="month13">#REF!</definedName>
    <definedName name="Month2" localSheetId="16">#REF!</definedName>
    <definedName name="Month2">#REF!</definedName>
    <definedName name="Month3" localSheetId="16">#REF!</definedName>
    <definedName name="Month3">#REF!</definedName>
    <definedName name="Month4" localSheetId="16">#REF!</definedName>
    <definedName name="Month4">#REF!</definedName>
    <definedName name="Month5" localSheetId="16">#REF!</definedName>
    <definedName name="Month5">#REF!</definedName>
    <definedName name="Month6" localSheetId="16">#REF!</definedName>
    <definedName name="Month6">#REF!</definedName>
    <definedName name="Month7" localSheetId="16">#REF!</definedName>
    <definedName name="Month7">#REF!</definedName>
    <definedName name="Month8" localSheetId="16">#REF!</definedName>
    <definedName name="Month8">#REF!</definedName>
    <definedName name="Month9" localSheetId="16">#REF!</definedName>
    <definedName name="Month9">#REF!</definedName>
    <definedName name="MTX" localSheetId="16">#REF!</definedName>
    <definedName name="MTX">#REF!</definedName>
    <definedName name="name"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HDD_J1" localSheetId="3">#REF!</definedName>
    <definedName name="NBHDD_J1" localSheetId="4">#REF!</definedName>
    <definedName name="NBHDD_J1" localSheetId="11">#REF!</definedName>
    <definedName name="NBHDD_J1" localSheetId="16">#REF!</definedName>
    <definedName name="NBHDD_J1">#REF!</definedName>
    <definedName name="NBHDD_J2" localSheetId="3">#REF!</definedName>
    <definedName name="NBHDD_J2" localSheetId="4">#REF!</definedName>
    <definedName name="NBHDD_J2" localSheetId="11">#REF!</definedName>
    <definedName name="NBHDD_J2" localSheetId="16">#REF!</definedName>
    <definedName name="NBHDD_J2">#REF!</definedName>
    <definedName name="NBHDD_J3" localSheetId="3">#REF!</definedName>
    <definedName name="NBHDD_J3" localSheetId="4">#REF!</definedName>
    <definedName name="NBHDD_J3" localSheetId="11">#REF!</definedName>
    <definedName name="NBHDD_J3" localSheetId="16">#REF!</definedName>
    <definedName name="NBHDD_J3">#REF!</definedName>
    <definedName name="NBHDD_J4" localSheetId="3">#REF!</definedName>
    <definedName name="NBHDD_J4" localSheetId="4">#REF!</definedName>
    <definedName name="NBHDD_J4" localSheetId="11">#REF!</definedName>
    <definedName name="NBHDD_J4" localSheetId="16">#REF!</definedName>
    <definedName name="NBHDD_J4">#REF!</definedName>
    <definedName name="NBHDD_J5" localSheetId="3">#REF!</definedName>
    <definedName name="NBHDD_J5" localSheetId="4">#REF!</definedName>
    <definedName name="NBHDD_J5" localSheetId="11">#REF!</definedName>
    <definedName name="NBHDD_J5" localSheetId="16">#REF!</definedName>
    <definedName name="NBHDD_J5">#REF!</definedName>
    <definedName name="NBHDD_J6" localSheetId="3">#REF!</definedName>
    <definedName name="NBHDD_J6" localSheetId="4">#REF!</definedName>
    <definedName name="NBHDD_J6" localSheetId="11">#REF!</definedName>
    <definedName name="NBHDD_J6" localSheetId="16">#REF!</definedName>
    <definedName name="NBHDD_J6">#REF!</definedName>
    <definedName name="NBHDD_J7" localSheetId="3">#REF!</definedName>
    <definedName name="NBHDD_J7" localSheetId="4">#REF!</definedName>
    <definedName name="NBHDD_J7" localSheetId="11">#REF!</definedName>
    <definedName name="NBHDD_J7" localSheetId="16">#REF!</definedName>
    <definedName name="NBHDD_J7">#REF!</definedName>
    <definedName name="nBulk_Trans">[9]assump!$G$130:$L$130</definedName>
    <definedName name="NC_FIRM" localSheetId="3">#REF!</definedName>
    <definedName name="NC_FIRM" localSheetId="4">#REF!</definedName>
    <definedName name="NC_FIRM" localSheetId="11">#REF!</definedName>
    <definedName name="NC_FIRM" localSheetId="16">#REF!</definedName>
    <definedName name="NC_FIRM">#REF!</definedName>
    <definedName name="NC_INTER" localSheetId="3">#REF!</definedName>
    <definedName name="NC_INTER" localSheetId="4">#REF!</definedName>
    <definedName name="NC_INTER" localSheetId="11">#REF!</definedName>
    <definedName name="NC_INTER" localSheetId="16">#REF!</definedName>
    <definedName name="NC_INTER">#REF!</definedName>
    <definedName name="NC_T3" localSheetId="3">#REF!</definedName>
    <definedName name="NC_T3" localSheetId="4">#REF!</definedName>
    <definedName name="NC_T3" localSheetId="11">#REF!</definedName>
    <definedName name="NC_T3" localSheetId="16">#REF!</definedName>
    <definedName name="NC_T3">#REF!</definedName>
    <definedName name="nCommercial">[9]assump!$G$115:$L$115</definedName>
    <definedName name="nConnect">[9]assump!$G$117:$L$117</definedName>
    <definedName name="nIndustrial">[9]assump!$G$116:$L$116</definedName>
    <definedName name="nIndustrial_PL">[9]assump!$G$129:$L$129</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Network_Trans">[9]assump!$G$131:$L$131</definedName>
    <definedName name="no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mal_Degree_Days" localSheetId="3">#REF!</definedName>
    <definedName name="Normal_Degree_Days" localSheetId="4">#REF!</definedName>
    <definedName name="Normal_Degree_Days" localSheetId="11">#REF!</definedName>
    <definedName name="Normal_Degree_Days" localSheetId="16">#REF!</definedName>
    <definedName name="Normal_Degree_Days">#REF!</definedName>
    <definedName name="now"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billing">'[13]NonReg Depr'!$D$9:$N$31</definedName>
    <definedName name="nReadMeter">[9]assump!$G$120:$L$120</definedName>
    <definedName name="nResidential">[9]assump!$G$114:$L$114</definedName>
    <definedName name="nReturnCheck">[9]assump!$G$119:$L$119</definedName>
    <definedName name="nServiceCall">[9]assump!$G$118:$L$118</definedName>
    <definedName name="nTampering">[9]assump!$G$121:$L$121</definedName>
    <definedName name="nu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vsASD">"V2005-03-31"</definedName>
    <definedName name="NvsAutoDrillOk">"VY"</definedName>
    <definedName name="NvsElapsedTime" localSheetId="2">0.00166666667064419</definedName>
    <definedName name="NvsElapsedTime" localSheetId="6">0.00166666667064419</definedName>
    <definedName name="NvsElapsedTime" localSheetId="7">0.00166666667064419</definedName>
    <definedName name="NvsElapsedTime">0.00336805554979946</definedName>
    <definedName name="NvsEndTime" localSheetId="2">38271.288912037</definedName>
    <definedName name="NvsEndTime" localSheetId="6">38271.288912037</definedName>
    <definedName name="NvsEndTime" localSheetId="7">38271.288912037</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3">#REF!</definedName>
    <definedName name="O_C1_R1_0__1Y" localSheetId="4">#REF!</definedName>
    <definedName name="O_C1_R1_0__1Y" localSheetId="11">#REF!</definedName>
    <definedName name="O_C1_R1_0__1Y" localSheetId="16">#REF!</definedName>
    <definedName name="O_C1_R1_0__1Y">#REF!</definedName>
    <definedName name="O_C1_R1_0__2Y" localSheetId="3">#REF!</definedName>
    <definedName name="O_C1_R1_0__2Y" localSheetId="4">#REF!</definedName>
    <definedName name="O_C1_R1_0__2Y" localSheetId="11">#REF!</definedName>
    <definedName name="O_C1_R1_0__2Y" localSheetId="16">#REF!</definedName>
    <definedName name="O_C1_R1_0__2Y">#REF!</definedName>
    <definedName name="O_C1_R1_0__5Y" localSheetId="3">#REF!</definedName>
    <definedName name="O_C1_R1_0__5Y" localSheetId="4">#REF!</definedName>
    <definedName name="O_C1_R1_0__5Y" localSheetId="11">#REF!</definedName>
    <definedName name="O_C1_R1_0__5Y" localSheetId="16">#REF!</definedName>
    <definedName name="O_C1_R1_0__5Y">#REF!</definedName>
    <definedName name="O_C1_R1_50__1Y" localSheetId="3">#REF!</definedName>
    <definedName name="O_C1_R1_50__1Y" localSheetId="4">#REF!</definedName>
    <definedName name="O_C1_R1_50__1Y" localSheetId="11">#REF!</definedName>
    <definedName name="O_C1_R1_50__1Y" localSheetId="16">#REF!</definedName>
    <definedName name="O_C1_R1_50__1Y">#REF!</definedName>
    <definedName name="O_C1_R1_50__2Y" localSheetId="3">#REF!</definedName>
    <definedName name="O_C1_R1_50__2Y" localSheetId="4">#REF!</definedName>
    <definedName name="O_C1_R1_50__2Y" localSheetId="11">#REF!</definedName>
    <definedName name="O_C1_R1_50__2Y" localSheetId="16">#REF!</definedName>
    <definedName name="O_C1_R1_50__2Y">#REF!</definedName>
    <definedName name="O_C1_R1_50__5" localSheetId="3">#REF!</definedName>
    <definedName name="O_C1_R1_50__5" localSheetId="4">#REF!</definedName>
    <definedName name="O_C1_R1_50__5" localSheetId="11">#REF!</definedName>
    <definedName name="O_C1_R1_50__5" localSheetId="16">#REF!</definedName>
    <definedName name="O_C1_R1_50__5">#REF!</definedName>
    <definedName name="O_C1_R1_50__5Y" localSheetId="3">#REF!</definedName>
    <definedName name="O_C1_R1_50__5Y" localSheetId="4">#REF!</definedName>
    <definedName name="O_C1_R1_50__5Y" localSheetId="11">#REF!</definedName>
    <definedName name="O_C1_R1_50__5Y" localSheetId="16">#REF!</definedName>
    <definedName name="O_C1_R1_50__5Y">#REF!</definedName>
    <definedName name="O_C2_R1_0__1Y" localSheetId="3">#REF!</definedName>
    <definedName name="O_C2_R1_0__1Y" localSheetId="4">#REF!</definedName>
    <definedName name="O_C2_R1_0__1Y" localSheetId="11">#REF!</definedName>
    <definedName name="O_C2_R1_0__1Y" localSheetId="16">#REF!</definedName>
    <definedName name="O_C2_R1_0__1Y">#REF!</definedName>
    <definedName name="O_C2_R1_0__2Y" localSheetId="3">#REF!</definedName>
    <definedName name="O_C2_R1_0__2Y" localSheetId="4">#REF!</definedName>
    <definedName name="O_C2_R1_0__2Y" localSheetId="11">#REF!</definedName>
    <definedName name="O_C2_R1_0__2Y" localSheetId="16">#REF!</definedName>
    <definedName name="O_C2_R1_0__2Y">#REF!</definedName>
    <definedName name="O_C2_R1_0__5Y" localSheetId="3">#REF!</definedName>
    <definedName name="O_C2_R1_0__5Y" localSheetId="4">#REF!</definedName>
    <definedName name="O_C2_R1_0__5Y" localSheetId="11">#REF!</definedName>
    <definedName name="O_C2_R1_0__5Y" localSheetId="16">#REF!</definedName>
    <definedName name="O_C2_R1_0__5Y">#REF!</definedName>
    <definedName name="O_C2_R1_50__1Y" localSheetId="3">#REF!</definedName>
    <definedName name="O_C2_R1_50__1Y" localSheetId="4">#REF!</definedName>
    <definedName name="O_C2_R1_50__1Y" localSheetId="11">#REF!</definedName>
    <definedName name="O_C2_R1_50__1Y" localSheetId="16">#REF!</definedName>
    <definedName name="O_C2_R1_50__1Y">#REF!</definedName>
    <definedName name="O_C2_R1_50__2Y" localSheetId="3">#REF!</definedName>
    <definedName name="O_C2_R1_50__2Y" localSheetId="4">#REF!</definedName>
    <definedName name="O_C2_R1_50__2Y" localSheetId="11">#REF!</definedName>
    <definedName name="O_C2_R1_50__2Y" localSheetId="16">#REF!</definedName>
    <definedName name="O_C2_R1_50__2Y">#REF!</definedName>
    <definedName name="O_C2_R1_50__5Y" localSheetId="3">#REF!</definedName>
    <definedName name="O_C2_R1_50__5Y" localSheetId="4">#REF!</definedName>
    <definedName name="O_C2_R1_50__5Y" localSheetId="11">#REF!</definedName>
    <definedName name="O_C2_R1_50__5Y" localSheetId="16">#REF!</definedName>
    <definedName name="O_C2_R1_50__5Y">#REF!</definedName>
    <definedName name="O_C2_R2_0__1Y" localSheetId="3">#REF!</definedName>
    <definedName name="O_C2_R2_0__1Y" localSheetId="4">#REF!</definedName>
    <definedName name="O_C2_R2_0__1Y" localSheetId="11">#REF!</definedName>
    <definedName name="O_C2_R2_0__1Y" localSheetId="16">#REF!</definedName>
    <definedName name="O_C2_R2_0__1Y">#REF!</definedName>
    <definedName name="O_C2_R2_0__2Y" localSheetId="3">#REF!</definedName>
    <definedName name="O_C2_R2_0__2Y" localSheetId="4">#REF!</definedName>
    <definedName name="O_C2_R2_0__2Y" localSheetId="11">#REF!</definedName>
    <definedName name="O_C2_R2_0__2Y" localSheetId="16">#REF!</definedName>
    <definedName name="O_C2_R2_0__2Y">#REF!</definedName>
    <definedName name="O_C2_R2_0__5Y" localSheetId="3">#REF!</definedName>
    <definedName name="O_C2_R2_0__5Y" localSheetId="4">#REF!</definedName>
    <definedName name="O_C2_R2_0__5Y" localSheetId="11">#REF!</definedName>
    <definedName name="O_C2_R2_0__5Y" localSheetId="16">#REF!</definedName>
    <definedName name="O_C2_R2_0__5Y">#REF!</definedName>
    <definedName name="O_C2_R2_50__1Y" localSheetId="3">#REF!</definedName>
    <definedName name="O_C2_R2_50__1Y" localSheetId="4">#REF!</definedName>
    <definedName name="O_C2_R2_50__1Y" localSheetId="11">#REF!</definedName>
    <definedName name="O_C2_R2_50__1Y" localSheetId="16">#REF!</definedName>
    <definedName name="O_C2_R2_50__1Y">#REF!</definedName>
    <definedName name="O_C2_R2_50__2Y" localSheetId="3">#REF!</definedName>
    <definedName name="O_C2_R2_50__2Y" localSheetId="4">#REF!</definedName>
    <definedName name="O_C2_R2_50__2Y" localSheetId="11">#REF!</definedName>
    <definedName name="O_C2_R2_50__2Y" localSheetId="16">#REF!</definedName>
    <definedName name="O_C2_R2_50__2Y">#REF!</definedName>
    <definedName name="O_C2_R2_50__5Y" localSheetId="3">#REF!</definedName>
    <definedName name="O_C2_R2_50__5Y" localSheetId="4">#REF!</definedName>
    <definedName name="O_C2_R2_50__5Y" localSheetId="11">#REF!</definedName>
    <definedName name="O_C2_R2_50__5Y" localSheetId="16">#REF!</definedName>
    <definedName name="O_C2_R2_50__5Y">#REF!</definedName>
    <definedName name="O_C2_R4_0__1Y" localSheetId="3">#REF!</definedName>
    <definedName name="O_C2_R4_0__1Y" localSheetId="4">#REF!</definedName>
    <definedName name="O_C2_R4_0__1Y" localSheetId="11">#REF!</definedName>
    <definedName name="O_C2_R4_0__1Y" localSheetId="16">#REF!</definedName>
    <definedName name="O_C2_R4_0__1Y">#REF!</definedName>
    <definedName name="O_C2_R4_0__2Y" localSheetId="3">#REF!</definedName>
    <definedName name="O_C2_R4_0__2Y" localSheetId="4">#REF!</definedName>
    <definedName name="O_C2_R4_0__2Y" localSheetId="11">#REF!</definedName>
    <definedName name="O_C2_R4_0__2Y" localSheetId="16">#REF!</definedName>
    <definedName name="O_C2_R4_0__2Y">#REF!</definedName>
    <definedName name="O_C2_R4_0__5Y" localSheetId="3">#REF!</definedName>
    <definedName name="O_C2_R4_0__5Y" localSheetId="4">#REF!</definedName>
    <definedName name="O_C2_R4_0__5Y" localSheetId="11">#REF!</definedName>
    <definedName name="O_C2_R4_0__5Y" localSheetId="16">#REF!</definedName>
    <definedName name="O_C2_R4_0__5Y">#REF!</definedName>
    <definedName name="O_C2_R4_50__1Y" localSheetId="3">#REF!</definedName>
    <definedName name="O_C2_R4_50__1Y" localSheetId="4">#REF!</definedName>
    <definedName name="O_C2_R4_50__1Y" localSheetId="11">#REF!</definedName>
    <definedName name="O_C2_R4_50__1Y" localSheetId="16">#REF!</definedName>
    <definedName name="O_C2_R4_50__1Y">#REF!</definedName>
    <definedName name="O_C2_R4_50__2Y" localSheetId="3">#REF!</definedName>
    <definedName name="O_C2_R4_50__2Y" localSheetId="4">#REF!</definedName>
    <definedName name="O_C2_R4_50__2Y" localSheetId="11">#REF!</definedName>
    <definedName name="O_C2_R4_50__2Y" localSheetId="16">#REF!</definedName>
    <definedName name="O_C2_R4_50__2Y">#REF!</definedName>
    <definedName name="O_C2_R4_50__5Y" localSheetId="3">#REF!</definedName>
    <definedName name="O_C2_R4_50__5Y" localSheetId="4">#REF!</definedName>
    <definedName name="O_C2_R4_50__5Y" localSheetId="11">#REF!</definedName>
    <definedName name="O_C2_R4_50__5Y" localSheetId="16">#REF!</definedName>
    <definedName name="O_C2_R4_50__5Y">#REF!</definedName>
    <definedName name="O_C3_R1_0__1Y" localSheetId="3">#REF!</definedName>
    <definedName name="O_C3_R1_0__1Y" localSheetId="4">#REF!</definedName>
    <definedName name="O_C3_R1_0__1Y" localSheetId="11">#REF!</definedName>
    <definedName name="O_C3_R1_0__1Y" localSheetId="16">#REF!</definedName>
    <definedName name="O_C3_R1_0__1Y">#REF!</definedName>
    <definedName name="O_C3_R1_0__2Y" localSheetId="3">#REF!</definedName>
    <definedName name="O_C3_R1_0__2Y" localSheetId="4">#REF!</definedName>
    <definedName name="O_C3_R1_0__2Y" localSheetId="11">#REF!</definedName>
    <definedName name="O_C3_R1_0__2Y" localSheetId="16">#REF!</definedName>
    <definedName name="O_C3_R1_0__2Y">#REF!</definedName>
    <definedName name="O_C3_R1_0__5Y" localSheetId="3">#REF!</definedName>
    <definedName name="O_C3_R1_0__5Y" localSheetId="4">#REF!</definedName>
    <definedName name="O_C3_R1_0__5Y" localSheetId="11">#REF!</definedName>
    <definedName name="O_C3_R1_0__5Y" localSheetId="16">#REF!</definedName>
    <definedName name="O_C3_R1_0__5Y">#REF!</definedName>
    <definedName name="O_C3_R1_50__1Y" localSheetId="3">#REF!</definedName>
    <definedName name="O_C3_R1_50__1Y" localSheetId="4">#REF!</definedName>
    <definedName name="O_C3_R1_50__1Y" localSheetId="11">#REF!</definedName>
    <definedName name="O_C3_R1_50__1Y" localSheetId="16">#REF!</definedName>
    <definedName name="O_C3_R1_50__1Y">#REF!</definedName>
    <definedName name="O_C3_R1_50__2Y" localSheetId="3">#REF!</definedName>
    <definedName name="O_C3_R1_50__2Y" localSheetId="4">#REF!</definedName>
    <definedName name="O_C3_R1_50__2Y" localSheetId="11">#REF!</definedName>
    <definedName name="O_C3_R1_50__2Y" localSheetId="16">#REF!</definedName>
    <definedName name="O_C3_R1_50__2Y">#REF!</definedName>
    <definedName name="O_C3_R1_50__5Y" localSheetId="3">#REF!</definedName>
    <definedName name="O_C3_R1_50__5Y" localSheetId="4">#REF!</definedName>
    <definedName name="O_C3_R1_50__5Y" localSheetId="11">#REF!</definedName>
    <definedName name="O_C3_R1_50__5Y" localSheetId="16">#REF!</definedName>
    <definedName name="O_C3_R1_50__5Y">#REF!</definedName>
    <definedName name="O_C3_R2_0__1Y" localSheetId="3">#REF!</definedName>
    <definedName name="O_C3_R2_0__1Y" localSheetId="4">#REF!</definedName>
    <definedName name="O_C3_R2_0__1Y" localSheetId="11">#REF!</definedName>
    <definedName name="O_C3_R2_0__1Y" localSheetId="16">#REF!</definedName>
    <definedName name="O_C3_R2_0__1Y">#REF!</definedName>
    <definedName name="O_C3_R2_0__2Y" localSheetId="3">#REF!</definedName>
    <definedName name="O_C3_R2_0__2Y" localSheetId="4">#REF!</definedName>
    <definedName name="O_C3_R2_0__2Y" localSheetId="11">#REF!</definedName>
    <definedName name="O_C3_R2_0__2Y" localSheetId="16">#REF!</definedName>
    <definedName name="O_C3_R2_0__2Y">#REF!</definedName>
    <definedName name="O_C3_R2_0__5Y" localSheetId="3">#REF!</definedName>
    <definedName name="O_C3_R2_0__5Y" localSheetId="4">#REF!</definedName>
    <definedName name="O_C3_R2_0__5Y" localSheetId="11">#REF!</definedName>
    <definedName name="O_C3_R2_0__5Y" localSheetId="16">#REF!</definedName>
    <definedName name="O_C3_R2_0__5Y">#REF!</definedName>
    <definedName name="O_C3_R2_50__1Y" localSheetId="3">#REF!</definedName>
    <definedName name="O_C3_R2_50__1Y" localSheetId="4">#REF!</definedName>
    <definedName name="O_C3_R2_50__1Y" localSheetId="11">#REF!</definedName>
    <definedName name="O_C3_R2_50__1Y" localSheetId="16">#REF!</definedName>
    <definedName name="O_C3_R2_50__1Y">#REF!</definedName>
    <definedName name="O_C3_R2_50__2Y" localSheetId="3">#REF!</definedName>
    <definedName name="O_C3_R2_50__2Y" localSheetId="4">#REF!</definedName>
    <definedName name="O_C3_R2_50__2Y" localSheetId="11">#REF!</definedName>
    <definedName name="O_C3_R2_50__2Y" localSheetId="16">#REF!</definedName>
    <definedName name="O_C3_R2_50__2Y">#REF!</definedName>
    <definedName name="O_C3_R2_50__5Y" localSheetId="3">#REF!</definedName>
    <definedName name="O_C3_R2_50__5Y" localSheetId="4">#REF!</definedName>
    <definedName name="O_C3_R2_50__5Y" localSheetId="11">#REF!</definedName>
    <definedName name="O_C3_R2_50__5Y" localSheetId="16">#REF!</definedName>
    <definedName name="O_C3_R2_50__5Y">#REF!</definedName>
    <definedName name="O_C3_R4_0__1Y" localSheetId="3">#REF!</definedName>
    <definedName name="O_C3_R4_0__1Y" localSheetId="4">#REF!</definedName>
    <definedName name="O_C3_R4_0__1Y" localSheetId="11">#REF!</definedName>
    <definedName name="O_C3_R4_0__1Y" localSheetId="16">#REF!</definedName>
    <definedName name="O_C3_R4_0__1Y">#REF!</definedName>
    <definedName name="O_C3_R4_0__2Y" localSheetId="3">#REF!</definedName>
    <definedName name="O_C3_R4_0__2Y" localSheetId="4">#REF!</definedName>
    <definedName name="O_C3_R4_0__2Y" localSheetId="11">#REF!</definedName>
    <definedName name="O_C3_R4_0__2Y" localSheetId="16">#REF!</definedName>
    <definedName name="O_C3_R4_0__2Y">#REF!</definedName>
    <definedName name="O_C3_R4_0__5Y" localSheetId="3">#REF!</definedName>
    <definedName name="O_C3_R4_0__5Y" localSheetId="4">#REF!</definedName>
    <definedName name="O_C3_R4_0__5Y" localSheetId="11">#REF!</definedName>
    <definedName name="O_C3_R4_0__5Y" localSheetId="16">#REF!</definedName>
    <definedName name="O_C3_R4_0__5Y">#REF!</definedName>
    <definedName name="O_C3_R4_50__1Y" localSheetId="3">#REF!</definedName>
    <definedName name="O_C3_R4_50__1Y" localSheetId="4">#REF!</definedName>
    <definedName name="O_C3_R4_50__1Y" localSheetId="11">#REF!</definedName>
    <definedName name="O_C3_R4_50__1Y" localSheetId="16">#REF!</definedName>
    <definedName name="O_C3_R4_50__1Y">#REF!</definedName>
    <definedName name="O_C3_R4_50__2Y" localSheetId="3">#REF!</definedName>
    <definedName name="O_C3_R4_50__2Y" localSheetId="4">#REF!</definedName>
    <definedName name="O_C3_R4_50__2Y" localSheetId="11">#REF!</definedName>
    <definedName name="O_C3_R4_50__2Y" localSheetId="16">#REF!</definedName>
    <definedName name="O_C3_R4_50__2Y">#REF!</definedName>
    <definedName name="O_C3_R4_50__5Y" localSheetId="3">#REF!</definedName>
    <definedName name="O_C3_R4_50__5Y" localSheetId="4">#REF!</definedName>
    <definedName name="O_C3_R4_50__5Y" localSheetId="11">#REF!</definedName>
    <definedName name="O_C3_R4_50__5Y" localSheetId="16">#REF!</definedName>
    <definedName name="O_C3_R4_50__5Y">#REF!</definedName>
    <definedName name="O_C3_R5_0__1Y" localSheetId="3">#REF!</definedName>
    <definedName name="O_C3_R5_0__1Y" localSheetId="4">#REF!</definedName>
    <definedName name="O_C3_R5_0__1Y" localSheetId="11">#REF!</definedName>
    <definedName name="O_C3_R5_0__1Y" localSheetId="16">#REF!</definedName>
    <definedName name="O_C3_R5_0__1Y">#REF!</definedName>
    <definedName name="O_C3_R5_0__2Y" localSheetId="3">#REF!</definedName>
    <definedName name="O_C3_R5_0__2Y" localSheetId="4">#REF!</definedName>
    <definedName name="O_C3_R5_0__2Y" localSheetId="11">#REF!</definedName>
    <definedName name="O_C3_R5_0__2Y" localSheetId="16">#REF!</definedName>
    <definedName name="O_C3_R5_0__2Y">#REF!</definedName>
    <definedName name="O_C3_R5_0__5Y" localSheetId="3">#REF!</definedName>
    <definedName name="O_C3_R5_0__5Y" localSheetId="4">#REF!</definedName>
    <definedName name="O_C3_R5_0__5Y" localSheetId="11">#REF!</definedName>
    <definedName name="O_C3_R5_0__5Y" localSheetId="16">#REF!</definedName>
    <definedName name="O_C3_R5_0__5Y">#REF!</definedName>
    <definedName name="O_C3_R5_50__1Y" localSheetId="3">#REF!</definedName>
    <definedName name="O_C3_R5_50__1Y" localSheetId="4">#REF!</definedName>
    <definedName name="O_C3_R5_50__1Y" localSheetId="11">#REF!</definedName>
    <definedName name="O_C3_R5_50__1Y" localSheetId="16">#REF!</definedName>
    <definedName name="O_C3_R5_50__1Y">#REF!</definedName>
    <definedName name="O_C3_R5_50__2Y" localSheetId="3">#REF!</definedName>
    <definedName name="O_C3_R5_50__2Y" localSheetId="4">#REF!</definedName>
    <definedName name="O_C3_R5_50__2Y" localSheetId="11">#REF!</definedName>
    <definedName name="O_C3_R5_50__2Y" localSheetId="16">#REF!</definedName>
    <definedName name="O_C3_R5_50__2Y">#REF!</definedName>
    <definedName name="O_C3_R5_50__5Y" localSheetId="3">#REF!</definedName>
    <definedName name="O_C3_R5_50__5Y" localSheetId="4">#REF!</definedName>
    <definedName name="O_C3_R5_50__5Y" localSheetId="11">#REF!</definedName>
    <definedName name="O_C3_R5_50__5Y" localSheetId="16">#REF!</definedName>
    <definedName name="O_C3_R5_50__5Y">#REF!</definedName>
    <definedName name="O_M" localSheetId="3">#REF!</definedName>
    <definedName name="O_M" localSheetId="4">#REF!</definedName>
    <definedName name="O_M" localSheetId="11">#REF!</definedName>
    <definedName name="O_M" localSheetId="16">#REF!</definedName>
    <definedName name="O_M">#REF!</definedName>
    <definedName name="O_M_" localSheetId="3">#REF!</definedName>
    <definedName name="O_M_" localSheetId="4">#REF!</definedName>
    <definedName name="O_M_" localSheetId="11">#REF!</definedName>
    <definedName name="O_M_" localSheetId="16">#REF!</definedName>
    <definedName name="O_M_">#REF!</definedName>
    <definedName name="O1FACTOR">'[6]WP 40-1'!$F$43</definedName>
    <definedName name="OMData" localSheetId="3">#REF!</definedName>
    <definedName name="OMData" localSheetId="16">#REF!</definedName>
    <definedName name="OMData">#REF!</definedName>
    <definedName name="OMLGSBud" localSheetId="16">#REF!</definedName>
    <definedName name="OMLGSBud">#REF!</definedName>
    <definedName name="OMTLABud" localSheetId="16">#REF!</definedName>
    <definedName name="OMTLABud">#REF!</definedName>
    <definedName name="One" localSheetId="3">#REF!</definedName>
    <definedName name="One" localSheetId="4">#REF!</definedName>
    <definedName name="One" localSheetId="11">#REF!</definedName>
    <definedName name="One" localSheetId="16">#REF!</definedName>
    <definedName name="One">#REF!</definedName>
    <definedName name="OpCo_Factor" localSheetId="3">[35]Scenarios!#REF!</definedName>
    <definedName name="OpCo_Factor" localSheetId="16">[35]Scenarios!#REF!</definedName>
    <definedName name="OpCo_Factor">[35]Scenarios!#REF!</definedName>
    <definedName name="OPEB05" localSheetId="3">#REF!</definedName>
    <definedName name="OPEB05" localSheetId="16">#REF!</definedName>
    <definedName name="OPEB05">#REF!</definedName>
    <definedName name="OPEB06" localSheetId="3">#REF!</definedName>
    <definedName name="OPEB06" localSheetId="16">#REF!</definedName>
    <definedName name="OPEB06">#REF!</definedName>
    <definedName name="otp_bb">'[13]OTP BB'!$C$6:$BV$47</definedName>
    <definedName name="otp_eb">'[13]OTP EB'!$B$6:$BT$47</definedName>
    <definedName name="OUT_C1_R1_0__5Y" localSheetId="3">#REF!</definedName>
    <definedName name="OUT_C1_R1_0__5Y" localSheetId="4">#REF!</definedName>
    <definedName name="OUT_C1_R1_0__5Y" localSheetId="11">#REF!</definedName>
    <definedName name="OUT_C1_R1_0__5Y" localSheetId="16">#REF!</definedName>
    <definedName name="OUT_C1_R1_0__5Y">#REF!</definedName>
    <definedName name="OVER" localSheetId="3">#REF!</definedName>
    <definedName name="OVER" localSheetId="4">#REF!</definedName>
    <definedName name="OVER" localSheetId="11">#REF!</definedName>
    <definedName name="OVER" localSheetId="16">#REF!</definedName>
    <definedName name="OVER">#REF!</definedName>
    <definedName name="pa" localSheetId="16">#REF!</definedName>
    <definedName name="pa">#REF!</definedName>
    <definedName name="PAGE_1" localSheetId="3">#REF!</definedName>
    <definedName name="PAGE_1" localSheetId="4">#REF!</definedName>
    <definedName name="PAGE_1" localSheetId="11">#REF!</definedName>
    <definedName name="PAGE_1" localSheetId="16">#REF!</definedName>
    <definedName name="PAGE_1">#REF!</definedName>
    <definedName name="PAGE_10" localSheetId="3">#REF!</definedName>
    <definedName name="PAGE_10" localSheetId="4">#REF!</definedName>
    <definedName name="PAGE_10" localSheetId="11">#REF!</definedName>
    <definedName name="PAGE_10" localSheetId="16">#REF!</definedName>
    <definedName name="PAGE_10">#REF!</definedName>
    <definedName name="PAGE_11" localSheetId="3">#REF!</definedName>
    <definedName name="PAGE_11" localSheetId="4">#REF!</definedName>
    <definedName name="PAGE_11" localSheetId="11">#REF!</definedName>
    <definedName name="PAGE_11" localSheetId="16">#REF!</definedName>
    <definedName name="PAGE_11">#REF!</definedName>
    <definedName name="PAGE_12" localSheetId="3">#REF!</definedName>
    <definedName name="PAGE_12" localSheetId="4">#REF!</definedName>
    <definedName name="PAGE_12" localSheetId="11">#REF!</definedName>
    <definedName name="PAGE_12" localSheetId="16">#REF!</definedName>
    <definedName name="PAGE_12">#REF!</definedName>
    <definedName name="PAGE_13" localSheetId="3">#REF!</definedName>
    <definedName name="PAGE_13" localSheetId="4">#REF!</definedName>
    <definedName name="PAGE_13" localSheetId="11">#REF!</definedName>
    <definedName name="PAGE_13" localSheetId="16">#REF!</definedName>
    <definedName name="PAGE_13">#REF!</definedName>
    <definedName name="PAGE_14" localSheetId="3">#REF!</definedName>
    <definedName name="PAGE_14" localSheetId="4">#REF!</definedName>
    <definedName name="PAGE_14" localSheetId="11">#REF!</definedName>
    <definedName name="PAGE_14" localSheetId="16">#REF!</definedName>
    <definedName name="PAGE_14">#REF!</definedName>
    <definedName name="PAGE_15" localSheetId="3">#REF!</definedName>
    <definedName name="PAGE_15" localSheetId="4">#REF!</definedName>
    <definedName name="PAGE_15" localSheetId="11">#REF!</definedName>
    <definedName name="PAGE_15" localSheetId="16">#REF!</definedName>
    <definedName name="PAGE_15">#REF!</definedName>
    <definedName name="PAGE_16" localSheetId="3">#REF!</definedName>
    <definedName name="PAGE_16" localSheetId="4">#REF!</definedName>
    <definedName name="PAGE_16" localSheetId="11">#REF!</definedName>
    <definedName name="PAGE_16" localSheetId="16">#REF!</definedName>
    <definedName name="PAGE_16">#REF!</definedName>
    <definedName name="PAGE_17" localSheetId="3">#REF!</definedName>
    <definedName name="PAGE_17" localSheetId="4">#REF!</definedName>
    <definedName name="PAGE_17" localSheetId="11">#REF!</definedName>
    <definedName name="PAGE_17" localSheetId="16">#REF!</definedName>
    <definedName name="PAGE_17">#REF!</definedName>
    <definedName name="PAGE_18" localSheetId="3">#REF!</definedName>
    <definedName name="PAGE_18" localSheetId="4">#REF!</definedName>
    <definedName name="PAGE_18" localSheetId="11">#REF!</definedName>
    <definedName name="PAGE_18" localSheetId="16">#REF!</definedName>
    <definedName name="PAGE_18">#REF!</definedName>
    <definedName name="PAGE_1A" localSheetId="3">#REF!</definedName>
    <definedName name="PAGE_1A" localSheetId="4">#REF!</definedName>
    <definedName name="PAGE_1A" localSheetId="11">#REF!</definedName>
    <definedName name="PAGE_1A" localSheetId="16">#REF!</definedName>
    <definedName name="PAGE_1A">#REF!</definedName>
    <definedName name="PAGE_2" localSheetId="3">#REF!</definedName>
    <definedName name="PAGE_2" localSheetId="4">#REF!</definedName>
    <definedName name="PAGE_2" localSheetId="11">#REF!</definedName>
    <definedName name="PAGE_2" localSheetId="16">#REF!</definedName>
    <definedName name="PAGE_2">#REF!</definedName>
    <definedName name="PAGE_20" localSheetId="3">#REF!</definedName>
    <definedName name="PAGE_20" localSheetId="4">#REF!</definedName>
    <definedName name="PAGE_20" localSheetId="11">#REF!</definedName>
    <definedName name="PAGE_20" localSheetId="16">#REF!</definedName>
    <definedName name="PAGE_20">#REF!</definedName>
    <definedName name="PAGE_20A" localSheetId="3">#REF!</definedName>
    <definedName name="PAGE_20A" localSheetId="4">#REF!</definedName>
    <definedName name="PAGE_20A" localSheetId="11">#REF!</definedName>
    <definedName name="PAGE_20A" localSheetId="16">#REF!</definedName>
    <definedName name="PAGE_20A">#REF!</definedName>
    <definedName name="PAGE_20B" localSheetId="3">#REF!</definedName>
    <definedName name="PAGE_20B" localSheetId="4">#REF!</definedName>
    <definedName name="PAGE_20B" localSheetId="11">#REF!</definedName>
    <definedName name="PAGE_20B" localSheetId="16">#REF!</definedName>
    <definedName name="PAGE_20B">#REF!</definedName>
    <definedName name="PAGE_21" localSheetId="3">#REF!</definedName>
    <definedName name="PAGE_21" localSheetId="4">#REF!</definedName>
    <definedName name="PAGE_21" localSheetId="11">#REF!</definedName>
    <definedName name="PAGE_21" localSheetId="16">#REF!</definedName>
    <definedName name="PAGE_21">#REF!</definedName>
    <definedName name="PAGE_2A" localSheetId="3">#REF!</definedName>
    <definedName name="PAGE_2A" localSheetId="4">#REF!</definedName>
    <definedName name="PAGE_2A" localSheetId="11">#REF!</definedName>
    <definedName name="PAGE_2A" localSheetId="16">#REF!</definedName>
    <definedName name="PAGE_2A">#REF!</definedName>
    <definedName name="PAGE_3" localSheetId="3">#REF!</definedName>
    <definedName name="PAGE_3" localSheetId="4">#REF!</definedName>
    <definedName name="PAGE_3" localSheetId="11">#REF!</definedName>
    <definedName name="PAGE_3" localSheetId="16">#REF!</definedName>
    <definedName name="PAGE_3">#REF!</definedName>
    <definedName name="PAGE_4" localSheetId="3">#REF!</definedName>
    <definedName name="PAGE_4" localSheetId="4">#REF!</definedName>
    <definedName name="PAGE_4" localSheetId="11">#REF!</definedName>
    <definedName name="PAGE_4" localSheetId="16">#REF!</definedName>
    <definedName name="PAGE_4">#REF!</definedName>
    <definedName name="PAGE_5" localSheetId="3">#REF!</definedName>
    <definedName name="PAGE_5" localSheetId="4">#REF!</definedName>
    <definedName name="PAGE_5" localSheetId="11">#REF!</definedName>
    <definedName name="PAGE_5" localSheetId="16">#REF!</definedName>
    <definedName name="PAGE_5">#REF!</definedName>
    <definedName name="PAGE_5_1" localSheetId="3">[41]P05ratebase3!#REF!</definedName>
    <definedName name="PAGE_5_1" localSheetId="4">[41]P05ratebase3!#REF!</definedName>
    <definedName name="PAGE_5_1" localSheetId="11">[41]P05ratebase3!#REF!</definedName>
    <definedName name="PAGE_5_1" localSheetId="16">[41]P05ratebase3!#REF!</definedName>
    <definedName name="PAGE_5_1">[41]P05ratebase3!#REF!</definedName>
    <definedName name="PAGE_6" localSheetId="3">#REF!</definedName>
    <definedName name="PAGE_6" localSheetId="4">#REF!</definedName>
    <definedName name="PAGE_6" localSheetId="11">#REF!</definedName>
    <definedName name="PAGE_6" localSheetId="16">#REF!</definedName>
    <definedName name="PAGE_6">#REF!</definedName>
    <definedName name="PAGE_6_1" localSheetId="3">[41]P06gascost!#REF!</definedName>
    <definedName name="PAGE_6_1" localSheetId="4">[41]P06gascost!#REF!</definedName>
    <definedName name="PAGE_6_1" localSheetId="11">[41]P06gascost!#REF!</definedName>
    <definedName name="PAGE_6_1" localSheetId="16">[41]P06gascost!#REF!</definedName>
    <definedName name="PAGE_6_1">[41]P06gascost!#REF!</definedName>
    <definedName name="PAGE_7" localSheetId="3">#REF!</definedName>
    <definedName name="PAGE_7" localSheetId="4">#REF!</definedName>
    <definedName name="PAGE_7" localSheetId="11">#REF!</definedName>
    <definedName name="PAGE_7" localSheetId="16">#REF!</definedName>
    <definedName name="PAGE_7">#REF!</definedName>
    <definedName name="PAGE_7_1" localSheetId="3">[41]P07gascost2!#REF!</definedName>
    <definedName name="PAGE_7_1" localSheetId="4">[41]P07gascost2!#REF!</definedName>
    <definedName name="PAGE_7_1" localSheetId="11">[41]P07gascost2!#REF!</definedName>
    <definedName name="PAGE_7_1" localSheetId="16">[41]P07gascost2!#REF!</definedName>
    <definedName name="PAGE_7_1">[41]P07gascost2!#REF!</definedName>
    <definedName name="PAGE_8" localSheetId="3">#REF!</definedName>
    <definedName name="PAGE_8" localSheetId="4">#REF!</definedName>
    <definedName name="PAGE_8" localSheetId="11">#REF!</definedName>
    <definedName name="PAGE_8" localSheetId="16">#REF!</definedName>
    <definedName name="PAGE_8">#REF!</definedName>
    <definedName name="PAGE_8_1" localSheetId="3">[41]P08storage!#REF!</definedName>
    <definedName name="PAGE_8_1" localSheetId="4">[41]P08storage!#REF!</definedName>
    <definedName name="PAGE_8_1" localSheetId="11">[41]P08storage!#REF!</definedName>
    <definedName name="PAGE_8_1" localSheetId="16">[41]P08storage!#REF!</definedName>
    <definedName name="PAGE_8_1">[41]P08storage!#REF!</definedName>
    <definedName name="PAGE_9" localSheetId="3">#REF!</definedName>
    <definedName name="PAGE_9" localSheetId="4">#REF!</definedName>
    <definedName name="PAGE_9" localSheetId="11">#REF!</definedName>
    <definedName name="PAGE_9" localSheetId="16">#REF!</definedName>
    <definedName name="PAGE_9">#REF!</definedName>
    <definedName name="PAGE_9_1" localSheetId="3">[41]P09storage2!#REF!</definedName>
    <definedName name="PAGE_9_1" localSheetId="4">[41]P09storage2!#REF!</definedName>
    <definedName name="PAGE_9_1" localSheetId="11">[41]P09storage2!#REF!</definedName>
    <definedName name="PAGE_9_1" localSheetId="16">[41]P09storage2!#REF!</definedName>
    <definedName name="PAGE_9_1">[41]P09storage2!#REF!</definedName>
    <definedName name="PD" localSheetId="3">#REF!</definedName>
    <definedName name="PD" localSheetId="16">#REF!</definedName>
    <definedName name="PD">#REF!</definedName>
    <definedName name="PDB" localSheetId="3">#REF!</definedName>
    <definedName name="PDB" localSheetId="16">#REF!</definedName>
    <definedName name="PDB">#REF!</definedName>
    <definedName name="PDR" localSheetId="3">#REF!</definedName>
    <definedName name="PDR" localSheetId="16">#REF!</definedName>
    <definedName name="PDR">#REF!</definedName>
    <definedName name="PDW" localSheetId="16">#REF!</definedName>
    <definedName name="PDW">#REF!</definedName>
    <definedName name="PFACTOR">'[6]WP 40-1'!$F$46</definedName>
    <definedName name="pis">'[42]Basis Adj - Cap Software'!$C$29:$H$43</definedName>
    <definedName name="Planit_Data_Entry" localSheetId="2">#REF!</definedName>
    <definedName name="Planit_Data_Entry" localSheetId="6">#REF!</definedName>
    <definedName name="Planit_Data_Entry" localSheetId="7">#REF!</definedName>
    <definedName name="Planit_Data_Entry" localSheetId="16">#REF!</definedName>
    <definedName name="Planit_Data_Entry">#REF!</definedName>
    <definedName name="pp_cost">'[13]PP Cost '!$B$14:$G$38</definedName>
    <definedName name="pp_cwip_cost">'[13]PP Cost '!$J$14:$O$37</definedName>
    <definedName name="pp_res">'[13]PP Res '!$B$16:$H$43</definedName>
    <definedName name="pp_res_cwip">'[13]PP Res '!$K$16:$R$42</definedName>
    <definedName name="ppdoo" localSheetId="2" hidden="1">{#N/A,#N/A,FALSE,"COVER.XLS";#N/A,#N/A,FALSE,"STDBS.XLS";#N/A,#N/A,FALSE,"STDPL.XLS";#N/A,#N/A,FALSE,"NOTES.XLS"}</definedName>
    <definedName name="ppdoo" localSheetId="7" hidden="1">{#N/A,#N/A,FALSE,"COVER.XLS";#N/A,#N/A,FALSE,"STDBS.XLS";#N/A,#N/A,FALSE,"STDPL.XLS";#N/A,#N/A,FALSE,"NOTES.XLS"}</definedName>
    <definedName name="ppdoo" hidden="1">{#N/A,#N/A,FALSE,"COVER.XLS";#N/A,#N/A,FALSE,"STDBS.XLS";#N/A,#N/A,FALSE,"STDPL.XLS";#N/A,#N/A,FALSE,"NOTES.XLS"}</definedName>
    <definedName name="PRIME" localSheetId="3">#REF!</definedName>
    <definedName name="PRIME" localSheetId="4">#REF!</definedName>
    <definedName name="PRIME" localSheetId="11">#REF!</definedName>
    <definedName name="PRIME" localSheetId="16">#REF!</definedName>
    <definedName name="PRIME">#REF!</definedName>
    <definedName name="PRINT" localSheetId="3">#REF!</definedName>
    <definedName name="PRINT" localSheetId="4">#REF!</definedName>
    <definedName name="PRINT" localSheetId="11">#REF!</definedName>
    <definedName name="PRINT" localSheetId="16">#REF!</definedName>
    <definedName name="PRINT">#REF!</definedName>
    <definedName name="Print_All">#REF!</definedName>
    <definedName name="_xlnm.Print_Area" localSheetId="0">'Exhibit A'!$A$1:$E$24</definedName>
    <definedName name="_xlnm.Print_Area" localSheetId="1">'Exhibit B'!$A$1:$C$43</definedName>
    <definedName name="_xlnm.Print_Area" localSheetId="2">'Exhibit B-1'!$B$1:$S$32</definedName>
    <definedName name="_xlnm.Print_Area" localSheetId="3">'Exhibit B-2'!$A$1:$J$17</definedName>
    <definedName name="_xlnm.Print_Area" localSheetId="4">'Exhibit B-3'!$A$1:$D$41</definedName>
    <definedName name="_xlnm.Print_Area" localSheetId="5">'Exhibit C'!$A$1:$F$18</definedName>
    <definedName name="_xlnm.Print_Area" localSheetId="6">'Exhibit C-1'!$A$1:$V$89</definedName>
    <definedName name="_xlnm.Print_Area" localSheetId="7">'Exhibit C-2'!$B$1:$S$20</definedName>
    <definedName name="_xlnm.Print_Area" localSheetId="8">'Exhibit D'!$A$1:$F$18</definedName>
    <definedName name="_xlnm.Print_Area" localSheetId="9">'Exhibit E'!$A$1:$F$24</definedName>
    <definedName name="_xlnm.Print_Area" localSheetId="10">'Exhibit F'!$A$1:$AX$77</definedName>
    <definedName name="_xlnm.Print_Area" localSheetId="11">'Exhibit F-1'!$A$1:$F$108</definedName>
    <definedName name="_xlnm.Print_Area" localSheetId="12">'Exhibit G'!$A$1:$H$15</definedName>
    <definedName name="_xlnm.Print_Area" localSheetId="13">'Exhibit H'!$A$1:$D$16</definedName>
    <definedName name="_xlnm.Print_Area" localSheetId="14">'Exhibit I'!$A$1:$L$47</definedName>
    <definedName name="_xlnm.Print_Area" localSheetId="15">'Exhibit J'!$A$1:$Q$40</definedName>
    <definedName name="_xlnm.Print_Area" localSheetId="16">'Exhibit K-1'!$A$1:$L$169</definedName>
    <definedName name="_xlnm.Print_Area" localSheetId="17">'Exhibit K-2'!$A$1:$L$199</definedName>
    <definedName name="_xlnm.Print_Area" localSheetId="18">'Exhibit K-3'!$A$1:$L$196</definedName>
    <definedName name="_xlnm.Print_Area">#REF!</definedName>
    <definedName name="Print_Area_MI" localSheetId="3">#REF!</definedName>
    <definedName name="Print_Area_MI" localSheetId="6">#REF!</definedName>
    <definedName name="Print_Area_MI" localSheetId="7">#REF!</definedName>
    <definedName name="Print_Area_MI" localSheetId="16">#REF!</definedName>
    <definedName name="Print_Area_MI">#REF!</definedName>
    <definedName name="_xlnm.Print_Titles" localSheetId="6">'Exhibit C-1'!$1:$8</definedName>
    <definedName name="_xlnm.Print_Titles" localSheetId="10">'Exhibit F'!$A:$C,'Exhibit F'!$1:$5</definedName>
    <definedName name="_xlnm.Print_Titles" localSheetId="11">'Exhibit F-1'!$1:$8</definedName>
    <definedName name="_xlnm.Print_Titles" localSheetId="16">'Exhibit K-1'!$1:$9</definedName>
    <definedName name="_xlnm.Print_Titles" localSheetId="17">'Exhibit K-2'!$1:$9</definedName>
    <definedName name="_xlnm.Print_Titles" localSheetId="18">'Exhibit K-3'!$1:$9</definedName>
    <definedName name="Print_Titles_MI" localSheetId="2">#REF!</definedName>
    <definedName name="Print_Titles_MI" localSheetId="3">#REF!</definedName>
    <definedName name="Print_Titles_MI" localSheetId="6">#REF!</definedName>
    <definedName name="Print_Titles_MI" localSheetId="7">#REF!</definedName>
    <definedName name="Print_Titles_MI" localSheetId="16">#REF!</definedName>
    <definedName name="Print_Titles_MI">#REF!</definedName>
    <definedName name="proceeds">'[43]Proceeds (Proj Query)'!$O$10:$U$28</definedName>
    <definedName name="PROPERTY" localSheetId="2">#REF!</definedName>
    <definedName name="PROPERTY" localSheetId="3">#REF!</definedName>
    <definedName name="PROPERTY" localSheetId="6">#REF!</definedName>
    <definedName name="PROPERTY" localSheetId="7">#REF!</definedName>
    <definedName name="PROPERTY" localSheetId="16">#REF!</definedName>
    <definedName name="PROPERTY">#REF!</definedName>
    <definedName name="py_act" localSheetId="16">#REF!</definedName>
    <definedName name="py_act">#REF!</definedName>
    <definedName name="pyact" localSheetId="16">[31]Graph!#REF!</definedName>
    <definedName name="pyact">[31]Graph!#REF!</definedName>
    <definedName name="rate">'[19]Rate Division'!$A$3:$I$101</definedName>
    <definedName name="RATECLASSES" localSheetId="3">#REF!</definedName>
    <definedName name="RATECLASSES" localSheetId="4">#REF!</definedName>
    <definedName name="RATECLASSES" localSheetId="11">#REF!</definedName>
    <definedName name="RATECLASSES" localSheetId="16">#REF!</definedName>
    <definedName name="RATECLASSES">#REF!</definedName>
    <definedName name="RATECOMP" localSheetId="3">#REF!</definedName>
    <definedName name="RATECOMP" localSheetId="4">#REF!</definedName>
    <definedName name="RATECOMP" localSheetId="11">#REF!</definedName>
    <definedName name="RATECOMP" localSheetId="16">#REF!</definedName>
    <definedName name="RATECOMP">#REF!</definedName>
    <definedName name="RB_COM" localSheetId="3">#REF!</definedName>
    <definedName name="RB_COM" localSheetId="4">#REF!</definedName>
    <definedName name="RB_COM" localSheetId="11">#REF!</definedName>
    <definedName name="RB_COM" localSheetId="16">#REF!</definedName>
    <definedName name="RB_COM">#REF!</definedName>
    <definedName name="RB_CUS" localSheetId="3">#REF!</definedName>
    <definedName name="RB_CUS" localSheetId="4">#REF!</definedName>
    <definedName name="RB_CUS" localSheetId="11">#REF!</definedName>
    <definedName name="RB_CUS" localSheetId="16">#REF!</definedName>
    <definedName name="RB_CUS">#REF!</definedName>
    <definedName name="RB_DEM" localSheetId="3">#REF!</definedName>
    <definedName name="RB_DEM" localSheetId="4">#REF!</definedName>
    <definedName name="RB_DEM" localSheetId="11">#REF!</definedName>
    <definedName name="RB_DEM" localSheetId="16">#REF!</definedName>
    <definedName name="RB_DEM">#REF!</definedName>
    <definedName name="RB_DIR" localSheetId="3">#REF!</definedName>
    <definedName name="RB_DIR" localSheetId="4">#REF!</definedName>
    <definedName name="RB_DIR" localSheetId="11">#REF!</definedName>
    <definedName name="RB_DIR" localSheetId="16">#REF!</definedName>
    <definedName name="RB_DIR">#REF!</definedName>
    <definedName name="RB_TOTAL" localSheetId="3">#REF!</definedName>
    <definedName name="RB_TOTAL" localSheetId="4">#REF!</definedName>
    <definedName name="RB_TOTAL" localSheetId="11">#REF!</definedName>
    <definedName name="RB_TOTAL" localSheetId="16">#REF!</definedName>
    <definedName name="RB_TOTAL">#REF!</definedName>
    <definedName name="rc_1">'[25]40-C'!$C$7</definedName>
    <definedName name="RC_10">'[25]40-C'!$C$34</definedName>
    <definedName name="rc_11">'[25]40-C'!$C$37</definedName>
    <definedName name="RC_13">'[25]40-C'!$C$43</definedName>
    <definedName name="RC_2">'[25]40-C'!$C$10</definedName>
    <definedName name="RC_3">'[25]40-C'!$C$13</definedName>
    <definedName name="RC_4">'[25]40-C'!$C$16</definedName>
    <definedName name="RC_5">'[25]40-C'!$C$19</definedName>
    <definedName name="RC_6">'[25]40-C'!$C$22</definedName>
    <definedName name="RC_7">'[25]40-C'!$C$25</definedName>
    <definedName name="RC_8">'[25]40-C'!$C$28</definedName>
    <definedName name="RC_9">'[25]40-C'!$C$31</definedName>
    <definedName name="_xlnm.Recorder" localSheetId="2">#REF!</definedName>
    <definedName name="_xlnm.Recorder">#REF!</definedName>
    <definedName name="REGRESSION" localSheetId="3">#REF!</definedName>
    <definedName name="REGRESSION" localSheetId="4">#REF!</definedName>
    <definedName name="REGRESSION" localSheetId="11">#REF!</definedName>
    <definedName name="REGRESSION" localSheetId="16">#REF!</definedName>
    <definedName name="REGRESSION">#REF!</definedName>
    <definedName name="RevConvFactor">'[22]Schedule VI'!$G$21</definedName>
    <definedName name="rf_cwip">'[13]Book RF - PPE Report ATM'!$A$77:$Z$100</definedName>
    <definedName name="rf_pis">'[13]Book RF - PPE Report ATM'!$A$9:$Y$33</definedName>
    <definedName name="rf_pis_accum">'[13]Book RF - PPE Report ATM'!$A$41:$Y$62</definedName>
    <definedName name="rf_rwip">'[13]Book RF - PPE Report ATM'!$A$108:$X$132</definedName>
    <definedName name="ROEXP">'[23]DATA INPUT'!$C$77</definedName>
    <definedName name="ROPLANT">'[23]DATA INPUT'!$C$73</definedName>
    <definedName name="rpt_all" localSheetId="3">'[16]TXU model'!$B$3:$L$44,'[16]TXU model'!#REF!,'[16]TXU model'!$B$46:$L$100,'[16]TXU model'!$B$104:$L$113,'[16]TXU model'!#REF!,'[16]TXU model'!$N$3:$X$44,'[16]TXU model'!#REF!,'[16]TXU model'!$N$46:$X$100,'[16]TXU model'!$N$104:$X$113,'[16]TXU model'!#REF!,'[16]TXU model'!$Z$3:$AH$44</definedName>
    <definedName name="rpt_all" localSheetId="16">'[16]TXU model'!$B$3:$L$44,'[16]TXU model'!#REF!,'[16]TXU model'!$B$46:$L$100,'[16]TXU model'!$B$104:$L$113,'[16]TXU model'!#REF!,'[16]TXU model'!$N$3:$X$44,'[16]TXU model'!#REF!,'[16]TXU model'!$N$46:$X$100,'[16]TXU model'!$N$104:$X$113,'[16]TXU model'!#REF!,'[16]TXU model'!$Z$3:$AH$44</definedName>
    <definedName name="rpt_all">'[16]TXU model'!$B$3:$L$44,'[16]TXU model'!#REF!,'[16]TXU model'!$B$46:$L$100,'[16]TXU model'!$B$104:$L$113,'[16]TXU model'!#REF!,'[16]TXU model'!$N$3:$X$44,'[16]TXU model'!#REF!,'[16]TXU model'!$N$46:$X$100,'[16]TXU model'!$N$104:$X$113,'[16]TXU model'!#REF!,'[16]TXU model'!$Z$3:$AH$44</definedName>
    <definedName name="rpt_CorePipeline" localSheetId="3">[9]consol!$T$3:$AA$44,[9]consol!#REF!,[9]consol!$T$46:$AA$100,[9]consol!$T$103:$AA$114</definedName>
    <definedName name="rpt_CorePipeline" localSheetId="16">[9]consol!$T$3:$AA$44,[9]consol!#REF!,[9]consol!$T$46:$AA$100,[9]consol!$T$103:$AA$114</definedName>
    <definedName name="rpt_CorePipeline">[9]consol!$T$3:$AA$44,[9]consol!#REF!,[9]consol!$T$46:$AA$100,[9]consol!$T$103:$AA$114</definedName>
    <definedName name="rpt_DistributionSystems" localSheetId="3">[9]consol!$K$3:$R$44,[9]consol!#REF!,[9]consol!$K$46:$R$100,[9]consol!$K$103:$R$114</definedName>
    <definedName name="rpt_DistributionSystems" localSheetId="16">[9]consol!$K$3:$R$44,[9]consol!#REF!,[9]consol!$K$46:$R$100,[9]consol!$K$103:$R$114</definedName>
    <definedName name="rpt_DistributionSystems">[9]consol!$K$3:$R$44,[9]consol!#REF!,[9]consol!$K$46:$R$100,[9]consol!$K$103:$R$114</definedName>
    <definedName name="rpt_Network" localSheetId="3">'[16]TXU model'!$Z$3:$AH$44,'[16]TXU model'!#REF!,'[16]TXU model'!$Z$46:$AH$100</definedName>
    <definedName name="rpt_Network" localSheetId="16">'[16]TXU model'!$Z$3:$AH$44,'[16]TXU model'!#REF!,'[16]TXU model'!$Z$46:$AH$100</definedName>
    <definedName name="rpt_Network">'[16]TXU model'!$Z$3:$AH$44,'[16]TXU model'!#REF!,'[16]TXU model'!$Z$46:$AH$100</definedName>
    <definedName name="rpt_Property_Additions" localSheetId="3">'[16]TXU model'!$G$383:$L$409,'[16]TXU model'!#REF!,'[16]TXU model'!#REF!</definedName>
    <definedName name="rpt_Property_Additions" localSheetId="16">'[16]TXU model'!$G$383:$L$409,'[16]TXU model'!#REF!,'[16]TXU model'!#REF!</definedName>
    <definedName name="rpt_Property_Additions">'[16]TXU model'!$G$383:$L$409,'[16]TXU model'!#REF!,'[16]TXU model'!#REF!</definedName>
    <definedName name="rpt_Rev" localSheetId="3">'[16]TXU model'!$G$117:$L$164,'[16]TXU model'!#REF!,'[16]TXU model'!#REF!</definedName>
    <definedName name="rpt_Rev" localSheetId="16">'[16]TXU model'!$G$117:$L$164,'[16]TXU model'!#REF!,'[16]TXU model'!#REF!</definedName>
    <definedName name="rpt_Rev">'[16]TXU model'!$G$117:$L$164,'[16]TXU model'!#REF!,'[16]TXU model'!#REF!</definedName>
    <definedName name="rpt_TXUDistribution" localSheetId="3">'[16]TXU model'!$B$3:$L$44,'[16]TXU model'!#REF!,'[16]TXU model'!$B$46:$L$100,'[16]TXU model'!$B$104:$L$113,'[16]TXU model'!$B$117:$L$169,'[16]TXU model'!$B$235:$L$252,'[16]TXU model'!$B$254:$L$300,'[16]TXU model'!$B$303:$L$341,'[16]TXU model'!$B$343:$L$381,'[16]TXU model'!$B$383:$L$409</definedName>
    <definedName name="rpt_TXUDistribution" localSheetId="16">'[16]TXU model'!$B$3:$L$44,'[16]TXU model'!#REF!,'[16]TXU model'!$B$46:$L$100,'[16]TXU model'!$B$104:$L$113,'[16]TXU model'!$B$117:$L$169,'[16]TXU model'!$B$235:$L$252,'[16]TXU model'!$B$254:$L$300,'[16]TXU model'!$B$303:$L$341,'[16]TXU model'!$B$343:$L$381,'[16]TXU model'!$B$383:$L$409</definedName>
    <definedName name="rpt_TXUDistribution">'[16]TXU model'!$B$3:$L$44,'[16]TXU model'!#REF!,'[16]TXU model'!$B$46:$L$100,'[16]TXU model'!$B$104:$L$113,'[16]TXU model'!$B$117:$L$169,'[16]TXU model'!$B$235:$L$252,'[16]TXU model'!$B$254:$L$300,'[16]TXU model'!$B$303:$L$341,'[16]TXU model'!$B$343:$L$381,'[16]TXU model'!$B$383:$L$409</definedName>
    <definedName name="rpt_TXUGAS" localSheetId="3">[9]consol!$B$3:$I$44,[9]consol!#REF!,[9]consol!$B$46:$I$100,[9]consol!$B$103:$I$114</definedName>
    <definedName name="rpt_TXUGAS" localSheetId="16">[9]consol!$B$3:$I$44,[9]consol!#REF!,[9]consol!$B$46:$I$100,[9]consol!$B$103:$I$114</definedName>
    <definedName name="rpt_TXUGAS">[9]consol!$B$3:$I$44,[9]consol!#REF!,[9]consol!$B$46:$I$100,[9]consol!$B$103:$I$114</definedName>
    <definedName name="rpt_TXUPipeline" localSheetId="3">'[16]TXU model'!$N$3:$X$44,'[16]TXU model'!#REF!,'[16]TXU model'!$N$46:$X$100,'[16]TXU model'!$N$104:$X$113,'[16]TXU model'!$N$117:$X$135,'[16]TXU model'!$N$171:$X$214,'[16]TXU model'!$N$254:$X$300,'[16]TXU model'!$N$303:$X$341,'[16]TXU model'!$N$343:$X$381,'[16]TXU model'!$N$383:$X$409</definedName>
    <definedName name="rpt_TXUPipeline" localSheetId="16">'[16]TXU model'!$N$3:$X$44,'[16]TXU model'!#REF!,'[16]TXU model'!$N$46:$X$100,'[16]TXU model'!$N$104:$X$113,'[16]TXU model'!$N$117:$X$135,'[16]TXU model'!$N$171:$X$214,'[16]TXU model'!$N$254:$X$300,'[16]TXU model'!$N$303:$X$341,'[16]TXU model'!$N$343:$X$381,'[16]TXU model'!$N$383:$X$409</definedName>
    <definedName name="rpt_TXUPipeline">'[16]TXU model'!$N$3:$X$44,'[16]TXU model'!#REF!,'[16]TXU model'!$N$46:$X$100,'[16]TXU model'!$N$104:$X$113,'[16]TXU model'!$N$117:$X$135,'[16]TXU model'!$N$171:$X$214,'[16]TXU model'!$N$254:$X$300,'[16]TXU model'!$N$303:$X$341,'[16]TXU model'!$N$343:$X$381,'[16]TXU model'!$N$383:$X$409</definedName>
    <definedName name="RR_10" localSheetId="3">#REF!</definedName>
    <definedName name="RR_10" localSheetId="4">#REF!</definedName>
    <definedName name="RR_10" localSheetId="11">#REF!</definedName>
    <definedName name="RR_10" localSheetId="16">#REF!</definedName>
    <definedName name="RR_10">#REF!</definedName>
    <definedName name="RR_12" localSheetId="3">#REF!</definedName>
    <definedName name="RR_12" localSheetId="4">#REF!</definedName>
    <definedName name="RR_12" localSheetId="11">#REF!</definedName>
    <definedName name="RR_12" localSheetId="16">#REF!</definedName>
    <definedName name="RR_12">#REF!</definedName>
    <definedName name="RR_14" localSheetId="3">#REF!</definedName>
    <definedName name="RR_14" localSheetId="4">#REF!</definedName>
    <definedName name="RR_14" localSheetId="11">#REF!</definedName>
    <definedName name="RR_14" localSheetId="16">#REF!</definedName>
    <definedName name="RR_14">#REF!</definedName>
    <definedName name="RR_6" localSheetId="3">#REF!</definedName>
    <definedName name="RR_6" localSheetId="4">#REF!</definedName>
    <definedName name="RR_6" localSheetId="11">#REF!</definedName>
    <definedName name="RR_6" localSheetId="16">#REF!</definedName>
    <definedName name="RR_6">#REF!</definedName>
    <definedName name="RR_8" localSheetId="3">#REF!</definedName>
    <definedName name="RR_8" localSheetId="4">#REF!</definedName>
    <definedName name="RR_8" localSheetId="11">#REF!</definedName>
    <definedName name="RR_8" localSheetId="16">#REF!</definedName>
    <definedName name="RR_8">#REF!</definedName>
    <definedName name="RU_1">'[25]40-C'!$D$7</definedName>
    <definedName name="RU_10">'[25]40-C'!$D$34</definedName>
    <definedName name="RU_11">'[25]40-C'!$D$37</definedName>
    <definedName name="RU_13">'[25]40-C'!$D$43</definedName>
    <definedName name="RU_2">'[25]40-C'!$D$10</definedName>
    <definedName name="RU_3">'[25]40-C'!$D$13</definedName>
    <definedName name="RU_4">'[25]40-C'!$D$16</definedName>
    <definedName name="RU_5">'[25]40-C'!$D$19</definedName>
    <definedName name="RU_6">'[25]40-C'!$D$22</definedName>
    <definedName name="RU_7">'[25]40-C'!$D$25</definedName>
    <definedName name="RU_8">'[25]40-C'!$D$28</definedName>
    <definedName name="RU_9">'[25]40-C'!$D$31</definedName>
    <definedName name="s" localSheetId="2" hidden="1">#REF!</definedName>
    <definedName name="s" localSheetId="7" hidden="1">#REF!</definedName>
    <definedName name="s" hidden="1">#REF!</definedName>
    <definedName name="sal_table" localSheetId="16">#REF!</definedName>
    <definedName name="sal_table">#REF!</definedName>
    <definedName name="SALES" localSheetId="3">#REF!</definedName>
    <definedName name="SALES" localSheetId="4">#REF!</definedName>
    <definedName name="SALES" localSheetId="11">#REF!</definedName>
    <definedName name="SALES" localSheetId="16">#REF!</definedName>
    <definedName name="SALES">#REF!</definedName>
    <definedName name="SAPBEXhrIndnt" hidden="1">"Wide"</definedName>
    <definedName name="SAPsysID" hidden="1">"708C5W7SBKP804JT78WJ0JNKI"</definedName>
    <definedName name="SAPwbID" hidden="1">"ARS"</definedName>
    <definedName name="schm_div">'[17]AIC - Sch M'!$E$49:$G$95</definedName>
    <definedName name="SEBP05" localSheetId="3">#REF!</definedName>
    <definedName name="SEBP05" localSheetId="16">#REF!</definedName>
    <definedName name="SEBP05">#REF!</definedName>
    <definedName name="SEBP06" localSheetId="16">#REF!</definedName>
    <definedName name="SEBP06">#REF!</definedName>
    <definedName name="segment" localSheetId="2">[44]Grouping!$A$4:$G$69</definedName>
    <definedName name="segment" localSheetId="6">[44]Grouping!$A$4:$G$69</definedName>
    <definedName name="segment" localSheetId="7">[44]Grouping!$A$4:$G$69</definedName>
    <definedName name="segment">[45]Macro!$M$1:$N$15</definedName>
    <definedName name="Seven" localSheetId="3">#REF!</definedName>
    <definedName name="Seven" localSheetId="4">#REF!</definedName>
    <definedName name="Seven" localSheetId="11">#REF!</definedName>
    <definedName name="Seven" localSheetId="16">#REF!</definedName>
    <definedName name="Seven">#REF!</definedName>
    <definedName name="SFACTOR">'[6]WP 40-1'!$F$52</definedName>
    <definedName name="SHEET_1" localSheetId="3">#REF!</definedName>
    <definedName name="SHEET_1" localSheetId="4">#REF!</definedName>
    <definedName name="SHEET_1" localSheetId="11">#REF!</definedName>
    <definedName name="SHEET_1" localSheetId="16">#REF!</definedName>
    <definedName name="SHEET_1">#REF!</definedName>
    <definedName name="SHEET_10" localSheetId="3">#REF!</definedName>
    <definedName name="SHEET_10" localSheetId="4">#REF!</definedName>
    <definedName name="SHEET_10" localSheetId="11">#REF!</definedName>
    <definedName name="SHEET_10" localSheetId="16">#REF!</definedName>
    <definedName name="SHEET_10">#REF!</definedName>
    <definedName name="SHEET_2" localSheetId="3">#REF!</definedName>
    <definedName name="SHEET_2" localSheetId="4">#REF!</definedName>
    <definedName name="SHEET_2" localSheetId="11">#REF!</definedName>
    <definedName name="SHEET_2" localSheetId="16">#REF!</definedName>
    <definedName name="SHEET_2">#REF!</definedName>
    <definedName name="SHEET_3" localSheetId="3">#REF!</definedName>
    <definedName name="SHEET_3" localSheetId="4">#REF!</definedName>
    <definedName name="SHEET_3" localSheetId="11">#REF!</definedName>
    <definedName name="SHEET_3" localSheetId="16">#REF!</definedName>
    <definedName name="SHEET_3">#REF!</definedName>
    <definedName name="SHEET_4" localSheetId="3">#REF!</definedName>
    <definedName name="SHEET_4" localSheetId="4">#REF!</definedName>
    <definedName name="SHEET_4" localSheetId="11">#REF!</definedName>
    <definedName name="SHEET_4" localSheetId="16">#REF!</definedName>
    <definedName name="SHEET_4">#REF!</definedName>
    <definedName name="SHEET_5" localSheetId="3">#REF!</definedName>
    <definedName name="SHEET_5" localSheetId="4">#REF!</definedName>
    <definedName name="SHEET_5" localSheetId="11">#REF!</definedName>
    <definedName name="SHEET_5" localSheetId="16">#REF!</definedName>
    <definedName name="SHEET_5">#REF!</definedName>
    <definedName name="SHEET_6" localSheetId="3">#REF!</definedName>
    <definedName name="SHEET_6" localSheetId="4">#REF!</definedName>
    <definedName name="SHEET_6" localSheetId="11">#REF!</definedName>
    <definedName name="SHEET_6" localSheetId="16">#REF!</definedName>
    <definedName name="SHEET_6">#REF!</definedName>
    <definedName name="SHEET_7" localSheetId="3">#REF!</definedName>
    <definedName name="SHEET_7" localSheetId="4">#REF!</definedName>
    <definedName name="SHEET_7" localSheetId="11">#REF!</definedName>
    <definedName name="SHEET_7" localSheetId="16">#REF!</definedName>
    <definedName name="SHEET_7">#REF!</definedName>
    <definedName name="Sheet1_FooterType" hidden="1">"NONE"</definedName>
    <definedName name="Sheet2_FooterType" hidden="1">"NONE"</definedName>
    <definedName name="Six" localSheetId="3">#REF!</definedName>
    <definedName name="Six" localSheetId="4">#REF!</definedName>
    <definedName name="Six" localSheetId="11">#REF!</definedName>
    <definedName name="Six" localSheetId="16">#REF!</definedName>
    <definedName name="Six">#REF!</definedName>
    <definedName name="SmallDate" localSheetId="16">#REF!</definedName>
    <definedName name="SmallDate">#REF!</definedName>
    <definedName name="Spread_Method">'[24]Tech Serv Mgr Data Entry'!$E$34:$Q$40</definedName>
    <definedName name="SS2005INFL" localSheetId="3">'[36]WP B9-1'!#REF!</definedName>
    <definedName name="SS2005INFL">'[37]WP B9-1'!#REF!</definedName>
    <definedName name="SS2006INFL" localSheetId="3">'[36]WP B9-1'!#REF!</definedName>
    <definedName name="SS2006INFL">'[37]WP B9-1'!#REF!</definedName>
    <definedName name="SSComposite">[6]FACTORS!$E$32</definedName>
    <definedName name="SSCOMPOSITE_PROFORMA">[6]FACTORS!$I$32</definedName>
    <definedName name="SSCUSTOMER" localSheetId="2">[6]FACTORS!$E$33</definedName>
    <definedName name="SSCUSTOMER" localSheetId="6">[6]FACTORS!$E$33</definedName>
    <definedName name="SSCUSTOMER" localSheetId="7">[6]FACTORS!$E$33</definedName>
    <definedName name="SSCUSTOMER">'[23]DATA INPUT'!$C$48</definedName>
    <definedName name="SSCUSTOMER_PROFORMA">[6]FACTORS!$I$33</definedName>
    <definedName name="SSEXP_MVG">[38]Input!$D$43</definedName>
    <definedName name="SSEXP_PROFORMA">'[46]DATA INPUT'!$D$45</definedName>
    <definedName name="SSEXPENSE">'[23]DATA INPUT'!$C$46</definedName>
    <definedName name="SSPLANT">'[23]DATA INPUT'!$C$45</definedName>
    <definedName name="SSUActBilled" localSheetId="3">#REF!</definedName>
    <definedName name="SSUActBilled" localSheetId="16">#REF!</definedName>
    <definedName name="SSUActBilled">#REF!</definedName>
    <definedName name="SSUAlo">'[47]SSU-Billings'!$A$22:$L$22</definedName>
    <definedName name="SSUBillings">[48]SSUAllocationTable!$D$8:$Y$52</definedName>
    <definedName name="STATE">[6]FACTORS!$C$11</definedName>
    <definedName name="Statetax" localSheetId="3">'[36]WP B9-1'!#REF!</definedName>
    <definedName name="Statetax">'[37]WP B9-1'!#REF!</definedName>
    <definedName name="Status" localSheetId="3">[49]Notes!$A$46:$A$47</definedName>
    <definedName name="Status">[50]Notes!$A$46:$A$47</definedName>
    <definedName name="STD">'[22]Schedule VII'!$I$13</definedName>
    <definedName name="Summary" localSheetId="3">#REF!</definedName>
    <definedName name="Summary" localSheetId="4">#REF!</definedName>
    <definedName name="Summary" localSheetId="11">#REF!</definedName>
    <definedName name="Summary" localSheetId="16">#REF!</definedName>
    <definedName name="Summary">#REF!</definedName>
    <definedName name="Swvu.ANALYSIS._.1." hidden="1">#REF!</definedName>
    <definedName name="Swvu.ANALYSIS._.2." hidden="1">#REF!</definedName>
    <definedName name="Swvu.grid._.lines." hidden="1">[12]JE!#REF!</definedName>
    <definedName name="Swvu.OPERATING._.EXPENSES." localSheetId="2" hidden="1">#REF!</definedName>
    <definedName name="Swvu.OPERATING._.EXPENSES." hidden="1">#REF!</definedName>
    <definedName name="T3T" localSheetId="3">#REF!</definedName>
    <definedName name="T3T" localSheetId="4">#REF!</definedName>
    <definedName name="T3T" localSheetId="11">#REF!</definedName>
    <definedName name="T3T" localSheetId="16">#REF!</definedName>
    <definedName name="T3T">#REF!</definedName>
    <definedName name="TABLEI" localSheetId="16">#REF!</definedName>
    <definedName name="TABLEI">#REF!</definedName>
    <definedName name="TABLEIIA" localSheetId="16">#REF!</definedName>
    <definedName name="TABLEIIA">#REF!</definedName>
    <definedName name="TABLEIIB" localSheetId="16">#REF!</definedName>
    <definedName name="TABLEIIB">#REF!</definedName>
    <definedName name="TABLEIII" localSheetId="16">#REF!</definedName>
    <definedName name="TABLEIII">#REF!</definedName>
    <definedName name="TABLEIV" localSheetId="16">#REF!</definedName>
    <definedName name="TABLEIV">#REF!</definedName>
    <definedName name="TABLEV" localSheetId="16">#REF!</definedName>
    <definedName name="TABLEV">#REF!</definedName>
    <definedName name="TABLEVI" localSheetId="16">#REF!</definedName>
    <definedName name="TABLEVI">#REF!</definedName>
    <definedName name="Tariff_Bulk_Trans">[9]assump!$G$107:$L$107</definedName>
    <definedName name="Tariff_C">[9]assump!$G$93:$L$93</definedName>
    <definedName name="Tariff_Call">[9]assump!$G$96:$L$96</definedName>
    <definedName name="Tariff_Check">[9]assump!$G$97:$L$97</definedName>
    <definedName name="Tariff_Connect">[9]assump!$G$95:$L$95</definedName>
    <definedName name="Tariff_Ind">[9]assump!$G$94:$L$94</definedName>
    <definedName name="Tariff_Ind_PL">[9]assump!$G$106:$L$106</definedName>
    <definedName name="Tariff_Network_Trans">[9]assump!$G$108:$L$108</definedName>
    <definedName name="Tariff_R">[9]assump!$G$92:$L$92</definedName>
    <definedName name="Tariff_Read">[9]assump!$G$98:$L$98</definedName>
    <definedName name="Tariff_Tamper">[9]assump!$G$99:$L$99</definedName>
    <definedName name="task" localSheetId="3">#REF!</definedName>
    <definedName name="task" localSheetId="16">#REF!</definedName>
    <definedName name="task">#REF!</definedName>
    <definedName name="tax_cwip">'[13]Tax CWIP_RWIP'!$B$8:$V$28</definedName>
    <definedName name="tax_cwip_bb">'[19]Rollforward - Tax CWIP_RWIP'!$B$43:$G$103</definedName>
    <definedName name="TAX_FED" localSheetId="3">#REF!</definedName>
    <definedName name="TAX_FED" localSheetId="4">#REF!</definedName>
    <definedName name="TAX_FED" localSheetId="11">#REF!</definedName>
    <definedName name="TAX_FED" localSheetId="16">#REF!</definedName>
    <definedName name="TAX_FED">#REF!</definedName>
    <definedName name="tax_rwip_bb">'[19]Rollforward - Tax CWIP_RWIP'!$N$43:$Q$87</definedName>
    <definedName name="TAX_STATE" localSheetId="3">#REF!</definedName>
    <definedName name="TAX_STATE" localSheetId="4">#REF!</definedName>
    <definedName name="TAX_STATE" localSheetId="11">#REF!</definedName>
    <definedName name="TAX_STATE" localSheetId="16">#REF!</definedName>
    <definedName name="TAX_STATE">#REF!</definedName>
    <definedName name="TAX_WKG" localSheetId="3">#REF!</definedName>
    <definedName name="TAX_WKG" localSheetId="4">#REF!</definedName>
    <definedName name="TAX_WKG" localSheetId="11">#REF!</definedName>
    <definedName name="TAX_WKG" localSheetId="16">#REF!</definedName>
    <definedName name="TAX_WKG">#REF!</definedName>
    <definedName name="TAXENG" localSheetId="16">#REF!</definedName>
    <definedName name="TAXENG">#REF!</definedName>
    <definedName name="TAXGGC" localSheetId="16">#REF!</definedName>
    <definedName name="TAXGGC">#REF!</definedName>
    <definedName name="TAXRATE" localSheetId="3">#REF!</definedName>
    <definedName name="TAXRATE" localSheetId="4">#REF!</definedName>
    <definedName name="TAXRATE" localSheetId="11">#REF!</definedName>
    <definedName name="TAXRATE" localSheetId="16">#REF!</definedName>
    <definedName name="TAXRATE">#REF!</definedName>
    <definedName name="TAXTLA" localSheetId="16">#REF!</definedName>
    <definedName name="TAXTLA">#REF!</definedName>
    <definedName name="TAXWKG" localSheetId="16">#REF!</definedName>
    <definedName name="TAXWKG">#REF!</definedName>
    <definedName name="tba">'[20]Basis Adj'!$A$11:$O$71</definedName>
    <definedName name="TblGrant2q" localSheetId="2">#REF!</definedName>
    <definedName name="TblGrant2q">#REF!</definedName>
    <definedName name="TblGrantData" localSheetId="2">#REF!</definedName>
    <definedName name="TblGrantData">#REF!</definedName>
    <definedName name="TEST1" localSheetId="2">#REF!</definedName>
    <definedName name="TEST1">#REF!</definedName>
    <definedName name="TEST2">#REF!</definedName>
    <definedName name="TEST3">#REF!</definedName>
    <definedName name="TEST4">#REF!</definedName>
    <definedName name="TEST5">#REF!</definedName>
    <definedName name="testa">#REF!</definedName>
    <definedName name="testb">#REF!</definedName>
    <definedName name="testc">#REF!</definedName>
    <definedName name="testd">#REF!</definedName>
    <definedName name="testh">#REF!</definedName>
    <definedName name="TESTHKEY">#REF!</definedName>
    <definedName name="tesths">#REF!</definedName>
    <definedName name="testing" localSheetId="2" hidden="1">{#N/A,"Anonymous",FALSE,"30 30k Table";#N/A,#N/A,FALSE,"30 50k Table";#N/A,#N/A,FALSE,"40 100k Table"}</definedName>
    <definedName name="testing" localSheetId="7" hidden="1">{#N/A,"Anonymous",FALSE,"30 30k Table";#N/A,#N/A,FALSE,"30 50k Table";#N/A,#N/A,FALSE,"40 100k Table"}</definedName>
    <definedName name="testing" hidden="1">{#N/A,"Anonymous",FALSE,"30 30k Table";#N/A,#N/A,FALSE,"30 50k Table";#N/A,#N/A,FALSE,"40 100k Table"}</definedName>
    <definedName name="TESTKEYS" localSheetId="2">#REF!</definedName>
    <definedName name="TESTKEYS">#REF!</definedName>
    <definedName name="TESTVKEY" localSheetId="2">#REF!</definedName>
    <definedName name="TESTVKEY">#REF!</definedName>
    <definedName name="TESTYEAR" localSheetId="2">[51]FACTORS!$C$6</definedName>
    <definedName name="TESTYEAR" localSheetId="6">[51]FACTORS!$C$6</definedName>
    <definedName name="TESTYEAR" localSheetId="7">[51]FACTORS!$C$6</definedName>
    <definedName name="TESTYEAR">'[23]DATA INPUT'!$C$9</definedName>
    <definedName name="TextRefCopyRangeCount" hidden="1">30</definedName>
    <definedName name="Therms" localSheetId="2">#REF!</definedName>
    <definedName name="Therms">#REF!</definedName>
    <definedName name="Three" localSheetId="3">#REF!</definedName>
    <definedName name="Three" localSheetId="4">#REF!</definedName>
    <definedName name="Three" localSheetId="11">#REF!</definedName>
    <definedName name="Three" localSheetId="16">#REF!</definedName>
    <definedName name="Three">#REF!</definedName>
    <definedName name="TLIG_1080" localSheetId="6">#REF!</definedName>
    <definedName name="TLIG_1080" localSheetId="7">#REF!</definedName>
    <definedName name="TLIG_1080" localSheetId="16">#REF!</definedName>
    <definedName name="TLIG_1080">#REF!</definedName>
    <definedName name="tot"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Customers" localSheetId="3">#REF!</definedName>
    <definedName name="Total_Customers" localSheetId="4">#REF!</definedName>
    <definedName name="Total_Customers" localSheetId="11">#REF!</definedName>
    <definedName name="Total_Customers" localSheetId="16">#REF!</definedName>
    <definedName name="Total_Customers">#REF!</definedName>
    <definedName name="Total_Volume" localSheetId="3">#REF!</definedName>
    <definedName name="Total_Volume" localSheetId="4">#REF!</definedName>
    <definedName name="Total_Volume" localSheetId="11">#REF!</definedName>
    <definedName name="Total_Volume" localSheetId="16">#REF!</definedName>
    <definedName name="Total_Volume">#REF!</definedName>
    <definedName name="TOTAL1">'[25]40-C'!$B$6</definedName>
    <definedName name="TOTAL10">'[25]40-C'!$B$33</definedName>
    <definedName name="TOTAL11">'[25]40-C'!$B$36</definedName>
    <definedName name="TOTAL12">'[25]40-C'!$B$39</definedName>
    <definedName name="TOTAL13">'[25]40-C'!$B$42</definedName>
    <definedName name="TOTAL2">'[25]40-C'!$B$9</definedName>
    <definedName name="TOTAL3">'[25]40-C'!$B$12</definedName>
    <definedName name="TOTAL4">'[25]40-C'!$B$15</definedName>
    <definedName name="TOTAL5">'[25]40-C'!$B$18</definedName>
    <definedName name="TOTAL6">'[25]40-C'!$B$21</definedName>
    <definedName name="TOTAL7">'[25]40-C'!$B$24</definedName>
    <definedName name="TOTAL8">'[25]40-C'!$B$27</definedName>
    <definedName name="TOTAL9">'[25]40-C'!$B$30</definedName>
    <definedName name="TP_Footer_Path" localSheetId="2" hidden="1">"C:\DOCUME~1\kingca\LOCALS~1\Temp\C.NOTEDATA\"</definedName>
    <definedName name="TP_Footer_Path" localSheetId="6" hidden="1">"C:\DOCUME~1\kingca\LOCALS~1\Temp\C.NOTEDATA\"</definedName>
    <definedName name="TP_Footer_Path" localSheetId="7" hidden="1">"C:\DOCUME~1\kingca\LOCALS~1\Temp\C.NOTEDATA\"</definedName>
    <definedName name="TP_Footer_Path" hidden="1">"S:\75886\03WELF\WS\2004 contributions\"</definedName>
    <definedName name="tp_footer_path2" hidden="1">"S:\00270\06ret\othsys\TEAM\12-31-2005 Disclosure (FAS)\"</definedName>
    <definedName name="tp_footer_path3" hidden="1">"S:\00270\06ret\othsys\TEAM\Etown\"</definedName>
    <definedName name="TP_Footer_User" localSheetId="2" hidden="1">"Kingca"</definedName>
    <definedName name="TP_Footer_User" localSheetId="6" hidden="1">"Kingca"</definedName>
    <definedName name="TP_Footer_User" localSheetId="7" hidden="1">"Kingca"</definedName>
    <definedName name="TP_Footer_User" hidden="1">"northc"</definedName>
    <definedName name="tp_footer_user2" hidden="1">"PEREZM"</definedName>
    <definedName name="tp_footer_user3" hidden="1">"DECRISS"</definedName>
    <definedName name="TP_Footer_Version" hidden="1">"v3.00"</definedName>
    <definedName name="TRANS_LA_1080">#REF!</definedName>
    <definedName name="TRANS_LA_1110" localSheetId="2">#REF!</definedName>
    <definedName name="TRANS_LA_1110" localSheetId="3">#REF!</definedName>
    <definedName name="TRANS_LA_1110" localSheetId="6">#REF!</definedName>
    <definedName name="TRANS_LA_1110" localSheetId="7">#REF!</definedName>
    <definedName name="TRANS_LA_1110" localSheetId="16">#REF!</definedName>
    <definedName name="TRANS_LA_1110">#REF!</definedName>
    <definedName name="transfer" localSheetId="2">'[1]adjustment 3'!$O$4:$O$371</definedName>
    <definedName name="transfer" localSheetId="6">'[1]adjustment 3'!$O$4:$O$371</definedName>
    <definedName name="transfer" localSheetId="7">'[1]adjustment 3'!$O$4:$O$371</definedName>
    <definedName name="transfer">'[2]adjustment 3'!$O$4:$O$371</definedName>
    <definedName name="Two" localSheetId="3">#REF!</definedName>
    <definedName name="Two" localSheetId="4">#REF!</definedName>
    <definedName name="Two" localSheetId="11">#REF!</definedName>
    <definedName name="Two" localSheetId="16">#REF!</definedName>
    <definedName name="Two">#REF!</definedName>
    <definedName name="tx_rule">'[13]Tx Rule 8209'!$C$11:$N$25</definedName>
    <definedName name="UCG_1080" localSheetId="2">#REF!</definedName>
    <definedName name="UCG_1080" localSheetId="6">#REF!</definedName>
    <definedName name="UCG_1080" localSheetId="7">#REF!</definedName>
    <definedName name="UCG_1080" localSheetId="16">#REF!</definedName>
    <definedName name="UCG_1080">#REF!</definedName>
    <definedName name="UCG_1110" localSheetId="6">#REF!</definedName>
    <definedName name="UCG_1110" localSheetId="7">#REF!</definedName>
    <definedName name="UCG_1110" localSheetId="16">#REF!</definedName>
    <definedName name="UCG_1110">#REF!</definedName>
    <definedName name="uncoll">#REF!</definedName>
    <definedName name="uncollectibles">[6]FACTORS!$C$13</definedName>
    <definedName name="Uniform" localSheetId="2">#REF!</definedName>
    <definedName name="Uniform">#REF!</definedName>
    <definedName name="Update_Base_Case" localSheetId="3">[35]Scenarios!#REF!</definedName>
    <definedName name="Update_Base_Case" localSheetId="16">[35]Scenarios!#REF!</definedName>
    <definedName name="Update_Base_Case">[35]Scenarios!#REF!</definedName>
    <definedName name="UPSRE" localSheetId="2" hidden="1">{#N/A,#N/A,FALSE,"Ix";#N/A,#N/A,FALSE,"BS";#N/A,#N/A,FALSE,"IS";#N/A,#N/A,FALSE,"IS_YTD";#N/A,#N/A,FALSE,"Nt1";#N/A,#N/A,FALSE,"Nt 2";#N/A,#N/A,FALSE,"Nt 3";#N/A,#N/A,FALSE,"Nt 4";#N/A,#N/A,FALSE,"Nt 4 summary"}</definedName>
    <definedName name="UPSRE" localSheetId="7"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thisone" localSheetId="3">#REF!</definedName>
    <definedName name="usethisone" localSheetId="16">#REF!</definedName>
    <definedName name="usethisone">#REF!</definedName>
    <definedName name="UUUU">'[52]Summary Factors'!$A$5:$CA$64</definedName>
    <definedName name="UWSummary1996" localSheetId="2" hidden="1">{#N/A,#N/A,FALSE,"cover";#N/A,#N/A,FALSE,"balance";#N/A,#N/A,FALSE,"income";#N/A,#N/A,FALSE,"notes";#N/A,#N/A,FALSE,"deposits";#N/A,#N/A,FALSE,"uwytd";#N/A,#N/A,FALSE,"g &amp; a";#N/A,#N/A,FALSE,"uwincept"}</definedName>
    <definedName name="UWSummary1996" localSheetId="7"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2" hidden="1">{#N/A,#N/A,FALSE,"cover";#N/A,#N/A,FALSE,"balance";#N/A,#N/A,FALSE,"income";#N/A,#N/A,FALSE,"notes";#N/A,#N/A,FALSE,"deposits";#N/A,#N/A,FALSE,"uwytd";#N/A,#N/A,FALSE,"g &amp; a";#N/A,#N/A,FALSE,"uwincept"}</definedName>
    <definedName name="UWSUMMARY1997" localSheetId="7"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2" hidden="1">{#N/A,#N/A,FALSE,"cover";#N/A,#N/A,FALSE,"balance";#N/A,#N/A,FALSE,"income";#N/A,#N/A,FALSE,"notes";#N/A,#N/A,FALSE,"deposits";#N/A,#N/A,FALSE,"uwytd";#N/A,#N/A,FALSE,"g &amp; a";#N/A,#N/A,FALSE,"uwincept"}</definedName>
    <definedName name="UWSummary1998" localSheetId="7"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2" hidden="1">{#N/A,#N/A,FALSE,"cover";#N/A,#N/A,FALSE,"balance";#N/A,#N/A,FALSE,"income";#N/A,#N/A,FALSE,"notes";#N/A,#N/A,FALSE,"deposits";#N/A,#N/A,FALSE,"uwytd";#N/A,#N/A,FALSE,"g &amp; a";#N/A,#N/A,FALSE,"uwincept"}</definedName>
    <definedName name="UWSUMMARY1999" localSheetId="7"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V" localSheetId="3">#REF!</definedName>
    <definedName name="V" localSheetId="16">#REF!</definedName>
    <definedName name="V">#REF!</definedName>
    <definedName name="VFACTOR" localSheetId="2">'[6]WP 40-1'!$F$58</definedName>
    <definedName name="VFACTOR" localSheetId="6">'[6]WP 40-1'!$F$58</definedName>
    <definedName name="VFACTOR" localSheetId="7">'[6]WP 40-1'!$F$58</definedName>
    <definedName name="VFACTOR">'[23]WP 30-1'!$F$56</definedName>
    <definedName name="VOL_A" localSheetId="3">#REF!</definedName>
    <definedName name="VOL_A" localSheetId="4">#REF!</definedName>
    <definedName name="VOL_A" localSheetId="11">#REF!</definedName>
    <definedName name="VOL_A" localSheetId="16">#REF!</definedName>
    <definedName name="VOL_A">#REF!</definedName>
    <definedName name="W_GAS" localSheetId="3">#REF!</definedName>
    <definedName name="W_GAS" localSheetId="4">#REF!</definedName>
    <definedName name="W_GAS" localSheetId="11">#REF!</definedName>
    <definedName name="W_GAS" localSheetId="16">#REF!</definedName>
    <definedName name="W_GAS">#REF!</definedName>
    <definedName name="warn"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localSheetId="2" hidden="1">{"Co1statements",#N/A,FALSE,"Cmpy1";"Co2statement",#N/A,FALSE,"Cmpy2";"co1pm",#N/A,FALSE,"Co1PM";"co2PM",#N/A,FALSE,"Co2PM";"value",#N/A,FALSE,"value";"opco",#N/A,FALSE,"NewSparkle";"adjusts",#N/A,FALSE,"Adjustments"}</definedName>
    <definedName name="warnst" localSheetId="7" hidden="1">{"Co1statements",#N/A,FALSE,"Cmpy1";"Co2statement",#N/A,FALSE,"Cmpy2";"co1pm",#N/A,FALSE,"Co1PM";"co2PM",#N/A,FALSE,"Co2PM";"value",#N/A,FALSE,"value";"opco",#N/A,FALSE,"NewSparkle";"adjusts",#N/A,FALSE,"Adjustments"}</definedName>
    <definedName name="warnst" hidden="1">{"Co1statements",#N/A,FALSE,"Cmpy1";"Co2statement",#N/A,FALSE,"Cmpy2";"co1pm",#N/A,FALSE,"Co1PM";"co2PM",#N/A,FALSE,"Co2PM";"value",#N/A,FALSE,"value";"opco",#N/A,FALSE,"NewSparkle";"adjusts",#N/A,FALSE,"Adjustments"}</definedName>
    <definedName name="what" localSheetId="2" hidden="1">{"TOT_QTR_TO_PREV",#N/A,FALSE,"Site Sum"}</definedName>
    <definedName name="what" localSheetId="7" hidden="1">{"TOT_QTR_TO_PREV",#N/A,FALSE,"Site Sum"}</definedName>
    <definedName name="what" hidden="1">{"TOT_QTR_TO_PREV",#N/A,FALSE,"Site Sum"}</definedName>
    <definedName name="what1" localSheetId="2" hidden="1">{"TOT_QTR_TO_PREV",#N/A,FALSE,"Site Sum"}</definedName>
    <definedName name="what1" localSheetId="7" hidden="1">{"TOT_QTR_TO_PREV",#N/A,FALSE,"Site Sum"}</definedName>
    <definedName name="what1" hidden="1">{"TOT_QTR_TO_PREV",#N/A,FALSE,"Site Sum"}</definedName>
    <definedName name="what2" localSheetId="2" hidden="1">{"TOT_QTR_TO_PREV",#N/A,FALSE,"Site Sum"}</definedName>
    <definedName name="what2" localSheetId="7" hidden="1">{"TOT_QTR_TO_PREV",#N/A,FALSE,"Site Sum"}</definedName>
    <definedName name="what2" hidden="1">{"TOT_QTR_TO_PREV",#N/A,FALSE,"Site Sum"}</definedName>
    <definedName name="WINTER" localSheetId="3">#REF!</definedName>
    <definedName name="WINTER" localSheetId="4">#REF!</definedName>
    <definedName name="WINTER" localSheetId="11">#REF!</definedName>
    <definedName name="WINTER" localSheetId="16">#REF!</definedName>
    <definedName name="WINTER">#REF!</definedName>
    <definedName name="WKG_1080" localSheetId="2">#REF!</definedName>
    <definedName name="WKG_1080" localSheetId="6">#REF!</definedName>
    <definedName name="WKG_1080" localSheetId="7">#REF!</definedName>
    <definedName name="WKG_1080" localSheetId="16">#REF!</definedName>
    <definedName name="WKG_1080">#REF!</definedName>
    <definedName name="WKG_1110" localSheetId="6">#REF!</definedName>
    <definedName name="WKG_1110" localSheetId="7">#REF!</definedName>
    <definedName name="WKG_1110" localSheetId="16">#REF!</definedName>
    <definedName name="WKG_1110">#REF!</definedName>
    <definedName name="WP_2_10" localSheetId="3">#REF!</definedName>
    <definedName name="WP_2_10" localSheetId="4">#REF!</definedName>
    <definedName name="WP_2_10" localSheetId="11">#REF!</definedName>
    <definedName name="WP_2_10" localSheetId="16">#REF!</definedName>
    <definedName name="WP_2_10">#REF!</definedName>
    <definedName name="WP_2_10_1" localSheetId="3">#REF!</definedName>
    <definedName name="WP_2_10_1" localSheetId="4">#REF!</definedName>
    <definedName name="WP_2_10_1" localSheetId="11">#REF!</definedName>
    <definedName name="WP_2_10_1" localSheetId="16">#REF!</definedName>
    <definedName name="WP_2_10_1">#REF!</definedName>
    <definedName name="WP_2_10_1_HEAD" localSheetId="3">#REF!</definedName>
    <definedName name="WP_2_10_1_HEAD" localSheetId="4">#REF!</definedName>
    <definedName name="WP_2_10_1_HEAD" localSheetId="11">#REF!</definedName>
    <definedName name="WP_2_10_1_HEAD" localSheetId="16">#REF!</definedName>
    <definedName name="WP_2_10_1_HEAD">#REF!</definedName>
    <definedName name="WP_2_11" localSheetId="3">#REF!</definedName>
    <definedName name="WP_2_11" localSheetId="4">#REF!</definedName>
    <definedName name="WP_2_11" localSheetId="11">#REF!</definedName>
    <definedName name="WP_2_11" localSheetId="16">#REF!</definedName>
    <definedName name="WP_2_11">#REF!</definedName>
    <definedName name="WP_2_11_LEFT" localSheetId="3">#REF!</definedName>
    <definedName name="WP_2_11_LEFT" localSheetId="4">#REF!</definedName>
    <definedName name="WP_2_11_LEFT" localSheetId="11">#REF!</definedName>
    <definedName name="WP_2_11_LEFT" localSheetId="16">#REF!</definedName>
    <definedName name="WP_2_11_LEFT">#REF!</definedName>
    <definedName name="WP_2_3" localSheetId="3">#REF!</definedName>
    <definedName name="WP_2_3" localSheetId="4">#REF!</definedName>
    <definedName name="WP_2_3" localSheetId="11">#REF!</definedName>
    <definedName name="WP_2_3" localSheetId="16">#REF!</definedName>
    <definedName name="WP_2_3">#REF!</definedName>
    <definedName name="WP_2_4" localSheetId="3">#REF!</definedName>
    <definedName name="WP_2_4" localSheetId="4">#REF!</definedName>
    <definedName name="WP_2_4" localSheetId="11">#REF!</definedName>
    <definedName name="WP_2_4" localSheetId="16">#REF!</definedName>
    <definedName name="WP_2_4">#REF!</definedName>
    <definedName name="WP_2_4_1" localSheetId="16">#REF!</definedName>
    <definedName name="WP_2_4_1">#REF!</definedName>
    <definedName name="WP_2_4_3" localSheetId="16">#REF!</definedName>
    <definedName name="WP_2_4_3">#REF!</definedName>
    <definedName name="WP_2_5" localSheetId="3">#REF!</definedName>
    <definedName name="WP_2_5" localSheetId="4">#REF!</definedName>
    <definedName name="WP_2_5" localSheetId="11">#REF!</definedName>
    <definedName name="WP_2_5" localSheetId="16">#REF!</definedName>
    <definedName name="WP_2_5">#REF!</definedName>
    <definedName name="WP_2_5_HEAD" localSheetId="3">#REF!</definedName>
    <definedName name="WP_2_5_HEAD" localSheetId="4">#REF!</definedName>
    <definedName name="WP_2_5_HEAD" localSheetId="11">#REF!</definedName>
    <definedName name="WP_2_5_HEAD" localSheetId="16">#REF!</definedName>
    <definedName name="WP_2_5_HEAD">#REF!</definedName>
    <definedName name="WP_2_6" localSheetId="3">#REF!</definedName>
    <definedName name="WP_2_6" localSheetId="4">#REF!</definedName>
    <definedName name="WP_2_6" localSheetId="11">#REF!</definedName>
    <definedName name="WP_2_6" localSheetId="16">#REF!</definedName>
    <definedName name="WP_2_6">#REF!</definedName>
    <definedName name="WP_2_6_HEAD" localSheetId="3">#REF!</definedName>
    <definedName name="WP_2_6_HEAD" localSheetId="4">#REF!</definedName>
    <definedName name="WP_2_6_HEAD" localSheetId="11">#REF!</definedName>
    <definedName name="WP_2_6_HEAD" localSheetId="16">#REF!</definedName>
    <definedName name="WP_2_6_HEAD">#REF!</definedName>
    <definedName name="WP_2_7" localSheetId="3">#REF!</definedName>
    <definedName name="WP_2_7" localSheetId="4">#REF!</definedName>
    <definedName name="WP_2_7" localSheetId="11">#REF!</definedName>
    <definedName name="WP_2_7" localSheetId="16">#REF!</definedName>
    <definedName name="WP_2_7">#REF!</definedName>
    <definedName name="WP_2_8" localSheetId="3">#REF!</definedName>
    <definedName name="WP_2_8" localSheetId="4">#REF!</definedName>
    <definedName name="WP_2_8" localSheetId="11">#REF!</definedName>
    <definedName name="WP_2_8" localSheetId="16">#REF!</definedName>
    <definedName name="WP_2_8">#REF!</definedName>
    <definedName name="WP_2_8_1" localSheetId="3">#REF!</definedName>
    <definedName name="WP_2_8_1" localSheetId="4">#REF!</definedName>
    <definedName name="WP_2_8_1" localSheetId="11">#REF!</definedName>
    <definedName name="WP_2_8_1" localSheetId="16">#REF!</definedName>
    <definedName name="WP_2_8_1">#REF!</definedName>
    <definedName name="WP_2_8_HEAD" localSheetId="3">#REF!</definedName>
    <definedName name="WP_2_8_HEAD" localSheetId="4">#REF!</definedName>
    <definedName name="WP_2_8_HEAD" localSheetId="11">#REF!</definedName>
    <definedName name="WP_2_8_HEAD" localSheetId="16">#REF!</definedName>
    <definedName name="WP_2_8_HEAD">#REF!</definedName>
    <definedName name="WP_2_9" localSheetId="3">#REF!</definedName>
    <definedName name="WP_2_9" localSheetId="4">#REF!</definedName>
    <definedName name="WP_2_9" localSheetId="11">#REF!</definedName>
    <definedName name="WP_2_9" localSheetId="16">#REF!</definedName>
    <definedName name="WP_2_9">#REF!</definedName>
    <definedName name="WP_2_9_1" localSheetId="3">#REF!</definedName>
    <definedName name="WP_2_9_1" localSheetId="4">#REF!</definedName>
    <definedName name="WP_2_9_1" localSheetId="11">#REF!</definedName>
    <definedName name="WP_2_9_1" localSheetId="16">#REF!</definedName>
    <definedName name="WP_2_9_1">#REF!</definedName>
    <definedName name="WP_2_9_1_HEAD" localSheetId="3">#REF!</definedName>
    <definedName name="WP_2_9_1_HEAD" localSheetId="4">#REF!</definedName>
    <definedName name="WP_2_9_1_HEAD" localSheetId="11">#REF!</definedName>
    <definedName name="WP_2_9_1_HEAD" localSheetId="16">#REF!</definedName>
    <definedName name="WP_2_9_1_HEAD">#REF!</definedName>
    <definedName name="WP_3_1" localSheetId="3">#REF!</definedName>
    <definedName name="WP_3_1" localSheetId="4">#REF!</definedName>
    <definedName name="WP_3_1" localSheetId="11">#REF!</definedName>
    <definedName name="WP_3_1" localSheetId="16">#REF!</definedName>
    <definedName name="WP_3_1">#REF!</definedName>
    <definedName name="WP_4_1" localSheetId="3">#REF!</definedName>
    <definedName name="WP_4_1" localSheetId="4">#REF!</definedName>
    <definedName name="WP_4_1" localSheetId="11">#REF!</definedName>
    <definedName name="WP_4_1" localSheetId="16">#REF!</definedName>
    <definedName name="WP_4_1">#REF!</definedName>
    <definedName name="WP_4_1_1" localSheetId="3">#REF!</definedName>
    <definedName name="WP_4_1_1" localSheetId="4">#REF!</definedName>
    <definedName name="WP_4_1_1" localSheetId="11">#REF!</definedName>
    <definedName name="WP_4_1_1" localSheetId="16">#REF!</definedName>
    <definedName name="WP_4_1_1">#REF!</definedName>
    <definedName name="WP_4_2" localSheetId="3">#REF!</definedName>
    <definedName name="WP_4_2" localSheetId="4">#REF!</definedName>
    <definedName name="WP_4_2" localSheetId="11">#REF!</definedName>
    <definedName name="WP_4_2" localSheetId="16">#REF!</definedName>
    <definedName name="WP_4_2">#REF!</definedName>
    <definedName name="WP_4_2_1" localSheetId="3">#REF!</definedName>
    <definedName name="WP_4_2_1" localSheetId="4">#REF!</definedName>
    <definedName name="WP_4_2_1" localSheetId="11">#REF!</definedName>
    <definedName name="WP_4_2_1" localSheetId="16">#REF!</definedName>
    <definedName name="WP_4_2_1">#REF!</definedName>
    <definedName name="WP_4_2_2" localSheetId="3">#REF!</definedName>
    <definedName name="WP_4_2_2" localSheetId="4">#REF!</definedName>
    <definedName name="WP_4_2_2" localSheetId="11">#REF!</definedName>
    <definedName name="WP_4_2_2" localSheetId="16">#REF!</definedName>
    <definedName name="WP_4_2_2">#REF!</definedName>
    <definedName name="WP_4_3" localSheetId="3">#REF!</definedName>
    <definedName name="WP_4_3" localSheetId="4">#REF!</definedName>
    <definedName name="WP_4_3" localSheetId="11">#REF!</definedName>
    <definedName name="WP_4_3" localSheetId="16">#REF!</definedName>
    <definedName name="WP_4_3">#REF!</definedName>
    <definedName name="WP_4_4" localSheetId="3">#REF!</definedName>
    <definedName name="WP_4_4" localSheetId="4">#REF!</definedName>
    <definedName name="WP_4_4" localSheetId="11">#REF!</definedName>
    <definedName name="WP_4_4" localSheetId="16">#REF!</definedName>
    <definedName name="WP_4_4">#REF!</definedName>
    <definedName name="WP_4_5" localSheetId="3">#REF!</definedName>
    <definedName name="WP_4_5" localSheetId="4">#REF!</definedName>
    <definedName name="WP_4_5" localSheetId="11">#REF!</definedName>
    <definedName name="WP_4_5" localSheetId="16">#REF!</definedName>
    <definedName name="WP_4_5">#REF!</definedName>
    <definedName name="WP_4_5_1" localSheetId="3">#REF!</definedName>
    <definedName name="WP_4_5_1" localSheetId="4">#REF!</definedName>
    <definedName name="WP_4_5_1" localSheetId="11">#REF!</definedName>
    <definedName name="WP_4_5_1" localSheetId="16">#REF!</definedName>
    <definedName name="WP_4_5_1">#REF!</definedName>
    <definedName name="WP_5_1" localSheetId="3">#REF!</definedName>
    <definedName name="WP_5_1" localSheetId="4">#REF!</definedName>
    <definedName name="WP_5_1" localSheetId="11">#REF!</definedName>
    <definedName name="WP_5_1" localSheetId="16">#REF!</definedName>
    <definedName name="WP_5_1">#REF!</definedName>
    <definedName name="WP_5_2" localSheetId="3">#REF!</definedName>
    <definedName name="WP_5_2" localSheetId="4">#REF!</definedName>
    <definedName name="WP_5_2" localSheetId="11">#REF!</definedName>
    <definedName name="WP_5_2" localSheetId="16">#REF!</definedName>
    <definedName name="WP_5_2">#REF!</definedName>
    <definedName name="WP_6_1" localSheetId="3">#REF!</definedName>
    <definedName name="WP_6_1" localSheetId="4">#REF!</definedName>
    <definedName name="WP_6_1" localSheetId="11">#REF!</definedName>
    <definedName name="WP_6_1" localSheetId="16">#REF!</definedName>
    <definedName name="WP_6_1">#REF!</definedName>
    <definedName name="WP_6_2" localSheetId="3">#REF!</definedName>
    <definedName name="WP_6_2" localSheetId="4">#REF!</definedName>
    <definedName name="WP_6_2" localSheetId="11">#REF!</definedName>
    <definedName name="WP_6_2" localSheetId="16">#REF!</definedName>
    <definedName name="WP_6_2">#REF!</definedName>
    <definedName name="WP_6_3" localSheetId="3">#REF!</definedName>
    <definedName name="WP_6_3" localSheetId="4">#REF!</definedName>
    <definedName name="WP_6_3" localSheetId="11">#REF!</definedName>
    <definedName name="WP_6_3" localSheetId="16">#REF!</definedName>
    <definedName name="WP_6_3">#REF!</definedName>
    <definedName name="WP_7_1" localSheetId="3">#REF!</definedName>
    <definedName name="WP_7_1" localSheetId="4">#REF!</definedName>
    <definedName name="WP_7_1" localSheetId="11">#REF!</definedName>
    <definedName name="WP_7_1" localSheetId="16">#REF!</definedName>
    <definedName name="WP_7_1">#REF!</definedName>
    <definedName name="WP_7_2" localSheetId="3">#REF!</definedName>
    <definedName name="WP_7_2" localSheetId="4">#REF!</definedName>
    <definedName name="WP_7_2" localSheetId="11">#REF!</definedName>
    <definedName name="WP_7_2" localSheetId="16">#REF!</definedName>
    <definedName name="WP_7_2">#REF!</definedName>
    <definedName name="WP_7_3" localSheetId="3">#REF!</definedName>
    <definedName name="WP_7_3" localSheetId="4">#REF!</definedName>
    <definedName name="WP_7_3" localSheetId="11">#REF!</definedName>
    <definedName name="WP_7_3" localSheetId="16">#REF!</definedName>
    <definedName name="WP_7_3">#REF!</definedName>
    <definedName name="WP_7_3_1" localSheetId="3">#REF!</definedName>
    <definedName name="WP_7_3_1" localSheetId="4">#REF!</definedName>
    <definedName name="WP_7_3_1" localSheetId="11">#REF!</definedName>
    <definedName name="WP_7_3_1" localSheetId="16">#REF!</definedName>
    <definedName name="WP_7_3_1">#REF!</definedName>
    <definedName name="WP_7_4" localSheetId="3">#REF!</definedName>
    <definedName name="WP_7_4" localSheetId="4">#REF!</definedName>
    <definedName name="WP_7_4" localSheetId="11">#REF!</definedName>
    <definedName name="WP_7_4" localSheetId="16">#REF!</definedName>
    <definedName name="WP_7_4">#REF!</definedName>
    <definedName name="WP_7_5" localSheetId="3">#REF!</definedName>
    <definedName name="WP_7_5" localSheetId="4">#REF!</definedName>
    <definedName name="WP_7_5" localSheetId="11">#REF!</definedName>
    <definedName name="WP_7_5" localSheetId="16">#REF!</definedName>
    <definedName name="WP_7_5">#REF!</definedName>
    <definedName name="WP_7_6" localSheetId="3">#REF!</definedName>
    <definedName name="WP_7_6" localSheetId="4">#REF!</definedName>
    <definedName name="WP_7_6" localSheetId="11">#REF!</definedName>
    <definedName name="WP_7_6" localSheetId="16">#REF!</definedName>
    <definedName name="WP_7_6">#REF!</definedName>
    <definedName name="WP_8_1" localSheetId="3">#REF!</definedName>
    <definedName name="WP_8_1" localSheetId="4">#REF!</definedName>
    <definedName name="WP_8_1" localSheetId="11">#REF!</definedName>
    <definedName name="WP_8_1" localSheetId="16">#REF!</definedName>
    <definedName name="WP_8_1">#REF!</definedName>
    <definedName name="WP_8_2" localSheetId="3">#REF!</definedName>
    <definedName name="WP_8_2" localSheetId="4">#REF!</definedName>
    <definedName name="WP_8_2" localSheetId="11">#REF!</definedName>
    <definedName name="WP_8_2" localSheetId="16">#REF!</definedName>
    <definedName name="WP_8_2">#REF!</definedName>
    <definedName name="WP_9_1" localSheetId="3">#REF!</definedName>
    <definedName name="WP_9_1" localSheetId="4">#REF!</definedName>
    <definedName name="WP_9_1" localSheetId="11">#REF!</definedName>
    <definedName name="WP_9_1" localSheetId="16">#REF!</definedName>
    <definedName name="WP_9_1">#REF!</definedName>
    <definedName name="WP_9_1_1" localSheetId="3">#REF!</definedName>
    <definedName name="WP_9_1_1" localSheetId="4">#REF!</definedName>
    <definedName name="WP_9_1_1" localSheetId="11">#REF!</definedName>
    <definedName name="WP_9_1_1" localSheetId="16">#REF!</definedName>
    <definedName name="WP_9_1_1">#REF!</definedName>
    <definedName name="WP_9_2" localSheetId="3">#REF!</definedName>
    <definedName name="WP_9_2" localSheetId="4">#REF!</definedName>
    <definedName name="WP_9_2" localSheetId="11">#REF!</definedName>
    <definedName name="WP_9_2" localSheetId="16">#REF!</definedName>
    <definedName name="WP_9_2">#REF!</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enefits." localSheetId="2"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6" hidden="1">{"Benefits Summary",#N/A,FALSE,"Benefits Info without WC Amount";"Medical and Dental Costs",#N/A,FALSE,"Benefits Info without WC Amount";"Workers' Compensation",#N/A,FALSE,"Benefits Info without WC Amount"}</definedName>
    <definedName name="wrn.Benefits." localSheetId="7" hidden="1">{"Benefits Summary",#N/A,FALSE,"Benefits Info without WC Amount";"Medical and Dental Costs",#N/A,FALSE,"Benefits Info without WC Amount";"Workers' Compensation",#N/A,FALSE,"Benefits Info without WC Amount"}</definedName>
    <definedName name="wrn.Benefits." localSheetId="16"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sh._.book." localSheetId="2" hidden="1">{#N/A,#N/A,FALSE,"Current &amp; Demand";#N/A,#N/A,FALSE,"Buttress fund 98 "}</definedName>
    <definedName name="wrn.Cash._.book." localSheetId="7" hidden="1">{#N/A,#N/A,FALSE,"Current &amp; Demand";#N/A,#N/A,FALSE,"Buttress fund 98 "}</definedName>
    <definedName name="wrn.Cash._.book." hidden="1">{#N/A,#N/A,FALSE,"Current &amp; Demand";#N/A,#N/A,FALSE,"Buttress fund 98 "}</definedName>
    <definedName name="wrn.CODOGNO._.Print._.all." localSheetId="2" hidden="1">{#N/A,#N/A,FALSE,"Cover";#N/A,#N/A,FALSE,"BS";#N/A,#N/A,FALSE,"IS"}</definedName>
    <definedName name="wrn.CODOGNO._.Print._.all." localSheetId="7" hidden="1">{#N/A,#N/A,FALSE,"Cover";#N/A,#N/A,FALSE,"BS";#N/A,#N/A,FALSE,"IS"}</definedName>
    <definedName name="wrn.CODOGNO._.Print._.all." hidden="1">{#N/A,#N/A,FALSE,"Cover";#N/A,#N/A,FALSE,"BS";#N/A,#N/A,FALSE,"IS"}</definedName>
    <definedName name="wrn.Financial._.Statements." localSheetId="2" hidden="1">{#N/A,#N/A,FALSE,"Ix";#N/A,#N/A,FALSE,"BS";#N/A,#N/A,FALSE,"IS";#N/A,#N/A,FALSE,"IS_YTD";#N/A,#N/A,FALSE,"Nt1";#N/A,#N/A,FALSE,"Nt 2";#N/A,#N/A,FALSE,"Nt 3";#N/A,#N/A,FALSE,"Nt 4";#N/A,#N/A,FALSE,"Nt 4 summary"}</definedName>
    <definedName name="wrn.Financial._.Statements." localSheetId="7"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2" hidden="1">{#N/A,#N/A,FALSE,"Cover";#N/A,#N/A,FALSE,"Contents";#N/A,#N/A,FALSE,"balance";#N/A,#N/A,FALSE,"p&amp;l";#N/A,#N/A,FALSE,"notes";#N/A,#N/A,FALSE,"underwriting analysis";#N/A,#N/A,FALSE,"Solvency"}</definedName>
    <definedName name="wrn.Financial._.Stetements." localSheetId="7"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2" hidden="1">{#N/A,#N/A,FALSE,"TITLE";#N/A,#N/A,FALSE,"BS";#N/A,#N/A,FALSE,"IS";#N/A,#N/A,FALSE,"INVEST";#N/A,#N/A,FALSE,"ANALYSIS";#N/A,#N/A,FALSE,"TRUST LIAB";#N/A,#N/A,FALSE,"PAID LOSS";#N/A,#N/A,FALSE,"EXP";#N/A,#N/A,FALSE,"STAT"}</definedName>
    <definedName name="wrn.Financials." localSheetId="7"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2" hidden="1">{#N/A,#N/A,FALSE,"cover";#N/A,#N/A,FALSE,"Commentary";#N/A,#N/A,FALSE,"balance";#N/A,#N/A,FALSE,"p&amp;l";#N/A,#N/A,FALSE,"notes";#N/A,#N/A,FALSE,"Solvency"}</definedName>
    <definedName name="wrn.FreeportIfs." localSheetId="7" hidden="1">{#N/A,#N/A,FALSE,"cover";#N/A,#N/A,FALSE,"Commentary";#N/A,#N/A,FALSE,"balance";#N/A,#N/A,FALSE,"p&amp;l";#N/A,#N/A,FALSE,"notes";#N/A,#N/A,FALSE,"Solvency"}</definedName>
    <definedName name="wrn.FreeportIfs." hidden="1">{#N/A,#N/A,FALSE,"cover";#N/A,#N/A,FALSE,"Commentary";#N/A,#N/A,FALSE,"balance";#N/A,#N/A,FALSE,"p&amp;l";#N/A,#N/A,FALSE,"notes";#N/A,#N/A,FALSE,"Solvency"}</definedName>
    <definedName name="wrn.Graph._.SBU._.by._.Year._.1997_2000." localSheetId="2" hidden="1">{"Graph SBU by Year 1997_2000",#N/A,FALSE,"Strategic Business Lines"}</definedName>
    <definedName name="wrn.Graph._.SBU._.by._.Year._.1997_2000." localSheetId="7" hidden="1">{"Graph SBU by Year 1997_2000",#N/A,FALSE,"Strategic Business Lines"}</definedName>
    <definedName name="wrn.Graph._.SBU._.by._.Year._.1997_2000." hidden="1">{"Graph SBU by Year 1997_2000",#N/A,FALSE,"Strategic Business Lines"}</definedName>
    <definedName name="wrn.Graph._.SBU._.Contribution._.1997_2000." localSheetId="2" hidden="1">{"Graph_SBU_Contirbution 1991_2000",#N/A,FALSE,"Strategic Business Lines"}</definedName>
    <definedName name="wrn.Graph._.SBU._.Contribution._.1997_2000." localSheetId="7" hidden="1">{"Graph_SBU_Contirbution 1991_2000",#N/A,FALSE,"Strategic Business Lines"}</definedName>
    <definedName name="wrn.Graph._.SBU._.Contribution._.1997_2000." hidden="1">{"Graph_SBU_Contirbution 1991_2000",#N/A,FALSE,"Strategic Business Lines"}</definedName>
    <definedName name="wrn.Haul._.Month._.End." localSheetId="2" hidden="1">{#N/A,#N/A,TRUE,"BS";#N/A,#N/A,TRUE,"IS";#N/A,#N/A,TRUE,"NOTES";#N/A,#N/A,TRUE,"UW"}</definedName>
    <definedName name="wrn.Haul._.Month._.End." localSheetId="7" hidden="1">{#N/A,#N/A,TRUE,"BS";#N/A,#N/A,TRUE,"IS";#N/A,#N/A,TRUE,"NOTES";#N/A,#N/A,TRUE,"UW"}</definedName>
    <definedName name="wrn.Haul._.Month._.End." hidden="1">{#N/A,#N/A,TRUE,"BS";#N/A,#N/A,TRUE,"IS";#N/A,#N/A,TRUE,"NOTES";#N/A,#N/A,TRUE,"UW"}</definedName>
    <definedName name="wrn.Initial." localSheetId="2" hidden="1">{#N/A,"Anonymous",FALSE,"30 30k Table";#N/A,#N/A,FALSE,"30 50k Table";#N/A,#N/A,FALSE,"40 100k Table"}</definedName>
    <definedName name="wrn.Initial." localSheetId="7" hidden="1">{#N/A,"Anonymous",FALSE,"30 30k Table";#N/A,#N/A,FALSE,"30 50k Table";#N/A,#N/A,FALSE,"40 100k Table"}</definedName>
    <definedName name="wrn.Initial." hidden="1">{#N/A,"Anonymous",FALSE,"30 30k Table";#N/A,#N/A,FALSE,"30 50k Table";#N/A,#N/A,FALSE,"40 100k Table"}</definedName>
    <definedName name="wrn.INVESTMENTS." localSheetId="2" hidden="1">{#N/A,#N/A,FALSE,"FAIBF";#N/A,#N/A,FALSE,"BARINGS";#N/A,#N/A,FALSE,"PARIBAS";#N/A,#N/A,FALSE,"VOYAGER";#N/A,#N/A,FALSE,"CIF";#N/A,#N/A,FALSE,"ALL"}</definedName>
    <definedName name="wrn.INVESTMENTS." localSheetId="7"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2" hidden="1">{#N/A,#N/A,FALSE,"Liq";#N/A,#N/A,FALSE,"Solv";#N/A,#N/A,FALSE,"MaxDiv"}</definedName>
    <definedName name="wrn.Liquidity._.and._.Solvency._.Margins." localSheetId="7" hidden="1">{#N/A,#N/A,FALSE,"Liq";#N/A,#N/A,FALSE,"Solv";#N/A,#N/A,FALSE,"MaxDiv"}</definedName>
    <definedName name="wrn.Liquidity._.and._.Solvency._.Margins." hidden="1">{#N/A,#N/A,FALSE,"Liq";#N/A,#N/A,FALSE,"Solv";#N/A,#N/A,FALSE,"MaxDiv"}</definedName>
    <definedName name="wrn.Margins." localSheetId="2" hidden="1">{#N/A,#N/A,FALSE,"Liquidity Margin";#N/A,#N/A,FALSE,"Solvency Margin";#N/A,#N/A,FALSE,"Maximum Dividend"}</definedName>
    <definedName name="wrn.Margins." localSheetId="7" hidden="1">{#N/A,#N/A,FALSE,"Liquidity Margin";#N/A,#N/A,FALSE,"Solvency Margin";#N/A,#N/A,FALSE,"Maximum Dividend"}</definedName>
    <definedName name="wrn.Margins." hidden="1">{#N/A,#N/A,FALSE,"Liquidity Margin";#N/A,#N/A,FALSE,"Solvency Margin";#N/A,#N/A,FALSE,"Maximum Dividend"}</definedName>
    <definedName name="wrn.Percentage." localSheetId="2" hidden="1">{"Summary",#N/A,FALSE,"Options "}</definedName>
    <definedName name="wrn.Percentage." localSheetId="7" hidden="1">{"Summary",#N/A,FALSE,"Options "}</definedName>
    <definedName name="wrn.Percentage." hidden="1">{"Summary",#N/A,FALSE,"Options "}</definedName>
    <definedName name="wrn.Print._.All." localSheetId="2" hidden="1">{#N/A,#N/A,FALSE,"Summary";#N/A,#N/A,FALSE,"City Gate";#N/A,#N/A,FALSE,"Ind Trans";#N/A,#N/A,FALSE,"Electric Gen"}</definedName>
    <definedName name="wrn.Print._.All." localSheetId="7" hidden="1">{#N/A,#N/A,FALSE,"Summary";#N/A,#N/A,FALSE,"City Gate";#N/A,#N/A,FALSE,"Ind Trans";#N/A,#N/A,FALSE,"Electric Gen"}</definedName>
    <definedName name="wrn.Print._.All." hidden="1">{#N/A,#N/A,FALSE,"Summary";#N/A,#N/A,FALSE,"City Gate";#N/A,#N/A,FALSE,"Ind Trans";#N/A,#N/A,FALSE,"Electric Gen"}</definedName>
    <definedName name="wrn.PrintAll." localSheetId="2" hidden="1">{#N/A,#N/A,FALSE,"Summary";#N/A,#N/A,FALSE,"Cust Sales Purchase Volumes";#N/A,#N/A,FALSE,"Gas Sales Rev";#N/A,#N/A,FALSE,"Rev-Rel Taxes";#N/A,#N/A,FALSE,"LUG";#N/A,#N/A,FALSE,"Gas Purch Expense"}</definedName>
    <definedName name="wrn.PrintAll." localSheetId="7"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Schedule._.J." localSheetId="2"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7"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ore._.forms." localSheetId="2" hidden="1">{#N/A,#N/A,FALSE,"Score EP";#N/A,#N/A,FALSE,"Score STB";#N/A,#N/A,FALSE,"Score IMPL";#N/A,#N/A,FALSE,"Score RoS";#N/A,#N/A,FALSE,"Score QoL";#N/A,#N/A,FALSE,"Score FS"}</definedName>
    <definedName name="wrn.Score._.forms." localSheetId="7" hidden="1">{#N/A,#N/A,FALSE,"Score EP";#N/A,#N/A,FALSE,"Score STB";#N/A,#N/A,FALSE,"Score IMPL";#N/A,#N/A,FALSE,"Score RoS";#N/A,#N/A,FALSE,"Score QoL";#N/A,#N/A,FALSE,"Score FS"}</definedName>
    <definedName name="wrn.Score._.forms." hidden="1">{#N/A,#N/A,FALSE,"Score EP";#N/A,#N/A,FALSE,"Score STB";#N/A,#N/A,FALSE,"Score IMPL";#N/A,#N/A,FALSE,"Score RoS";#N/A,#N/A,FALSE,"Score QoL";#N/A,#N/A,FALSE,"Score FS"}</definedName>
    <definedName name="wrn.Stainless._.FS." localSheetId="2" hidden="1">{#N/A,#N/A,FALSE,"COVER";#N/A,#N/A,FALSE,"Contents";#N/A,#N/A,FALSE,"BS";#N/A,#N/A,FALSE,"P&amp;L";#N/A,#N/A,FALSE,"NOTES";#N/A,#N/A,FALSE,"Underwriting Analysis";#N/A,#N/A,FALSE,"Solvency"}</definedName>
    <definedName name="wrn.Stainless._.FS." localSheetId="7"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2" hidden="1">{"Co1statements",#N/A,FALSE,"Cmpy1";"Co2statement",#N/A,FALSE,"Cmpy2";"co1pm",#N/A,FALSE,"Co1PM";"co2PM",#N/A,FALSE,"Co2PM";"value",#N/A,FALSE,"value";"opco",#N/A,FALSE,"NewSparkle";"adjusts",#N/A,FALSE,"Adjustments"}</definedName>
    <definedName name="wrn.Statements." localSheetId="7"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uf._.fs." localSheetId="2" hidden="1">{#N/A,#N/A,FALSE,"cover";#N/A,#N/A,FALSE,"bs";#N/A,#N/A,FALSE,"p&amp;l";#N/A,#N/A,FALSE,"fsnotes";#N/A,#N/A,FALSE,"sched1";#N/A,#N/A,FALSE,"sched2";#N/A,#N/A,FALSE,"sched3";#N/A,#N/A,FALSE,"sched4";#N/A,#N/A,FALSE,"sched5";#N/A,#N/A,FALSE,"sched6";#N/A,#N/A,FALSE,"g&amp;a"}</definedName>
    <definedName name="wrn.suf._.fs." localSheetId="7"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Table._.SBU._.1996_2002." localSheetId="2" hidden="1">{"SBU Numbers 1996_2002",#N/A,FALSE,"Strategic Business Lines"}</definedName>
    <definedName name="wrn.Table._.SBU._.1996_2002." localSheetId="7" hidden="1">{"SBU Numbers 1996_2002",#N/A,FALSE,"Strategic Business Lines"}</definedName>
    <definedName name="wrn.Table._.SBU._.1996_2002." hidden="1">{"SBU Numbers 1996_2002",#N/A,FALSE,"Strategic Business Lines"}</definedName>
    <definedName name="wrn.working._.papers." localSheetId="2" hidden="1">{#N/A,#N/A,FALSE,"trial balance";#N/A,#N/A,FALSE,"ibnr reserve";#N/A,#N/A,FALSE,"prem written &amp; earned";#N/A,#N/A,FALSE,"accrued expenses wp";#N/A,#N/A,FALSE,"inv. inc";#N/A,#N/A,FALSE,"admin expenses wp";#N/A,#N/A,FALSE,"p&amp;l variance"}</definedName>
    <definedName name="wrn.working._.papers." localSheetId="7"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vu.ANALYSIS._.1." localSheetId="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7"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7"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7"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7"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7"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7"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7"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2" hidden="1">{"Benefits Summary",#N/A,FALSE,"Benefits Info without WC Amount";"Medical and Dental Costs",#N/A,FALSE,"Benefits Info without WC Amount";"Workers' Compensation",#N/A,FALSE,"Benefits Info without WC Amount"}</definedName>
    <definedName name="x" localSheetId="3" hidden="1">{"Benefits Summary",#N/A,FALSE,"Benefits Info without WC Amount";"Medical and Dental Costs",#N/A,FALSE,"Benefits Info without WC Amount";"Workers' Compensation",#N/A,FALSE,"Benefits Info without WC Amount"}</definedName>
    <definedName name="x" localSheetId="6" hidden="1">{"Benefits Summary",#N/A,FALSE,"Benefits Info without WC Amount";"Medical and Dental Costs",#N/A,FALSE,"Benefits Info without WC Amount";"Workers' Compensation",#N/A,FALSE,"Benefits Info without WC Amount"}</definedName>
    <definedName name="x" localSheetId="7" hidden="1">{"Benefits Summary",#N/A,FALSE,"Benefits Info without WC Amount";"Medical and Dental Costs",#N/A,FALSE,"Benefits Info without WC Amount";"Workers' Compensation",#N/A,FALSE,"Benefits Info without WC Amount"}</definedName>
    <definedName name="x" localSheetId="16"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XFACTOR">'[6]WP 40-1'!$F$62</definedName>
    <definedName name="yikes" localSheetId="2" hidden="1">{#N/A,#N/A,FALSE,"Summary";#N/A,#N/A,FALSE,"City Gate";#N/A,#N/A,FALSE,"Ind Trans";#N/A,#N/A,FALSE,"Electric Gen"}</definedName>
    <definedName name="yikes" localSheetId="7" hidden="1">{#N/A,#N/A,FALSE,"Summary";#N/A,#N/A,FALSE,"City Gate";#N/A,#N/A,FALSE,"Ind Trans";#N/A,#N/A,FALSE,"Electric Gen"}</definedName>
    <definedName name="yikes" hidden="1">{#N/A,#N/A,FALSE,"Summary";#N/A,#N/A,FALSE,"City Gate";#N/A,#N/A,FALSE,"Ind Trans";#N/A,#N/A,FALSE,"Electric Gen"}</definedName>
    <definedName name="yikes1" localSheetId="2" hidden="1">{"Schedule J-1",#N/A,FALSE,"Schedule J-1";"WP/J-1.1",#N/A,FALSE,"Schedule J-1";"Schedule J-2",#N/A,FALSE,"Schedule J-1";"WP/J-2.1",#N/A,FALSE,"Schedule J-1";"Schedule J-3",#N/A,FALSE,"Schedule J-1";"Schedule J-4",#N/A,FALSE,"Schedule J-1";"Schedule J-5",#N/A,FALSE,"Schedule J-1";"Schedule J-6",#N/A,FALSE,"Schedule J-1"}</definedName>
    <definedName name="yikes1" localSheetId="7"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_02C5980E_9CED_11D3_8584_00A0C9DF1035_.wvu.PrintArea" localSheetId="2" hidden="1">#REF!</definedName>
    <definedName name="Z_02C5980E_9CED_11D3_8584_00A0C9DF1035_.wvu.PrintArea" hidden="1">#REF!</definedName>
    <definedName name="Z_02C5980F_9CED_11D3_8584_00A0C9DF1035_.wvu.PrintArea" localSheetId="2" hidden="1">#REF!</definedName>
    <definedName name="Z_02C5980F_9CED_11D3_8584_00A0C9DF1035_.wvu.PrintArea" hidden="1">#REF!</definedName>
    <definedName name="Z_02C59811_9CED_11D3_8584_00A0C9DF1035_.wvu.PrintArea" localSheetId="2"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localSheetId="2" hidden="1">#REF!,#REF!</definedName>
    <definedName name="Z_23F18827_7997_11D6_8750_00508BD3B3BA_.wvu.Cols" localSheetId="3" hidden="1">#REF!,#REF!</definedName>
    <definedName name="Z_23F18827_7997_11D6_8750_00508BD3B3BA_.wvu.Cols" localSheetId="6" hidden="1">#REF!,#REF!</definedName>
    <definedName name="Z_23F18827_7997_11D6_8750_00508BD3B3BA_.wvu.Cols" localSheetId="7" hidden="1">#REF!,#REF!</definedName>
    <definedName name="Z_23F18827_7997_11D6_8750_00508BD3B3BA_.wvu.Cols" localSheetId="16" hidden="1">#REF!,#REF!</definedName>
    <definedName name="Z_23F18827_7997_11D6_8750_00508BD3B3BA_.wvu.Cols" hidden="1">#REF!,#REF!</definedName>
    <definedName name="Z_23F18827_7997_11D6_8750_00508BD3B3BA_.wvu.PrintArea" localSheetId="2" hidden="1">#REF!</definedName>
    <definedName name="Z_23F18827_7997_11D6_8750_00508BD3B3BA_.wvu.PrintArea" localSheetId="3" hidden="1">#REF!</definedName>
    <definedName name="Z_23F18827_7997_11D6_8750_00508BD3B3BA_.wvu.PrintArea" localSheetId="6" hidden="1">#REF!</definedName>
    <definedName name="Z_23F18827_7997_11D6_8750_00508BD3B3BA_.wvu.PrintArea" localSheetId="7" hidden="1">#REF!</definedName>
    <definedName name="Z_23F18827_7997_11D6_8750_00508BD3B3BA_.wvu.PrintArea" localSheetId="16" hidden="1">#REF!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zz."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1" l="1"/>
  <c r="I21" i="11"/>
  <c r="A21" i="13"/>
  <c r="A22" i="13" s="1"/>
  <c r="A23" i="13" s="1"/>
  <c r="P39" i="12"/>
  <c r="O39" i="12"/>
  <c r="N39" i="12"/>
  <c r="M39" i="12"/>
  <c r="L39" i="12"/>
  <c r="K39" i="12"/>
  <c r="J39" i="12"/>
  <c r="I39" i="12"/>
  <c r="H39" i="12"/>
  <c r="G39" i="12"/>
  <c r="F39" i="12"/>
  <c r="E39" i="12"/>
  <c r="I12" i="11"/>
  <c r="I15" i="11" s="1"/>
  <c r="E68" i="25"/>
  <c r="D68" i="25"/>
  <c r="C68" i="25"/>
  <c r="E73" i="25"/>
  <c r="E67" i="25"/>
  <c r="D73" i="25"/>
  <c r="D67" i="25"/>
  <c r="C73" i="25"/>
  <c r="C67" i="25"/>
  <c r="E74" i="25"/>
  <c r="D74" i="25"/>
  <c r="C74" i="25"/>
  <c r="E78" i="25"/>
  <c r="D78" i="25"/>
  <c r="C78" i="25"/>
  <c r="I22" i="11" l="1"/>
  <c r="C50" i="25"/>
  <c r="H13" i="9" l="1"/>
  <c r="H12" i="9"/>
  <c r="H11" i="9"/>
  <c r="H14" i="9" s="1"/>
  <c r="G40" i="11"/>
  <c r="G39" i="11"/>
  <c r="G38" i="11"/>
  <c r="G33" i="11"/>
  <c r="G32" i="11"/>
  <c r="G27" i="11"/>
  <c r="G26" i="11"/>
  <c r="G21" i="11"/>
  <c r="L21" i="11" s="1"/>
  <c r="G20" i="11"/>
  <c r="G19" i="11"/>
  <c r="G14" i="11"/>
  <c r="G13" i="11"/>
  <c r="G12" i="11"/>
  <c r="E195" i="33"/>
  <c r="F195" i="33"/>
  <c r="G195" i="33"/>
  <c r="H195" i="33"/>
  <c r="D195" i="33"/>
  <c r="E191" i="33"/>
  <c r="F191" i="33"/>
  <c r="G191" i="33"/>
  <c r="H191" i="33"/>
  <c r="D191" i="33"/>
  <c r="B15" i="37"/>
  <c r="B16" i="37" s="1"/>
  <c r="B17" i="37" s="1"/>
  <c r="B18" i="37" s="1"/>
  <c r="B19" i="37" s="1"/>
  <c r="B20" i="37" s="1"/>
  <c r="B21" i="37" s="1"/>
  <c r="B22" i="37" s="1"/>
  <c r="B23" i="37" s="1"/>
  <c r="B24" i="37" s="1"/>
  <c r="B25" i="37" s="1"/>
  <c r="B26" i="37" s="1"/>
  <c r="B27" i="37" s="1"/>
  <c r="B28" i="37" s="1"/>
  <c r="B29" i="37" s="1"/>
  <c r="B30" i="37" s="1"/>
  <c r="B31" i="37" s="1"/>
  <c r="A34" i="35"/>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34" i="28"/>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E71" i="35"/>
  <c r="E46" i="35"/>
  <c r="E20" i="35"/>
  <c r="E13" i="13" l="1"/>
  <c r="U62" i="35" l="1"/>
  <c r="E64" i="35" s="1"/>
  <c r="E55" i="28"/>
  <c r="AK43" i="28" l="1"/>
  <c r="AK44" i="28" s="1"/>
  <c r="AL43" i="28" l="1"/>
  <c r="AM43" i="28" l="1"/>
  <c r="AL44" i="28"/>
  <c r="AN43" i="28" l="1"/>
  <c r="AM44" i="28"/>
  <c r="AN44" i="28" l="1"/>
  <c r="AO43" i="28"/>
  <c r="AP43" i="28" l="1"/>
  <c r="AO44" i="28"/>
  <c r="AP44" i="28" l="1"/>
  <c r="AQ43" i="28"/>
  <c r="AR43" i="28" l="1"/>
  <c r="AQ44" i="28"/>
  <c r="AR44" i="28" l="1"/>
  <c r="AS43" i="28"/>
  <c r="AT43" i="28" l="1"/>
  <c r="AS44" i="28"/>
  <c r="AU43" i="28" l="1"/>
  <c r="AT44" i="28"/>
  <c r="AU44" i="28" l="1"/>
  <c r="AV43" i="28"/>
  <c r="AV44" i="28" s="1"/>
  <c r="C25" i="6" l="1"/>
  <c r="AW69" i="28" l="1"/>
  <c r="AW37" i="28"/>
  <c r="Q28" i="37" s="1"/>
  <c r="F28" i="37" s="1"/>
  <c r="G28" i="37" s="1"/>
  <c r="H28" i="37" s="1"/>
  <c r="I28" i="37" s="1"/>
  <c r="J28" i="37" s="1"/>
  <c r="K28" i="37" s="1"/>
  <c r="L28" i="37" s="1"/>
  <c r="M28" i="37" s="1"/>
  <c r="N28" i="37" s="1"/>
  <c r="O28" i="37" s="1"/>
  <c r="P28" i="37" s="1"/>
  <c r="E72" i="25" l="1"/>
  <c r="D72" i="25"/>
  <c r="C72" i="25"/>
  <c r="E66" i="25"/>
  <c r="A65" i="25"/>
  <c r="A66" i="25"/>
  <c r="A67" i="25" s="1"/>
  <c r="A68" i="25" s="1"/>
  <c r="A69" i="25" s="1"/>
  <c r="A70" i="25" s="1"/>
  <c r="A71" i="25" s="1"/>
  <c r="A72" i="25" s="1"/>
  <c r="A73" i="25" s="1"/>
  <c r="A74" i="25" s="1"/>
  <c r="A75" i="25" s="1"/>
  <c r="A76" i="25" s="1"/>
  <c r="A77" i="25" s="1"/>
  <c r="A78" i="25" s="1"/>
  <c r="A79" i="25" s="1"/>
  <c r="A80" i="25" s="1"/>
  <c r="A81" i="25" s="1"/>
  <c r="A82" i="25" s="1"/>
  <c r="A83" i="25" s="1"/>
  <c r="A84" i="25" s="1"/>
  <c r="A85" i="25" s="1"/>
  <c r="E23" i="25" l="1"/>
  <c r="E27" i="25" s="1"/>
  <c r="D23" i="25"/>
  <c r="D27" i="25" s="1"/>
  <c r="C23" i="25"/>
  <c r="F23" i="25" s="1"/>
  <c r="E12" i="25"/>
  <c r="E16" i="25" s="1"/>
  <c r="C27" i="25" l="1"/>
  <c r="F27" i="25" l="1"/>
  <c r="F72" i="25"/>
  <c r="AH69" i="28" l="1"/>
  <c r="AH37" i="28" s="1"/>
  <c r="E28" i="37" s="1"/>
  <c r="E22" i="25"/>
  <c r="E24" i="25" s="1"/>
  <c r="D22" i="25"/>
  <c r="D24" i="25" s="1"/>
  <c r="C22" i="25"/>
  <c r="C24" i="25" s="1"/>
  <c r="E11" i="25"/>
  <c r="E13" i="25" s="1"/>
  <c r="R69" i="28" l="1"/>
  <c r="R37" i="28" s="1"/>
  <c r="R22" i="28" l="1"/>
  <c r="K22" i="28" s="1"/>
  <c r="N22" i="28" l="1"/>
  <c r="O22" i="28"/>
  <c r="L22" i="28"/>
  <c r="M22" i="28"/>
  <c r="P22" i="28"/>
  <c r="G22" i="28"/>
  <c r="I22" i="28"/>
  <c r="J22" i="28"/>
  <c r="Q22" i="28"/>
  <c r="F22" i="28"/>
  <c r="H22" i="28"/>
  <c r="A13" i="39" l="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12" i="39"/>
  <c r="D13" i="39"/>
  <c r="F11" i="38"/>
  <c r="G65" i="35"/>
  <c r="E11" i="4"/>
  <c r="G63" i="35"/>
  <c r="E11" i="2"/>
  <c r="D11" i="4"/>
  <c r="D12" i="25" s="1"/>
  <c r="D16" i="25" s="1"/>
  <c r="C11" i="4"/>
  <c r="D16" i="36"/>
  <c r="D11" i="2"/>
  <c r="D11" i="25" s="1"/>
  <c r="C11" i="2"/>
  <c r="B15" i="10"/>
  <c r="A14" i="35"/>
  <c r="A15" i="35"/>
  <c r="A16" i="35"/>
  <c r="A17" i="35"/>
  <c r="A18" i="35"/>
  <c r="A19" i="35"/>
  <c r="A20" i="35"/>
  <c r="A21" i="35"/>
  <c r="A22" i="35"/>
  <c r="A23" i="35"/>
  <c r="A24" i="35"/>
  <c r="A25" i="35"/>
  <c r="A26" i="35"/>
  <c r="A27" i="35"/>
  <c r="A28" i="35"/>
  <c r="A29" i="35"/>
  <c r="A30" i="35"/>
  <c r="A31" i="35"/>
  <c r="A32" i="35"/>
  <c r="A33" i="35"/>
  <c r="B13" i="10"/>
  <c r="B11" i="10"/>
  <c r="E15" i="25"/>
  <c r="E17" i="25" s="1"/>
  <c r="B11" i="4"/>
  <c r="A17" i="4"/>
  <c r="A12" i="4"/>
  <c r="A13" i="4"/>
  <c r="A14" i="4"/>
  <c r="A15" i="4"/>
  <c r="B13" i="37"/>
  <c r="B14" i="37" s="1"/>
  <c r="F8" i="37"/>
  <c r="H8" i="35" s="1"/>
  <c r="C21" i="35" s="1"/>
  <c r="C72" i="35" s="1"/>
  <c r="A16" i="2"/>
  <c r="A17" i="2"/>
  <c r="E16" i="36"/>
  <c r="O18" i="36"/>
  <c r="N18" i="36"/>
  <c r="M18" i="36"/>
  <c r="I18" i="36"/>
  <c r="H18" i="36"/>
  <c r="D71" i="35"/>
  <c r="A12" i="35"/>
  <c r="A13" i="35"/>
  <c r="D38" i="12"/>
  <c r="D37" i="12"/>
  <c r="D35" i="12"/>
  <c r="D34" i="12"/>
  <c r="D33" i="12"/>
  <c r="D23" i="12"/>
  <c r="D22" i="12"/>
  <c r="D20" i="12"/>
  <c r="D19" i="12"/>
  <c r="D18" i="12"/>
  <c r="D15" i="12"/>
  <c r="D16" i="12"/>
  <c r="D14" i="12"/>
  <c r="Q39" i="12"/>
  <c r="Q38" i="12"/>
  <c r="I39" i="11" s="1"/>
  <c r="Q37" i="12"/>
  <c r="Q36" i="12"/>
  <c r="Q35" i="12"/>
  <c r="Q34" i="12"/>
  <c r="Q33" i="12"/>
  <c r="Q14" i="12"/>
  <c r="Q15" i="12"/>
  <c r="Q16" i="12"/>
  <c r="Q17" i="12"/>
  <c r="Q18" i="12"/>
  <c r="Q19" i="12"/>
  <c r="Q20" i="12"/>
  <c r="Q21" i="12"/>
  <c r="Q22" i="12"/>
  <c r="Q23" i="12"/>
  <c r="Q13" i="12"/>
  <c r="P24" i="12"/>
  <c r="O24" i="12"/>
  <c r="N24" i="12"/>
  <c r="M24" i="12"/>
  <c r="L24" i="12"/>
  <c r="K24" i="12"/>
  <c r="J24" i="12"/>
  <c r="I24" i="12"/>
  <c r="H24" i="12"/>
  <c r="G24" i="12"/>
  <c r="F24" i="12"/>
  <c r="E24" i="12"/>
  <c r="G66" i="35"/>
  <c r="H63" i="35"/>
  <c r="I63" i="35" s="1"/>
  <c r="J63" i="35" s="1"/>
  <c r="K63" i="35" s="1"/>
  <c r="D15" i="4"/>
  <c r="D34" i="25" s="1"/>
  <c r="D38" i="25" s="1"/>
  <c r="E15" i="4"/>
  <c r="E34" i="25" s="1"/>
  <c r="E38" i="25" s="1"/>
  <c r="C15" i="4"/>
  <c r="C34" i="25" s="1"/>
  <c r="B15" i="4"/>
  <c r="B13" i="4"/>
  <c r="E13" i="4"/>
  <c r="D13" i="4"/>
  <c r="C13" i="4"/>
  <c r="F13" i="4"/>
  <c r="E15" i="2"/>
  <c r="E33" i="25" s="1"/>
  <c r="D15" i="2"/>
  <c r="D33" i="25" s="1"/>
  <c r="C15" i="2"/>
  <c r="C33" i="25" s="1"/>
  <c r="E13" i="2"/>
  <c r="D13" i="2"/>
  <c r="C13" i="2"/>
  <c r="F13" i="2"/>
  <c r="A4" i="11"/>
  <c r="A12" i="25"/>
  <c r="D11" i="10"/>
  <c r="D13" i="10" s="1"/>
  <c r="D15" i="10" s="1"/>
  <c r="C29" i="6" s="1"/>
  <c r="A12" i="2"/>
  <c r="A13" i="2"/>
  <c r="A14" i="2"/>
  <c r="A15" i="2"/>
  <c r="C107" i="25"/>
  <c r="E61" i="25"/>
  <c r="D61" i="25"/>
  <c r="E45" i="25"/>
  <c r="D45" i="25"/>
  <c r="C102" i="25"/>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9" i="28"/>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4" i="25"/>
  <c r="A4" i="4"/>
  <c r="J17" i="11"/>
  <c r="C16" i="5"/>
  <c r="A4" i="10"/>
  <c r="A4" i="9"/>
  <c r="A4" i="5"/>
  <c r="A4" i="2"/>
  <c r="A4" i="6"/>
  <c r="J36" i="11"/>
  <c r="J30" i="11"/>
  <c r="J10" i="11"/>
  <c r="A10" i="13"/>
  <c r="A11" i="13" s="1"/>
  <c r="A12" i="13" s="1"/>
  <c r="A13" i="13" s="1"/>
  <c r="A14" i="13" s="1"/>
  <c r="A15" i="13" s="1"/>
  <c r="A16" i="13" s="1"/>
  <c r="A17" i="13" s="1"/>
  <c r="A18" i="13" s="1"/>
  <c r="A19" i="13" s="1"/>
  <c r="A20" i="13" s="1"/>
  <c r="A12" i="5"/>
  <c r="A13" i="5"/>
  <c r="A14" i="5"/>
  <c r="A15" i="5"/>
  <c r="A16" i="5"/>
  <c r="A17" i="5"/>
  <c r="A18" i="5"/>
  <c r="A19" i="5"/>
  <c r="A20" i="5"/>
  <c r="A21" i="5"/>
  <c r="A22" i="5"/>
  <c r="A23" i="5"/>
  <c r="E16" i="5"/>
  <c r="D16" i="5"/>
  <c r="I26" i="11"/>
  <c r="I27" i="11"/>
  <c r="I32" i="11"/>
  <c r="I33" i="11"/>
  <c r="F36" i="11"/>
  <c r="F17" i="11"/>
  <c r="F24" i="11"/>
  <c r="F30" i="11"/>
  <c r="J24" i="11" l="1"/>
  <c r="E17" i="4"/>
  <c r="D35" i="25"/>
  <c r="D77" i="25" s="1"/>
  <c r="E35" i="25"/>
  <c r="E77" i="25" s="1"/>
  <c r="F15" i="4"/>
  <c r="C38" i="25"/>
  <c r="F38" i="25" s="1"/>
  <c r="F34" i="25"/>
  <c r="I28" i="11"/>
  <c r="F43" i="11"/>
  <c r="J43" i="11"/>
  <c r="I38" i="11"/>
  <c r="I40" i="11"/>
  <c r="Q24" i="12"/>
  <c r="I34" i="11"/>
  <c r="E17" i="2"/>
  <c r="E11" i="5" s="1"/>
  <c r="E13" i="5" s="1"/>
  <c r="E15" i="5"/>
  <c r="E17" i="5" s="1"/>
  <c r="D15" i="5"/>
  <c r="D17" i="5" s="1"/>
  <c r="C37" i="25"/>
  <c r="C35" i="25"/>
  <c r="F15" i="2"/>
  <c r="C15" i="5"/>
  <c r="C17" i="5" s="1"/>
  <c r="F17" i="5" s="1"/>
  <c r="F21" i="5" s="1"/>
  <c r="C47" i="35"/>
  <c r="C69" i="25"/>
  <c r="D69" i="25"/>
  <c r="E69" i="25"/>
  <c r="G71" i="35"/>
  <c r="E21" i="35"/>
  <c r="E22" i="35" s="1"/>
  <c r="E23" i="35" s="1"/>
  <c r="E24" i="35" s="1"/>
  <c r="E25" i="35" s="1"/>
  <c r="E26" i="35" s="1"/>
  <c r="E27" i="35" s="1"/>
  <c r="E28" i="35" s="1"/>
  <c r="E29" i="35" s="1"/>
  <c r="E30" i="35" s="1"/>
  <c r="E31" i="35" s="1"/>
  <c r="E32" i="35" s="1"/>
  <c r="E47" i="35"/>
  <c r="E48" i="35" s="1"/>
  <c r="E49" i="35" s="1"/>
  <c r="E50" i="35" s="1"/>
  <c r="E51" i="35" s="1"/>
  <c r="E52" i="35" s="1"/>
  <c r="E53" i="35" s="1"/>
  <c r="E54" i="35" s="1"/>
  <c r="E55" i="35" s="1"/>
  <c r="E56" i="35" s="1"/>
  <c r="E57" i="35" s="1"/>
  <c r="E58" i="35" s="1"/>
  <c r="E72" i="35"/>
  <c r="E73" i="35" s="1"/>
  <c r="E74" i="35" s="1"/>
  <c r="E75" i="35" s="1"/>
  <c r="E76" i="35" s="1"/>
  <c r="E77" i="35" s="1"/>
  <c r="E78" i="35" s="1"/>
  <c r="E79" i="35" s="1"/>
  <c r="E80" i="35" s="1"/>
  <c r="E81" i="35" s="1"/>
  <c r="E82" i="35" s="1"/>
  <c r="E83" i="35" s="1"/>
  <c r="E11" i="38"/>
  <c r="G10" i="38"/>
  <c r="F18" i="36"/>
  <c r="F16" i="36"/>
  <c r="G16" i="36" s="1"/>
  <c r="H16" i="36" s="1"/>
  <c r="I16" i="36" s="1"/>
  <c r="J16" i="36" s="1"/>
  <c r="K16" i="36" s="1"/>
  <c r="L16" i="36" s="1"/>
  <c r="M16" i="36" s="1"/>
  <c r="N16" i="36" s="1"/>
  <c r="O16" i="36" s="1"/>
  <c r="P16" i="36" s="1"/>
  <c r="D13" i="25"/>
  <c r="D66" i="25" s="1"/>
  <c r="G12" i="35"/>
  <c r="H12" i="35" s="1"/>
  <c r="I12" i="35" s="1"/>
  <c r="C11" i="25"/>
  <c r="D50" i="25"/>
  <c r="D12" i="36"/>
  <c r="D19" i="36" s="1"/>
  <c r="E21" i="37" s="1"/>
  <c r="C17" i="4"/>
  <c r="C12" i="25"/>
  <c r="A13" i="25"/>
  <c r="A14" i="25" s="1"/>
  <c r="A15" i="25" s="1"/>
  <c r="A16" i="25" s="1"/>
  <c r="A17" i="25" s="1"/>
  <c r="A18" i="25" s="1"/>
  <c r="A19" i="25" s="1"/>
  <c r="A20" i="25" s="1"/>
  <c r="A21" i="25" s="1"/>
  <c r="A22" i="25" s="1"/>
  <c r="A23" i="25" s="1"/>
  <c r="A24" i="25" s="1"/>
  <c r="A25" i="25" s="1"/>
  <c r="A26" i="25" s="1"/>
  <c r="C36" i="6"/>
  <c r="E57" i="28"/>
  <c r="L63" i="35"/>
  <c r="M63" i="35" s="1"/>
  <c r="N63" i="35" s="1"/>
  <c r="O63" i="35" s="1"/>
  <c r="P63" i="35" s="1"/>
  <c r="Q63" i="35" s="1"/>
  <c r="R63" i="35" s="1"/>
  <c r="S63" i="35" s="1"/>
  <c r="U37" i="35"/>
  <c r="D18" i="39"/>
  <c r="D20" i="39" s="1"/>
  <c r="D23" i="39" s="1"/>
  <c r="D26" i="39" s="1"/>
  <c r="G11" i="38"/>
  <c r="F33" i="25"/>
  <c r="F35" i="25" s="1"/>
  <c r="E37" i="25"/>
  <c r="F22" i="25"/>
  <c r="F24" i="25" s="1"/>
  <c r="D26" i="25"/>
  <c r="C26" i="25"/>
  <c r="C28" i="25" s="1"/>
  <c r="D37" i="25"/>
  <c r="E26" i="25"/>
  <c r="E19" i="25"/>
  <c r="E20" i="25" s="1"/>
  <c r="D33" i="39"/>
  <c r="G8" i="37"/>
  <c r="L18" i="36"/>
  <c r="R11" i="36"/>
  <c r="G18" i="36"/>
  <c r="K18" i="36"/>
  <c r="R15" i="36"/>
  <c r="P18" i="36"/>
  <c r="J18" i="36"/>
  <c r="G14" i="35"/>
  <c r="D20" i="35" s="1"/>
  <c r="C17" i="2"/>
  <c r="G40" i="35"/>
  <c r="D17" i="4"/>
  <c r="U11" i="35"/>
  <c r="G38" i="35"/>
  <c r="D17" i="2"/>
  <c r="F11" i="2"/>
  <c r="F11" i="4"/>
  <c r="E18" i="36"/>
  <c r="E39" i="35" l="1"/>
  <c r="I39" i="35" s="1"/>
  <c r="I41" i="35" s="1"/>
  <c r="D48" i="35" s="1"/>
  <c r="I41" i="11"/>
  <c r="I43" i="11" s="1"/>
  <c r="C77" i="25"/>
  <c r="F77" i="25" s="1"/>
  <c r="C39" i="25"/>
  <c r="G84" i="35"/>
  <c r="H71" i="35"/>
  <c r="E50" i="25"/>
  <c r="E79" i="25"/>
  <c r="E70" i="25"/>
  <c r="D70" i="25"/>
  <c r="C75" i="25"/>
  <c r="G15" i="35"/>
  <c r="N39" i="35"/>
  <c r="N41" i="35" s="1"/>
  <c r="D53" i="35" s="1"/>
  <c r="V63" i="35"/>
  <c r="J39" i="35"/>
  <c r="J41" i="35" s="1"/>
  <c r="D49" i="35" s="1"/>
  <c r="E19" i="36"/>
  <c r="F21" i="37" s="1"/>
  <c r="C11" i="5"/>
  <c r="C13" i="5" s="1"/>
  <c r="E12" i="36"/>
  <c r="F12" i="36" s="1"/>
  <c r="G12" i="36" s="1"/>
  <c r="H12" i="36" s="1"/>
  <c r="I12" i="36" s="1"/>
  <c r="J12" i="36" s="1"/>
  <c r="K12" i="36" s="1"/>
  <c r="L12" i="36" s="1"/>
  <c r="M12" i="36" s="1"/>
  <c r="N12" i="36" s="1"/>
  <c r="O12" i="36" s="1"/>
  <c r="P12" i="36" s="1"/>
  <c r="C16" i="25"/>
  <c r="F16" i="25" s="1"/>
  <c r="F12" i="25"/>
  <c r="C13" i="25"/>
  <c r="C15" i="25"/>
  <c r="D39" i="25"/>
  <c r="A27" i="25"/>
  <c r="A28" i="25" s="1"/>
  <c r="A29" i="25" s="1"/>
  <c r="A30" i="25" s="1"/>
  <c r="A31" i="25" s="1"/>
  <c r="A32" i="25" s="1"/>
  <c r="A33" i="25" s="1"/>
  <c r="W8" i="28"/>
  <c r="V8" i="28"/>
  <c r="AC8" i="28"/>
  <c r="AG8" i="28"/>
  <c r="AD8" i="28"/>
  <c r="X8" i="28"/>
  <c r="AF8" i="28"/>
  <c r="AB8" i="28"/>
  <c r="Z8" i="28"/>
  <c r="Y8" i="28"/>
  <c r="AE8" i="28"/>
  <c r="AA8" i="28"/>
  <c r="E39" i="25"/>
  <c r="E41" i="25" s="1"/>
  <c r="E42" i="25" s="1"/>
  <c r="E93" i="25" s="1"/>
  <c r="E95" i="25" s="1"/>
  <c r="E28" i="25"/>
  <c r="E30" i="25" s="1"/>
  <c r="E31" i="25" s="1"/>
  <c r="D28" i="25"/>
  <c r="D30" i="25" s="1"/>
  <c r="D31" i="25" s="1"/>
  <c r="D88" i="25" s="1"/>
  <c r="E82" i="25"/>
  <c r="E86" i="25" s="1"/>
  <c r="P39" i="35"/>
  <c r="P41" i="35" s="1"/>
  <c r="D55" i="35" s="1"/>
  <c r="H39" i="35"/>
  <c r="H40" i="35" s="1"/>
  <c r="H10" i="38"/>
  <c r="D35" i="39"/>
  <c r="D37" i="39" s="1"/>
  <c r="D41" i="39" s="1"/>
  <c r="F26" i="25"/>
  <c r="F37" i="25"/>
  <c r="C30" i="25"/>
  <c r="C41" i="25"/>
  <c r="I8" i="35"/>
  <c r="C22" i="35" s="1"/>
  <c r="H8" i="37"/>
  <c r="S16" i="36"/>
  <c r="O64" i="35"/>
  <c r="O66" i="35" s="1"/>
  <c r="D79" i="35" s="1"/>
  <c r="Q64" i="35"/>
  <c r="Q66" i="35" s="1"/>
  <c r="D81" i="35" s="1"/>
  <c r="I64" i="35"/>
  <c r="I66" i="35" s="1"/>
  <c r="D73" i="35" s="1"/>
  <c r="M64" i="35"/>
  <c r="M66" i="35" s="1"/>
  <c r="D77" i="35" s="1"/>
  <c r="N64" i="35"/>
  <c r="N66" i="35" s="1"/>
  <c r="D78" i="35" s="1"/>
  <c r="L64" i="35"/>
  <c r="L66" i="35" s="1"/>
  <c r="D76" i="35" s="1"/>
  <c r="J64" i="35"/>
  <c r="J66" i="35" s="1"/>
  <c r="D74" i="35" s="1"/>
  <c r="H64" i="35"/>
  <c r="S64" i="35"/>
  <c r="S66" i="35" s="1"/>
  <c r="D83" i="35" s="1"/>
  <c r="P64" i="35"/>
  <c r="P66" i="35" s="1"/>
  <c r="D80" i="35" s="1"/>
  <c r="R64" i="35"/>
  <c r="R66" i="35" s="1"/>
  <c r="D82" i="35" s="1"/>
  <c r="K64" i="35"/>
  <c r="K66" i="35" s="1"/>
  <c r="D75" i="35" s="1"/>
  <c r="F17" i="4"/>
  <c r="J12" i="35"/>
  <c r="D11" i="5"/>
  <c r="D13" i="5" s="1"/>
  <c r="E13" i="37"/>
  <c r="D15" i="25"/>
  <c r="D17" i="25" s="1"/>
  <c r="F11" i="25"/>
  <c r="D46" i="35"/>
  <c r="G41" i="35"/>
  <c r="H38" i="35"/>
  <c r="E13" i="35"/>
  <c r="S18" i="36"/>
  <c r="R18" i="36"/>
  <c r="E12" i="37"/>
  <c r="F17" i="2"/>
  <c r="G20" i="35"/>
  <c r="O39" i="35" l="1"/>
  <c r="O41" i="35" s="1"/>
  <c r="D54" i="35" s="1"/>
  <c r="S39" i="35"/>
  <c r="S41" i="35" s="1"/>
  <c r="D58" i="35" s="1"/>
  <c r="L39" i="35"/>
  <c r="L41" i="35" s="1"/>
  <c r="D51" i="35" s="1"/>
  <c r="M39" i="35"/>
  <c r="M41" i="35" s="1"/>
  <c r="D52" i="35" s="1"/>
  <c r="R39" i="35"/>
  <c r="R41" i="35" s="1"/>
  <c r="D57" i="35" s="1"/>
  <c r="Q39" i="35"/>
  <c r="Q41" i="35" s="1"/>
  <c r="D56" i="35" s="1"/>
  <c r="K39" i="35"/>
  <c r="K41" i="35" s="1"/>
  <c r="D50" i="35" s="1"/>
  <c r="C79" i="25"/>
  <c r="C73" i="35"/>
  <c r="C48" i="35"/>
  <c r="D79" i="25"/>
  <c r="D52" i="25"/>
  <c r="D51" i="25"/>
  <c r="G43" i="35" s="1"/>
  <c r="D75" i="25"/>
  <c r="D53" i="25" s="1"/>
  <c r="E51" i="25"/>
  <c r="G68" i="35" s="1"/>
  <c r="E75" i="25"/>
  <c r="E53" i="25" s="1"/>
  <c r="I71" i="35"/>
  <c r="J71" i="35" s="1"/>
  <c r="K71" i="35" s="1"/>
  <c r="L71" i="35" s="1"/>
  <c r="M71" i="35" s="1"/>
  <c r="N71" i="35" s="1"/>
  <c r="O71" i="35" s="1"/>
  <c r="P71" i="35" s="1"/>
  <c r="Q71" i="35" s="1"/>
  <c r="R71" i="35" s="1"/>
  <c r="S71" i="35" s="1"/>
  <c r="E52" i="25"/>
  <c r="I40" i="35"/>
  <c r="J40" i="35" s="1"/>
  <c r="K40" i="35" s="1"/>
  <c r="L40" i="35" s="1"/>
  <c r="F13" i="5"/>
  <c r="F20" i="5" s="1"/>
  <c r="AW22" i="28" s="1"/>
  <c r="H41" i="35"/>
  <c r="D47" i="35" s="1"/>
  <c r="F19" i="36"/>
  <c r="I10" i="38"/>
  <c r="I11" i="38" s="1"/>
  <c r="C40" i="6" s="1"/>
  <c r="H11" i="38"/>
  <c r="C66" i="25"/>
  <c r="C17" i="25"/>
  <c r="C19" i="25" s="1"/>
  <c r="C20" i="25" s="1"/>
  <c r="C82" i="25" s="1"/>
  <c r="C55" i="25" s="1"/>
  <c r="F13" i="25"/>
  <c r="P8" i="28" s="1"/>
  <c r="E44" i="25"/>
  <c r="E46" i="25" s="1"/>
  <c r="A34" i="25"/>
  <c r="A35" i="25" s="1"/>
  <c r="A36" i="25" s="1"/>
  <c r="A37" i="25" s="1"/>
  <c r="E55" i="25"/>
  <c r="F39" i="25"/>
  <c r="D41" i="25"/>
  <c r="D42" i="25" s="1"/>
  <c r="D93" i="25" s="1"/>
  <c r="D95" i="25" s="1"/>
  <c r="E88" i="25"/>
  <c r="F28" i="25"/>
  <c r="F30" i="25"/>
  <c r="AH8" i="28"/>
  <c r="S12" i="36"/>
  <c r="C42" i="25"/>
  <c r="C93" i="25" s="1"/>
  <c r="C31" i="25"/>
  <c r="F15" i="25"/>
  <c r="J8" i="35"/>
  <c r="C23" i="35" s="1"/>
  <c r="I8" i="37"/>
  <c r="O13" i="35"/>
  <c r="O15" i="35" s="1"/>
  <c r="K13" i="35"/>
  <c r="K15" i="35" s="1"/>
  <c r="H13" i="35"/>
  <c r="I13" i="35"/>
  <c r="I15" i="35" s="1"/>
  <c r="M13" i="35"/>
  <c r="M15" i="35" s="1"/>
  <c r="L13" i="35"/>
  <c r="L15" i="35" s="1"/>
  <c r="P13" i="35"/>
  <c r="P15" i="35" s="1"/>
  <c r="S13" i="35"/>
  <c r="S15" i="35" s="1"/>
  <c r="N13" i="35"/>
  <c r="N15" i="35" s="1"/>
  <c r="J13" i="35"/>
  <c r="J15" i="35" s="1"/>
  <c r="R13" i="35"/>
  <c r="R15" i="35" s="1"/>
  <c r="Q13" i="35"/>
  <c r="Q15" i="35" s="1"/>
  <c r="G33" i="35"/>
  <c r="H20" i="35"/>
  <c r="E20" i="37"/>
  <c r="G21" i="37"/>
  <c r="G19" i="36"/>
  <c r="H66" i="35"/>
  <c r="H65" i="35"/>
  <c r="U64" i="35"/>
  <c r="K12" i="35"/>
  <c r="I38" i="35"/>
  <c r="F12" i="37"/>
  <c r="E14" i="37"/>
  <c r="G46" i="35"/>
  <c r="U39" i="35" l="1"/>
  <c r="M40" i="35"/>
  <c r="N40" i="35" s="1"/>
  <c r="O40" i="35" s="1"/>
  <c r="P40" i="35" s="1"/>
  <c r="Q40" i="35" s="1"/>
  <c r="R40" i="35" s="1"/>
  <c r="S40" i="35" s="1"/>
  <c r="U41" i="35"/>
  <c r="F79" i="25"/>
  <c r="C49" i="35"/>
  <c r="C74" i="35"/>
  <c r="F75" i="25"/>
  <c r="U71" i="35"/>
  <c r="V40" i="35"/>
  <c r="I8" i="28"/>
  <c r="M8" i="28"/>
  <c r="H8" i="28"/>
  <c r="L8" i="28"/>
  <c r="D26" i="35"/>
  <c r="AP8" i="28"/>
  <c r="D22" i="35"/>
  <c r="AL8" i="28"/>
  <c r="D24" i="35"/>
  <c r="AN8" i="28"/>
  <c r="D30" i="35"/>
  <c r="AT8" i="28"/>
  <c r="D31" i="35"/>
  <c r="AU8" i="28"/>
  <c r="D23" i="35"/>
  <c r="AM8" i="28"/>
  <c r="D32" i="35"/>
  <c r="AV8" i="28"/>
  <c r="D25" i="35"/>
  <c r="AO8" i="28"/>
  <c r="D28" i="35"/>
  <c r="AR8" i="28"/>
  <c r="D27" i="35"/>
  <c r="AQ8" i="28"/>
  <c r="D29" i="35"/>
  <c r="AS8" i="28"/>
  <c r="K8" i="28"/>
  <c r="C44" i="25"/>
  <c r="C46" i="25" s="1"/>
  <c r="J8" i="28"/>
  <c r="N8" i="28"/>
  <c r="C51" i="25"/>
  <c r="F51" i="25" s="1"/>
  <c r="C52" i="25"/>
  <c r="F52" i="25" s="1"/>
  <c r="C70" i="25"/>
  <c r="F66" i="25"/>
  <c r="G8" i="28"/>
  <c r="Q8" i="28"/>
  <c r="O8" i="28"/>
  <c r="F8" i="28"/>
  <c r="F31" i="25"/>
  <c r="V9" i="28" s="1"/>
  <c r="A38" i="25"/>
  <c r="A39" i="25" s="1"/>
  <c r="A40" i="25" s="1"/>
  <c r="A41" i="25" s="1"/>
  <c r="A42" i="25" s="1"/>
  <c r="A43" i="25" s="1"/>
  <c r="A44" i="25" s="1"/>
  <c r="A45" i="25" s="1"/>
  <c r="A46" i="25" s="1"/>
  <c r="A47" i="25" s="1"/>
  <c r="A48" i="25" s="1"/>
  <c r="A49" i="25" s="1"/>
  <c r="F41" i="25"/>
  <c r="F42" i="25" s="1"/>
  <c r="AW9" i="28" s="1"/>
  <c r="E56" i="25"/>
  <c r="E91" i="25"/>
  <c r="E58" i="25" s="1"/>
  <c r="E60" i="25" s="1"/>
  <c r="E57" i="25"/>
  <c r="C86" i="25"/>
  <c r="C88" i="25"/>
  <c r="C91" i="25" s="1"/>
  <c r="F93" i="25"/>
  <c r="C95" i="25"/>
  <c r="J8" i="37"/>
  <c r="K8" i="35"/>
  <c r="C24" i="35" s="1"/>
  <c r="D59" i="35"/>
  <c r="G59" i="35"/>
  <c r="G86" i="35" s="1"/>
  <c r="H46" i="35"/>
  <c r="H19" i="36"/>
  <c r="H21" i="37"/>
  <c r="J38" i="35"/>
  <c r="G12" i="37"/>
  <c r="L12" i="35"/>
  <c r="I65" i="35"/>
  <c r="J65" i="35" s="1"/>
  <c r="K65" i="35" s="1"/>
  <c r="L65" i="35" s="1"/>
  <c r="M65" i="35" s="1"/>
  <c r="N65" i="35" s="1"/>
  <c r="O65" i="35" s="1"/>
  <c r="P65" i="35" s="1"/>
  <c r="Q65" i="35" s="1"/>
  <c r="R65" i="35" s="1"/>
  <c r="S65" i="35" s="1"/>
  <c r="I20" i="35"/>
  <c r="D72" i="35"/>
  <c r="U66" i="35"/>
  <c r="F17" i="25"/>
  <c r="D19" i="25"/>
  <c r="F19" i="25" s="1"/>
  <c r="H15" i="35"/>
  <c r="AK8" i="28" s="1"/>
  <c r="H14" i="35"/>
  <c r="U13" i="35"/>
  <c r="C50" i="35" l="1"/>
  <c r="C75" i="35"/>
  <c r="AW8" i="28"/>
  <c r="AN9" i="28" s="1"/>
  <c r="AN10" i="28" s="1"/>
  <c r="AN14" i="28" s="1"/>
  <c r="AU9" i="28"/>
  <c r="AU10" i="28" s="1"/>
  <c r="AU14" i="28" s="1"/>
  <c r="AV9" i="28"/>
  <c r="AV10" i="28" s="1"/>
  <c r="AV14" i="28" s="1"/>
  <c r="AA9" i="28"/>
  <c r="AA10" i="28" s="1"/>
  <c r="AB9" i="28"/>
  <c r="AB10" i="28" s="1"/>
  <c r="X9" i="28"/>
  <c r="X10" i="28" s="1"/>
  <c r="Z9" i="28"/>
  <c r="Z10" i="28" s="1"/>
  <c r="AF9" i="28"/>
  <c r="AF10" i="28" s="1"/>
  <c r="AC9" i="28"/>
  <c r="AC10" i="28" s="1"/>
  <c r="AD9" i="28"/>
  <c r="AD10" i="28" s="1"/>
  <c r="W9" i="28"/>
  <c r="W10" i="28" s="1"/>
  <c r="AG9" i="28"/>
  <c r="AG10" i="28" s="1"/>
  <c r="Y9" i="28"/>
  <c r="Y10" i="28" s="1"/>
  <c r="AE9" i="28"/>
  <c r="AE10" i="28" s="1"/>
  <c r="AO9" i="28"/>
  <c r="AO10" i="28" s="1"/>
  <c r="AO14" i="28" s="1"/>
  <c r="AR9" i="28"/>
  <c r="AR10" i="28" s="1"/>
  <c r="AR14" i="28" s="1"/>
  <c r="AQ9" i="28"/>
  <c r="AQ10" i="28" s="1"/>
  <c r="AQ14" i="28" s="1"/>
  <c r="AL9" i="28"/>
  <c r="AL10" i="28" s="1"/>
  <c r="AL14" i="28" s="1"/>
  <c r="R8" i="28"/>
  <c r="C53" i="25"/>
  <c r="F70" i="25"/>
  <c r="F50" i="25"/>
  <c r="F19" i="5" s="1"/>
  <c r="F23" i="5" s="1"/>
  <c r="G17" i="35"/>
  <c r="A50" i="25"/>
  <c r="A51" i="25" s="1"/>
  <c r="A52" i="25" s="1"/>
  <c r="A53" i="25" s="1"/>
  <c r="A54" i="25" s="1"/>
  <c r="A55" i="25" s="1"/>
  <c r="A56" i="25" s="1"/>
  <c r="A57" i="25" s="1"/>
  <c r="A58" i="25" s="1"/>
  <c r="A59" i="25" s="1"/>
  <c r="A60" i="25" s="1"/>
  <c r="A61" i="25" s="1"/>
  <c r="A62" i="25" s="1"/>
  <c r="A63" i="25" s="1"/>
  <c r="A64"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V10" i="28"/>
  <c r="C57" i="25"/>
  <c r="C56" i="25"/>
  <c r="F95" i="25"/>
  <c r="C58" i="25"/>
  <c r="L8" i="35"/>
  <c r="C25" i="35" s="1"/>
  <c r="K8" i="37"/>
  <c r="V65" i="35"/>
  <c r="D20" i="25"/>
  <c r="D44" i="25" s="1"/>
  <c r="F20" i="25"/>
  <c r="M9" i="28" s="1"/>
  <c r="M10" i="28" s="1"/>
  <c r="J20" i="35"/>
  <c r="I21" i="37"/>
  <c r="I19" i="36"/>
  <c r="D21" i="35"/>
  <c r="U15" i="35"/>
  <c r="D84" i="35"/>
  <c r="K38" i="35"/>
  <c r="H12" i="37"/>
  <c r="F13" i="37"/>
  <c r="I14" i="35"/>
  <c r="M12" i="35"/>
  <c r="I46" i="35"/>
  <c r="AP9" i="28" l="1"/>
  <c r="AP10" i="28" s="1"/>
  <c r="AP14" i="28" s="1"/>
  <c r="AK9" i="28"/>
  <c r="AK10" i="28" s="1"/>
  <c r="AK14" i="28" s="1"/>
  <c r="AS9" i="28"/>
  <c r="AS10" i="28" s="1"/>
  <c r="AS14" i="28" s="1"/>
  <c r="C76" i="35"/>
  <c r="C51" i="35"/>
  <c r="F53" i="25"/>
  <c r="C60" i="25"/>
  <c r="E19" i="37"/>
  <c r="AH22" i="28" s="1"/>
  <c r="AM9" i="28"/>
  <c r="AM10" i="28" s="1"/>
  <c r="AM14" i="28" s="1"/>
  <c r="AT9" i="28"/>
  <c r="AT10" i="28" s="1"/>
  <c r="AT14" i="28" s="1"/>
  <c r="AH9" i="28"/>
  <c r="D82" i="25"/>
  <c r="D57" i="25" s="1"/>
  <c r="F57" i="25" s="1"/>
  <c r="AW23" i="28" s="1"/>
  <c r="D46" i="25"/>
  <c r="AH10" i="28"/>
  <c r="N9" i="28"/>
  <c r="N10" i="28" s="1"/>
  <c r="G9" i="28"/>
  <c r="G10" i="28" s="1"/>
  <c r="F9" i="28"/>
  <c r="F10" i="28" s="1"/>
  <c r="F15" i="28" s="1"/>
  <c r="H9" i="28"/>
  <c r="H10" i="28" s="1"/>
  <c r="P9" i="28"/>
  <c r="P10" i="28" s="1"/>
  <c r="K9" i="28"/>
  <c r="K10" i="28" s="1"/>
  <c r="Q9" i="28"/>
  <c r="Q10" i="28" s="1"/>
  <c r="J9" i="28"/>
  <c r="J10" i="28" s="1"/>
  <c r="I9" i="28"/>
  <c r="I10" i="28" s="1"/>
  <c r="L9" i="28"/>
  <c r="L10" i="28" s="1"/>
  <c r="O9" i="28"/>
  <c r="O10" i="28" s="1"/>
  <c r="M8" i="35"/>
  <c r="C26" i="35" s="1"/>
  <c r="L8" i="37"/>
  <c r="F20" i="37"/>
  <c r="F14" i="37"/>
  <c r="D91" i="25"/>
  <c r="F88" i="25"/>
  <c r="D33" i="35"/>
  <c r="K20" i="35"/>
  <c r="L38" i="35"/>
  <c r="I12" i="37"/>
  <c r="N12" i="35"/>
  <c r="J14" i="35"/>
  <c r="G13" i="37"/>
  <c r="J19" i="36"/>
  <c r="J21" i="37"/>
  <c r="J46" i="35"/>
  <c r="E22" i="37" l="1"/>
  <c r="C77" i="35"/>
  <c r="C52" i="35"/>
  <c r="AW14" i="28"/>
  <c r="AW10" i="28"/>
  <c r="V22" i="28"/>
  <c r="AG22" i="28"/>
  <c r="AC22" i="28"/>
  <c r="X22" i="28"/>
  <c r="Z22" i="28"/>
  <c r="AD22" i="28"/>
  <c r="Y22" i="28"/>
  <c r="AA22" i="28"/>
  <c r="AB22" i="28"/>
  <c r="W22" i="28"/>
  <c r="AF22" i="28"/>
  <c r="AE22" i="28"/>
  <c r="D86" i="25"/>
  <c r="D58" i="25" s="1"/>
  <c r="D60" i="25" s="1"/>
  <c r="D55" i="25"/>
  <c r="F55" i="25" s="1"/>
  <c r="R23" i="28" s="1"/>
  <c r="Q23" i="28" s="1"/>
  <c r="Q24" i="28" s="1"/>
  <c r="D56" i="25"/>
  <c r="F56" i="25" s="1"/>
  <c r="AH23" i="28" s="1"/>
  <c r="AG23" i="28" s="1"/>
  <c r="F17" i="28"/>
  <c r="G15" i="28"/>
  <c r="F44" i="25"/>
  <c r="F46" i="25"/>
  <c r="R9" i="28"/>
  <c r="N8" i="35"/>
  <c r="C27" i="35" s="1"/>
  <c r="M8" i="37"/>
  <c r="K19" i="36"/>
  <c r="K21" i="37"/>
  <c r="K46" i="35"/>
  <c r="F91" i="25"/>
  <c r="O12" i="35"/>
  <c r="M38" i="35"/>
  <c r="J12" i="37"/>
  <c r="H13" i="37"/>
  <c r="K14" i="35"/>
  <c r="L20" i="35"/>
  <c r="R10" i="28"/>
  <c r="G20" i="37"/>
  <c r="G14" i="37"/>
  <c r="C78" i="35" l="1"/>
  <c r="C53" i="35"/>
  <c r="AB23" i="28"/>
  <c r="Y23" i="28"/>
  <c r="AA23" i="28"/>
  <c r="X23" i="28"/>
  <c r="W23" i="28"/>
  <c r="V23" i="28"/>
  <c r="W24" i="28"/>
  <c r="K23" i="28"/>
  <c r="K24" i="28" s="1"/>
  <c r="O23" i="28"/>
  <c r="O24" i="28" s="1"/>
  <c r="P23" i="28"/>
  <c r="P24" i="28" s="1"/>
  <c r="N23" i="28"/>
  <c r="N24" i="28" s="1"/>
  <c r="Y24" i="28"/>
  <c r="F23" i="28"/>
  <c r="G23" i="28"/>
  <c r="G24" i="28" s="1"/>
  <c r="AA24" i="28"/>
  <c r="F24" i="28"/>
  <c r="F30" i="28" s="1"/>
  <c r="X24" i="28"/>
  <c r="H23" i="28"/>
  <c r="H24" i="28" s="1"/>
  <c r="AB24" i="28"/>
  <c r="AG24" i="28"/>
  <c r="M23" i="28"/>
  <c r="M24" i="28" s="1"/>
  <c r="I23" i="28"/>
  <c r="I24" i="28" s="1"/>
  <c r="V24" i="28"/>
  <c r="J23" i="28"/>
  <c r="J24" i="28" s="1"/>
  <c r="Z23" i="28"/>
  <c r="Z24" i="28" s="1"/>
  <c r="AD23" i="28"/>
  <c r="AD24" i="28" s="1"/>
  <c r="L23" i="28"/>
  <c r="AE23" i="28"/>
  <c r="AE24" i="28" s="1"/>
  <c r="AC23" i="28"/>
  <c r="AC24" i="28" s="1"/>
  <c r="AF23" i="28"/>
  <c r="AF24" i="28" s="1"/>
  <c r="H15" i="28"/>
  <c r="G17" i="28"/>
  <c r="F86" i="25"/>
  <c r="F82" i="25"/>
  <c r="N8" i="37"/>
  <c r="O8" i="35"/>
  <c r="C28" i="35" s="1"/>
  <c r="N38" i="35"/>
  <c r="K12" i="37"/>
  <c r="F58" i="25"/>
  <c r="H20" i="37"/>
  <c r="H14" i="37"/>
  <c r="L19" i="36"/>
  <c r="L21" i="37"/>
  <c r="M20" i="35"/>
  <c r="P12" i="35"/>
  <c r="L46" i="35"/>
  <c r="I13" i="37"/>
  <c r="L14" i="35"/>
  <c r="C79" i="35" l="1"/>
  <c r="C54" i="35"/>
  <c r="F32" i="28"/>
  <c r="G30" i="28"/>
  <c r="G32" i="28" s="1"/>
  <c r="L24" i="28"/>
  <c r="R24" i="28" s="1"/>
  <c r="AH24" i="28"/>
  <c r="I15" i="28"/>
  <c r="H17" i="28"/>
  <c r="P8" i="35"/>
  <c r="C29" i="35" s="1"/>
  <c r="O8" i="37"/>
  <c r="M46" i="35"/>
  <c r="M19" i="36"/>
  <c r="M21" i="37"/>
  <c r="N20" i="35"/>
  <c r="J13" i="37"/>
  <c r="M14" i="35"/>
  <c r="O38" i="35"/>
  <c r="L12" i="37"/>
  <c r="I20" i="37"/>
  <c r="I14" i="37"/>
  <c r="Q12" i="35"/>
  <c r="C55" i="35" l="1"/>
  <c r="C80" i="35"/>
  <c r="H30" i="28"/>
  <c r="I30" i="28" s="1"/>
  <c r="J15" i="28"/>
  <c r="I17" i="28"/>
  <c r="Q8" i="35"/>
  <c r="C30" i="35" s="1"/>
  <c r="P8" i="37"/>
  <c r="N14" i="35"/>
  <c r="K13" i="37"/>
  <c r="J20" i="37"/>
  <c r="J14" i="37"/>
  <c r="R12" i="35"/>
  <c r="O20" i="35"/>
  <c r="N46" i="35"/>
  <c r="P38" i="35"/>
  <c r="M12" i="37"/>
  <c r="N21" i="37"/>
  <c r="N19" i="36"/>
  <c r="C81" i="35" l="1"/>
  <c r="C56" i="35"/>
  <c r="H32" i="28"/>
  <c r="K15" i="28"/>
  <c r="J17" i="28"/>
  <c r="J30" i="28"/>
  <c r="I32" i="28"/>
  <c r="R8" i="35"/>
  <c r="C31" i="35" s="1"/>
  <c r="Q8" i="37"/>
  <c r="S8" i="35" s="1"/>
  <c r="C32" i="35" s="1"/>
  <c r="O54" i="35"/>
  <c r="N27" i="35"/>
  <c r="N78" i="35"/>
  <c r="M77" i="35"/>
  <c r="O19" i="36"/>
  <c r="O21" i="37"/>
  <c r="S12" i="35"/>
  <c r="K20" i="37"/>
  <c r="K14" i="37"/>
  <c r="L13" i="37"/>
  <c r="O14" i="35"/>
  <c r="O46" i="35"/>
  <c r="P20" i="35"/>
  <c r="Q38" i="35"/>
  <c r="N12" i="37"/>
  <c r="C83" i="35" l="1"/>
  <c r="C58" i="35"/>
  <c r="C82" i="35"/>
  <c r="C57" i="35"/>
  <c r="K30" i="28"/>
  <c r="J32" i="28"/>
  <c r="L15" i="28"/>
  <c r="K17" i="28"/>
  <c r="N77" i="35"/>
  <c r="O77" i="35" s="1"/>
  <c r="P77" i="35" s="1"/>
  <c r="Q77" i="35" s="1"/>
  <c r="R77" i="35" s="1"/>
  <c r="S77" i="35" s="1"/>
  <c r="O27" i="35"/>
  <c r="P27" i="35" s="1"/>
  <c r="Q27" i="35" s="1"/>
  <c r="R27" i="35" s="1"/>
  <c r="S27" i="35" s="1"/>
  <c r="P54" i="35"/>
  <c r="Q54" i="35" s="1"/>
  <c r="R54" i="35" s="1"/>
  <c r="S54" i="35" s="1"/>
  <c r="S58" i="35"/>
  <c r="U58" i="35" s="1"/>
  <c r="S83" i="35"/>
  <c r="U83" i="35" s="1"/>
  <c r="S32" i="35"/>
  <c r="U32" i="35" s="1"/>
  <c r="I48" i="35"/>
  <c r="J49" i="35"/>
  <c r="K75" i="35"/>
  <c r="J74" i="35"/>
  <c r="H47" i="35"/>
  <c r="I73" i="35"/>
  <c r="K50" i="35"/>
  <c r="L25" i="35"/>
  <c r="I22" i="35"/>
  <c r="J23" i="35"/>
  <c r="K24" i="35"/>
  <c r="L76" i="35"/>
  <c r="L51" i="35"/>
  <c r="O78" i="35"/>
  <c r="P78" i="35" s="1"/>
  <c r="Q78" i="35" s="1"/>
  <c r="R78" i="35" s="1"/>
  <c r="S78" i="35" s="1"/>
  <c r="M52" i="35"/>
  <c r="Q30" i="35"/>
  <c r="R57" i="35"/>
  <c r="S57" i="35" s="1"/>
  <c r="U57" i="35" s="1"/>
  <c r="R82" i="35"/>
  <c r="S82" i="35" s="1"/>
  <c r="U82" i="35" s="1"/>
  <c r="R31" i="35"/>
  <c r="S31" i="35" s="1"/>
  <c r="U31" i="35" s="1"/>
  <c r="O28" i="35"/>
  <c r="P29" i="35"/>
  <c r="H72" i="35"/>
  <c r="O79" i="35"/>
  <c r="Q81" i="35"/>
  <c r="P80" i="35"/>
  <c r="N53" i="35"/>
  <c r="O53" i="35" s="1"/>
  <c r="P53" i="35" s="1"/>
  <c r="Q53" i="35" s="1"/>
  <c r="R53" i="35" s="1"/>
  <c r="S53" i="35" s="1"/>
  <c r="U53" i="35" s="1"/>
  <c r="H21" i="35"/>
  <c r="M26" i="35"/>
  <c r="Q56" i="35"/>
  <c r="P55" i="35"/>
  <c r="Q20" i="35"/>
  <c r="V12" i="35"/>
  <c r="P46" i="35"/>
  <c r="M13" i="37"/>
  <c r="P14" i="35"/>
  <c r="R38" i="35"/>
  <c r="O12" i="37"/>
  <c r="L20" i="37"/>
  <c r="L14" i="37"/>
  <c r="P21" i="37"/>
  <c r="P19" i="36"/>
  <c r="U27" i="35" l="1"/>
  <c r="M15" i="28"/>
  <c r="L17" i="28"/>
  <c r="L30" i="28"/>
  <c r="K32" i="28"/>
  <c r="Q55" i="35"/>
  <c r="R55" i="35" s="1"/>
  <c r="S55" i="35" s="1"/>
  <c r="I72" i="35"/>
  <c r="H84" i="35"/>
  <c r="U78" i="35"/>
  <c r="L24" i="35"/>
  <c r="M24" i="35" s="1"/>
  <c r="N24" i="35" s="1"/>
  <c r="O24" i="35" s="1"/>
  <c r="P24" i="35" s="1"/>
  <c r="Q24" i="35" s="1"/>
  <c r="R24" i="35" s="1"/>
  <c r="S24" i="35" s="1"/>
  <c r="L50" i="35"/>
  <c r="M50" i="35" s="1"/>
  <c r="N50" i="35" s="1"/>
  <c r="O50" i="35" s="1"/>
  <c r="P50" i="35" s="1"/>
  <c r="Q50" i="35" s="1"/>
  <c r="R50" i="35" s="1"/>
  <c r="S50" i="35" s="1"/>
  <c r="L75" i="35"/>
  <c r="M75" i="35" s="1"/>
  <c r="N75" i="35" s="1"/>
  <c r="O75" i="35" s="1"/>
  <c r="P75" i="35" s="1"/>
  <c r="Q75" i="35" s="1"/>
  <c r="R75" i="35" s="1"/>
  <c r="S75" i="35" s="1"/>
  <c r="R56" i="35"/>
  <c r="S56" i="35" s="1"/>
  <c r="Q80" i="35"/>
  <c r="R80" i="35" s="1"/>
  <c r="S80" i="35" s="1"/>
  <c r="Q29" i="35"/>
  <c r="R29" i="35" s="1"/>
  <c r="S29" i="35" s="1"/>
  <c r="K23" i="35"/>
  <c r="L23" i="35" s="1"/>
  <c r="M23" i="35" s="1"/>
  <c r="N23" i="35" s="1"/>
  <c r="O23" i="35" s="1"/>
  <c r="P23" i="35" s="1"/>
  <c r="Q23" i="35" s="1"/>
  <c r="R23" i="35" s="1"/>
  <c r="S23" i="35" s="1"/>
  <c r="J73" i="35"/>
  <c r="K73" i="35" s="1"/>
  <c r="L73" i="35" s="1"/>
  <c r="M73" i="35" s="1"/>
  <c r="N73" i="35" s="1"/>
  <c r="O73" i="35" s="1"/>
  <c r="P73" i="35" s="1"/>
  <c r="Q73" i="35" s="1"/>
  <c r="R73" i="35" s="1"/>
  <c r="S73" i="35" s="1"/>
  <c r="K49" i="35"/>
  <c r="L49" i="35" s="1"/>
  <c r="M49" i="35" s="1"/>
  <c r="N49" i="35" s="1"/>
  <c r="O49" i="35" s="1"/>
  <c r="P49" i="35" s="1"/>
  <c r="Q49" i="35" s="1"/>
  <c r="R49" i="35" s="1"/>
  <c r="S49" i="35" s="1"/>
  <c r="N26" i="35"/>
  <c r="O26" i="35" s="1"/>
  <c r="P26" i="35" s="1"/>
  <c r="Q26" i="35" s="1"/>
  <c r="R26" i="35" s="1"/>
  <c r="S26" i="35" s="1"/>
  <c r="R81" i="35"/>
  <c r="S81" i="35" s="1"/>
  <c r="P28" i="35"/>
  <c r="Q28" i="35" s="1"/>
  <c r="R28" i="35" s="1"/>
  <c r="S28" i="35" s="1"/>
  <c r="R30" i="35"/>
  <c r="S30" i="35" s="1"/>
  <c r="M51" i="35"/>
  <c r="N51" i="35" s="1"/>
  <c r="O51" i="35" s="1"/>
  <c r="P51" i="35" s="1"/>
  <c r="Q51" i="35" s="1"/>
  <c r="R51" i="35" s="1"/>
  <c r="S51" i="35" s="1"/>
  <c r="J22" i="35"/>
  <c r="K22" i="35" s="1"/>
  <c r="L22" i="35" s="1"/>
  <c r="M22" i="35" s="1"/>
  <c r="N22" i="35" s="1"/>
  <c r="O22" i="35" s="1"/>
  <c r="P22" i="35" s="1"/>
  <c r="Q22" i="35" s="1"/>
  <c r="R22" i="35" s="1"/>
  <c r="S22" i="35" s="1"/>
  <c r="I47" i="35"/>
  <c r="H59" i="35"/>
  <c r="J48" i="35"/>
  <c r="K48" i="35" s="1"/>
  <c r="L48" i="35" s="1"/>
  <c r="M48" i="35" s="1"/>
  <c r="N48" i="35" s="1"/>
  <c r="O48" i="35" s="1"/>
  <c r="P48" i="35" s="1"/>
  <c r="Q48" i="35" s="1"/>
  <c r="R48" i="35" s="1"/>
  <c r="S48" i="35" s="1"/>
  <c r="U54" i="35"/>
  <c r="U77" i="35"/>
  <c r="I21" i="35"/>
  <c r="H33" i="35"/>
  <c r="P79" i="35"/>
  <c r="Q79" i="35" s="1"/>
  <c r="R79" i="35" s="1"/>
  <c r="S79" i="35" s="1"/>
  <c r="N52" i="35"/>
  <c r="O52" i="35" s="1"/>
  <c r="P52" i="35" s="1"/>
  <c r="Q52" i="35" s="1"/>
  <c r="R52" i="35" s="1"/>
  <c r="S52" i="35" s="1"/>
  <c r="U52" i="35" s="1"/>
  <c r="M76" i="35"/>
  <c r="N76" i="35" s="1"/>
  <c r="O76" i="35" s="1"/>
  <c r="P76" i="35" s="1"/>
  <c r="Q76" i="35" s="1"/>
  <c r="R76" i="35" s="1"/>
  <c r="S76" i="35" s="1"/>
  <c r="M25" i="35"/>
  <c r="N25" i="35" s="1"/>
  <c r="O25" i="35" s="1"/>
  <c r="P25" i="35" s="1"/>
  <c r="Q25" i="35" s="1"/>
  <c r="R25" i="35" s="1"/>
  <c r="S25" i="35" s="1"/>
  <c r="K74" i="35"/>
  <c r="L74" i="35" s="1"/>
  <c r="M74" i="35" s="1"/>
  <c r="N74" i="35" s="1"/>
  <c r="O74" i="35" s="1"/>
  <c r="P74" i="35" s="1"/>
  <c r="Q74" i="35" s="1"/>
  <c r="R74" i="35" s="1"/>
  <c r="S74" i="35" s="1"/>
  <c r="Q21" i="37"/>
  <c r="S21" i="37" s="1"/>
  <c r="C15" i="6" s="1"/>
  <c r="S19" i="36"/>
  <c r="S38" i="35"/>
  <c r="P12" i="37"/>
  <c r="M20" i="37"/>
  <c r="M14" i="37"/>
  <c r="R20" i="35"/>
  <c r="Q46" i="35"/>
  <c r="Q14" i="35"/>
  <c r="N13" i="37"/>
  <c r="U55" i="35" l="1"/>
  <c r="H67" i="35"/>
  <c r="H42" i="35"/>
  <c r="U74" i="35"/>
  <c r="U25" i="35"/>
  <c r="M30" i="28"/>
  <c r="L32" i="28"/>
  <c r="N15" i="28"/>
  <c r="M17" i="28"/>
  <c r="U81" i="35"/>
  <c r="U76" i="35"/>
  <c r="U48" i="35"/>
  <c r="H86" i="35"/>
  <c r="H16" i="35"/>
  <c r="J47" i="35"/>
  <c r="I59" i="35"/>
  <c r="I42" i="35" s="1"/>
  <c r="I33" i="35"/>
  <c r="J21" i="35"/>
  <c r="U22" i="35"/>
  <c r="U30" i="35"/>
  <c r="U49" i="35"/>
  <c r="U23" i="35"/>
  <c r="U80" i="35"/>
  <c r="U75" i="35"/>
  <c r="U24" i="35"/>
  <c r="J72" i="35"/>
  <c r="I84" i="35"/>
  <c r="I67" i="35" s="1"/>
  <c r="U79" i="35"/>
  <c r="U51" i="35"/>
  <c r="U28" i="35"/>
  <c r="U26" i="35"/>
  <c r="U73" i="35"/>
  <c r="U29" i="35"/>
  <c r="U56" i="35"/>
  <c r="U50" i="35"/>
  <c r="R14" i="35"/>
  <c r="O13" i="37"/>
  <c r="R46" i="35"/>
  <c r="S20" i="35"/>
  <c r="N20" i="37"/>
  <c r="N14" i="37"/>
  <c r="V38" i="35"/>
  <c r="Q12" i="37"/>
  <c r="H68" i="35" l="1"/>
  <c r="I68" i="35" s="1"/>
  <c r="H17" i="35"/>
  <c r="H43" i="35"/>
  <c r="I43" i="35" s="1"/>
  <c r="F19" i="37"/>
  <c r="F22" i="37" s="1"/>
  <c r="AK22" i="28"/>
  <c r="O15" i="28"/>
  <c r="N17" i="28"/>
  <c r="N30" i="28"/>
  <c r="M32" i="28"/>
  <c r="K72" i="35"/>
  <c r="J84" i="35"/>
  <c r="J67" i="35" s="1"/>
  <c r="J33" i="35"/>
  <c r="K21" i="35"/>
  <c r="K47" i="35"/>
  <c r="J59" i="35"/>
  <c r="J42" i="35" s="1"/>
  <c r="I86" i="35"/>
  <c r="I16" i="35"/>
  <c r="S46" i="35"/>
  <c r="U20" i="35"/>
  <c r="S12" i="37"/>
  <c r="C11" i="6" s="1"/>
  <c r="O20" i="37"/>
  <c r="O14" i="37"/>
  <c r="P13" i="37"/>
  <c r="S14" i="35"/>
  <c r="I17" i="35" l="1"/>
  <c r="J68" i="35"/>
  <c r="J43" i="35"/>
  <c r="AK23" i="28"/>
  <c r="AK24" i="28" s="1"/>
  <c r="AK29" i="28" s="1"/>
  <c r="G19" i="37"/>
  <c r="G22" i="37" s="1"/>
  <c r="AL22" i="28"/>
  <c r="O30" i="28"/>
  <c r="N32" i="28"/>
  <c r="P15" i="28"/>
  <c r="O17" i="28"/>
  <c r="L47" i="35"/>
  <c r="K59" i="35"/>
  <c r="K42" i="35" s="1"/>
  <c r="K43" i="35" s="1"/>
  <c r="L72" i="35"/>
  <c r="K84" i="35"/>
  <c r="K67" i="35" s="1"/>
  <c r="K33" i="35"/>
  <c r="L21" i="35"/>
  <c r="J16" i="35"/>
  <c r="J86" i="35"/>
  <c r="Q13" i="37"/>
  <c r="V14" i="35"/>
  <c r="U46" i="35"/>
  <c r="P20" i="37"/>
  <c r="P14" i="37"/>
  <c r="J17" i="35" l="1"/>
  <c r="K68" i="35"/>
  <c r="AL23" i="28"/>
  <c r="AL24" i="28" s="1"/>
  <c r="AL29" i="28" s="1"/>
  <c r="H19" i="37"/>
  <c r="H22" i="37" s="1"/>
  <c r="AM22" i="28"/>
  <c r="Q15" i="28"/>
  <c r="P17" i="28"/>
  <c r="P30" i="28"/>
  <c r="O32" i="28"/>
  <c r="M47" i="35"/>
  <c r="L59" i="35"/>
  <c r="L42" i="35" s="1"/>
  <c r="L43" i="35" s="1"/>
  <c r="M72" i="35"/>
  <c r="L84" i="35"/>
  <c r="L67" i="35" s="1"/>
  <c r="M21" i="35"/>
  <c r="L33" i="35"/>
  <c r="K86" i="35"/>
  <c r="K16" i="35"/>
  <c r="Q20" i="37"/>
  <c r="S20" i="37" s="1"/>
  <c r="S13" i="37"/>
  <c r="C12" i="6" s="1"/>
  <c r="Q14" i="37"/>
  <c r="C13" i="6" l="1"/>
  <c r="C16" i="6"/>
  <c r="L68" i="35"/>
  <c r="K17" i="35"/>
  <c r="AM23" i="28"/>
  <c r="AM24" i="28" s="1"/>
  <c r="AM29" i="28" s="1"/>
  <c r="I19" i="37"/>
  <c r="I22" i="37" s="1"/>
  <c r="AN22" i="28"/>
  <c r="Q30" i="28"/>
  <c r="P32" i="28"/>
  <c r="R15" i="28"/>
  <c r="V15" i="28"/>
  <c r="Q17" i="28"/>
  <c r="R17" i="28" s="1"/>
  <c r="N72" i="35"/>
  <c r="M84" i="35"/>
  <c r="L86" i="35"/>
  <c r="L16" i="35"/>
  <c r="N21" i="35"/>
  <c r="M33" i="35"/>
  <c r="N47" i="35"/>
  <c r="M59" i="35"/>
  <c r="S14" i="37"/>
  <c r="C30" i="6"/>
  <c r="L17" i="35" l="1"/>
  <c r="M67" i="35"/>
  <c r="AN23" i="28"/>
  <c r="AN24" i="28" s="1"/>
  <c r="AN29" i="28" s="1"/>
  <c r="J19" i="37"/>
  <c r="AO22" i="28"/>
  <c r="Q32" i="28"/>
  <c r="R32" i="28" s="1"/>
  <c r="R35" i="28" s="1"/>
  <c r="R30" i="28"/>
  <c r="V30" i="28"/>
  <c r="W15" i="28"/>
  <c r="V17" i="28"/>
  <c r="O21" i="35"/>
  <c r="N33" i="35"/>
  <c r="M42" i="35"/>
  <c r="O47" i="35"/>
  <c r="N59" i="35"/>
  <c r="N42" i="35" s="1"/>
  <c r="M86" i="35"/>
  <c r="M16" i="35"/>
  <c r="O72" i="35"/>
  <c r="N84" i="35"/>
  <c r="J22" i="37"/>
  <c r="M17" i="35" l="1"/>
  <c r="M68" i="35"/>
  <c r="M43" i="35"/>
  <c r="N43" i="35" s="1"/>
  <c r="AO23" i="28"/>
  <c r="AO24" i="28" s="1"/>
  <c r="AO29" i="28" s="1"/>
  <c r="K19" i="37"/>
  <c r="K22" i="37" s="1"/>
  <c r="AP22" i="28"/>
  <c r="R39" i="28"/>
  <c r="C22" i="39" s="1"/>
  <c r="R62" i="28" s="1"/>
  <c r="R59" i="28"/>
  <c r="R68" i="28" s="1"/>
  <c r="R70" i="28" s="1"/>
  <c r="R72" i="28" s="1"/>
  <c r="W17" i="28"/>
  <c r="X15" i="28"/>
  <c r="V32" i="28"/>
  <c r="W30" i="28"/>
  <c r="N67" i="35"/>
  <c r="P72" i="35"/>
  <c r="O84" i="35"/>
  <c r="O67" i="35" s="1"/>
  <c r="N16" i="35"/>
  <c r="N86" i="35"/>
  <c r="P47" i="35"/>
  <c r="O59" i="35"/>
  <c r="P21" i="35"/>
  <c r="O33" i="35"/>
  <c r="N17" i="35" l="1"/>
  <c r="AP23" i="28"/>
  <c r="AP24" i="28" s="1"/>
  <c r="AP29" i="28" s="1"/>
  <c r="L19" i="37"/>
  <c r="AQ22" i="28"/>
  <c r="X17" i="28"/>
  <c r="Y15" i="28"/>
  <c r="W32" i="28"/>
  <c r="X30" i="28"/>
  <c r="Q21" i="35"/>
  <c r="P33" i="35"/>
  <c r="Q72" i="35"/>
  <c r="P84" i="35"/>
  <c r="O42" i="35"/>
  <c r="O43" i="35" s="1"/>
  <c r="Q47" i="35"/>
  <c r="P59" i="35"/>
  <c r="P42" i="35" s="1"/>
  <c r="O16" i="35"/>
  <c r="O86" i="35"/>
  <c r="L22" i="37"/>
  <c r="N68" i="35"/>
  <c r="O17" i="35" l="1"/>
  <c r="AQ23" i="28"/>
  <c r="AQ24" i="28" s="1"/>
  <c r="AQ29" i="28" s="1"/>
  <c r="M19" i="37"/>
  <c r="M22" i="37" s="1"/>
  <c r="AR22" i="28"/>
  <c r="Y30" i="28"/>
  <c r="X32" i="28"/>
  <c r="Z15" i="28"/>
  <c r="Y17" i="28"/>
  <c r="P43" i="35"/>
  <c r="P67" i="35"/>
  <c r="R72" i="35"/>
  <c r="Q84" i="35"/>
  <c r="Q67" i="35" s="1"/>
  <c r="O68" i="35"/>
  <c r="R47" i="35"/>
  <c r="Q59" i="35"/>
  <c r="Q42" i="35" s="1"/>
  <c r="P86" i="35"/>
  <c r="P16" i="35"/>
  <c r="R21" i="35"/>
  <c r="Q33" i="35"/>
  <c r="P17" i="35" l="1"/>
  <c r="AR23" i="28"/>
  <c r="AR24" i="28" s="1"/>
  <c r="AR29" i="28" s="1"/>
  <c r="N19" i="37"/>
  <c r="AS22" i="28"/>
  <c r="Q43" i="35"/>
  <c r="AA15" i="28"/>
  <c r="Z17" i="28"/>
  <c r="Z30" i="28"/>
  <c r="Y32" i="28"/>
  <c r="N22" i="37"/>
  <c r="Q86" i="35"/>
  <c r="Q16" i="35"/>
  <c r="Q17" i="35" s="1"/>
  <c r="S21" i="35"/>
  <c r="R33" i="35"/>
  <c r="S47" i="35"/>
  <c r="R59" i="35"/>
  <c r="S72" i="35"/>
  <c r="S84" i="35" s="1"/>
  <c r="R84" i="35"/>
  <c r="R67" i="35" s="1"/>
  <c r="P68" i="35"/>
  <c r="S67" i="35" l="1"/>
  <c r="U67" i="35" s="1"/>
  <c r="U84" i="35"/>
  <c r="AS23" i="28"/>
  <c r="AS24" i="28" s="1"/>
  <c r="AS29" i="28" s="1"/>
  <c r="O19" i="37"/>
  <c r="O22" i="37" s="1"/>
  <c r="AT22" i="28"/>
  <c r="Z32" i="28"/>
  <c r="AA30" i="28"/>
  <c r="AB15" i="28"/>
  <c r="AA17" i="28"/>
  <c r="S33" i="35"/>
  <c r="U33" i="35" s="1"/>
  <c r="U21" i="35"/>
  <c r="Q68" i="35"/>
  <c r="R68" i="35" s="1"/>
  <c r="S68" i="35" s="1"/>
  <c r="R42" i="35"/>
  <c r="R43" i="35" s="1"/>
  <c r="R86" i="35"/>
  <c r="R16" i="35"/>
  <c r="R17" i="35" s="1"/>
  <c r="U72" i="35"/>
  <c r="S59" i="35"/>
  <c r="U47" i="35"/>
  <c r="S42" i="35" l="1"/>
  <c r="U42" i="35" s="1"/>
  <c r="U59" i="35"/>
  <c r="E62" i="25"/>
  <c r="V68" i="35"/>
  <c r="AT23" i="28"/>
  <c r="AT24" i="28" s="1"/>
  <c r="AT29" i="28" s="1"/>
  <c r="P19" i="37"/>
  <c r="P22" i="37" s="1"/>
  <c r="AU22" i="28"/>
  <c r="AC15" i="28"/>
  <c r="AB17" i="28"/>
  <c r="AB30" i="28"/>
  <c r="AA32" i="28"/>
  <c r="S16" i="35"/>
  <c r="U16" i="35" s="1"/>
  <c r="S86" i="35"/>
  <c r="U86" i="35" s="1"/>
  <c r="C16" i="39"/>
  <c r="S43" i="35" l="1"/>
  <c r="D62" i="25"/>
  <c r="V43" i="35"/>
  <c r="AU23" i="28"/>
  <c r="AU24" i="28" s="1"/>
  <c r="AU29" i="28" s="1"/>
  <c r="C28" i="6"/>
  <c r="AV22" i="28"/>
  <c r="AB32" i="28"/>
  <c r="AC30" i="28"/>
  <c r="AC17" i="28"/>
  <c r="AD15" i="28"/>
  <c r="Q19" i="37"/>
  <c r="S19" i="37" s="1"/>
  <c r="C17" i="6" s="1"/>
  <c r="S17" i="35"/>
  <c r="V17" i="35" s="1"/>
  <c r="C13" i="39"/>
  <c r="C31" i="6" l="1"/>
  <c r="C18" i="6"/>
  <c r="AV23" i="28"/>
  <c r="AV24" i="28" s="1"/>
  <c r="AV29" i="28" s="1"/>
  <c r="AW29" i="28" s="1"/>
  <c r="AE15" i="28"/>
  <c r="AD17" i="28"/>
  <c r="AD30" i="28"/>
  <c r="AC32" i="28"/>
  <c r="Q22" i="37"/>
  <c r="S22" i="37"/>
  <c r="C18" i="39"/>
  <c r="C20" i="39" s="1"/>
  <c r="C20" i="6" l="1"/>
  <c r="AW24" i="28"/>
  <c r="AE17" i="28"/>
  <c r="AF15" i="28"/>
  <c r="AD32" i="28"/>
  <c r="AE30" i="28"/>
  <c r="C23" i="39"/>
  <c r="AG15" i="28" l="1"/>
  <c r="AF17" i="28"/>
  <c r="AE32" i="28"/>
  <c r="AF30" i="28"/>
  <c r="R47" i="28"/>
  <c r="C62" i="25"/>
  <c r="F62" i="25" s="1"/>
  <c r="F60" i="25"/>
  <c r="C26" i="39"/>
  <c r="R49" i="28" s="1"/>
  <c r="AH15" i="28" l="1"/>
  <c r="AK13" i="28" s="1"/>
  <c r="AK15" i="28" s="1"/>
  <c r="AG17" i="28"/>
  <c r="AH17" i="28" s="1"/>
  <c r="AF32" i="28"/>
  <c r="AG30" i="28"/>
  <c r="C33" i="39"/>
  <c r="R53" i="28"/>
  <c r="AL15" i="28" l="1"/>
  <c r="AM15" i="28" s="1"/>
  <c r="AN15" i="28" s="1"/>
  <c r="AO15" i="28" s="1"/>
  <c r="AP15" i="28" s="1"/>
  <c r="AQ15" i="28" s="1"/>
  <c r="AR15" i="28" s="1"/>
  <c r="AS15" i="28" s="1"/>
  <c r="AT15" i="28" s="1"/>
  <c r="AU15" i="28" s="1"/>
  <c r="AV15" i="28" s="1"/>
  <c r="C35" i="39"/>
  <c r="C37" i="39" s="1"/>
  <c r="AG32" i="28"/>
  <c r="AH32" i="28" s="1"/>
  <c r="AH35" i="28" s="1"/>
  <c r="E27" i="37" s="1"/>
  <c r="E29" i="37" s="1"/>
  <c r="AH62" i="28" s="1"/>
  <c r="AH30" i="28"/>
  <c r="AK28" i="28" s="1"/>
  <c r="AL13" i="28"/>
  <c r="AK17" i="28"/>
  <c r="AK18" i="28" s="1"/>
  <c r="R55" i="28"/>
  <c r="R57" i="28" s="1"/>
  <c r="S60" i="28" s="1"/>
  <c r="AK30" i="28" l="1"/>
  <c r="AL28" i="28"/>
  <c r="AM28" i="28" s="1"/>
  <c r="AN28" i="28" s="1"/>
  <c r="AO28" i="28" s="1"/>
  <c r="AP28" i="28" s="1"/>
  <c r="AQ28" i="28" s="1"/>
  <c r="AR28" i="28" s="1"/>
  <c r="AS28" i="28" s="1"/>
  <c r="AT28" i="28" s="1"/>
  <c r="AU28" i="28" s="1"/>
  <c r="AV28" i="28" s="1"/>
  <c r="AW28" i="28" s="1"/>
  <c r="AW30" i="28" s="1"/>
  <c r="AW32" i="28" s="1"/>
  <c r="E31" i="37"/>
  <c r="C41" i="39"/>
  <c r="AM13" i="28"/>
  <c r="AL17" i="28"/>
  <c r="AL18" i="28" s="1"/>
  <c r="AH59" i="28"/>
  <c r="AH68" i="28" s="1"/>
  <c r="AH70" i="28" s="1"/>
  <c r="AH72" i="28" s="1"/>
  <c r="AH39" i="28"/>
  <c r="AK32" i="28" l="1"/>
  <c r="AK33" i="28" s="1"/>
  <c r="AL30" i="28"/>
  <c r="C39" i="6"/>
  <c r="AN13" i="28"/>
  <c r="AM17" i="28"/>
  <c r="AM18" i="28" s="1"/>
  <c r="F27" i="37" l="1"/>
  <c r="AL32" i="28"/>
  <c r="AL33" i="28" s="1"/>
  <c r="AM30" i="28"/>
  <c r="C41" i="6"/>
  <c r="AO13" i="28"/>
  <c r="AN17" i="28"/>
  <c r="AN18" i="28" s="1"/>
  <c r="AH47" i="28"/>
  <c r="AH49" i="28" s="1"/>
  <c r="AN30" i="28" l="1"/>
  <c r="AM32" i="28"/>
  <c r="AM33" i="28" s="1"/>
  <c r="G27" i="37"/>
  <c r="AP13" i="28"/>
  <c r="AO17" i="28"/>
  <c r="AO18" i="28" s="1"/>
  <c r="H27" i="37" l="1"/>
  <c r="AN32" i="28"/>
  <c r="AN33" i="28" s="1"/>
  <c r="AO30" i="28"/>
  <c r="AQ13" i="28"/>
  <c r="AP17" i="28"/>
  <c r="AP18" i="28" s="1"/>
  <c r="AH53" i="28"/>
  <c r="AH55" i="28" s="1"/>
  <c r="AP30" i="28" l="1"/>
  <c r="AO32" i="28"/>
  <c r="AO33" i="28" s="1"/>
  <c r="I27" i="37"/>
  <c r="AH57" i="28"/>
  <c r="AI60" i="28" s="1"/>
  <c r="AR13" i="28"/>
  <c r="AQ17" i="28"/>
  <c r="AQ18" i="28" s="1"/>
  <c r="J27" i="37" l="1"/>
  <c r="AP32" i="28"/>
  <c r="AP33" i="28" s="1"/>
  <c r="AQ30" i="28"/>
  <c r="AS13" i="28"/>
  <c r="AR17" i="28"/>
  <c r="AR18" i="28" s="1"/>
  <c r="AQ32" i="28" l="1"/>
  <c r="AQ33" i="28" s="1"/>
  <c r="AR30" i="28"/>
  <c r="K27" i="37"/>
  <c r="AT13" i="28"/>
  <c r="AS17" i="28"/>
  <c r="AS18" i="28" s="1"/>
  <c r="AS30" i="28" l="1"/>
  <c r="AR32" i="28"/>
  <c r="AR33" i="28" s="1"/>
  <c r="L27" i="37"/>
  <c r="AU13" i="28"/>
  <c r="AT17" i="28"/>
  <c r="AT18" i="28" s="1"/>
  <c r="M27" i="37" l="1"/>
  <c r="AS32" i="28"/>
  <c r="AS33" i="28" s="1"/>
  <c r="AT30" i="28"/>
  <c r="AV13" i="28"/>
  <c r="AU17" i="28"/>
  <c r="AU18" i="28" s="1"/>
  <c r="AT32" i="28" l="1"/>
  <c r="AT33" i="28" s="1"/>
  <c r="AU30" i="28"/>
  <c r="N27" i="37"/>
  <c r="AW13" i="28"/>
  <c r="AW15" i="28" s="1"/>
  <c r="AW17" i="28" s="1"/>
  <c r="AV17" i="28"/>
  <c r="AV18" i="28" s="1"/>
  <c r="AW18" i="28" s="1"/>
  <c r="F47" i="25" s="1"/>
  <c r="AU32" i="28" l="1"/>
  <c r="AU33" i="28" s="1"/>
  <c r="AV30" i="28"/>
  <c r="AV32" i="28" s="1"/>
  <c r="Q27" i="37" s="1"/>
  <c r="O27" i="37"/>
  <c r="AV33" i="28" l="1"/>
  <c r="AW33" i="28" s="1"/>
  <c r="P27" i="37"/>
  <c r="S27" i="37" s="1"/>
  <c r="AW35" i="28" l="1"/>
  <c r="AW59" i="28" s="1"/>
  <c r="AW68" i="28" s="1"/>
  <c r="AW70" i="28" s="1"/>
  <c r="AW72" i="28" s="1"/>
  <c r="F63" i="25"/>
  <c r="AW39" i="28" l="1"/>
  <c r="Q29" i="37"/>
  <c r="Q31" i="37" s="1"/>
  <c r="AW62" i="28" l="1"/>
  <c r="F29" i="37"/>
  <c r="F31" i="37" l="1"/>
  <c r="G29" i="37"/>
  <c r="G31" i="37" s="1"/>
  <c r="H29" i="37" l="1"/>
  <c r="H31" i="37" l="1"/>
  <c r="I29" i="37"/>
  <c r="I31" i="37" s="1"/>
  <c r="J29" i="37" l="1"/>
  <c r="J31" i="37" s="1"/>
  <c r="K29" i="37" l="1"/>
  <c r="K31" i="37" s="1"/>
  <c r="L29" i="37" l="1"/>
  <c r="L31" i="37" s="1"/>
  <c r="M29" i="37" l="1"/>
  <c r="M31" i="37" s="1"/>
  <c r="N29" i="37" l="1"/>
  <c r="N31" i="37" s="1"/>
  <c r="O29" i="37" l="1"/>
  <c r="O31" i="37" s="1"/>
  <c r="S28" i="37"/>
  <c r="P29" i="37" l="1"/>
  <c r="P31" i="37" l="1"/>
  <c r="S31" i="37" s="1"/>
  <c r="AW47" i="28" s="1"/>
  <c r="AW51" i="28" s="1"/>
  <c r="S29" i="37"/>
  <c r="C22" i="6" s="1"/>
  <c r="AW49" i="28" l="1"/>
  <c r="AW53" i="28" s="1"/>
  <c r="AW55" i="28" s="1"/>
  <c r="AW57" i="28" s="1"/>
  <c r="AX60" i="28" s="1"/>
  <c r="C23" i="6"/>
  <c r="C32" i="6" l="1"/>
  <c r="C26" i="6"/>
  <c r="C33" i="6" l="1"/>
  <c r="C35" i="6" l="1"/>
  <c r="C37" i="6" l="1"/>
  <c r="C43" i="6" s="1"/>
  <c r="L46" i="11" l="1"/>
  <c r="H36" i="11" l="1"/>
  <c r="K37" i="11" s="1"/>
  <c r="H10" i="11"/>
  <c r="H30" i="11"/>
  <c r="K31" i="11" s="1"/>
  <c r="H24" i="11"/>
  <c r="H17" i="11"/>
  <c r="K18" i="11" l="1"/>
  <c r="D10" i="13" s="1"/>
  <c r="L19" i="11"/>
  <c r="L20" i="11"/>
  <c r="K25" i="11"/>
  <c r="D14" i="13" s="1"/>
  <c r="L26" i="11"/>
  <c r="L12" i="11"/>
  <c r="K11" i="11"/>
  <c r="D9" i="13" s="1"/>
  <c r="L32" i="11"/>
  <c r="L33" i="11"/>
  <c r="D17" i="13"/>
  <c r="L27" i="11"/>
  <c r="L38" i="11"/>
  <c r="L39" i="11"/>
  <c r="L40" i="11"/>
  <c r="D20" i="13"/>
  <c r="H43" i="11"/>
  <c r="E12" i="13" l="1"/>
  <c r="E11" i="13"/>
  <c r="E18" i="13"/>
  <c r="E16" i="13"/>
  <c r="E21" i="13"/>
  <c r="E9" i="13"/>
  <c r="E19" i="13"/>
  <c r="E15" i="13"/>
  <c r="E23" i="13"/>
  <c r="E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tc={76DD9B6E-6929-42B5-872B-B2E3B4BF5275}</author>
  </authors>
  <commentList>
    <comment ref="I19" authorId="0" shapeId="0" xr:uid="{76DD9B6E-6929-42B5-872B-B2E3B4BF5275}">
      <text>
        <t>[Threaded comment]
Your version of Excel allows you to read this threaded comment; however, any edits to it will get removed if the file is opened in a newer version of Excel. Learn more: https://go.microsoft.com/fwlink/?linkid=870924
Comment:
    I need to see if steps are budgeted or if I can back into them...I allocated the same way as the case for now which is probably fine.</t>
      </text>
    </comment>
  </commentList>
</comments>
</file>

<file path=xl/sharedStrings.xml><?xml version="1.0" encoding="utf-8"?>
<sst xmlns="http://schemas.openxmlformats.org/spreadsheetml/2006/main" count="1176" uniqueCount="486">
  <si>
    <t>ATMOS ENERGY CORPORATION</t>
  </si>
  <si>
    <t>KENTUCKY PIPE REPLACEMENT PROGRAM</t>
  </si>
  <si>
    <t>SURCHARGE CALCULATION OF FORCASTED ACTIVITY</t>
  </si>
  <si>
    <t>Services</t>
  </si>
  <si>
    <t>Meters</t>
  </si>
  <si>
    <t>ADDITIONS</t>
  </si>
  <si>
    <t>Description</t>
  </si>
  <si>
    <t>Mains</t>
  </si>
  <si>
    <t>Total</t>
  </si>
  <si>
    <t>Total Additions</t>
  </si>
  <si>
    <t>RETIREMENTS</t>
  </si>
  <si>
    <t>DEPRECIATION EXPENSE</t>
  </si>
  <si>
    <t>Line</t>
  </si>
  <si>
    <t>Number</t>
  </si>
  <si>
    <t>Total Retirements</t>
  </si>
  <si>
    <t>Net Change to Gross Plant</t>
  </si>
  <si>
    <t>Depreciation Rates</t>
  </si>
  <si>
    <t>Proforma Annual Depreciation Expense</t>
  </si>
  <si>
    <t>Current Year Change to Net Plant</t>
  </si>
  <si>
    <t>DEFICIENCY</t>
  </si>
  <si>
    <t>Project Additions</t>
  </si>
  <si>
    <t>Project Retirements</t>
  </si>
  <si>
    <t>Accumulated Depreciation on Prior Additions (full years depreciation)</t>
  </si>
  <si>
    <t>Accumulated Depreciation on Current Additions (half-year convention)</t>
  </si>
  <si>
    <t>Depreciation Accrual to Accumulated Depreciation</t>
  </si>
  <si>
    <t>Cost of Removal to Accumulated Depr.</t>
  </si>
  <si>
    <t>Retirements from Accumulated Depr.</t>
  </si>
  <si>
    <t>Depreciation Accrual to Accumulated Depr.</t>
  </si>
  <si>
    <t>Net Change to Accumulated Depreciation</t>
  </si>
  <si>
    <t>Net Change to Net Plant</t>
  </si>
  <si>
    <t>Depreciation Accrual to Accumulated Depreciation from Prior Approved Filing</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</si>
  <si>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</si>
  <si>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</si>
  <si>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</si>
  <si>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</si>
  <si>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</si>
  <si>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</si>
  <si>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</si>
  <si>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</si>
  <si>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</si>
  <si>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</si>
  <si>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</si>
  <si>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</si>
  <si>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</si>
  <si>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</si>
  <si>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</si>
  <si>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</si>
  <si>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</si>
  <si>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</si>
  <si>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</si>
  <si>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</si>
  <si>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</si>
  <si>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</si>
  <si>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</si>
  <si>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</si>
  <si>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</si>
  <si>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</si>
  <si>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RATE DESIGN</t>
  </si>
  <si>
    <t>Class of Customers</t>
  </si>
  <si>
    <t>Rate</t>
  </si>
  <si>
    <t>Total Dollars</t>
  </si>
  <si>
    <t>Ratio</t>
  </si>
  <si>
    <t>Customer / Volumetric Charge 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</si>
  <si>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</si>
  <si>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</si>
  <si>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</si>
  <si>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</si>
  <si>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</si>
  <si>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</si>
  <si>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</si>
  <si>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</si>
  <si>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</si>
  <si>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</si>
  <si>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</si>
  <si>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</si>
  <si>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</si>
  <si>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</si>
  <si>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</si>
  <si>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</si>
  <si>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</si>
  <si>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</si>
  <si>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</si>
  <si>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</si>
  <si>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</si>
  <si>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</si>
  <si>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</si>
  <si>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</si>
  <si>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</si>
  <si>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</si>
  <si>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</si>
  <si>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</si>
  <si>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</si>
  <si>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</si>
  <si>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</si>
  <si>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</si>
  <si>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</si>
  <si>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</si>
  <si>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</si>
  <si>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</si>
  <si>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</si>
  <si>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</si>
  <si>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</si>
  <si>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</si>
  <si>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</si>
  <si>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</si>
  <si>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</si>
  <si>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</si>
  <si>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</si>
  <si>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</si>
  <si>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</si>
  <si>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</si>
  <si>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</si>
  <si>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</si>
  <si>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</si>
  <si>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</si>
  <si>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</si>
  <si>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</si>
  <si>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</si>
  <si>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</si>
  <si>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</si>
  <si>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</si>
  <si>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</si>
  <si>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</si>
  <si>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</si>
  <si>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</si>
  <si>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</si>
  <si>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</si>
  <si>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</si>
  <si>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</si>
  <si>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</si>
  <si>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</si>
  <si>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</si>
  <si>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</si>
  <si>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</si>
  <si>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</si>
  <si>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</si>
  <si>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</si>
  <si>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</si>
  <si>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</si>
  <si>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</si>
  <si>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</si>
  <si>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</si>
  <si>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</si>
  <si>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Uncollectible accounts expense</t>
  </si>
  <si>
    <t>PSC Assessment</t>
  </si>
  <si>
    <t>Gross Up Factor</t>
  </si>
  <si>
    <t>Book Cost</t>
  </si>
  <si>
    <t>Tax Cost</t>
  </si>
  <si>
    <t>Repairs Percentage</t>
  </si>
  <si>
    <t>Less: Repairs</t>
  </si>
  <si>
    <t>Tax Basis</t>
  </si>
  <si>
    <t>Tax Depreciation Rates - Year 1</t>
  </si>
  <si>
    <t>Cumulative</t>
  </si>
  <si>
    <t xml:space="preserve">                                                                                                                      ATMOS ENERGY CORPORATION                                                                                                                   </t>
  </si>
  <si>
    <t>SURCHARGE CALCULATION OF FORECASTED ACTIVITY</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</si>
  <si>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</si>
  <si>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</si>
  <si>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</si>
  <si>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</si>
  <si>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</si>
  <si>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</si>
  <si>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</si>
  <si>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</si>
  <si>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</si>
  <si>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</si>
  <si>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</si>
  <si>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</si>
  <si>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Tax Effected</t>
  </si>
  <si>
    <t>FXA02</t>
  </si>
  <si>
    <t>FXA02 Tax Effected</t>
  </si>
  <si>
    <t>Kentucky PRP ADIT Calculation</t>
  </si>
  <si>
    <t>Line No</t>
  </si>
  <si>
    <t>Return on Equity Portion of Rate Base</t>
  </si>
  <si>
    <t>Return, grossed up for Income Tax</t>
  </si>
  <si>
    <t>Tax Expense on Return</t>
  </si>
  <si>
    <t>Required Change in NOLC</t>
  </si>
  <si>
    <t>Exhibit B</t>
  </si>
  <si>
    <t xml:space="preserve">      (excluding forecasted change in NOLC)</t>
  </si>
  <si>
    <t>Forecasted Change in NOLC</t>
  </si>
  <si>
    <t xml:space="preserve">Calculation of Change in NOLC </t>
  </si>
  <si>
    <t>Schedule</t>
  </si>
  <si>
    <t>Forecasted Test Period</t>
  </si>
  <si>
    <t>Reference</t>
  </si>
  <si>
    <t>Interest Deduction</t>
  </si>
  <si>
    <t>Change In ADIT, excluding forecasted change in NOLC</t>
  </si>
  <si>
    <t>ADIT Reconciliation</t>
  </si>
  <si>
    <t>Change in NOLC</t>
  </si>
  <si>
    <t>Total Required Change in Accumulated Deferred Income Taxes</t>
  </si>
  <si>
    <r>
      <t>Total Required Change in Accumulated Deferred Income Taxes</t>
    </r>
    <r>
      <rPr>
        <b/>
        <vertAlign val="superscript"/>
        <sz val="10"/>
        <rFont val="Helvetica-Narrow"/>
      </rPr>
      <t>1</t>
    </r>
  </si>
  <si>
    <r>
      <rPr>
        <i/>
        <vertAlign val="superscript"/>
        <sz val="10"/>
        <rFont val="Helvetica-Narrow"/>
      </rPr>
      <t>1</t>
    </r>
    <r>
      <rPr>
        <i/>
        <sz val="10"/>
        <rFont val="Helvetica-Narrow"/>
      </rPr>
      <t>Because the Company is in a NOLC position, the total change in ADIT must equal the tax expenses included in revenue requirement</t>
    </r>
  </si>
  <si>
    <t>Forecasted ADIT in Rate Base</t>
  </si>
  <si>
    <t>line 36 - line 38</t>
  </si>
  <si>
    <t>Line 40 / (1-tax rate)</t>
  </si>
  <si>
    <t>Line 42 x tax rate</t>
  </si>
  <si>
    <t>Line 22</t>
  </si>
  <si>
    <t>Line 47</t>
  </si>
  <si>
    <t>Line 57 - Line 53</t>
  </si>
  <si>
    <t>Note:</t>
  </si>
  <si>
    <t>Total Rate Adjustment</t>
  </si>
  <si>
    <t>Notes</t>
  </si>
  <si>
    <t>Notes:</t>
  </si>
  <si>
    <t xml:space="preserve"> </t>
  </si>
  <si>
    <t>Tax Depreciation 2020</t>
  </si>
  <si>
    <t>2021 PROJECT DETAILS</t>
  </si>
  <si>
    <t>PRP.2635.Maple Ave</t>
  </si>
  <si>
    <t>Replace 1,268 ft. of 2" Epoxy, 527 ft. of 1.25 Bare Stl., 63 ft. of 3" Epoxy, 218 ft. of 2" N/A Plastic, 108 ft. of 1" Bare Stl., 2,491 ft. of 2" Bare Stl., 1,684 ft. of 3" Bare Stl., 130 ft. of 1.25 PE.  Install 6,610 ft. of 2" PE. 123 Services</t>
  </si>
  <si>
    <t>PRP.2635.Princeton North</t>
  </si>
  <si>
    <t>Replace 28 ft. of 2" Mill Wrap, 286 ft. of 1.25 Epoxy, 828 ft. of 2 ft, 461 ft. of 1.25 Bare Stl., 6,718 ft. of 2" Bare Stl., 912 ft. of 4" Epoxy, 736  ft. of 2" Epoxy, 435 ft. of 4" Bare Stl., 71 ft. of 1" Bare Stl., 687 ft. of 1.25 N/A Plastic, 2,289 ft. of 3" Bare Stl.,and 110 ft. of Epoxy.  Install 7,061 ft. of 2"  and 4,115 ft. of 4" HDPE. 162 Services</t>
  </si>
  <si>
    <t>PRP.2635.W Main St</t>
  </si>
  <si>
    <t>Replace 131 ft. of 1" Bare Stl., 234 ft. of 1.25 Bare Stl., 100 ft. of 1.25 N/A PE.,1,424 ft. of 2" Epoxy, 3,913 ft. of 2"Bare Stl., 117 ft. of MDPE 2", 793 ft. of 4" Bare Stl., 317 ft. of 4" Epoxy.  Install 7,454 ft. of 2" and 1,222 ft. of 4" HDPE . 145 Services</t>
  </si>
  <si>
    <t>PRP.2636.14th St</t>
  </si>
  <si>
    <t>Replace 243 ft. of 3" Hot Tar, 763 ft. of 6" Hot Tar, 783 ft. of 8" Mill Wrap, 894 ft. of 8" Hot Tar, 1,599 ft. of 2" Hot Tar, 106 ft. of 1.25" Unknown Coating, 102 ft. of 1.25" Epoxy, 387 ft. of 2" Mill Wrap, 75 ft. of 2" Bare Steel, 233 ft. of 4" Bare Steel, 79 ft. of 3" Bare Steel, 249 ft. of 1.25" Hot Tar, 241 ft. of 4" Mill Wrap, 138 ft.  of 2" PE, 677 ft. of 2" Epoxy, 7 ft.  of 6" PE, 315 ft.  of 6" Epoxy, 352 ft. of 2" Fusion Bonded Epoxy IP.  Install 4,266 ft. of 2", 228 ft. of 4" and 2,750 ft. of 8" IP HDPE.   50 Services</t>
  </si>
  <si>
    <t>PRP.2636.25th-Clay</t>
  </si>
  <si>
    <t xml:space="preserve">Replace 444 ft. of 8" Mill Wrap Bare Joint, 290 ft. of 6" Epoxy, 539 ft. of 6" Bare Steel IP.  Install 444 ft. of 4" PE and 820 ft. of 6" IP PE. 18 Services </t>
  </si>
  <si>
    <t>PRP.2636.McCulloch</t>
  </si>
  <si>
    <t>Replace 751 ft. of 2" Hot Tar IP.  Install 751 ft. of 2" IP HDPE. 18 Services</t>
  </si>
  <si>
    <t>PRP.2636.Sycamore St</t>
  </si>
  <si>
    <t>Replace 394 ft. of 1.25" Epoxy, 69 ft. of 2" Unknown Coating, 2,233 ft. of 8" Hot tar, 571 ft. of 2" Mill Wrap, 102 ft. of 8" Mill Wrap bare Joint IP.  Install 700 ft. of 2" and 3,025 ft. of 8" IP HDPE. 48 Services</t>
  </si>
  <si>
    <t>PRP.2637.Bridge St Ph. 2</t>
  </si>
  <si>
    <t xml:space="preserve">Replace 299 ft. of 6" Bare Steel, 1,382 ft. of 6" Mill Wrap Bare Joint, 1 ft. of 2" Epoxy, 76 ft. of 6" Mill Wrap, 605 ft. of Fusion Bonded Epoxy, 60 ft. of 2" Bare and 6,378 ft. of 2" Mill Wrap Bare Joint.  Install 6,536 ft. of 2" and 2,265 ft. of 6" HDPE. 140 Services </t>
  </si>
  <si>
    <t>PRP.2637.Broad St</t>
  </si>
  <si>
    <t xml:space="preserve">Replace 2 ft. of 2" Epoxy, 3,767 ft. of 6" Mill Wrap Bare Joint, 1,786 ft. of 2" Mill Wrap Bare Joint, 166 ft. of 2" PE, 5 ft. of Fusion Bond Epoxy, 308 ft. of 3" Mill Wrap Bare Joint, 825 ft. of 2" Mill Wrap IP.  Install 3,223 ft. of 2" and 3,807 ft. of 6" IP HDPE. 60 Services </t>
  </si>
  <si>
    <t>PRP.2637.Hill St</t>
  </si>
  <si>
    <t xml:space="preserve">Replace 60 ft. of 2" Steel Unknown Coating, 6,753 ft. of 2" Mill Wrap Bare Joint, 150 ft. of 2" Bare Steel, 93 ft. of 2" Fusion Bonded Epoxy, 843 ft. of 2" Epoxy, 805 ft. of 2" PE, 34 ft. of 4" Mill Wrap Bare Joint IP.  Install 8,738 ft. of 2" IP HDPE. 188 Services </t>
  </si>
  <si>
    <t>PRP.2637.S 3rd St</t>
  </si>
  <si>
    <t>Replace 53 ft.  of 2" Epoxy, 6 ft.  of 6" Bare, 709 ft.  of 2" Mill Wrap Bare Joint, 734 ft. of   2" Fusion Bonded Epoxy, 1 ft. of 4" Epoxy, 4,042 ft. of 6" Mill Wrap Bare Joint, 3 ft. of 6" Epoxy, 666 ft. of 2" Mill Wrap IP.  Install 2,174 ft. of 2" and 4,039 ft. of 6" IP HDPE. 33 Services</t>
  </si>
  <si>
    <t>PRP.2734.4th St</t>
  </si>
  <si>
    <t>Replace 430 ft. of 4" Bare Steel, 434 ft. of 1.25" Epoxy, 571 ft. of 4" Epoxy, 7 ft. of  4" PE, 512 ft. of 6" Mill Wrap, 3,891 ft. of 6" Mill Wrap Bare Joint, 427 ft. of 2" Epoxy and 379 ft. of  2" Bare Steel.  Install 660 ft. of 2" and 4,427 ft. of 6" IP HDPE. 18 Services.</t>
  </si>
  <si>
    <t>PRP.2734.Brick St Franklin</t>
  </si>
  <si>
    <t xml:space="preserve">Replace 204 ft. of 2" Epoxy, 342 ft. of 2" Bare Steel, 159 ft. of 4" Mill Wrap, 15 ft. of 3" Fusion Bond Epoxy, 542 ft. of 2" Mill Wrap, 78 ft. of 2" Fusion Bond Epoxy, 559 ft. of 2" Painted, 7 ft. of 4" PE, 2,894 ft. of 3" Bare Steel, 415 ft. of 2" PE, 1,223 ft. of 4" Bare Steel, 326 ft. of 1.25" PE.  Install 4,935 ft. of 2" and 1,844 ft. of 4" IP HDPE. 80 Services  </t>
  </si>
  <si>
    <t>PRP.2734.E 3rd Russellville</t>
  </si>
  <si>
    <t>Replace 518 ft. of 1" Bare Steel, 5 ft. of 2" HDPE, 7 ft. of 4" Epoxy, 1,801 ft. of 2" Epoxy, 282 ft. of 2" PE, 4,265 ft. of 2" Bare Steel.  Install 6,879 ft. of 2" PE. 101 Services</t>
  </si>
  <si>
    <t xml:space="preserve">PRP.2734.Gayle Way </t>
  </si>
  <si>
    <t>Replace 1,447 ft. of 1.25" Bare Steel, 28 ft. of 6" PE, 372 ft. of 3" Bare Steel, 367 ft. of 2" PE, 318 ft. of 1.25 Epoxy, 2,218 ft. of 2" Bare Steel, 92 ft. of 2" Epoxy, 362 ft. of 6" Bare Steel.  Install 1,627 ft. of 2" and 400 ft. of 6" IP HDPE. 56 Services</t>
  </si>
  <si>
    <t>PRP.2734.High St Alley</t>
  </si>
  <si>
    <t xml:space="preserve">Replace 2,516 ft. of 6" Bare Stl, 328 ft. of 6" Epoxy and 17 ft. of 4" Epoxy IP.  Install 3,031 ft. of 6" HDPE. 3 Services </t>
  </si>
  <si>
    <t>PRP.2734.LP W.KY Ave Franklin</t>
  </si>
  <si>
    <t>Replace 2,758 ft.  of 3" Bare Stl, 103  ft. of 4" Painted, 238 ft. of 2" PE, 573 ft. of 1.25" Steel, 6 ft. of 4" Fusion Bond Epoxy, 68 ft. of 2" Epoxy, 1,517 ft. of 4" Epoxy, 817 ft. of 3" Epoxy, 1,517 ft. of 6" Bare Steel, 633 ft. of 2" Bare Steel, 2,506 ft. of 4" Bare steel, 508 ft. of 4" PE, 183 ft. of 1.5" Bare Steel, 371 ft. of 4" Mill Wrap, 222 ft. of 4" Steel Unknown Coating.  Install 1,700 ft. of 6" and 7,700 ft. of 2" IP HDPE.  137 Services</t>
  </si>
  <si>
    <t>PRP.2734.Pearl - Boat Lndg</t>
  </si>
  <si>
    <t xml:space="preserve">Replace 1,305 ft. of 2" Bare Steel , 154 ft.  of 2" PE and 187 ft. of 2" Steel.  Install 1,434 ft. of 2" IP HDPE.  6 Services </t>
  </si>
  <si>
    <t>PRP.2734.Sycamore St</t>
  </si>
  <si>
    <t xml:space="preserve">Replace 3,085 ft of 4" Bare Steel, 30 ft of 2" Millwrap Bare Joint, 496 ft of 2" Unknown Coating, 218 ft of 2" Mill Wrap, 813 ft of 2" Painted, 265 ft of 2" Fusion Bonded Epoxy, 136 ft of  2" PE, 1,326 ft of 2" Bare Steel HP and IP.  Install 1,650 ft of 2" and 3,164 ft of 6" HDPE. Retire Purchase and TB Stations, install new TB Station.   34 Services </t>
  </si>
  <si>
    <t>PRP.2735.Grandview Ave</t>
  </si>
  <si>
    <t>Replace 2,417 ft. of 2" Bare Steel, 689 ft. of 2" Fusion Bonded Epoxy, 645 ft. of 1.25" Bare Steel, 476 ft. of 3" Painted, 350 ft. of 3" Mill Wrap Bare Joint, 63 ft. of 1.25" Mill Wrap Bare Joint, 508 ft. of 2" Unknown Coating, 452 ft. of 2" PE, 313 ft. of 2" Painted, 400 ft. of 2" Mill Wrap, 397 ft. of 2" Epoxy, 433 ft. of 3" Bare Steel, 6 ft. of 1.25" Hot Tar, 686 ft. of 2" Mill Wrap Bare Joint IP.  Install 6,383 ft. of 2" and 1,637 ft. of 4" IP HDPE. 104 Services</t>
  </si>
  <si>
    <t>PRP.2735.Hiseville</t>
  </si>
  <si>
    <t xml:space="preserve">Replace 430 ft. of 1.25" Mill Wrap, 375 ft. of 2" PE, 308 ft. of 1.25" Fusion Bonded Epoxy, 3,443 ft. of 2" Bare Steel, 207 ft. of 2" Fusion Bonded Epoxy, 181 ft. of 1.25" Bare, 146 ft. of 1.25" Unknown Coating, 833 ft. of 2" Mill Wrap, 11 ft. of 2" Hot Tar, 110 ft. of 2" Unknown Coating, 201 ft. of 2" PE, 993 ft. of 3" Bare Steel.  Install 7,237 ft. of 2" IP HDPE. 62 Services    </t>
  </si>
  <si>
    <t>PRP.2735.Oakland</t>
  </si>
  <si>
    <t xml:space="preserve">Replace 19 ft. of 2" PE, 638 ft. of 1.25" Bare Steel, 2,515 ft. of 2" Bare Steel, 1,038 ft. of 2" Epoxy, 143 ft. of 2" Hot Tar, 25 ft. of 2" Mill Wrap, 210 ft. of 1.25" Epoxy, 54 ft. of 1.25" Hot Tar.  Install 1,300 ft. of 2" and 2,700 ft. of 4" IP HDPE. Replace TBS.   27 Services </t>
  </si>
  <si>
    <t>PRP.2735.Rowletts</t>
  </si>
  <si>
    <t>Replace 3,060 ft. of 2" Bare Steel, 372 ft. of 2" Hot Tar, 987 ft. of 2" Mill Wrap, 105 ft. of 2" PE, 837 ft. of 2" Epoxy IP.  Install 5,360 ft. of 2" IP HDPE. 42 Services</t>
  </si>
  <si>
    <t>PRP.2737.Danville Ave</t>
  </si>
  <si>
    <t>Replace 394 ft. of 2" PE, 487 ft. of 4" Steel Unknown Coating, 7,188 ft. of 2" Mill Wrap Bare joint, 261 ft. of 2" Epoxy, 1,046 ft. of 2" Fusion Bond Epoxy, and 99 ft. of 2" Mill Wrap IP.  Install 3,468 ft. of 2" and 5,266 ft. of 4" IP HDPE. 102 Services</t>
  </si>
  <si>
    <t>PRP.2737.Hill Ct Lancaster</t>
  </si>
  <si>
    <t>Replace 1,566 ft. of 2" Mill Wrap Bare Joint, 9 ft. of 2" HDPE, and 541 ft. of 4" Mill Wrap Bare Joint.  Install 2,117 ft. of 2" IP HDPE.  43 services</t>
  </si>
  <si>
    <t>PRP.2737.Ledford Ln Lancaster</t>
  </si>
  <si>
    <t xml:space="preserve">Replace 310 ft. of 2" unknown coating, 49 ft. of 2" Mill Wrap, 158 ft. of 2" Bare Stl., 40 ft. of 1.25" PE, 246 ft. of Epoxy, 3,433 ft. of 2" Painted and 302 ft. of 1.25" Epoxy IP.  Install 1,038 ft. of 2" and 3,348 ft. of 4" IP HDPE. 48 services </t>
  </si>
  <si>
    <t>PRP.2737.W Broadway</t>
  </si>
  <si>
    <t>Replace 261 ft. of 4" bare Stl., 105 ft. of 2" Hot Tar, 835 ft. of 2" Epoxy, 260 ft. of Mill Wrap Bare Joint, 209 ft. of 4" Epoxy, 217 ft. of 2" Bare Stl., 545 ft. of Mill Wrap Bare Joint IP.  Install  2,340 ft. of 2" IP HDPE. 30 Services</t>
  </si>
  <si>
    <t>PRP.2738.Perryville Rd</t>
  </si>
  <si>
    <t>Replace 695 ft. of 1.25" Epoxy, 5,829 ft. of 2" Painted Steel, 441 ft. of 3" painted, 1,516 ft. of 2" Mill Wrap, 527 ft. of 2" Epoxy, 420 ft. of 3" Epoxy, 1,539 ft. of 4" Painted, 75 ft. of 2" Hot Tar, 417 ft. of 1.25" Hot Tar IP.  Install 6,677 ft. of 2" and 5,029 ft. of 4" IP HDPE.  211 Services</t>
  </si>
  <si>
    <t>Total budgeted 2021 projects</t>
  </si>
  <si>
    <t>Total budgeted 2020 projects</t>
  </si>
  <si>
    <t>PRP work done throughout the FY with company crews.</t>
  </si>
  <si>
    <t>PRP.2734.Misc company crew</t>
  </si>
  <si>
    <t xml:space="preserve">Replace 153 ft of 1.25" Bare Steel, 3,999 ft of 4" Bare Steel, 660 ft of 4" Mill Wrap, 999 ft of 2" Epoxy, 3,744 ft of 2" Bare Steel, 30 ft of 1.25" Painted Steel, 732 ft of 4" Painted Steel, 85 ft of .75" PE, 6 ft of 2" HDPE, 572 ft of 2" Mill Wrap, 28 ft of 4" Epoxy, 9 ft of 1" PE, 120 ft of 2" PE, 754 ft of 6" Bare Steel, 794 ft of 2" Painted Steel IP with 11,592 ft of 2" and 2,489 ft of 4" IP HDPE. 190 Services   </t>
  </si>
  <si>
    <t>PRP.2738.W Walnut Lebon.FY20</t>
  </si>
  <si>
    <t xml:space="preserve">Replace 56 ft of 3" Painted Steel, 1,325 ft of 4" Bare Steel, 10 ft of 4" Mill Wrap, 3,685 ft of 2" Epoxy, 1,022 ft of 2" Bare Steel, 638 ft of 2" Hot Tar, 205 ft of 1.25" Painted Steel, 314 ft of 1.25"  Epoxy, 2,829 ft of 4" Painted Steel, 6 ft of 2" HDPE, 1,179 ft of 2" Mill Wrap, 47 ft of 4" Epoxy, 9 ft of 1" PE, 112 ft of 2" PE, 100 ft of .75" Hot Tar, 6,054 ft  of 2" Painted Steel IP, with 10,285 ft of 2" and 4,381 ft of 4" HDPE. 235 Services  </t>
  </si>
  <si>
    <t>PRP.2738.W High St Lebanon.FY20</t>
  </si>
  <si>
    <t>Replace 39 ft of 1.25" Steel unkown coating, 372 ft of 2" Hot Tar, 1,537 ft of 2" Epoxy, 279 ft of 6" Painted, 226 ft of 4" Hot Tar, 3,901 ft of 4" Painted, 15 ft  of 6" Epoxy, 30 ft of 1.25" Epoxy, 360 ft of 2" Mill Wrap, 973 ft of 4" Epoxy, 103 ft of 2" PE, 63 ft of 1.25" Hot Tar, 97 ft of .75" Hot Tar, 4,128 ft of 2" Painted IP, with 6,042 ft of 2", 2,612 ft of 4" and 1,401 ft of 6" HDPE. 180 Services</t>
  </si>
  <si>
    <t>PRP.2738.McCord St.FY20</t>
  </si>
  <si>
    <t>Replace 2,813 ft of 6" Mill Wrap - Bare Joint, 464 ft of 4" Mill Wrap - Bare Joint, and 2,128 ft of 2" Mill Wrap - Bare Joint, with 2,231 ft of 2" and 2,796 ft of 6" IP HDPE., 56 Services</t>
  </si>
  <si>
    <t>PRP.2737.KY 52-Danville St.FY20</t>
  </si>
  <si>
    <t>Replace 4,750 ft 4" Bare Stl,IP with 6" PE IP &amp; 1,525 ft 2" Bare IP Stl. with 2" PE IP.  40 Services</t>
  </si>
  <si>
    <t>PRP.2737.Hwy150</t>
  </si>
  <si>
    <t>Replace 250 ft of 2" Epoxy, 298 ft of 1.25" Epoxy, 186 ft of 1.25" Hot Tar, 144 ft of 2" Mill Wrap, 42 ft of 2" Hot Tar, 1,220 ft of 1.5" Bare Steel, 125 ft of 1.5" Epoxy, 127 ft of 1" Hot Tar.  Install 1,504 ft of 2" and 944 ft of 4" IP HDPE.  8 Services.</t>
  </si>
  <si>
    <t>PRP.2735.Woodsonville.FY20</t>
  </si>
  <si>
    <t>Replace 524 ft of 6" Epoxy, 1,970 ft of 2" Epoxy, 895 ft of 2" PE, 3,001 ft of 2" Bare Steel, 8 ft of FBE, 2,983 ft of 6" Bare Steel, 2,109 ft of 3" Bare Steel IP.  Install 8,510 ft of 2", 1,305 ft of 4" and 3,124 ft of 6" HDPE. 134 Services.</t>
  </si>
  <si>
    <t>PRP.2735.Lexington Ave.FY20</t>
  </si>
  <si>
    <t>Replace 2,891 ft of 6" Bare Steel with 3,011 ft of 6" HDPE.  29 Services</t>
  </si>
  <si>
    <t>PRP.2734.KY 383 Franklin.FY20</t>
  </si>
  <si>
    <t>Replace 430 ft of 6" Epoxy, 648 ft of 2" Bare Steel, 773 ft of 4" Epoxy, 2,885 ft of 6" Mill Wrap Bare Joint, 2,234 ft of 2" Epoxy, 767 ft of 1.25" Epoxy, 1,592 ft of 4" Bare Steel, 2,500 ft of 6" Bare Steel., with 6,629 ft of 2" and 6,400 ft of 6" IP HDPE.  62 Services.</t>
  </si>
  <si>
    <t>PRP.2734.Jackson Pearl.FY20</t>
  </si>
  <si>
    <t>Replace 2,516 ft of 6" Bare Stl, 328 ft of 6" Epoxy and 17 ft of 4" Epoxy IP with 3,031 ft of 6" HDPE. 3 Services</t>
  </si>
  <si>
    <t>PRP.2734.High St Alley.FY20</t>
  </si>
  <si>
    <t>Replace 419 ft of 2" PE, 2,923 ft of 2" Bare Steel, 191 ft of 4" Epoxy, 52 ft of 3" Epoxy, 78 ft of 4" PE, 3,021 ft of 4" Bare Steel, 105 ft of 2" Epoxy LP, with 6,338 ft of 2" IP PE. 109 Services</t>
  </si>
  <si>
    <t>PRP.2734.E Cedar St Fra.FY20</t>
  </si>
  <si>
    <t>Replace 250 ft of 4" Mill Wrap Bare Joint, 5 ft of HDPE, 608 ft of 4" Bare Steel, 192 ft of 1.25" PE, 6,180 ft of 2" Bare Steel, 453 ft of 4" Mill Wrap, 1,106 ft of 2" PE, 570 ft of 3" Bare Steel, 1,963 ft of 2" Epoxy, 378 ft of 1" Bare Steel, 394 ft of 4" Epoxy, 325 ft of 4" PE, with 800 ft of 4" and 11,625 ft of 2" HDPE. 130 Services</t>
  </si>
  <si>
    <t>PRP.2734.E 9th Russville.FY20</t>
  </si>
  <si>
    <t>Replace 9,503 ft of 2" Bare Stl, 398 ft of 2" PE, 2,187 ft of 4" Bare Stl, 535 ft of 1.25" Epoxy, 881 ft of 2" Epoxy, 1,084 ft of 6" Bare Stl, IP with 11,760 ft of 2" PE and 3,103 ft of 2" PE. IP 187 Services</t>
  </si>
  <si>
    <t>PRP.2637.S 28th St.FY20</t>
  </si>
  <si>
    <t>Replace 207 ft of 2" Epoxy, 8,641 ft of 2" Bare Stl, 220 ft of 4" Bare Stl, 1,157 ft of 2" Epoxy, 615 ft of 2" PE, 3,797 ft of 6" Bare Stl, IP with 13,665 ft of 2" PE and 1,405 ft of 4" PE. IP.  262 Services</t>
  </si>
  <si>
    <t>PRP.2637.Old Mayfield Rd.FY20</t>
  </si>
  <si>
    <t>Replace 468 ft of 2" Epoxy, 258 ft of 2" PE, 2,726 ft of 2" Bare Stl, 1,819 ft of 4" Bare Stl. IP with 3,553 ft of 2" PE and 1,702 ft of 4" PE IP.   50 Services</t>
  </si>
  <si>
    <t>PRP.2637.Ohio St.FY20</t>
  </si>
  <si>
    <t>Replace 439 ft of 1.25" Epoxy, 2,056 ft of 8" Hot Tar, 506 ft of 2" Hot Tar, 1,464 ft of 4" Hot Tar, 149 ft of 8" Epoxy, 407 ft of 4" Mill Wrap, 424 ft of 4" Epoxy with 2,567 ft of 2" PE and 3,169 ft of 8" IP PE. 53 Services</t>
  </si>
  <si>
    <t xml:space="preserve">PRP.2636.Poplar St Alley.FY20  </t>
  </si>
  <si>
    <t>Replace 2,372 ft of 4" Hot Tar and 945 ft of 2" Hot Tar IP with 2,879 ft of 2" HDPE. 87 Services</t>
  </si>
  <si>
    <t xml:space="preserve">PRP.2636.Oak Ave.FY20  </t>
  </si>
  <si>
    <t xml:space="preserve">Replace 637 ft of 2" Mill Wrap Bare Joint, 1,781 ft of 2" Epoxy, 749 ft of 4" Mill Wrap Bare Joint, 6ft of 6" Epoxy, 2,430 ft of 8" Mill Wrap Bare Joint, 336 ft of 2" Hot Tar, 1,465 ft of 3" Hot Tar with 3,541 ft of 2" PE and 3,185 ft of 6" IP PE.  99 Services  </t>
  </si>
  <si>
    <t xml:space="preserve">PRP.2636.Crabtree Ave.FY20  </t>
  </si>
  <si>
    <t>Replace 133 ft of 1.25" PE, 2,935 ft of 4" Hot Tar, 1,187  ft of 2" Hot Tar, 1,474 ft of 2" Epoxy IP, with 2,467 ft of 2" HDPE and 3,357 ft of 4"  IP HDPE. 142 Services</t>
  </si>
  <si>
    <t xml:space="preserve">PRP.2636.Bluff Ave.FY20  </t>
  </si>
  <si>
    <t>Replace 148 ft of 1.25" Epoxy, 690 ft of 2" Hot Tar, 106 ft of 2" Epoxy, 117 ft of 3" Epoxy, 305 ft of 3" Hot Tar, 1,365 ft of 4" Epoxy, 3,275 ft of 4" Bare Steel., 319 ft of 4" LP PE with 3,550 ft of 2" PE., and 4,225 ft of 4" IP PE. Retire 1 LP Station. 148 Services</t>
  </si>
  <si>
    <t>PRP.2636.Allen St.FY20</t>
  </si>
  <si>
    <t>2020 PROJECT DETAILS</t>
  </si>
  <si>
    <t>Tax Depreciation 2021</t>
  </si>
  <si>
    <t>Tax Basis - 2021</t>
  </si>
  <si>
    <t>Tax Depreciation Rates - Year 2</t>
  </si>
  <si>
    <t>Tax Basis - 2020</t>
  </si>
  <si>
    <t>FXA02 - Tax Effected Prorated</t>
  </si>
  <si>
    <t>FXA01 - Tax Effected Prorated</t>
  </si>
  <si>
    <t>`</t>
  </si>
  <si>
    <t>Accumulated Depreciation</t>
  </si>
  <si>
    <t>Firm Transport: 301-15000</t>
  </si>
  <si>
    <t>Firm Transport: Over 15000</t>
  </si>
  <si>
    <t>As Filed</t>
  </si>
  <si>
    <t>2022 PROJECT DETAILS</t>
  </si>
  <si>
    <t>Adyl.2635.2nd St</t>
  </si>
  <si>
    <t>Replace 149 ft of 1.25" PE, 1,340 ft of 2" Adyl A, 1,488 ft  of 1.25" Adyl A, and 1,145 ft  of 2" PE.  Install 4,645 ft of 2" HDPE. 64 services</t>
  </si>
  <si>
    <t>Adyl.2635.Hillview Dr</t>
  </si>
  <si>
    <t xml:space="preserve">Replace 2,176 ft.  of 2" PE, 2,581 ft of 2" Adyl A and 2,453 ft of 1.25" Adyl A.  Install 7,209 ft of 2" HDPE.  59 Services </t>
  </si>
  <si>
    <t>Adyl.2635.Sunset Circle</t>
  </si>
  <si>
    <t xml:space="preserve">Replace 11 ft of 2" PE, 20 ft of 1.25" PE, 3,155 ft of 2" Adyl A, and 2,585 ft of 1.25" Adyl A.  Install 5,777 ft of 2" HDPE.  70 Services </t>
  </si>
  <si>
    <t>Adyl.2635.Westend St</t>
  </si>
  <si>
    <t>Replace 1,636 ft of 2" PE and 4,060 ft  of 2" Adyl A.  Install 5,696 ft of 2" HDPE.  47 Services</t>
  </si>
  <si>
    <t xml:space="preserve">PRP.2634. US 41 Hanson </t>
  </si>
  <si>
    <t xml:space="preserve">Replace 1,992 ft of 2" Bare Stl., 1,018 ft of 2" Mill Wrap, 175 ft of 1.25" PE, 15 ft of Epoxy, 25 ft of 2" Stl, unknown coating, 384 ft of Fusion Bond Epoxy.  Install 3,000 ft of 2" HDPE;  39 services. </t>
  </si>
  <si>
    <t>PRP.2634.Robards Phase 1</t>
  </si>
  <si>
    <t>Replace 984 ft of 2" PE, 500 ft of 2" Mill Wrap Bare Joint, 167 ft of 1" Mill Wrap, 891 ft of 2" Mill Wrap, 71 ft of 1.25" Mill Wrap, 2,339 ft of 2" Bare Stl., 857 ft of 2" Epoxy, 236 ft  of 2" Unkown coating.  Install 5,238 ft  of 2" HDPE;   61 services.</t>
  </si>
  <si>
    <t>PRP.2634.Robards Phase 2</t>
  </si>
  <si>
    <t>Replace 2,618 ft of 2" Bare Stl., 288 ft  of 2" Mill Wrap, 14 ft of Fusion Bond Epoxy, 517 ft  of 2" Epoxy, 112 ft of Fusion Bond Epoxy.  Install 3,548 ft  of 2" HDPE;  28 services</t>
  </si>
  <si>
    <t>PRP.2634.Slaughters.FY22</t>
  </si>
  <si>
    <t>Replace 539 ft  of 2" Mill Wrap, 442 ft of 2" Unknown coating, 117 ft of 1" Epoxy, 48 ft of 2" PE, 18 ft of 2" Epoxy, 309 ft of 1.25" PE, 231 ft of 2" Mill Wrap Bare joint, 352 ft of 1" Bare Stl, 4214 ft of 2" Bare Stl.  Install 6,270 ft  of 2" HDPE;   35 services</t>
  </si>
  <si>
    <t>PRP.2635.S. Jefferson</t>
  </si>
  <si>
    <t xml:space="preserve">Replace 311 ft of 4" Bare Stl., 86 ft of 4" PE, 172 ft of 4" Fusion Bond Epoxy, 107 ft  of 1.25" PE, 83 ft of 2" Stl. Unknown coating, 171 ft of 2" Epoxy, 3,048 ft of 2" Bare Stl., 1,820 ft of 3" Bare Stl., 191 ft of 1.25" Bare Stl., 90 ft of 4" Stl. unkown coating, 324 ft of 4" MIll Wrap, 106 ft of 2" PE.  Install 2,849 ft of 2" and 1,215 ft of 4" HDPE;   60 services </t>
  </si>
  <si>
    <t>PRP.2636.Bluff Avenue</t>
  </si>
  <si>
    <t>Replace 133 ft. of 1.25" PE, 2,935 ft. of 4" Hot Tar, 1,187 ft.  of 2" Hot Tar, 1,474 ft.  of 2" Epoxy IP.  Install 2,467 ft. of 2" HDPE and 3,357 ft. of 4"  IP HDPE.  142 Services</t>
  </si>
  <si>
    <t>PRP.2636.E 4th St.FY22</t>
  </si>
  <si>
    <t xml:space="preserve">Replace 523 ft of 2" Mill Wrap, 1,991 ft of 6" Stl., unknown coating, 46 ft of 6" Mill Wrap, 1,899 ft  of 6" Mill Wrap Bare joint.  Install 523 ft of 2" and 3,936 ft  of 6" HDPE;   29 services. </t>
  </si>
  <si>
    <t>PRP.2636.Legion - Allen.FY22</t>
  </si>
  <si>
    <t>Replace 2,998 ft. of 4" Bare Stl. Install 2,998 ft. of 4" HDPE;  38 services</t>
  </si>
  <si>
    <t>PRP.2636.McClarty Ave.FY22</t>
  </si>
  <si>
    <t xml:space="preserve">Retire 967 ft of 4" Mill Wrap Bare Joint, 17 ft of 1.25" Epoxy, 184 ft of 2" Mill Wrap  Tie back Main to existing 6" Main with 125 ft of 2" IP HDPE.  2 Services </t>
  </si>
  <si>
    <t>PRP.2636.Oak Avenue</t>
  </si>
  <si>
    <t>Replace 2,372 ft. of 4" Hot Tar and 945 ft. of 2" Hot Tar IP.  Install 2,879 ft. of 2" HDPE.  87 Services</t>
  </si>
  <si>
    <t>PRP.2637.Hayes Ave</t>
  </si>
  <si>
    <t>Replace 5,453 feet of 2" Mill Wrap Bare joint, 754 feet of 2" Mill Wrap, 1,094 feet of 1.25" Mill Wrap  with 7,300 feet of 2" HDPE;  103 services</t>
  </si>
  <si>
    <t>PRP.2637.Leiberman St</t>
  </si>
  <si>
    <t>Replace 3,876 feet of 2" Mill Wrap Bare Joint, 1 foot of 4" Epoxy, 440 feet of 3/4" PE, 3 feet of 4" Mill Wrap, 842 feet of 2" PE, 2,245 feet of 6" Mill Wrap Bare Joint, 1,286 feet of 1.25" PE, 5 feet of 2" PE with 6,477 feet of 2" and 2,221 feet of 6" HDPE; 98 Services</t>
  </si>
  <si>
    <t>PRP.2637.Locust St</t>
  </si>
  <si>
    <t xml:space="preserve">Replace 2,008 ft of 2" Mill Wrap Bare Joint, 1,911 ft of 2" Mill Wrap, 5 ft of 4" Mill Wrap, 350 ft of Fusion Bond Epoxy, 39 ft of 4" Epoxy, 3,077 ft of 4" Mill Wrap Bare Joint, 224 ft of 2" Stl unknown coating,  Install 3,865 ft of 2" and 3,749 ft of 4" HDPE;  42 services  </t>
  </si>
  <si>
    <t>PRP.2637.Myers St</t>
  </si>
  <si>
    <t>Replace 41 feet of 2" Bare Stl., 348 feet of 2" PE, 3,313 feet of 2" Mill Wrap Bare Joint, 385 feet of 2" Mill Wrap, 399 feet of 2" Fusion Bond Epoxy.  Install 4,487 feet of 2" HDPE; 35 services.</t>
  </si>
  <si>
    <t>PRP.2637.Schneidman Rd.FY22</t>
  </si>
  <si>
    <t>Replace 7,376 ft of 2" Mill Wrap Bare Joint, 913 ft of 2" Mill Wrap, 1,131 ft of 2" Bare Steel, 5 ft of 4" Mill Wrap, 13 ft of 2" Epoxy, 131 ft of 2" PE, 1,010 ft of 4" Mill Wrap Bare Joint IP.  Install 7,449 ft of 2" and 1,056 ft of 4" IP HDPE; 119 Services</t>
  </si>
  <si>
    <t>PRP.2734.Avery Dr</t>
  </si>
  <si>
    <t>Replace 1,234 ft. of 4" Bare Steel, 190 ft of 3" Bare Steel 1,285 ft of 2" Bare Steel, 373 ft of 1.25" Epoxy and 307 ft of 2" Epoxy.  Install 1,501 ft of 2" and 882 ft of  4" IP HDPE. 38 Services</t>
  </si>
  <si>
    <t>PRP.2734.Centerline</t>
  </si>
  <si>
    <t>Replace 30,800 ft of 8" HPD Bare Steel Main with 30,800 ft of 8" Fusion Bond Epoxy HPD Steel main and 3,382 ft of 2" and 4,150 ft of 4" HDPE, also replace 2 Town Border Stations;   8 services</t>
  </si>
  <si>
    <t xml:space="preserve">PRP.2737. W Walnut </t>
  </si>
  <si>
    <t>Replace 9 ft of 4" Mill Wrap, 327 ft of 2" Mill Wrap, 2,520 ft of 2" Bare Stl., 2,242 ft of 2" PE, 125 ft of 2" Hot Tar, 390 ft of 4'' Mill Wrap Bare joint.  Install 700 ft of 2" and 2,923 ft of 4" HDPE;  27 services.</t>
  </si>
  <si>
    <t>PRP.2737.Buford St.FY22</t>
  </si>
  <si>
    <t>Replace 283 ft of 2" Mill Wrap, 485 ft of 4" Epoxy, 198 ft of 2" PE, 215 ft of 1.25" of Bare stl., 676 ft of 2" Painted, 579 ft of 4" Mill Wrap, 106 ft of 2" Stl unknown coating, 1,489 ft of 4" Mill Wrap bare Joint, 265 ft of 1.25 Mill Wrap, 537 ft of 2" Mill Wrap Bare Joint, 4 ft of 2" Epoxy, 192 ft of 2" Bare Stl., 110 ft of 1.25" Epoxy.  Install 3,246 ft of 2" and 1,893 ft of 4" HDPE.   54 services.</t>
  </si>
  <si>
    <t>PRP.2737.Lancaster St</t>
  </si>
  <si>
    <t>Replace 929 ft of 2" Bare Stl., 6 ft of 4" PE, 261 ft of 2" Mill Wrap, 341 ft of 2" Stl unknown coating, 358 ft of 2" Fusion Bond Epoxy, 365 ft of 2" Epoxy, 1,256 ft of 2" Mill Wrap Bare Joint, 1,117 ft of 4" Mill Wrap Bare Joint.  Install 3,580 ft of 2" and 953 ft of 4" HDPE;  37 services.</t>
  </si>
  <si>
    <t>PRP.2737.Pleasantwood Dr.FY22</t>
  </si>
  <si>
    <t>Replace 100 ft of 2" Hot Tar, 309 ft of 2" Mill Wrap, 2,112 ft of 4" Bare Stl., 1,148 ft of 3" Bare Stl., 216 ft of 4" Hot Tar, 257 ft of 2" PE, 2,193 ft of 2" Bare Stl. Install 5,534 ft of 2" and 1,471 ft of 4" HDPE;  80 services.</t>
  </si>
  <si>
    <t>PRP.2737.Totten Ave.FY22</t>
  </si>
  <si>
    <t>Replace 1,037 ft of 4" Mill Wrap, 6,283 ft of 2" Painted, 659 ft of 2" Mill Wrap, 231 ft of 2" Stl unknown coating.  Install 5,950 ft of 2" and 1,045 ft of 4" HDPE;  120 services.</t>
  </si>
  <si>
    <t>PRP.2738.S Harrison St.FY22</t>
  </si>
  <si>
    <t>Replace 321 ft of 2" Stl unknown coating, 25 ft  of 2" Hot Tar, 1,510 ft of 2" Mill Wrap, 947 ft of 2" Mill Wrap Bare Joint, 11 ft of 4" Mill Wrap, 40 ft of 4" PE, 84 ft of 1.25" Stl unkown coating, 520 ft of 6" Epoxy, 230 ft of 1.25" Mill Wrap, 44 ft of 4" Painted Stl., 406 ft of 2" Bare Stl., 85 ft of 4" Bare Stl., 397 ft of 2" Painted Stl., 58 ft of 2" Epoxy, 683 ft of 6" Painted Stl.  Install 4,291 ft of 2" and 1,170 ft of 4" HDPE main;   83 services.</t>
  </si>
  <si>
    <t>Total budgeted 2022 projects</t>
  </si>
  <si>
    <t>Prior Year: 2021</t>
  </si>
  <si>
    <t>Current Year: 2022</t>
  </si>
  <si>
    <t>AS OF OCTOBER 2021 THROUGH SEPTEMBER 2022</t>
  </si>
  <si>
    <t>Fiscal 2022 Bud</t>
  </si>
  <si>
    <t>Line No.</t>
  </si>
  <si>
    <t>annual rate</t>
  </si>
  <si>
    <t xml:space="preserve">Prior Yr </t>
  </si>
  <si>
    <t>Annual Totals</t>
  </si>
  <si>
    <t>13-Month Average</t>
  </si>
  <si>
    <t xml:space="preserve">FERC 37600:  Mains </t>
  </si>
  <si>
    <t>Monthly Investment Additions</t>
  </si>
  <si>
    <t>Cumulative Investment</t>
  </si>
  <si>
    <t>Monthly Retirements</t>
  </si>
  <si>
    <t>Depreciable Base</t>
  </si>
  <si>
    <t>Monthly Depreciation Expense, book basis</t>
  </si>
  <si>
    <t>Cumulative Depreciation</t>
  </si>
  <si>
    <t>Net</t>
  </si>
  <si>
    <t>Depr.</t>
  </si>
  <si>
    <t xml:space="preserve">Month </t>
  </si>
  <si>
    <t>Investment</t>
  </si>
  <si>
    <t>prior period</t>
  </si>
  <si>
    <t>Total:  FERC 376 Depr Exp</t>
  </si>
  <si>
    <t>FERC 38000:  Services</t>
  </si>
  <si>
    <t>Total:  FERC 380 Depr Exp</t>
  </si>
  <si>
    <t>FERC 38100: Meters</t>
  </si>
  <si>
    <t>Total:  FERC 381 Depr Exp</t>
  </si>
  <si>
    <t>This Depreciation methodology is consistent with how the Company accounts for Depreciation expense on its books.</t>
  </si>
  <si>
    <t>MONTHLY DEPRECIATION EXPENSE FOR FISCAL YEAR 2022</t>
  </si>
  <si>
    <t>Prior Yr Balance</t>
  </si>
  <si>
    <t>FERC 37600: Mains</t>
  </si>
  <si>
    <t>Accumulated</t>
  </si>
  <si>
    <t>FERC 38000: Services</t>
  </si>
  <si>
    <t>Total Cost of Removal</t>
  </si>
  <si>
    <t>MONTHLY COST OF REMOVAL FOR FISCAL YEAR 2022</t>
  </si>
  <si>
    <t>Total Depreciation Expense, Monthly (Lines 22+44+66)</t>
  </si>
  <si>
    <t>Prior Year: 2020</t>
  </si>
  <si>
    <t>No.</t>
  </si>
  <si>
    <t>(1)</t>
  </si>
  <si>
    <t>(2)</t>
  </si>
  <si>
    <t>(3)</t>
  </si>
  <si>
    <t>(4)</t>
  </si>
  <si>
    <t>(5)</t>
  </si>
  <si>
    <t>(6)</t>
  </si>
  <si>
    <t>(7)</t>
  </si>
  <si>
    <t>(8)</t>
  </si>
  <si>
    <t>(9)</t>
  </si>
  <si>
    <t>(10)</t>
  </si>
  <si>
    <t>(11)</t>
  </si>
  <si>
    <t>(12)</t>
  </si>
  <si>
    <t>(13)</t>
  </si>
  <si>
    <t>(14)</t>
  </si>
  <si>
    <t>Plant in Service</t>
  </si>
  <si>
    <t>Investments Activity  (Additions net of Retirements)</t>
  </si>
  <si>
    <t>NET RATE BASE FOR FISCAL YEAR 2022</t>
  </si>
  <si>
    <t>Cumulative Retirements</t>
  </si>
  <si>
    <t>Net Investment</t>
  </si>
  <si>
    <t>Net Rate Base (Lines 9 + 10)</t>
  </si>
  <si>
    <t>Actual 2020 Project Costs</t>
  </si>
  <si>
    <t>Depreciation Expense</t>
  </si>
  <si>
    <t>Cumulative balance as of</t>
  </si>
  <si>
    <t>Retirement</t>
  </si>
  <si>
    <t>RECOVERY SCHEDULE</t>
  </si>
  <si>
    <t>Surcharge Report</t>
  </si>
  <si>
    <t>Actual Recovery Year</t>
  </si>
  <si>
    <t>Approved Recovery Amt</t>
  </si>
  <si>
    <t>Actual Recovery Amt</t>
  </si>
  <si>
    <t>Over / (Under) Recovered</t>
  </si>
  <si>
    <t>Carrying Charges</t>
  </si>
  <si>
    <t>Total Over / (Under)</t>
  </si>
  <si>
    <t>Weighted Average Cost of Capital</t>
  </si>
  <si>
    <t>AS OF OCTOBER 2019 THROUGH SEPTEMBER 2020</t>
  </si>
  <si>
    <t>Actual</t>
  </si>
  <si>
    <t>Total Proposed Rate Adjustment</t>
  </si>
  <si>
    <t>2020 approved deficiency</t>
  </si>
  <si>
    <t>Increase in deficiency</t>
  </si>
  <si>
    <t>FY2022</t>
  </si>
  <si>
    <t>Tax Basis - 2022</t>
  </si>
  <si>
    <t>Tax Depreciation Rates - Year 3</t>
  </si>
  <si>
    <t>Tax Depreciation 2022</t>
  </si>
  <si>
    <t>Additions to Gross Plant - Book 2020</t>
  </si>
  <si>
    <t>Additions to Gross Plant - Book 2021</t>
  </si>
  <si>
    <t>Additions to Gross Plant - Book 2022</t>
  </si>
  <si>
    <t>FXA01 Cumulative</t>
  </si>
  <si>
    <t>Prior Yr Bal</t>
  </si>
  <si>
    <t>FXA02 Cumulative</t>
  </si>
  <si>
    <t>Book Basis</t>
  </si>
  <si>
    <t>Add: Deferred Retirements</t>
  </si>
  <si>
    <t>Less: Retirements to Book 2020</t>
  </si>
  <si>
    <t>Less: Retirements to Book 2021</t>
  </si>
  <si>
    <t>Less: Retirements to Book 2022</t>
  </si>
  <si>
    <t>Book Depreciation 2020</t>
  </si>
  <si>
    <t>Book Depreciation 2021</t>
  </si>
  <si>
    <t>Book Depreciation 2022</t>
  </si>
  <si>
    <t>Calculation of Book Depreciation</t>
  </si>
  <si>
    <t>Book Basis - 2020</t>
  </si>
  <si>
    <t>Book Depreciation Rates - Year 1</t>
  </si>
  <si>
    <t>Book Depreciation Rates - Year 2</t>
  </si>
  <si>
    <t>Book Depreciation Rates - Year 3</t>
  </si>
  <si>
    <t>Book Basis - 2021</t>
  </si>
  <si>
    <t>Book Basis - 2022</t>
  </si>
  <si>
    <t>Cumulative Deferred Inc. Taxes and Investment Tax  Credits</t>
  </si>
  <si>
    <t>ADIT</t>
  </si>
  <si>
    <t>Net ADIT</t>
  </si>
  <si>
    <t>NOLC Variable</t>
  </si>
  <si>
    <t>FXA01 Prorated</t>
  </si>
  <si>
    <t xml:space="preserve">Current Yr </t>
  </si>
  <si>
    <t>days in month</t>
  </si>
  <si>
    <t>mid month convention</t>
  </si>
  <si>
    <t>days remaining</t>
  </si>
  <si>
    <t>pro ration factor</t>
  </si>
  <si>
    <t>FXA02 Prorated</t>
  </si>
  <si>
    <t>ADIT Proration:</t>
  </si>
  <si>
    <t>Case 2021-00214</t>
  </si>
  <si>
    <t>Sales: 301-15,000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</si>
</sst>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m\-yy;@"/>
    <numFmt numFmtId="177" formatCode="_-* #,##0.00_-;\-* #,##0.00_-;_-* &quot;-&quot;??_-;_-@_-"/>
    <numFmt numFmtId="178" formatCode="_(* #,##0.0_);_(* \(#,##0.0\);&quot;&quot;;_(@_)"/>
    <numFmt numFmtId="179" formatCode="#,##0.0000_);[Red]\(#,##0.0000\);&quot;&quot;"/>
    <numFmt numFmtId="180" formatCode="_(&quot;$&quot;* #,##0.00_);[Red]_(&quot;$&quot;* \(#,##0.00\);&quot;&quot;"/>
    <numFmt numFmtId="181" formatCode="_(* #,##0_);[Red]_(* \(#,##0\);&quot;&quot;"/>
    <numFmt numFmtId="182" formatCode="0.00_)"/>
    <numFmt numFmtId="183" formatCode="&quot;?#,##0;[Red]\-&quot;&quot;?&quot;#,##0"/>
    <numFmt numFmtId="184" formatCode="[Blue]#,##0,_);[Red]\(#,##0,\)"/>
    <numFmt numFmtId="185" formatCode="###,000"/>
    <numFmt numFmtId="186" formatCode="&quot;$&quot;#,##0.00"/>
    <numFmt numFmtId="187" formatCode="0.0000%"/>
    <numFmt numFmtId="188" formatCode="[$-409]mmm\-yy;@"/>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0"/>
      <color indexed="9"/>
      <name val="Times New Roman"/>
      <family val="1"/>
    </font>
    <font>
      <sz val="12"/>
      <name val="Times New Roman"/>
      <family val="1"/>
    </font>
    <font>
      <b/>
      <u/>
      <sz val="10"/>
      <name val="Times New Roman"/>
      <family val="1"/>
    </font>
    <font>
      <b/>
      <u/>
      <sz val="14"/>
      <name val="Times New Roman"/>
      <family val="1"/>
    </font>
    <font>
      <sz val="12"/>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sz val="10"/>
      <color indexed="10"/>
      <name val="Times New Roman"/>
      <family val="1"/>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b/>
      <sz val="10"/>
      <color theme="1"/>
      <name val="Times New Roman"/>
      <family val="1"/>
    </font>
    <font>
      <sz val="12"/>
      <name val="Helvetica-Narrow"/>
      <family val="2"/>
    </font>
    <font>
      <sz val="9"/>
      <name val="Arial"/>
      <family val="2"/>
    </font>
    <font>
      <i/>
      <sz val="10"/>
      <name val="Arial"/>
      <family val="2"/>
    </font>
    <font>
      <b/>
      <sz val="10"/>
      <name val="Helvetica-Narrow"/>
    </font>
    <font>
      <sz val="10"/>
      <name val="Helvetica-Narrow"/>
      <family val="2"/>
    </font>
    <font>
      <b/>
      <vertAlign val="superscript"/>
      <sz val="10"/>
      <name val="Helvetica-Narrow"/>
    </font>
    <font>
      <i/>
      <sz val="10"/>
      <name val="Helvetica-Narrow"/>
    </font>
    <font>
      <i/>
      <vertAlign val="superscript"/>
      <sz val="10"/>
      <name val="Helvetica-Narrow"/>
    </font>
    <font>
      <sz val="20"/>
      <name val="Arial"/>
      <family val="2"/>
    </font>
    <font>
      <sz val="12"/>
      <name val="Arial"/>
      <family val="2"/>
    </font>
    <font>
      <sz val="12"/>
      <color rgb="FFFF0000"/>
      <name val="Arial"/>
      <family val="2"/>
    </font>
    <font>
      <u/>
      <sz val="12"/>
      <name val="Arial"/>
      <family val="2"/>
    </font>
    <font>
      <b/>
      <i/>
      <u/>
      <sz val="12"/>
      <name val="Arial"/>
      <family val="2"/>
    </font>
    <font>
      <i/>
      <sz val="12"/>
      <name val="Arial"/>
      <family val="2"/>
    </font>
    <font>
      <b/>
      <i/>
      <sz val="12"/>
      <name val="Arial"/>
      <family val="2"/>
    </font>
    <font>
      <sz val="12"/>
      <color theme="0"/>
      <name val="Arial"/>
      <family val="2"/>
    </font>
    <font>
      <sz val="12"/>
      <color rgb="FF0000FF"/>
      <name val="Arial"/>
      <family val="2"/>
    </font>
    <font>
      <sz val="12"/>
      <color theme="1"/>
      <name val="Arial"/>
      <family val="2"/>
    </font>
    <font>
      <b/>
      <u/>
      <sz val="12"/>
      <name val="Arial"/>
      <family val="2"/>
    </font>
    <font>
      <b/>
      <sz val="12"/>
      <color theme="1"/>
      <name val="Arial"/>
      <family val="2"/>
    </font>
    <font>
      <b/>
      <sz val="12"/>
      <color rgb="FF7030A0"/>
      <name val="Arial"/>
      <family val="2"/>
    </font>
    <font>
      <b/>
      <sz val="12"/>
      <color rgb="FFFF0000"/>
      <name val="Arial"/>
      <family val="2"/>
    </font>
    <font>
      <sz val="10"/>
      <color rgb="FFFF0000"/>
      <name val="Arial"/>
      <family val="2"/>
    </font>
    <font>
      <sz val="11"/>
      <color rgb="FF0000FF"/>
      <name val="Arial"/>
      <family val="2"/>
    </font>
    <font>
      <b/>
      <sz val="11"/>
      <name val="Arial"/>
      <family val="2"/>
    </font>
    <font>
      <u/>
      <sz val="11"/>
      <name val="Arial"/>
      <family val="2"/>
    </font>
    <font>
      <b/>
      <u/>
      <sz val="11"/>
      <name val="Arial"/>
      <family val="2"/>
    </font>
    <font>
      <sz val="10"/>
      <color rgb="FFFF0000"/>
      <name val="Times New Roman"/>
      <family val="1"/>
    </font>
    <font>
      <sz val="11"/>
      <name val="Calibri"/>
      <family val="2"/>
      <scheme val="minor"/>
    </font>
    <font>
      <sz val="10"/>
      <name val="Arial"/>
      <family val="2"/>
    </font>
    <font>
      <sz val="10"/>
      <color theme="1"/>
      <name val="Times New Roman"/>
      <family val="1"/>
    </font>
  </fonts>
  <fills count="96">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
      <patternFill patternType="solid">
        <fgColor theme="0"/>
        <bgColor indexed="64"/>
      </patternFill>
    </fill>
  </fills>
  <borders count="78">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999999"/>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s>
  <cellStyleXfs count="58844">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6" fillId="9"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9"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5"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1">
      <alignment horizontal="center" vertical="center"/>
    </xf>
    <xf numFmtId="3" fontId="28" fillId="14" borderId="0" applyBorder="0">
      <alignment horizontal="right"/>
      <protection locked="0"/>
    </xf>
    <xf numFmtId="0" fontId="29" fillId="15" borderId="0" applyNumberFormat="0" applyBorder="0" applyAlignment="0" applyProtection="0"/>
    <xf numFmtId="0" fontId="30" fillId="0" borderId="0" applyNumberFormat="0" applyFill="0" applyBorder="0" applyAlignment="0" applyProtection="0"/>
    <xf numFmtId="0" fontId="31" fillId="14" borderId="2" applyNumberFormat="0" applyAlignment="0" applyProtection="0"/>
    <xf numFmtId="0" fontId="32" fillId="16" borderId="3" applyNumberFormat="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alignment horizontal="left" vertical="center" indent="1"/>
    </xf>
    <xf numFmtId="44" fontId="10" fillId="0" borderId="0" applyFont="0" applyFill="0" applyBorder="0" applyAlignment="0" applyProtection="0"/>
    <xf numFmtId="8" fontId="35" fillId="0" borderId="4">
      <protection locked="0"/>
    </xf>
    <xf numFmtId="0" fontId="30" fillId="0" borderId="0"/>
    <xf numFmtId="0" fontId="30" fillId="0" borderId="0"/>
    <xf numFmtId="0" fontId="30" fillId="0" borderId="5"/>
    <xf numFmtId="6" fontId="36" fillId="0" borderId="0">
      <protection locked="0"/>
    </xf>
    <xf numFmtId="0" fontId="37" fillId="0" borderId="0" applyNumberFormat="0">
      <protection locked="0"/>
    </xf>
    <xf numFmtId="173" fontId="15" fillId="17" borderId="0" applyFill="0" applyBorder="0" applyProtection="0"/>
    <xf numFmtId="0" fontId="38" fillId="0" borderId="0" applyNumberFormat="0" applyFill="0" applyBorder="0" applyAlignment="0" applyProtection="0"/>
    <xf numFmtId="0" fontId="10" fillId="0" borderId="0">
      <protection locked="0"/>
    </xf>
    <xf numFmtId="0" fontId="39" fillId="18" borderId="0" applyNumberFormat="0" applyBorder="0" applyAlignment="0" applyProtection="0"/>
    <xf numFmtId="38" fontId="37" fillId="19" borderId="0" applyNumberFormat="0" applyBorder="0" applyAlignment="0" applyProtection="0"/>
    <xf numFmtId="0" fontId="40" fillId="0" borderId="0" applyNumberFormat="0" applyFill="0" applyBorder="0" applyAlignment="0" applyProtection="0"/>
    <xf numFmtId="0" fontId="41" fillId="0" borderId="6" applyNumberFormat="0" applyAlignment="0" applyProtection="0">
      <alignment horizontal="left" vertical="center"/>
    </xf>
    <xf numFmtId="0" fontId="41" fillId="0" borderId="7">
      <alignment horizontal="left" vertical="center"/>
    </xf>
    <xf numFmtId="0" fontId="42" fillId="0" borderId="0">
      <alignment horizontal="center"/>
    </xf>
    <xf numFmtId="0" fontId="43" fillId="0" borderId="8" applyNumberFormat="0" applyFill="0" applyAlignment="0" applyProtection="0"/>
    <xf numFmtId="0" fontId="44" fillId="0" borderId="9" applyNumberFormat="0" applyFill="0" applyAlignment="0" applyProtection="0"/>
    <xf numFmtId="0" fontId="45" fillId="0" borderId="10" applyNumberFormat="0" applyFill="0" applyAlignment="0" applyProtection="0"/>
    <xf numFmtId="0" fontId="45" fillId="0" borderId="0" applyNumberFormat="0" applyFill="0" applyBorder="0" applyAlignment="0" applyProtection="0"/>
    <xf numFmtId="0" fontId="10" fillId="0" borderId="0">
      <protection locked="0"/>
    </xf>
    <xf numFmtId="0" fontId="10" fillId="0" borderId="0">
      <protection locked="0"/>
    </xf>
    <xf numFmtId="0" fontId="46" fillId="0" borderId="11" applyNumberFormat="0" applyFill="0" applyAlignment="0" applyProtection="0"/>
    <xf numFmtId="0" fontId="47" fillId="7" borderId="2" applyNumberFormat="0" applyAlignment="0" applyProtection="0"/>
    <xf numFmtId="10" fontId="37" fillId="20" borderId="12" applyNumberFormat="0" applyBorder="0" applyAlignment="0" applyProtection="0"/>
    <xf numFmtId="0" fontId="48" fillId="21" borderId="5"/>
    <xf numFmtId="0" fontId="49" fillId="0" borderId="0" applyNumberFormat="0">
      <alignment horizontal="left"/>
    </xf>
    <xf numFmtId="0" fontId="50" fillId="0" borderId="13" applyNumberFormat="0" applyFill="0" applyAlignment="0" applyProtection="0"/>
    <xf numFmtId="0" fontId="51" fillId="22" borderId="0" applyNumberFormat="0" applyBorder="0" applyAlignment="0" applyProtection="0"/>
    <xf numFmtId="37" fontId="52" fillId="0" borderId="0"/>
    <xf numFmtId="3" fontId="37" fillId="19" borderId="0" applyNumberFormat="0"/>
    <xf numFmtId="174" fontId="5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4" fillId="0" borderId="0"/>
    <xf numFmtId="0" fontId="33" fillId="0" borderId="0"/>
    <xf numFmtId="0" fontId="33" fillId="0" borderId="0"/>
    <xf numFmtId="0" fontId="33" fillId="0" borderId="0"/>
    <xf numFmtId="0" fontId="33"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1" fillId="0" borderId="0"/>
    <xf numFmtId="0" fontId="17" fillId="0" borderId="0"/>
    <xf numFmtId="0" fontId="55" fillId="23" borderId="14" applyNumberFormat="0" applyFont="0" applyAlignment="0" applyProtection="0"/>
    <xf numFmtId="43" fontId="56" fillId="0" borderId="0"/>
    <xf numFmtId="0" fontId="57" fillId="14" borderId="15" applyNumberFormat="0" applyAlignment="0" applyProtection="0"/>
    <xf numFmtId="4" fontId="58" fillId="24" borderId="0">
      <alignment horizontal="right"/>
    </xf>
    <xf numFmtId="0" fontId="59" fillId="24" borderId="0">
      <alignment horizontal="center" vertical="center"/>
    </xf>
    <xf numFmtId="0" fontId="60" fillId="24" borderId="16"/>
    <xf numFmtId="0" fontId="59" fillId="24" borderId="0" applyBorder="0">
      <alignment horizontal="centerContinuous"/>
    </xf>
    <xf numFmtId="0" fontId="61" fillId="24" borderId="0" applyBorder="0">
      <alignment horizontal="centerContinuous"/>
    </xf>
    <xf numFmtId="9" fontId="10" fillId="0" borderId="0" applyFont="0" applyFill="0" applyBorder="0" applyAlignment="0" applyProtection="0"/>
    <xf numFmtId="10" fontId="1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2" fillId="0" borderId="0" applyNumberFormat="0" applyFont="0" applyFill="0" applyBorder="0" applyAlignment="0" applyProtection="0">
      <alignment horizontal="left"/>
    </xf>
    <xf numFmtId="0" fontId="30" fillId="0" borderId="0"/>
    <xf numFmtId="0" fontId="30" fillId="0" borderId="0"/>
    <xf numFmtId="0" fontId="63" fillId="0" borderId="0" applyNumberFormat="0">
      <alignment horizontal="left"/>
    </xf>
    <xf numFmtId="0" fontId="30" fillId="0" borderId="5"/>
    <xf numFmtId="0" fontId="30" fillId="0" borderId="5"/>
    <xf numFmtId="0" fontId="64" fillId="0" borderId="0" applyNumberFormat="0" applyFill="0" applyBorder="0" applyAlignment="0" applyProtection="0"/>
    <xf numFmtId="0" fontId="65" fillId="25" borderId="0"/>
    <xf numFmtId="0" fontId="65" fillId="25" borderId="0"/>
    <xf numFmtId="175" fontId="66" fillId="0" borderId="0">
      <alignment horizontal="center"/>
    </xf>
    <xf numFmtId="0" fontId="67" fillId="0" borderId="17" applyNumberFormat="0" applyFill="0" applyAlignment="0" applyProtection="0"/>
    <xf numFmtId="0" fontId="48" fillId="0" borderId="18"/>
    <xf numFmtId="0" fontId="48" fillId="0" borderId="18"/>
    <xf numFmtId="0" fontId="48" fillId="0" borderId="5"/>
    <xf numFmtId="0" fontId="48" fillId="0" borderId="5"/>
    <xf numFmtId="37" fontId="37" fillId="26" borderId="0" applyNumberFormat="0" applyBorder="0" applyAlignment="0" applyProtection="0"/>
    <xf numFmtId="37" fontId="13" fillId="0" borderId="0"/>
    <xf numFmtId="3" fontId="68" fillId="0" borderId="11" applyProtection="0"/>
    <xf numFmtId="0" fontId="69" fillId="0" borderId="0" applyNumberFormat="0" applyFill="0" applyBorder="0" applyAlignment="0" applyProtection="0"/>
    <xf numFmtId="0" fontId="70" fillId="0" borderId="0"/>
    <xf numFmtId="9" fontId="55" fillId="0" borderId="0" applyFont="0" applyFill="0" applyBorder="0" applyAlignment="0" applyProtection="0"/>
    <xf numFmtId="44"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13" borderId="1">
      <alignment horizontal="center" vertical="center"/>
    </xf>
    <xf numFmtId="43" fontId="73" fillId="0" borderId="0" applyFont="0" applyFill="0" applyBorder="0" applyAlignment="0" applyProtection="0"/>
    <xf numFmtId="44" fontId="73" fillId="0" borderId="0" applyFont="0" applyFill="0" applyBorder="0" applyAlignment="0" applyProtection="0"/>
    <xf numFmtId="0" fontId="13" fillId="0" borderId="0" applyNumberFormat="0">
      <protection locked="0"/>
    </xf>
    <xf numFmtId="0" fontId="73" fillId="0" borderId="0">
      <protection locked="0"/>
    </xf>
    <xf numFmtId="38" fontId="13" fillId="19" borderId="0" applyNumberFormat="0" applyBorder="0" applyAlignment="0" applyProtection="0"/>
    <xf numFmtId="0" fontId="73" fillId="0" borderId="0">
      <protection locked="0"/>
    </xf>
    <xf numFmtId="0" fontId="73" fillId="0" borderId="0">
      <protection locked="0"/>
    </xf>
    <xf numFmtId="0" fontId="16" fillId="0" borderId="11" applyNumberFormat="0" applyFill="0" applyAlignment="0" applyProtection="0"/>
    <xf numFmtId="10" fontId="13" fillId="20" borderId="12" applyNumberFormat="0" applyBorder="0" applyAlignment="0" applyProtection="0"/>
    <xf numFmtId="3" fontId="13" fillId="19" borderId="0" applyNumberFormat="0"/>
    <xf numFmtId="174" fontId="12" fillId="0" borderId="0"/>
    <xf numFmtId="0" fontId="10" fillId="0" borderId="0"/>
    <xf numFmtId="0" fontId="10" fillId="0" borderId="0"/>
    <xf numFmtId="0" fontId="10" fillId="23" borderId="14" applyNumberFormat="0" applyFont="0" applyAlignment="0" applyProtection="0"/>
    <xf numFmtId="9" fontId="73" fillId="0" borderId="0" applyFont="0" applyFill="0" applyBorder="0" applyAlignment="0" applyProtection="0"/>
    <xf numFmtId="10" fontId="7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7" fontId="13" fillId="26" borderId="0" applyNumberFormat="0" applyBorder="0" applyAlignment="0" applyProtection="0"/>
    <xf numFmtId="0" fontId="8" fillId="0" borderId="0"/>
    <xf numFmtId="0" fontId="73" fillId="0" borderId="0"/>
    <xf numFmtId="41"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0" fontId="8" fillId="0" borderId="0"/>
    <xf numFmtId="41" fontId="8"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9"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0" fontId="25" fillId="2" borderId="0" applyNumberFormat="0" applyBorder="0" applyAlignment="0" applyProtection="0"/>
    <xf numFmtId="176" fontId="8" fillId="27" borderId="0" applyNumberFormat="0" applyBorder="0" applyAlignment="0" applyProtection="0"/>
    <xf numFmtId="176" fontId="25" fillId="8" borderId="0" applyNumberFormat="0" applyBorder="0" applyAlignment="0" applyProtection="0"/>
    <xf numFmtId="176" fontId="25" fillId="2" borderId="0" applyNumberFormat="0" applyBorder="0" applyAlignment="0" applyProtection="0"/>
    <xf numFmtId="176" fontId="25" fillId="8"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 borderId="0" applyNumberFormat="0" applyBorder="0" applyAlignment="0" applyProtection="0"/>
    <xf numFmtId="176" fontId="25" fillId="8" borderId="0" applyNumberFormat="0" applyBorder="0" applyAlignment="0" applyProtection="0"/>
    <xf numFmtId="0" fontId="8"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176" fontId="8" fillId="27" borderId="0" applyNumberFormat="0" applyBorder="0" applyAlignment="0" applyProtection="0"/>
    <xf numFmtId="176" fontId="8" fillId="27"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0" fontId="8" fillId="27" borderId="0" applyNumberFormat="0" applyBorder="0" applyAlignment="0" applyProtection="0"/>
    <xf numFmtId="176" fontId="8" fillId="8" borderId="0" applyNumberFormat="0" applyBorder="0" applyAlignment="0" applyProtection="0"/>
    <xf numFmtId="176" fontId="8" fillId="8" borderId="0" applyNumberFormat="0" applyBorder="0" applyAlignment="0" applyProtection="0"/>
    <xf numFmtId="176" fontId="25" fillId="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2" borderId="0" applyNumberFormat="0" applyBorder="0" applyAlignment="0" applyProtection="0"/>
    <xf numFmtId="176" fontId="25"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0" fontId="25" fillId="15" borderId="0" applyNumberFormat="0" applyBorder="0" applyAlignment="0" applyProtection="0"/>
    <xf numFmtId="176" fontId="8" fillId="28" borderId="0" applyNumberFormat="0" applyBorder="0" applyAlignment="0" applyProtection="0"/>
    <xf numFmtId="176" fontId="25" fillId="3" borderId="0" applyNumberFormat="0" applyBorder="0" applyAlignment="0" applyProtection="0"/>
    <xf numFmtId="176" fontId="25" fillId="15" borderId="0" applyNumberFormat="0" applyBorder="0" applyAlignment="0" applyProtection="0"/>
    <xf numFmtId="176" fontId="25" fillId="3"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15" borderId="0" applyNumberFormat="0" applyBorder="0" applyAlignment="0" applyProtection="0"/>
    <xf numFmtId="176" fontId="25" fillId="3" borderId="0" applyNumberFormat="0" applyBorder="0" applyAlignment="0" applyProtection="0"/>
    <xf numFmtId="0" fontId="8"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176" fontId="8" fillId="28" borderId="0" applyNumberFormat="0" applyBorder="0" applyAlignment="0" applyProtection="0"/>
    <xf numFmtId="176" fontId="8" fillId="28"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0" fontId="8" fillId="28" borderId="0" applyNumberFormat="0" applyBorder="0" applyAlignment="0" applyProtection="0"/>
    <xf numFmtId="176" fontId="8" fillId="3" borderId="0" applyNumberFormat="0" applyBorder="0" applyAlignment="0" applyProtection="0"/>
    <xf numFmtId="176" fontId="8" fillId="3" borderId="0" applyNumberFormat="0" applyBorder="0" applyAlignment="0" applyProtection="0"/>
    <xf numFmtId="176" fontId="25"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0" fontId="25" fillId="18" borderId="0" applyNumberFormat="0" applyBorder="0" applyAlignment="0" applyProtection="0"/>
    <xf numFmtId="176" fontId="8" fillId="29" borderId="0" applyNumberFormat="0" applyBorder="0" applyAlignment="0" applyProtection="0"/>
    <xf numFmtId="176" fontId="25" fillId="23" borderId="0" applyNumberFormat="0" applyBorder="0" applyAlignment="0" applyProtection="0"/>
    <xf numFmtId="176" fontId="25" fillId="18" borderId="0" applyNumberFormat="0" applyBorder="0" applyAlignment="0" applyProtection="0"/>
    <xf numFmtId="176" fontId="25" fillId="23"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18" borderId="0" applyNumberFormat="0" applyBorder="0" applyAlignment="0" applyProtection="0"/>
    <xf numFmtId="176" fontId="25" fillId="23" borderId="0" applyNumberFormat="0" applyBorder="0" applyAlignment="0" applyProtection="0"/>
    <xf numFmtId="0" fontId="8"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176" fontId="8" fillId="29" borderId="0" applyNumberFormat="0" applyBorder="0" applyAlignment="0" applyProtection="0"/>
    <xf numFmtId="176" fontId="8" fillId="29"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8" fillId="29"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25"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18" borderId="0" applyNumberFormat="0" applyBorder="0" applyAlignment="0" applyProtection="0"/>
    <xf numFmtId="176" fontId="25"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0" fontId="25" fillId="30" borderId="0" applyNumberFormat="0" applyBorder="0" applyAlignment="0" applyProtection="0"/>
    <xf numFmtId="176" fontId="8" fillId="31" borderId="0" applyNumberFormat="0" applyBorder="0" applyAlignment="0" applyProtection="0"/>
    <xf numFmtId="176" fontId="25" fillId="7" borderId="0" applyNumberFormat="0" applyBorder="0" applyAlignment="0" applyProtection="0"/>
    <xf numFmtId="176" fontId="25" fillId="30" borderId="0" applyNumberFormat="0" applyBorder="0" applyAlignment="0" applyProtection="0"/>
    <xf numFmtId="176" fontId="25" fillId="7"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0" borderId="0" applyNumberFormat="0" applyBorder="0" applyAlignment="0" applyProtection="0"/>
    <xf numFmtId="176" fontId="25" fillId="7" borderId="0" applyNumberFormat="0" applyBorder="0" applyAlignment="0" applyProtection="0"/>
    <xf numFmtId="0" fontId="8"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5" fillId="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30" borderId="0" applyNumberFormat="0" applyBorder="0" applyAlignment="0" applyProtection="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25" fillId="7" borderId="0" applyNumberFormat="0" applyBorder="0" applyAlignment="0" applyProtection="0"/>
    <xf numFmtId="176" fontId="8" fillId="31" borderId="0" applyNumberFormat="0" applyBorder="0" applyAlignment="0" applyProtection="0"/>
    <xf numFmtId="176" fontId="8" fillId="31" borderId="0" applyNumberFormat="0" applyBorder="0" applyAlignment="0" applyProtection="0"/>
    <xf numFmtId="176" fontId="25" fillId="30" borderId="0" applyNumberFormat="0" applyBorder="0" applyAlignment="0" applyProtection="0"/>
    <xf numFmtId="0"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25" fillId="0" borderId="0"/>
    <xf numFmtId="176"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0" fontId="25" fillId="0" borderId="0"/>
    <xf numFmtId="176" fontId="8" fillId="31" borderId="0" applyNumberFormat="0" applyBorder="0" applyAlignment="0" applyProtection="0"/>
    <xf numFmtId="176" fontId="8" fillId="31"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25" fillId="0" borderId="0"/>
    <xf numFmtId="176" fontId="8" fillId="7" borderId="0" applyNumberFormat="0" applyBorder="0" applyAlignment="0" applyProtection="0"/>
    <xf numFmtId="176" fontId="8" fillId="7" borderId="0" applyNumberFormat="0" applyBorder="0" applyAlignment="0" applyProtection="0"/>
    <xf numFmtId="0" fontId="8" fillId="31" borderId="0" applyNumberFormat="0" applyBorder="0" applyAlignment="0" applyProtection="0"/>
    <xf numFmtId="176" fontId="8" fillId="7" borderId="0" applyNumberFormat="0" applyBorder="0" applyAlignment="0" applyProtection="0"/>
    <xf numFmtId="176" fontId="8" fillId="7"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25"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0" borderId="0"/>
    <xf numFmtId="0" fontId="25" fillId="0" borderId="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25" fillId="6" borderId="0" applyNumberFormat="0" applyBorder="0" applyAlignment="0" applyProtection="0"/>
    <xf numFmtId="0" fontId="25" fillId="6" borderId="0" applyNumberFormat="0" applyBorder="0" applyAlignment="0" applyProtection="0"/>
    <xf numFmtId="176" fontId="8" fillId="32" borderId="0" applyNumberFormat="0" applyBorder="0" applyAlignment="0" applyProtection="0"/>
    <xf numFmtId="176" fontId="25" fillId="6"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25" fillId="0" borderId="0"/>
    <xf numFmtId="176" fontId="8" fillId="32"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176" fontId="8" fillId="32" borderId="0" applyNumberFormat="0" applyBorder="0" applyAlignment="0" applyProtection="0"/>
    <xf numFmtId="176" fontId="8" fillId="32" borderId="0" applyNumberFormat="0" applyBorder="0" applyAlignment="0" applyProtection="0"/>
    <xf numFmtId="0" fontId="8" fillId="32" borderId="0" applyNumberFormat="0" applyBorder="0" applyAlignment="0" applyProtection="0"/>
    <xf numFmtId="176" fontId="8" fillId="32" borderId="0" applyNumberFormat="0" applyBorder="0" applyAlignment="0" applyProtection="0"/>
    <xf numFmtId="176"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0" borderId="0"/>
    <xf numFmtId="0" fontId="25" fillId="0" borderId="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0" fontId="25" fillId="7"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2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0" fontId="25" fillId="2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176" fontId="25" fillId="7" borderId="0" applyNumberFormat="0" applyBorder="0" applyAlignment="0" applyProtection="0"/>
    <xf numFmtId="0"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0" borderId="0"/>
    <xf numFmtId="176" fontId="25" fillId="23" borderId="0" applyNumberFormat="0" applyBorder="0" applyAlignment="0" applyProtection="0"/>
    <xf numFmtId="0" fontId="25" fillId="0" borderId="0"/>
    <xf numFmtId="0" fontId="25" fillId="7" borderId="0" applyNumberFormat="0" applyBorder="0" applyAlignment="0" applyProtection="0"/>
    <xf numFmtId="176" fontId="25" fillId="2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0" fontId="25" fillId="7" borderId="0" applyNumberFormat="0" applyBorder="0" applyAlignment="0" applyProtection="0"/>
    <xf numFmtId="176" fontId="8" fillId="33" borderId="0" applyNumberFormat="0" applyBorder="0" applyAlignment="0" applyProtection="0"/>
    <xf numFmtId="176" fontId="25" fillId="23" borderId="0" applyNumberFormat="0" applyBorder="0" applyAlignment="0" applyProtection="0"/>
    <xf numFmtId="176" fontId="25" fillId="7" borderId="0" applyNumberFormat="0" applyBorder="0" applyAlignment="0" applyProtection="0"/>
    <xf numFmtId="176" fontId="25" fillId="23" borderId="0" applyNumberFormat="0" applyBorder="0" applyAlignment="0" applyProtection="0"/>
    <xf numFmtId="176" fontId="25" fillId="7"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176" fontId="25" fillId="7"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25" fillId="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0"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0" borderId="0"/>
    <xf numFmtId="0"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2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25" fillId="7"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25" fillId="7"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33"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0"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25" fillId="0" borderId="0"/>
    <xf numFmtId="176"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33" borderId="0" applyNumberFormat="0" applyBorder="0" applyAlignment="0" applyProtection="0"/>
    <xf numFmtId="176" fontId="8" fillId="33"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0" borderId="0"/>
    <xf numFmtId="176" fontId="8" fillId="23" borderId="0" applyNumberFormat="0" applyBorder="0" applyAlignment="0" applyProtection="0"/>
    <xf numFmtId="176" fontId="8" fillId="23" borderId="0" applyNumberFormat="0" applyBorder="0" applyAlignment="0" applyProtection="0"/>
    <xf numFmtId="0" fontId="8" fillId="3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176" fontId="25" fillId="7" borderId="0" applyNumberFormat="0" applyBorder="0" applyAlignment="0" applyProtection="0"/>
    <xf numFmtId="0" fontId="25" fillId="0" borderId="0"/>
    <xf numFmtId="176"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7" borderId="0" applyNumberFormat="0" applyBorder="0" applyAlignment="0" applyProtection="0"/>
    <xf numFmtId="176" fontId="25" fillId="7" borderId="0" applyNumberFormat="0" applyBorder="0" applyAlignment="0" applyProtection="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5" fillId="0" borderId="0"/>
    <xf numFmtId="0" fontId="25" fillId="0" borderId="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25" fillId="8"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0" fontId="25" fillId="8" borderId="0" applyNumberFormat="0" applyBorder="0" applyAlignment="0" applyProtection="0"/>
    <xf numFmtId="176" fontId="8" fillId="34"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0" borderId="0"/>
    <xf numFmtId="0"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4"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0"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25" fillId="0" borderId="0"/>
    <xf numFmtId="176"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4" borderId="0" applyNumberFormat="0" applyBorder="0" applyAlignment="0" applyProtection="0"/>
    <xf numFmtId="176" fontId="8" fillId="34"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0" borderId="0"/>
    <xf numFmtId="176" fontId="8" fillId="6" borderId="0" applyNumberFormat="0" applyBorder="0" applyAlignment="0" applyProtection="0"/>
    <xf numFmtId="176" fontId="8" fillId="6" borderId="0" applyNumberFormat="0" applyBorder="0" applyAlignment="0" applyProtection="0"/>
    <xf numFmtId="0" fontId="8" fillId="34"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5" fillId="0" borderId="0"/>
    <xf numFmtId="0" fontId="25"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0"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0" borderId="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25" fillId="3" borderId="0" applyNumberFormat="0" applyBorder="0" applyAlignment="0" applyProtection="0"/>
    <xf numFmtId="0" fontId="25" fillId="3" borderId="0" applyNumberFormat="0" applyBorder="0" applyAlignment="0" applyProtection="0"/>
    <xf numFmtId="176" fontId="8" fillId="35" borderId="0" applyNumberFormat="0" applyBorder="0" applyAlignment="0" applyProtection="0"/>
    <xf numFmtId="176" fontId="25" fillId="3"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0" borderId="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25" fillId="0" borderId="0"/>
    <xf numFmtId="176" fontId="8" fillId="35"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176" fontId="8" fillId="35" borderId="0" applyNumberFormat="0" applyBorder="0" applyAlignment="0" applyProtection="0"/>
    <xf numFmtId="176" fontId="8" fillId="35" borderId="0" applyNumberFormat="0" applyBorder="0" applyAlignment="0" applyProtection="0"/>
    <xf numFmtId="0" fontId="8" fillId="35" borderId="0" applyNumberFormat="0" applyBorder="0" applyAlignment="0" applyProtection="0"/>
    <xf numFmtId="176" fontId="8" fillId="35" borderId="0" applyNumberFormat="0" applyBorder="0" applyAlignment="0" applyProtection="0"/>
    <xf numFmtId="176"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176" fontId="25" fillId="3" borderId="0" applyNumberFormat="0" applyBorder="0" applyAlignment="0" applyProtection="0"/>
    <xf numFmtId="0" fontId="25" fillId="0" borderId="0"/>
    <xf numFmtId="176"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25" fillId="0" borderId="0"/>
    <xf numFmtId="0" fontId="25" fillId="0" borderId="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0" fontId="25" fillId="36"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22"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0" borderId="0"/>
    <xf numFmtId="0" fontId="25" fillId="22"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176" fontId="25" fillId="36" borderId="0" applyNumberFormat="0" applyBorder="0" applyAlignment="0" applyProtection="0"/>
    <xf numFmtId="0"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0" borderId="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0" fontId="25" fillId="0" borderId="0"/>
    <xf numFmtId="0" fontId="25" fillId="22"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0" fontId="25" fillId="0" borderId="0"/>
    <xf numFmtId="176" fontId="25" fillId="22" borderId="0" applyNumberFormat="0" applyBorder="0" applyAlignment="0" applyProtection="0"/>
    <xf numFmtId="0" fontId="25" fillId="0" borderId="0"/>
    <xf numFmtId="0" fontId="25" fillId="36" borderId="0" applyNumberFormat="0" applyBorder="0" applyAlignment="0" applyProtection="0"/>
    <xf numFmtId="176" fontId="25" fillId="22"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0" fontId="25" fillId="36" borderId="0" applyNumberFormat="0" applyBorder="0" applyAlignment="0" applyProtection="0"/>
    <xf numFmtId="176" fontId="8" fillId="37" borderId="0" applyNumberFormat="0" applyBorder="0" applyAlignment="0" applyProtection="0"/>
    <xf numFmtId="176" fontId="25" fillId="22" borderId="0" applyNumberFormat="0" applyBorder="0" applyAlignment="0" applyProtection="0"/>
    <xf numFmtId="176" fontId="25" fillId="36" borderId="0" applyNumberFormat="0" applyBorder="0" applyAlignment="0" applyProtection="0"/>
    <xf numFmtId="176" fontId="25" fillId="22" borderId="0" applyNumberFormat="0" applyBorder="0" applyAlignment="0" applyProtection="0"/>
    <xf numFmtId="176" fontId="25" fillId="36"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25" fillId="22"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176" fontId="25" fillId="22" borderId="0" applyNumberFormat="0" applyBorder="0" applyAlignment="0" applyProtection="0"/>
    <xf numFmtId="0" fontId="8" fillId="36" borderId="0" applyNumberFormat="0" applyBorder="0" applyAlignment="0" applyProtection="0"/>
    <xf numFmtId="176" fontId="25" fillId="22" borderId="0" applyNumberFormat="0" applyBorder="0" applyAlignment="0" applyProtection="0"/>
    <xf numFmtId="0" fontId="8" fillId="36"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22" borderId="0" applyNumberFormat="0" applyBorder="0" applyAlignment="0" applyProtection="0"/>
    <xf numFmtId="176" fontId="25" fillId="22" borderId="0" applyNumberFormat="0" applyBorder="0" applyAlignment="0" applyProtection="0"/>
    <xf numFmtId="176" fontId="25" fillId="36" borderId="0" applyNumberFormat="0" applyBorder="0" applyAlignment="0" applyProtection="0"/>
    <xf numFmtId="0" fontId="25" fillId="0" borderId="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0" fontId="25" fillId="3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0"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0" borderId="0"/>
    <xf numFmtId="0"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22"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25" fillId="36"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25" fillId="0" borderId="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25" fillId="36" borderId="0" applyNumberFormat="0" applyBorder="0" applyAlignment="0" applyProtection="0"/>
    <xf numFmtId="176" fontId="25" fillId="22" borderId="0" applyNumberFormat="0" applyBorder="0" applyAlignment="0" applyProtection="0"/>
    <xf numFmtId="176" fontId="25" fillId="22" borderId="0" applyNumberFormat="0" applyBorder="0" applyAlignment="0" applyProtection="0"/>
    <xf numFmtId="0" fontId="25" fillId="22" borderId="0" applyNumberFormat="0" applyBorder="0" applyAlignment="0" applyProtection="0"/>
    <xf numFmtId="176" fontId="25" fillId="22" borderId="0" applyNumberFormat="0" applyBorder="0" applyAlignment="0" applyProtection="0"/>
    <xf numFmtId="0" fontId="8" fillId="37"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0"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25" fillId="0" borderId="0"/>
    <xf numFmtId="176"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176" fontId="8" fillId="37" borderId="0" applyNumberFormat="0" applyBorder="0" applyAlignment="0" applyProtection="0"/>
    <xf numFmtId="176" fontId="8" fillId="37"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0" borderId="0"/>
    <xf numFmtId="176" fontId="8" fillId="22" borderId="0" applyNumberFormat="0" applyBorder="0" applyAlignment="0" applyProtection="0"/>
    <xf numFmtId="176" fontId="8" fillId="22" borderId="0" applyNumberFormat="0" applyBorder="0" applyAlignment="0" applyProtection="0"/>
    <xf numFmtId="0" fontId="8" fillId="37" borderId="0" applyNumberFormat="0" applyBorder="0" applyAlignment="0" applyProtection="0"/>
    <xf numFmtId="176" fontId="8" fillId="22" borderId="0" applyNumberFormat="0" applyBorder="0" applyAlignment="0" applyProtection="0"/>
    <xf numFmtId="176" fontId="8" fillId="22"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176" fontId="25" fillId="36" borderId="0" applyNumberFormat="0" applyBorder="0" applyAlignment="0" applyProtection="0"/>
    <xf numFmtId="0" fontId="25" fillId="0" borderId="0"/>
    <xf numFmtId="176"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176" fontId="25" fillId="36" borderId="0" applyNumberFormat="0" applyBorder="0" applyAlignment="0" applyProtection="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5" fillId="0" borderId="0"/>
    <xf numFmtId="0" fontId="25"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0" fontId="25" fillId="30"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15"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0" borderId="0"/>
    <xf numFmtId="0" fontId="25" fillId="15"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176" fontId="25" fillId="30" borderId="0" applyNumberFormat="0" applyBorder="0" applyAlignment="0" applyProtection="0"/>
    <xf numFmtId="0"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0" borderId="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0" fontId="25" fillId="0" borderId="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0" borderId="0"/>
    <xf numFmtId="176" fontId="25" fillId="15" borderId="0" applyNumberFormat="0" applyBorder="0" applyAlignment="0" applyProtection="0"/>
    <xf numFmtId="0" fontId="25" fillId="0" borderId="0"/>
    <xf numFmtId="0" fontId="25" fillId="30" borderId="0" applyNumberFormat="0" applyBorder="0" applyAlignment="0" applyProtection="0"/>
    <xf numFmtId="176" fontId="25" fillId="15"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0" fontId="25" fillId="30" borderId="0" applyNumberFormat="0" applyBorder="0" applyAlignment="0" applyProtection="0"/>
    <xf numFmtId="176" fontId="8" fillId="38" borderId="0" applyNumberFormat="0" applyBorder="0" applyAlignment="0" applyProtection="0"/>
    <xf numFmtId="176" fontId="25" fillId="15" borderId="0" applyNumberFormat="0" applyBorder="0" applyAlignment="0" applyProtection="0"/>
    <xf numFmtId="176" fontId="25" fillId="30" borderId="0" applyNumberFormat="0" applyBorder="0" applyAlignment="0" applyProtection="0"/>
    <xf numFmtId="176" fontId="25" fillId="15" borderId="0" applyNumberFormat="0" applyBorder="0" applyAlignment="0" applyProtection="0"/>
    <xf numFmtId="176" fontId="25" fillId="30"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15" borderId="0" applyNumberFormat="0" applyBorder="0" applyAlignment="0" applyProtection="0"/>
    <xf numFmtId="176" fontId="25" fillId="15" borderId="0" applyNumberFormat="0" applyBorder="0" applyAlignment="0" applyProtection="0"/>
    <xf numFmtId="176" fontId="25" fillId="30" borderId="0" applyNumberFormat="0" applyBorder="0" applyAlignment="0" applyProtection="0"/>
    <xf numFmtId="0" fontId="25" fillId="0" borderId="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0" fontId="25" fillId="30"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0"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0" borderId="0"/>
    <xf numFmtId="0"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15"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25" fillId="30"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0" borderId="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25" fillId="30" borderId="0" applyNumberFormat="0" applyBorder="0" applyAlignment="0" applyProtection="0"/>
    <xf numFmtId="176"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8" fillId="38"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0"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25" fillId="0" borderId="0"/>
    <xf numFmtId="176"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176" fontId="8" fillId="38" borderId="0" applyNumberFormat="0" applyBorder="0" applyAlignment="0" applyProtection="0"/>
    <xf numFmtId="176" fontId="8" fillId="38"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0" borderId="0"/>
    <xf numFmtId="176" fontId="8" fillId="15" borderId="0" applyNumberFormat="0" applyBorder="0" applyAlignment="0" applyProtection="0"/>
    <xf numFmtId="176" fontId="8" fillId="15" borderId="0" applyNumberFormat="0" applyBorder="0" applyAlignment="0" applyProtection="0"/>
    <xf numFmtId="0" fontId="8" fillId="38" borderId="0" applyNumberFormat="0" applyBorder="0" applyAlignment="0" applyProtection="0"/>
    <xf numFmtId="176" fontId="8" fillId="15" borderId="0" applyNumberFormat="0" applyBorder="0" applyAlignment="0" applyProtection="0"/>
    <xf numFmtId="176" fontId="8" fillId="15"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176" fontId="25" fillId="30" borderId="0" applyNumberFormat="0" applyBorder="0" applyAlignment="0" applyProtection="0"/>
    <xf numFmtId="0" fontId="25" fillId="0" borderId="0"/>
    <xf numFmtId="176"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30" borderId="0" applyNumberFormat="0" applyBorder="0" applyAlignment="0" applyProtection="0"/>
    <xf numFmtId="176" fontId="25" fillId="30" borderId="0" applyNumberFormat="0" applyBorder="0" applyAlignment="0" applyProtection="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5" fillId="0" borderId="0"/>
    <xf numFmtId="0" fontId="25"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25" fillId="8"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6"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0" borderId="0"/>
    <xf numFmtId="176" fontId="25" fillId="6"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0" fontId="25" fillId="8" borderId="0" applyNumberFormat="0" applyBorder="0" applyAlignment="0" applyProtection="0"/>
    <xf numFmtId="176" fontId="8" fillId="39"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6" borderId="0" applyNumberFormat="0" applyBorder="0" applyAlignment="0" applyProtection="0"/>
    <xf numFmtId="176" fontId="25" fillId="6" borderId="0" applyNumberFormat="0" applyBorder="0" applyAlignment="0" applyProtection="0"/>
    <xf numFmtId="176" fontId="25" fillId="8"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0" fontId="25" fillId="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0" borderId="0"/>
    <xf numFmtId="0"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0" borderId="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25" fillId="8" borderId="0" applyNumberFormat="0" applyBorder="0" applyAlignment="0" applyProtection="0"/>
    <xf numFmtId="176"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8" fillId="39"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0"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25" fillId="0" borderId="0"/>
    <xf numFmtId="176"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176" fontId="8" fillId="39" borderId="0" applyNumberFormat="0" applyBorder="0" applyAlignment="0" applyProtection="0"/>
    <xf numFmtId="176" fontId="8" fillId="39"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0" borderId="0"/>
    <xf numFmtId="176" fontId="8" fillId="6" borderId="0" applyNumberFormat="0" applyBorder="0" applyAlignment="0" applyProtection="0"/>
    <xf numFmtId="176" fontId="8" fillId="6" borderId="0" applyNumberFormat="0" applyBorder="0" applyAlignment="0" applyProtection="0"/>
    <xf numFmtId="0" fontId="8" fillId="39" borderId="0" applyNumberFormat="0" applyBorder="0" applyAlignment="0" applyProtection="0"/>
    <xf numFmtId="176" fontId="8" fillId="6" borderId="0" applyNumberFormat="0" applyBorder="0" applyAlignment="0" applyProtection="0"/>
    <xf numFmtId="176" fontId="8" fillId="6"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176" fontId="25" fillId="8" borderId="0" applyNumberFormat="0" applyBorder="0" applyAlignment="0" applyProtection="0"/>
    <xf numFmtId="0" fontId="25" fillId="0" borderId="0"/>
    <xf numFmtId="176"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8" borderId="0" applyNumberFormat="0" applyBorder="0" applyAlignment="0" applyProtection="0"/>
    <xf numFmtId="176" fontId="25" fillId="8" borderId="0" applyNumberFormat="0" applyBorder="0" applyAlignment="0" applyProtection="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5" fillId="0" borderId="0"/>
    <xf numFmtId="0" fontId="25"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0" fontId="25" fillId="40"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0" fontId="25" fillId="23"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25" fillId="0" borderId="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25" fillId="0" borderId="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176" fontId="25" fillId="40"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0" borderId="0"/>
    <xf numFmtId="176" fontId="25" fillId="23" borderId="0" applyNumberFormat="0" applyBorder="0" applyAlignment="0" applyProtection="0"/>
    <xf numFmtId="0" fontId="25" fillId="0" borderId="0"/>
    <xf numFmtId="0" fontId="25" fillId="40" borderId="0" applyNumberFormat="0" applyBorder="0" applyAlignment="0" applyProtection="0"/>
    <xf numFmtId="176" fontId="25" fillId="23"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0" fontId="25" fillId="40" borderId="0" applyNumberFormat="0" applyBorder="0" applyAlignment="0" applyProtection="0"/>
    <xf numFmtId="176" fontId="8" fillId="41" borderId="0" applyNumberFormat="0" applyBorder="0" applyAlignment="0" applyProtection="0"/>
    <xf numFmtId="176" fontId="25" fillId="23" borderId="0" applyNumberFormat="0" applyBorder="0" applyAlignment="0" applyProtection="0"/>
    <xf numFmtId="176" fontId="25" fillId="40" borderId="0" applyNumberFormat="0" applyBorder="0" applyAlignment="0" applyProtection="0"/>
    <xf numFmtId="176" fontId="25" fillId="23" borderId="0" applyNumberFormat="0" applyBorder="0" applyAlignment="0" applyProtection="0"/>
    <xf numFmtId="176" fontId="25" fillId="40"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176" fontId="25" fillId="2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23" borderId="0" applyNumberFormat="0" applyBorder="0" applyAlignment="0" applyProtection="0"/>
    <xf numFmtId="176" fontId="25" fillId="23" borderId="0" applyNumberFormat="0" applyBorder="0" applyAlignment="0" applyProtection="0"/>
    <xf numFmtId="176" fontId="25" fillId="40"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0" fontId="25"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0" borderId="0"/>
    <xf numFmtId="0"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0" borderId="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8" fillId="23" borderId="0" applyNumberFormat="0" applyBorder="0" applyAlignment="0" applyProtection="0"/>
    <xf numFmtId="176" fontId="8" fillId="23" borderId="0" applyNumberFormat="0" applyBorder="0" applyAlignment="0" applyProtection="0"/>
    <xf numFmtId="176" fontId="8" fillId="23" borderId="0" applyNumberFormat="0" applyBorder="0" applyAlignment="0" applyProtection="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0" borderId="0"/>
    <xf numFmtId="0" fontId="25" fillId="40"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0" fillId="0" borderId="0"/>
    <xf numFmtId="0" fontId="10" fillId="0" borderId="0"/>
    <xf numFmtId="0" fontId="25" fillId="0" borderId="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76" fontId="25" fillId="2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23" borderId="0" applyNumberFormat="0" applyBorder="0" applyAlignment="0" applyProtection="0"/>
    <xf numFmtId="176" fontId="25" fillId="23" borderId="0" applyNumberFormat="0" applyBorder="0" applyAlignment="0" applyProtection="0"/>
    <xf numFmtId="0" fontId="25" fillId="0" borderId="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0" borderId="0"/>
    <xf numFmtId="0" fontId="25" fillId="40" borderId="0" applyNumberFormat="0" applyBorder="0" applyAlignment="0" applyProtection="0"/>
    <xf numFmtId="0" fontId="10" fillId="0" borderId="0"/>
    <xf numFmtId="0" fontId="10" fillId="0" borderId="0"/>
    <xf numFmtId="0" fontId="25" fillId="0" borderId="0"/>
    <xf numFmtId="0" fontId="25" fillId="0" borderId="0"/>
    <xf numFmtId="176" fontId="25" fillId="23" borderId="0" applyNumberFormat="0" applyBorder="0" applyAlignment="0" applyProtection="0"/>
    <xf numFmtId="0" fontId="10" fillId="0" borderId="0"/>
    <xf numFmtId="0" fontId="10" fillId="0" borderId="0"/>
    <xf numFmtId="0" fontId="25" fillId="0" borderId="0"/>
    <xf numFmtId="176" fontId="25" fillId="23" borderId="0" applyNumberFormat="0" applyBorder="0" applyAlignment="0" applyProtection="0"/>
    <xf numFmtId="0" fontId="25" fillId="0" borderId="0"/>
    <xf numFmtId="0" fontId="10" fillId="0" borderId="0"/>
    <xf numFmtId="0" fontId="10" fillId="0" borderId="0"/>
    <xf numFmtId="0" fontId="25" fillId="0" borderId="0"/>
    <xf numFmtId="0" fontId="25" fillId="23" borderId="0" applyNumberFormat="0" applyBorder="0" applyAlignment="0" applyProtection="0"/>
    <xf numFmtId="176" fontId="25" fillId="23" borderId="0" applyNumberFormat="0" applyBorder="0" applyAlignment="0" applyProtection="0"/>
    <xf numFmtId="0" fontId="8" fillId="41"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176" fontId="8" fillId="41" borderId="0" applyNumberFormat="0" applyBorder="0" applyAlignment="0" applyProtection="0"/>
    <xf numFmtId="0" fontId="10" fillId="0" borderId="0"/>
    <xf numFmtId="0" fontId="10" fillId="0" borderId="0"/>
    <xf numFmtId="0" fontId="10" fillId="0" borderId="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10"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25" fillId="0" borderId="0"/>
    <xf numFmtId="176" fontId="8" fillId="41" borderId="0" applyNumberFormat="0" applyBorder="0" applyAlignment="0" applyProtection="0"/>
    <xf numFmtId="0" fontId="10" fillId="0" borderId="0"/>
    <xf numFmtId="0" fontId="10" fillId="0" borderId="0"/>
    <xf numFmtId="0" fontId="10" fillId="0" borderId="0"/>
    <xf numFmtId="0" fontId="25" fillId="0" borderId="0"/>
    <xf numFmtId="176" fontId="8" fillId="41" borderId="0" applyNumberFormat="0" applyBorder="0" applyAlignment="0" applyProtection="0"/>
    <xf numFmtId="176" fontId="8" fillId="41"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0" fillId="0" borderId="0"/>
    <xf numFmtId="0" fontId="10" fillId="0" borderId="0"/>
    <xf numFmtId="0" fontId="25" fillId="0" borderId="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0" borderId="0"/>
    <xf numFmtId="0" fontId="10" fillId="0" borderId="0"/>
    <xf numFmtId="0" fontId="10" fillId="0" borderId="0"/>
    <xf numFmtId="0" fontId="8" fillId="41" borderId="0" applyNumberFormat="0" applyBorder="0" applyAlignment="0" applyProtection="0"/>
    <xf numFmtId="0" fontId="8" fillId="41" borderId="0" applyNumberFormat="0" applyBorder="0" applyAlignment="0" applyProtection="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0" fillId="0" borderId="0"/>
    <xf numFmtId="0" fontId="10" fillId="0" borderId="0"/>
    <xf numFmtId="0" fontId="25" fillId="0" borderId="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0" fillId="0" borderId="0"/>
    <xf numFmtId="0" fontId="10" fillId="0" borderId="0"/>
    <xf numFmtId="0" fontId="25" fillId="0" borderId="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5" fillId="40" borderId="0" applyNumberFormat="0" applyBorder="0" applyAlignment="0" applyProtection="0"/>
    <xf numFmtId="0" fontId="25" fillId="0" borderId="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40" borderId="0" applyNumberFormat="0" applyBorder="0" applyAlignment="0" applyProtection="0"/>
    <xf numFmtId="176" fontId="25" fillId="40" borderId="0" applyNumberFormat="0" applyBorder="0" applyAlignment="0" applyProtection="0"/>
    <xf numFmtId="0" fontId="25" fillId="0" borderId="0"/>
    <xf numFmtId="0" fontId="10" fillId="0" borderId="0"/>
    <xf numFmtId="0" fontId="10"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5" fillId="0" borderId="0"/>
    <xf numFmtId="0" fontId="25" fillId="0" borderId="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176" fontId="77" fillId="43" borderId="0" applyNumberFormat="0" applyBorder="0" applyAlignment="0" applyProtection="0"/>
    <xf numFmtId="176" fontId="77" fillId="43"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5" fillId="0" borderId="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25" fillId="0" borderId="0"/>
    <xf numFmtId="0" fontId="26" fillId="6"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6" fillId="6" borderId="0" applyNumberFormat="0" applyBorder="0" applyAlignment="0" applyProtection="0"/>
    <xf numFmtId="0" fontId="26" fillId="42" borderId="0" applyNumberFormat="0" applyBorder="0" applyAlignment="0" applyProtection="0"/>
    <xf numFmtId="0" fontId="26" fillId="6" borderId="0" applyNumberFormat="0" applyBorder="0" applyAlignment="0" applyProtection="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77" fillId="43"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176" fontId="26" fillId="6" borderId="0" applyNumberFormat="0" applyBorder="0" applyAlignment="0" applyProtection="0"/>
    <xf numFmtId="0" fontId="25" fillId="0" borderId="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176" fontId="26" fillId="6" borderId="0" applyNumberFormat="0" applyBorder="0" applyAlignment="0" applyProtection="0"/>
    <xf numFmtId="0" fontId="25" fillId="0" borderId="0"/>
    <xf numFmtId="0" fontId="10" fillId="0" borderId="0"/>
    <xf numFmtId="0" fontId="10" fillId="0" borderId="0"/>
    <xf numFmtId="0" fontId="25" fillId="0" borderId="0"/>
    <xf numFmtId="176" fontId="26" fillId="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26" fillId="6"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77" fillId="43" borderId="0" applyNumberFormat="0" applyBorder="0" applyAlignment="0" applyProtection="0"/>
    <xf numFmtId="0" fontId="10" fillId="0" borderId="0"/>
    <xf numFmtId="0" fontId="10" fillId="0" borderId="0"/>
    <xf numFmtId="0" fontId="25" fillId="0" borderId="0"/>
    <xf numFmtId="176" fontId="77" fillId="43"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77"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176" fontId="26" fillId="6" borderId="0" applyNumberFormat="0" applyBorder="0" applyAlignment="0" applyProtection="0"/>
    <xf numFmtId="0"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0" fontId="10" fillId="0" borderId="0"/>
    <xf numFmtId="0" fontId="10" fillId="0" borderId="0"/>
    <xf numFmtId="0" fontId="25" fillId="0" borderId="0"/>
    <xf numFmtId="176" fontId="26" fillId="6" borderId="0" applyNumberFormat="0" applyBorder="0" applyAlignment="0" applyProtection="0"/>
    <xf numFmtId="176" fontId="26" fillId="6" borderId="0" applyNumberFormat="0" applyBorder="0" applyAlignment="0" applyProtection="0"/>
    <xf numFmtId="176" fontId="26" fillId="42" borderId="0" applyNumberFormat="0" applyBorder="0" applyAlignment="0" applyProtection="0"/>
    <xf numFmtId="0" fontId="25" fillId="0" borderId="0"/>
    <xf numFmtId="0" fontId="26" fillId="42" borderId="0" applyNumberFormat="0" applyBorder="0" applyAlignment="0" applyProtection="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2" borderId="0" applyNumberFormat="0" applyBorder="0" applyAlignment="0" applyProtection="0"/>
    <xf numFmtId="176" fontId="26" fillId="42" borderId="0" applyNumberFormat="0" applyBorder="0" applyAlignment="0" applyProtection="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77" fillId="43"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6"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2" borderId="0" applyNumberFormat="0" applyBorder="0" applyAlignment="0" applyProtection="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43" borderId="0" applyNumberFormat="0" applyBorder="0" applyAlignment="0" applyProtection="0"/>
    <xf numFmtId="0" fontId="10" fillId="0" borderId="0"/>
    <xf numFmtId="0" fontId="10" fillId="0" borderId="0"/>
    <xf numFmtId="0" fontId="25" fillId="0" borderId="0"/>
    <xf numFmtId="176" fontId="77" fillId="43"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6"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6" fillId="42" borderId="0" applyNumberFormat="0" applyBorder="0" applyAlignment="0" applyProtection="0"/>
    <xf numFmtId="0" fontId="26" fillId="42" borderId="0" applyNumberFormat="0" applyBorder="0" applyAlignment="0" applyProtection="0"/>
    <xf numFmtId="0" fontId="10" fillId="0" borderId="0"/>
    <xf numFmtId="0" fontId="10" fillId="0" borderId="0"/>
    <xf numFmtId="0" fontId="25" fillId="0" borderId="0"/>
    <xf numFmtId="0" fontId="25" fillId="0" borderId="0"/>
    <xf numFmtId="176" fontId="26" fillId="4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176" fontId="77" fillId="44" borderId="0" applyNumberFormat="0" applyBorder="0" applyAlignment="0" applyProtection="0"/>
    <xf numFmtId="176" fontId="77" fillId="4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3" borderId="0" applyNumberFormat="0" applyBorder="0" applyAlignment="0" applyProtection="0"/>
    <xf numFmtId="0" fontId="26" fillId="3"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77" fillId="44"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77" fillId="44"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10" fillId="0" borderId="0"/>
    <xf numFmtId="0" fontId="10" fillId="0" borderId="0"/>
    <xf numFmtId="0" fontId="26" fillId="12" borderId="0" applyNumberFormat="0" applyBorder="0" applyAlignment="0" applyProtection="0"/>
    <xf numFmtId="0" fontId="25" fillId="0" borderId="0"/>
    <xf numFmtId="176" fontId="26" fillId="12" borderId="0" applyNumberFormat="0" applyBorder="0" applyAlignment="0" applyProtection="0"/>
    <xf numFmtId="176" fontId="26" fillId="12" borderId="0" applyNumberFormat="0" applyBorder="0" applyAlignment="0" applyProtection="0"/>
    <xf numFmtId="0" fontId="77" fillId="4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7" fillId="4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3" borderId="0" applyNumberFormat="0" applyBorder="0" applyAlignment="0" applyProtection="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0" fontId="26" fillId="12"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25" fillId="0" borderId="0"/>
    <xf numFmtId="176" fontId="77" fillId="44" borderId="0" applyNumberFormat="0" applyBorder="0" applyAlignment="0" applyProtection="0"/>
    <xf numFmtId="0" fontId="10" fillId="0" borderId="0"/>
    <xf numFmtId="0" fontId="10" fillId="0" borderId="0"/>
    <xf numFmtId="0" fontId="25" fillId="0" borderId="0"/>
    <xf numFmtId="176" fontId="77" fillId="44"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77" fillId="4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6" fillId="3" borderId="0" applyNumberFormat="0" applyBorder="0" applyAlignment="0" applyProtection="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25" fillId="0" borderId="0"/>
    <xf numFmtId="0" fontId="26" fillId="3"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0" fontId="10" fillId="0" borderId="0"/>
    <xf numFmtId="0" fontId="10" fillId="0" borderId="0"/>
    <xf numFmtId="0" fontId="25" fillId="0" borderId="0"/>
    <xf numFmtId="176" fontId="26" fillId="12" borderId="0" applyNumberFormat="0" applyBorder="0" applyAlignment="0" applyProtection="0"/>
    <xf numFmtId="176" fontId="26" fillId="12" borderId="0" applyNumberFormat="0" applyBorder="0" applyAlignment="0" applyProtection="0"/>
    <xf numFmtId="176" fontId="26" fillId="3" borderId="0" applyNumberFormat="0" applyBorder="0" applyAlignment="0" applyProtection="0"/>
    <xf numFmtId="0" fontId="25" fillId="0" borderId="0"/>
    <xf numFmtId="0" fontId="26" fillId="3"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 borderId="0" applyNumberFormat="0" applyBorder="0" applyAlignment="0" applyProtection="0"/>
    <xf numFmtId="0" fontId="77" fillId="44" borderId="0" applyNumberFormat="0" applyBorder="0" applyAlignment="0" applyProtection="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12"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176"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44" borderId="0" applyNumberFormat="0" applyBorder="0" applyAlignment="0" applyProtection="0"/>
    <xf numFmtId="0" fontId="10" fillId="0" borderId="0"/>
    <xf numFmtId="0" fontId="10" fillId="0" borderId="0"/>
    <xf numFmtId="0" fontId="25" fillId="0" borderId="0"/>
    <xf numFmtId="176" fontId="77" fillId="44"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6" fillId="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176" fontId="77" fillId="45" borderId="0" applyNumberFormat="0" applyBorder="0" applyAlignment="0" applyProtection="0"/>
    <xf numFmtId="176" fontId="77" fillId="4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36" borderId="0" applyNumberFormat="0" applyBorder="0" applyAlignment="0" applyProtection="0"/>
    <xf numFmtId="0" fontId="26" fillId="36"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26" fillId="36" borderId="0" applyNumberFormat="0" applyBorder="0" applyAlignment="0" applyProtection="0"/>
    <xf numFmtId="0" fontId="77" fillId="45"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176" fontId="26" fillId="36"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36" borderId="0" applyNumberFormat="0" applyBorder="0" applyAlignment="0" applyProtection="0"/>
    <xf numFmtId="176" fontId="26" fillId="36" borderId="0" applyNumberFormat="0" applyBorder="0" applyAlignment="0" applyProtection="0"/>
    <xf numFmtId="0" fontId="77" fillId="45"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176" fontId="26" fillId="40" borderId="0" applyNumberFormat="0" applyBorder="0" applyAlignment="0" applyProtection="0"/>
    <xf numFmtId="0" fontId="25" fillId="0" borderId="0"/>
    <xf numFmtId="0" fontId="10" fillId="0" borderId="0"/>
    <xf numFmtId="0" fontId="10" fillId="0" borderId="0"/>
    <xf numFmtId="0" fontId="26" fillId="40" borderId="0" applyNumberFormat="0" applyBorder="0" applyAlignment="0" applyProtection="0"/>
    <xf numFmtId="0" fontId="25" fillId="0" borderId="0"/>
    <xf numFmtId="176" fontId="26" fillId="40" borderId="0" applyNumberFormat="0" applyBorder="0" applyAlignment="0" applyProtection="0"/>
    <xf numFmtId="176" fontId="26" fillId="40" borderId="0" applyNumberFormat="0" applyBorder="0" applyAlignment="0" applyProtection="0"/>
    <xf numFmtId="0" fontId="77" fillId="4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77" fillId="4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0"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36"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5" fillId="0" borderId="0"/>
    <xf numFmtId="176" fontId="77" fillId="45" borderId="0" applyNumberFormat="0" applyBorder="0" applyAlignment="0" applyProtection="0"/>
    <xf numFmtId="0" fontId="10" fillId="0" borderId="0"/>
    <xf numFmtId="0" fontId="10" fillId="0" borderId="0"/>
    <xf numFmtId="0" fontId="25" fillId="0" borderId="0"/>
    <xf numFmtId="176" fontId="77" fillId="45"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36" borderId="0" applyNumberFormat="0" applyBorder="0" applyAlignment="0" applyProtection="0"/>
    <xf numFmtId="176" fontId="77" fillId="4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176" fontId="26" fillId="40" borderId="0" applyNumberFormat="0" applyBorder="0" applyAlignment="0" applyProtection="0"/>
    <xf numFmtId="0" fontId="26" fillId="36" borderId="0" applyNumberFormat="0" applyBorder="0" applyAlignment="0" applyProtection="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176" fontId="26" fillId="36" borderId="0" applyNumberFormat="0" applyBorder="0" applyAlignment="0" applyProtection="0"/>
    <xf numFmtId="176" fontId="26" fillId="40" borderId="0" applyNumberFormat="0" applyBorder="0" applyAlignment="0" applyProtection="0"/>
    <xf numFmtId="0" fontId="25" fillId="0" borderId="0"/>
    <xf numFmtId="0" fontId="10" fillId="0" borderId="0"/>
    <xf numFmtId="0" fontId="10" fillId="0" borderId="0"/>
    <xf numFmtId="0" fontId="25" fillId="0" borderId="0"/>
    <xf numFmtId="0" fontId="26" fillId="36" borderId="0" applyNumberFormat="0" applyBorder="0" applyAlignment="0" applyProtection="0"/>
    <xf numFmtId="176" fontId="26" fillId="36" borderId="0" applyNumberFormat="0" applyBorder="0" applyAlignment="0" applyProtection="0"/>
    <xf numFmtId="0" fontId="25" fillId="0" borderId="0"/>
    <xf numFmtId="0" fontId="26" fillId="36" borderId="0" applyNumberFormat="0" applyBorder="0" applyAlignment="0" applyProtection="0"/>
    <xf numFmtId="176" fontId="26" fillId="36" borderId="0" applyNumberFormat="0" applyBorder="0" applyAlignment="0" applyProtection="0"/>
    <xf numFmtId="0" fontId="10" fillId="0" borderId="0"/>
    <xf numFmtId="0" fontId="10" fillId="0" borderId="0"/>
    <xf numFmtId="0" fontId="25" fillId="0" borderId="0"/>
    <xf numFmtId="176" fontId="26" fillId="36" borderId="0" applyNumberFormat="0" applyBorder="0" applyAlignment="0" applyProtection="0"/>
    <xf numFmtId="0" fontId="25" fillId="0" borderId="0"/>
    <xf numFmtId="0" fontId="10" fillId="0" borderId="0"/>
    <xf numFmtId="0" fontId="10" fillId="0" borderId="0"/>
    <xf numFmtId="0" fontId="25" fillId="0" borderId="0"/>
    <xf numFmtId="176" fontId="26" fillId="40" borderId="0" applyNumberFormat="0" applyBorder="0" applyAlignment="0" applyProtection="0"/>
    <xf numFmtId="176" fontId="26" fillId="40" borderId="0" applyNumberFormat="0" applyBorder="0" applyAlignment="0" applyProtection="0"/>
    <xf numFmtId="176" fontId="26" fillId="36" borderId="0" applyNumberFormat="0" applyBorder="0" applyAlignment="0" applyProtection="0"/>
    <xf numFmtId="0" fontId="25" fillId="0" borderId="0"/>
    <xf numFmtId="0" fontId="26" fillId="36" borderId="0" applyNumberFormat="0" applyBorder="0" applyAlignment="0" applyProtection="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6" borderId="0" applyNumberFormat="0" applyBorder="0" applyAlignment="0" applyProtection="0"/>
    <xf numFmtId="176" fontId="26" fillId="36" borderId="0" applyNumberFormat="0" applyBorder="0" applyAlignment="0" applyProtection="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6" borderId="0" applyNumberFormat="0" applyBorder="0" applyAlignment="0" applyProtection="0"/>
    <xf numFmtId="0" fontId="77" fillId="45" borderId="0" applyNumberFormat="0" applyBorder="0" applyAlignment="0" applyProtection="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6" borderId="0" applyNumberFormat="0" applyBorder="0" applyAlignment="0" applyProtection="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40"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36" borderId="0" applyNumberFormat="0" applyBorder="0" applyAlignment="0" applyProtection="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176"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45" borderId="0" applyNumberFormat="0" applyBorder="0" applyAlignment="0" applyProtection="0"/>
    <xf numFmtId="0" fontId="10" fillId="0" borderId="0"/>
    <xf numFmtId="0" fontId="10" fillId="0" borderId="0"/>
    <xf numFmtId="0" fontId="25" fillId="0" borderId="0"/>
    <xf numFmtId="176" fontId="77" fillId="45"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6" fillId="36"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10" fillId="0" borderId="0"/>
    <xf numFmtId="0" fontId="10" fillId="0" borderId="0"/>
    <xf numFmtId="0" fontId="25" fillId="0" borderId="0"/>
    <xf numFmtId="0" fontId="25" fillId="0" borderId="0"/>
    <xf numFmtId="176" fontId="26" fillId="3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176" fontId="77" fillId="47" borderId="0" applyNumberFormat="0" applyBorder="0" applyAlignment="0" applyProtection="0"/>
    <xf numFmtId="176" fontId="77" fillId="4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46" borderId="0" applyNumberFormat="0" applyBorder="0" applyAlignment="0" applyProtection="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0" fontId="26" fillId="15"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26" fillId="15" borderId="0" applyNumberFormat="0" applyBorder="0" applyAlignment="0" applyProtection="0"/>
    <xf numFmtId="0" fontId="26" fillId="46" borderId="0" applyNumberFormat="0" applyBorder="0" applyAlignment="0" applyProtection="0"/>
    <xf numFmtId="0" fontId="77" fillId="47" borderId="0" applyNumberFormat="0" applyBorder="0" applyAlignment="0" applyProtection="0"/>
    <xf numFmtId="0" fontId="10" fillId="0" borderId="0"/>
    <xf numFmtId="0" fontId="10" fillId="0" borderId="0"/>
    <xf numFmtId="0" fontId="25" fillId="0" borderId="0"/>
    <xf numFmtId="0" fontId="25" fillId="0" borderId="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77" fillId="47" borderId="0" applyNumberFormat="0" applyBorder="0" applyAlignment="0" applyProtection="0"/>
    <xf numFmtId="176" fontId="26" fillId="15" borderId="0" applyNumberFormat="0" applyBorder="0" applyAlignment="0" applyProtection="0"/>
    <xf numFmtId="0" fontId="10" fillId="0" borderId="0"/>
    <xf numFmtId="0" fontId="10" fillId="0" borderId="0"/>
    <xf numFmtId="0" fontId="25" fillId="0" borderId="0"/>
    <xf numFmtId="176" fontId="26" fillId="15" borderId="0" applyNumberFormat="0" applyBorder="0" applyAlignment="0" applyProtection="0"/>
    <xf numFmtId="0" fontId="25" fillId="0" borderId="0"/>
    <xf numFmtId="0" fontId="10" fillId="0" borderId="0"/>
    <xf numFmtId="0" fontId="10" fillId="0" borderId="0"/>
    <xf numFmtId="0" fontId="26" fillId="15" borderId="0" applyNumberFormat="0" applyBorder="0" applyAlignment="0" applyProtection="0"/>
    <xf numFmtId="0" fontId="25" fillId="0" borderId="0"/>
    <xf numFmtId="176" fontId="26" fillId="15" borderId="0" applyNumberFormat="0" applyBorder="0" applyAlignment="0" applyProtection="0"/>
    <xf numFmtId="176" fontId="26" fillId="15" borderId="0" applyNumberFormat="0" applyBorder="0" applyAlignment="0" applyProtection="0"/>
    <xf numFmtId="0" fontId="7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77" fillId="4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5" borderId="0" applyNumberFormat="0" applyBorder="0" applyAlignment="0" applyProtection="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0" fontId="26" fillId="15" borderId="0" applyNumberFormat="0" applyBorder="0" applyAlignment="0" applyProtection="0"/>
    <xf numFmtId="0" fontId="10" fillId="0" borderId="0"/>
    <xf numFmtId="0" fontId="10" fillId="0" borderId="0"/>
    <xf numFmtId="0" fontId="25" fillId="0" borderId="0"/>
    <xf numFmtId="0" fontId="25" fillId="0" borderId="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5" fillId="0" borderId="0"/>
    <xf numFmtId="176" fontId="77" fillId="47" borderId="0" applyNumberFormat="0" applyBorder="0" applyAlignment="0" applyProtection="0"/>
    <xf numFmtId="0" fontId="10" fillId="0" borderId="0"/>
    <xf numFmtId="0" fontId="10" fillId="0" borderId="0"/>
    <xf numFmtId="0" fontId="25" fillId="0" borderId="0"/>
    <xf numFmtId="176" fontId="77" fillId="47"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7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76" fontId="26" fillId="15" borderId="0" applyNumberFormat="0" applyBorder="0" applyAlignment="0" applyProtection="0"/>
    <xf numFmtId="0" fontId="10" fillId="0" borderId="0"/>
    <xf numFmtId="0" fontId="10" fillId="0" borderId="0"/>
    <xf numFmtId="0" fontId="25" fillId="0" borderId="0"/>
    <xf numFmtId="176" fontId="26" fillId="15" borderId="0" applyNumberFormat="0" applyBorder="0" applyAlignment="0" applyProtection="0"/>
    <xf numFmtId="0" fontId="26" fillId="46"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176" fontId="26" fillId="15" borderId="0" applyNumberFormat="0" applyBorder="0" applyAlignment="0" applyProtection="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5" fillId="0" borderId="0"/>
    <xf numFmtId="0" fontId="26" fillId="46" borderId="0" applyNumberFormat="0" applyBorder="0" applyAlignment="0" applyProtection="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10" fillId="0" borderId="0"/>
    <xf numFmtId="0" fontId="10" fillId="0" borderId="0"/>
    <xf numFmtId="0" fontId="25" fillId="0" borderId="0"/>
    <xf numFmtId="176" fontId="26" fillId="15" borderId="0" applyNumberFormat="0" applyBorder="0" applyAlignment="0" applyProtection="0"/>
    <xf numFmtId="176" fontId="26" fillId="15" borderId="0" applyNumberFormat="0" applyBorder="0" applyAlignment="0" applyProtection="0"/>
    <xf numFmtId="176" fontId="26" fillId="46" borderId="0" applyNumberFormat="0" applyBorder="0" applyAlignment="0" applyProtection="0"/>
    <xf numFmtId="0" fontId="25" fillId="0" borderId="0"/>
    <xf numFmtId="0" fontId="26" fillId="46" borderId="0" applyNumberFormat="0" applyBorder="0" applyAlignment="0" applyProtection="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77" fillId="47"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15"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176"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47" borderId="0" applyNumberFormat="0" applyBorder="0" applyAlignment="0" applyProtection="0"/>
    <xf numFmtId="0" fontId="10" fillId="0" borderId="0"/>
    <xf numFmtId="0" fontId="10" fillId="0" borderId="0"/>
    <xf numFmtId="0" fontId="25" fillId="0" borderId="0"/>
    <xf numFmtId="176" fontId="77" fillId="47"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6"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176" fontId="77" fillId="48" borderId="0" applyNumberFormat="0" applyBorder="0" applyAlignment="0" applyProtection="0"/>
    <xf numFmtId="176" fontId="77" fillId="48"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26" fillId="6"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77" fillId="48"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77" fillId="48"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176" fontId="26" fillId="6" borderId="0" applyNumberFormat="0" applyBorder="0" applyAlignment="0" applyProtection="0"/>
    <xf numFmtId="0" fontId="25" fillId="0" borderId="0"/>
    <xf numFmtId="0" fontId="10" fillId="0" borderId="0"/>
    <xf numFmtId="0" fontId="10" fillId="0" borderId="0"/>
    <xf numFmtId="0" fontId="26" fillId="6" borderId="0" applyNumberFormat="0" applyBorder="0" applyAlignment="0" applyProtection="0"/>
    <xf numFmtId="0" fontId="25" fillId="0" borderId="0"/>
    <xf numFmtId="176" fontId="26" fillId="6" borderId="0" applyNumberFormat="0" applyBorder="0" applyAlignment="0" applyProtection="0"/>
    <xf numFmtId="176" fontId="26" fillId="6" borderId="0" applyNumberFormat="0" applyBorder="0" applyAlignment="0" applyProtection="0"/>
    <xf numFmtId="0" fontId="77" fillId="4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7" fillId="48"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26" fillId="6"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77" fillId="48" borderId="0" applyNumberFormat="0" applyBorder="0" applyAlignment="0" applyProtection="0"/>
    <xf numFmtId="0" fontId="10" fillId="0" borderId="0"/>
    <xf numFmtId="0" fontId="10" fillId="0" borderId="0"/>
    <xf numFmtId="0" fontId="25" fillId="0" borderId="0"/>
    <xf numFmtId="176" fontId="77" fillId="48"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77" fillId="4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6" fontId="26" fillId="6" borderId="0" applyNumberFormat="0" applyBorder="0" applyAlignment="0" applyProtection="0"/>
    <xf numFmtId="0" fontId="10" fillId="0" borderId="0"/>
    <xf numFmtId="0" fontId="10" fillId="0" borderId="0"/>
    <xf numFmtId="0" fontId="25" fillId="0" borderId="0"/>
    <xf numFmtId="176" fontId="26" fillId="6" borderId="0" applyNumberFormat="0" applyBorder="0" applyAlignment="0" applyProtection="0"/>
    <xf numFmtId="0" fontId="26" fillId="9"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5" fillId="0" borderId="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176" fontId="26" fillId="6" borderId="0" applyNumberFormat="0" applyBorder="0" applyAlignment="0" applyProtection="0"/>
    <xf numFmtId="176" fontId="26" fillId="6" borderId="0" applyNumberFormat="0" applyBorder="0" applyAlignment="0" applyProtection="0"/>
    <xf numFmtId="176" fontId="26" fillId="9" borderId="0" applyNumberFormat="0" applyBorder="0" applyAlignment="0" applyProtection="0"/>
    <xf numFmtId="0" fontId="25" fillId="0" borderId="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77" fillId="48"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176"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48" borderId="0" applyNumberFormat="0" applyBorder="0" applyAlignment="0" applyProtection="0"/>
    <xf numFmtId="0" fontId="10" fillId="0" borderId="0"/>
    <xf numFmtId="0" fontId="10" fillId="0" borderId="0"/>
    <xf numFmtId="0" fontId="25" fillId="0" borderId="0"/>
    <xf numFmtId="176" fontId="77" fillId="48"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6" fillId="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176" fontId="77" fillId="50" borderId="0" applyNumberFormat="0" applyBorder="0" applyAlignment="0" applyProtection="0"/>
    <xf numFmtId="176" fontId="77" fillId="50"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9" borderId="0" applyNumberFormat="0" applyBorder="0" applyAlignment="0" applyProtection="0"/>
    <xf numFmtId="0" fontId="26" fillId="49"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9"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26" fillId="3" borderId="0" applyNumberFormat="0" applyBorder="0" applyAlignment="0" applyProtection="0"/>
    <xf numFmtId="0" fontId="26" fillId="49" borderId="0" applyNumberFormat="0" applyBorder="0" applyAlignment="0" applyProtection="0"/>
    <xf numFmtId="0" fontId="77" fillId="50"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176" fontId="26" fillId="49"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9" borderId="0" applyNumberFormat="0" applyBorder="0" applyAlignment="0" applyProtection="0"/>
    <xf numFmtId="176" fontId="26" fillId="49" borderId="0" applyNumberFormat="0" applyBorder="0" applyAlignment="0" applyProtection="0"/>
    <xf numFmtId="0" fontId="77" fillId="50"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176" fontId="26" fillId="3" borderId="0" applyNumberFormat="0" applyBorder="0" applyAlignment="0" applyProtection="0"/>
    <xf numFmtId="0" fontId="25" fillId="0" borderId="0"/>
    <xf numFmtId="0" fontId="10" fillId="0" borderId="0"/>
    <xf numFmtId="0" fontId="10" fillId="0" borderId="0"/>
    <xf numFmtId="0" fontId="26" fillId="3" borderId="0" applyNumberFormat="0" applyBorder="0" applyAlignment="0" applyProtection="0"/>
    <xf numFmtId="0" fontId="25" fillId="0" borderId="0"/>
    <xf numFmtId="176" fontId="26" fillId="3" borderId="0" applyNumberFormat="0" applyBorder="0" applyAlignment="0" applyProtection="0"/>
    <xf numFmtId="176" fontId="26" fillId="3" borderId="0" applyNumberFormat="0" applyBorder="0" applyAlignment="0" applyProtection="0"/>
    <xf numFmtId="0" fontId="77" fillId="50"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77" fillId="50"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26" fillId="3"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9"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5" fillId="0" borderId="0"/>
    <xf numFmtId="176" fontId="77" fillId="50" borderId="0" applyNumberFormat="0" applyBorder="0" applyAlignment="0" applyProtection="0"/>
    <xf numFmtId="0" fontId="10" fillId="0" borderId="0"/>
    <xf numFmtId="0" fontId="10" fillId="0" borderId="0"/>
    <xf numFmtId="0" fontId="25" fillId="0" borderId="0"/>
    <xf numFmtId="176" fontId="77" fillId="50"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9" borderId="0" applyNumberFormat="0" applyBorder="0" applyAlignment="0" applyProtection="0"/>
    <xf numFmtId="176" fontId="77" fillId="50"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76" fontId="26" fillId="3" borderId="0" applyNumberFormat="0" applyBorder="0" applyAlignment="0" applyProtection="0"/>
    <xf numFmtId="0" fontId="10" fillId="0" borderId="0"/>
    <xf numFmtId="0" fontId="10" fillId="0" borderId="0"/>
    <xf numFmtId="0" fontId="25" fillId="0" borderId="0"/>
    <xf numFmtId="176" fontId="26" fillId="3" borderId="0" applyNumberFormat="0" applyBorder="0" applyAlignment="0" applyProtection="0"/>
    <xf numFmtId="0" fontId="26" fillId="49" borderId="0" applyNumberFormat="0" applyBorder="0" applyAlignment="0" applyProtection="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176" fontId="26" fillId="49" borderId="0" applyNumberFormat="0" applyBorder="0" applyAlignment="0" applyProtection="0"/>
    <xf numFmtId="176" fontId="26" fillId="3" borderId="0" applyNumberFormat="0" applyBorder="0" applyAlignment="0" applyProtection="0"/>
    <xf numFmtId="0" fontId="25" fillId="0" borderId="0"/>
    <xf numFmtId="0" fontId="10" fillId="0" borderId="0"/>
    <xf numFmtId="0" fontId="10" fillId="0" borderId="0"/>
    <xf numFmtId="0" fontId="25" fillId="0" borderId="0"/>
    <xf numFmtId="0" fontId="26" fillId="49" borderId="0" applyNumberFormat="0" applyBorder="0" applyAlignment="0" applyProtection="0"/>
    <xf numFmtId="176" fontId="26" fillId="49" borderId="0" applyNumberFormat="0" applyBorder="0" applyAlignment="0" applyProtection="0"/>
    <xf numFmtId="0" fontId="25" fillId="0" borderId="0"/>
    <xf numFmtId="0" fontId="26" fillId="49" borderId="0" applyNumberFormat="0" applyBorder="0" applyAlignment="0" applyProtection="0"/>
    <xf numFmtId="176" fontId="26" fillId="49" borderId="0" applyNumberFormat="0" applyBorder="0" applyAlignment="0" applyProtection="0"/>
    <xf numFmtId="0" fontId="10" fillId="0" borderId="0"/>
    <xf numFmtId="0" fontId="10" fillId="0" borderId="0"/>
    <xf numFmtId="0" fontId="25" fillId="0" borderId="0"/>
    <xf numFmtId="176" fontId="26" fillId="49" borderId="0" applyNumberFormat="0" applyBorder="0" applyAlignment="0" applyProtection="0"/>
    <xf numFmtId="0" fontId="25" fillId="0" borderId="0"/>
    <xf numFmtId="0" fontId="10" fillId="0" borderId="0"/>
    <xf numFmtId="0" fontId="10" fillId="0" borderId="0"/>
    <xf numFmtId="0" fontId="25" fillId="0" borderId="0"/>
    <xf numFmtId="176" fontId="26" fillId="3" borderId="0" applyNumberFormat="0" applyBorder="0" applyAlignment="0" applyProtection="0"/>
    <xf numFmtId="176" fontId="26" fillId="3" borderId="0" applyNumberFormat="0" applyBorder="0" applyAlignment="0" applyProtection="0"/>
    <xf numFmtId="176" fontId="26" fillId="49" borderId="0" applyNumberFormat="0" applyBorder="0" applyAlignment="0" applyProtection="0"/>
    <xf numFmtId="0" fontId="25" fillId="0" borderId="0"/>
    <xf numFmtId="0" fontId="26" fillId="49" borderId="0" applyNumberFormat="0" applyBorder="0" applyAlignment="0" applyProtection="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9" borderId="0" applyNumberFormat="0" applyBorder="0" applyAlignment="0" applyProtection="0"/>
    <xf numFmtId="176" fontId="26" fillId="49" borderId="0" applyNumberFormat="0" applyBorder="0" applyAlignment="0" applyProtection="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9" borderId="0" applyNumberFormat="0" applyBorder="0" applyAlignment="0" applyProtection="0"/>
    <xf numFmtId="0" fontId="77" fillId="50" borderId="0" applyNumberFormat="0" applyBorder="0" applyAlignment="0" applyProtection="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9" borderId="0" applyNumberFormat="0" applyBorder="0" applyAlignment="0" applyProtection="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3"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9" borderId="0" applyNumberFormat="0" applyBorder="0" applyAlignment="0" applyProtection="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176"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0" borderId="0" applyNumberFormat="0" applyBorder="0" applyAlignment="0" applyProtection="0"/>
    <xf numFmtId="0" fontId="10" fillId="0" borderId="0"/>
    <xf numFmtId="0" fontId="10" fillId="0" borderId="0"/>
    <xf numFmtId="0" fontId="25" fillId="0" borderId="0"/>
    <xf numFmtId="176" fontId="77" fillId="50"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6"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6" fillId="49" borderId="0" applyNumberFormat="0" applyBorder="0" applyAlignment="0" applyProtection="0"/>
    <xf numFmtId="0" fontId="26" fillId="49" borderId="0" applyNumberFormat="0" applyBorder="0" applyAlignment="0" applyProtection="0"/>
    <xf numFmtId="0" fontId="10" fillId="0" borderId="0"/>
    <xf numFmtId="0" fontId="10" fillId="0" borderId="0"/>
    <xf numFmtId="0" fontId="25" fillId="0" borderId="0"/>
    <xf numFmtId="0" fontId="25" fillId="0" borderId="0"/>
    <xf numFmtId="176" fontId="26" fillId="4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176" fontId="77" fillId="52" borderId="0" applyNumberFormat="0" applyBorder="0" applyAlignment="0" applyProtection="0"/>
    <xf numFmtId="176" fontId="77" fillId="52"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1" borderId="0" applyNumberFormat="0" applyBorder="0" applyAlignment="0" applyProtection="0"/>
    <xf numFmtId="0" fontId="26" fillId="51" borderId="0" applyNumberFormat="0" applyBorder="0" applyAlignment="0" applyProtection="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0" fontId="26" fillId="53"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1"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26" fillId="53" borderId="0" applyNumberFormat="0" applyBorder="0" applyAlignment="0" applyProtection="0"/>
    <xf numFmtId="0" fontId="26" fillId="51" borderId="0" applyNumberFormat="0" applyBorder="0" applyAlignment="0" applyProtection="0"/>
    <xf numFmtId="0" fontId="77" fillId="52" borderId="0" applyNumberFormat="0" applyBorder="0" applyAlignment="0" applyProtection="0"/>
    <xf numFmtId="0" fontId="10" fillId="0" borderId="0"/>
    <xf numFmtId="0" fontId="10" fillId="0" borderId="0"/>
    <xf numFmtId="0" fontId="25" fillId="0" borderId="0"/>
    <xf numFmtId="0" fontId="25" fillId="0" borderId="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176" fontId="26" fillId="51"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51" borderId="0" applyNumberFormat="0" applyBorder="0" applyAlignment="0" applyProtection="0"/>
    <xf numFmtId="176" fontId="26" fillId="51" borderId="0" applyNumberFormat="0" applyBorder="0" applyAlignment="0" applyProtection="0"/>
    <xf numFmtId="0" fontId="77" fillId="52" borderId="0" applyNumberFormat="0" applyBorder="0" applyAlignment="0" applyProtection="0"/>
    <xf numFmtId="176" fontId="26" fillId="53" borderId="0" applyNumberFormat="0" applyBorder="0" applyAlignment="0" applyProtection="0"/>
    <xf numFmtId="0" fontId="10" fillId="0" borderId="0"/>
    <xf numFmtId="0" fontId="10" fillId="0" borderId="0"/>
    <xf numFmtId="0" fontId="25" fillId="0" borderId="0"/>
    <xf numFmtId="176" fontId="26" fillId="53" borderId="0" applyNumberFormat="0" applyBorder="0" applyAlignment="0" applyProtection="0"/>
    <xf numFmtId="0" fontId="25" fillId="0" borderId="0"/>
    <xf numFmtId="0" fontId="10" fillId="0" borderId="0"/>
    <xf numFmtId="0" fontId="10" fillId="0" borderId="0"/>
    <xf numFmtId="0" fontId="26" fillId="53" borderId="0" applyNumberFormat="0" applyBorder="0" applyAlignment="0" applyProtection="0"/>
    <xf numFmtId="0" fontId="25" fillId="0" borderId="0"/>
    <xf numFmtId="176" fontId="26" fillId="53" borderId="0" applyNumberFormat="0" applyBorder="0" applyAlignment="0" applyProtection="0"/>
    <xf numFmtId="176" fontId="26" fillId="53" borderId="0" applyNumberFormat="0" applyBorder="0" applyAlignment="0" applyProtection="0"/>
    <xf numFmtId="0" fontId="77" fillId="5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77" fillId="52"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3" borderId="0" applyNumberFormat="0" applyBorder="0" applyAlignment="0" applyProtection="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0" fontId="26" fillId="53" borderId="0" applyNumberFormat="0" applyBorder="0" applyAlignment="0" applyProtection="0"/>
    <xf numFmtId="0" fontId="10" fillId="0" borderId="0"/>
    <xf numFmtId="0" fontId="10" fillId="0" borderId="0"/>
    <xf numFmtId="0" fontId="25" fillId="0" borderId="0"/>
    <xf numFmtId="0" fontId="25" fillId="0" borderId="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1" borderId="0" applyNumberFormat="0" applyBorder="0" applyAlignment="0" applyProtection="0"/>
    <xf numFmtId="0" fontId="26" fillId="53" borderId="0" applyNumberFormat="0" applyBorder="0" applyAlignment="0" applyProtection="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3" borderId="0" applyNumberFormat="0" applyBorder="0" applyAlignment="0" applyProtection="0"/>
    <xf numFmtId="0" fontId="26" fillId="53" borderId="0" applyNumberFormat="0" applyBorder="0" applyAlignment="0" applyProtection="0"/>
    <xf numFmtId="176" fontId="26" fillId="53" borderId="0" applyNumberFormat="0" applyBorder="0" applyAlignment="0" applyProtection="0"/>
    <xf numFmtId="0" fontId="26" fillId="53" borderId="0" applyNumberFormat="0" applyBorder="0" applyAlignment="0" applyProtection="0"/>
    <xf numFmtId="0" fontId="25" fillId="0" borderId="0"/>
    <xf numFmtId="176" fontId="77" fillId="52" borderId="0" applyNumberFormat="0" applyBorder="0" applyAlignment="0" applyProtection="0"/>
    <xf numFmtId="0" fontId="10" fillId="0" borderId="0"/>
    <xf numFmtId="0" fontId="10" fillId="0" borderId="0"/>
    <xf numFmtId="0" fontId="25" fillId="0" borderId="0"/>
    <xf numFmtId="176" fontId="77" fillId="52"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51" borderId="0" applyNumberFormat="0" applyBorder="0" applyAlignment="0" applyProtection="0"/>
    <xf numFmtId="176" fontId="77" fillId="5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176" fontId="26" fillId="53" borderId="0" applyNumberFormat="0" applyBorder="0" applyAlignment="0" applyProtection="0"/>
    <xf numFmtId="0" fontId="10" fillId="0" borderId="0"/>
    <xf numFmtId="0" fontId="10" fillId="0" borderId="0"/>
    <xf numFmtId="0" fontId="25" fillId="0" borderId="0"/>
    <xf numFmtId="176" fontId="26" fillId="53" borderId="0" applyNumberFormat="0" applyBorder="0" applyAlignment="0" applyProtection="0"/>
    <xf numFmtId="0" fontId="26" fillId="51" borderId="0" applyNumberFormat="0" applyBorder="0" applyAlignment="0" applyProtection="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176" fontId="26" fillId="51" borderId="0" applyNumberFormat="0" applyBorder="0" applyAlignment="0" applyProtection="0"/>
    <xf numFmtId="0" fontId="25" fillId="0" borderId="0"/>
    <xf numFmtId="0" fontId="10" fillId="0" borderId="0"/>
    <xf numFmtId="0" fontId="10" fillId="0" borderId="0"/>
    <xf numFmtId="0" fontId="25" fillId="0" borderId="0"/>
    <xf numFmtId="0" fontId="26" fillId="51" borderId="0" applyNumberFormat="0" applyBorder="0" applyAlignment="0" applyProtection="0"/>
    <xf numFmtId="176" fontId="26" fillId="51" borderId="0" applyNumberFormat="0" applyBorder="0" applyAlignment="0" applyProtection="0"/>
    <xf numFmtId="0" fontId="25" fillId="0" borderId="0"/>
    <xf numFmtId="0" fontId="26" fillId="51" borderId="0" applyNumberFormat="0" applyBorder="0" applyAlignment="0" applyProtection="0"/>
    <xf numFmtId="176" fontId="26" fillId="51" borderId="0" applyNumberFormat="0" applyBorder="0" applyAlignment="0" applyProtection="0"/>
    <xf numFmtId="0" fontId="10" fillId="0" borderId="0"/>
    <xf numFmtId="0" fontId="10" fillId="0" borderId="0"/>
    <xf numFmtId="0" fontId="25" fillId="0" borderId="0"/>
    <xf numFmtId="176" fontId="26" fillId="51" borderId="0" applyNumberFormat="0" applyBorder="0" applyAlignment="0" applyProtection="0"/>
    <xf numFmtId="0" fontId="25" fillId="0" borderId="0"/>
    <xf numFmtId="0" fontId="10" fillId="0" borderId="0"/>
    <xf numFmtId="0" fontId="10" fillId="0" borderId="0"/>
    <xf numFmtId="0" fontId="25" fillId="0" borderId="0"/>
    <xf numFmtId="176" fontId="26" fillId="53" borderId="0" applyNumberFormat="0" applyBorder="0" applyAlignment="0" applyProtection="0"/>
    <xf numFmtId="176" fontId="26" fillId="53" borderId="0" applyNumberFormat="0" applyBorder="0" applyAlignment="0" applyProtection="0"/>
    <xf numFmtId="176" fontId="26" fillId="51" borderId="0" applyNumberFormat="0" applyBorder="0" applyAlignment="0" applyProtection="0"/>
    <xf numFmtId="0" fontId="25" fillId="0" borderId="0"/>
    <xf numFmtId="0" fontId="26" fillId="51" borderId="0" applyNumberFormat="0" applyBorder="0" applyAlignment="0" applyProtection="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1" borderId="0" applyNumberFormat="0" applyBorder="0" applyAlignment="0" applyProtection="0"/>
    <xf numFmtId="176" fontId="26" fillId="51" borderId="0" applyNumberFormat="0" applyBorder="0" applyAlignment="0" applyProtection="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1" borderId="0" applyNumberFormat="0" applyBorder="0" applyAlignment="0" applyProtection="0"/>
    <xf numFmtId="0" fontId="77" fillId="52" borderId="0" applyNumberFormat="0" applyBorder="0" applyAlignment="0" applyProtection="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1" borderId="0" applyNumberFormat="0" applyBorder="0" applyAlignment="0" applyProtection="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3"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3"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3" borderId="0" applyNumberFormat="0" applyBorder="0" applyAlignment="0" applyProtection="0"/>
    <xf numFmtId="176" fontId="26" fillId="53" borderId="0" applyNumberFormat="0" applyBorder="0" applyAlignment="0" applyProtection="0"/>
    <xf numFmtId="0" fontId="26" fillId="53" borderId="0" applyNumberFormat="0" applyBorder="0" applyAlignment="0" applyProtection="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1" borderId="0" applyNumberFormat="0" applyBorder="0" applyAlignment="0" applyProtection="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176"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2" borderId="0" applyNumberFormat="0" applyBorder="0" applyAlignment="0" applyProtection="0"/>
    <xf numFmtId="0" fontId="10" fillId="0" borderId="0"/>
    <xf numFmtId="0" fontId="10" fillId="0" borderId="0"/>
    <xf numFmtId="0" fontId="25" fillId="0" borderId="0"/>
    <xf numFmtId="176" fontId="77" fillId="52"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26" fillId="5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6" fillId="51" borderId="0" applyNumberFormat="0" applyBorder="0" applyAlignment="0" applyProtection="0"/>
    <xf numFmtId="0" fontId="26" fillId="51" borderId="0" applyNumberFormat="0" applyBorder="0" applyAlignment="0" applyProtection="0"/>
    <xf numFmtId="0" fontId="10" fillId="0" borderId="0"/>
    <xf numFmtId="0" fontId="10" fillId="0" borderId="0"/>
    <xf numFmtId="0" fontId="25" fillId="0" borderId="0"/>
    <xf numFmtId="0" fontId="25" fillId="0" borderId="0"/>
    <xf numFmtId="176" fontId="26" fillId="51"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176" fontId="77" fillId="54" borderId="0" applyNumberFormat="0" applyBorder="0" applyAlignment="0" applyProtection="0"/>
    <xf numFmtId="176" fontId="77" fillId="54"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0" borderId="0" applyNumberFormat="0" applyBorder="0" applyAlignment="0" applyProtection="0"/>
    <xf numFmtId="0" fontId="26" fillId="10"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77" fillId="54"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77" fillId="54"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10" fillId="0" borderId="0"/>
    <xf numFmtId="0" fontId="10" fillId="0" borderId="0"/>
    <xf numFmtId="0" fontId="26" fillId="12" borderId="0" applyNumberFormat="0" applyBorder="0" applyAlignment="0" applyProtection="0"/>
    <xf numFmtId="0" fontId="25" fillId="0" borderId="0"/>
    <xf numFmtId="176" fontId="26" fillId="12" borderId="0" applyNumberFormat="0" applyBorder="0" applyAlignment="0" applyProtection="0"/>
    <xf numFmtId="176" fontId="26" fillId="12" borderId="0" applyNumberFormat="0" applyBorder="0" applyAlignment="0" applyProtection="0"/>
    <xf numFmtId="0" fontId="77" fillId="5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7" fillId="54"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0" borderId="0" applyNumberFormat="0" applyBorder="0" applyAlignment="0" applyProtection="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0" fontId="26" fillId="12"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25" fillId="0" borderId="0"/>
    <xf numFmtId="176" fontId="77" fillId="54" borderId="0" applyNumberFormat="0" applyBorder="0" applyAlignment="0" applyProtection="0"/>
    <xf numFmtId="0" fontId="10" fillId="0" borderId="0"/>
    <xf numFmtId="0" fontId="10" fillId="0" borderId="0"/>
    <xf numFmtId="0" fontId="25" fillId="0" borderId="0"/>
    <xf numFmtId="176" fontId="77" fillId="54"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77" fillId="5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6" fillId="10" borderId="0" applyNumberFormat="0" applyBorder="0" applyAlignment="0" applyProtection="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25" fillId="0" borderId="0"/>
    <xf numFmtId="0" fontId="26" fillId="10"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0" fontId="10" fillId="0" borderId="0"/>
    <xf numFmtId="0" fontId="10" fillId="0" borderId="0"/>
    <xf numFmtId="0" fontId="25" fillId="0" borderId="0"/>
    <xf numFmtId="176" fontId="26" fillId="12" borderId="0" applyNumberFormat="0" applyBorder="0" applyAlignment="0" applyProtection="0"/>
    <xf numFmtId="176" fontId="26" fillId="12" borderId="0" applyNumberFormat="0" applyBorder="0" applyAlignment="0" applyProtection="0"/>
    <xf numFmtId="176" fontId="26" fillId="10" borderId="0" applyNumberFormat="0" applyBorder="0" applyAlignment="0" applyProtection="0"/>
    <xf numFmtId="0" fontId="25" fillId="0" borderId="0"/>
    <xf numFmtId="0" fontId="26" fillId="10"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0" borderId="0" applyNumberFormat="0" applyBorder="0" applyAlignment="0" applyProtection="0"/>
    <xf numFmtId="0" fontId="77" fillId="54" borderId="0" applyNumberFormat="0" applyBorder="0" applyAlignment="0" applyProtection="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176"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4" borderId="0" applyNumberFormat="0" applyBorder="0" applyAlignment="0" applyProtection="0"/>
    <xf numFmtId="0" fontId="10" fillId="0" borderId="0"/>
    <xf numFmtId="0" fontId="10" fillId="0" borderId="0"/>
    <xf numFmtId="0" fontId="25" fillId="0" borderId="0"/>
    <xf numFmtId="176" fontId="77" fillId="54"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6" fillId="10"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176" fontId="77" fillId="56" borderId="0" applyNumberFormat="0" applyBorder="0" applyAlignment="0" applyProtection="0"/>
    <xf numFmtId="176" fontId="77" fillId="56"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5" borderId="0" applyNumberFormat="0" applyBorder="0" applyAlignment="0" applyProtection="0"/>
    <xf numFmtId="0" fontId="26" fillId="55"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5"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26" fillId="40" borderId="0" applyNumberFormat="0" applyBorder="0" applyAlignment="0" applyProtection="0"/>
    <xf numFmtId="0" fontId="26" fillId="55" borderId="0" applyNumberFormat="0" applyBorder="0" applyAlignment="0" applyProtection="0"/>
    <xf numFmtId="0" fontId="77" fillId="56"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176" fontId="26" fillId="55"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55" borderId="0" applyNumberFormat="0" applyBorder="0" applyAlignment="0" applyProtection="0"/>
    <xf numFmtId="176" fontId="26" fillId="55" borderId="0" applyNumberFormat="0" applyBorder="0" applyAlignment="0" applyProtection="0"/>
    <xf numFmtId="0" fontId="77" fillId="56"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176" fontId="26" fillId="40" borderId="0" applyNumberFormat="0" applyBorder="0" applyAlignment="0" applyProtection="0"/>
    <xf numFmtId="0" fontId="25" fillId="0" borderId="0"/>
    <xf numFmtId="0" fontId="10" fillId="0" borderId="0"/>
    <xf numFmtId="0" fontId="10" fillId="0" borderId="0"/>
    <xf numFmtId="0" fontId="26" fillId="40" borderId="0" applyNumberFormat="0" applyBorder="0" applyAlignment="0" applyProtection="0"/>
    <xf numFmtId="0" fontId="25" fillId="0" borderId="0"/>
    <xf numFmtId="176" fontId="26" fillId="40" borderId="0" applyNumberFormat="0" applyBorder="0" applyAlignment="0" applyProtection="0"/>
    <xf numFmtId="176" fontId="26" fillId="40" borderId="0" applyNumberFormat="0" applyBorder="0" applyAlignment="0" applyProtection="0"/>
    <xf numFmtId="0" fontId="77" fillId="56"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77" fillId="56"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0"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26" fillId="40"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5"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5" fillId="0" borderId="0"/>
    <xf numFmtId="176" fontId="77" fillId="56" borderId="0" applyNumberFormat="0" applyBorder="0" applyAlignment="0" applyProtection="0"/>
    <xf numFmtId="0" fontId="10" fillId="0" borderId="0"/>
    <xf numFmtId="0" fontId="10" fillId="0" borderId="0"/>
    <xf numFmtId="0" fontId="25" fillId="0" borderId="0"/>
    <xf numFmtId="176" fontId="77" fillId="56"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55" borderId="0" applyNumberFormat="0" applyBorder="0" applyAlignment="0" applyProtection="0"/>
    <xf numFmtId="176" fontId="77" fillId="56"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176" fontId="26" fillId="40" borderId="0" applyNumberFormat="0" applyBorder="0" applyAlignment="0" applyProtection="0"/>
    <xf numFmtId="0" fontId="10" fillId="0" borderId="0"/>
    <xf numFmtId="0" fontId="10" fillId="0" borderId="0"/>
    <xf numFmtId="0" fontId="25" fillId="0" borderId="0"/>
    <xf numFmtId="176" fontId="26" fillId="40" borderId="0" applyNumberFormat="0" applyBorder="0" applyAlignment="0" applyProtection="0"/>
    <xf numFmtId="0" fontId="26" fillId="55" borderId="0" applyNumberFormat="0" applyBorder="0" applyAlignment="0" applyProtection="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176" fontId="26" fillId="55" borderId="0" applyNumberFormat="0" applyBorder="0" applyAlignment="0" applyProtection="0"/>
    <xf numFmtId="0" fontId="25" fillId="0" borderId="0"/>
    <xf numFmtId="0" fontId="10" fillId="0" borderId="0"/>
    <xf numFmtId="0" fontId="10" fillId="0" borderId="0"/>
    <xf numFmtId="0" fontId="25" fillId="0" borderId="0"/>
    <xf numFmtId="0" fontId="26" fillId="55" borderId="0" applyNumberFormat="0" applyBorder="0" applyAlignment="0" applyProtection="0"/>
    <xf numFmtId="176" fontId="26" fillId="55" borderId="0" applyNumberFormat="0" applyBorder="0" applyAlignment="0" applyProtection="0"/>
    <xf numFmtId="0" fontId="25" fillId="0" borderId="0"/>
    <xf numFmtId="0" fontId="26" fillId="55" borderId="0" applyNumberFormat="0" applyBorder="0" applyAlignment="0" applyProtection="0"/>
    <xf numFmtId="176" fontId="26" fillId="55" borderId="0" applyNumberFormat="0" applyBorder="0" applyAlignment="0" applyProtection="0"/>
    <xf numFmtId="0" fontId="10" fillId="0" borderId="0"/>
    <xf numFmtId="0" fontId="10" fillId="0" borderId="0"/>
    <xf numFmtId="0" fontId="25" fillId="0" borderId="0"/>
    <xf numFmtId="176" fontId="26" fillId="55" borderId="0" applyNumberFormat="0" applyBorder="0" applyAlignment="0" applyProtection="0"/>
    <xf numFmtId="0" fontId="25" fillId="0" borderId="0"/>
    <xf numFmtId="0" fontId="10" fillId="0" borderId="0"/>
    <xf numFmtId="0" fontId="10" fillId="0" borderId="0"/>
    <xf numFmtId="0" fontId="25" fillId="0" borderId="0"/>
    <xf numFmtId="176" fontId="26" fillId="40" borderId="0" applyNumberFormat="0" applyBorder="0" applyAlignment="0" applyProtection="0"/>
    <xf numFmtId="176" fontId="26" fillId="40" borderId="0" applyNumberFormat="0" applyBorder="0" applyAlignment="0" applyProtection="0"/>
    <xf numFmtId="176" fontId="26" fillId="55" borderId="0" applyNumberFormat="0" applyBorder="0" applyAlignment="0" applyProtection="0"/>
    <xf numFmtId="0" fontId="25" fillId="0" borderId="0"/>
    <xf numFmtId="0" fontId="26" fillId="55" borderId="0" applyNumberFormat="0" applyBorder="0" applyAlignment="0" applyProtection="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5" borderId="0" applyNumberFormat="0" applyBorder="0" applyAlignment="0" applyProtection="0"/>
    <xf numFmtId="176" fontId="26" fillId="55" borderId="0" applyNumberFormat="0" applyBorder="0" applyAlignment="0" applyProtection="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5" borderId="0" applyNumberFormat="0" applyBorder="0" applyAlignment="0" applyProtection="0"/>
    <xf numFmtId="0" fontId="77" fillId="56" borderId="0" applyNumberFormat="0" applyBorder="0" applyAlignment="0" applyProtection="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5" borderId="0" applyNumberFormat="0" applyBorder="0" applyAlignment="0" applyProtection="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40"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4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55" borderId="0" applyNumberFormat="0" applyBorder="0" applyAlignment="0" applyProtection="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176"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6" borderId="0" applyNumberFormat="0" applyBorder="0" applyAlignment="0" applyProtection="0"/>
    <xf numFmtId="0" fontId="10" fillId="0" borderId="0"/>
    <xf numFmtId="0" fontId="10" fillId="0" borderId="0"/>
    <xf numFmtId="0" fontId="25" fillId="0" borderId="0"/>
    <xf numFmtId="176" fontId="77" fillId="56"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26"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6" fillId="55" borderId="0" applyNumberFormat="0" applyBorder="0" applyAlignment="0" applyProtection="0"/>
    <xf numFmtId="0" fontId="26" fillId="55" borderId="0" applyNumberFormat="0" applyBorder="0" applyAlignment="0" applyProtection="0"/>
    <xf numFmtId="0" fontId="10" fillId="0" borderId="0"/>
    <xf numFmtId="0" fontId="10" fillId="0" borderId="0"/>
    <xf numFmtId="0" fontId="25" fillId="0" borderId="0"/>
    <xf numFmtId="0" fontId="25" fillId="0" borderId="0"/>
    <xf numFmtId="176" fontId="26" fillId="5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176" fontId="77" fillId="57" borderId="0" applyNumberFormat="0" applyBorder="0" applyAlignment="0" applyProtection="0"/>
    <xf numFmtId="176" fontId="77" fillId="5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46" borderId="0" applyNumberFormat="0" applyBorder="0" applyAlignment="0" applyProtection="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0" fontId="26" fillId="5"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26" fillId="5" borderId="0" applyNumberFormat="0" applyBorder="0" applyAlignment="0" applyProtection="0"/>
    <xf numFmtId="0" fontId="26" fillId="46" borderId="0" applyNumberFormat="0" applyBorder="0" applyAlignment="0" applyProtection="0"/>
    <xf numFmtId="0" fontId="77" fillId="57" borderId="0" applyNumberFormat="0" applyBorder="0" applyAlignment="0" applyProtection="0"/>
    <xf numFmtId="0" fontId="10" fillId="0" borderId="0"/>
    <xf numFmtId="0" fontId="10" fillId="0" borderId="0"/>
    <xf numFmtId="0" fontId="25" fillId="0" borderId="0"/>
    <xf numFmtId="0" fontId="25" fillId="0" borderId="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77" fillId="57" borderId="0" applyNumberFormat="0" applyBorder="0" applyAlignment="0" applyProtection="0"/>
    <xf numFmtId="176" fontId="26" fillId="5" borderId="0" applyNumberFormat="0" applyBorder="0" applyAlignment="0" applyProtection="0"/>
    <xf numFmtId="0" fontId="10" fillId="0" borderId="0"/>
    <xf numFmtId="0" fontId="10" fillId="0" borderId="0"/>
    <xf numFmtId="0" fontId="25" fillId="0" borderId="0"/>
    <xf numFmtId="176" fontId="26" fillId="5" borderId="0" applyNumberFormat="0" applyBorder="0" applyAlignment="0" applyProtection="0"/>
    <xf numFmtId="0" fontId="25" fillId="0" borderId="0"/>
    <xf numFmtId="0" fontId="10" fillId="0" borderId="0"/>
    <xf numFmtId="0" fontId="10" fillId="0" borderId="0"/>
    <xf numFmtId="0" fontId="26" fillId="5" borderId="0" applyNumberFormat="0" applyBorder="0" applyAlignment="0" applyProtection="0"/>
    <xf numFmtId="0" fontId="25" fillId="0" borderId="0"/>
    <xf numFmtId="176" fontId="26" fillId="5" borderId="0" applyNumberFormat="0" applyBorder="0" applyAlignment="0" applyProtection="0"/>
    <xf numFmtId="176" fontId="26" fillId="5" borderId="0" applyNumberFormat="0" applyBorder="0" applyAlignment="0" applyProtection="0"/>
    <xf numFmtId="0" fontId="77"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77" fillId="5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5" borderId="0" applyNumberFormat="0" applyBorder="0" applyAlignment="0" applyProtection="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0" fontId="26" fillId="5" borderId="0" applyNumberFormat="0" applyBorder="0" applyAlignment="0" applyProtection="0"/>
    <xf numFmtId="0" fontId="10" fillId="0" borderId="0"/>
    <xf numFmtId="0" fontId="10" fillId="0" borderId="0"/>
    <xf numFmtId="0" fontId="25" fillId="0" borderId="0"/>
    <xf numFmtId="0" fontId="25" fillId="0" borderId="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5" borderId="0" applyNumberFormat="0" applyBorder="0" applyAlignment="0" applyProtection="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 borderId="0" applyNumberFormat="0" applyBorder="0" applyAlignment="0" applyProtection="0"/>
    <xf numFmtId="0" fontId="26" fillId="5" borderId="0" applyNumberFormat="0" applyBorder="0" applyAlignment="0" applyProtection="0"/>
    <xf numFmtId="176" fontId="26" fillId="5" borderId="0" applyNumberFormat="0" applyBorder="0" applyAlignment="0" applyProtection="0"/>
    <xf numFmtId="0" fontId="26" fillId="5" borderId="0" applyNumberFormat="0" applyBorder="0" applyAlignment="0" applyProtection="0"/>
    <xf numFmtId="0" fontId="25" fillId="0" borderId="0"/>
    <xf numFmtId="176" fontId="77" fillId="57" borderId="0" applyNumberFormat="0" applyBorder="0" applyAlignment="0" applyProtection="0"/>
    <xf numFmtId="0" fontId="10" fillId="0" borderId="0"/>
    <xf numFmtId="0" fontId="10" fillId="0" borderId="0"/>
    <xf numFmtId="0" fontId="25" fillId="0" borderId="0"/>
    <xf numFmtId="176" fontId="77" fillId="57"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77"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76" fontId="26" fillId="5" borderId="0" applyNumberFormat="0" applyBorder="0" applyAlignment="0" applyProtection="0"/>
    <xf numFmtId="0" fontId="10" fillId="0" borderId="0"/>
    <xf numFmtId="0" fontId="10" fillId="0" borderId="0"/>
    <xf numFmtId="0" fontId="25" fillId="0" borderId="0"/>
    <xf numFmtId="176" fontId="26" fillId="5" borderId="0" applyNumberFormat="0" applyBorder="0" applyAlignment="0" applyProtection="0"/>
    <xf numFmtId="0" fontId="26" fillId="46"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5" fillId="0" borderId="0"/>
    <xf numFmtId="0" fontId="26" fillId="46" borderId="0" applyNumberFormat="0" applyBorder="0" applyAlignment="0" applyProtection="0"/>
    <xf numFmtId="176" fontId="26" fillId="46" borderId="0" applyNumberFormat="0" applyBorder="0" applyAlignment="0" applyProtection="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10" fillId="0" borderId="0"/>
    <xf numFmtId="0" fontId="10" fillId="0" borderId="0"/>
    <xf numFmtId="0" fontId="25" fillId="0" borderId="0"/>
    <xf numFmtId="176" fontId="26" fillId="5" borderId="0" applyNumberFormat="0" applyBorder="0" applyAlignment="0" applyProtection="0"/>
    <xf numFmtId="176" fontId="26" fillId="5" borderId="0" applyNumberFormat="0" applyBorder="0" applyAlignment="0" applyProtection="0"/>
    <xf numFmtId="176" fontId="26" fillId="46" borderId="0" applyNumberFormat="0" applyBorder="0" applyAlignment="0" applyProtection="0"/>
    <xf numFmtId="0" fontId="25" fillId="0" borderId="0"/>
    <xf numFmtId="0" fontId="26" fillId="46" borderId="0" applyNumberFormat="0" applyBorder="0" applyAlignment="0" applyProtection="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46" borderId="0" applyNumberFormat="0" applyBorder="0" applyAlignment="0" applyProtection="0"/>
    <xf numFmtId="176" fontId="26" fillId="46" borderId="0" applyNumberFormat="0" applyBorder="0" applyAlignment="0" applyProtection="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77" fillId="57"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5"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5" borderId="0" applyNumberFormat="0" applyBorder="0" applyAlignment="0" applyProtection="0"/>
    <xf numFmtId="176" fontId="26" fillId="5" borderId="0" applyNumberFormat="0" applyBorder="0" applyAlignment="0" applyProtection="0"/>
    <xf numFmtId="0" fontId="26" fillId="5"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46" borderId="0" applyNumberFormat="0" applyBorder="0" applyAlignment="0" applyProtection="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176"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7" borderId="0" applyNumberFormat="0" applyBorder="0" applyAlignment="0" applyProtection="0"/>
    <xf numFmtId="0" fontId="10" fillId="0" borderId="0"/>
    <xf numFmtId="0" fontId="10" fillId="0" borderId="0"/>
    <xf numFmtId="0" fontId="25" fillId="0" borderId="0"/>
    <xf numFmtId="176" fontId="77" fillId="57"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6" fillId="46"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6" fillId="46" borderId="0" applyNumberFormat="0" applyBorder="0" applyAlignment="0" applyProtection="0"/>
    <xf numFmtId="0" fontId="26" fillId="46" borderId="0" applyNumberFormat="0" applyBorder="0" applyAlignment="0" applyProtection="0"/>
    <xf numFmtId="0" fontId="10" fillId="0" borderId="0"/>
    <xf numFmtId="0" fontId="10" fillId="0" borderId="0"/>
    <xf numFmtId="0" fontId="25" fillId="0" borderId="0"/>
    <xf numFmtId="0" fontId="25" fillId="0" borderId="0"/>
    <xf numFmtId="176" fontId="26" fillId="4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77" fillId="58"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0" fontId="26" fillId="9" borderId="0" applyNumberFormat="0" applyBorder="0" applyAlignment="0" applyProtection="0"/>
    <xf numFmtId="0" fontId="77" fillId="58"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77" fillId="58" borderId="0" applyNumberFormat="0" applyBorder="0" applyAlignment="0" applyProtection="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25" fillId="0" borderId="0"/>
    <xf numFmtId="176" fontId="77" fillId="58" borderId="0" applyNumberFormat="0" applyBorder="0" applyAlignment="0" applyProtection="0"/>
    <xf numFmtId="0" fontId="10" fillId="0" borderId="0"/>
    <xf numFmtId="0" fontId="10" fillId="0" borderId="0"/>
    <xf numFmtId="0" fontId="25" fillId="0" borderId="0"/>
    <xf numFmtId="176" fontId="77" fillId="58"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77" fillId="5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25" fillId="0" borderId="0"/>
    <xf numFmtId="0" fontId="10" fillId="0" borderId="0"/>
    <xf numFmtId="0" fontId="10" fillId="0" borderId="0"/>
    <xf numFmtId="0" fontId="25" fillId="0" borderId="0"/>
    <xf numFmtId="0" fontId="26" fillId="9" borderId="0" applyNumberFormat="0" applyBorder="0" applyAlignment="0" applyProtection="0"/>
    <xf numFmtId="0" fontId="25" fillId="0" borderId="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5" fillId="0" borderId="0"/>
    <xf numFmtId="0" fontId="26" fillId="9" borderId="0" applyNumberFormat="0" applyBorder="0" applyAlignment="0" applyProtection="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5" fillId="0" borderId="0"/>
    <xf numFmtId="176" fontId="77" fillId="58" borderId="0" applyNumberFormat="0" applyBorder="0" applyAlignment="0" applyProtection="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176" fontId="77" fillId="58" borderId="0" applyNumberFormat="0" applyBorder="0" applyAlignment="0" applyProtection="0"/>
    <xf numFmtId="0" fontId="10" fillId="0" borderId="0"/>
    <xf numFmtId="0" fontId="10" fillId="0" borderId="0"/>
    <xf numFmtId="0" fontId="25" fillId="0" borderId="0"/>
    <xf numFmtId="0" fontId="25" fillId="0" borderId="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77" fillId="58"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9" borderId="0" applyNumberFormat="0" applyBorder="0" applyAlignment="0" applyProtection="0"/>
    <xf numFmtId="176"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9" borderId="0" applyNumberFormat="0" applyBorder="0" applyAlignment="0" applyProtection="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26" fillId="9" borderId="0" applyNumberFormat="0" applyBorder="0" applyAlignment="0" applyProtection="0"/>
    <xf numFmtId="0" fontId="10" fillId="0" borderId="0"/>
    <xf numFmtId="0" fontId="10" fillId="0" borderId="0"/>
    <xf numFmtId="0" fontId="25" fillId="0" borderId="0"/>
    <xf numFmtId="0" fontId="25" fillId="0" borderId="0"/>
    <xf numFmtId="176" fontId="26" fillId="9"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176" fontId="77" fillId="59" borderId="0" applyNumberFormat="0" applyBorder="0" applyAlignment="0" applyProtection="0"/>
    <xf numFmtId="176" fontId="77" fillId="59"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26" fillId="12"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77" fillId="59"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77" fillId="59"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176" fontId="26" fillId="10" borderId="0" applyNumberFormat="0" applyBorder="0" applyAlignment="0" applyProtection="0"/>
    <xf numFmtId="0" fontId="25" fillId="0" borderId="0"/>
    <xf numFmtId="0" fontId="10" fillId="0" borderId="0"/>
    <xf numFmtId="0" fontId="10" fillId="0" borderId="0"/>
    <xf numFmtId="0" fontId="26" fillId="10" borderId="0" applyNumberFormat="0" applyBorder="0" applyAlignment="0" applyProtection="0"/>
    <xf numFmtId="0" fontId="25" fillId="0" borderId="0"/>
    <xf numFmtId="176" fontId="26" fillId="10" borderId="0" applyNumberFormat="0" applyBorder="0" applyAlignment="0" applyProtection="0"/>
    <xf numFmtId="176" fontId="26" fillId="10" borderId="0" applyNumberFormat="0" applyBorder="0" applyAlignment="0" applyProtection="0"/>
    <xf numFmtId="0" fontId="77" fillId="5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7" fillId="59"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26" fillId="10"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26" fillId="10"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0" fontId="26" fillId="10"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25" fillId="0" borderId="0"/>
    <xf numFmtId="176" fontId="77" fillId="59" borderId="0" applyNumberFormat="0" applyBorder="0" applyAlignment="0" applyProtection="0"/>
    <xf numFmtId="0" fontId="10" fillId="0" borderId="0"/>
    <xf numFmtId="0" fontId="10" fillId="0" borderId="0"/>
    <xf numFmtId="0" fontId="25" fillId="0" borderId="0"/>
    <xf numFmtId="176" fontId="77" fillId="59"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77" fillId="5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176" fontId="26" fillId="10" borderId="0" applyNumberFormat="0" applyBorder="0" applyAlignment="0" applyProtection="0"/>
    <xf numFmtId="0" fontId="10" fillId="0" borderId="0"/>
    <xf numFmtId="0" fontId="10" fillId="0" borderId="0"/>
    <xf numFmtId="0" fontId="25" fillId="0" borderId="0"/>
    <xf numFmtId="176" fontId="26" fillId="10" borderId="0" applyNumberFormat="0" applyBorder="0" applyAlignment="0" applyProtection="0"/>
    <xf numFmtId="0" fontId="26" fillId="12" borderId="0" applyNumberFormat="0" applyBorder="0" applyAlignment="0" applyProtection="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25" fillId="0" borderId="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10" fillId="0" borderId="0"/>
    <xf numFmtId="0" fontId="10" fillId="0" borderId="0"/>
    <xf numFmtId="0" fontId="25" fillId="0" borderId="0"/>
    <xf numFmtId="176" fontId="26" fillId="10" borderId="0" applyNumberFormat="0" applyBorder="0" applyAlignment="0" applyProtection="0"/>
    <xf numFmtId="176" fontId="26" fillId="10" borderId="0" applyNumberFormat="0" applyBorder="0" applyAlignment="0" applyProtection="0"/>
    <xf numFmtId="176" fontId="26" fillId="12" borderId="0" applyNumberFormat="0" applyBorder="0" applyAlignment="0" applyProtection="0"/>
    <xf numFmtId="0" fontId="25" fillId="0" borderId="0"/>
    <xf numFmtId="0" fontId="26" fillId="12" borderId="0" applyNumberFormat="0" applyBorder="0" applyAlignment="0" applyProtection="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2" borderId="0" applyNumberFormat="0" applyBorder="0" applyAlignment="0" applyProtection="0"/>
    <xf numFmtId="176" fontId="26" fillId="12" borderId="0" applyNumberFormat="0" applyBorder="0" applyAlignment="0" applyProtection="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2" borderId="0" applyNumberFormat="0" applyBorder="0" applyAlignment="0" applyProtection="0"/>
    <xf numFmtId="0" fontId="77" fillId="59" borderId="0" applyNumberFormat="0" applyBorder="0" applyAlignment="0" applyProtection="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6" fillId="10" borderId="0" applyNumberFormat="0" applyBorder="0" applyAlignment="0" applyProtection="0"/>
    <xf numFmtId="176" fontId="26" fillId="10" borderId="0" applyNumberFormat="0" applyBorder="0" applyAlignment="0" applyProtection="0"/>
    <xf numFmtId="0" fontId="26" fillId="10" borderId="0" applyNumberFormat="0" applyBorder="0" applyAlignment="0" applyProtection="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6" fillId="12" borderId="0" applyNumberFormat="0" applyBorder="0" applyAlignment="0" applyProtection="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176"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7" fillId="59" borderId="0" applyNumberFormat="0" applyBorder="0" applyAlignment="0" applyProtection="0"/>
    <xf numFmtId="0" fontId="10" fillId="0" borderId="0"/>
    <xf numFmtId="0" fontId="10" fillId="0" borderId="0"/>
    <xf numFmtId="0" fontId="25" fillId="0" borderId="0"/>
    <xf numFmtId="176" fontId="77" fillId="59"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6" fillId="12"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6" fillId="12" borderId="0" applyNumberFormat="0" applyBorder="0" applyAlignment="0" applyProtection="0"/>
    <xf numFmtId="0" fontId="26" fillId="12" borderId="0" applyNumberFormat="0" applyBorder="0" applyAlignment="0" applyProtection="0"/>
    <xf numFmtId="0" fontId="10" fillId="0" borderId="0"/>
    <xf numFmtId="0" fontId="10" fillId="0" borderId="0"/>
    <xf numFmtId="0" fontId="25" fillId="0" borderId="0"/>
    <xf numFmtId="0" fontId="25" fillId="0" borderId="0"/>
    <xf numFmtId="176" fontId="26" fillId="1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5" fillId="13" borderId="1">
      <alignment horizontal="center" vertical="center"/>
    </xf>
    <xf numFmtId="0" fontId="25" fillId="0" borderId="0"/>
    <xf numFmtId="0" fontId="15" fillId="13" borderId="1">
      <alignment horizontal="center" vertical="center"/>
    </xf>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176" fontId="79" fillId="60" borderId="0" applyNumberFormat="0" applyBorder="0" applyAlignment="0" applyProtection="0"/>
    <xf numFmtId="176" fontId="79" fillId="60"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9" fillId="15" borderId="0" applyNumberFormat="0" applyBorder="0" applyAlignment="0" applyProtection="0"/>
    <xf numFmtId="0" fontId="29" fillId="15" borderId="0" applyNumberFormat="0" applyBorder="0" applyAlignment="0" applyProtection="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0" fontId="29" fillId="30"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9" fillId="15"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29" fillId="30" borderId="0" applyNumberFormat="0" applyBorder="0" applyAlignment="0" applyProtection="0"/>
    <xf numFmtId="0" fontId="29" fillId="15" borderId="0" applyNumberFormat="0" applyBorder="0" applyAlignment="0" applyProtection="0"/>
    <xf numFmtId="0" fontId="79" fillId="60" borderId="0" applyNumberFormat="0" applyBorder="0" applyAlignment="0" applyProtection="0"/>
    <xf numFmtId="0" fontId="10" fillId="0" borderId="0"/>
    <xf numFmtId="0" fontId="10" fillId="0" borderId="0"/>
    <xf numFmtId="0" fontId="25" fillId="0" borderId="0"/>
    <xf numFmtId="0" fontId="25" fillId="0" borderId="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176" fontId="29" fillId="15"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9" fillId="15" borderId="0" applyNumberFormat="0" applyBorder="0" applyAlignment="0" applyProtection="0"/>
    <xf numFmtId="176" fontId="29" fillId="15" borderId="0" applyNumberFormat="0" applyBorder="0" applyAlignment="0" applyProtection="0"/>
    <xf numFmtId="0" fontId="79" fillId="60" borderId="0" applyNumberFormat="0" applyBorder="0" applyAlignment="0" applyProtection="0"/>
    <xf numFmtId="176" fontId="29" fillId="30" borderId="0" applyNumberFormat="0" applyBorder="0" applyAlignment="0" applyProtection="0"/>
    <xf numFmtId="0" fontId="10" fillId="0" borderId="0"/>
    <xf numFmtId="0" fontId="10" fillId="0" borderId="0"/>
    <xf numFmtId="0" fontId="25" fillId="0" borderId="0"/>
    <xf numFmtId="176" fontId="29" fillId="30" borderId="0" applyNumberFormat="0" applyBorder="0" applyAlignment="0" applyProtection="0"/>
    <xf numFmtId="0" fontId="25" fillId="0" borderId="0"/>
    <xf numFmtId="0" fontId="10" fillId="0" borderId="0"/>
    <xf numFmtId="0" fontId="10" fillId="0" borderId="0"/>
    <xf numFmtId="0" fontId="29" fillId="30" borderId="0" applyNumberFormat="0" applyBorder="0" applyAlignment="0" applyProtection="0"/>
    <xf numFmtId="0" fontId="25" fillId="0" borderId="0"/>
    <xf numFmtId="176" fontId="29" fillId="30" borderId="0" applyNumberFormat="0" applyBorder="0" applyAlignment="0" applyProtection="0"/>
    <xf numFmtId="176" fontId="29" fillId="30" borderId="0" applyNumberFormat="0" applyBorder="0" applyAlignment="0" applyProtection="0"/>
    <xf numFmtId="0" fontId="79" fillId="6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79" fillId="60"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9" fillId="30" borderId="0" applyNumberFormat="0" applyBorder="0" applyAlignment="0" applyProtection="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0" fontId="29" fillId="30" borderId="0" applyNumberFormat="0" applyBorder="0" applyAlignment="0" applyProtection="0"/>
    <xf numFmtId="0" fontId="10" fillId="0" borderId="0"/>
    <xf numFmtId="0" fontId="10" fillId="0" borderId="0"/>
    <xf numFmtId="0" fontId="25" fillId="0" borderId="0"/>
    <xf numFmtId="0" fontId="25" fillId="0" borderId="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9" fillId="15" borderId="0" applyNumberFormat="0" applyBorder="0" applyAlignment="0" applyProtection="0"/>
    <xf numFmtId="0" fontId="29" fillId="30" borderId="0" applyNumberFormat="0" applyBorder="0" applyAlignment="0" applyProtection="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9" fillId="30" borderId="0" applyNumberFormat="0" applyBorder="0" applyAlignment="0" applyProtection="0"/>
    <xf numFmtId="0" fontId="29" fillId="30" borderId="0" applyNumberFormat="0" applyBorder="0" applyAlignment="0" applyProtection="0"/>
    <xf numFmtId="176" fontId="29" fillId="30" borderId="0" applyNumberFormat="0" applyBorder="0" applyAlignment="0" applyProtection="0"/>
    <xf numFmtId="0" fontId="29" fillId="30" borderId="0" applyNumberFormat="0" applyBorder="0" applyAlignment="0" applyProtection="0"/>
    <xf numFmtId="0" fontId="25" fillId="0" borderId="0"/>
    <xf numFmtId="176" fontId="79" fillId="60" borderId="0" applyNumberFormat="0" applyBorder="0" applyAlignment="0" applyProtection="0"/>
    <xf numFmtId="0" fontId="10" fillId="0" borderId="0"/>
    <xf numFmtId="0" fontId="10" fillId="0" borderId="0"/>
    <xf numFmtId="0" fontId="25" fillId="0" borderId="0"/>
    <xf numFmtId="176" fontId="79" fillId="60"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9" fillId="15" borderId="0" applyNumberFormat="0" applyBorder="0" applyAlignment="0" applyProtection="0"/>
    <xf numFmtId="176" fontId="79" fillId="6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6" fontId="29" fillId="30" borderId="0" applyNumberFormat="0" applyBorder="0" applyAlignment="0" applyProtection="0"/>
    <xf numFmtId="0" fontId="10" fillId="0" borderId="0"/>
    <xf numFmtId="0" fontId="10" fillId="0" borderId="0"/>
    <xf numFmtId="0" fontId="25" fillId="0" borderId="0"/>
    <xf numFmtId="176" fontId="29" fillId="30" borderId="0" applyNumberFormat="0" applyBorder="0" applyAlignment="0" applyProtection="0"/>
    <xf numFmtId="0" fontId="29" fillId="15" borderId="0" applyNumberFormat="0" applyBorder="0" applyAlignment="0" applyProtection="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176" fontId="29" fillId="15" borderId="0" applyNumberFormat="0" applyBorder="0" applyAlignment="0" applyProtection="0"/>
    <xf numFmtId="0" fontId="25" fillId="0" borderId="0"/>
    <xf numFmtId="0" fontId="10" fillId="0" borderId="0"/>
    <xf numFmtId="0" fontId="10" fillId="0" borderId="0"/>
    <xf numFmtId="0" fontId="25" fillId="0" borderId="0"/>
    <xf numFmtId="0" fontId="29" fillId="15" borderId="0" applyNumberFormat="0" applyBorder="0" applyAlignment="0" applyProtection="0"/>
    <xf numFmtId="176" fontId="29" fillId="15" borderId="0" applyNumberFormat="0" applyBorder="0" applyAlignment="0" applyProtection="0"/>
    <xf numFmtId="0" fontId="25" fillId="0" borderId="0"/>
    <xf numFmtId="0" fontId="29" fillId="15" borderId="0" applyNumberFormat="0" applyBorder="0" applyAlignment="0" applyProtection="0"/>
    <xf numFmtId="176" fontId="29" fillId="15" borderId="0" applyNumberFormat="0" applyBorder="0" applyAlignment="0" applyProtection="0"/>
    <xf numFmtId="0" fontId="10" fillId="0" borderId="0"/>
    <xf numFmtId="0" fontId="10" fillId="0" borderId="0"/>
    <xf numFmtId="0" fontId="25" fillId="0" borderId="0"/>
    <xf numFmtId="176" fontId="29" fillId="15" borderId="0" applyNumberFormat="0" applyBorder="0" applyAlignment="0" applyProtection="0"/>
    <xf numFmtId="0" fontId="25" fillId="0" borderId="0"/>
    <xf numFmtId="0" fontId="10" fillId="0" borderId="0"/>
    <xf numFmtId="0" fontId="10" fillId="0" borderId="0"/>
    <xf numFmtId="0" fontId="25" fillId="0" borderId="0"/>
    <xf numFmtId="176" fontId="29" fillId="30" borderId="0" applyNumberFormat="0" applyBorder="0" applyAlignment="0" applyProtection="0"/>
    <xf numFmtId="176" fontId="29" fillId="30" borderId="0" applyNumberFormat="0" applyBorder="0" applyAlignment="0" applyProtection="0"/>
    <xf numFmtId="176" fontId="29" fillId="15" borderId="0" applyNumberFormat="0" applyBorder="0" applyAlignment="0" applyProtection="0"/>
    <xf numFmtId="0" fontId="25" fillId="0" borderId="0"/>
    <xf numFmtId="0" fontId="29" fillId="15" borderId="0" applyNumberFormat="0" applyBorder="0" applyAlignment="0" applyProtection="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9" fillId="15" borderId="0" applyNumberFormat="0" applyBorder="0" applyAlignment="0" applyProtection="0"/>
    <xf numFmtId="176" fontId="29" fillId="15" borderId="0" applyNumberFormat="0" applyBorder="0" applyAlignment="0" applyProtection="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9" fillId="15" borderId="0" applyNumberFormat="0" applyBorder="0" applyAlignment="0" applyProtection="0"/>
    <xf numFmtId="0" fontId="79" fillId="60" borderId="0" applyNumberFormat="0" applyBorder="0" applyAlignment="0" applyProtection="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9" fillId="15" borderId="0" applyNumberFormat="0" applyBorder="0" applyAlignment="0" applyProtection="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30"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30"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9" fillId="30" borderId="0" applyNumberFormat="0" applyBorder="0" applyAlignment="0" applyProtection="0"/>
    <xf numFmtId="176" fontId="29" fillId="30" borderId="0" applyNumberFormat="0" applyBorder="0" applyAlignment="0" applyProtection="0"/>
    <xf numFmtId="0" fontId="29" fillId="30" borderId="0" applyNumberFormat="0" applyBorder="0" applyAlignment="0" applyProtection="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9" fillId="15" borderId="0" applyNumberFormat="0" applyBorder="0" applyAlignment="0" applyProtection="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176"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79" fillId="60" borderId="0" applyNumberFormat="0" applyBorder="0" applyAlignment="0" applyProtection="0"/>
    <xf numFmtId="0" fontId="10" fillId="0" borderId="0"/>
    <xf numFmtId="0" fontId="10" fillId="0" borderId="0"/>
    <xf numFmtId="0" fontId="25" fillId="0" borderId="0"/>
    <xf numFmtId="176" fontId="79" fillId="60"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29" fillId="15"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29" fillId="15" borderId="0" applyNumberFormat="0" applyBorder="0" applyAlignment="0" applyProtection="0"/>
    <xf numFmtId="0" fontId="29" fillId="15" borderId="0" applyNumberFormat="0" applyBorder="0" applyAlignment="0" applyProtection="0"/>
    <xf numFmtId="0" fontId="10" fillId="0" borderId="0"/>
    <xf numFmtId="0" fontId="10" fillId="0" borderId="0"/>
    <xf numFmtId="0" fontId="25" fillId="0" borderId="0"/>
    <xf numFmtId="0" fontId="25" fillId="0" borderId="0"/>
    <xf numFmtId="176" fontId="29" fillId="15"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30" fillId="0" borderId="0" applyNumberFormat="0" applyFill="0" applyBorder="0" applyAlignment="0" applyProtection="0"/>
    <xf numFmtId="0" fontId="10" fillId="0" borderId="0"/>
    <xf numFmtId="0" fontId="10" fillId="0" borderId="0"/>
    <xf numFmtId="0" fontId="25" fillId="0" borderId="0"/>
    <xf numFmtId="0" fontId="25" fillId="0" borderId="0"/>
    <xf numFmtId="176" fontId="30"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0" fillId="0" borderId="0" applyNumberFormat="0" applyFill="0" applyBorder="0" applyAlignment="0" applyProtection="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0" fillId="61" borderId="40" applyNumberFormat="0" applyAlignment="0" applyProtection="0"/>
    <xf numFmtId="176" fontId="80" fillId="61" borderId="40" applyNumberFormat="0" applyAlignment="0" applyProtection="0"/>
    <xf numFmtId="176" fontId="80" fillId="61" borderId="40" applyNumberFormat="0" applyAlignment="0" applyProtection="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1" fillId="4" borderId="2" applyNumberFormat="0" applyAlignment="0" applyProtection="0"/>
    <xf numFmtId="0" fontId="81" fillId="61" borderId="40" applyAlignment="0" applyProtection="0"/>
    <xf numFmtId="0" fontId="81" fillId="61" borderId="40" applyAlignment="0" applyProtection="0"/>
    <xf numFmtId="0" fontId="31" fillId="4" borderId="2" applyNumberFormat="0" applyAlignment="0" applyProtection="0"/>
    <xf numFmtId="176" fontId="82" fillId="14" borderId="2" applyNumberFormat="0" applyAlignment="0" applyProtection="0"/>
    <xf numFmtId="0" fontId="10" fillId="0" borderId="0"/>
    <xf numFmtId="0" fontId="10" fillId="0" borderId="0"/>
    <xf numFmtId="0" fontId="25" fillId="0" borderId="0"/>
    <xf numFmtId="0" fontId="25" fillId="0" borderId="0"/>
    <xf numFmtId="0" fontId="82" fillId="1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1" fillId="4" borderId="2" applyNumberFormat="0" applyAlignment="0" applyProtection="0"/>
    <xf numFmtId="176" fontId="31" fillId="4" borderId="2" applyNumberFormat="0" applyAlignment="0" applyProtection="0"/>
    <xf numFmtId="0" fontId="31" fillId="4" borderId="2" applyNumberFormat="0" applyAlignment="0" applyProtection="0"/>
    <xf numFmtId="0" fontId="82" fillId="14" borderId="2" applyNumberFormat="0" applyAlignment="0" applyProtection="0"/>
    <xf numFmtId="0" fontId="31" fillId="4" borderId="2" applyNumberFormat="0" applyAlignment="0" applyProtection="0"/>
    <xf numFmtId="0" fontId="80" fillId="61" borderId="40" applyNumberFormat="0" applyAlignment="0" applyProtection="0"/>
    <xf numFmtId="0" fontId="10" fillId="0" borderId="0"/>
    <xf numFmtId="0" fontId="10" fillId="0" borderId="0"/>
    <xf numFmtId="0" fontId="25" fillId="0" borderId="0"/>
    <xf numFmtId="0" fontId="25" fillId="0" borderId="0"/>
    <xf numFmtId="176" fontId="82" fillId="1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176" fontId="31" fillId="4" borderId="2"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1" fillId="4" borderId="2" applyNumberFormat="0" applyAlignment="0" applyProtection="0"/>
    <xf numFmtId="176" fontId="31" fillId="4" borderId="2" applyNumberFormat="0" applyAlignment="0" applyProtection="0"/>
    <xf numFmtId="0" fontId="80" fillId="61" borderId="40" applyNumberFormat="0" applyAlignment="0" applyProtection="0"/>
    <xf numFmtId="176" fontId="82" fillId="14" borderId="2" applyNumberFormat="0" applyAlignment="0" applyProtection="0"/>
    <xf numFmtId="0" fontId="10" fillId="0" borderId="0"/>
    <xf numFmtId="0" fontId="10" fillId="0" borderId="0"/>
    <xf numFmtId="0" fontId="25" fillId="0" borderId="0"/>
    <xf numFmtId="176" fontId="82" fillId="14" borderId="2" applyNumberFormat="0" applyAlignment="0" applyProtection="0"/>
    <xf numFmtId="0" fontId="25" fillId="0" borderId="0"/>
    <xf numFmtId="0" fontId="10" fillId="0" borderId="0"/>
    <xf numFmtId="0" fontId="10" fillId="0" borderId="0"/>
    <xf numFmtId="0" fontId="82" fillId="14" borderId="2" applyNumberFormat="0" applyAlignment="0" applyProtection="0"/>
    <xf numFmtId="0" fontId="25" fillId="0" borderId="0"/>
    <xf numFmtId="176" fontId="82" fillId="14" borderId="2" applyNumberFormat="0" applyAlignment="0" applyProtection="0"/>
    <xf numFmtId="176" fontId="82" fillId="14" borderId="2" applyNumberFormat="0" applyAlignment="0" applyProtection="0"/>
    <xf numFmtId="0" fontId="80" fillId="61" borderId="40" applyNumberFormat="0" applyAlignment="0" applyProtection="0"/>
    <xf numFmtId="0" fontId="81" fillId="61" borderId="40" applyAlignment="0" applyProtection="0"/>
    <xf numFmtId="0" fontId="81" fillId="61" borderId="40" applyAlignment="0" applyProtection="0"/>
    <xf numFmtId="0" fontId="80" fillId="61" borderId="40" applyNumberFormat="0" applyAlignment="0" applyProtection="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2" fillId="14" borderId="2" applyNumberFormat="0" applyAlignment="0" applyProtection="0"/>
    <xf numFmtId="176" fontId="82" fillId="14" borderId="2" applyNumberFormat="0" applyAlignment="0" applyProtection="0"/>
    <xf numFmtId="0" fontId="10" fillId="0" borderId="0"/>
    <xf numFmtId="0" fontId="10" fillId="0" borderId="0"/>
    <xf numFmtId="0" fontId="25" fillId="0" borderId="0"/>
    <xf numFmtId="0" fontId="25" fillId="0" borderId="0"/>
    <xf numFmtId="0" fontId="82" fillId="14" borderId="2" applyNumberFormat="0" applyAlignment="0" applyProtection="0"/>
    <xf numFmtId="0" fontId="10" fillId="0" borderId="0"/>
    <xf numFmtId="0" fontId="10" fillId="0" borderId="0"/>
    <xf numFmtId="0" fontId="25" fillId="0" borderId="0"/>
    <xf numFmtId="0" fontId="25" fillId="0" borderId="0"/>
    <xf numFmtId="176" fontId="82" fillId="1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1" fillId="4" borderId="2" applyNumberFormat="0" applyAlignment="0" applyProtection="0"/>
    <xf numFmtId="0" fontId="82" fillId="14" borderId="2" applyNumberFormat="0" applyAlignment="0" applyProtection="0"/>
    <xf numFmtId="176" fontId="82" fillId="1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82" fillId="14" borderId="2" applyNumberFormat="0" applyAlignment="0" applyProtection="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5" fillId="0" borderId="0"/>
    <xf numFmtId="176" fontId="80" fillId="61" borderId="40" applyNumberFormat="0" applyAlignment="0" applyProtection="0"/>
    <xf numFmtId="0" fontId="10" fillId="0" borderId="0"/>
    <xf numFmtId="0" fontId="10" fillId="0" borderId="0"/>
    <xf numFmtId="0" fontId="25" fillId="0" borderId="0"/>
    <xf numFmtId="176" fontId="80" fillId="61" borderId="40"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1" fillId="4" borderId="2" applyNumberFormat="0" applyAlignment="0" applyProtection="0"/>
    <xf numFmtId="176" fontId="80" fillId="61" borderId="40" applyNumberFormat="0" applyAlignment="0" applyProtection="0"/>
    <xf numFmtId="0" fontId="31" fillId="4" borderId="2" applyNumberFormat="0" applyAlignment="0" applyProtection="0"/>
    <xf numFmtId="0" fontId="31" fillId="4" borderId="2" applyNumberFormat="0" applyAlignment="0" applyProtection="0"/>
    <xf numFmtId="176" fontId="82" fillId="14" borderId="2" applyNumberFormat="0" applyAlignment="0" applyProtection="0"/>
    <xf numFmtId="0" fontId="10" fillId="0" borderId="0"/>
    <xf numFmtId="0" fontId="10" fillId="0" borderId="0"/>
    <xf numFmtId="0" fontId="25" fillId="0" borderId="0"/>
    <xf numFmtId="176" fontId="82" fillId="14" borderId="2" applyNumberFormat="0" applyAlignment="0" applyProtection="0"/>
    <xf numFmtId="0" fontId="31" fillId="4" borderId="2" applyNumberFormat="0" applyAlignment="0" applyProtection="0"/>
    <xf numFmtId="0" fontId="25" fillId="0" borderId="0"/>
    <xf numFmtId="176" fontId="31" fillId="4" borderId="2" applyNumberFormat="0" applyAlignment="0" applyProtection="0"/>
    <xf numFmtId="0" fontId="10" fillId="0" borderId="0"/>
    <xf numFmtId="0" fontId="10" fillId="0" borderId="0"/>
    <xf numFmtId="0" fontId="25" fillId="0" borderId="0"/>
    <xf numFmtId="176" fontId="31" fillId="4" borderId="2" applyNumberFormat="0" applyAlignment="0" applyProtection="0"/>
    <xf numFmtId="0" fontId="25" fillId="0" borderId="0"/>
    <xf numFmtId="0" fontId="10" fillId="0" borderId="0"/>
    <xf numFmtId="0" fontId="10" fillId="0" borderId="0"/>
    <xf numFmtId="0" fontId="25" fillId="0" borderId="0"/>
    <xf numFmtId="0" fontId="31" fillId="4" borderId="2" applyNumberFormat="0" applyAlignment="0" applyProtection="0"/>
    <xf numFmtId="176" fontId="31" fillId="4" borderId="2" applyNumberFormat="0" applyAlignment="0" applyProtection="0"/>
    <xf numFmtId="0" fontId="25" fillId="0" borderId="0"/>
    <xf numFmtId="0" fontId="31" fillId="4" borderId="2" applyNumberFormat="0" applyAlignment="0" applyProtection="0"/>
    <xf numFmtId="176" fontId="31" fillId="4" borderId="2" applyNumberFormat="0" applyAlignment="0" applyProtection="0"/>
    <xf numFmtId="0" fontId="10" fillId="0" borderId="0"/>
    <xf numFmtId="0" fontId="10" fillId="0" borderId="0"/>
    <xf numFmtId="0" fontId="25" fillId="0" borderId="0"/>
    <xf numFmtId="176" fontId="31" fillId="4" borderId="2" applyNumberFormat="0" applyAlignment="0" applyProtection="0"/>
    <xf numFmtId="0" fontId="25" fillId="0" borderId="0"/>
    <xf numFmtId="0" fontId="10" fillId="0" borderId="0"/>
    <xf numFmtId="0" fontId="10" fillId="0" borderId="0"/>
    <xf numFmtId="0" fontId="25" fillId="0" borderId="0"/>
    <xf numFmtId="176" fontId="82" fillId="14" borderId="2" applyNumberFormat="0" applyAlignment="0" applyProtection="0"/>
    <xf numFmtId="176" fontId="82" fillId="14" borderId="2" applyNumberFormat="0" applyAlignment="0" applyProtection="0"/>
    <xf numFmtId="176" fontId="31" fillId="4" borderId="2" applyNumberFormat="0" applyAlignment="0" applyProtection="0"/>
    <xf numFmtId="0" fontId="25" fillId="0" borderId="0"/>
    <xf numFmtId="0" fontId="31" fillId="4" borderId="2" applyNumberFormat="0" applyAlignment="0" applyProtection="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1" fillId="4" borderId="2" applyNumberFormat="0" applyAlignment="0" applyProtection="0"/>
    <xf numFmtId="176" fontId="31" fillId="4" borderId="2" applyNumberFormat="0" applyAlignment="0" applyProtection="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31" fillId="4" borderId="2" applyNumberFormat="0" applyAlignment="0" applyProtection="0"/>
    <xf numFmtId="0"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1" fillId="4" borderId="2" applyNumberFormat="0" applyAlignment="0" applyProtection="0"/>
    <xf numFmtId="0" fontId="80" fillId="61" borderId="40" applyNumberFormat="0" applyAlignment="0" applyProtection="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1" fillId="4" borderId="2" applyNumberFormat="0" applyAlignment="0" applyProtection="0"/>
    <xf numFmtId="0" fontId="31" fillId="4" borderId="2" applyNumberFormat="0" applyAlignment="0" applyProtection="0"/>
    <xf numFmtId="41" fontId="83" fillId="0" borderId="0" applyAlignment="0" applyProtection="0"/>
    <xf numFmtId="41" fontId="83" fillId="0" borderId="0" applyAlignment="0" applyProtection="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82" fillId="1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82" fillId="1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1" fillId="4" borderId="2" applyNumberFormat="0" applyAlignment="0" applyProtection="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1" fillId="4" borderId="2" applyNumberFormat="0" applyAlignment="0" applyProtection="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176"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0" fontId="80" fillId="61" borderId="40"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80" fillId="61" borderId="40" applyNumberFormat="0" applyAlignment="0" applyProtection="0"/>
    <xf numFmtId="0" fontId="10" fillId="0" borderId="0"/>
    <xf numFmtId="0" fontId="10" fillId="0" borderId="0"/>
    <xf numFmtId="0" fontId="25" fillId="0" borderId="0"/>
    <xf numFmtId="176" fontId="80" fillId="61" borderId="40"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31" fillId="4" borderId="2"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1" fillId="4" borderId="2" applyNumberFormat="0" applyAlignment="0" applyProtection="0"/>
    <xf numFmtId="0" fontId="31" fillId="4" borderId="2" applyNumberFormat="0" applyAlignment="0" applyProtection="0"/>
    <xf numFmtId="0" fontId="10" fillId="0" borderId="0"/>
    <xf numFmtId="0" fontId="10" fillId="0" borderId="0"/>
    <xf numFmtId="0" fontId="25" fillId="0" borderId="0"/>
    <xf numFmtId="0" fontId="25" fillId="0" borderId="0"/>
    <xf numFmtId="176" fontId="31" fillId="4"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2" fillId="16" borderId="3" applyNumberFormat="0" applyAlignment="0" applyProtection="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0" fontId="25" fillId="0" borderId="0"/>
    <xf numFmtId="0"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2" fillId="16" borderId="3" applyNumberFormat="0" applyAlignment="0" applyProtection="0"/>
    <xf numFmtId="0" fontId="84" fillId="62" borderId="41"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176" fontId="32" fillId="16" borderId="3" applyNumberFormat="0" applyAlignment="0" applyProtection="0"/>
    <xf numFmtId="0" fontId="25" fillId="0" borderId="0"/>
    <xf numFmtId="0" fontId="10" fillId="0" borderId="0"/>
    <xf numFmtId="0" fontId="10" fillId="0" borderId="0"/>
    <xf numFmtId="0" fontId="25" fillId="0" borderId="0"/>
    <xf numFmtId="0" fontId="32" fillId="16" borderId="3" applyNumberFormat="0" applyAlignment="0" applyProtection="0"/>
    <xf numFmtId="0" fontId="84" fillId="62" borderId="41" applyNumberFormat="0" applyAlignment="0" applyProtection="0"/>
    <xf numFmtId="176" fontId="32" fillId="16" borderId="3" applyNumberFormat="0" applyAlignment="0" applyProtection="0"/>
    <xf numFmtId="0" fontId="10" fillId="0" borderId="0"/>
    <xf numFmtId="0" fontId="10" fillId="0" borderId="0"/>
    <xf numFmtId="0" fontId="25" fillId="0" borderId="0"/>
    <xf numFmtId="176" fontId="32" fillId="16" borderId="3" applyNumberFormat="0" applyAlignment="0" applyProtection="0"/>
    <xf numFmtId="0" fontId="25" fillId="0" borderId="0"/>
    <xf numFmtId="0" fontId="10" fillId="0" borderId="0"/>
    <xf numFmtId="0" fontId="10" fillId="0" borderId="0"/>
    <xf numFmtId="0" fontId="25" fillId="0" borderId="0"/>
    <xf numFmtId="176" fontId="32" fillId="16" borderId="3" applyNumberFormat="0" applyAlignment="0" applyProtection="0"/>
    <xf numFmtId="0" fontId="84" fillId="62" borderId="41" applyNumberFormat="0" applyAlignment="0" applyProtection="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0" fontId="25" fillId="0" borderId="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32" fillId="16" borderId="3" applyNumberFormat="0" applyAlignment="0" applyProtection="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2" fillId="16" borderId="3" applyNumberFormat="0" applyAlignment="0" applyProtection="0"/>
    <xf numFmtId="0" fontId="32" fillId="16" borderId="3" applyNumberFormat="0" applyAlignment="0" applyProtection="0"/>
    <xf numFmtId="176" fontId="32" fillId="16" borderId="3" applyNumberFormat="0" applyAlignment="0" applyProtection="0"/>
    <xf numFmtId="0" fontId="32" fillId="16" borderId="3" applyNumberFormat="0" applyAlignment="0" applyProtection="0"/>
    <xf numFmtId="0" fontId="25" fillId="0" borderId="0"/>
    <xf numFmtId="176" fontId="84" fillId="62" borderId="41" applyNumberFormat="0" applyAlignment="0" applyProtection="0"/>
    <xf numFmtId="0" fontId="10" fillId="0" borderId="0"/>
    <xf numFmtId="0" fontId="10" fillId="0" borderId="0"/>
    <xf numFmtId="0" fontId="25" fillId="0" borderId="0"/>
    <xf numFmtId="176" fontId="84" fillId="62" borderId="41"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2" fillId="16" borderId="3" applyNumberFormat="0" applyAlignment="0" applyProtection="0"/>
    <xf numFmtId="176" fontId="84" fillId="62" borderId="41" applyNumberFormat="0" applyAlignment="0" applyProtection="0"/>
    <xf numFmtId="0" fontId="32" fillId="16" borderId="3" applyNumberFormat="0" applyAlignment="0" applyProtection="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176" fontId="32" fillId="16" borderId="3" applyNumberFormat="0" applyAlignment="0" applyProtection="0"/>
    <xf numFmtId="0" fontId="32" fillId="16" borderId="3" applyNumberFormat="0" applyAlignment="0" applyProtection="0"/>
    <xf numFmtId="0" fontId="25" fillId="0" borderId="0"/>
    <xf numFmtId="0" fontId="10" fillId="0" borderId="0"/>
    <xf numFmtId="0" fontId="10" fillId="0" borderId="0"/>
    <xf numFmtId="0" fontId="25" fillId="0" borderId="0"/>
    <xf numFmtId="0" fontId="32" fillId="16" borderId="3" applyNumberFormat="0" applyAlignment="0" applyProtection="0"/>
    <xf numFmtId="0" fontId="25" fillId="0" borderId="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2" fillId="16" borderId="3" applyNumberFormat="0" applyAlignment="0" applyProtection="0"/>
    <xf numFmtId="176" fontId="32" fillId="16" borderId="3" applyNumberFormat="0" applyAlignment="0" applyProtection="0"/>
    <xf numFmtId="0" fontId="25" fillId="0" borderId="0"/>
    <xf numFmtId="0" fontId="32" fillId="16" borderId="3" applyNumberFormat="0" applyAlignment="0" applyProtection="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2" fillId="16" borderId="3" applyNumberFormat="0" applyAlignment="0" applyProtection="0"/>
    <xf numFmtId="176" fontId="32" fillId="16" borderId="3" applyNumberFormat="0" applyAlignment="0" applyProtection="0"/>
    <xf numFmtId="0" fontId="25" fillId="0" borderId="0"/>
    <xf numFmtId="176" fontId="84" fillId="62" borderId="41" applyNumberFormat="0" applyAlignment="0" applyProtection="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176" fontId="84" fillId="62" borderId="41" applyNumberFormat="0" applyAlignment="0" applyProtection="0"/>
    <xf numFmtId="0" fontId="10" fillId="0" borderId="0"/>
    <xf numFmtId="0" fontId="10" fillId="0" borderId="0"/>
    <xf numFmtId="0" fontId="25" fillId="0" borderId="0"/>
    <xf numFmtId="0" fontId="25" fillId="0" borderId="0"/>
    <xf numFmtId="0" fontId="32" fillId="16" borderId="3" applyNumberFormat="0" applyAlignment="0" applyProtection="0"/>
    <xf numFmtId="0"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2" fillId="16" borderId="3" applyNumberFormat="0" applyAlignment="0" applyProtection="0"/>
    <xf numFmtId="0" fontId="84" fillId="62" borderId="41" applyNumberFormat="0" applyAlignment="0" applyProtection="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2" fillId="16" borderId="3"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2" fillId="16" borderId="3" applyNumberFormat="0" applyAlignment="0" applyProtection="0"/>
    <xf numFmtId="176" fontId="32" fillId="16" borderId="3" applyNumberFormat="0" applyAlignment="0" applyProtection="0"/>
    <xf numFmtId="0"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2" fillId="16" borderId="3" applyNumberFormat="0" applyAlignment="0" applyProtection="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176" fontId="32" fillId="16" borderId="3" applyNumberFormat="0" applyAlignment="0" applyProtection="0"/>
    <xf numFmtId="0" fontId="32" fillId="16" borderId="3" applyNumberFormat="0" applyAlignment="0" applyProtection="0"/>
    <xf numFmtId="0" fontId="10" fillId="0" borderId="0"/>
    <xf numFmtId="0" fontId="10" fillId="0" borderId="0"/>
    <xf numFmtId="0" fontId="25" fillId="0" borderId="0"/>
    <xf numFmtId="0" fontId="25" fillId="0" borderId="0"/>
    <xf numFmtId="176" fontId="32" fillId="16" borderId="3"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76" fillId="25" borderId="0">
      <alignment horizontal="left"/>
    </xf>
    <xf numFmtId="0" fontId="76" fillId="25" borderId="0">
      <alignment horizontal="left"/>
    </xf>
    <xf numFmtId="0" fontId="10" fillId="0" borderId="0"/>
    <xf numFmtId="0" fontId="10" fillId="0" borderId="0"/>
    <xf numFmtId="0" fontId="25" fillId="0" borderId="0"/>
    <xf numFmtId="0" fontId="25" fillId="0" borderId="0"/>
    <xf numFmtId="176" fontId="76" fillId="25" borderId="0">
      <alignment horizontal="lef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76" fillId="25" borderId="0">
      <alignment horizontal="left"/>
    </xf>
    <xf numFmtId="0" fontId="25" fillId="0" borderId="0"/>
    <xf numFmtId="0" fontId="85" fillId="25" borderId="0">
      <alignment horizontal="right"/>
    </xf>
    <xf numFmtId="0" fontId="85" fillId="25" borderId="0">
      <alignment horizontal="right"/>
    </xf>
    <xf numFmtId="0" fontId="10" fillId="0" borderId="0"/>
    <xf numFmtId="0" fontId="10" fillId="0" borderId="0"/>
    <xf numFmtId="0" fontId="25" fillId="0" borderId="0"/>
    <xf numFmtId="0" fontId="25" fillId="0" borderId="0"/>
    <xf numFmtId="176" fontId="85" fillId="25" borderId="0">
      <alignment horizontal="righ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5" fillId="25" borderId="0">
      <alignment horizontal="right"/>
    </xf>
    <xf numFmtId="0" fontId="25" fillId="0" borderId="0"/>
    <xf numFmtId="0" fontId="86" fillId="14" borderId="0">
      <alignment horizontal="center"/>
    </xf>
    <xf numFmtId="0" fontId="86" fillId="14" borderId="0">
      <alignment horizontal="center"/>
    </xf>
    <xf numFmtId="0" fontId="10" fillId="0" borderId="0"/>
    <xf numFmtId="0" fontId="10" fillId="0" borderId="0"/>
    <xf numFmtId="0" fontId="25" fillId="0" borderId="0"/>
    <xf numFmtId="0" fontId="25" fillId="0" borderId="0"/>
    <xf numFmtId="176" fontId="86" fillId="14" borderId="0">
      <alignment horizontal="center"/>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6" fillId="14" borderId="0">
      <alignment horizontal="center"/>
    </xf>
    <xf numFmtId="0" fontId="25" fillId="0" borderId="0"/>
    <xf numFmtId="0" fontId="85" fillId="25" borderId="0">
      <alignment horizontal="right"/>
    </xf>
    <xf numFmtId="0" fontId="85" fillId="25" borderId="0">
      <alignment horizontal="right"/>
    </xf>
    <xf numFmtId="0" fontId="10" fillId="0" borderId="0"/>
    <xf numFmtId="0" fontId="10" fillId="0" borderId="0"/>
    <xf numFmtId="0" fontId="25" fillId="0" borderId="0"/>
    <xf numFmtId="0" fontId="25" fillId="0" borderId="0"/>
    <xf numFmtId="176" fontId="85" fillId="25" borderId="0">
      <alignment horizontal="righ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5" fillId="25" borderId="0">
      <alignment horizontal="right"/>
    </xf>
    <xf numFmtId="0" fontId="25" fillId="0" borderId="0"/>
    <xf numFmtId="0" fontId="87" fillId="14" borderId="0">
      <alignment horizontal="left"/>
    </xf>
    <xf numFmtId="0" fontId="87" fillId="14" borderId="0">
      <alignment horizontal="left"/>
    </xf>
    <xf numFmtId="0" fontId="10" fillId="0" borderId="0"/>
    <xf numFmtId="0" fontId="10" fillId="0" borderId="0"/>
    <xf numFmtId="0" fontId="25" fillId="0" borderId="0"/>
    <xf numFmtId="0" fontId="25" fillId="0" borderId="0"/>
    <xf numFmtId="176" fontId="87" fillId="14" borderId="0">
      <alignment horizontal="lef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7" fillId="14" borderId="0">
      <alignment horizontal="left"/>
    </xf>
    <xf numFmtId="0" fontId="25" fillId="0" borderId="0"/>
    <xf numFmtId="41" fontId="10" fillId="0" borderId="0" applyFont="0" applyFill="0" applyBorder="0" applyAlignment="0" applyProtection="0"/>
    <xf numFmtId="41" fontId="8"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41" fontId="8" fillId="0" borderId="0" applyFont="0" applyFill="0" applyBorder="0" applyAlignment="0" applyProtection="0"/>
    <xf numFmtId="0" fontId="10" fillId="0" borderId="0"/>
    <xf numFmtId="0" fontId="25" fillId="0" borderId="0"/>
    <xf numFmtId="0" fontId="10" fillId="0" borderId="0"/>
    <xf numFmtId="0" fontId="10" fillId="0" borderId="0"/>
    <xf numFmtId="0" fontId="10" fillId="0" borderId="0"/>
    <xf numFmtId="0" fontId="25" fillId="0" borderId="0"/>
    <xf numFmtId="41" fontId="25"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25" fillId="0" borderId="0"/>
    <xf numFmtId="41" fontId="25" fillId="0" borderId="0" applyFont="0" applyFill="0" applyBorder="0" applyAlignment="0" applyProtection="0"/>
    <xf numFmtId="0" fontId="10" fillId="0" borderId="0"/>
    <xf numFmtId="0" fontId="10"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41" fontId="8" fillId="0" borderId="0" applyFont="0" applyFill="0" applyBorder="0" applyAlignment="0" applyProtection="0"/>
    <xf numFmtId="41" fontId="25"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41" fontId="25"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5"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25" fillId="0" borderId="0"/>
    <xf numFmtId="41" fontId="25"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5"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25"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25"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25" fillId="0" borderId="0" applyFont="0" applyFill="0" applyBorder="0" applyAlignment="0" applyProtection="0"/>
    <xf numFmtId="0" fontId="25" fillId="0" borderId="0"/>
    <xf numFmtId="41" fontId="8"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0" fontId="10" fillId="0" borderId="0"/>
    <xf numFmtId="0" fontId="25" fillId="0" borderId="0"/>
    <xf numFmtId="41" fontId="8"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21"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25"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41" fontId="25"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25"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41" fontId="8" fillId="0" borderId="0" applyFont="0" applyFill="0" applyBorder="0" applyAlignment="0" applyProtection="0"/>
    <xf numFmtId="0" fontId="10" fillId="0" borderId="0"/>
    <xf numFmtId="0" fontId="10" fillId="0" borderId="0"/>
    <xf numFmtId="0" fontId="25" fillId="0" borderId="0"/>
    <xf numFmtId="41" fontId="8" fillId="0" borderId="0" applyFont="0" applyFill="0" applyBorder="0" applyAlignment="0" applyProtection="0"/>
    <xf numFmtId="41" fontId="8" fillId="0" borderId="0" applyFont="0" applyFill="0" applyBorder="0" applyAlignment="0" applyProtection="0"/>
    <xf numFmtId="0" fontId="25" fillId="0" borderId="0"/>
    <xf numFmtId="0" fontId="10" fillId="0" borderId="0"/>
    <xf numFmtId="0" fontId="10" fillId="0" borderId="0"/>
    <xf numFmtId="0" fontId="25" fillId="0" borderId="0"/>
    <xf numFmtId="0" fontId="25" fillId="0" borderId="0"/>
    <xf numFmtId="41" fontId="2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0" fontId="10" fillId="0" borderId="0"/>
    <xf numFmtId="0" fontId="25" fillId="0" borderId="0"/>
    <xf numFmtId="41" fontId="10" fillId="0" borderId="0" applyFont="0" applyFill="0" applyBorder="0" applyAlignment="0" applyProtection="0"/>
    <xf numFmtId="0" fontId="25" fillId="0" borderId="0"/>
    <xf numFmtId="0" fontId="10" fillId="0" borderId="0"/>
    <xf numFmtId="41" fontId="10" fillId="0" borderId="0" applyFont="0" applyFill="0" applyBorder="0" applyAlignment="0" applyProtection="0"/>
    <xf numFmtId="0" fontId="10" fillId="0" borderId="0"/>
    <xf numFmtId="0" fontId="25" fillId="0" borderId="0"/>
    <xf numFmtId="41" fontId="10" fillId="0" borderId="0" applyFont="0" applyFill="0" applyBorder="0" applyAlignment="0" applyProtection="0"/>
    <xf numFmtId="41" fontId="8" fillId="0" borderId="0" applyFont="0" applyFill="0" applyBorder="0" applyAlignment="0" applyProtection="0"/>
    <xf numFmtId="0" fontId="25" fillId="0" borderId="0"/>
    <xf numFmtId="177" fontId="10" fillId="0" borderId="0" applyFont="0" applyFill="0" applyBorder="0" applyAlignment="0" applyProtection="0"/>
    <xf numFmtId="177"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177" fontId="10" fillId="0" borderId="0" applyFont="0" applyFill="0" applyBorder="0" applyAlignment="0" applyProtection="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177"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0" fontId="25" fillId="0" borderId="0"/>
    <xf numFmtId="0" fontId="10" fillId="0" borderId="0"/>
    <xf numFmtId="0" fontId="10" fillId="0" borderId="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43" fontId="25"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43" fontId="25"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43" fontId="25"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43" fontId="25"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43" fontId="25"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43" fontId="25"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43" fontId="8"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5" fillId="0" borderId="0"/>
    <xf numFmtId="43" fontId="8"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25" fillId="0" borderId="0" applyFont="0" applyFill="0" applyBorder="0" applyAlignment="0" applyProtection="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5" fillId="0" borderId="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43" fontId="10" fillId="0" borderId="0" applyFont="0" applyFill="0" applyBorder="0" applyAlignment="0" applyProtection="0"/>
    <xf numFmtId="0" fontId="10" fillId="0" borderId="0"/>
    <xf numFmtId="0" fontId="25" fillId="0" borderId="0"/>
    <xf numFmtId="43" fontId="10" fillId="0" borderId="0" applyFont="0" applyFill="0" applyBorder="0" applyAlignment="0" applyProtection="0"/>
    <xf numFmtId="43" fontId="10" fillId="0" borderId="0" applyFont="0" applyFill="0" applyBorder="0" applyAlignment="0" applyProtection="0"/>
    <xf numFmtId="0" fontId="25" fillId="0" borderId="0"/>
    <xf numFmtId="43" fontId="10"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0" fontId="10" fillId="0" borderId="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2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0" fontId="25" fillId="0" borderId="0"/>
    <xf numFmtId="177" fontId="10" fillId="0" borderId="0" applyFont="0" applyFill="0" applyBorder="0" applyAlignment="0" applyProtection="0"/>
    <xf numFmtId="177" fontId="10" fillId="0" borderId="0" applyFont="0" applyFill="0" applyBorder="0" applyAlignment="0" applyProtection="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0" fontId="10" fillId="0" borderId="0"/>
    <xf numFmtId="0" fontId="10" fillId="0" borderId="0"/>
    <xf numFmtId="0" fontId="25" fillId="0" borderId="0"/>
    <xf numFmtId="177" fontId="10" fillId="0" borderId="0" applyFont="0" applyFill="0" applyBorder="0" applyAlignment="0" applyProtection="0"/>
    <xf numFmtId="0" fontId="25" fillId="0" borderId="0"/>
    <xf numFmtId="177" fontId="10" fillId="0" borderId="0" applyFont="0" applyFill="0" applyBorder="0" applyAlignment="0" applyProtection="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0" fontId="25" fillId="0" borderId="0"/>
    <xf numFmtId="0" fontId="10" fillId="0" borderId="0"/>
    <xf numFmtId="0" fontId="10" fillId="0" borderId="0"/>
    <xf numFmtId="0" fontId="25" fillId="0" borderId="0"/>
    <xf numFmtId="43" fontId="10" fillId="0" borderId="0" applyFont="0" applyFill="0" applyBorder="0" applyAlignment="0" applyProtection="0"/>
    <xf numFmtId="17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0" fillId="0" borderId="0" applyFont="0" applyFill="0" applyBorder="0" applyAlignment="0" applyProtection="0"/>
    <xf numFmtId="0" fontId="34" fillId="0" borderId="0">
      <alignment horizontal="left" vertical="center" indent="1"/>
    </xf>
    <xf numFmtId="0" fontId="10" fillId="0" borderId="0"/>
    <xf numFmtId="0" fontId="10" fillId="0" borderId="0"/>
    <xf numFmtId="0" fontId="25" fillId="0" borderId="0"/>
    <xf numFmtId="0" fontId="25" fillId="0" borderId="0"/>
    <xf numFmtId="176" fontId="34" fillId="0" borderId="0">
      <alignment horizontal="left" vertical="center" indent="1"/>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4" fillId="0" borderId="0">
      <alignment horizontal="left" vertical="center" indent="1"/>
    </xf>
    <xf numFmtId="0" fontId="25" fillId="0" borderId="0"/>
    <xf numFmtId="0" fontId="25" fillId="0" borderId="0"/>
    <xf numFmtId="179"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5" fillId="0" borderId="0"/>
    <xf numFmtId="44" fontId="10" fillId="0" borderId="0" applyFont="0" applyFill="0" applyBorder="0" applyAlignment="0" applyProtection="0"/>
    <xf numFmtId="0" fontId="25" fillId="0" borderId="0"/>
    <xf numFmtId="44" fontId="10" fillId="0" borderId="0" applyFont="0" applyFill="0" applyBorder="0" applyAlignment="0" applyProtection="0"/>
    <xf numFmtId="44" fontId="10" fillId="0" borderId="0" applyFont="0" applyFill="0" applyBorder="0" applyAlignment="0" applyProtection="0"/>
    <xf numFmtId="0" fontId="25" fillId="0" borderId="0"/>
    <xf numFmtId="44" fontId="8" fillId="0" borderId="0" applyFont="0" applyFill="0" applyBorder="0" applyAlignment="0" applyProtection="0"/>
    <xf numFmtId="44" fontId="8" fillId="0" borderId="0" applyFont="0" applyFill="0" applyBorder="0" applyAlignment="0" applyProtection="0"/>
    <xf numFmtId="0" fontId="25" fillId="0" borderId="0"/>
    <xf numFmtId="44" fontId="8" fillId="0" borderId="0" applyFont="0" applyFill="0" applyBorder="0" applyAlignment="0" applyProtection="0"/>
    <xf numFmtId="0" fontId="25" fillId="0" borderId="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25" fillId="0" borderId="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180" fontId="10" fillId="0" borderId="16" applyFont="0" applyFill="0" applyBorder="0" applyAlignment="0" applyProtection="0"/>
    <xf numFmtId="0" fontId="13" fillId="0" borderId="0" applyNumberFormat="0">
      <protection locked="0"/>
    </xf>
    <xf numFmtId="0" fontId="10" fillId="0" borderId="0"/>
    <xf numFmtId="0" fontId="10" fillId="0" borderId="0"/>
    <xf numFmtId="0" fontId="25" fillId="0" borderId="0"/>
    <xf numFmtId="0" fontId="25" fillId="0" borderId="0"/>
    <xf numFmtId="176" fontId="13" fillId="0" borderId="0" applyNumberFormat="0">
      <protection locked="0"/>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13" fillId="0" borderId="0" applyNumberFormat="0">
      <protection locked="0"/>
    </xf>
    <xf numFmtId="0" fontId="25" fillId="0" borderId="0"/>
    <xf numFmtId="176" fontId="13" fillId="0" borderId="0" applyNumberFormat="0">
      <protection locked="0"/>
    </xf>
    <xf numFmtId="0" fontId="10" fillId="0" borderId="0"/>
    <xf numFmtId="0" fontId="10" fillId="0" borderId="0"/>
    <xf numFmtId="0" fontId="25" fillId="0" borderId="0"/>
    <xf numFmtId="0" fontId="25" fillId="0" borderId="0"/>
    <xf numFmtId="176" fontId="13" fillId="0" borderId="0" applyNumberFormat="0">
      <protection locked="0"/>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13" fillId="0" borderId="0" applyNumberFormat="0">
      <protection locked="0"/>
    </xf>
    <xf numFmtId="176" fontId="13" fillId="0" borderId="0" applyNumberFormat="0">
      <protection locked="0"/>
    </xf>
    <xf numFmtId="0" fontId="25" fillId="0" borderId="0"/>
    <xf numFmtId="0" fontId="13" fillId="0" borderId="0" applyNumberFormat="0">
      <protection locked="0"/>
    </xf>
    <xf numFmtId="176"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0" fontId="10" fillId="0" borderId="0"/>
    <xf numFmtId="0" fontId="10" fillId="0" borderId="0"/>
    <xf numFmtId="0" fontId="25" fillId="0" borderId="0"/>
    <xf numFmtId="0" fontId="25" fillId="0" borderId="0"/>
    <xf numFmtId="0" fontId="13" fillId="0" borderId="0" applyNumberFormat="0">
      <protection locked="0"/>
    </xf>
    <xf numFmtId="173" fontId="15" fillId="17" borderId="0" applyFill="0" applyBorder="0" applyProtection="0"/>
    <xf numFmtId="173" fontId="15" fillId="17" borderId="0" applyFill="0" applyBorder="0" applyProtection="0"/>
    <xf numFmtId="173" fontId="15" fillId="17" borderId="0" applyFill="0" applyBorder="0" applyProtection="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0" fontId="90" fillId="0" borderId="0" applyNumberFormat="0" applyFill="0" applyBorder="0" applyAlignment="0" applyProtection="0"/>
    <xf numFmtId="0" fontId="10" fillId="0" borderId="0"/>
    <xf numFmtId="0" fontId="10" fillId="0" borderId="0"/>
    <xf numFmtId="0" fontId="25" fillId="0" borderId="0"/>
    <xf numFmtId="0" fontId="91"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176" fontId="38" fillId="0" borderId="0" applyNumberFormat="0" applyFill="0" applyBorder="0" applyAlignment="0" applyProtection="0"/>
    <xf numFmtId="0" fontId="91"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0" fontId="25" fillId="0" borderId="0"/>
    <xf numFmtId="0" fontId="90"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176" fontId="38" fillId="0" borderId="0" applyNumberFormat="0" applyFill="0" applyBorder="0" applyAlignment="0" applyProtection="0"/>
    <xf numFmtId="0" fontId="25" fillId="0" borderId="0"/>
    <xf numFmtId="0" fontId="10" fillId="0" borderId="0"/>
    <xf numFmtId="0" fontId="10" fillId="0" borderId="0"/>
    <xf numFmtId="0" fontId="25" fillId="0" borderId="0"/>
    <xf numFmtId="176" fontId="38" fillId="0" borderId="0" applyNumberFormat="0" applyFill="0" applyBorder="0" applyAlignment="0" applyProtection="0"/>
    <xf numFmtId="0" fontId="90"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8" fillId="0" borderId="0" applyNumberFormat="0" applyFill="0" applyBorder="0" applyAlignment="0" applyProtection="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0" fontId="38" fillId="0" borderId="0" applyNumberFormat="0" applyFill="0" applyBorder="0" applyAlignment="0" applyProtection="0"/>
    <xf numFmtId="176" fontId="38" fillId="0" borderId="0" applyNumberFormat="0" applyFill="0" applyBorder="0" applyAlignment="0" applyProtection="0"/>
    <xf numFmtId="0" fontId="25" fillId="0" borderId="0"/>
    <xf numFmtId="0" fontId="38" fillId="0" borderId="0" applyNumberFormat="0" applyFill="0" applyBorder="0" applyAlignment="0" applyProtection="0"/>
    <xf numFmtId="0" fontId="25" fillId="0" borderId="0"/>
    <xf numFmtId="176" fontId="90" fillId="0" borderId="0" applyNumberFormat="0" applyFill="0" applyBorder="0" applyAlignment="0" applyProtection="0"/>
    <xf numFmtId="0" fontId="10" fillId="0" borderId="0"/>
    <xf numFmtId="0" fontId="10" fillId="0" borderId="0"/>
    <xf numFmtId="0" fontId="25" fillId="0" borderId="0"/>
    <xf numFmtId="176" fontId="90" fillId="0" borderId="0" applyNumberFormat="0" applyFill="0" applyBorder="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176" fontId="90" fillId="0" borderId="0" applyNumberFormat="0" applyFill="0" applyBorder="0" applyAlignment="0" applyProtection="0"/>
    <xf numFmtId="0" fontId="25" fillId="0" borderId="0"/>
    <xf numFmtId="0" fontId="38" fillId="0" borderId="0" applyNumberFormat="0" applyFill="0" applyBorder="0" applyAlignment="0" applyProtection="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176" fontId="38" fillId="0" borderId="0" applyNumberFormat="0" applyFill="0" applyBorder="0" applyAlignment="0" applyProtection="0"/>
    <xf numFmtId="0" fontId="25" fillId="0" borderId="0"/>
    <xf numFmtId="0" fontId="38" fillId="0" borderId="0" applyNumberFormat="0" applyFill="0" applyBorder="0" applyAlignment="0" applyProtection="0"/>
    <xf numFmtId="0" fontId="25" fillId="0" borderId="0"/>
    <xf numFmtId="0" fontId="10" fillId="0" borderId="0"/>
    <xf numFmtId="0" fontId="10" fillId="0" borderId="0"/>
    <xf numFmtId="0" fontId="25" fillId="0" borderId="0"/>
    <xf numFmtId="0" fontId="25" fillId="0" borderId="0"/>
    <xf numFmtId="0" fontId="38" fillId="0" borderId="0" applyNumberFormat="0" applyFill="0" applyBorder="0" applyAlignment="0" applyProtection="0"/>
    <xf numFmtId="0" fontId="91" fillId="0" borderId="0"/>
    <xf numFmtId="0" fontId="25" fillId="0" borderId="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176" fontId="38" fillId="0" borderId="0" applyNumberFormat="0" applyFill="0" applyBorder="0" applyAlignment="0" applyProtection="0"/>
    <xf numFmtId="0" fontId="25" fillId="0" borderId="0"/>
    <xf numFmtId="0" fontId="25" fillId="0" borderId="0"/>
    <xf numFmtId="0" fontId="38" fillId="0" borderId="0" applyNumberFormat="0" applyFill="0" applyBorder="0" applyAlignment="0" applyProtection="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176" fontId="38" fillId="0" borderId="0" applyNumberFormat="0" applyFill="0" applyBorder="0" applyAlignment="0" applyProtection="0"/>
    <xf numFmtId="0" fontId="25" fillId="0" borderId="0"/>
    <xf numFmtId="0" fontId="25" fillId="0" borderId="0"/>
    <xf numFmtId="176" fontId="90" fillId="0" borderId="0" applyNumberFormat="0" applyFill="0" applyBorder="0" applyAlignment="0" applyProtection="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176" fontId="90" fillId="0" borderId="0" applyNumberFormat="0" applyFill="0" applyBorder="0" applyAlignment="0" applyProtection="0"/>
    <xf numFmtId="0" fontId="10" fillId="0" borderId="0"/>
    <xf numFmtId="0" fontId="10" fillId="0" borderId="0"/>
    <xf numFmtId="0" fontId="25" fillId="0" borderId="0"/>
    <xf numFmtId="0" fontId="2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8" fillId="0" borderId="0" applyNumberFormat="0" applyFill="0" applyBorder="0" applyAlignment="0" applyProtection="0"/>
    <xf numFmtId="0" fontId="25" fillId="0" borderId="0"/>
    <xf numFmtId="0" fontId="90" fillId="0" borderId="0" applyNumberFormat="0" applyFill="0" applyBorder="0" applyAlignment="0" applyProtection="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38" fillId="0" borderId="0" applyNumberFormat="0" applyFill="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8" fillId="0" borderId="0" applyNumberFormat="0" applyFill="0" applyBorder="0" applyAlignment="0" applyProtection="0"/>
    <xf numFmtId="0" fontId="91" fillId="0" borderId="0"/>
    <xf numFmtId="176"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8" fillId="0" borderId="0" applyNumberFormat="0" applyFill="0" applyBorder="0" applyAlignment="0" applyProtection="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3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 fillId="0" borderId="0">
      <protection locked="0"/>
    </xf>
    <xf numFmtId="0" fontId="10" fillId="0" borderId="0">
      <protection locked="0"/>
    </xf>
    <xf numFmtId="0" fontId="25" fillId="0" borderId="0"/>
    <xf numFmtId="0" fontId="10" fillId="0" borderId="0">
      <protection locked="0"/>
    </xf>
    <xf numFmtId="0" fontId="25" fillId="0" borderId="0"/>
    <xf numFmtId="0" fontId="10" fillId="0" borderId="0">
      <protection locked="0"/>
    </xf>
    <xf numFmtId="0" fontId="10" fillId="0" borderId="0">
      <protection locked="0"/>
    </xf>
    <xf numFmtId="0" fontId="25" fillId="0" borderId="0"/>
    <xf numFmtId="0" fontId="10" fillId="0" borderId="0">
      <protection locked="0"/>
    </xf>
    <xf numFmtId="0" fontId="10" fillId="0" borderId="0">
      <protection locked="0"/>
    </xf>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176" fontId="92" fillId="63" borderId="0" applyNumberFormat="0" applyBorder="0" applyAlignment="0" applyProtection="0"/>
    <xf numFmtId="176" fontId="92" fillId="63" borderId="0" applyNumberFormat="0" applyBorder="0" applyAlignment="0" applyProtection="0"/>
    <xf numFmtId="0" fontId="91"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9" fillId="18" borderId="0" applyNumberFormat="0" applyBorder="0" applyAlignment="0" applyProtection="0"/>
    <xf numFmtId="0" fontId="39" fillId="18" borderId="0" applyNumberFormat="0" applyBorder="0" applyAlignment="0" applyProtection="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25" fillId="0" borderId="0"/>
    <xf numFmtId="0" fontId="39" fillId="18" borderId="0" applyNumberFormat="0" applyBorder="0" applyAlignment="0" applyProtection="0"/>
    <xf numFmtId="0" fontId="39" fillId="6" borderId="0" applyNumberFormat="0" applyBorder="0" applyAlignment="0" applyProtection="0"/>
    <xf numFmtId="0" fontId="39" fillId="18" borderId="0" applyNumberFormat="0" applyBorder="0" applyAlignment="0" applyProtection="0"/>
    <xf numFmtId="0" fontId="92" fillId="63" borderId="0" applyNumberFormat="0" applyBorder="0" applyAlignment="0" applyProtection="0"/>
    <xf numFmtId="0" fontId="10" fillId="0" borderId="0"/>
    <xf numFmtId="0" fontId="10" fillId="0" borderId="0"/>
    <xf numFmtId="0" fontId="25" fillId="0" borderId="0"/>
    <xf numFmtId="0" fontId="91" fillId="0" borderId="0"/>
    <xf numFmtId="0" fontId="25" fillId="0" borderId="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176" fontId="39" fillId="18" borderId="0" applyNumberFormat="0" applyBorder="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25" fillId="0" borderId="0"/>
    <xf numFmtId="0" fontId="92" fillId="63" borderId="0" applyNumberFormat="0" applyBorder="0" applyAlignment="0" applyProtection="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176" fontId="39" fillId="6" borderId="0" applyNumberFormat="0" applyBorder="0" applyAlignment="0" applyProtection="0"/>
    <xf numFmtId="0" fontId="25" fillId="0" borderId="0"/>
    <xf numFmtId="0" fontId="10" fillId="0" borderId="0"/>
    <xf numFmtId="0" fontId="10" fillId="0" borderId="0"/>
    <xf numFmtId="0" fontId="39" fillId="6" borderId="0" applyNumberFormat="0" applyBorder="0" applyAlignment="0" applyProtection="0"/>
    <xf numFmtId="0" fontId="25" fillId="0" borderId="0"/>
    <xf numFmtId="176" fontId="39" fillId="6" borderId="0" applyNumberFormat="0" applyBorder="0" applyAlignment="0" applyProtection="0"/>
    <xf numFmtId="176" fontId="39" fillId="6" borderId="0" applyNumberFormat="0" applyBorder="0" applyAlignment="0" applyProtection="0"/>
    <xf numFmtId="0" fontId="92" fillId="63" borderId="0" applyNumberFormat="0" applyBorder="0" applyAlignment="0" applyProtection="0"/>
    <xf numFmtId="0" fontId="25" fillId="0" borderId="0"/>
    <xf numFmtId="0" fontId="39" fillId="18" borderId="0" applyNumberFormat="0" applyBorder="0" applyAlignment="0" applyProtection="0"/>
    <xf numFmtId="0" fontId="39" fillId="18" borderId="0" applyNumberFormat="0" applyBorder="0" applyAlignment="0" applyProtection="0"/>
    <xf numFmtId="0" fontId="92" fillId="63" borderId="0" applyNumberFormat="0" applyBorder="0" applyAlignment="0" applyProtection="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9" fillId="6" borderId="0" applyNumberFormat="0" applyBorder="0" applyAlignment="0" applyProtection="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39" fillId="18" borderId="0" applyNumberFormat="0" applyBorder="0" applyAlignment="0" applyProtection="0"/>
    <xf numFmtId="0" fontId="39" fillId="6" borderId="0" applyNumberFormat="0" applyBorder="0" applyAlignment="0" applyProtection="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9" fillId="6" borderId="0" applyNumberFormat="0" applyBorder="0" applyAlignment="0" applyProtection="0"/>
    <xf numFmtId="0" fontId="39" fillId="6" borderId="0" applyNumberFormat="0" applyBorder="0" applyAlignment="0" applyProtection="0"/>
    <xf numFmtId="176" fontId="39" fillId="6" borderId="0" applyNumberFormat="0" applyBorder="0" applyAlignment="0" applyProtection="0"/>
    <xf numFmtId="0" fontId="25" fillId="0" borderId="0"/>
    <xf numFmtId="0" fontId="39" fillId="6" borderId="0" applyNumberFormat="0" applyBorder="0" applyAlignment="0" applyProtection="0"/>
    <xf numFmtId="0" fontId="25" fillId="0" borderId="0"/>
    <xf numFmtId="176" fontId="92" fillId="63" borderId="0" applyNumberFormat="0" applyBorder="0" applyAlignment="0" applyProtection="0"/>
    <xf numFmtId="0" fontId="10" fillId="0" borderId="0"/>
    <xf numFmtId="0" fontId="10" fillId="0" borderId="0"/>
    <xf numFmtId="0" fontId="25" fillId="0" borderId="0"/>
    <xf numFmtId="176" fontId="92" fillId="63" borderId="0" applyNumberFormat="0" applyBorder="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39" fillId="18" borderId="0" applyNumberFormat="0" applyBorder="0" applyAlignment="0" applyProtection="0"/>
    <xf numFmtId="176" fontId="92" fillId="63" borderId="0" applyNumberFormat="0" applyBorder="0" applyAlignment="0" applyProtection="0"/>
    <xf numFmtId="0" fontId="25" fillId="0" borderId="0"/>
    <xf numFmtId="0" fontId="39" fillId="18" borderId="0" applyNumberFormat="0" applyBorder="0" applyAlignment="0" applyProtection="0"/>
    <xf numFmtId="0" fontId="39" fillId="18" borderId="0" applyNumberFormat="0" applyBorder="0" applyAlignment="0" applyProtection="0"/>
    <xf numFmtId="176" fontId="39" fillId="6" borderId="0" applyNumberFormat="0" applyBorder="0" applyAlignment="0" applyProtection="0"/>
    <xf numFmtId="0" fontId="10" fillId="0" borderId="0"/>
    <xf numFmtId="0" fontId="10" fillId="0" borderId="0"/>
    <xf numFmtId="0" fontId="25" fillId="0" borderId="0"/>
    <xf numFmtId="176" fontId="39" fillId="6" borderId="0" applyNumberFormat="0" applyBorder="0" applyAlignment="0" applyProtection="0"/>
    <xf numFmtId="0" fontId="25" fillId="0" borderId="0"/>
    <xf numFmtId="0" fontId="39" fillId="18" borderId="0" applyNumberFormat="0" applyBorder="0" applyAlignment="0" applyProtection="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176" fontId="39" fillId="18" borderId="0" applyNumberFormat="0" applyBorder="0" applyAlignment="0" applyProtection="0"/>
    <xf numFmtId="0" fontId="25" fillId="0" borderId="0"/>
    <xf numFmtId="0" fontId="25" fillId="0" borderId="0"/>
    <xf numFmtId="0" fontId="10" fillId="0" borderId="0"/>
    <xf numFmtId="0" fontId="10"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91"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10" fillId="0" borderId="0"/>
    <xf numFmtId="0" fontId="10" fillId="0" borderId="0"/>
    <xf numFmtId="0" fontId="25" fillId="0" borderId="0"/>
    <xf numFmtId="176" fontId="39" fillId="18" borderId="0" applyNumberFormat="0" applyBorder="0" applyAlignment="0" applyProtection="0"/>
    <xf numFmtId="0" fontId="25" fillId="0" borderId="0"/>
    <xf numFmtId="0" fontId="10" fillId="0" borderId="0"/>
    <xf numFmtId="0" fontId="10" fillId="0" borderId="0"/>
    <xf numFmtId="0" fontId="25" fillId="0" borderId="0"/>
    <xf numFmtId="176" fontId="39" fillId="6" borderId="0" applyNumberFormat="0" applyBorder="0" applyAlignment="0" applyProtection="0"/>
    <xf numFmtId="176" fontId="39" fillId="6" borderId="0" applyNumberFormat="0" applyBorder="0" applyAlignment="0" applyProtection="0"/>
    <xf numFmtId="176" fontId="39" fillId="18" borderId="0" applyNumberFormat="0" applyBorder="0" applyAlignment="0" applyProtection="0"/>
    <xf numFmtId="0" fontId="25"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9" fillId="18" borderId="0" applyNumberFormat="0" applyBorder="0" applyAlignment="0" applyProtection="0"/>
    <xf numFmtId="176" fontId="39" fillId="18" borderId="0" applyNumberFormat="0" applyBorder="0" applyAlignment="0" applyProtection="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9" fillId="18" borderId="0" applyNumberFormat="0" applyBorder="0" applyAlignment="0" applyProtection="0"/>
    <xf numFmtId="0" fontId="25" fillId="0" borderId="0"/>
    <xf numFmtId="0" fontId="92" fillId="63" borderId="0" applyNumberFormat="0" applyBorder="0" applyAlignment="0" applyProtection="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39" fillId="18" borderId="0" applyNumberFormat="0" applyBorder="0" applyAlignment="0" applyProtection="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176" fontId="39" fillId="18" borderId="0" applyNumberFormat="0" applyBorder="0" applyAlignment="0" applyProtection="0"/>
    <xf numFmtId="0" fontId="39" fillId="6"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6"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39" fillId="6" borderId="0" applyNumberFormat="0" applyBorder="0" applyAlignment="0" applyProtection="0"/>
    <xf numFmtId="176" fontId="39" fillId="6" borderId="0" applyNumberFormat="0" applyBorder="0" applyAlignment="0" applyProtection="0"/>
    <xf numFmtId="0" fontId="25" fillId="0" borderId="0"/>
    <xf numFmtId="0" fontId="39" fillId="6" borderId="0" applyNumberFormat="0" applyBorder="0" applyAlignment="0" applyProtection="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39" fillId="18" borderId="0" applyNumberFormat="0" applyBorder="0" applyAlignment="0" applyProtection="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176"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0" fontId="92" fillId="63" borderId="0" applyNumberFormat="0" applyBorder="0" applyAlignment="0" applyProtection="0"/>
    <xf numFmtId="0" fontId="10" fillId="0" borderId="0"/>
    <xf numFmtId="0" fontId="10" fillId="0" borderId="0"/>
    <xf numFmtId="0" fontId="25" fillId="0" borderId="0"/>
    <xf numFmtId="0" fontId="25" fillId="0" borderId="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2" fillId="63" borderId="0" applyNumberFormat="0" applyBorder="0" applyAlignment="0" applyProtection="0"/>
    <xf numFmtId="0" fontId="10" fillId="0" borderId="0"/>
    <xf numFmtId="0" fontId="10" fillId="0" borderId="0"/>
    <xf numFmtId="0" fontId="25" fillId="0" borderId="0"/>
    <xf numFmtId="176" fontId="92" fillId="63"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39" fillId="18"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39" fillId="18" borderId="0" applyNumberFormat="0" applyBorder="0" applyAlignment="0" applyProtection="0"/>
    <xf numFmtId="0"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39" fillId="18"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38" fontId="13" fillId="19" borderId="0" applyNumberFormat="0" applyBorder="0" applyAlignment="0" applyProtection="0"/>
    <xf numFmtId="0" fontId="41" fillId="0" borderId="6" applyNumberFormat="0" applyAlignment="0" applyProtection="0">
      <alignment horizontal="left" vertical="center"/>
    </xf>
    <xf numFmtId="0"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176"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41" fillId="0" borderId="6" applyNumberFormat="0" applyAlignment="0" applyProtection="0">
      <alignment horizontal="left" vertical="center"/>
    </xf>
    <xf numFmtId="0" fontId="25" fillId="0" borderId="0"/>
    <xf numFmtId="0" fontId="25" fillId="0" borderId="0"/>
    <xf numFmtId="176"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0" fontId="25" fillId="0" borderId="0"/>
    <xf numFmtId="176"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0" fontId="25" fillId="0" borderId="0"/>
    <xf numFmtId="0"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176" fontId="41" fillId="0" borderId="6" applyNumberFormat="0" applyAlignment="0" applyProtection="0">
      <alignment horizontal="left" vertical="center"/>
    </xf>
    <xf numFmtId="0" fontId="10" fillId="0" borderId="0"/>
    <xf numFmtId="0" fontId="10" fillId="0" borderId="0"/>
    <xf numFmtId="0" fontId="25" fillId="0" borderId="0"/>
    <xf numFmtId="0" fontId="25" fillId="0" borderId="0"/>
    <xf numFmtId="0" fontId="41" fillId="0" borderId="6" applyNumberFormat="0" applyAlignment="0" applyProtection="0">
      <alignment horizontal="left" vertical="center"/>
    </xf>
    <xf numFmtId="0" fontId="41" fillId="0" borderId="7">
      <alignment horizontal="left" vertical="center"/>
    </xf>
    <xf numFmtId="0" fontId="41" fillId="0" borderId="7">
      <alignment horizontal="left" vertical="center"/>
    </xf>
    <xf numFmtId="0" fontId="10" fillId="0" borderId="0"/>
    <xf numFmtId="0" fontId="10" fillId="0" borderId="0"/>
    <xf numFmtId="0" fontId="25" fillId="0" borderId="0"/>
    <xf numFmtId="0" fontId="25" fillId="0" borderId="0"/>
    <xf numFmtId="176" fontId="41" fillId="0" borderId="7">
      <alignment horizontal="left" vertical="center"/>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41" fillId="0" borderId="7">
      <alignment horizontal="left" vertical="center"/>
    </xf>
    <xf numFmtId="0" fontId="25" fillId="0" borderId="0"/>
    <xf numFmtId="0" fontId="25" fillId="0" borderId="0"/>
    <xf numFmtId="176" fontId="41" fillId="0" borderId="7">
      <alignment horizontal="left" vertical="center"/>
    </xf>
    <xf numFmtId="0" fontId="10" fillId="0" borderId="0"/>
    <xf numFmtId="0" fontId="10" fillId="0" borderId="0"/>
    <xf numFmtId="0" fontId="25" fillId="0" borderId="0"/>
    <xf numFmtId="0" fontId="25" fillId="0" borderId="0"/>
    <xf numFmtId="0" fontId="25" fillId="0" borderId="0"/>
    <xf numFmtId="176" fontId="41" fillId="0" borderId="7">
      <alignment horizontal="left" vertical="center"/>
    </xf>
    <xf numFmtId="0" fontId="10" fillId="0" borderId="0"/>
    <xf numFmtId="0" fontId="10" fillId="0" borderId="0"/>
    <xf numFmtId="0" fontId="25" fillId="0" borderId="0"/>
    <xf numFmtId="0" fontId="25" fillId="0" borderId="0"/>
    <xf numFmtId="0" fontId="25" fillId="0" borderId="0"/>
    <xf numFmtId="0" fontId="41" fillId="0" borderId="7">
      <alignment horizontal="left" vertical="center"/>
    </xf>
    <xf numFmtId="0" fontId="10" fillId="0" borderId="0"/>
    <xf numFmtId="0" fontId="10" fillId="0" borderId="0"/>
    <xf numFmtId="0" fontId="25" fillId="0" borderId="0"/>
    <xf numFmtId="0" fontId="25" fillId="0" borderId="0"/>
    <xf numFmtId="176" fontId="41" fillId="0" borderId="7">
      <alignment horizontal="left" vertical="center"/>
    </xf>
    <xf numFmtId="0" fontId="10" fillId="0" borderId="0"/>
    <xf numFmtId="0" fontId="10" fillId="0" borderId="0"/>
    <xf numFmtId="0" fontId="25" fillId="0" borderId="0"/>
    <xf numFmtId="0" fontId="25" fillId="0" borderId="0"/>
    <xf numFmtId="0" fontId="41" fillId="0" borderId="7">
      <alignment horizontal="left" vertical="center"/>
    </xf>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176" fontId="94" fillId="0" borderId="43" applyNumberFormat="0" applyFill="0" applyAlignment="0" applyProtection="0"/>
    <xf numFmtId="176" fontId="94" fillId="0" borderId="43" applyNumberFormat="0" applyFill="0" applyAlignment="0" applyProtection="0"/>
    <xf numFmtId="0" fontId="91"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3" fillId="0" borderId="42" applyNumberFormat="0" applyFill="0" applyAlignment="0" applyProtection="0"/>
    <xf numFmtId="0" fontId="93" fillId="0" borderId="42" applyNumberFormat="0" applyFill="0" applyAlignment="0" applyProtection="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25" fillId="0" borderId="0"/>
    <xf numFmtId="0" fontId="93" fillId="0" borderId="42" applyNumberFormat="0" applyFill="0" applyAlignment="0" applyProtection="0"/>
    <xf numFmtId="0" fontId="43" fillId="0" borderId="44"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10" fillId="0" borderId="0"/>
    <xf numFmtId="0" fontId="10" fillId="0" borderId="0"/>
    <xf numFmtId="0" fontId="25" fillId="0" borderId="0"/>
    <xf numFmtId="0" fontId="91" fillId="0" borderId="0"/>
    <xf numFmtId="0" fontId="25" fillId="0" borderId="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176" fontId="93" fillId="0" borderId="42" applyNumberFormat="0" applyFill="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25" fillId="0" borderId="0"/>
    <xf numFmtId="0" fontId="94" fillId="0" borderId="43" applyNumberFormat="0" applyFill="0" applyAlignment="0" applyProtection="0"/>
    <xf numFmtId="176" fontId="43" fillId="0" borderId="44" applyNumberFormat="0" applyFill="0" applyAlignment="0" applyProtection="0"/>
    <xf numFmtId="0" fontId="10" fillId="0" borderId="0"/>
    <xf numFmtId="0" fontId="10" fillId="0" borderId="0"/>
    <xf numFmtId="0" fontId="25" fillId="0" borderId="0"/>
    <xf numFmtId="0" fontId="25" fillId="0" borderId="0"/>
    <xf numFmtId="176" fontId="43" fillId="0" borderId="44" applyNumberFormat="0" applyFill="0" applyAlignment="0" applyProtection="0"/>
    <xf numFmtId="0" fontId="25" fillId="0" borderId="0"/>
    <xf numFmtId="0" fontId="10" fillId="0" borderId="0"/>
    <xf numFmtId="0" fontId="10" fillId="0" borderId="0"/>
    <xf numFmtId="0" fontId="43" fillId="0" borderId="44" applyNumberFormat="0" applyFill="0" applyAlignment="0" applyProtection="0"/>
    <xf numFmtId="0" fontId="25" fillId="0" borderId="0"/>
    <xf numFmtId="176" fontId="43" fillId="0" borderId="44" applyNumberFormat="0" applyFill="0" applyAlignment="0" applyProtection="0"/>
    <xf numFmtId="176" fontId="43" fillId="0" borderId="44" applyNumberFormat="0" applyFill="0" applyAlignment="0" applyProtection="0"/>
    <xf numFmtId="0" fontId="94" fillId="0" borderId="43" applyNumberFormat="0" applyFill="0" applyAlignment="0" applyProtection="0"/>
    <xf numFmtId="0" fontId="25" fillId="0" borderId="0"/>
    <xf numFmtId="0" fontId="93" fillId="0" borderId="42"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43" fillId="0" borderId="44" applyNumberFormat="0" applyFill="0" applyAlignment="0" applyProtection="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3" fillId="0" borderId="42" applyNumberFormat="0" applyFill="0" applyAlignment="0" applyProtection="0"/>
    <xf numFmtId="0" fontId="43" fillId="0" borderId="44" applyNumberFormat="0" applyFill="0" applyAlignment="0" applyProtection="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3" fillId="0" borderId="44" applyNumberFormat="0" applyFill="0" applyAlignment="0" applyProtection="0"/>
    <xf numFmtId="0" fontId="43" fillId="0" borderId="44" applyNumberFormat="0" applyFill="0" applyAlignment="0" applyProtection="0"/>
    <xf numFmtId="176" fontId="43" fillId="0" borderId="44" applyNumberFormat="0" applyFill="0" applyAlignment="0" applyProtection="0"/>
    <xf numFmtId="0" fontId="25" fillId="0" borderId="0"/>
    <xf numFmtId="0" fontId="43" fillId="0" borderId="44" applyNumberFormat="0" applyFill="0" applyAlignment="0" applyProtection="0"/>
    <xf numFmtId="0" fontId="25" fillId="0" borderId="0"/>
    <xf numFmtId="176" fontId="94" fillId="0" borderId="43" applyNumberFormat="0" applyFill="0" applyAlignment="0" applyProtection="0"/>
    <xf numFmtId="0" fontId="10" fillId="0" borderId="0"/>
    <xf numFmtId="0" fontId="10" fillId="0" borderId="0"/>
    <xf numFmtId="0" fontId="25" fillId="0" borderId="0"/>
    <xf numFmtId="176" fontId="94" fillId="0" borderId="43"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3" fillId="0" borderId="42" applyNumberFormat="0" applyFill="0" applyAlignment="0" applyProtection="0"/>
    <xf numFmtId="176" fontId="94" fillId="0" borderId="43" applyNumberFormat="0" applyFill="0" applyAlignment="0" applyProtection="0"/>
    <xf numFmtId="0" fontId="25" fillId="0" borderId="0"/>
    <xf numFmtId="0" fontId="93" fillId="0" borderId="42" applyNumberFormat="0" applyFill="0" applyAlignment="0" applyProtection="0"/>
    <xf numFmtId="0" fontId="93" fillId="0" borderId="42" applyNumberFormat="0" applyFill="0" applyAlignment="0" applyProtection="0"/>
    <xf numFmtId="176" fontId="43" fillId="0" borderId="44" applyNumberFormat="0" applyFill="0" applyAlignment="0" applyProtection="0"/>
    <xf numFmtId="0" fontId="10" fillId="0" borderId="0"/>
    <xf numFmtId="0" fontId="10" fillId="0" borderId="0"/>
    <xf numFmtId="0" fontId="25" fillId="0" borderId="0"/>
    <xf numFmtId="176" fontId="43" fillId="0" borderId="44" applyNumberFormat="0" applyFill="0" applyAlignment="0" applyProtection="0"/>
    <xf numFmtId="0" fontId="25" fillId="0" borderId="0"/>
    <xf numFmtId="0" fontId="93" fillId="0" borderId="42" applyNumberFormat="0" applyFill="0" applyAlignment="0" applyProtection="0"/>
    <xf numFmtId="0" fontId="25" fillId="0" borderId="0"/>
    <xf numFmtId="176" fontId="93" fillId="0" borderId="42" applyNumberFormat="0" applyFill="0" applyAlignment="0" applyProtection="0"/>
    <xf numFmtId="0" fontId="10" fillId="0" borderId="0"/>
    <xf numFmtId="0" fontId="10" fillId="0" borderId="0"/>
    <xf numFmtId="0" fontId="25" fillId="0" borderId="0"/>
    <xf numFmtId="176" fontId="93" fillId="0" borderId="42"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91"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10" fillId="0" borderId="0"/>
    <xf numFmtId="0" fontId="10" fillId="0" borderId="0"/>
    <xf numFmtId="0" fontId="25" fillId="0" borderId="0"/>
    <xf numFmtId="176" fontId="93" fillId="0" borderId="42" applyNumberFormat="0" applyFill="0" applyAlignment="0" applyProtection="0"/>
    <xf numFmtId="0" fontId="25" fillId="0" borderId="0"/>
    <xf numFmtId="0" fontId="10" fillId="0" borderId="0"/>
    <xf numFmtId="0" fontId="10" fillId="0" borderId="0"/>
    <xf numFmtId="0" fontId="25" fillId="0" borderId="0"/>
    <xf numFmtId="176" fontId="43" fillId="0" borderId="44" applyNumberFormat="0" applyFill="0" applyAlignment="0" applyProtection="0"/>
    <xf numFmtId="176" fontId="43" fillId="0" borderId="44" applyNumberFormat="0" applyFill="0" applyAlignment="0" applyProtection="0"/>
    <xf numFmtId="176" fontId="93" fillId="0" borderId="42" applyNumberFormat="0" applyFill="0" applyAlignment="0" applyProtection="0"/>
    <xf numFmtId="0" fontId="25"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3" fillId="0" borderId="42" applyNumberFormat="0" applyFill="0" applyAlignment="0" applyProtection="0"/>
    <xf numFmtId="176" fontId="93" fillId="0" borderId="42" applyNumberFormat="0" applyFill="0" applyAlignment="0" applyProtection="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3" fillId="0" borderId="42" applyNumberFormat="0" applyFill="0" applyAlignment="0" applyProtection="0"/>
    <xf numFmtId="0" fontId="25" fillId="0" borderId="0"/>
    <xf numFmtId="0" fontId="94" fillId="0" borderId="43" applyNumberFormat="0" applyFill="0" applyAlignment="0" applyProtection="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93" fillId="0" borderId="42" applyNumberFormat="0" applyFill="0" applyAlignment="0" applyProtection="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176" fontId="93" fillId="0" borderId="42" applyNumberFormat="0" applyFill="0" applyAlignment="0" applyProtection="0"/>
    <xf numFmtId="0" fontId="43" fillId="0" borderId="44"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3" fillId="0" borderId="44"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3" fillId="0" borderId="44" applyNumberFormat="0" applyFill="0" applyAlignment="0" applyProtection="0"/>
    <xf numFmtId="176" fontId="43" fillId="0" borderId="44" applyNumberFormat="0" applyFill="0" applyAlignment="0" applyProtection="0"/>
    <xf numFmtId="0" fontId="25" fillId="0" borderId="0"/>
    <xf numFmtId="0" fontId="43" fillId="0" borderId="44" applyNumberFormat="0" applyFill="0" applyAlignment="0" applyProtection="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3" fillId="0" borderId="42" applyNumberFormat="0" applyFill="0" applyAlignment="0" applyProtection="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176"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0" fontId="94" fillId="0" borderId="43" applyNumberFormat="0" applyFill="0" applyAlignment="0" applyProtection="0"/>
    <xf numFmtId="0" fontId="10" fillId="0" borderId="0"/>
    <xf numFmtId="0" fontId="10" fillId="0" borderId="0"/>
    <xf numFmtId="0" fontId="25" fillId="0" borderId="0"/>
    <xf numFmtId="0" fontId="25" fillId="0" borderId="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4" fillId="0" borderId="43" applyNumberFormat="0" applyFill="0" applyAlignment="0" applyProtection="0"/>
    <xf numFmtId="0" fontId="10" fillId="0" borderId="0"/>
    <xf numFmtId="0" fontId="10" fillId="0" borderId="0"/>
    <xf numFmtId="0" fontId="25" fillId="0" borderId="0"/>
    <xf numFmtId="176" fontId="94" fillId="0" borderId="43" applyNumberFormat="0" applyFill="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3" fillId="0" borderId="42"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1"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5" fillId="0" borderId="45" applyNumberFormat="0" applyFill="0" applyAlignment="0" applyProtection="0"/>
    <xf numFmtId="0" fontId="95" fillId="0" borderId="45" applyNumberFormat="0" applyFill="0" applyAlignment="0" applyProtection="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25" fillId="0" borderId="0"/>
    <xf numFmtId="0" fontId="95" fillId="0" borderId="45" applyNumberFormat="0" applyFill="0" applyAlignment="0" applyProtection="0"/>
    <xf numFmtId="0" fontId="44" fillId="0" borderId="47"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10" fillId="0" borderId="0"/>
    <xf numFmtId="0" fontId="10" fillId="0" borderId="0"/>
    <xf numFmtId="0" fontId="25" fillId="0" borderId="0"/>
    <xf numFmtId="0" fontId="91" fillId="0" borderId="0"/>
    <xf numFmtId="0" fontId="25" fillId="0" borderId="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176" fontId="95" fillId="0" borderId="45" applyNumberFormat="0" applyFill="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25" fillId="0" borderId="0"/>
    <xf numFmtId="0" fontId="96" fillId="0" borderId="46" applyNumberFormat="0" applyFill="0" applyAlignment="0" applyProtection="0"/>
    <xf numFmtId="176" fontId="44" fillId="0" borderId="47" applyNumberFormat="0" applyFill="0" applyAlignment="0" applyProtection="0"/>
    <xf numFmtId="0" fontId="10" fillId="0" borderId="0"/>
    <xf numFmtId="0" fontId="10" fillId="0" borderId="0"/>
    <xf numFmtId="0" fontId="25" fillId="0" borderId="0"/>
    <xf numFmtId="0" fontId="25" fillId="0" borderId="0"/>
    <xf numFmtId="176" fontId="44" fillId="0" borderId="47" applyNumberFormat="0" applyFill="0" applyAlignment="0" applyProtection="0"/>
    <xf numFmtId="0" fontId="25" fillId="0" borderId="0"/>
    <xf numFmtId="0" fontId="10" fillId="0" borderId="0"/>
    <xf numFmtId="0" fontId="10" fillId="0" borderId="0"/>
    <xf numFmtId="0" fontId="44" fillId="0" borderId="47" applyNumberFormat="0" applyFill="0" applyAlignment="0" applyProtection="0"/>
    <xf numFmtId="0" fontId="25" fillId="0" borderId="0"/>
    <xf numFmtId="176" fontId="44" fillId="0" borderId="47" applyNumberFormat="0" applyFill="0" applyAlignment="0" applyProtection="0"/>
    <xf numFmtId="176" fontId="44" fillId="0" borderId="47" applyNumberFormat="0" applyFill="0" applyAlignment="0" applyProtection="0"/>
    <xf numFmtId="0" fontId="96" fillId="0" borderId="46" applyNumberFormat="0" applyFill="0" applyAlignment="0" applyProtection="0"/>
    <xf numFmtId="0" fontId="25" fillId="0" borderId="0"/>
    <xf numFmtId="0" fontId="95" fillId="0" borderId="45"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44" fillId="0" borderId="47" applyNumberFormat="0" applyFill="0" applyAlignment="0" applyProtection="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5" fillId="0" borderId="45" applyNumberFormat="0" applyFill="0" applyAlignment="0" applyProtection="0"/>
    <xf numFmtId="0" fontId="44" fillId="0" borderId="47" applyNumberFormat="0" applyFill="0" applyAlignment="0" applyProtection="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4" fillId="0" borderId="47" applyNumberFormat="0" applyFill="0" applyAlignment="0" applyProtection="0"/>
    <xf numFmtId="0" fontId="44" fillId="0" borderId="47" applyNumberFormat="0" applyFill="0" applyAlignment="0" applyProtection="0"/>
    <xf numFmtId="176" fontId="44" fillId="0" borderId="47" applyNumberFormat="0" applyFill="0" applyAlignment="0" applyProtection="0"/>
    <xf numFmtId="0" fontId="25" fillId="0" borderId="0"/>
    <xf numFmtId="0" fontId="44" fillId="0" borderId="47" applyNumberFormat="0" applyFill="0" applyAlignment="0" applyProtection="0"/>
    <xf numFmtId="0" fontId="25" fillId="0" borderId="0"/>
    <xf numFmtId="176" fontId="96" fillId="0" borderId="46" applyNumberFormat="0" applyFill="0" applyAlignment="0" applyProtection="0"/>
    <xf numFmtId="0" fontId="10" fillId="0" borderId="0"/>
    <xf numFmtId="0" fontId="10" fillId="0" borderId="0"/>
    <xf numFmtId="0" fontId="25" fillId="0" borderId="0"/>
    <xf numFmtId="176" fontId="96" fillId="0" borderId="46"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5" fillId="0" borderId="45" applyNumberFormat="0" applyFill="0" applyAlignment="0" applyProtection="0"/>
    <xf numFmtId="176" fontId="96" fillId="0" borderId="46" applyNumberFormat="0" applyFill="0" applyAlignment="0" applyProtection="0"/>
    <xf numFmtId="0" fontId="25" fillId="0" borderId="0"/>
    <xf numFmtId="0" fontId="95" fillId="0" borderId="45" applyNumberFormat="0" applyFill="0" applyAlignment="0" applyProtection="0"/>
    <xf numFmtId="0" fontId="95" fillId="0" borderId="45" applyNumberFormat="0" applyFill="0" applyAlignment="0" applyProtection="0"/>
    <xf numFmtId="176" fontId="44" fillId="0" borderId="47" applyNumberFormat="0" applyFill="0" applyAlignment="0" applyProtection="0"/>
    <xf numFmtId="0" fontId="10" fillId="0" borderId="0"/>
    <xf numFmtId="0" fontId="10" fillId="0" borderId="0"/>
    <xf numFmtId="0" fontId="25" fillId="0" borderId="0"/>
    <xf numFmtId="176" fontId="44" fillId="0" borderId="47" applyNumberFormat="0" applyFill="0" applyAlignment="0" applyProtection="0"/>
    <xf numFmtId="0" fontId="25" fillId="0" borderId="0"/>
    <xf numFmtId="0" fontId="95" fillId="0" borderId="45" applyNumberFormat="0" applyFill="0" applyAlignment="0" applyProtection="0"/>
    <xf numFmtId="0" fontId="25" fillId="0" borderId="0"/>
    <xf numFmtId="176" fontId="95" fillId="0" borderId="45" applyNumberFormat="0" applyFill="0" applyAlignment="0" applyProtection="0"/>
    <xf numFmtId="0" fontId="10" fillId="0" borderId="0"/>
    <xf numFmtId="0" fontId="10" fillId="0" borderId="0"/>
    <xf numFmtId="0" fontId="25" fillId="0" borderId="0"/>
    <xf numFmtId="176" fontId="95" fillId="0" borderId="45"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91"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10" fillId="0" borderId="0"/>
    <xf numFmtId="0" fontId="10" fillId="0" borderId="0"/>
    <xf numFmtId="0" fontId="25" fillId="0" borderId="0"/>
    <xf numFmtId="176" fontId="95" fillId="0" borderId="45" applyNumberFormat="0" applyFill="0" applyAlignment="0" applyProtection="0"/>
    <xf numFmtId="0" fontId="25" fillId="0" borderId="0"/>
    <xf numFmtId="0" fontId="10" fillId="0" borderId="0"/>
    <xf numFmtId="0" fontId="10" fillId="0" borderId="0"/>
    <xf numFmtId="0" fontId="25" fillId="0" borderId="0"/>
    <xf numFmtId="176" fontId="44" fillId="0" borderId="47" applyNumberFormat="0" applyFill="0" applyAlignment="0" applyProtection="0"/>
    <xf numFmtId="176" fontId="44" fillId="0" borderId="47" applyNumberFormat="0" applyFill="0" applyAlignment="0" applyProtection="0"/>
    <xf numFmtId="176" fontId="95" fillId="0" borderId="45" applyNumberFormat="0" applyFill="0" applyAlignment="0" applyProtection="0"/>
    <xf numFmtId="0" fontId="25"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5" fillId="0" borderId="45" applyNumberFormat="0" applyFill="0" applyAlignment="0" applyProtection="0"/>
    <xf numFmtId="176" fontId="95" fillId="0" borderId="45" applyNumberFormat="0" applyFill="0" applyAlignment="0" applyProtection="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5" fillId="0" borderId="45" applyNumberFormat="0" applyFill="0" applyAlignment="0" applyProtection="0"/>
    <xf numFmtId="0" fontId="25" fillId="0" borderId="0"/>
    <xf numFmtId="0" fontId="96" fillId="0" borderId="46" applyNumberFormat="0" applyFill="0" applyAlignment="0" applyProtection="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95" fillId="0" borderId="45" applyNumberFormat="0" applyFill="0" applyAlignment="0" applyProtection="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176" fontId="95" fillId="0" borderId="45" applyNumberFormat="0" applyFill="0" applyAlignment="0" applyProtection="0"/>
    <xf numFmtId="0" fontId="44" fillId="0" borderId="47"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4" fillId="0" borderId="47"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4" fillId="0" borderId="47" applyNumberFormat="0" applyFill="0" applyAlignment="0" applyProtection="0"/>
    <xf numFmtId="176" fontId="44" fillId="0" borderId="47" applyNumberFormat="0" applyFill="0" applyAlignment="0" applyProtection="0"/>
    <xf numFmtId="0" fontId="25" fillId="0" borderId="0"/>
    <xf numFmtId="0" fontId="44" fillId="0" borderId="47" applyNumberFormat="0" applyFill="0" applyAlignment="0" applyProtection="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5" fillId="0" borderId="45" applyNumberFormat="0" applyFill="0" applyAlignment="0" applyProtection="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176"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0" fontId="96" fillId="0" borderId="46" applyNumberFormat="0" applyFill="0" applyAlignment="0" applyProtection="0"/>
    <xf numFmtId="0" fontId="10" fillId="0" borderId="0"/>
    <xf numFmtId="0" fontId="10" fillId="0" borderId="0"/>
    <xf numFmtId="0" fontId="25" fillId="0" borderId="0"/>
    <xf numFmtId="0" fontId="25" fillId="0" borderId="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6" fillId="0" borderId="46" applyNumberFormat="0" applyFill="0" applyAlignment="0" applyProtection="0"/>
    <xf numFmtId="0" fontId="10" fillId="0" borderId="0"/>
    <xf numFmtId="0" fontId="10" fillId="0" borderId="0"/>
    <xf numFmtId="0" fontId="25" fillId="0" borderId="0"/>
    <xf numFmtId="176" fontId="96" fillId="0" borderId="46" applyNumberFormat="0" applyFill="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5" fillId="0" borderId="45"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42" fillId="0" borderId="0">
      <alignment horizontal="center"/>
    </xf>
    <xf numFmtId="0" fontId="97" fillId="0" borderId="0">
      <alignment horizontal="center"/>
    </xf>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1"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8" fillId="0" borderId="48" applyNumberFormat="0" applyFill="0" applyAlignment="0" applyProtection="0"/>
    <xf numFmtId="0" fontId="98" fillId="0" borderId="48" applyNumberFormat="0" applyFill="0" applyAlignment="0" applyProtection="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25" fillId="0" borderId="0"/>
    <xf numFmtId="0" fontId="98" fillId="0" borderId="48" applyNumberFormat="0" applyFill="0" applyAlignment="0" applyProtection="0"/>
    <xf numFmtId="0" fontId="45" fillId="0" borderId="50"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10" fillId="0" borderId="0"/>
    <xf numFmtId="0" fontId="10" fillId="0" borderId="0"/>
    <xf numFmtId="0" fontId="25" fillId="0" borderId="0"/>
    <xf numFmtId="0" fontId="91" fillId="0" borderId="0"/>
    <xf numFmtId="0" fontId="25" fillId="0" borderId="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176" fontId="98" fillId="0" borderId="48" applyNumberFormat="0" applyFill="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25" fillId="0" borderId="0"/>
    <xf numFmtId="0" fontId="99" fillId="0" borderId="49" applyNumberFormat="0" applyFill="0" applyAlignment="0" applyProtection="0"/>
    <xf numFmtId="176" fontId="45" fillId="0" borderId="50" applyNumberFormat="0" applyFill="0" applyAlignment="0" applyProtection="0"/>
    <xf numFmtId="0" fontId="10" fillId="0" borderId="0"/>
    <xf numFmtId="0" fontId="10" fillId="0" borderId="0"/>
    <xf numFmtId="0" fontId="25" fillId="0" borderId="0"/>
    <xf numFmtId="0" fontId="25" fillId="0" borderId="0"/>
    <xf numFmtId="176" fontId="45" fillId="0" borderId="50" applyNumberFormat="0" applyFill="0" applyAlignment="0" applyProtection="0"/>
    <xf numFmtId="0" fontId="25" fillId="0" borderId="0"/>
    <xf numFmtId="0" fontId="10" fillId="0" borderId="0"/>
    <xf numFmtId="0" fontId="10" fillId="0" borderId="0"/>
    <xf numFmtId="0" fontId="45" fillId="0" borderId="50" applyNumberFormat="0" applyFill="0" applyAlignment="0" applyProtection="0"/>
    <xf numFmtId="0" fontId="25" fillId="0" borderId="0"/>
    <xf numFmtId="176" fontId="45" fillId="0" borderId="50" applyNumberFormat="0" applyFill="0" applyAlignment="0" applyProtection="0"/>
    <xf numFmtId="176" fontId="45" fillId="0" borderId="50" applyNumberFormat="0" applyFill="0" applyAlignment="0" applyProtection="0"/>
    <xf numFmtId="0" fontId="99" fillId="0" borderId="49" applyNumberFormat="0" applyFill="0" applyAlignment="0" applyProtection="0"/>
    <xf numFmtId="0" fontId="25" fillId="0" borderId="0"/>
    <xf numFmtId="0" fontId="98" fillId="0" borderId="48"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45" fillId="0" borderId="50" applyNumberFormat="0" applyFill="0" applyAlignment="0" applyProtection="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8" fillId="0" borderId="48" applyNumberFormat="0" applyFill="0" applyAlignment="0" applyProtection="0"/>
    <xf numFmtId="0" fontId="45" fillId="0" borderId="50" applyNumberFormat="0" applyFill="0" applyAlignment="0" applyProtection="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5" fillId="0" borderId="50" applyNumberFormat="0" applyFill="0" applyAlignment="0" applyProtection="0"/>
    <xf numFmtId="0" fontId="45" fillId="0" borderId="50" applyNumberFormat="0" applyFill="0" applyAlignment="0" applyProtection="0"/>
    <xf numFmtId="176" fontId="45" fillId="0" borderId="50" applyNumberFormat="0" applyFill="0" applyAlignment="0" applyProtection="0"/>
    <xf numFmtId="0" fontId="25" fillId="0" borderId="0"/>
    <xf numFmtId="0" fontId="45" fillId="0" borderId="50" applyNumberFormat="0" applyFill="0" applyAlignment="0" applyProtection="0"/>
    <xf numFmtId="0" fontId="25" fillId="0" borderId="0"/>
    <xf numFmtId="176" fontId="99" fillId="0" borderId="49" applyNumberFormat="0" applyFill="0" applyAlignment="0" applyProtection="0"/>
    <xf numFmtId="0" fontId="10" fillId="0" borderId="0"/>
    <xf numFmtId="0" fontId="10" fillId="0" borderId="0"/>
    <xf numFmtId="0" fontId="25" fillId="0" borderId="0"/>
    <xf numFmtId="176" fontId="99" fillId="0" borderId="49"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8" fillId="0" borderId="48" applyNumberFormat="0" applyFill="0" applyAlignment="0" applyProtection="0"/>
    <xf numFmtId="176" fontId="99" fillId="0" borderId="49" applyNumberFormat="0" applyFill="0" applyAlignment="0" applyProtection="0"/>
    <xf numFmtId="0" fontId="25" fillId="0" borderId="0"/>
    <xf numFmtId="0" fontId="98" fillId="0" borderId="48" applyNumberFormat="0" applyFill="0" applyAlignment="0" applyProtection="0"/>
    <xf numFmtId="0" fontId="98" fillId="0" borderId="48" applyNumberFormat="0" applyFill="0" applyAlignment="0" applyProtection="0"/>
    <xf numFmtId="176" fontId="45" fillId="0" borderId="50" applyNumberFormat="0" applyFill="0" applyAlignment="0" applyProtection="0"/>
    <xf numFmtId="0" fontId="10" fillId="0" borderId="0"/>
    <xf numFmtId="0" fontId="10" fillId="0" borderId="0"/>
    <xf numFmtId="0" fontId="25" fillId="0" borderId="0"/>
    <xf numFmtId="176" fontId="45" fillId="0" borderId="50" applyNumberFormat="0" applyFill="0" applyAlignment="0" applyProtection="0"/>
    <xf numFmtId="0" fontId="25" fillId="0" borderId="0"/>
    <xf numFmtId="0" fontId="98" fillId="0" borderId="48" applyNumberFormat="0" applyFill="0" applyAlignment="0" applyProtection="0"/>
    <xf numFmtId="0" fontId="25" fillId="0" borderId="0"/>
    <xf numFmtId="176" fontId="98" fillId="0" borderId="48" applyNumberFormat="0" applyFill="0" applyAlignment="0" applyProtection="0"/>
    <xf numFmtId="0" fontId="10" fillId="0" borderId="0"/>
    <xf numFmtId="0" fontId="10" fillId="0" borderId="0"/>
    <xf numFmtId="0" fontId="25" fillId="0" borderId="0"/>
    <xf numFmtId="176" fontId="98" fillId="0" borderId="48"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91"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10" fillId="0" borderId="0"/>
    <xf numFmtId="0" fontId="10" fillId="0" borderId="0"/>
    <xf numFmtId="0" fontId="25" fillId="0" borderId="0"/>
    <xf numFmtId="176" fontId="98" fillId="0" borderId="48" applyNumberFormat="0" applyFill="0" applyAlignment="0" applyProtection="0"/>
    <xf numFmtId="0" fontId="25" fillId="0" borderId="0"/>
    <xf numFmtId="0" fontId="10" fillId="0" borderId="0"/>
    <xf numFmtId="0" fontId="10" fillId="0" borderId="0"/>
    <xf numFmtId="0" fontId="25" fillId="0" borderId="0"/>
    <xf numFmtId="176" fontId="45" fillId="0" borderId="50" applyNumberFormat="0" applyFill="0" applyAlignment="0" applyProtection="0"/>
    <xf numFmtId="176" fontId="45" fillId="0" borderId="50" applyNumberFormat="0" applyFill="0" applyAlignment="0" applyProtection="0"/>
    <xf numFmtId="176" fontId="98" fillId="0" borderId="48" applyNumberFormat="0" applyFill="0" applyAlignment="0" applyProtection="0"/>
    <xf numFmtId="0" fontId="25"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8" fillId="0" borderId="48" applyNumberFormat="0" applyFill="0" applyAlignment="0" applyProtection="0"/>
    <xf numFmtId="176" fontId="98" fillId="0" borderId="48" applyNumberFormat="0" applyFill="0" applyAlignment="0" applyProtection="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8" fillId="0" borderId="48" applyNumberFormat="0" applyFill="0" applyAlignment="0" applyProtection="0"/>
    <xf numFmtId="0" fontId="25" fillId="0" borderId="0"/>
    <xf numFmtId="0" fontId="99" fillId="0" borderId="49" applyNumberFormat="0" applyFill="0" applyAlignment="0" applyProtection="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98" fillId="0" borderId="48" applyNumberFormat="0" applyFill="0" applyAlignment="0" applyProtection="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176" fontId="98" fillId="0" borderId="48" applyNumberFormat="0" applyFill="0" applyAlignment="0" applyProtection="0"/>
    <xf numFmtId="0" fontId="45" fillId="0" borderId="50"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45" fillId="0" borderId="50"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5" fillId="0" borderId="50" applyNumberFormat="0" applyFill="0" applyAlignment="0" applyProtection="0"/>
    <xf numFmtId="176" fontId="45" fillId="0" borderId="50" applyNumberFormat="0" applyFill="0" applyAlignment="0" applyProtection="0"/>
    <xf numFmtId="0" fontId="25" fillId="0" borderId="0"/>
    <xf numFmtId="0" fontId="45" fillId="0" borderId="50" applyNumberFormat="0" applyFill="0" applyAlignment="0" applyProtection="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8" fillId="0" borderId="48" applyNumberFormat="0" applyFill="0" applyAlignment="0" applyProtection="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176"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0" fontId="99" fillId="0" borderId="49" applyNumberFormat="0" applyFill="0" applyAlignment="0" applyProtection="0"/>
    <xf numFmtId="0" fontId="10" fillId="0" borderId="0"/>
    <xf numFmtId="0" fontId="10" fillId="0" borderId="0"/>
    <xf numFmtId="0" fontId="25" fillId="0" borderId="0"/>
    <xf numFmtId="0" fontId="25" fillId="0" borderId="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9" fillId="0" borderId="49" applyNumberFormat="0" applyFill="0" applyAlignment="0" applyProtection="0"/>
    <xf numFmtId="0" fontId="10" fillId="0" borderId="0"/>
    <xf numFmtId="0" fontId="10" fillId="0" borderId="0"/>
    <xf numFmtId="0" fontId="25" fillId="0" borderId="0"/>
    <xf numFmtId="176" fontId="99" fillId="0" borderId="49" applyNumberFormat="0" applyFill="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98" fillId="0" borderId="48"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7" fillId="0" borderId="0">
      <alignment horizontal="center"/>
    </xf>
    <xf numFmtId="0" fontId="97" fillId="0" borderId="0">
      <alignment horizontal="center"/>
    </xf>
    <xf numFmtId="0" fontId="97" fillId="0" borderId="0">
      <alignment horizontal="center"/>
    </xf>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1"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8" fillId="0" borderId="0" applyNumberFormat="0" applyFill="0" applyBorder="0" applyAlignment="0" applyProtection="0"/>
    <xf numFmtId="0" fontId="98" fillId="0" borderId="0" applyNumberFormat="0" applyFill="0" applyBorder="0" applyAlignment="0" applyProtection="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25" fillId="0" borderId="0"/>
    <xf numFmtId="0" fontId="98" fillId="0" borderId="0" applyNumberFormat="0" applyFill="0" applyBorder="0" applyAlignment="0" applyProtection="0"/>
    <xf numFmtId="0" fontId="45"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 fillId="0" borderId="0"/>
    <xf numFmtId="0" fontId="10" fillId="0" borderId="0"/>
    <xf numFmtId="0" fontId="25" fillId="0" borderId="0"/>
    <xf numFmtId="0" fontId="91" fillId="0" borderId="0"/>
    <xf numFmtId="0" fontId="25" fillId="0" borderId="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176" fontId="98" fillId="0" borderId="0" applyNumberFormat="0" applyFill="0" applyBorder="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25" fillId="0" borderId="0"/>
    <xf numFmtId="0" fontId="99" fillId="0" borderId="0" applyNumberFormat="0" applyFill="0" applyBorder="0" applyAlignment="0" applyProtection="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176" fontId="45" fillId="0" borderId="0" applyNumberFormat="0" applyFill="0" applyBorder="0" applyAlignment="0" applyProtection="0"/>
    <xf numFmtId="0" fontId="25" fillId="0" borderId="0"/>
    <xf numFmtId="0" fontId="10" fillId="0" borderId="0"/>
    <xf numFmtId="0" fontId="10" fillId="0" borderId="0"/>
    <xf numFmtId="0" fontId="45" fillId="0" borderId="0" applyNumberFormat="0" applyFill="0" applyBorder="0" applyAlignment="0" applyProtection="0"/>
    <xf numFmtId="0" fontId="25" fillId="0" borderId="0"/>
    <xf numFmtId="176" fontId="45" fillId="0" borderId="0" applyNumberFormat="0" applyFill="0" applyBorder="0" applyAlignment="0" applyProtection="0"/>
    <xf numFmtId="176" fontId="45" fillId="0" borderId="0" applyNumberFormat="0" applyFill="0" applyBorder="0" applyAlignment="0" applyProtection="0"/>
    <xf numFmtId="0" fontId="99" fillId="0" borderId="0" applyNumberFormat="0" applyFill="0" applyBorder="0" applyAlignment="0" applyProtection="0"/>
    <xf numFmtId="0" fontId="25" fillId="0" borderId="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45" fillId="0" borderId="0" applyNumberFormat="0" applyFill="0" applyBorder="0" applyAlignment="0" applyProtection="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8" fillId="0" borderId="0" applyNumberFormat="0" applyFill="0" applyBorder="0" applyAlignment="0" applyProtection="0"/>
    <xf numFmtId="0" fontId="45" fillId="0" borderId="0" applyNumberFormat="0" applyFill="0" applyBorder="0" applyAlignment="0" applyProtection="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5" fillId="0" borderId="0" applyNumberFormat="0" applyFill="0" applyBorder="0" applyAlignment="0" applyProtection="0"/>
    <xf numFmtId="0" fontId="45" fillId="0" borderId="0" applyNumberFormat="0" applyFill="0" applyBorder="0" applyAlignment="0" applyProtection="0"/>
    <xf numFmtId="176" fontId="45" fillId="0" borderId="0" applyNumberFormat="0" applyFill="0" applyBorder="0" applyAlignment="0" applyProtection="0"/>
    <xf numFmtId="0" fontId="25" fillId="0" borderId="0"/>
    <xf numFmtId="0" fontId="45" fillId="0" borderId="0" applyNumberFormat="0" applyFill="0" applyBorder="0" applyAlignment="0" applyProtection="0"/>
    <xf numFmtId="0" fontId="25" fillId="0" borderId="0"/>
    <xf numFmtId="176" fontId="99" fillId="0" borderId="0" applyNumberFormat="0" applyFill="0" applyBorder="0" applyAlignment="0" applyProtection="0"/>
    <xf numFmtId="0" fontId="10" fillId="0" borderId="0"/>
    <xf numFmtId="0" fontId="10" fillId="0" borderId="0"/>
    <xf numFmtId="0" fontId="25" fillId="0" borderId="0"/>
    <xf numFmtId="176" fontId="99" fillId="0" borderId="0" applyNumberFormat="0" applyFill="0" applyBorder="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8" fillId="0" borderId="0" applyNumberFormat="0" applyFill="0" applyBorder="0" applyAlignment="0" applyProtection="0"/>
    <xf numFmtId="176" fontId="99" fillId="0" borderId="0" applyNumberFormat="0" applyFill="0" applyBorder="0" applyAlignment="0" applyProtection="0"/>
    <xf numFmtId="0" fontId="25" fillId="0" borderId="0"/>
    <xf numFmtId="0" fontId="98" fillId="0" borderId="0" applyNumberFormat="0" applyFill="0" applyBorder="0" applyAlignment="0" applyProtection="0"/>
    <xf numFmtId="0" fontId="98" fillId="0" borderId="0" applyNumberFormat="0" applyFill="0" applyBorder="0" applyAlignment="0" applyProtection="0"/>
    <xf numFmtId="176" fontId="45" fillId="0" borderId="0" applyNumberFormat="0" applyFill="0" applyBorder="0" applyAlignment="0" applyProtection="0"/>
    <xf numFmtId="0" fontId="10" fillId="0" borderId="0"/>
    <xf numFmtId="0" fontId="10" fillId="0" borderId="0"/>
    <xf numFmtId="0" fontId="25" fillId="0" borderId="0"/>
    <xf numFmtId="176" fontId="45" fillId="0" borderId="0" applyNumberFormat="0" applyFill="0" applyBorder="0" applyAlignment="0" applyProtection="0"/>
    <xf numFmtId="0" fontId="25" fillId="0" borderId="0"/>
    <xf numFmtId="0" fontId="98" fillId="0" borderId="0" applyNumberFormat="0" applyFill="0" applyBorder="0" applyAlignment="0" applyProtection="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176" fontId="98" fillId="0" borderId="0" applyNumberFormat="0" applyFill="0" applyBorder="0" applyAlignment="0" applyProtection="0"/>
    <xf numFmtId="0" fontId="25" fillId="0" borderId="0"/>
    <xf numFmtId="0" fontId="25" fillId="0" borderId="0"/>
    <xf numFmtId="0" fontId="10" fillId="0" borderId="0"/>
    <xf numFmtId="0" fontId="10"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91"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10" fillId="0" borderId="0"/>
    <xf numFmtId="0" fontId="10" fillId="0" borderId="0"/>
    <xf numFmtId="0" fontId="25" fillId="0" borderId="0"/>
    <xf numFmtId="176" fontId="98" fillId="0" borderId="0" applyNumberFormat="0" applyFill="0" applyBorder="0" applyAlignment="0" applyProtection="0"/>
    <xf numFmtId="0" fontId="25" fillId="0" borderId="0"/>
    <xf numFmtId="0" fontId="10" fillId="0" borderId="0"/>
    <xf numFmtId="0" fontId="10" fillId="0" borderId="0"/>
    <xf numFmtId="0" fontId="25" fillId="0" borderId="0"/>
    <xf numFmtId="176" fontId="45" fillId="0" borderId="0" applyNumberFormat="0" applyFill="0" applyBorder="0" applyAlignment="0" applyProtection="0"/>
    <xf numFmtId="176" fontId="45" fillId="0" borderId="0" applyNumberFormat="0" applyFill="0" applyBorder="0" applyAlignment="0" applyProtection="0"/>
    <xf numFmtId="176" fontId="98" fillId="0" borderId="0" applyNumberFormat="0" applyFill="0" applyBorder="0" applyAlignment="0" applyProtection="0"/>
    <xf numFmtId="0" fontId="25"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98" fillId="0" borderId="0" applyNumberFormat="0" applyFill="0" applyBorder="0" applyAlignment="0" applyProtection="0"/>
    <xf numFmtId="176" fontId="98" fillId="0" borderId="0" applyNumberFormat="0" applyFill="0" applyBorder="0" applyAlignment="0" applyProtection="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8" fillId="0" borderId="0" applyNumberFormat="0" applyFill="0" applyBorder="0" applyAlignment="0" applyProtection="0"/>
    <xf numFmtId="0" fontId="25" fillId="0" borderId="0"/>
    <xf numFmtId="0" fontId="99" fillId="0" borderId="0" applyNumberFormat="0" applyFill="0" applyBorder="0" applyAlignment="0" applyProtection="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98" fillId="0" borderId="0" applyNumberFormat="0" applyFill="0" applyBorder="0" applyAlignment="0" applyProtection="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176" fontId="98" fillId="0" borderId="0" applyNumberFormat="0" applyFill="0" applyBorder="0" applyAlignment="0" applyProtection="0"/>
    <xf numFmtId="0" fontId="45"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45"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5" fillId="0" borderId="0" applyNumberFormat="0" applyFill="0" applyBorder="0" applyAlignment="0" applyProtection="0"/>
    <xf numFmtId="176" fontId="45" fillId="0" borderId="0" applyNumberFormat="0" applyFill="0" applyBorder="0" applyAlignment="0" applyProtection="0"/>
    <xf numFmtId="0" fontId="25" fillId="0" borderId="0"/>
    <xf numFmtId="0" fontId="45" fillId="0" borderId="0" applyNumberFormat="0" applyFill="0" applyBorder="0" applyAlignment="0" applyProtection="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98" fillId="0" borderId="0" applyNumberFormat="0" applyFill="0" applyBorder="0" applyAlignment="0" applyProtection="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176"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0" fontId="99" fillId="0" borderId="0" applyNumberFormat="0" applyFill="0" applyBorder="0" applyAlignment="0" applyProtection="0"/>
    <xf numFmtId="0" fontId="10" fillId="0" borderId="0"/>
    <xf numFmtId="0" fontId="10" fillId="0" borderId="0"/>
    <xf numFmtId="0" fontId="25" fillId="0" borderId="0"/>
    <xf numFmtId="0" fontId="25" fillId="0" borderId="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99" fillId="0" borderId="0" applyNumberFormat="0" applyFill="0" applyBorder="0" applyAlignment="0" applyProtection="0"/>
    <xf numFmtId="0" fontId="10" fillId="0" borderId="0"/>
    <xf numFmtId="0" fontId="10" fillId="0" borderId="0"/>
    <xf numFmtId="0" fontId="25" fillId="0" borderId="0"/>
    <xf numFmtId="176" fontId="99" fillId="0" borderId="0" applyNumberFormat="0" applyFill="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176" fontId="98" fillId="0" borderId="0" applyNumberFormat="0" applyFill="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lignment horizontal="center"/>
    </xf>
    <xf numFmtId="0" fontId="97" fillId="0" borderId="0">
      <alignment horizontal="center"/>
    </xf>
    <xf numFmtId="0" fontId="25" fillId="0" borderId="0"/>
    <xf numFmtId="0" fontId="97" fillId="0" borderId="0">
      <alignment horizontal="center"/>
    </xf>
    <xf numFmtId="0" fontId="97" fillId="0" borderId="0">
      <alignment horizontal="center"/>
    </xf>
    <xf numFmtId="0" fontId="42" fillId="0" borderId="0">
      <alignment horizontal="center"/>
    </xf>
    <xf numFmtId="0" fontId="97" fillId="0" borderId="0">
      <alignment horizontal="center"/>
    </xf>
    <xf numFmtId="0" fontId="97" fillId="0" borderId="0">
      <alignment horizontal="center"/>
    </xf>
    <xf numFmtId="0" fontId="42" fillId="0" borderId="0">
      <alignment horizontal="center"/>
    </xf>
    <xf numFmtId="0" fontId="97" fillId="0" borderId="0">
      <alignment horizontal="center"/>
    </xf>
    <xf numFmtId="0" fontId="97" fillId="0" borderId="0">
      <alignment horizontal="center"/>
    </xf>
    <xf numFmtId="0" fontId="42" fillId="0" borderId="0">
      <alignment horizontal="center"/>
    </xf>
    <xf numFmtId="0" fontId="97" fillId="0" borderId="0">
      <alignment horizontal="center"/>
    </xf>
    <xf numFmtId="0" fontId="97" fillId="0" borderId="0">
      <alignment horizontal="center"/>
    </xf>
    <xf numFmtId="0" fontId="42" fillId="0" borderId="0">
      <alignment horizontal="center"/>
    </xf>
    <xf numFmtId="0" fontId="10" fillId="0" borderId="0">
      <protection locked="0"/>
    </xf>
    <xf numFmtId="0" fontId="10" fillId="0" borderId="0">
      <protection locked="0"/>
    </xf>
    <xf numFmtId="0" fontId="25" fillId="0" borderId="0"/>
    <xf numFmtId="0" fontId="10" fillId="0" borderId="0">
      <protection locked="0"/>
    </xf>
    <xf numFmtId="0" fontId="25" fillId="0" borderId="0"/>
    <xf numFmtId="0" fontId="10" fillId="0" borderId="0">
      <protection locked="0"/>
    </xf>
    <xf numFmtId="0" fontId="10" fillId="0" borderId="0">
      <protection locked="0"/>
    </xf>
    <xf numFmtId="0" fontId="25"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25" fillId="0" borderId="0"/>
    <xf numFmtId="0" fontId="10" fillId="0" borderId="0">
      <protection locked="0"/>
    </xf>
    <xf numFmtId="0" fontId="25" fillId="0" borderId="0"/>
    <xf numFmtId="0" fontId="10" fillId="0" borderId="0">
      <protection locked="0"/>
    </xf>
    <xf numFmtId="0" fontId="10" fillId="0" borderId="0">
      <protection locked="0"/>
    </xf>
    <xf numFmtId="0" fontId="25" fillId="0" borderId="0"/>
    <xf numFmtId="0" fontId="10" fillId="0" borderId="0">
      <protection locked="0"/>
    </xf>
    <xf numFmtId="0" fontId="10" fillId="0" borderId="0">
      <protection locked="0"/>
    </xf>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10" fillId="0" borderId="0"/>
    <xf numFmtId="0" fontId="10" fillId="0" borderId="0"/>
    <xf numFmtId="0" fontId="25" fillId="0" borderId="0"/>
    <xf numFmtId="176" fontId="100" fillId="0" borderId="0" applyNumberFormat="0" applyFill="0" applyBorder="0" applyAlignment="0" applyProtection="0">
      <alignment vertical="top"/>
      <protection locked="0"/>
    </xf>
    <xf numFmtId="0" fontId="25" fillId="0" borderId="0"/>
    <xf numFmtId="0" fontId="10" fillId="0" borderId="0"/>
    <xf numFmtId="0" fontId="10" fillId="0" borderId="0"/>
    <xf numFmtId="0" fontId="25" fillId="0" borderId="0"/>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25" fillId="0" borderId="0"/>
    <xf numFmtId="0" fontId="75" fillId="0" borderId="0" applyNumberFormat="0" applyFill="0" applyBorder="0" applyAlignment="0" applyProtection="0">
      <alignment vertical="top"/>
      <protection locked="0"/>
    </xf>
    <xf numFmtId="0" fontId="25" fillId="0" borderId="0"/>
    <xf numFmtId="0" fontId="10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0" fontId="13" fillId="20" borderId="12" applyNumberFormat="0" applyBorder="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91"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77" fillId="65" borderId="40" applyAlignment="0" applyProtection="0"/>
    <xf numFmtId="0" fontId="77" fillId="65" borderId="40" applyAlignment="0" applyProtection="0"/>
    <xf numFmtId="0" fontId="47" fillId="7" borderId="2" applyNumberFormat="0" applyAlignment="0" applyProtection="0"/>
    <xf numFmtId="176"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7" fillId="7" borderId="2" applyNumberFormat="0" applyAlignment="0" applyProtection="0"/>
    <xf numFmtId="176" fontId="47" fillId="7" borderId="2" applyNumberFormat="0" applyAlignment="0" applyProtection="0"/>
    <xf numFmtId="0" fontId="25" fillId="0" borderId="0"/>
    <xf numFmtId="0" fontId="47" fillId="7" borderId="2" applyNumberFormat="0" applyAlignment="0" applyProtection="0"/>
    <xf numFmtId="0" fontId="47" fillId="22" borderId="2" applyNumberFormat="0" applyAlignment="0" applyProtection="0"/>
    <xf numFmtId="0" fontId="47" fillId="7" borderId="2" applyNumberFormat="0" applyAlignment="0" applyProtection="0"/>
    <xf numFmtId="0" fontId="102" fillId="64" borderId="40" applyNumberFormat="0" applyAlignment="0" applyProtection="0"/>
    <xf numFmtId="0" fontId="10" fillId="0" borderId="0"/>
    <xf numFmtId="0" fontId="10" fillId="0" borderId="0"/>
    <xf numFmtId="0" fontId="25" fillId="0" borderId="0"/>
    <xf numFmtId="0" fontId="91" fillId="0" borderId="0"/>
    <xf numFmtId="0" fontId="25" fillId="0" borderId="0"/>
    <xf numFmtId="176"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176" fontId="47" fillId="7" borderId="2" applyNumberFormat="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47" fillId="7" borderId="2" applyNumberFormat="0" applyAlignment="0" applyProtection="0"/>
    <xf numFmtId="176" fontId="47" fillId="7" borderId="2" applyNumberFormat="0" applyAlignment="0" applyProtection="0"/>
    <xf numFmtId="0" fontId="25" fillId="0" borderId="0"/>
    <xf numFmtId="0" fontId="102" fillId="64" borderId="40" applyNumberFormat="0" applyAlignment="0" applyProtection="0"/>
    <xf numFmtId="176" fontId="47" fillId="22" borderId="2" applyNumberFormat="0" applyAlignment="0" applyProtection="0"/>
    <xf numFmtId="0" fontId="10" fillId="0" borderId="0"/>
    <xf numFmtId="0" fontId="10" fillId="0" borderId="0"/>
    <xf numFmtId="0" fontId="25" fillId="0" borderId="0"/>
    <xf numFmtId="0" fontId="25" fillId="0" borderId="0"/>
    <xf numFmtId="176" fontId="47" fillId="22" borderId="2" applyNumberFormat="0" applyAlignment="0" applyProtection="0"/>
    <xf numFmtId="0" fontId="25" fillId="0" borderId="0"/>
    <xf numFmtId="0" fontId="10" fillId="0" borderId="0"/>
    <xf numFmtId="0" fontId="10" fillId="0" borderId="0"/>
    <xf numFmtId="0" fontId="47" fillId="22" borderId="2" applyNumberFormat="0" applyAlignment="0" applyProtection="0"/>
    <xf numFmtId="0" fontId="25" fillId="0" borderId="0"/>
    <xf numFmtId="176" fontId="47" fillId="22" borderId="2" applyNumberFormat="0" applyAlignment="0" applyProtection="0"/>
    <xf numFmtId="176" fontId="47" fillId="22" borderId="2" applyNumberFormat="0" applyAlignment="0" applyProtection="0"/>
    <xf numFmtId="0" fontId="102" fillId="64" borderId="40" applyNumberFormat="0" applyAlignment="0" applyProtection="0"/>
    <xf numFmtId="0" fontId="25" fillId="0" borderId="0"/>
    <xf numFmtId="0" fontId="77" fillId="65" borderId="40" applyAlignment="0" applyProtection="0"/>
    <xf numFmtId="0" fontId="77" fillId="65" borderId="40" applyAlignment="0" applyProtection="0"/>
    <xf numFmtId="0" fontId="102" fillId="64" borderId="40"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47" fillId="7" borderId="2" applyNumberFormat="0" applyAlignment="0" applyProtection="0"/>
    <xf numFmtId="176"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22"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47" fillId="22" borderId="2" applyNumberFormat="0" applyAlignment="0" applyProtection="0"/>
    <xf numFmtId="0" fontId="25" fillId="0" borderId="0"/>
    <xf numFmtId="0" fontId="47" fillId="7" borderId="2" applyNumberFormat="0" applyAlignment="0" applyProtection="0"/>
    <xf numFmtId="0" fontId="47" fillId="22" borderId="2" applyNumberFormat="0" applyAlignment="0" applyProtection="0"/>
    <xf numFmtId="176" fontId="47" fillId="22"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7" fillId="22" borderId="2" applyNumberFormat="0" applyAlignment="0" applyProtection="0"/>
    <xf numFmtId="0" fontId="47" fillId="22" borderId="2" applyNumberFormat="0" applyAlignment="0" applyProtection="0"/>
    <xf numFmtId="176" fontId="47" fillId="22" borderId="2" applyNumberFormat="0" applyAlignment="0" applyProtection="0"/>
    <xf numFmtId="0" fontId="25" fillId="0" borderId="0"/>
    <xf numFmtId="0" fontId="47" fillId="22" borderId="2" applyNumberFormat="0" applyAlignment="0" applyProtection="0"/>
    <xf numFmtId="0" fontId="25" fillId="0" borderId="0"/>
    <xf numFmtId="176" fontId="102" fillId="64" borderId="40" applyNumberFormat="0" applyAlignment="0" applyProtection="0"/>
    <xf numFmtId="0" fontId="10" fillId="0" borderId="0"/>
    <xf numFmtId="0" fontId="10" fillId="0" borderId="0"/>
    <xf numFmtId="0" fontId="25" fillId="0" borderId="0"/>
    <xf numFmtId="176" fontId="102" fillId="64" borderId="40" applyNumberFormat="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47" fillId="7" borderId="2" applyNumberFormat="0" applyAlignment="0" applyProtection="0"/>
    <xf numFmtId="176" fontId="102" fillId="64" borderId="40"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176" fontId="47" fillId="22" borderId="2" applyNumberFormat="0" applyAlignment="0" applyProtection="0"/>
    <xf numFmtId="0" fontId="10" fillId="0" borderId="0"/>
    <xf numFmtId="0" fontId="10" fillId="0" borderId="0"/>
    <xf numFmtId="0" fontId="25" fillId="0" borderId="0"/>
    <xf numFmtId="176" fontId="47" fillId="22" borderId="2" applyNumberFormat="0" applyAlignment="0" applyProtection="0"/>
    <xf numFmtId="0" fontId="25" fillId="0" borderId="0"/>
    <xf numFmtId="0" fontId="47" fillId="7" borderId="2" applyNumberFormat="0" applyAlignment="0" applyProtection="0"/>
    <xf numFmtId="0" fontId="25" fillId="0" borderId="0"/>
    <xf numFmtId="176" fontId="47" fillId="7" borderId="2" applyNumberFormat="0" applyAlignment="0" applyProtection="0"/>
    <xf numFmtId="0" fontId="10" fillId="0" borderId="0"/>
    <xf numFmtId="0" fontId="10" fillId="0" borderId="0"/>
    <xf numFmtId="0" fontId="25" fillId="0" borderId="0"/>
    <xf numFmtId="176" fontId="47" fillId="7" borderId="2" applyNumberFormat="0" applyAlignment="0" applyProtection="0"/>
    <xf numFmtId="0" fontId="25" fillId="0" borderId="0"/>
    <xf numFmtId="0" fontId="25" fillId="0" borderId="0"/>
    <xf numFmtId="0" fontId="10" fillId="0" borderId="0"/>
    <xf numFmtId="0" fontId="10" fillId="0" borderId="0"/>
    <xf numFmtId="0" fontId="25" fillId="0" borderId="0"/>
    <xf numFmtId="0" fontId="47" fillId="7" borderId="2" applyNumberFormat="0" applyAlignment="0" applyProtection="0"/>
    <xf numFmtId="176" fontId="47" fillId="7" borderId="2" applyNumberFormat="0" applyAlignment="0" applyProtection="0"/>
    <xf numFmtId="0" fontId="91" fillId="0" borderId="0"/>
    <xf numFmtId="0" fontId="25" fillId="0" borderId="0"/>
    <xf numFmtId="0" fontId="47" fillId="7" borderId="2" applyNumberFormat="0" applyAlignment="0" applyProtection="0"/>
    <xf numFmtId="176" fontId="47" fillId="7" borderId="2" applyNumberFormat="0" applyAlignment="0" applyProtection="0"/>
    <xf numFmtId="0" fontId="10" fillId="0" borderId="0"/>
    <xf numFmtId="0" fontId="10" fillId="0" borderId="0"/>
    <xf numFmtId="0" fontId="25" fillId="0" borderId="0"/>
    <xf numFmtId="176" fontId="47" fillId="7" borderId="2" applyNumberFormat="0" applyAlignment="0" applyProtection="0"/>
    <xf numFmtId="0" fontId="25" fillId="0" borderId="0"/>
    <xf numFmtId="0" fontId="10" fillId="0" borderId="0"/>
    <xf numFmtId="0" fontId="10" fillId="0" borderId="0"/>
    <xf numFmtId="0" fontId="25" fillId="0" borderId="0"/>
    <xf numFmtId="176" fontId="47" fillId="22" borderId="2" applyNumberFormat="0" applyAlignment="0" applyProtection="0"/>
    <xf numFmtId="176" fontId="47" fillId="22" borderId="2" applyNumberFormat="0" applyAlignment="0" applyProtection="0"/>
    <xf numFmtId="176" fontId="47" fillId="7" borderId="2" applyNumberFormat="0" applyAlignment="0" applyProtection="0"/>
    <xf numFmtId="0" fontId="25" fillId="0" borderId="0"/>
    <xf numFmtId="0" fontId="25" fillId="0" borderId="0"/>
    <xf numFmtId="0" fontId="47" fillId="7" borderId="2" applyNumberFormat="0" applyAlignment="0" applyProtection="0"/>
    <xf numFmtId="176" fontId="47" fillId="7"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7" fillId="7" borderId="2" applyNumberFormat="0" applyAlignment="0" applyProtection="0"/>
    <xf numFmtId="176" fontId="47" fillId="7" borderId="2" applyNumberFormat="0" applyAlignment="0" applyProtection="0"/>
    <xf numFmtId="0" fontId="25" fillId="0" borderId="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102" fillId="64" borderId="40" applyNumberFormat="0" applyAlignment="0" applyProtection="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41" fontId="8" fillId="66" borderId="40"/>
    <xf numFmtId="41" fontId="8" fillId="66" borderId="40"/>
    <xf numFmtId="0" fontId="102" fillId="64" borderId="40"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47" fillId="22"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22"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47" fillId="22" borderId="2" applyNumberFormat="0" applyAlignment="0" applyProtection="0"/>
    <xf numFmtId="176" fontId="47" fillId="22" borderId="2" applyNumberFormat="0" applyAlignment="0" applyProtection="0"/>
    <xf numFmtId="0" fontId="25" fillId="0" borderId="0"/>
    <xf numFmtId="0" fontId="47" fillId="22" borderId="2" applyNumberFormat="0" applyAlignment="0" applyProtection="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47" fillId="7" borderId="2"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102" fillId="64" borderId="40" applyNumberFormat="0" applyAlignment="0" applyProtection="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176" fontId="102" fillId="64" borderId="40" applyNumberFormat="0" applyAlignment="0" applyProtection="0"/>
    <xf numFmtId="0" fontId="10" fillId="0" borderId="0"/>
    <xf numFmtId="0" fontId="10" fillId="0" borderId="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0" fontId="102" fillId="64" borderId="40" applyNumberFormat="0" applyAlignment="0" applyProtection="0"/>
    <xf numFmtId="0" fontId="10" fillId="0" borderId="0"/>
    <xf numFmtId="0" fontId="10" fillId="0" borderId="0"/>
    <xf numFmtId="0" fontId="25" fillId="0" borderId="0"/>
    <xf numFmtId="0" fontId="25" fillId="0" borderId="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176" fontId="102" fillId="64" borderId="40" applyNumberFormat="0" applyAlignment="0" applyProtection="0"/>
    <xf numFmtId="0" fontId="10" fillId="0" borderId="0"/>
    <xf numFmtId="0" fontId="10" fillId="0" borderId="0"/>
    <xf numFmtId="0" fontId="25" fillId="0" borderId="0"/>
    <xf numFmtId="176" fontId="102" fillId="64" borderId="40" applyNumberFormat="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7" fillId="7" borderId="2"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7" fillId="7" borderId="2" applyNumberFormat="0" applyAlignment="0" applyProtection="0"/>
    <xf numFmtId="0"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176" fontId="47" fillId="7" borderId="2" applyNumberFormat="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47" fillId="7" borderId="2" applyNumberFormat="0" applyAlignment="0" applyProtection="0"/>
    <xf numFmtId="0" fontId="25"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64" fontId="103" fillId="26" borderId="0" applyNumberFormat="0" applyBorder="0" applyAlignment="0" applyProtection="0"/>
    <xf numFmtId="0" fontId="104" fillId="0" borderId="0"/>
    <xf numFmtId="0" fontId="104" fillId="0" borderId="0"/>
    <xf numFmtId="0" fontId="10" fillId="0" borderId="0"/>
    <xf numFmtId="0" fontId="10" fillId="0" borderId="0"/>
    <xf numFmtId="0" fontId="25" fillId="0" borderId="0"/>
    <xf numFmtId="0" fontId="25" fillId="0" borderId="0"/>
    <xf numFmtId="176" fontId="104" fillId="0" borderId="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104" fillId="0" borderId="0"/>
    <xf numFmtId="0" fontId="25" fillId="0" borderId="0"/>
    <xf numFmtId="0" fontId="25" fillId="0" borderId="0"/>
    <xf numFmtId="41" fontId="105" fillId="0" borderId="0">
      <alignment horizontal="left"/>
    </xf>
    <xf numFmtId="0" fontId="76" fillId="25" borderId="0">
      <alignment horizontal="left"/>
    </xf>
    <xf numFmtId="0" fontId="76" fillId="25" borderId="0">
      <alignment horizontal="left"/>
    </xf>
    <xf numFmtId="0" fontId="10" fillId="0" borderId="0"/>
    <xf numFmtId="0" fontId="10" fillId="0" borderId="0"/>
    <xf numFmtId="0" fontId="25" fillId="0" borderId="0"/>
    <xf numFmtId="0" fontId="25" fillId="0" borderId="0"/>
    <xf numFmtId="176" fontId="76" fillId="25" borderId="0">
      <alignment horizontal="lef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76" fillId="25" borderId="0">
      <alignment horizontal="left"/>
    </xf>
    <xf numFmtId="0" fontId="25" fillId="0" borderId="0"/>
    <xf numFmtId="0" fontId="25" fillId="0" borderId="0"/>
    <xf numFmtId="0" fontId="60" fillId="14" borderId="0">
      <alignment horizontal="left"/>
    </xf>
    <xf numFmtId="0" fontId="60" fillId="14" borderId="0">
      <alignment horizontal="left"/>
    </xf>
    <xf numFmtId="0" fontId="10" fillId="0" borderId="0"/>
    <xf numFmtId="0" fontId="10" fillId="0" borderId="0"/>
    <xf numFmtId="0" fontId="25" fillId="0" borderId="0"/>
    <xf numFmtId="0" fontId="25" fillId="0" borderId="0"/>
    <xf numFmtId="176" fontId="60" fillId="14" borderId="0">
      <alignment horizontal="left"/>
    </xf>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60" fillId="14" borderId="0">
      <alignment horizontal="left"/>
    </xf>
    <xf numFmtId="0" fontId="25" fillId="0" borderId="0"/>
    <xf numFmtId="0" fontId="25" fillId="0" borderId="0"/>
    <xf numFmtId="0" fontId="13" fillId="19"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1"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50" fillId="0" borderId="13" applyNumberFormat="0" applyFill="0" applyAlignment="0" applyProtection="0"/>
    <xf numFmtId="0" fontId="107" fillId="0" borderId="52" applyFill="0" applyAlignment="0" applyProtection="0"/>
    <xf numFmtId="0" fontId="107" fillId="0" borderId="52" applyFill="0" applyAlignment="0" applyProtection="0"/>
    <xf numFmtId="0" fontId="50" fillId="0" borderId="13" applyNumberFormat="0" applyFill="0" applyAlignment="0" applyProtection="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25" fillId="0" borderId="0"/>
    <xf numFmtId="0" fontId="50" fillId="0" borderId="13" applyNumberFormat="0" applyFill="0" applyAlignment="0" applyProtection="0"/>
    <xf numFmtId="0" fontId="69" fillId="0" borderId="53" applyNumberFormat="0" applyFill="0" applyAlignment="0" applyProtection="0"/>
    <xf numFmtId="0" fontId="50" fillId="0" borderId="13" applyNumberFormat="0" applyFill="0" applyAlignment="0" applyProtection="0"/>
    <xf numFmtId="0" fontId="106" fillId="0" borderId="51" applyNumberFormat="0" applyFill="0" applyAlignment="0" applyProtection="0"/>
    <xf numFmtId="0" fontId="10" fillId="0" borderId="0"/>
    <xf numFmtId="0" fontId="10" fillId="0" borderId="0"/>
    <xf numFmtId="0" fontId="25" fillId="0" borderId="0"/>
    <xf numFmtId="0" fontId="91" fillId="0" borderId="0"/>
    <xf numFmtId="0" fontId="25" fillId="0" borderId="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176" fontId="50" fillId="0" borderId="13" applyNumberFormat="0" applyFill="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25" fillId="0" borderId="0"/>
    <xf numFmtId="0" fontId="106" fillId="0" borderId="51" applyNumberFormat="0" applyFill="0" applyAlignment="0" applyProtection="0"/>
    <xf numFmtId="176" fontId="69" fillId="0" borderId="53" applyNumberFormat="0" applyFill="0" applyAlignment="0" applyProtection="0"/>
    <xf numFmtId="0" fontId="10" fillId="0" borderId="0"/>
    <xf numFmtId="0" fontId="10" fillId="0" borderId="0"/>
    <xf numFmtId="0" fontId="25" fillId="0" borderId="0"/>
    <xf numFmtId="0" fontId="25" fillId="0" borderId="0"/>
    <xf numFmtId="176" fontId="69" fillId="0" borderId="53" applyNumberFormat="0" applyFill="0" applyAlignment="0" applyProtection="0"/>
    <xf numFmtId="0" fontId="25" fillId="0" borderId="0"/>
    <xf numFmtId="0" fontId="10" fillId="0" borderId="0"/>
    <xf numFmtId="0" fontId="10" fillId="0" borderId="0"/>
    <xf numFmtId="0" fontId="69" fillId="0" borderId="53" applyNumberFormat="0" applyFill="0" applyAlignment="0" applyProtection="0"/>
    <xf numFmtId="0" fontId="25" fillId="0" borderId="0"/>
    <xf numFmtId="176" fontId="69" fillId="0" borderId="53" applyNumberFormat="0" applyFill="0" applyAlignment="0" applyProtection="0"/>
    <xf numFmtId="176" fontId="69" fillId="0" borderId="53" applyNumberFormat="0" applyFill="0" applyAlignment="0" applyProtection="0"/>
    <xf numFmtId="0" fontId="106" fillId="0" borderId="51" applyNumberFormat="0" applyFill="0" applyAlignment="0" applyProtection="0"/>
    <xf numFmtId="0" fontId="25" fillId="0" borderId="0"/>
    <xf numFmtId="0" fontId="107" fillId="0" borderId="52" applyFill="0" applyAlignment="0" applyProtection="0"/>
    <xf numFmtId="0" fontId="107" fillId="0" borderId="52" applyFill="0" applyAlignment="0" applyProtection="0"/>
    <xf numFmtId="0" fontId="106" fillId="0" borderId="51" applyNumberFormat="0" applyFill="0" applyAlignment="0" applyProtection="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69" fillId="0" borderId="53" applyNumberFormat="0" applyFill="0" applyAlignment="0" applyProtection="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50" fillId="0" borderId="13" applyNumberFormat="0" applyFill="0" applyAlignment="0" applyProtection="0"/>
    <xf numFmtId="0" fontId="69" fillId="0" borderId="53" applyNumberFormat="0" applyFill="0" applyAlignment="0" applyProtection="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69" fillId="0" borderId="53" applyNumberFormat="0" applyFill="0" applyAlignment="0" applyProtection="0"/>
    <xf numFmtId="0" fontId="69" fillId="0" borderId="53" applyNumberFormat="0" applyFill="0" applyAlignment="0" applyProtection="0"/>
    <xf numFmtId="176" fontId="69" fillId="0" borderId="53" applyNumberFormat="0" applyFill="0" applyAlignment="0" applyProtection="0"/>
    <xf numFmtId="0" fontId="25" fillId="0" borderId="0"/>
    <xf numFmtId="0" fontId="69" fillId="0" borderId="53" applyNumberFormat="0" applyFill="0" applyAlignment="0" applyProtection="0"/>
    <xf numFmtId="0" fontId="25" fillId="0" borderId="0"/>
    <xf numFmtId="176" fontId="106" fillId="0" borderId="51" applyNumberFormat="0" applyFill="0" applyAlignment="0" applyProtection="0"/>
    <xf numFmtId="0" fontId="10" fillId="0" borderId="0"/>
    <xf numFmtId="0" fontId="10" fillId="0" borderId="0"/>
    <xf numFmtId="0" fontId="25" fillId="0" borderId="0"/>
    <xf numFmtId="176" fontId="106" fillId="0" borderId="51"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50" fillId="0" borderId="13" applyNumberFormat="0" applyFill="0" applyAlignment="0" applyProtection="0"/>
    <xf numFmtId="176" fontId="106" fillId="0" borderId="51" applyNumberFormat="0" applyFill="0" applyAlignment="0" applyProtection="0"/>
    <xf numFmtId="0" fontId="25" fillId="0" borderId="0"/>
    <xf numFmtId="0" fontId="50" fillId="0" borderId="13" applyNumberFormat="0" applyFill="0" applyAlignment="0" applyProtection="0"/>
    <xf numFmtId="0" fontId="50" fillId="0" borderId="13" applyNumberFormat="0" applyFill="0" applyAlignment="0" applyProtection="0"/>
    <xf numFmtId="176" fontId="69" fillId="0" borderId="53" applyNumberFormat="0" applyFill="0" applyAlignment="0" applyProtection="0"/>
    <xf numFmtId="0" fontId="10" fillId="0" borderId="0"/>
    <xf numFmtId="0" fontId="10" fillId="0" borderId="0"/>
    <xf numFmtId="0" fontId="25" fillId="0" borderId="0"/>
    <xf numFmtId="176" fontId="69" fillId="0" borderId="53" applyNumberFormat="0" applyFill="0" applyAlignment="0" applyProtection="0"/>
    <xf numFmtId="0" fontId="25" fillId="0" borderId="0"/>
    <xf numFmtId="0" fontId="50" fillId="0" borderId="13" applyNumberFormat="0" applyFill="0" applyAlignment="0" applyProtection="0"/>
    <xf numFmtId="0" fontId="25" fillId="0" borderId="0"/>
    <xf numFmtId="176" fontId="50" fillId="0" borderId="13" applyNumberFormat="0" applyFill="0" applyAlignment="0" applyProtection="0"/>
    <xf numFmtId="0" fontId="10" fillId="0" borderId="0"/>
    <xf numFmtId="0" fontId="10" fillId="0" borderId="0"/>
    <xf numFmtId="0" fontId="25" fillId="0" borderId="0"/>
    <xf numFmtId="176" fontId="50" fillId="0" borderId="13" applyNumberFormat="0" applyFill="0" applyAlignment="0" applyProtection="0"/>
    <xf numFmtId="0" fontId="25" fillId="0" borderId="0"/>
    <xf numFmtId="0" fontId="25" fillId="0" borderId="0"/>
    <xf numFmtId="0" fontId="10" fillId="0" borderId="0"/>
    <xf numFmtId="0" fontId="10"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91"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10" fillId="0" borderId="0"/>
    <xf numFmtId="0" fontId="10" fillId="0" borderId="0"/>
    <xf numFmtId="0" fontId="25" fillId="0" borderId="0"/>
    <xf numFmtId="176" fontId="50" fillId="0" borderId="13" applyNumberFormat="0" applyFill="0" applyAlignment="0" applyProtection="0"/>
    <xf numFmtId="0" fontId="25" fillId="0" borderId="0"/>
    <xf numFmtId="0" fontId="10" fillId="0" borderId="0"/>
    <xf numFmtId="0" fontId="10" fillId="0" borderId="0"/>
    <xf numFmtId="0" fontId="25" fillId="0" borderId="0"/>
    <xf numFmtId="176" fontId="69" fillId="0" borderId="53" applyNumberFormat="0" applyFill="0" applyAlignment="0" applyProtection="0"/>
    <xf numFmtId="176" fontId="69" fillId="0" borderId="53" applyNumberFormat="0" applyFill="0" applyAlignment="0" applyProtection="0"/>
    <xf numFmtId="176" fontId="50" fillId="0" borderId="13" applyNumberFormat="0" applyFill="0" applyAlignment="0" applyProtection="0"/>
    <xf numFmtId="0" fontId="25"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50" fillId="0" borderId="13" applyNumberFormat="0" applyFill="0" applyAlignment="0" applyProtection="0"/>
    <xf numFmtId="176" fontId="50" fillId="0" borderId="13" applyNumberFormat="0" applyFill="0" applyAlignment="0" applyProtection="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50" fillId="0" borderId="13" applyNumberFormat="0" applyFill="0" applyAlignment="0" applyProtection="0"/>
    <xf numFmtId="0" fontId="25" fillId="0" borderId="0"/>
    <xf numFmtId="0" fontId="106" fillId="0" borderId="51" applyNumberFormat="0" applyFill="0" applyAlignment="0" applyProtection="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41" fontId="8" fillId="61" borderId="54"/>
    <xf numFmtId="41" fontId="8" fillId="61" borderId="54"/>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176" fontId="50" fillId="0" borderId="13" applyNumberFormat="0" applyFill="0" applyAlignment="0" applyProtection="0"/>
    <xf numFmtId="0" fontId="69" fillId="0" borderId="5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69" fillId="0" borderId="5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69" fillId="0" borderId="53" applyNumberFormat="0" applyFill="0" applyAlignment="0" applyProtection="0"/>
    <xf numFmtId="176" fontId="69" fillId="0" borderId="53" applyNumberFormat="0" applyFill="0" applyAlignment="0" applyProtection="0"/>
    <xf numFmtId="0" fontId="25" fillId="0" borderId="0"/>
    <xf numFmtId="0" fontId="69" fillId="0" borderId="53" applyNumberFormat="0" applyFill="0" applyAlignment="0" applyProtection="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50" fillId="0" borderId="13" applyNumberFormat="0" applyFill="0" applyAlignment="0" applyProtection="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50" fillId="0" borderId="13" applyNumberFormat="0" applyFill="0" applyAlignment="0" applyProtection="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176"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0" fontId="106" fillId="0" borderId="51" applyNumberFormat="0" applyFill="0" applyAlignment="0" applyProtection="0"/>
    <xf numFmtId="0" fontId="10" fillId="0" borderId="0"/>
    <xf numFmtId="0" fontId="10" fillId="0" borderId="0"/>
    <xf numFmtId="0" fontId="25" fillId="0" borderId="0"/>
    <xf numFmtId="0" fontId="25" fillId="0" borderId="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106" fillId="0" borderId="51" applyNumberFormat="0" applyFill="0" applyAlignment="0" applyProtection="0"/>
    <xf numFmtId="0" fontId="10" fillId="0" borderId="0"/>
    <xf numFmtId="0" fontId="10" fillId="0" borderId="0"/>
    <xf numFmtId="0" fontId="25" fillId="0" borderId="0"/>
    <xf numFmtId="176" fontId="106" fillId="0" borderId="51" applyNumberFormat="0" applyFill="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50" fillId="0" borderId="13"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0" fillId="0" borderId="13" applyNumberFormat="0" applyFill="0" applyAlignment="0" applyProtection="0"/>
    <xf numFmtId="0"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176" fontId="50" fillId="0" borderId="13" applyNumberFormat="0" applyFill="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81" fontId="10" fillId="0" borderId="37" applyFont="0" applyFill="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91"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51" fillId="22" borderId="0" applyNumberFormat="0" applyBorder="0" applyAlignment="0" applyProtection="0"/>
    <xf numFmtId="0" fontId="51" fillId="22" borderId="0" applyNumberFormat="0" applyBorder="0" applyAlignment="0" applyProtection="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25" fillId="0" borderId="0"/>
    <xf numFmtId="0" fontId="51" fillId="22" borderId="0" applyNumberFormat="0" applyBorder="0" applyAlignment="0" applyProtection="0"/>
    <xf numFmtId="0" fontId="109" fillId="22" borderId="0" applyNumberFormat="0" applyBorder="0" applyAlignment="0" applyProtection="0"/>
    <xf numFmtId="0" fontId="51" fillId="22" borderId="0" applyNumberFormat="0" applyBorder="0" applyAlignment="0" applyProtection="0"/>
    <xf numFmtId="0" fontId="108" fillId="67" borderId="0" applyNumberFormat="0" applyBorder="0" applyAlignment="0" applyProtection="0"/>
    <xf numFmtId="0" fontId="10" fillId="0" borderId="0"/>
    <xf numFmtId="0" fontId="10" fillId="0" borderId="0"/>
    <xf numFmtId="0" fontId="25" fillId="0" borderId="0"/>
    <xf numFmtId="0" fontId="91" fillId="0" borderId="0"/>
    <xf numFmtId="0" fontId="25" fillId="0" borderId="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176" fontId="51" fillId="22" borderId="0" applyNumberFormat="0" applyBorder="0" applyAlignment="0" applyProtection="0"/>
    <xf numFmtId="0" fontId="91"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25" fillId="0" borderId="0"/>
    <xf numFmtId="0" fontId="108" fillId="67" borderId="0" applyNumberFormat="0" applyBorder="0" applyAlignment="0" applyProtection="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176" fontId="109" fillId="22" borderId="0" applyNumberFormat="0" applyBorder="0" applyAlignment="0" applyProtection="0"/>
    <xf numFmtId="0" fontId="25" fillId="0" borderId="0"/>
    <xf numFmtId="0" fontId="10" fillId="0" borderId="0"/>
    <xf numFmtId="0" fontId="10" fillId="0" borderId="0"/>
    <xf numFmtId="0" fontId="109" fillId="22" borderId="0" applyNumberFormat="0" applyBorder="0" applyAlignment="0" applyProtection="0"/>
    <xf numFmtId="0" fontId="25" fillId="0" borderId="0"/>
    <xf numFmtId="176" fontId="109" fillId="22" borderId="0" applyNumberFormat="0" applyBorder="0" applyAlignment="0" applyProtection="0"/>
    <xf numFmtId="176" fontId="109" fillId="22" borderId="0" applyNumberFormat="0" applyBorder="0" applyAlignment="0" applyProtection="0"/>
    <xf numFmtId="0" fontId="108" fillId="67" borderId="0" applyNumberFormat="0" applyBorder="0" applyAlignment="0" applyProtection="0"/>
    <xf numFmtId="0" fontId="25" fillId="0" borderId="0"/>
    <xf numFmtId="0" fontId="51" fillId="22" borderId="0" applyNumberFormat="0" applyBorder="0" applyAlignment="0" applyProtection="0"/>
    <xf numFmtId="0" fontId="51" fillId="22" borderId="0" applyNumberFormat="0" applyBorder="0" applyAlignment="0" applyProtection="0"/>
    <xf numFmtId="0" fontId="108" fillId="67" borderId="0" applyNumberFormat="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9" fillId="22" borderId="0" applyNumberFormat="0" applyBorder="0" applyAlignment="0" applyProtection="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51"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109"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25" fillId="0" borderId="0"/>
    <xf numFmtId="0" fontId="109" fillId="22" borderId="0" applyNumberFormat="0" applyBorder="0" applyAlignment="0" applyProtection="0"/>
    <xf numFmtId="0" fontId="25" fillId="0" borderId="0"/>
    <xf numFmtId="176" fontId="108" fillId="67" borderId="0" applyNumberFormat="0" applyBorder="0" applyAlignment="0" applyProtection="0"/>
    <xf numFmtId="0" fontId="10" fillId="0" borderId="0"/>
    <xf numFmtId="0" fontId="10" fillId="0" borderId="0"/>
    <xf numFmtId="0" fontId="25" fillId="0" borderId="0"/>
    <xf numFmtId="176" fontId="108" fillId="67" borderId="0" applyNumberFormat="0" applyBorder="0" applyAlignment="0" applyProtection="0"/>
    <xf numFmtId="0"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51" fillId="22" borderId="0" applyNumberFormat="0" applyBorder="0" applyAlignment="0" applyProtection="0"/>
    <xf numFmtId="176" fontId="108" fillId="67" borderId="0" applyNumberFormat="0" applyBorder="0" applyAlignment="0" applyProtection="0"/>
    <xf numFmtId="0" fontId="25" fillId="0" borderId="0"/>
    <xf numFmtId="0" fontId="51" fillId="22" borderId="0" applyNumberFormat="0" applyBorder="0" applyAlignment="0" applyProtection="0"/>
    <xf numFmtId="0" fontId="51" fillId="22" borderId="0" applyNumberFormat="0" applyBorder="0" applyAlignment="0" applyProtection="0"/>
    <xf numFmtId="176" fontId="109" fillId="22" borderId="0" applyNumberFormat="0" applyBorder="0" applyAlignment="0" applyProtection="0"/>
    <xf numFmtId="0" fontId="10" fillId="0" borderId="0"/>
    <xf numFmtId="0" fontId="10" fillId="0" borderId="0"/>
    <xf numFmtId="0" fontId="25" fillId="0" borderId="0"/>
    <xf numFmtId="176" fontId="109" fillId="22" borderId="0" applyNumberFormat="0" applyBorder="0" applyAlignment="0" applyProtection="0"/>
    <xf numFmtId="0" fontId="25" fillId="0" borderId="0"/>
    <xf numFmtId="0" fontId="51" fillId="22" borderId="0" applyNumberFormat="0" applyBorder="0" applyAlignment="0" applyProtection="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176" fontId="51" fillId="22" borderId="0" applyNumberFormat="0" applyBorder="0" applyAlignment="0" applyProtection="0"/>
    <xf numFmtId="0" fontId="25" fillId="0" borderId="0"/>
    <xf numFmtId="0" fontId="25" fillId="0" borderId="0"/>
    <xf numFmtId="0" fontId="10" fillId="0" borderId="0"/>
    <xf numFmtId="0" fontId="10"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91"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10" fillId="0" borderId="0"/>
    <xf numFmtId="0" fontId="10" fillId="0" borderId="0"/>
    <xf numFmtId="0" fontId="25" fillId="0" borderId="0"/>
    <xf numFmtId="176" fontId="51" fillId="22" borderId="0" applyNumberFormat="0" applyBorder="0" applyAlignment="0" applyProtection="0"/>
    <xf numFmtId="0" fontId="25" fillId="0" borderId="0"/>
    <xf numFmtId="0" fontId="10" fillId="0" borderId="0"/>
    <xf numFmtId="0" fontId="10" fillId="0" borderId="0"/>
    <xf numFmtId="0" fontId="25" fillId="0" borderId="0"/>
    <xf numFmtId="176" fontId="109" fillId="22" borderId="0" applyNumberFormat="0" applyBorder="0" applyAlignment="0" applyProtection="0"/>
    <xf numFmtId="176" fontId="109" fillId="22" borderId="0" applyNumberFormat="0" applyBorder="0" applyAlignment="0" applyProtection="0"/>
    <xf numFmtId="176" fontId="51" fillId="22" borderId="0" applyNumberFormat="0" applyBorder="0" applyAlignment="0" applyProtection="0"/>
    <xf numFmtId="0" fontId="25"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51" fillId="22" borderId="0" applyNumberFormat="0" applyBorder="0" applyAlignment="0" applyProtection="0"/>
    <xf numFmtId="176" fontId="51" fillId="22" borderId="0" applyNumberFormat="0" applyBorder="0" applyAlignment="0" applyProtection="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51" fillId="22" borderId="0" applyNumberFormat="0" applyBorder="0" applyAlignment="0" applyProtection="0"/>
    <xf numFmtId="0" fontId="25" fillId="0" borderId="0"/>
    <xf numFmtId="0" fontId="108" fillId="67" borderId="0" applyNumberFormat="0" applyBorder="0" applyAlignment="0" applyProtection="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176" fontId="51" fillId="22" borderId="0" applyNumberFormat="0" applyBorder="0" applyAlignment="0" applyProtection="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176" fontId="51" fillId="22" borderId="0" applyNumberFormat="0" applyBorder="0" applyAlignment="0" applyProtection="0"/>
    <xf numFmtId="0" fontId="109"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109"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109" fillId="22" borderId="0" applyNumberFormat="0" applyBorder="0" applyAlignment="0" applyProtection="0"/>
    <xf numFmtId="176" fontId="109" fillId="22" borderId="0" applyNumberFormat="0" applyBorder="0" applyAlignment="0" applyProtection="0"/>
    <xf numFmtId="0" fontId="25" fillId="0" borderId="0"/>
    <xf numFmtId="0" fontId="109" fillId="22" borderId="0" applyNumberFormat="0" applyBorder="0" applyAlignment="0" applyProtection="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51" fillId="22" borderId="0" applyNumberFormat="0" applyBorder="0" applyAlignment="0" applyProtection="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176"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176" fontId="108" fillId="67" borderId="0" applyNumberFormat="0" applyBorder="0" applyAlignment="0" applyProtection="0"/>
    <xf numFmtId="0" fontId="10" fillId="0" borderId="0"/>
    <xf numFmtId="0" fontId="10" fillId="0" borderId="0"/>
    <xf numFmtId="0" fontId="25" fillId="0" borderId="0"/>
    <xf numFmtId="176" fontId="108" fillId="67" borderId="0" applyNumberFormat="0" applyBorder="0" applyAlignment="0" applyProtection="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51" fillId="22"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1" fillId="22" borderId="0" applyNumberFormat="0" applyBorder="0" applyAlignment="0" applyProtection="0"/>
    <xf numFmtId="0"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176" fontId="51" fillId="22"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0" fontId="10" fillId="0" borderId="0"/>
    <xf numFmtId="0" fontId="10" fillId="0" borderId="0"/>
    <xf numFmtId="0" fontId="25" fillId="0" borderId="0"/>
    <xf numFmtId="0" fontId="25" fillId="0" borderId="0"/>
    <xf numFmtId="0" fontId="25"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 fillId="0" borderId="0"/>
    <xf numFmtId="0" fontId="10" fillId="0" borderId="0"/>
    <xf numFmtId="0" fontId="25" fillId="0" borderId="0"/>
    <xf numFmtId="0" fontId="25" fillId="0" borderId="0"/>
    <xf numFmtId="0" fontId="25" fillId="0" borderId="0"/>
    <xf numFmtId="3" fontId="13" fillId="19" borderId="0" applyNumberFormat="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3" fontId="13" fillId="19" borderId="0" applyNumberFormat="0"/>
    <xf numFmtId="3" fontId="13" fillId="19" borderId="0" applyNumberFormat="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25" fillId="0" borderId="0"/>
    <xf numFmtId="3" fontId="13" fillId="19" borderId="0" applyNumberFormat="0"/>
    <xf numFmtId="0" fontId="10" fillId="0" borderId="0"/>
    <xf numFmtId="0" fontId="10" fillId="0" borderId="0"/>
    <xf numFmtId="0" fontId="25" fillId="0" borderId="0"/>
    <xf numFmtId="182" fontId="110" fillId="0" borderId="0"/>
    <xf numFmtId="0" fontId="30" fillId="0" borderId="0"/>
    <xf numFmtId="0" fontId="8" fillId="0" borderId="0"/>
    <xf numFmtId="183" fontId="10" fillId="0" borderId="0"/>
    <xf numFmtId="183" fontId="10" fillId="0" borderId="0"/>
    <xf numFmtId="0" fontId="10" fillId="0" borderId="0"/>
    <xf numFmtId="176" fontId="10" fillId="0" borderId="0"/>
    <xf numFmtId="0" fontId="10" fillId="0" borderId="0"/>
    <xf numFmtId="0" fontId="8"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176" fontId="10" fillId="0" borderId="0"/>
    <xf numFmtId="0" fontId="10" fillId="0" borderId="0"/>
    <xf numFmtId="0" fontId="25" fillId="0" borderId="0"/>
    <xf numFmtId="0" fontId="8" fillId="0" borderId="0"/>
    <xf numFmtId="0" fontId="10"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10" fillId="0" borderId="0"/>
    <xf numFmtId="0" fontId="8" fillId="0" borderId="0"/>
    <xf numFmtId="176" fontId="10"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176" fontId="10" fillId="0" borderId="0"/>
    <xf numFmtId="0" fontId="10" fillId="0" borderId="0"/>
    <xf numFmtId="0" fontId="8"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176" fontId="10" fillId="0" borderId="0"/>
    <xf numFmtId="0" fontId="10" fillId="0" borderId="0"/>
    <xf numFmtId="0" fontId="25"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176" fontId="10" fillId="0" borderId="0"/>
    <xf numFmtId="0" fontId="10" fillId="0" borderId="0"/>
    <xf numFmtId="0" fontId="8" fillId="0" borderId="0"/>
    <xf numFmtId="176"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25" fillId="0" borderId="0"/>
    <xf numFmtId="0" fontId="10" fillId="0" borderId="0"/>
    <xf numFmtId="176" fontId="10" fillId="0" borderId="0"/>
    <xf numFmtId="176" fontId="10" fillId="0" borderId="0"/>
    <xf numFmtId="0" fontId="10" fillId="0" borderId="0"/>
    <xf numFmtId="0" fontId="25" fillId="0" borderId="0"/>
    <xf numFmtId="176" fontId="10"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8" fillId="0" borderId="0"/>
    <xf numFmtId="0" fontId="10" fillId="0" borderId="0"/>
    <xf numFmtId="0" fontId="25" fillId="0" borderId="0"/>
    <xf numFmtId="0" fontId="8" fillId="0" borderId="0"/>
    <xf numFmtId="0" fontId="8" fillId="0" borderId="0"/>
    <xf numFmtId="0" fontId="10" fillId="0" borderId="0"/>
    <xf numFmtId="0" fontId="8" fillId="0" borderId="0"/>
    <xf numFmtId="0" fontId="10" fillId="0" borderId="0"/>
    <xf numFmtId="0" fontId="25" fillId="0" borderId="0"/>
    <xf numFmtId="0" fontId="10" fillId="0" borderId="0" applyFill="0"/>
    <xf numFmtId="0" fontId="10" fillId="0" borderId="0" applyFill="0"/>
    <xf numFmtId="0" fontId="10" fillId="0" borderId="0"/>
    <xf numFmtId="0" fontId="10" fillId="0" borderId="0" applyFill="0"/>
    <xf numFmtId="0" fontId="10" fillId="0" borderId="0"/>
    <xf numFmtId="0" fontId="25" fillId="0" borderId="0"/>
    <xf numFmtId="0" fontId="10" fillId="0" borderId="0" applyFill="0"/>
    <xf numFmtId="0" fontId="10" fillId="0" borderId="0" applyFill="0"/>
    <xf numFmtId="0" fontId="10" fillId="0" borderId="0"/>
    <xf numFmtId="0" fontId="10" fillId="0" borderId="0" applyFill="0"/>
    <xf numFmtId="0" fontId="10" fillId="0" borderId="0"/>
    <xf numFmtId="0" fontId="25" fillId="0" borderId="0"/>
    <xf numFmtId="0" fontId="10" fillId="0" borderId="0"/>
    <xf numFmtId="176" fontId="10" fillId="0" borderId="0"/>
    <xf numFmtId="0" fontId="10" fillId="0" borderId="0"/>
    <xf numFmtId="0" fontId="8" fillId="0" borderId="0"/>
    <xf numFmtId="176"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25" fillId="0" borderId="0"/>
    <xf numFmtId="0" fontId="10" fillId="0" borderId="0"/>
    <xf numFmtId="176" fontId="10" fillId="0" borderId="0"/>
    <xf numFmtId="176" fontId="10" fillId="0" borderId="0"/>
    <xf numFmtId="0" fontId="10" fillId="0" borderId="0"/>
    <xf numFmtId="0" fontId="25" fillId="0" borderId="0"/>
    <xf numFmtId="176" fontId="10" fillId="0" borderId="0"/>
    <xf numFmtId="0" fontId="10" fillId="0" borderId="0"/>
    <xf numFmtId="0" fontId="8" fillId="0" borderId="0"/>
    <xf numFmtId="0" fontId="10" fillId="0" borderId="0"/>
    <xf numFmtId="0" fontId="10" fillId="0" borderId="0"/>
    <xf numFmtId="176" fontId="10" fillId="0" borderId="0"/>
    <xf numFmtId="0" fontId="8" fillId="0" borderId="0"/>
    <xf numFmtId="0" fontId="8" fillId="0" borderId="0"/>
    <xf numFmtId="0" fontId="10" fillId="0" borderId="0"/>
    <xf numFmtId="0" fontId="8" fillId="0" borderId="0"/>
    <xf numFmtId="0" fontId="10" fillId="0" borderId="0"/>
    <xf numFmtId="0" fontId="25" fillId="0" borderId="0"/>
    <xf numFmtId="0" fontId="8" fillId="0" borderId="0"/>
    <xf numFmtId="0" fontId="8" fillId="0" borderId="0"/>
    <xf numFmtId="0" fontId="10" fillId="0" borderId="0"/>
    <xf numFmtId="0" fontId="8" fillId="0" borderId="0"/>
    <xf numFmtId="0" fontId="10" fillId="0" borderId="0"/>
    <xf numFmtId="0" fontId="25" fillId="0" borderId="0"/>
    <xf numFmtId="0" fontId="8" fillId="0" borderId="0"/>
    <xf numFmtId="0" fontId="8" fillId="0" borderId="0"/>
    <xf numFmtId="0" fontId="10" fillId="0" borderId="0"/>
    <xf numFmtId="0" fontId="8" fillId="0" borderId="0"/>
    <xf numFmtId="0" fontId="10" fillId="0" borderId="0"/>
    <xf numFmtId="0" fontId="25" fillId="0" borderId="0"/>
    <xf numFmtId="0" fontId="10" fillId="0" borderId="0"/>
    <xf numFmtId="0" fontId="10" fillId="0" borderId="0" applyFill="0"/>
    <xf numFmtId="0" fontId="10" fillId="0" borderId="0"/>
    <xf numFmtId="0" fontId="10" fillId="0" borderId="0"/>
    <xf numFmtId="0" fontId="10" fillId="0" borderId="0"/>
    <xf numFmtId="0" fontId="10" fillId="0" borderId="0" applyFill="0"/>
    <xf numFmtId="0" fontId="10" fillId="0" borderId="0"/>
    <xf numFmtId="0" fontId="10" fillId="0" borderId="0"/>
    <xf numFmtId="0" fontId="10" fillId="0" borderId="0"/>
    <xf numFmtId="0" fontId="10" fillId="0" borderId="0" applyFill="0"/>
    <xf numFmtId="176" fontId="10" fillId="0" borderId="0"/>
    <xf numFmtId="176" fontId="10" fillId="0" borderId="0"/>
    <xf numFmtId="0" fontId="10" fillId="0" borderId="0"/>
    <xf numFmtId="0" fontId="10" fillId="0" borderId="0" applyFill="0"/>
    <xf numFmtId="0" fontId="8" fillId="0" borderId="0"/>
    <xf numFmtId="0" fontId="8" fillId="0" borderId="0"/>
    <xf numFmtId="0" fontId="10" fillId="0" borderId="0"/>
    <xf numFmtId="0" fontId="10" fillId="0" borderId="0" applyFill="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25" fillId="0" borderId="0"/>
    <xf numFmtId="0" fontId="10" fillId="0" borderId="0"/>
    <xf numFmtId="176" fontId="10" fillId="0" borderId="0"/>
    <xf numFmtId="0" fontId="10" fillId="0" borderId="0"/>
    <xf numFmtId="0" fontId="8" fillId="0" borderId="0"/>
    <xf numFmtId="176" fontId="10"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8" fillId="0" borderId="0"/>
    <xf numFmtId="176" fontId="10"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8" fillId="0" borderId="0"/>
    <xf numFmtId="0" fontId="25" fillId="0" borderId="0"/>
    <xf numFmtId="0" fontId="10" fillId="0" borderId="0"/>
    <xf numFmtId="0" fontId="8" fillId="0" borderId="0"/>
    <xf numFmtId="0" fontId="8" fillId="0" borderId="0"/>
    <xf numFmtId="0" fontId="10"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25" fillId="0" borderId="0"/>
    <xf numFmtId="0" fontId="10" fillId="0" borderId="0"/>
    <xf numFmtId="0" fontId="8"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176" fontId="10" fillId="0" borderId="0"/>
    <xf numFmtId="0" fontId="10" fillId="0" borderId="0"/>
    <xf numFmtId="176" fontId="10" fillId="0" borderId="0"/>
    <xf numFmtId="0" fontId="10"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176"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8" fillId="0" borderId="0"/>
    <xf numFmtId="0" fontId="8" fillId="0" borderId="0"/>
    <xf numFmtId="0" fontId="8" fillId="0" borderId="0"/>
    <xf numFmtId="176"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10" fillId="0" borderId="0"/>
    <xf numFmtId="176" fontId="10" fillId="0" borderId="0"/>
    <xf numFmtId="0" fontId="10" fillId="0" borderId="0"/>
    <xf numFmtId="0" fontId="8"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10"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176" fontId="25" fillId="0" borderId="0"/>
    <xf numFmtId="0" fontId="8" fillId="0" borderId="0"/>
    <xf numFmtId="0" fontId="8" fillId="0" borderId="0"/>
    <xf numFmtId="0" fontId="8" fillId="0" borderId="0"/>
    <xf numFmtId="176" fontId="25"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8" fillId="0" borderId="0"/>
    <xf numFmtId="0" fontId="10" fillId="0" borderId="0"/>
    <xf numFmtId="176" fontId="10" fillId="0" borderId="0"/>
    <xf numFmtId="0" fontId="10"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8" fillId="0" borderId="0"/>
    <xf numFmtId="0" fontId="10" fillId="0" borderId="0"/>
    <xf numFmtId="176" fontId="10"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176" fontId="10" fillId="0" borderId="0"/>
    <xf numFmtId="176"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10"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8" fillId="0" borderId="0"/>
    <xf numFmtId="0" fontId="10" fillId="0" borderId="0"/>
    <xf numFmtId="0" fontId="21"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25" fillId="0" borderId="0"/>
    <xf numFmtId="0" fontId="25" fillId="0" borderId="0"/>
    <xf numFmtId="176" fontId="25" fillId="0" borderId="0"/>
    <xf numFmtId="0" fontId="25"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8" fillId="0" borderId="0"/>
    <xf numFmtId="0" fontId="8" fillId="0" borderId="0"/>
    <xf numFmtId="0" fontId="8" fillId="0" borderId="0"/>
    <xf numFmtId="176"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176"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176" fontId="10" fillId="0" borderId="0"/>
    <xf numFmtId="0" fontId="7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8" fillId="0" borderId="0"/>
    <xf numFmtId="0" fontId="25"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176" fontId="8"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8" fillId="0" borderId="0"/>
    <xf numFmtId="0" fontId="25"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176" fontId="8" fillId="0" borderId="0"/>
    <xf numFmtId="0"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176" fontId="8" fillId="0" borderId="0"/>
    <xf numFmtId="0" fontId="25" fillId="0" borderId="0"/>
    <xf numFmtId="0" fontId="25" fillId="0" borderId="0"/>
    <xf numFmtId="0" fontId="25" fillId="0" borderId="0"/>
    <xf numFmtId="176" fontId="8"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25" fillId="0" borderId="0"/>
    <xf numFmtId="0" fontId="10" fillId="0" borderId="0" applyFill="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applyFill="0"/>
    <xf numFmtId="0" fontId="10" fillId="0" borderId="0" applyFill="0"/>
    <xf numFmtId="0" fontId="25" fillId="0" borderId="0"/>
    <xf numFmtId="176" fontId="10" fillId="0" borderId="0"/>
    <xf numFmtId="0" fontId="10" fillId="0" borderId="0" applyFill="0"/>
    <xf numFmtId="0" fontId="8" fillId="0" borderId="0"/>
    <xf numFmtId="0" fontId="10" fillId="0" borderId="0" applyFill="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applyFill="0"/>
    <xf numFmtId="0" fontId="10" fillId="0" borderId="0" applyFill="0"/>
    <xf numFmtId="176" fontId="10" fillId="0" borderId="0"/>
    <xf numFmtId="0" fontId="10" fillId="0" borderId="0" applyFill="0"/>
    <xf numFmtId="176" fontId="8" fillId="0" borderId="0"/>
    <xf numFmtId="176" fontId="8" fillId="0" borderId="0"/>
    <xf numFmtId="0" fontId="10" fillId="0" borderId="0" applyFill="0"/>
    <xf numFmtId="176" fontId="10" fillId="0" borderId="0"/>
    <xf numFmtId="176" fontId="8" fillId="0" borderId="0"/>
    <xf numFmtId="0" fontId="8" fillId="0" borderId="0"/>
    <xf numFmtId="0" fontId="10" fillId="0" borderId="0" applyFill="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applyFill="0"/>
    <xf numFmtId="0" fontId="10" fillId="0" borderId="0" applyFill="0"/>
    <xf numFmtId="0" fontId="25" fillId="0" borderId="0"/>
    <xf numFmtId="0" fontId="10" fillId="0" borderId="0" applyFill="0"/>
    <xf numFmtId="0" fontId="10" fillId="0" borderId="0" applyFill="0"/>
    <xf numFmtId="0" fontId="25" fillId="0" borderId="0"/>
    <xf numFmtId="176" fontId="10" fillId="0" borderId="0"/>
    <xf numFmtId="0" fontId="10" fillId="0" borderId="0" applyFill="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176" fontId="10"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8" fillId="0" borderId="0"/>
    <xf numFmtId="0" fontId="25"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176" fontId="8" fillId="0" borderId="0"/>
    <xf numFmtId="0" fontId="8" fillId="0" borderId="0"/>
    <xf numFmtId="176" fontId="8" fillId="0" borderId="0"/>
    <xf numFmtId="176"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8"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176" fontId="8" fillId="0" borderId="0"/>
    <xf numFmtId="0" fontId="8"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25" fillId="0" borderId="0"/>
    <xf numFmtId="0" fontId="10" fillId="0" borderId="0"/>
    <xf numFmtId="176"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8"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8" fillId="0" borderId="0"/>
    <xf numFmtId="0" fontId="25"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25"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25"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0" fontId="25" fillId="0" borderId="0"/>
    <xf numFmtId="176" fontId="25" fillId="0" borderId="0"/>
    <xf numFmtId="0" fontId="10" fillId="0" borderId="0"/>
    <xf numFmtId="0" fontId="10" fillId="0" borderId="0"/>
    <xf numFmtId="0" fontId="25" fillId="0" borderId="0"/>
    <xf numFmtId="176" fontId="25" fillId="0" borderId="0"/>
    <xf numFmtId="0" fontId="25" fillId="0" borderId="0"/>
    <xf numFmtId="0" fontId="10" fillId="0" borderId="0"/>
    <xf numFmtId="0" fontId="10" fillId="0" borderId="0"/>
    <xf numFmtId="0" fontId="25" fillId="0" borderId="0"/>
    <xf numFmtId="0" fontId="10" fillId="0" borderId="0"/>
    <xf numFmtId="176" fontId="25" fillId="0" borderId="0"/>
    <xf numFmtId="0" fontId="8"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25"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176" fontId="25" fillId="0" borderId="0"/>
    <xf numFmtId="0" fontId="8" fillId="0" borderId="0"/>
    <xf numFmtId="0" fontId="25"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8" fillId="0" borderId="0"/>
    <xf numFmtId="0" fontId="10"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8"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8"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176"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8" fillId="0" borderId="0"/>
    <xf numFmtId="0" fontId="25" fillId="0" borderId="0"/>
    <xf numFmtId="0" fontId="8" fillId="0" borderId="0"/>
    <xf numFmtId="176" fontId="10"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0" fontId="10" fillId="0" borderId="0"/>
    <xf numFmtId="176" fontId="10" fillId="0" borderId="0"/>
    <xf numFmtId="0" fontId="8" fillId="0" borderId="0"/>
    <xf numFmtId="0" fontId="25" fillId="0" borderId="0"/>
    <xf numFmtId="0" fontId="8" fillId="0" borderId="0"/>
    <xf numFmtId="0" fontId="8" fillId="0" borderId="0"/>
    <xf numFmtId="0" fontId="8" fillId="0" borderId="0"/>
    <xf numFmtId="0" fontId="25" fillId="0" borderId="0"/>
    <xf numFmtId="176"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176" fontId="10"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176" fontId="10" fillId="0" borderId="0"/>
    <xf numFmtId="0" fontId="25" fillId="0" borderId="0"/>
    <xf numFmtId="0" fontId="10" fillId="0" borderId="0"/>
    <xf numFmtId="0" fontId="8" fillId="0" borderId="0"/>
    <xf numFmtId="0" fontId="10" fillId="0" borderId="0"/>
    <xf numFmtId="0" fontId="10" fillId="0" borderId="0"/>
    <xf numFmtId="0" fontId="10" fillId="0" borderId="0"/>
    <xf numFmtId="0" fontId="10" fillId="0" borderId="0"/>
    <xf numFmtId="0" fontId="25"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0" fontId="10" fillId="0" borderId="0"/>
    <xf numFmtId="0" fontId="8" fillId="0" borderId="0"/>
    <xf numFmtId="0" fontId="10"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0" fontId="10" fillId="0" borderId="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176"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25"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0" fontId="10" fillId="0" borderId="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89" fillId="0" borderId="0"/>
    <xf numFmtId="0" fontId="10" fillId="0" borderId="0"/>
    <xf numFmtId="0" fontId="10" fillId="0" borderId="0"/>
    <xf numFmtId="0" fontId="25" fillId="0" borderId="0"/>
    <xf numFmtId="0" fontId="89"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89" fillId="0" borderId="0"/>
    <xf numFmtId="0" fontId="89" fillId="0" borderId="0"/>
    <xf numFmtId="0" fontId="25" fillId="0" borderId="0"/>
    <xf numFmtId="176" fontId="8" fillId="0" borderId="0"/>
    <xf numFmtId="176" fontId="8" fillId="0" borderId="0"/>
    <xf numFmtId="0" fontId="89" fillId="0" borderId="0"/>
    <xf numFmtId="0" fontId="25" fillId="0" borderId="0"/>
    <xf numFmtId="0" fontId="89" fillId="0" borderId="0"/>
    <xf numFmtId="0" fontId="10" fillId="0" borderId="0"/>
    <xf numFmtId="0" fontId="10" fillId="0" borderId="0"/>
    <xf numFmtId="0" fontId="25" fillId="0" borderId="0"/>
    <xf numFmtId="0" fontId="89" fillId="0" borderId="0"/>
    <xf numFmtId="0" fontId="25" fillId="0" borderId="0"/>
    <xf numFmtId="0" fontId="89" fillId="0" borderId="0"/>
    <xf numFmtId="0" fontId="10" fillId="0" borderId="0"/>
    <xf numFmtId="0" fontId="10" fillId="0" borderId="0"/>
    <xf numFmtId="0" fontId="25" fillId="0" borderId="0"/>
    <xf numFmtId="0" fontId="89" fillId="0" borderId="0"/>
    <xf numFmtId="0" fontId="25" fillId="0" borderId="0"/>
    <xf numFmtId="0" fontId="89" fillId="0" borderId="0"/>
    <xf numFmtId="0" fontId="10" fillId="0" borderId="0"/>
    <xf numFmtId="0" fontId="10" fillId="0" borderId="0"/>
    <xf numFmtId="0" fontId="25" fillId="0" borderId="0"/>
    <xf numFmtId="0" fontId="89" fillId="0" borderId="0"/>
    <xf numFmtId="0" fontId="25" fillId="0" borderId="0"/>
    <xf numFmtId="0" fontId="89" fillId="0" borderId="0"/>
    <xf numFmtId="0" fontId="10" fillId="0" borderId="0"/>
    <xf numFmtId="0" fontId="10" fillId="0" borderId="0"/>
    <xf numFmtId="0" fontId="25" fillId="0" borderId="0"/>
    <xf numFmtId="0" fontId="89" fillId="0" borderId="0"/>
    <xf numFmtId="0" fontId="25" fillId="0" borderId="0"/>
    <xf numFmtId="0" fontId="89" fillId="0" borderId="0"/>
    <xf numFmtId="0" fontId="10" fillId="0" borderId="0"/>
    <xf numFmtId="0" fontId="10" fillId="0" borderId="0"/>
    <xf numFmtId="0" fontId="25" fillId="0" borderId="0"/>
    <xf numFmtId="0" fontId="89"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25" fillId="0" borderId="0"/>
    <xf numFmtId="0" fontId="8" fillId="0" borderId="0"/>
    <xf numFmtId="0" fontId="25" fillId="0" borderId="0"/>
    <xf numFmtId="0" fontId="25"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0" fontId="25" fillId="0" borderId="0"/>
    <xf numFmtId="176" fontId="10" fillId="0" borderId="0"/>
    <xf numFmtId="0" fontId="25" fillId="0" borderId="0"/>
    <xf numFmtId="0" fontId="8" fillId="0" borderId="0"/>
    <xf numFmtId="0" fontId="25"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176" fontId="10" fillId="0" borderId="0"/>
    <xf numFmtId="0" fontId="8" fillId="0" borderId="0"/>
    <xf numFmtId="0" fontId="25" fillId="0" borderId="0"/>
    <xf numFmtId="0" fontId="10" fillId="0" borderId="0"/>
    <xf numFmtId="0" fontId="8" fillId="0" borderId="0"/>
    <xf numFmtId="0" fontId="8"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8"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176" fontId="10" fillId="0" borderId="0"/>
    <xf numFmtId="0" fontId="10" fillId="0" borderId="0"/>
    <xf numFmtId="176" fontId="10" fillId="0" borderId="0"/>
    <xf numFmtId="0" fontId="25" fillId="0" borderId="0"/>
    <xf numFmtId="176" fontId="10" fillId="0" borderId="0"/>
    <xf numFmtId="0" fontId="8"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10" fillId="0" borderId="0"/>
    <xf numFmtId="0" fontId="25" fillId="0" borderId="0"/>
    <xf numFmtId="176" fontId="10" fillId="0" borderId="0"/>
    <xf numFmtId="176" fontId="25"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176" fontId="10" fillId="0" borderId="0"/>
    <xf numFmtId="176" fontId="10" fillId="0" borderId="0"/>
    <xf numFmtId="176" fontId="25" fillId="0" borderId="0"/>
    <xf numFmtId="0" fontId="8" fillId="0" borderId="0"/>
    <xf numFmtId="0" fontId="10" fillId="0" borderId="0"/>
    <xf numFmtId="0" fontId="10" fillId="0" borderId="0"/>
    <xf numFmtId="0" fontId="8" fillId="0" borderId="0"/>
    <xf numFmtId="0" fontId="8" fillId="0" borderId="0"/>
    <xf numFmtId="0" fontId="8" fillId="0" borderId="0"/>
    <xf numFmtId="0" fontId="25"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0" fontId="25" fillId="0" borderId="0"/>
    <xf numFmtId="176" fontId="10" fillId="0" borderId="0"/>
    <xf numFmtId="0" fontId="25" fillId="0" borderId="0"/>
    <xf numFmtId="0" fontId="8" fillId="0" borderId="0"/>
    <xf numFmtId="0" fontId="25" fillId="0" borderId="0"/>
    <xf numFmtId="176" fontId="8"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10" fillId="0" borderId="0"/>
    <xf numFmtId="176" fontId="8"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8"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8" fillId="0" borderId="0"/>
    <xf numFmtId="0" fontId="8" fillId="0" borderId="0"/>
    <xf numFmtId="0" fontId="10" fillId="0" borderId="0"/>
    <xf numFmtId="176"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176" fontId="8" fillId="0" borderId="0"/>
    <xf numFmtId="0" fontId="8" fillId="0" borderId="0"/>
    <xf numFmtId="176" fontId="8" fillId="0" borderId="0"/>
    <xf numFmtId="176"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8" fillId="0" borderId="0"/>
    <xf numFmtId="0" fontId="8" fillId="0" borderId="0"/>
    <xf numFmtId="0" fontId="10" fillId="0" borderId="0"/>
    <xf numFmtId="176"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176" fontId="8" fillId="0" borderId="0"/>
    <xf numFmtId="0" fontId="8" fillId="0" borderId="0"/>
    <xf numFmtId="176" fontId="8" fillId="0" borderId="0"/>
    <xf numFmtId="176"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10" fillId="0" borderId="0"/>
    <xf numFmtId="176" fontId="8" fillId="0" borderId="0"/>
    <xf numFmtId="0" fontId="8" fillId="0" borderId="0"/>
    <xf numFmtId="0" fontId="10" fillId="0" borderId="0"/>
    <xf numFmtId="176"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176" fontId="8" fillId="0" borderId="0"/>
    <xf numFmtId="176" fontId="8" fillId="0" borderId="0"/>
    <xf numFmtId="176" fontId="8"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176" fontId="8"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10" fillId="0" borderId="0"/>
    <xf numFmtId="0" fontId="25" fillId="0" borderId="0"/>
    <xf numFmtId="176" fontId="8" fillId="0" borderId="0"/>
    <xf numFmtId="176" fontId="8" fillId="0" borderId="0"/>
    <xf numFmtId="176" fontId="8" fillId="0" borderId="0"/>
    <xf numFmtId="176" fontId="8" fillId="0" borderId="0"/>
    <xf numFmtId="176"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176" fontId="8" fillId="0" borderId="0"/>
    <xf numFmtId="0" fontId="8" fillId="0" borderId="0"/>
    <xf numFmtId="176" fontId="8" fillId="0" borderId="0"/>
    <xf numFmtId="176"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176" fontId="10" fillId="0" borderId="0"/>
    <xf numFmtId="0" fontId="10" fillId="0" borderId="0"/>
    <xf numFmtId="0" fontId="8" fillId="0" borderId="0"/>
    <xf numFmtId="0"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0" fontId="25" fillId="0" borderId="0"/>
    <xf numFmtId="176" fontId="8" fillId="0" borderId="0"/>
    <xf numFmtId="0" fontId="8" fillId="0" borderId="0"/>
    <xf numFmtId="0" fontId="10"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176" fontId="10" fillId="0" borderId="0"/>
    <xf numFmtId="176" fontId="10" fillId="0" borderId="0"/>
    <xf numFmtId="0" fontId="10" fillId="0" borderId="0"/>
    <xf numFmtId="176" fontId="10" fillId="0" borderId="0"/>
    <xf numFmtId="0" fontId="10" fillId="0" borderId="0"/>
    <xf numFmtId="0" fontId="8" fillId="0" borderId="0"/>
    <xf numFmtId="0"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0" fontId="25" fillId="0" borderId="0"/>
    <xf numFmtId="176" fontId="8" fillId="0" borderId="0"/>
    <xf numFmtId="0" fontId="8" fillId="0" borderId="0"/>
    <xf numFmtId="0" fontId="10" fillId="0" borderId="0"/>
    <xf numFmtId="176" fontId="8"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176" fontId="8"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8" fillId="0" borderId="0"/>
    <xf numFmtId="0" fontId="25" fillId="0" borderId="0"/>
    <xf numFmtId="0" fontId="10" fillId="0" borderId="0"/>
    <xf numFmtId="0" fontId="10" fillId="0" borderId="0"/>
    <xf numFmtId="0" fontId="25" fillId="0" borderId="0"/>
    <xf numFmtId="0" fontId="25" fillId="0" borderId="0"/>
    <xf numFmtId="0" fontId="10" fillId="0" borderId="0"/>
    <xf numFmtId="0" fontId="25" fillId="0" borderId="0"/>
    <xf numFmtId="0" fontId="10"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8" fillId="0" borderId="0"/>
    <xf numFmtId="0" fontId="25" fillId="0" borderId="0"/>
    <xf numFmtId="0" fontId="10" fillId="0" borderId="0"/>
    <xf numFmtId="0" fontId="10" fillId="0" borderId="0"/>
    <xf numFmtId="0" fontId="25" fillId="0" borderId="0"/>
    <xf numFmtId="0" fontId="25" fillId="0" borderId="0"/>
    <xf numFmtId="0" fontId="10" fillId="0" borderId="0"/>
    <xf numFmtId="0" fontId="25" fillId="0" borderId="0"/>
    <xf numFmtId="0" fontId="10" fillId="0" borderId="0"/>
    <xf numFmtId="0" fontId="8"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0" fontId="10" fillId="0" borderId="0"/>
    <xf numFmtId="176" fontId="10" fillId="0" borderId="0"/>
    <xf numFmtId="176" fontId="10" fillId="0" borderId="0"/>
    <xf numFmtId="0" fontId="10" fillId="0" borderId="0"/>
    <xf numFmtId="0" fontId="8" fillId="0" borderId="0"/>
    <xf numFmtId="0" fontId="25" fillId="0" borderId="0"/>
    <xf numFmtId="176" fontId="25" fillId="0" borderId="0"/>
    <xf numFmtId="0" fontId="10" fillId="0" borderId="0"/>
    <xf numFmtId="0" fontId="8" fillId="0" borderId="0"/>
    <xf numFmtId="0" fontId="8" fillId="0" borderId="0"/>
    <xf numFmtId="0" fontId="8" fillId="0" borderId="0"/>
    <xf numFmtId="0" fontId="25"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176" fontId="25" fillId="0" borderId="0"/>
    <xf numFmtId="0" fontId="8" fillId="0" borderId="0"/>
    <xf numFmtId="0" fontId="25" fillId="0" borderId="0"/>
    <xf numFmtId="0" fontId="10" fillId="0" borderId="0"/>
    <xf numFmtId="176" fontId="25" fillId="0" borderId="0"/>
    <xf numFmtId="0" fontId="8" fillId="0" borderId="0"/>
    <xf numFmtId="0" fontId="10" fillId="0" borderId="0"/>
    <xf numFmtId="0" fontId="10" fillId="0" borderId="0"/>
    <xf numFmtId="176" fontId="25"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0" fillId="0" borderId="0"/>
    <xf numFmtId="0" fontId="8" fillId="0" borderId="0"/>
    <xf numFmtId="0" fontId="10" fillId="0" borderId="0"/>
    <xf numFmtId="0" fontId="25" fillId="0" borderId="0"/>
    <xf numFmtId="0" fontId="25" fillId="0" borderId="0"/>
    <xf numFmtId="0" fontId="10" fillId="0" borderId="0"/>
    <xf numFmtId="0" fontId="10" fillId="0" borderId="0"/>
    <xf numFmtId="0" fontId="25" fillId="0" borderId="0"/>
    <xf numFmtId="0" fontId="8" fillId="0" borderId="0"/>
    <xf numFmtId="176"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176" fontId="25" fillId="0" borderId="0"/>
    <xf numFmtId="0" fontId="8" fillId="0" borderId="0"/>
    <xf numFmtId="1" fontId="25" fillId="0" borderId="0"/>
    <xf numFmtId="0" fontId="10" fillId="0" borderId="0"/>
    <xf numFmtId="0" fontId="10" fillId="0" borderId="0"/>
    <xf numFmtId="0" fontId="8" fillId="0" borderId="0"/>
    <xf numFmtId="0" fontId="25" fillId="0" borderId="0"/>
    <xf numFmtId="0" fontId="8" fillId="0" borderId="0"/>
    <xf numFmtId="0" fontId="25" fillId="0" borderId="0"/>
    <xf numFmtId="0" fontId="10" fillId="0" borderId="0"/>
    <xf numFmtId="1" fontId="25" fillId="0" borderId="0"/>
    <xf numFmtId="0" fontId="10" fillId="0" borderId="0"/>
    <xf numFmtId="0" fontId="8" fillId="0" borderId="0"/>
    <xf numFmtId="1"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176" fontId="25" fillId="0" borderId="0"/>
    <xf numFmtId="0" fontId="10" fillId="0" borderId="0"/>
    <xf numFmtId="0" fontId="10" fillId="0" borderId="0"/>
    <xf numFmtId="0" fontId="8" fillId="0" borderId="0"/>
    <xf numFmtId="0" fontId="10" fillId="0" borderId="0"/>
    <xf numFmtId="176" fontId="10" fillId="0" borderId="0"/>
    <xf numFmtId="0" fontId="10" fillId="0" borderId="0"/>
    <xf numFmtId="0" fontId="8"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25" fillId="0" borderId="0"/>
    <xf numFmtId="0" fontId="25" fillId="0" borderId="0"/>
    <xf numFmtId="176" fontId="25" fillId="0" borderId="0"/>
    <xf numFmtId="0" fontId="25"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8" fillId="0" borderId="0"/>
    <xf numFmtId="0" fontId="8" fillId="0" borderId="0"/>
    <xf numFmtId="0" fontId="8" fillId="0" borderId="0"/>
    <xf numFmtId="176"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25"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10" fillId="0" borderId="0"/>
    <xf numFmtId="0" fontId="10" fillId="0" borderId="0"/>
    <xf numFmtId="0" fontId="10" fillId="0" borderId="0"/>
    <xf numFmtId="0" fontId="25" fillId="0" borderId="0"/>
    <xf numFmtId="0" fontId="8" fillId="0" borderId="0"/>
    <xf numFmtId="176" fontId="25"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25"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25" fillId="0" borderId="0"/>
    <xf numFmtId="176"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10" fillId="0" borderId="0"/>
    <xf numFmtId="0" fontId="10" fillId="0" borderId="0"/>
    <xf numFmtId="0" fontId="10" fillId="0" borderId="0"/>
    <xf numFmtId="0" fontId="25" fillId="0" borderId="0"/>
    <xf numFmtId="0" fontId="8" fillId="0" borderId="0"/>
    <xf numFmtId="176" fontId="25"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25" fillId="0" borderId="0"/>
    <xf numFmtId="0" fontId="25" fillId="0" borderId="0"/>
    <xf numFmtId="176" fontId="25" fillId="0" borderId="0"/>
    <xf numFmtId="0" fontId="10" fillId="0" borderId="0"/>
    <xf numFmtId="0" fontId="10" fillId="0" borderId="0"/>
    <xf numFmtId="0" fontId="25" fillId="0" borderId="0"/>
    <xf numFmtId="0" fontId="8" fillId="0" borderId="0"/>
    <xf numFmtId="0" fontId="25" fillId="0" borderId="0"/>
    <xf numFmtId="0" fontId="10" fillId="0" borderId="0"/>
    <xf numFmtId="0" fontId="10" fillId="0" borderId="0"/>
    <xf numFmtId="0" fontId="25" fillId="0" borderId="0"/>
    <xf numFmtId="0" fontId="25" fillId="0" borderId="0"/>
    <xf numFmtId="0" fontId="8" fillId="0" borderId="0"/>
    <xf numFmtId="176" fontId="25" fillId="0" borderId="0"/>
    <xf numFmtId="0" fontId="10" fillId="0" borderId="0"/>
    <xf numFmtId="0" fontId="10" fillId="0" borderId="0"/>
    <xf numFmtId="0" fontId="25" fillId="0" borderId="0"/>
    <xf numFmtId="0" fontId="8" fillId="0" borderId="0"/>
    <xf numFmtId="0" fontId="25" fillId="0" borderId="0"/>
    <xf numFmtId="176" fontId="25" fillId="0" borderId="0"/>
    <xf numFmtId="0" fontId="10" fillId="0" borderId="0"/>
    <xf numFmtId="0" fontId="10" fillId="0" borderId="0"/>
    <xf numFmtId="0" fontId="25" fillId="0" borderId="0"/>
    <xf numFmtId="0" fontId="8" fillId="0" borderId="0"/>
    <xf numFmtId="0" fontId="25" fillId="0" borderId="0"/>
    <xf numFmtId="176" fontId="25" fillId="0" borderId="0"/>
    <xf numFmtId="0" fontId="10" fillId="0" borderId="0"/>
    <xf numFmtId="0" fontId="8" fillId="0" borderId="0"/>
    <xf numFmtId="0" fontId="8" fillId="0" borderId="0"/>
    <xf numFmtId="0" fontId="8" fillId="0" borderId="0"/>
    <xf numFmtId="0" fontId="25" fillId="0" borderId="0"/>
    <xf numFmtId="0" fontId="10" fillId="0" borderId="0"/>
    <xf numFmtId="0" fontId="25" fillId="0" borderId="0"/>
    <xf numFmtId="176"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10" fillId="0" borderId="0"/>
    <xf numFmtId="0" fontId="8" fillId="0" borderId="0"/>
    <xf numFmtId="0" fontId="8" fillId="0" borderId="0"/>
    <xf numFmtId="0" fontId="8" fillId="0" borderId="0"/>
    <xf numFmtId="0" fontId="25" fillId="0" borderId="0"/>
    <xf numFmtId="0" fontId="10" fillId="0" borderId="0"/>
    <xf numFmtId="0" fontId="25" fillId="0" borderId="0"/>
    <xf numFmtId="176" fontId="25" fillId="0" borderId="0"/>
    <xf numFmtId="0" fontId="8" fillId="0" borderId="0"/>
    <xf numFmtId="0" fontId="8" fillId="0" borderId="0"/>
    <xf numFmtId="0" fontId="8" fillId="0" borderId="0"/>
    <xf numFmtId="0" fontId="25" fillId="0" borderId="0"/>
    <xf numFmtId="0" fontId="8" fillId="0" borderId="0"/>
    <xf numFmtId="0" fontId="25"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0" fontId="25" fillId="0" borderId="0"/>
    <xf numFmtId="0" fontId="10" fillId="0" borderId="0"/>
    <xf numFmtId="0" fontId="8" fillId="0" borderId="0"/>
    <xf numFmtId="0"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0" fontId="25" fillId="0" borderId="0"/>
    <xf numFmtId="0" fontId="10" fillId="0" borderId="0"/>
    <xf numFmtId="0" fontId="8" fillId="0" borderId="0"/>
    <xf numFmtId="0" fontId="10" fillId="0" borderId="0"/>
    <xf numFmtId="176" fontId="8"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176" fontId="8" fillId="0" borderId="0"/>
    <xf numFmtId="176" fontId="8" fillId="0" borderId="0"/>
    <xf numFmtId="176" fontId="8" fillId="0" borderId="0"/>
    <xf numFmtId="0" fontId="25" fillId="0" borderId="0"/>
    <xf numFmtId="0" fontId="10"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0" fontId="10" fillId="0" borderId="0"/>
    <xf numFmtId="0"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8" fillId="0" borderId="0"/>
    <xf numFmtId="0" fontId="25" fillId="0" borderId="0"/>
    <xf numFmtId="0" fontId="10" fillId="0" borderId="0"/>
    <xf numFmtId="0" fontId="8" fillId="0" borderId="0"/>
    <xf numFmtId="0" fontId="25" fillId="0" borderId="0"/>
    <xf numFmtId="176" fontId="8" fillId="0" borderId="0"/>
    <xf numFmtId="176" fontId="8" fillId="0" borderId="0"/>
    <xf numFmtId="176" fontId="8" fillId="0" borderId="0"/>
    <xf numFmtId="0" fontId="25" fillId="0" borderId="0"/>
    <xf numFmtId="0" fontId="10" fillId="0" borderId="0"/>
    <xf numFmtId="176" fontId="8" fillId="0" borderId="0"/>
    <xf numFmtId="0" fontId="8" fillId="0" borderId="0"/>
    <xf numFmtId="176" fontId="8" fillId="0" borderId="0"/>
    <xf numFmtId="176"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10"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8" fillId="0" borderId="0"/>
    <xf numFmtId="176"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10" fillId="0" borderId="0"/>
    <xf numFmtId="0" fontId="25" fillId="0" borderId="0"/>
    <xf numFmtId="176" fontId="8" fillId="0" borderId="0"/>
    <xf numFmtId="0" fontId="10" fillId="0" borderId="0"/>
    <xf numFmtId="0" fontId="10" fillId="0" borderId="0"/>
    <xf numFmtId="0" fontId="10" fillId="0" borderId="0"/>
    <xf numFmtId="0" fontId="25" fillId="0" borderId="0"/>
    <xf numFmtId="176" fontId="10" fillId="0" borderId="0"/>
    <xf numFmtId="176" fontId="8" fillId="0" borderId="0"/>
    <xf numFmtId="176"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176" fontId="8" fillId="0" borderId="0"/>
    <xf numFmtId="176" fontId="8" fillId="0" borderId="0"/>
    <xf numFmtId="176" fontId="8" fillId="0" borderId="0"/>
    <xf numFmtId="0" fontId="25" fillId="0" borderId="0"/>
    <xf numFmtId="0" fontId="10" fillId="0" borderId="0"/>
    <xf numFmtId="0" fontId="8" fillId="0" borderId="0"/>
    <xf numFmtId="0" fontId="25"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10" fillId="0" borderId="0"/>
    <xf numFmtId="0" fontId="25" fillId="0" borderId="0"/>
    <xf numFmtId="0" fontId="10" fillId="0" borderId="0"/>
    <xf numFmtId="176" fontId="10" fillId="0" borderId="0"/>
    <xf numFmtId="176" fontId="10" fillId="0" borderId="0"/>
    <xf numFmtId="0" fontId="25" fillId="0" borderId="0"/>
    <xf numFmtId="176" fontId="10" fillId="0" borderId="0"/>
    <xf numFmtId="0" fontId="10" fillId="0" borderId="0"/>
    <xf numFmtId="0" fontId="25" fillId="0" borderId="0"/>
    <xf numFmtId="176" fontId="10" fillId="0" borderId="0"/>
    <xf numFmtId="176" fontId="10" fillId="0" borderId="0"/>
    <xf numFmtId="0" fontId="10"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8" fillId="0" borderId="0"/>
    <xf numFmtId="0" fontId="25" fillId="0" borderId="0"/>
    <xf numFmtId="0" fontId="10" fillId="0" borderId="0"/>
    <xf numFmtId="0" fontId="10"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176"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176" fontId="10" fillId="0" borderId="0"/>
    <xf numFmtId="176"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176" fontId="25" fillId="0" borderId="0"/>
    <xf numFmtId="0" fontId="8" fillId="0" borderId="0"/>
    <xf numFmtId="0" fontId="8" fillId="0" borderId="0"/>
    <xf numFmtId="0" fontId="8" fillId="0" borderId="0"/>
    <xf numFmtId="176"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176"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8" fillId="0" borderId="0"/>
    <xf numFmtId="0" fontId="25" fillId="0" borderId="0"/>
    <xf numFmtId="0" fontId="10" fillId="0" borderId="0"/>
    <xf numFmtId="176" fontId="10" fillId="0" borderId="0"/>
    <xf numFmtId="0" fontId="8" fillId="0" borderId="0"/>
    <xf numFmtId="0" fontId="10" fillId="0" borderId="0"/>
    <xf numFmtId="0" fontId="10" fillId="0" borderId="0"/>
    <xf numFmtId="0" fontId="25" fillId="0" borderId="0"/>
    <xf numFmtId="0" fontId="8" fillId="0" borderId="0"/>
    <xf numFmtId="0" fontId="10"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25" fillId="0" borderId="0"/>
    <xf numFmtId="0" fontId="10" fillId="0" borderId="0"/>
    <xf numFmtId="0" fontId="10" fillId="0" borderId="0"/>
    <xf numFmtId="0" fontId="8" fillId="0" borderId="0"/>
    <xf numFmtId="0" fontId="25" fillId="0" borderId="0"/>
    <xf numFmtId="0" fontId="10" fillId="0" borderId="0"/>
    <xf numFmtId="176" fontId="10" fillId="0" borderId="0"/>
    <xf numFmtId="0" fontId="8" fillId="0" borderId="0"/>
    <xf numFmtId="0" fontId="10" fillId="0" borderId="0"/>
    <xf numFmtId="0" fontId="10" fillId="0" borderId="0"/>
    <xf numFmtId="0" fontId="25" fillId="0" borderId="0"/>
    <xf numFmtId="0" fontId="8" fillId="0" borderId="0"/>
    <xf numFmtId="0" fontId="10" fillId="0" borderId="0"/>
    <xf numFmtId="0" fontId="8" fillId="0" borderId="0"/>
    <xf numFmtId="0" fontId="8"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25" fillId="0" borderId="0"/>
    <xf numFmtId="0" fontId="10" fillId="0" borderId="0"/>
    <xf numFmtId="0" fontId="10"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25" fillId="0" borderId="0"/>
    <xf numFmtId="0" fontId="10" fillId="0" borderId="0"/>
    <xf numFmtId="0" fontId="10" fillId="0" borderId="0"/>
    <xf numFmtId="0" fontId="8" fillId="0" borderId="0"/>
    <xf numFmtId="0" fontId="25"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25" fillId="0" borderId="0"/>
    <xf numFmtId="0" fontId="10" fillId="0" borderId="0"/>
    <xf numFmtId="176" fontId="10" fillId="0" borderId="0"/>
    <xf numFmtId="0" fontId="10" fillId="0" borderId="0"/>
    <xf numFmtId="0" fontId="25" fillId="0" borderId="0"/>
    <xf numFmtId="176" fontId="10" fillId="0" borderId="0"/>
    <xf numFmtId="0" fontId="8" fillId="0" borderId="0"/>
    <xf numFmtId="0" fontId="10" fillId="0" borderId="0"/>
    <xf numFmtId="0" fontId="10" fillId="0" borderId="0"/>
    <xf numFmtId="0" fontId="8"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8"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8" fillId="0" borderId="0"/>
    <xf numFmtId="0" fontId="25" fillId="0" borderId="0"/>
    <xf numFmtId="0" fontId="10" fillId="0" borderId="0"/>
    <xf numFmtId="0" fontId="10" fillId="0" borderId="0"/>
    <xf numFmtId="0" fontId="25" fillId="0" borderId="0"/>
    <xf numFmtId="0" fontId="10" fillId="0" borderId="0"/>
    <xf numFmtId="0" fontId="8" fillId="0" borderId="0"/>
    <xf numFmtId="0"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25" fillId="0" borderId="0"/>
    <xf numFmtId="0" fontId="10"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0" fontId="10" fillId="0" borderId="0"/>
    <xf numFmtId="176" fontId="10" fillId="0" borderId="0"/>
    <xf numFmtId="0" fontId="10" fillId="0" borderId="0"/>
    <xf numFmtId="0" fontId="8"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0" fontId="10"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10" fillId="0" borderId="0"/>
    <xf numFmtId="0" fontId="10" fillId="0" borderId="0"/>
    <xf numFmtId="176" fontId="10" fillId="0" borderId="0"/>
    <xf numFmtId="176"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10" fillId="0" borderId="0"/>
    <xf numFmtId="0" fontId="10" fillId="0" borderId="0"/>
    <xf numFmtId="0" fontId="8" fillId="0" borderId="0"/>
    <xf numFmtId="0" fontId="8"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176" fontId="10" fillId="0" borderId="0"/>
    <xf numFmtId="176" fontId="10" fillId="0" borderId="0"/>
    <xf numFmtId="0" fontId="8" fillId="0" borderId="0"/>
    <xf numFmtId="0" fontId="8" fillId="0" borderId="0"/>
    <xf numFmtId="176" fontId="10"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176"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0" fontId="8"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8" fillId="0" borderId="0"/>
    <xf numFmtId="0" fontId="8" fillId="0" borderId="0"/>
    <xf numFmtId="0" fontId="8" fillId="0" borderId="0"/>
    <xf numFmtId="0" fontId="25" fillId="0" borderId="0"/>
    <xf numFmtId="0" fontId="10" fillId="0" borderId="0"/>
    <xf numFmtId="176" fontId="10" fillId="0" borderId="0"/>
    <xf numFmtId="0" fontId="10" fillId="0" borderId="0"/>
    <xf numFmtId="0" fontId="8"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176" fontId="10"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25" fillId="0" borderId="0"/>
    <xf numFmtId="0" fontId="10" fillId="0" borderId="0"/>
    <xf numFmtId="176" fontId="10" fillId="0" borderId="0"/>
    <xf numFmtId="0" fontId="25"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0"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25" fillId="0" borderId="0"/>
    <xf numFmtId="176" fontId="10" fillId="0" borderId="0"/>
    <xf numFmtId="0" fontId="8" fillId="0" borderId="0"/>
    <xf numFmtId="0" fontId="8" fillId="0" borderId="0"/>
    <xf numFmtId="0" fontId="8" fillId="0" borderId="0"/>
    <xf numFmtId="0" fontId="25" fillId="0" borderId="0"/>
    <xf numFmtId="176" fontId="10" fillId="0" borderId="0"/>
    <xf numFmtId="0" fontId="8"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8" fillId="0" borderId="0"/>
    <xf numFmtId="0" fontId="8"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0" fontId="10" fillId="0" borderId="0"/>
    <xf numFmtId="0" fontId="25" fillId="0" borderId="0"/>
    <xf numFmtId="176" fontId="10" fillId="0" borderId="0"/>
    <xf numFmtId="0" fontId="10" fillId="0" borderId="0"/>
    <xf numFmtId="0" fontId="25" fillId="0" borderId="0"/>
    <xf numFmtId="0" fontId="10" fillId="0" borderId="0"/>
    <xf numFmtId="176" fontId="10" fillId="0" borderId="0"/>
    <xf numFmtId="0" fontId="10" fillId="0" borderId="0"/>
    <xf numFmtId="0" fontId="8"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176" fontId="10" fillId="0" borderId="0"/>
    <xf numFmtId="0" fontId="10" fillId="0" borderId="0"/>
    <xf numFmtId="0" fontId="25"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0" fontId="10" fillId="0" borderId="0"/>
    <xf numFmtId="0" fontId="25" fillId="0" borderId="0"/>
    <xf numFmtId="0" fontId="10" fillId="0" borderId="0"/>
    <xf numFmtId="0" fontId="25" fillId="0" borderId="0"/>
    <xf numFmtId="0" fontId="8" fillId="0" borderId="0"/>
    <xf numFmtId="0" fontId="25" fillId="0" borderId="0"/>
    <xf numFmtId="0" fontId="25" fillId="0" borderId="0"/>
    <xf numFmtId="0" fontId="10" fillId="0" borderId="0"/>
    <xf numFmtId="176" fontId="10" fillId="0" borderId="0"/>
    <xf numFmtId="0" fontId="10" fillId="0" borderId="0"/>
    <xf numFmtId="176" fontId="10" fillId="0" borderId="0"/>
    <xf numFmtId="0" fontId="10" fillId="0" borderId="0"/>
    <xf numFmtId="0" fontId="25" fillId="0" borderId="0"/>
    <xf numFmtId="176" fontId="10" fillId="0" borderId="0"/>
    <xf numFmtId="0" fontId="25" fillId="0" borderId="0"/>
    <xf numFmtId="176" fontId="10" fillId="0" borderId="0"/>
    <xf numFmtId="176" fontId="10" fillId="0" borderId="0"/>
    <xf numFmtId="0" fontId="25" fillId="0" borderId="0"/>
    <xf numFmtId="176" fontId="10" fillId="0" borderId="0"/>
    <xf numFmtId="0" fontId="10" fillId="0" borderId="0"/>
    <xf numFmtId="0" fontId="10" fillId="0" borderId="0"/>
    <xf numFmtId="0" fontId="10" fillId="0" borderId="0"/>
    <xf numFmtId="0" fontId="25" fillId="0" borderId="0"/>
    <xf numFmtId="176" fontId="25"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176" fontId="10" fillId="0" borderId="0"/>
    <xf numFmtId="176" fontId="10" fillId="0" borderId="0"/>
    <xf numFmtId="176" fontId="25" fillId="0" borderId="0"/>
    <xf numFmtId="0" fontId="8"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25" fillId="0" borderId="0"/>
    <xf numFmtId="176" fontId="10" fillId="0" borderId="0"/>
    <xf numFmtId="0" fontId="10" fillId="0" borderId="0"/>
    <xf numFmtId="0" fontId="10" fillId="0" borderId="0"/>
    <xf numFmtId="0" fontId="25" fillId="0" borderId="0"/>
    <xf numFmtId="176" fontId="10"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0" fontId="8" fillId="0" borderId="0"/>
    <xf numFmtId="0" fontId="8" fillId="0" borderId="0"/>
    <xf numFmtId="0" fontId="8" fillId="0" borderId="0"/>
    <xf numFmtId="0" fontId="25" fillId="0" borderId="0"/>
    <xf numFmtId="0" fontId="10" fillId="0" borderId="0"/>
    <xf numFmtId="0" fontId="10" fillId="0" borderId="0"/>
    <xf numFmtId="0" fontId="10" fillId="0" borderId="0"/>
    <xf numFmtId="0" fontId="8" fillId="0" borderId="0"/>
    <xf numFmtId="0" fontId="25" fillId="0" borderId="0"/>
    <xf numFmtId="176" fontId="10" fillId="0" borderId="0"/>
    <xf numFmtId="176" fontId="10" fillId="0" borderId="0"/>
    <xf numFmtId="0" fontId="8" fillId="0" borderId="0"/>
    <xf numFmtId="0" fontId="25" fillId="0" borderId="0"/>
    <xf numFmtId="0" fontId="10" fillId="0" borderId="0"/>
    <xf numFmtId="0" fontId="25" fillId="0" borderId="0"/>
    <xf numFmtId="0" fontId="10" fillId="0" borderId="0"/>
    <xf numFmtId="0" fontId="25" fillId="0" borderId="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0" fontId="25" fillId="68" borderId="55" applyNumberFormat="0" applyFont="0" applyAlignment="0" applyProtection="0"/>
    <xf numFmtId="0" fontId="10" fillId="0" borderId="0"/>
    <xf numFmtId="0" fontId="10" fillId="0" borderId="0"/>
    <xf numFmtId="0" fontId="25" fillId="0" borderId="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176" fontId="25" fillId="23" borderId="14" applyNumberFormat="0" applyFont="0" applyAlignment="0" applyProtection="0"/>
    <xf numFmtId="0" fontId="10" fillId="0" borderId="0"/>
    <xf numFmtId="0" fontId="10" fillId="0" borderId="0"/>
    <xf numFmtId="0" fontId="25" fillId="0" borderId="0"/>
    <xf numFmtId="0" fontId="25"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25" fillId="23" borderId="14" applyNumberFormat="0" applyFont="0" applyAlignment="0" applyProtection="0"/>
    <xf numFmtId="0" fontId="10" fillId="23" borderId="14" applyNumberFormat="0" applyFont="0" applyAlignment="0" applyProtection="0"/>
    <xf numFmtId="0" fontId="25"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25"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176" fontId="25" fillId="23" borderId="14" applyNumberFormat="0" applyFont="0" applyAlignment="0" applyProtection="0"/>
    <xf numFmtId="0" fontId="8" fillId="0" borderId="0"/>
    <xf numFmtId="0" fontId="25" fillId="23" borderId="14" applyNumberFormat="0" applyFont="0" applyAlignment="0" applyProtection="0"/>
    <xf numFmtId="0" fontId="25" fillId="0" borderId="0"/>
    <xf numFmtId="176" fontId="8" fillId="68" borderId="55" applyNumberFormat="0" applyFont="0" applyAlignment="0" applyProtection="0"/>
    <xf numFmtId="0"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8"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176"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10" fillId="23" borderId="14" applyNumberFormat="0" applyFont="0" applyAlignment="0" applyProtection="0"/>
    <xf numFmtId="0" fontId="25" fillId="23" borderId="14" applyNumberFormat="0" applyFont="0" applyAlignment="0" applyProtection="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25" fillId="0" borderId="0"/>
    <xf numFmtId="0" fontId="10" fillId="23" borderId="14" applyNumberFormat="0" applyFont="0" applyAlignment="0" applyProtection="0"/>
    <xf numFmtId="176" fontId="8" fillId="68" borderId="55" applyNumberFormat="0" applyFont="0" applyAlignment="0" applyProtection="0"/>
    <xf numFmtId="0" fontId="8" fillId="0" borderId="0"/>
    <xf numFmtId="0" fontId="8" fillId="68" borderId="55"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8"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25"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25" fillId="23" borderId="14" applyNumberFormat="0" applyFont="0" applyAlignment="0" applyProtection="0"/>
    <xf numFmtId="0" fontId="25"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176" fontId="10" fillId="23" borderId="14" applyNumberFormat="0" applyFont="0" applyAlignment="0" applyProtection="0"/>
    <xf numFmtId="176" fontId="25" fillId="23" borderId="14" applyNumberFormat="0" applyFont="0" applyAlignment="0" applyProtection="0"/>
    <xf numFmtId="0" fontId="8" fillId="0" borderId="0"/>
    <xf numFmtId="0" fontId="25"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25"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68" borderId="55" applyNumberFormat="0" applyFont="0" applyAlignment="0" applyProtection="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25"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68" borderId="55" applyNumberFormat="0" applyFont="0" applyAlignment="0" applyProtection="0"/>
    <xf numFmtId="0" fontId="8" fillId="0" borderId="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25" fillId="0" borderId="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176" fontId="25"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25" fillId="23" borderId="14"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0" borderId="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25"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68" borderId="55" applyNumberFormat="0" applyFont="0" applyAlignment="0" applyProtection="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25" fillId="68" borderId="55"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8" fillId="0" borderId="0"/>
    <xf numFmtId="0" fontId="25" fillId="0" borderId="0"/>
    <xf numFmtId="0" fontId="25" fillId="68" borderId="55" applyNumberFormat="0" applyFont="0" applyAlignment="0" applyProtection="0"/>
    <xf numFmtId="0" fontId="10" fillId="0" borderId="0"/>
    <xf numFmtId="176" fontId="10" fillId="23" borderId="14" applyNumberFormat="0" applyFont="0" applyAlignment="0" applyProtection="0"/>
    <xf numFmtId="0" fontId="8" fillId="68" borderId="55" applyNumberFormat="0" applyFont="0" applyAlignment="0" applyProtection="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176" fontId="10" fillId="23" borderId="14" applyNumberFormat="0" applyFont="0" applyAlignment="0" applyProtection="0"/>
    <xf numFmtId="0" fontId="25" fillId="68" borderId="55" applyNumberFormat="0" applyFont="0" applyAlignment="0" applyProtection="0"/>
    <xf numFmtId="0" fontId="25" fillId="0" borderId="0"/>
    <xf numFmtId="0" fontId="25" fillId="68" borderId="55" applyNumberFormat="0" applyFont="0" applyAlignment="0" applyProtection="0"/>
    <xf numFmtId="0" fontId="10" fillId="0" borderId="0"/>
    <xf numFmtId="0" fontId="10" fillId="0" borderId="0"/>
    <xf numFmtId="0" fontId="25" fillId="0" borderId="0"/>
    <xf numFmtId="0" fontId="10" fillId="23" borderId="14" applyNumberFormat="0" applyFont="0" applyAlignment="0" applyProtection="0"/>
    <xf numFmtId="0" fontId="25" fillId="0" borderId="0"/>
    <xf numFmtId="0" fontId="25" fillId="68" borderId="55" applyNumberFormat="0" applyFont="0" applyAlignment="0" applyProtection="0"/>
    <xf numFmtId="0" fontId="10" fillId="0" borderId="0"/>
    <xf numFmtId="0" fontId="10" fillId="0" borderId="0"/>
    <xf numFmtId="0" fontId="25" fillId="0" borderId="0"/>
    <xf numFmtId="0" fontId="25" fillId="68" borderId="55" applyNumberFormat="0" applyFont="0" applyAlignment="0" applyProtection="0"/>
    <xf numFmtId="0" fontId="25" fillId="0" borderId="0"/>
    <xf numFmtId="0" fontId="8" fillId="68" borderId="55"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10" fillId="23" borderId="14" applyNumberFormat="0" applyFont="0" applyAlignment="0" applyProtection="0"/>
    <xf numFmtId="0" fontId="10" fillId="23" borderId="14" applyNumberFormat="0" applyFont="0" applyAlignment="0" applyProtection="0"/>
    <xf numFmtId="0" fontId="25" fillId="0" borderId="0"/>
    <xf numFmtId="0" fontId="10" fillId="23" borderId="14"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0" fontId="10" fillId="0" borderId="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25"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0" fontId="10" fillId="23" borderId="14" applyNumberFormat="0" applyFont="0" applyAlignment="0" applyProtection="0"/>
    <xf numFmtId="0" fontId="8" fillId="0" borderId="0"/>
    <xf numFmtId="0" fontId="25"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176" fontId="25" fillId="23" borderId="14" applyNumberFormat="0" applyFont="0" applyAlignment="0" applyProtection="0"/>
    <xf numFmtId="0" fontId="8" fillId="0" borderId="0"/>
    <xf numFmtId="0" fontId="25" fillId="23" borderId="14" applyNumberFormat="0" applyFont="0" applyAlignment="0" applyProtection="0"/>
    <xf numFmtId="0" fontId="25" fillId="0" borderId="0"/>
    <xf numFmtId="176" fontId="8" fillId="68" borderId="55"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8"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10" fillId="0" borderId="0"/>
    <xf numFmtId="0" fontId="10" fillId="0" borderId="0"/>
    <xf numFmtId="0" fontId="10" fillId="0" borderId="0"/>
    <xf numFmtId="0" fontId="25" fillId="0" borderId="0"/>
    <xf numFmtId="176" fontId="8" fillId="68" borderId="55" applyNumberFormat="0" applyFont="0" applyAlignment="0" applyProtection="0"/>
    <xf numFmtId="176"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176" fontId="10" fillId="23" borderId="14" applyNumberFormat="0" applyFont="0" applyAlignment="0" applyProtection="0"/>
    <xf numFmtId="176" fontId="8" fillId="68" borderId="55" applyNumberFormat="0" applyFont="0" applyAlignment="0" applyProtection="0"/>
    <xf numFmtId="176" fontId="8" fillId="68" borderId="55"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10" fillId="23" borderId="14" applyNumberFormat="0" applyFont="0" applyAlignment="0" applyProtection="0"/>
    <xf numFmtId="0" fontId="25" fillId="23" borderId="14" applyNumberFormat="0" applyFont="0" applyAlignment="0" applyProtection="0"/>
    <xf numFmtId="0" fontId="25"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176" fontId="25" fillId="23" borderId="14" applyNumberFormat="0" applyFont="0" applyAlignment="0" applyProtection="0"/>
    <xf numFmtId="0" fontId="8" fillId="0" borderId="0"/>
    <xf numFmtId="0" fontId="25"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8" fillId="0" borderId="0"/>
    <xf numFmtId="0" fontId="25" fillId="23" borderId="14" applyNumberFormat="0" applyFont="0" applyAlignment="0" applyProtection="0"/>
    <xf numFmtId="0" fontId="25" fillId="0" borderId="0"/>
    <xf numFmtId="176" fontId="25" fillId="68" borderId="55"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8" fillId="0" borderId="0"/>
    <xf numFmtId="0" fontId="25" fillId="0" borderId="0"/>
    <xf numFmtId="0" fontId="10" fillId="0" borderId="0"/>
    <xf numFmtId="0" fontId="10" fillId="0" borderId="0"/>
    <xf numFmtId="0" fontId="25" fillId="0" borderId="0"/>
    <xf numFmtId="176" fontId="10" fillId="23" borderId="14" applyNumberFormat="0" applyFont="0" applyAlignment="0" applyProtection="0"/>
    <xf numFmtId="176" fontId="25" fillId="68" borderId="55" applyNumberFormat="0" applyFont="0" applyAlignment="0" applyProtection="0"/>
    <xf numFmtId="0" fontId="8" fillId="0" borderId="0"/>
    <xf numFmtId="0" fontId="8" fillId="68" borderId="55" applyNumberFormat="0" applyFont="0" applyAlignment="0" applyProtection="0"/>
    <xf numFmtId="0" fontId="25"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25" fillId="0" borderId="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0" fontId="25"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8"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0" borderId="0"/>
    <xf numFmtId="0" fontId="10" fillId="0" borderId="0"/>
    <xf numFmtId="0" fontId="25" fillId="0" borderId="0"/>
    <xf numFmtId="176" fontId="10" fillId="23" borderId="14" applyNumberFormat="0" applyFont="0" applyAlignment="0" applyProtection="0"/>
    <xf numFmtId="0" fontId="8" fillId="68" borderId="55" applyNumberFormat="0" applyFont="0" applyAlignment="0" applyProtection="0"/>
    <xf numFmtId="0" fontId="25" fillId="0" borderId="0"/>
    <xf numFmtId="0" fontId="10" fillId="0" borderId="0"/>
    <xf numFmtId="0" fontId="10" fillId="23" borderId="14" applyNumberFormat="0" applyFont="0" applyAlignment="0" applyProtection="0"/>
    <xf numFmtId="0" fontId="10" fillId="0" borderId="0"/>
    <xf numFmtId="0" fontId="25" fillId="0" borderId="0"/>
    <xf numFmtId="176" fontId="10" fillId="23" borderId="14" applyNumberFormat="0" applyFont="0" applyAlignment="0" applyProtection="0"/>
    <xf numFmtId="176" fontId="10" fillId="23" borderId="14" applyNumberFormat="0" applyFont="0" applyAlignment="0" applyProtection="0"/>
    <xf numFmtId="0" fontId="8"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10" fillId="0" borderId="0"/>
    <xf numFmtId="0" fontId="8" fillId="68" borderId="55" applyNumberFormat="0" applyFont="0" applyAlignment="0" applyProtection="0"/>
    <xf numFmtId="0" fontId="25" fillId="0" borderId="0"/>
    <xf numFmtId="0" fontId="25"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10" fillId="0" borderId="0"/>
    <xf numFmtId="0" fontId="10" fillId="0" borderId="0"/>
    <xf numFmtId="0" fontId="10" fillId="0" borderId="0"/>
    <xf numFmtId="0" fontId="25" fillId="0" borderId="0"/>
    <xf numFmtId="0" fontId="8" fillId="68" borderId="55" applyNumberFormat="0" applyFont="0" applyAlignment="0" applyProtection="0"/>
    <xf numFmtId="0" fontId="8" fillId="68" borderId="55" applyNumberFormat="0" applyFont="0" applyAlignment="0" applyProtection="0"/>
    <xf numFmtId="0" fontId="8" fillId="0" borderId="0"/>
    <xf numFmtId="0" fontId="8" fillId="68" borderId="55" applyNumberFormat="0" applyFont="0" applyAlignment="0" applyProtection="0"/>
    <xf numFmtId="0" fontId="25" fillId="0" borderId="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25" fillId="23" borderId="14" applyNumberFormat="0" applyFont="0" applyAlignment="0" applyProtection="0"/>
    <xf numFmtId="0" fontId="25"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10" fillId="0" borderId="0"/>
    <xf numFmtId="176" fontId="10"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25" fillId="23" borderId="14" applyNumberFormat="0" applyFont="0" applyAlignment="0" applyProtection="0"/>
    <xf numFmtId="176" fontId="10" fillId="23" borderId="14" applyNumberFormat="0" applyFont="0" applyAlignment="0" applyProtection="0"/>
    <xf numFmtId="176" fontId="25" fillId="23" borderId="14" applyNumberFormat="0" applyFont="0" applyAlignment="0" applyProtection="0"/>
    <xf numFmtId="0" fontId="8" fillId="0" borderId="0"/>
    <xf numFmtId="176" fontId="10" fillId="23" borderId="14" applyNumberFormat="0" applyFont="0" applyAlignment="0" applyProtection="0"/>
    <xf numFmtId="0" fontId="10" fillId="0" borderId="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0" borderId="0"/>
    <xf numFmtId="0" fontId="25" fillId="0" borderId="0"/>
    <xf numFmtId="0" fontId="25" fillId="23" borderId="14" applyNumberFormat="0" applyFont="0" applyAlignment="0" applyProtection="0"/>
    <xf numFmtId="0" fontId="25"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0" fontId="10" fillId="0" borderId="0"/>
    <xf numFmtId="0" fontId="10" fillId="23" borderId="14" applyNumberFormat="0" applyFont="0" applyAlignment="0" applyProtection="0"/>
    <xf numFmtId="176" fontId="25" fillId="23" borderId="14"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10" fillId="0" borderId="0"/>
    <xf numFmtId="0" fontId="10" fillId="23" borderId="14"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25" fillId="23" borderId="14" applyNumberFormat="0" applyFont="0" applyAlignment="0" applyProtection="0"/>
    <xf numFmtId="176" fontId="25" fillId="23" borderId="14" applyNumberFormat="0" applyFont="0" applyAlignment="0" applyProtection="0"/>
    <xf numFmtId="0" fontId="8" fillId="0" borderId="0"/>
    <xf numFmtId="0" fontId="25"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25" fillId="23" borderId="14" applyNumberFormat="0" applyFont="0" applyAlignment="0" applyProtection="0"/>
    <xf numFmtId="0" fontId="10" fillId="0" borderId="0"/>
    <xf numFmtId="0" fontId="10" fillId="0" borderId="0"/>
    <xf numFmtId="176" fontId="10" fillId="23" borderId="14" applyNumberFormat="0" applyFont="0" applyAlignment="0" applyProtection="0"/>
    <xf numFmtId="176" fontId="25" fillId="23" borderId="14" applyNumberFormat="0" applyFont="0" applyAlignment="0" applyProtection="0"/>
    <xf numFmtId="0" fontId="25"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25" fillId="23" borderId="14" applyNumberFormat="0" applyFont="0" applyAlignment="0" applyProtection="0"/>
    <xf numFmtId="0" fontId="8" fillId="0" borderId="0"/>
    <xf numFmtId="0" fontId="8" fillId="68" borderId="55"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176"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8" fillId="0" borderId="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0" borderId="0"/>
    <xf numFmtId="0" fontId="25"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0" borderId="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0" borderId="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10" fillId="0" borderId="0"/>
    <xf numFmtId="176" fontId="10" fillId="23" borderId="14"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0" borderId="0"/>
    <xf numFmtId="0" fontId="10" fillId="0" borderId="0"/>
    <xf numFmtId="0" fontId="8" fillId="68" borderId="55" applyNumberFormat="0" applyFont="0" applyAlignment="0" applyProtection="0"/>
    <xf numFmtId="0" fontId="8" fillId="68" borderId="55" applyNumberFormat="0" applyFont="0" applyAlignment="0" applyProtection="0"/>
    <xf numFmtId="0" fontId="10"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68" borderId="55" applyNumberFormat="0" applyFont="0" applyAlignment="0" applyProtection="0"/>
    <xf numFmtId="0" fontId="8" fillId="68" borderId="55" applyNumberFormat="0" applyFont="0" applyAlignment="0" applyProtection="0"/>
    <xf numFmtId="0" fontId="8"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176"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8" fillId="0" borderId="0"/>
    <xf numFmtId="0" fontId="25"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25" fillId="0" borderId="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0" fontId="25" fillId="0" borderId="0"/>
    <xf numFmtId="176" fontId="10" fillId="23" borderId="14" applyNumberFormat="0" applyFont="0" applyAlignment="0" applyProtection="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0" fontId="10" fillId="0" borderId="0"/>
    <xf numFmtId="0" fontId="10" fillId="0" borderId="0"/>
    <xf numFmtId="0" fontId="10" fillId="23" borderId="14" applyNumberFormat="0" applyFont="0" applyAlignment="0" applyProtection="0"/>
    <xf numFmtId="0" fontId="10" fillId="0" borderId="0"/>
    <xf numFmtId="0" fontId="10" fillId="23" borderId="14" applyNumberFormat="0" applyFont="0" applyAlignment="0" applyProtection="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176" fontId="10" fillId="23" borderId="14" applyNumberFormat="0" applyFont="0" applyAlignment="0" applyProtection="0"/>
    <xf numFmtId="176" fontId="10" fillId="23" borderId="14" applyNumberFormat="0" applyFont="0" applyAlignment="0" applyProtection="0"/>
    <xf numFmtId="0" fontId="10" fillId="0" borderId="0"/>
    <xf numFmtId="176" fontId="10" fillId="23" borderId="14" applyNumberFormat="0" applyFont="0" applyAlignment="0" applyProtection="0"/>
    <xf numFmtId="0" fontId="10" fillId="0" borderId="0"/>
    <xf numFmtId="0" fontId="8" fillId="68" borderId="55" applyNumberFormat="0" applyFont="0" applyAlignment="0" applyProtection="0"/>
    <xf numFmtId="176"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8" fillId="68" borderId="55" applyNumberFormat="0" applyFont="0" applyAlignment="0" applyProtection="0"/>
    <xf numFmtId="0" fontId="8" fillId="68" borderId="55" applyNumberFormat="0" applyFont="0" applyAlignment="0" applyProtection="0"/>
    <xf numFmtId="0" fontId="10" fillId="23" borderId="14" applyNumberFormat="0" applyFont="0" applyAlignment="0" applyProtection="0"/>
    <xf numFmtId="0" fontId="10" fillId="23" borderId="14" applyNumberFormat="0" applyFont="0" applyAlignment="0" applyProtection="0"/>
    <xf numFmtId="0" fontId="25" fillId="0" borderId="0"/>
    <xf numFmtId="43" fontId="56" fillId="0" borderId="0"/>
    <xf numFmtId="43" fontId="56" fillId="0" borderId="0"/>
    <xf numFmtId="43" fontId="56" fillId="0" borderId="0"/>
    <xf numFmtId="43" fontId="56" fillId="0" borderId="0"/>
    <xf numFmtId="184" fontId="68" fillId="0" borderId="0"/>
    <xf numFmtId="184" fontId="68" fillId="0" borderId="0"/>
    <xf numFmtId="184" fontId="111"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8"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57" fillId="4" borderId="15" applyNumberFormat="0" applyAlignment="0" applyProtection="0"/>
    <xf numFmtId="41" fontId="112" fillId="61" borderId="56" applyAlignment="0" applyProtection="0"/>
    <xf numFmtId="41" fontId="112" fillId="61" borderId="56" applyAlignment="0" applyProtection="0"/>
    <xf numFmtId="0" fontId="57" fillId="4" borderId="15" applyNumberFormat="0" applyAlignment="0" applyProtection="0"/>
    <xf numFmtId="176" fontId="57" fillId="14" borderId="15" applyNumberFormat="0" applyAlignment="0" applyProtection="0"/>
    <xf numFmtId="0" fontId="10" fillId="0" borderId="0"/>
    <xf numFmtId="0" fontId="10" fillId="0" borderId="0"/>
    <xf numFmtId="0" fontId="8" fillId="0" borderId="0"/>
    <xf numFmtId="0" fontId="57" fillId="1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10" fillId="0" borderId="0"/>
    <xf numFmtId="0" fontId="10" fillId="0" borderId="0"/>
    <xf numFmtId="0" fontId="57" fillId="4" borderId="15" applyNumberFormat="0" applyAlignment="0" applyProtection="0"/>
    <xf numFmtId="176" fontId="57" fillId="4" borderId="15" applyNumberFormat="0" applyAlignment="0" applyProtection="0"/>
    <xf numFmtId="0" fontId="8" fillId="0" borderId="0"/>
    <xf numFmtId="0" fontId="57" fillId="4" borderId="15" applyNumberFormat="0" applyAlignment="0" applyProtection="0"/>
    <xf numFmtId="0" fontId="57" fillId="14" borderId="15" applyNumberFormat="0" applyAlignment="0" applyProtection="0"/>
    <xf numFmtId="0" fontId="57" fillId="4" borderId="15" applyNumberFormat="0" applyAlignment="0" applyProtection="0"/>
    <xf numFmtId="0" fontId="112" fillId="61" borderId="56" applyNumberFormat="0" applyAlignment="0" applyProtection="0"/>
    <xf numFmtId="0" fontId="10" fillId="0" borderId="0"/>
    <xf numFmtId="0" fontId="10" fillId="0" borderId="0"/>
    <xf numFmtId="0" fontId="8" fillId="0" borderId="0"/>
    <xf numFmtId="176" fontId="57" fillId="1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176" fontId="57" fillId="4" borderId="15" applyNumberFormat="0" applyAlignment="0" applyProtection="0"/>
    <xf numFmtId="0" fontId="8" fillId="0" borderId="0"/>
    <xf numFmtId="0" fontId="10" fillId="0" borderId="0"/>
    <xf numFmtId="0" fontId="10" fillId="0" borderId="0"/>
    <xf numFmtId="0" fontId="10" fillId="0" borderId="0"/>
    <xf numFmtId="0" fontId="10" fillId="0" borderId="0"/>
    <xf numFmtId="0" fontId="57" fillId="4" borderId="15" applyNumberFormat="0" applyAlignment="0" applyProtection="0"/>
    <xf numFmtId="176" fontId="57" fillId="4" borderId="15" applyNumberFormat="0" applyAlignment="0" applyProtection="0"/>
    <xf numFmtId="0" fontId="8" fillId="0" borderId="0"/>
    <xf numFmtId="0" fontId="112" fillId="61" borderId="56" applyNumberFormat="0" applyAlignment="0" applyProtection="0"/>
    <xf numFmtId="176" fontId="57" fillId="14" borderId="15" applyNumberFormat="0" applyAlignment="0" applyProtection="0"/>
    <xf numFmtId="0" fontId="10" fillId="0" borderId="0"/>
    <xf numFmtId="0" fontId="10" fillId="0" borderId="0"/>
    <xf numFmtId="0" fontId="8" fillId="0" borderId="0"/>
    <xf numFmtId="176" fontId="57" fillId="14" borderId="15" applyNumberFormat="0" applyAlignment="0" applyProtection="0"/>
    <xf numFmtId="0" fontId="10" fillId="0" borderId="0"/>
    <xf numFmtId="0" fontId="10" fillId="0" borderId="0"/>
    <xf numFmtId="0" fontId="57" fillId="14" borderId="15" applyNumberFormat="0" applyAlignment="0" applyProtection="0"/>
    <xf numFmtId="176" fontId="57" fillId="14" borderId="15" applyNumberFormat="0" applyAlignment="0" applyProtection="0"/>
    <xf numFmtId="176" fontId="57" fillId="14" borderId="15" applyNumberFormat="0" applyAlignment="0" applyProtection="0"/>
    <xf numFmtId="0" fontId="112" fillId="61" borderId="56" applyNumberFormat="0" applyAlignment="0" applyProtection="0"/>
    <xf numFmtId="0" fontId="8" fillId="0" borderId="0"/>
    <xf numFmtId="41" fontId="112" fillId="61" borderId="56" applyAlignment="0" applyProtection="0"/>
    <xf numFmtId="41" fontId="112" fillId="61" borderId="56" applyAlignment="0" applyProtection="0"/>
    <xf numFmtId="0" fontId="112" fillId="61" borderId="56" applyNumberFormat="0" applyAlignment="0" applyProtection="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57" fillId="14" borderId="15" applyNumberFormat="0" applyAlignment="0" applyProtection="0"/>
    <xf numFmtId="176" fontId="57" fillId="14" borderId="15" applyNumberFormat="0" applyAlignment="0" applyProtection="0"/>
    <xf numFmtId="0" fontId="10" fillId="0" borderId="0"/>
    <xf numFmtId="0" fontId="10" fillId="0" borderId="0"/>
    <xf numFmtId="0" fontId="8" fillId="0" borderId="0"/>
    <xf numFmtId="0" fontId="57" fillId="14" borderId="15" applyNumberFormat="0" applyAlignment="0" applyProtection="0"/>
    <xf numFmtId="0" fontId="10" fillId="0" borderId="0"/>
    <xf numFmtId="0" fontId="10" fillId="0" borderId="0"/>
    <xf numFmtId="0" fontId="8" fillId="0" borderId="0"/>
    <xf numFmtId="176" fontId="57" fillId="1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57" fillId="4" borderId="15" applyNumberFormat="0" applyAlignment="0" applyProtection="0"/>
    <xf numFmtId="0" fontId="57" fillId="14" borderId="15" applyNumberFormat="0" applyAlignment="0" applyProtection="0"/>
    <xf numFmtId="176" fontId="57" fillId="14" borderId="15" applyNumberFormat="0" applyAlignment="0" applyProtection="0"/>
    <xf numFmtId="0" fontId="10" fillId="0" borderId="0"/>
    <xf numFmtId="0" fontId="10" fillId="0" borderId="0"/>
    <xf numFmtId="0" fontId="10" fillId="0" borderId="0"/>
    <xf numFmtId="0" fontId="10" fillId="0" borderId="0"/>
    <xf numFmtId="0" fontId="57" fillId="14" borderId="15" applyNumberFormat="0" applyAlignment="0" applyProtection="0"/>
    <xf numFmtId="0" fontId="57" fillId="14" borderId="15" applyNumberFormat="0" applyAlignment="0" applyProtection="0"/>
    <xf numFmtId="176" fontId="57" fillId="14" borderId="15" applyNumberFormat="0" applyAlignment="0" applyProtection="0"/>
    <xf numFmtId="0" fontId="8" fillId="0" borderId="0"/>
    <xf numFmtId="0" fontId="57" fillId="14" borderId="15" applyNumberFormat="0" applyAlignment="0" applyProtection="0"/>
    <xf numFmtId="176" fontId="112" fillId="61" borderId="56" applyNumberFormat="0" applyAlignment="0" applyProtection="0"/>
    <xf numFmtId="0" fontId="10" fillId="0" borderId="0"/>
    <xf numFmtId="0" fontId="10" fillId="0" borderId="0"/>
    <xf numFmtId="176" fontId="112" fillId="61" borderId="56" applyNumberFormat="0" applyAlignment="0" applyProtection="0"/>
    <xf numFmtId="0" fontId="8" fillId="0" borderId="0"/>
    <xf numFmtId="0" fontId="10" fillId="0" borderId="0"/>
    <xf numFmtId="0" fontId="10" fillId="0" borderId="0"/>
    <xf numFmtId="0" fontId="10" fillId="0" borderId="0"/>
    <xf numFmtId="0" fontId="10" fillId="0" borderId="0"/>
    <xf numFmtId="0" fontId="57" fillId="4" borderId="15" applyNumberFormat="0" applyAlignment="0" applyProtection="0"/>
    <xf numFmtId="176" fontId="112" fillId="61" borderId="56" applyNumberFormat="0" applyAlignment="0" applyProtection="0"/>
    <xf numFmtId="0" fontId="8" fillId="0" borderId="0"/>
    <xf numFmtId="0" fontId="57" fillId="4" borderId="15" applyNumberFormat="0" applyAlignment="0" applyProtection="0"/>
    <xf numFmtId="0" fontId="57" fillId="4" borderId="15" applyNumberFormat="0" applyAlignment="0" applyProtection="0"/>
    <xf numFmtId="176" fontId="57" fillId="14" borderId="15" applyNumberFormat="0" applyAlignment="0" applyProtection="0"/>
    <xf numFmtId="0" fontId="10" fillId="0" borderId="0"/>
    <xf numFmtId="0" fontId="10" fillId="0" borderId="0"/>
    <xf numFmtId="176" fontId="57" fillId="14" borderId="15" applyNumberFormat="0" applyAlignment="0" applyProtection="0"/>
    <xf numFmtId="0" fontId="8" fillId="0" borderId="0"/>
    <xf numFmtId="0" fontId="57" fillId="4" borderId="15" applyNumberFormat="0" applyAlignment="0" applyProtection="0"/>
    <xf numFmtId="176" fontId="57" fillId="4" borderId="15" applyNumberFormat="0" applyAlignment="0" applyProtection="0"/>
    <xf numFmtId="0" fontId="10" fillId="0" borderId="0"/>
    <xf numFmtId="0" fontId="10" fillId="0" borderId="0"/>
    <xf numFmtId="176" fontId="57" fillId="4" borderId="15" applyNumberFormat="0" applyAlignment="0" applyProtection="0"/>
    <xf numFmtId="0" fontId="8" fillId="0" borderId="0"/>
    <xf numFmtId="0" fontId="10" fillId="0" borderId="0"/>
    <xf numFmtId="0" fontId="10" fillId="0" borderId="0"/>
    <xf numFmtId="0" fontId="57" fillId="4" borderId="15" applyNumberFormat="0" applyAlignment="0" applyProtection="0"/>
    <xf numFmtId="176" fontId="57" fillId="4" borderId="15" applyNumberFormat="0" applyAlignment="0" applyProtection="0"/>
    <xf numFmtId="0" fontId="8" fillId="0" borderId="0"/>
    <xf numFmtId="0" fontId="57" fillId="4" borderId="15" applyNumberFormat="0" applyAlignment="0" applyProtection="0"/>
    <xf numFmtId="176" fontId="57" fillId="4" borderId="15" applyNumberFormat="0" applyAlignment="0" applyProtection="0"/>
    <xf numFmtId="0" fontId="10" fillId="0" borderId="0"/>
    <xf numFmtId="0" fontId="10" fillId="0" borderId="0"/>
    <xf numFmtId="176" fontId="57" fillId="4" borderId="15" applyNumberFormat="0" applyAlignment="0" applyProtection="0"/>
    <xf numFmtId="0" fontId="10" fillId="0" borderId="0"/>
    <xf numFmtId="0" fontId="10" fillId="0" borderId="0"/>
    <xf numFmtId="176" fontId="57" fillId="14" borderId="15" applyNumberFormat="0" applyAlignment="0" applyProtection="0"/>
    <xf numFmtId="176" fontId="57" fillId="14" borderId="15" applyNumberFormat="0" applyAlignment="0" applyProtection="0"/>
    <xf numFmtId="176" fontId="57" fillId="4" borderId="15" applyNumberFormat="0" applyAlignment="0" applyProtection="0"/>
    <xf numFmtId="0" fontId="8" fillId="0" borderId="0"/>
    <xf numFmtId="0" fontId="57" fillId="4" borderId="15" applyNumberFormat="0" applyAlignment="0" applyProtection="0"/>
    <xf numFmtId="176" fontId="57" fillId="4" borderId="15" applyNumberFormat="0" applyAlignment="0" applyProtection="0"/>
    <xf numFmtId="0" fontId="10" fillId="0" borderId="0"/>
    <xf numFmtId="0" fontId="10" fillId="0" borderId="0"/>
    <xf numFmtId="0" fontId="10" fillId="0" borderId="0"/>
    <xf numFmtId="0" fontId="10" fillId="0" borderId="0"/>
    <xf numFmtId="0" fontId="57" fillId="4" borderId="15" applyNumberFormat="0" applyAlignment="0" applyProtection="0"/>
    <xf numFmtId="176" fontId="57" fillId="4" borderId="15" applyNumberFormat="0" applyAlignment="0" applyProtection="0"/>
    <xf numFmtId="0" fontId="8"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57" fillId="4" borderId="15" applyNumberFormat="0" applyAlignment="0" applyProtection="0"/>
    <xf numFmtId="0" fontId="57" fillId="4" borderId="15" applyNumberFormat="0" applyAlignment="0" applyProtection="0"/>
    <xf numFmtId="0" fontId="57" fillId="4" borderId="15" applyNumberFormat="0" applyAlignment="0" applyProtection="0"/>
    <xf numFmtId="0" fontId="10" fillId="0" borderId="0"/>
    <xf numFmtId="0" fontId="10" fillId="0" borderId="0"/>
    <xf numFmtId="176" fontId="57" fillId="4" borderId="15" applyNumberFormat="0" applyAlignment="0" applyProtection="0"/>
    <xf numFmtId="0" fontId="10" fillId="0" borderId="0"/>
    <xf numFmtId="0" fontId="10" fillId="0" borderId="0"/>
    <xf numFmtId="0" fontId="10" fillId="0" borderId="0"/>
    <xf numFmtId="0" fontId="10" fillId="0" borderId="0"/>
    <xf numFmtId="176" fontId="57" fillId="4" borderId="15" applyNumberFormat="0" applyAlignment="0" applyProtection="0"/>
    <xf numFmtId="0" fontId="8" fillId="0" borderId="0"/>
    <xf numFmtId="0" fontId="112" fillId="61" borderId="56" applyNumberFormat="0" applyAlignment="0" applyProtection="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176" fontId="57" fillId="4" borderId="15" applyNumberFormat="0" applyAlignment="0" applyProtection="0"/>
    <xf numFmtId="0" fontId="25"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176" fontId="57" fillId="4" borderId="15" applyNumberFormat="0" applyAlignment="0" applyProtection="0"/>
    <xf numFmtId="0" fontId="57" fillId="1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14" borderId="15" applyNumberFormat="0" applyAlignment="0" applyProtection="0"/>
    <xf numFmtId="0" fontId="10" fillId="0" borderId="0"/>
    <xf numFmtId="0" fontId="10" fillId="0" borderId="0"/>
    <xf numFmtId="0" fontId="10" fillId="0" borderId="0"/>
    <xf numFmtId="0" fontId="10" fillId="0" borderId="0"/>
    <xf numFmtId="0" fontId="57" fillId="14" borderId="15" applyNumberFormat="0" applyAlignment="0" applyProtection="0"/>
    <xf numFmtId="176" fontId="57" fillId="14" borderId="15" applyNumberFormat="0" applyAlignment="0" applyProtection="0"/>
    <xf numFmtId="0" fontId="8" fillId="0" borderId="0"/>
    <xf numFmtId="0" fontId="57" fillId="14" borderId="15" applyNumberFormat="0" applyAlignment="0" applyProtection="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176" fontId="57" fillId="4" borderId="15" applyNumberFormat="0" applyAlignment="0" applyProtection="0"/>
    <xf numFmtId="0" fontId="57" fillId="4" borderId="15" applyNumberFormat="0" applyAlignment="0" applyProtection="0"/>
    <xf numFmtId="0" fontId="57" fillId="4" borderId="15" applyNumberFormat="0" applyAlignment="0" applyProtection="0"/>
    <xf numFmtId="0" fontId="10" fillId="0" borderId="0"/>
    <xf numFmtId="0" fontId="10" fillId="0" borderId="0"/>
    <xf numFmtId="176" fontId="57" fillId="4" borderId="15" applyNumberFormat="0" applyAlignment="0" applyProtection="0"/>
    <xf numFmtId="0" fontId="10" fillId="0" borderId="0"/>
    <xf numFmtId="0" fontId="10" fillId="0" borderId="0"/>
    <xf numFmtId="0" fontId="10" fillId="0" borderId="0"/>
    <xf numFmtId="0" fontId="10" fillId="0" borderId="0"/>
    <xf numFmtId="176" fontId="57" fillId="4" borderId="15" applyNumberFormat="0" applyAlignment="0" applyProtection="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176"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0" fontId="112" fillId="61" borderId="56" applyNumberFormat="0" applyAlignment="0" applyProtection="0"/>
    <xf numFmtId="0" fontId="10" fillId="0" borderId="0"/>
    <xf numFmtId="0" fontId="10" fillId="0" borderId="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112" fillId="61" borderId="56" applyNumberFormat="0" applyAlignment="0" applyProtection="0"/>
    <xf numFmtId="0" fontId="10" fillId="0" borderId="0"/>
    <xf numFmtId="0" fontId="10" fillId="0" borderId="0"/>
    <xf numFmtId="176" fontId="112" fillId="61" borderId="56" applyNumberFormat="0" applyAlignment="0" applyProtection="0"/>
    <xf numFmtId="0" fontId="10" fillId="0" borderId="0"/>
    <xf numFmtId="0" fontId="10" fillId="0" borderId="0"/>
    <xf numFmtId="0" fontId="10" fillId="0" borderId="0"/>
    <xf numFmtId="0" fontId="10"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57" fillId="4" borderId="15"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7" fillId="4" borderId="15" applyNumberFormat="0" applyAlignment="0" applyProtection="0"/>
    <xf numFmtId="0" fontId="57" fillId="4" borderId="15" applyNumberFormat="0" applyAlignment="0" applyProtection="0"/>
    <xf numFmtId="0" fontId="10" fillId="0" borderId="0"/>
    <xf numFmtId="0" fontId="10" fillId="0" borderId="0"/>
    <xf numFmtId="0" fontId="8" fillId="0" borderId="0"/>
    <xf numFmtId="176" fontId="57" fillId="4" borderId="15" applyNumberFormat="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40" fontId="58" fillId="24" borderId="0">
      <alignment horizontal="right"/>
    </xf>
    <xf numFmtId="40" fontId="113" fillId="24" borderId="0">
      <alignment horizontal="right"/>
    </xf>
    <xf numFmtId="40" fontId="58" fillId="24" borderId="0">
      <alignment horizontal="right"/>
    </xf>
    <xf numFmtId="0" fontId="10" fillId="0" borderId="0"/>
    <xf numFmtId="0" fontId="10" fillId="0" borderId="0"/>
    <xf numFmtId="0" fontId="8" fillId="0" borderId="0"/>
    <xf numFmtId="0" fontId="10" fillId="0" borderId="0"/>
    <xf numFmtId="0" fontId="10" fillId="0" borderId="0"/>
    <xf numFmtId="0" fontId="8" fillId="0" borderId="0"/>
    <xf numFmtId="40" fontId="113" fillId="24" borderId="0">
      <alignment horizontal="right"/>
    </xf>
    <xf numFmtId="0" fontId="10" fillId="0" borderId="0"/>
    <xf numFmtId="40" fontId="113" fillId="24" borderId="0">
      <alignment horizontal="right"/>
    </xf>
    <xf numFmtId="0" fontId="10" fillId="0" borderId="0"/>
    <xf numFmtId="0" fontId="8" fillId="0" borderId="0"/>
    <xf numFmtId="40" fontId="58" fillId="24" borderId="0">
      <alignment horizontal="right"/>
    </xf>
    <xf numFmtId="40" fontId="58" fillId="24" borderId="0">
      <alignment horizontal="right"/>
    </xf>
    <xf numFmtId="40" fontId="113" fillId="24" borderId="0">
      <alignment horizontal="right"/>
    </xf>
    <xf numFmtId="0" fontId="10" fillId="0" borderId="0"/>
    <xf numFmtId="0" fontId="10" fillId="0" borderId="0"/>
    <xf numFmtId="0" fontId="8" fillId="0" borderId="0"/>
    <xf numFmtId="0" fontId="10" fillId="0" borderId="0"/>
    <xf numFmtId="0" fontId="10" fillId="0" borderId="0"/>
    <xf numFmtId="0" fontId="8" fillId="0" borderId="0"/>
    <xf numFmtId="0" fontId="10" fillId="0" borderId="0"/>
    <xf numFmtId="0" fontId="10" fillId="0" borderId="0"/>
    <xf numFmtId="40" fontId="113" fillId="24" borderId="0">
      <alignment horizontal="right"/>
    </xf>
    <xf numFmtId="0" fontId="8" fillId="0" borderId="0"/>
    <xf numFmtId="40" fontId="113" fillId="24" borderId="0">
      <alignment horizontal="right"/>
    </xf>
    <xf numFmtId="40" fontId="113" fillId="24" borderId="0">
      <alignment horizontal="right"/>
    </xf>
    <xf numFmtId="0" fontId="59" fillId="20" borderId="0">
      <alignment horizontal="center"/>
    </xf>
    <xf numFmtId="0" fontId="59" fillId="20" borderId="0">
      <alignment horizontal="center"/>
    </xf>
    <xf numFmtId="0" fontId="10" fillId="0" borderId="0"/>
    <xf numFmtId="0" fontId="10" fillId="0" borderId="0"/>
    <xf numFmtId="176" fontId="59" fillId="20" borderId="0">
      <alignment horizontal="center"/>
    </xf>
    <xf numFmtId="0" fontId="10" fillId="0" borderId="0"/>
    <xf numFmtId="0" fontId="10" fillId="0" borderId="0"/>
    <xf numFmtId="0" fontId="10" fillId="0" borderId="0"/>
    <xf numFmtId="0" fontId="10" fillId="0" borderId="0"/>
    <xf numFmtId="176" fontId="59" fillId="20" borderId="0">
      <alignment horizontal="center"/>
    </xf>
    <xf numFmtId="0" fontId="8" fillId="0" borderId="0"/>
    <xf numFmtId="0" fontId="59" fillId="20" borderId="0">
      <alignment horizontal="center"/>
    </xf>
    <xf numFmtId="0" fontId="114" fillId="24" borderId="0">
      <alignment horizontal="right"/>
    </xf>
    <xf numFmtId="176" fontId="59" fillId="20" borderId="0">
      <alignment horizontal="center"/>
    </xf>
    <xf numFmtId="0" fontId="10" fillId="0" borderId="0"/>
    <xf numFmtId="0" fontId="10" fillId="0" borderId="0"/>
    <xf numFmtId="0" fontId="8" fillId="0" borderId="0"/>
    <xf numFmtId="176" fontId="114" fillId="24" borderId="0">
      <alignment horizontal="right"/>
    </xf>
    <xf numFmtId="0" fontId="10" fillId="0" borderId="0"/>
    <xf numFmtId="0" fontId="10" fillId="0" borderId="0"/>
    <xf numFmtId="0" fontId="10" fillId="0" borderId="0"/>
    <xf numFmtId="0" fontId="10" fillId="0" borderId="0"/>
    <xf numFmtId="0" fontId="114" fillId="24" borderId="0">
      <alignment horizontal="right"/>
    </xf>
    <xf numFmtId="176" fontId="114" fillId="24" borderId="0">
      <alignment horizontal="right"/>
    </xf>
    <xf numFmtId="0" fontId="8" fillId="0" borderId="0"/>
    <xf numFmtId="0" fontId="114" fillId="24" borderId="0">
      <alignment horizontal="right"/>
    </xf>
    <xf numFmtId="0" fontId="114" fillId="24" borderId="0">
      <alignment horizontal="right"/>
    </xf>
    <xf numFmtId="0" fontId="10" fillId="0" borderId="0"/>
    <xf numFmtId="0" fontId="10" fillId="0" borderId="0"/>
    <xf numFmtId="176" fontId="114" fillId="24" borderId="0">
      <alignment horizontal="right"/>
    </xf>
    <xf numFmtId="0" fontId="10" fillId="0" borderId="0"/>
    <xf numFmtId="0" fontId="10" fillId="0" borderId="0"/>
    <xf numFmtId="0" fontId="10" fillId="0" borderId="0"/>
    <xf numFmtId="0" fontId="10" fillId="0" borderId="0"/>
    <xf numFmtId="0" fontId="59" fillId="20" borderId="0">
      <alignment horizontal="center"/>
    </xf>
    <xf numFmtId="176" fontId="114" fillId="24" borderId="0">
      <alignment horizontal="right"/>
    </xf>
    <xf numFmtId="0" fontId="8" fillId="0" borderId="0"/>
    <xf numFmtId="0" fontId="59" fillId="20" borderId="0">
      <alignment horizontal="center"/>
    </xf>
    <xf numFmtId="176" fontId="59" fillId="20" borderId="0">
      <alignment horizontal="center"/>
    </xf>
    <xf numFmtId="0" fontId="10" fillId="0" borderId="0"/>
    <xf numFmtId="0" fontId="10" fillId="0" borderId="0"/>
    <xf numFmtId="0" fontId="8" fillId="0" borderId="0"/>
    <xf numFmtId="0" fontId="8" fillId="0" borderId="0"/>
    <xf numFmtId="0" fontId="59" fillId="20" borderId="0">
      <alignment horizontal="center"/>
    </xf>
    <xf numFmtId="0" fontId="10" fillId="0" borderId="0"/>
    <xf numFmtId="0" fontId="10" fillId="0" borderId="0"/>
    <xf numFmtId="176" fontId="59" fillId="20" borderId="0">
      <alignment horizontal="center"/>
    </xf>
    <xf numFmtId="176" fontId="59" fillId="20" borderId="0">
      <alignment horizontal="center"/>
    </xf>
    <xf numFmtId="0" fontId="10" fillId="0" borderId="0"/>
    <xf numFmtId="0" fontId="10" fillId="0" borderId="0"/>
    <xf numFmtId="0" fontId="8" fillId="0" borderId="0"/>
    <xf numFmtId="0" fontId="59" fillId="20" borderId="0">
      <alignment horizontal="center"/>
    </xf>
    <xf numFmtId="0" fontId="76" fillId="69" borderId="16"/>
    <xf numFmtId="0" fontId="76" fillId="69" borderId="16"/>
    <xf numFmtId="0" fontId="10" fillId="0" borderId="0"/>
    <xf numFmtId="0" fontId="10" fillId="0" borderId="0"/>
    <xf numFmtId="176" fontId="76" fillId="69" borderId="16"/>
    <xf numFmtId="0" fontId="10" fillId="0" borderId="0"/>
    <xf numFmtId="0" fontId="10" fillId="0" borderId="0"/>
    <xf numFmtId="0" fontId="10" fillId="0" borderId="0"/>
    <xf numFmtId="0" fontId="10" fillId="0" borderId="0"/>
    <xf numFmtId="0" fontId="76" fillId="69" borderId="16"/>
    <xf numFmtId="0" fontId="8" fillId="0" borderId="0"/>
    <xf numFmtId="0" fontId="115" fillId="24" borderId="16"/>
    <xf numFmtId="176" fontId="76" fillId="69" borderId="16"/>
    <xf numFmtId="0" fontId="10" fillId="0" borderId="0"/>
    <xf numFmtId="0" fontId="10" fillId="0" borderId="0"/>
    <xf numFmtId="0" fontId="8" fillId="0" borderId="0"/>
    <xf numFmtId="0" fontId="115" fillId="24" borderId="16"/>
    <xf numFmtId="0" fontId="10" fillId="0" borderId="0"/>
    <xf numFmtId="0" fontId="10" fillId="0" borderId="0"/>
    <xf numFmtId="176" fontId="115" fillId="24" borderId="16"/>
    <xf numFmtId="0" fontId="10" fillId="0" borderId="0"/>
    <xf numFmtId="0" fontId="10" fillId="0" borderId="0"/>
    <xf numFmtId="0" fontId="10" fillId="0" borderId="0"/>
    <xf numFmtId="0" fontId="10" fillId="0" borderId="0"/>
    <xf numFmtId="176" fontId="115" fillId="24" borderId="16"/>
    <xf numFmtId="0" fontId="8" fillId="0" borderId="0"/>
    <xf numFmtId="0" fontId="115" fillId="24" borderId="16"/>
    <xf numFmtId="0" fontId="115" fillId="24" borderId="16"/>
    <xf numFmtId="0" fontId="10" fillId="0" borderId="0"/>
    <xf numFmtId="0" fontId="10" fillId="0" borderId="0"/>
    <xf numFmtId="0" fontId="8" fillId="0" borderId="0"/>
    <xf numFmtId="176" fontId="76" fillId="69" borderId="16"/>
    <xf numFmtId="0" fontId="10" fillId="0" borderId="0"/>
    <xf numFmtId="0" fontId="10" fillId="0" borderId="0"/>
    <xf numFmtId="0" fontId="8" fillId="0" borderId="0"/>
    <xf numFmtId="0" fontId="76" fillId="69" borderId="16"/>
    <xf numFmtId="0" fontId="10" fillId="0" borderId="0"/>
    <xf numFmtId="0" fontId="10" fillId="0" borderId="0"/>
    <xf numFmtId="0" fontId="76" fillId="69" borderId="16"/>
    <xf numFmtId="176" fontId="76" fillId="69" borderId="16"/>
    <xf numFmtId="0" fontId="10" fillId="0" borderId="0"/>
    <xf numFmtId="0" fontId="10" fillId="0" borderId="0"/>
    <xf numFmtId="0" fontId="8" fillId="0" borderId="0"/>
    <xf numFmtId="0" fontId="76" fillId="69" borderId="16"/>
    <xf numFmtId="0" fontId="116" fillId="0" borderId="0" applyBorder="0">
      <alignment horizontal="centerContinuous"/>
    </xf>
    <xf numFmtId="0" fontId="116" fillId="0" borderId="0" applyBorder="0">
      <alignment horizontal="centerContinuous"/>
    </xf>
    <xf numFmtId="0" fontId="10" fillId="0" borderId="0"/>
    <xf numFmtId="0" fontId="10" fillId="0" borderId="0"/>
    <xf numFmtId="176" fontId="116" fillId="0" borderId="0" applyBorder="0">
      <alignment horizontal="centerContinuous"/>
    </xf>
    <xf numFmtId="0" fontId="10" fillId="0" borderId="0"/>
    <xf numFmtId="0" fontId="10" fillId="0" borderId="0"/>
    <xf numFmtId="0" fontId="10" fillId="0" borderId="0"/>
    <xf numFmtId="0" fontId="10" fillId="0" borderId="0"/>
    <xf numFmtId="176" fontId="116" fillId="0" borderId="0" applyBorder="0">
      <alignment horizontal="centerContinuous"/>
    </xf>
    <xf numFmtId="0" fontId="8" fillId="0" borderId="0"/>
    <xf numFmtId="0" fontId="116" fillId="0" borderId="0" applyBorder="0">
      <alignment horizontal="centerContinuous"/>
    </xf>
    <xf numFmtId="0" fontId="115" fillId="0" borderId="0" applyBorder="0">
      <alignment horizontal="centerContinuous"/>
    </xf>
    <xf numFmtId="176" fontId="116" fillId="0" borderId="0" applyBorder="0">
      <alignment horizontal="centerContinuous"/>
    </xf>
    <xf numFmtId="0" fontId="10" fillId="0" borderId="0"/>
    <xf numFmtId="0" fontId="10" fillId="0" borderId="0"/>
    <xf numFmtId="0" fontId="8" fillId="0" borderId="0"/>
    <xf numFmtId="176" fontId="115" fillId="0" borderId="0" applyBorder="0">
      <alignment horizontal="centerContinuous"/>
    </xf>
    <xf numFmtId="0" fontId="10" fillId="0" borderId="0"/>
    <xf numFmtId="0" fontId="10" fillId="0" borderId="0"/>
    <xf numFmtId="0" fontId="10" fillId="0" borderId="0"/>
    <xf numFmtId="0" fontId="10" fillId="0" borderId="0"/>
    <xf numFmtId="0" fontId="115" fillId="0" borderId="0" applyBorder="0">
      <alignment horizontal="centerContinuous"/>
    </xf>
    <xf numFmtId="176" fontId="115" fillId="0" borderId="0" applyBorder="0">
      <alignment horizontal="centerContinuous"/>
    </xf>
    <xf numFmtId="0" fontId="8" fillId="0" borderId="0"/>
    <xf numFmtId="0" fontId="115" fillId="0" borderId="0" applyBorder="0">
      <alignment horizontal="centerContinuous"/>
    </xf>
    <xf numFmtId="0" fontId="115" fillId="0" borderId="0" applyBorder="0">
      <alignment horizontal="centerContinuous"/>
    </xf>
    <xf numFmtId="0" fontId="10" fillId="0" borderId="0"/>
    <xf numFmtId="0" fontId="10" fillId="0" borderId="0"/>
    <xf numFmtId="176" fontId="115" fillId="0" borderId="0" applyBorder="0">
      <alignment horizontal="centerContinuous"/>
    </xf>
    <xf numFmtId="0" fontId="10" fillId="0" borderId="0"/>
    <xf numFmtId="0" fontId="10" fillId="0" borderId="0"/>
    <xf numFmtId="0" fontId="10" fillId="0" borderId="0"/>
    <xf numFmtId="0" fontId="10" fillId="0" borderId="0"/>
    <xf numFmtId="0" fontId="116" fillId="0" borderId="0" applyBorder="0">
      <alignment horizontal="centerContinuous"/>
    </xf>
    <xf numFmtId="176" fontId="115" fillId="0" borderId="0" applyBorder="0">
      <alignment horizontal="centerContinuous"/>
    </xf>
    <xf numFmtId="0" fontId="8" fillId="0" borderId="0"/>
    <xf numFmtId="0" fontId="116" fillId="0" borderId="0" applyBorder="0">
      <alignment horizontal="centerContinuous"/>
    </xf>
    <xf numFmtId="176" fontId="116" fillId="0" borderId="0" applyBorder="0">
      <alignment horizontal="centerContinuous"/>
    </xf>
    <xf numFmtId="0" fontId="10" fillId="0" borderId="0"/>
    <xf numFmtId="0" fontId="10" fillId="0" borderId="0"/>
    <xf numFmtId="0" fontId="8" fillId="0" borderId="0"/>
    <xf numFmtId="0" fontId="8" fillId="0" borderId="0"/>
    <xf numFmtId="0" fontId="116" fillId="0" borderId="0" applyBorder="0">
      <alignment horizontal="centerContinuous"/>
    </xf>
    <xf numFmtId="0" fontId="10" fillId="0" borderId="0"/>
    <xf numFmtId="0" fontId="10" fillId="0" borderId="0"/>
    <xf numFmtId="176" fontId="116" fillId="0" borderId="0" applyBorder="0">
      <alignment horizontal="centerContinuous"/>
    </xf>
    <xf numFmtId="176" fontId="116" fillId="0" borderId="0" applyBorder="0">
      <alignment horizontal="centerContinuous"/>
    </xf>
    <xf numFmtId="0" fontId="10" fillId="0" borderId="0"/>
    <xf numFmtId="0" fontId="10" fillId="0" borderId="0"/>
    <xf numFmtId="0" fontId="8" fillId="0" borderId="0"/>
    <xf numFmtId="0" fontId="116" fillId="0" borderId="0" applyBorder="0">
      <alignment horizontal="centerContinuous"/>
    </xf>
    <xf numFmtId="0" fontId="117" fillId="0" borderId="0" applyBorder="0">
      <alignment horizontal="centerContinuous"/>
    </xf>
    <xf numFmtId="0" fontId="117" fillId="0" borderId="0" applyBorder="0">
      <alignment horizontal="centerContinuous"/>
    </xf>
    <xf numFmtId="0" fontId="10" fillId="0" borderId="0"/>
    <xf numFmtId="0" fontId="10" fillId="0" borderId="0"/>
    <xf numFmtId="176" fontId="117" fillId="0" borderId="0" applyBorder="0">
      <alignment horizontal="centerContinuous"/>
    </xf>
    <xf numFmtId="0" fontId="10" fillId="0" borderId="0"/>
    <xf numFmtId="0" fontId="10" fillId="0" borderId="0"/>
    <xf numFmtId="0" fontId="10" fillId="0" borderId="0"/>
    <xf numFmtId="0" fontId="10" fillId="0" borderId="0"/>
    <xf numFmtId="176" fontId="117" fillId="0" borderId="0" applyBorder="0">
      <alignment horizontal="centerContinuous"/>
    </xf>
    <xf numFmtId="0" fontId="8" fillId="0" borderId="0"/>
    <xf numFmtId="0" fontId="117" fillId="0" borderId="0" applyBorder="0">
      <alignment horizontal="centerContinuous"/>
    </xf>
    <xf numFmtId="0" fontId="118" fillId="0" borderId="0" applyBorder="0">
      <alignment horizontal="centerContinuous"/>
    </xf>
    <xf numFmtId="176" fontId="117" fillId="0" borderId="0" applyBorder="0">
      <alignment horizontal="centerContinuous"/>
    </xf>
    <xf numFmtId="0" fontId="10" fillId="0" borderId="0"/>
    <xf numFmtId="0" fontId="10" fillId="0" borderId="0"/>
    <xf numFmtId="0" fontId="8" fillId="0" borderId="0"/>
    <xf numFmtId="176" fontId="118" fillId="0" borderId="0" applyBorder="0">
      <alignment horizontal="centerContinuous"/>
    </xf>
    <xf numFmtId="0" fontId="10" fillId="0" borderId="0"/>
    <xf numFmtId="0" fontId="10" fillId="0" borderId="0"/>
    <xf numFmtId="0" fontId="10" fillId="0" borderId="0"/>
    <xf numFmtId="0" fontId="10" fillId="0" borderId="0"/>
    <xf numFmtId="0" fontId="118" fillId="0" borderId="0" applyBorder="0">
      <alignment horizontal="centerContinuous"/>
    </xf>
    <xf numFmtId="176" fontId="118" fillId="0" borderId="0" applyBorder="0">
      <alignment horizontal="centerContinuous"/>
    </xf>
    <xf numFmtId="0" fontId="8" fillId="0" borderId="0"/>
    <xf numFmtId="0" fontId="118" fillId="0" borderId="0" applyBorder="0">
      <alignment horizontal="centerContinuous"/>
    </xf>
    <xf numFmtId="0" fontId="118" fillId="0" borderId="0" applyBorder="0">
      <alignment horizontal="centerContinuous"/>
    </xf>
    <xf numFmtId="0" fontId="10" fillId="0" borderId="0"/>
    <xf numFmtId="0" fontId="10" fillId="0" borderId="0"/>
    <xf numFmtId="176" fontId="118" fillId="0" borderId="0" applyBorder="0">
      <alignment horizontal="centerContinuous"/>
    </xf>
    <xf numFmtId="0" fontId="10" fillId="0" borderId="0"/>
    <xf numFmtId="0" fontId="10" fillId="0" borderId="0"/>
    <xf numFmtId="0" fontId="10" fillId="0" borderId="0"/>
    <xf numFmtId="0" fontId="10" fillId="0" borderId="0"/>
    <xf numFmtId="0" fontId="117" fillId="0" borderId="0" applyBorder="0">
      <alignment horizontal="centerContinuous"/>
    </xf>
    <xf numFmtId="176" fontId="118" fillId="0" borderId="0" applyBorder="0">
      <alignment horizontal="centerContinuous"/>
    </xf>
    <xf numFmtId="0" fontId="8" fillId="0" borderId="0"/>
    <xf numFmtId="0" fontId="117" fillId="0" borderId="0" applyBorder="0">
      <alignment horizontal="centerContinuous"/>
    </xf>
    <xf numFmtId="176" fontId="117" fillId="0" borderId="0" applyBorder="0">
      <alignment horizontal="centerContinuous"/>
    </xf>
    <xf numFmtId="0" fontId="10" fillId="0" borderId="0"/>
    <xf numFmtId="0" fontId="10" fillId="0" borderId="0"/>
    <xf numFmtId="0" fontId="8" fillId="0" borderId="0"/>
    <xf numFmtId="0" fontId="8" fillId="0" borderId="0"/>
    <xf numFmtId="0" fontId="117" fillId="0" borderId="0" applyBorder="0">
      <alignment horizontal="centerContinuous"/>
    </xf>
    <xf numFmtId="0" fontId="10" fillId="0" borderId="0"/>
    <xf numFmtId="0" fontId="10" fillId="0" borderId="0"/>
    <xf numFmtId="176" fontId="117" fillId="0" borderId="0" applyBorder="0">
      <alignment horizontal="centerContinuous"/>
    </xf>
    <xf numFmtId="176" fontId="117" fillId="0" borderId="0" applyBorder="0">
      <alignment horizontal="centerContinuous"/>
    </xf>
    <xf numFmtId="0" fontId="10" fillId="0" borderId="0"/>
    <xf numFmtId="0" fontId="10" fillId="0" borderId="0"/>
    <xf numFmtId="0" fontId="8" fillId="0" borderId="0"/>
    <xf numFmtId="0" fontId="117" fillId="0" borderId="0" applyBorder="0">
      <alignment horizontal="centerContinuous"/>
    </xf>
    <xf numFmtId="0" fontId="11" fillId="0" borderId="57" applyNumberFormat="0" applyAlignment="0" applyProtection="0"/>
    <xf numFmtId="0" fontId="12" fillId="70" borderId="0" applyNumberFormat="0" applyFont="0" applyBorder="0" applyAlignment="0" applyProtection="0"/>
    <xf numFmtId="0" fontId="13" fillId="71" borderId="58" applyNumberFormat="0" applyFont="0" applyBorder="0" applyAlignment="0" applyProtection="0">
      <alignment horizontal="center"/>
    </xf>
    <xf numFmtId="0" fontId="13" fillId="13" borderId="58" applyNumberFormat="0" applyFont="0" applyBorder="0" applyAlignment="0" applyProtection="0">
      <alignment horizontal="center"/>
    </xf>
    <xf numFmtId="0" fontId="12" fillId="0" borderId="59" applyNumberFormat="0" applyAlignment="0" applyProtection="0"/>
    <xf numFmtId="0" fontId="12" fillId="0" borderId="60" applyNumberFormat="0" applyAlignment="0" applyProtection="0"/>
    <xf numFmtId="0" fontId="11" fillId="0" borderId="61"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25"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8" fillId="0" borderId="0"/>
    <xf numFmtId="9" fontId="12" fillId="0" borderId="0" applyFont="0" applyFill="0" applyBorder="0" applyAlignment="0" applyProtection="0"/>
    <xf numFmtId="0" fontId="2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8" fillId="0" borderId="0"/>
    <xf numFmtId="9" fontId="10" fillId="0" borderId="0" applyFont="0" applyFill="0" applyBorder="0" applyAlignment="0" applyProtection="0"/>
    <xf numFmtId="0" fontId="25"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2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25" fillId="0" borderId="0" applyFont="0" applyFill="0" applyBorder="0" applyAlignment="0" applyProtection="0"/>
    <xf numFmtId="9" fontId="25"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2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119" fillId="0" borderId="29">
      <alignment horizontal="center"/>
    </xf>
    <xf numFmtId="0" fontId="119" fillId="0" borderId="29">
      <alignment horizontal="center"/>
    </xf>
    <xf numFmtId="3" fontId="62" fillId="0" borderId="0" applyFont="0" applyFill="0" applyBorder="0" applyAlignment="0" applyProtection="0"/>
    <xf numFmtId="3" fontId="62" fillId="0" borderId="0" applyFont="0" applyFill="0" applyBorder="0" applyAlignment="0" applyProtection="0"/>
    <xf numFmtId="0" fontId="62" fillId="72" borderId="0" applyNumberFormat="0" applyFont="0" applyBorder="0" applyAlignment="0" applyProtection="0"/>
    <xf numFmtId="0" fontId="60" fillId="22" borderId="0">
      <alignment horizontal="center"/>
    </xf>
    <xf numFmtId="0" fontId="60" fillId="22" borderId="0">
      <alignment horizontal="center"/>
    </xf>
    <xf numFmtId="0" fontId="10" fillId="0" borderId="0"/>
    <xf numFmtId="0" fontId="10" fillId="0" borderId="0"/>
    <xf numFmtId="176" fontId="60" fillId="22" borderId="0">
      <alignment horizontal="center"/>
    </xf>
    <xf numFmtId="0" fontId="10" fillId="0" borderId="0"/>
    <xf numFmtId="0" fontId="10" fillId="0" borderId="0"/>
    <xf numFmtId="0" fontId="10" fillId="0" borderId="0"/>
    <xf numFmtId="0" fontId="10" fillId="0" borderId="0"/>
    <xf numFmtId="176" fontId="60" fillId="22" borderId="0">
      <alignment horizontal="center"/>
    </xf>
    <xf numFmtId="0" fontId="8" fillId="0" borderId="0"/>
    <xf numFmtId="49" fontId="120" fillId="14" borderId="0">
      <alignment horizontal="center"/>
    </xf>
    <xf numFmtId="0" fontId="10" fillId="0" borderId="0"/>
    <xf numFmtId="0" fontId="10" fillId="0" borderId="0"/>
    <xf numFmtId="0" fontId="8" fillId="0" borderId="0"/>
    <xf numFmtId="0" fontId="85" fillId="25" borderId="0">
      <alignment horizontal="center"/>
    </xf>
    <xf numFmtId="0" fontId="85" fillId="25" borderId="0">
      <alignment horizontal="center"/>
    </xf>
    <xf numFmtId="0" fontId="10" fillId="0" borderId="0"/>
    <xf numFmtId="0" fontId="10" fillId="0" borderId="0"/>
    <xf numFmtId="176" fontId="85" fillId="25" borderId="0">
      <alignment horizontal="center"/>
    </xf>
    <xf numFmtId="0" fontId="10" fillId="0" borderId="0"/>
    <xf numFmtId="0" fontId="10" fillId="0" borderId="0"/>
    <xf numFmtId="0" fontId="10" fillId="0" borderId="0"/>
    <xf numFmtId="0" fontId="10" fillId="0" borderId="0"/>
    <xf numFmtId="176" fontId="85" fillId="25" borderId="0">
      <alignment horizontal="center"/>
    </xf>
    <xf numFmtId="0" fontId="8" fillId="0" borderId="0"/>
    <xf numFmtId="0" fontId="85" fillId="25" borderId="0">
      <alignment horizontal="centerContinuous"/>
    </xf>
    <xf numFmtId="0" fontId="85" fillId="25" borderId="0">
      <alignment horizontal="centerContinuous"/>
    </xf>
    <xf numFmtId="0" fontId="10" fillId="0" borderId="0"/>
    <xf numFmtId="0" fontId="10" fillId="0" borderId="0"/>
    <xf numFmtId="176" fontId="85" fillId="25" borderId="0">
      <alignment horizontal="centerContinuous"/>
    </xf>
    <xf numFmtId="0" fontId="10" fillId="0" borderId="0"/>
    <xf numFmtId="0" fontId="10" fillId="0" borderId="0"/>
    <xf numFmtId="0" fontId="10" fillId="0" borderId="0"/>
    <xf numFmtId="0" fontId="10" fillId="0" borderId="0"/>
    <xf numFmtId="176" fontId="85" fillId="25" borderId="0">
      <alignment horizontal="centerContinuous"/>
    </xf>
    <xf numFmtId="0" fontId="8" fillId="0" borderId="0"/>
    <xf numFmtId="0" fontId="121" fillId="14" borderId="0">
      <alignment horizontal="left"/>
    </xf>
    <xf numFmtId="0" fontId="121" fillId="14" borderId="0">
      <alignment horizontal="left"/>
    </xf>
    <xf numFmtId="0" fontId="10" fillId="0" borderId="0"/>
    <xf numFmtId="0" fontId="10" fillId="0" borderId="0"/>
    <xf numFmtId="176" fontId="121" fillId="14" borderId="0">
      <alignment horizontal="left"/>
    </xf>
    <xf numFmtId="0" fontId="10" fillId="0" borderId="0"/>
    <xf numFmtId="0" fontId="10" fillId="0" borderId="0"/>
    <xf numFmtId="0" fontId="10" fillId="0" borderId="0"/>
    <xf numFmtId="0" fontId="10" fillId="0" borderId="0"/>
    <xf numFmtId="176" fontId="121" fillId="14" borderId="0">
      <alignment horizontal="left"/>
    </xf>
    <xf numFmtId="0" fontId="8" fillId="0" borderId="0"/>
    <xf numFmtId="49" fontId="121" fillId="14" borderId="0">
      <alignment horizontal="center"/>
    </xf>
    <xf numFmtId="0" fontId="10" fillId="0" borderId="0"/>
    <xf numFmtId="0" fontId="10" fillId="0" borderId="0"/>
    <xf numFmtId="0" fontId="8" fillId="0" borderId="0"/>
    <xf numFmtId="0" fontId="76" fillId="25" borderId="0">
      <alignment horizontal="left"/>
    </xf>
    <xf numFmtId="0" fontId="76" fillId="25" borderId="0">
      <alignment horizontal="left"/>
    </xf>
    <xf numFmtId="0" fontId="10" fillId="0" borderId="0"/>
    <xf numFmtId="0" fontId="10" fillId="0" borderId="0"/>
    <xf numFmtId="176" fontId="76" fillId="25" borderId="0">
      <alignment horizontal="left"/>
    </xf>
    <xf numFmtId="0" fontId="10" fillId="0" borderId="0"/>
    <xf numFmtId="0" fontId="10" fillId="0" borderId="0"/>
    <xf numFmtId="0" fontId="10" fillId="0" borderId="0"/>
    <xf numFmtId="0" fontId="10" fillId="0" borderId="0"/>
    <xf numFmtId="176" fontId="76" fillId="25" borderId="0">
      <alignment horizontal="left"/>
    </xf>
    <xf numFmtId="0" fontId="8" fillId="0" borderId="0"/>
    <xf numFmtId="49" fontId="121" fillId="14" borderId="0">
      <alignment horizontal="left"/>
    </xf>
    <xf numFmtId="0" fontId="10" fillId="0" borderId="0"/>
    <xf numFmtId="0" fontId="10" fillId="0" borderId="0"/>
    <xf numFmtId="0" fontId="8" fillId="0" borderId="0"/>
    <xf numFmtId="0" fontId="76" fillId="25" borderId="0">
      <alignment horizontal="centerContinuous"/>
    </xf>
    <xf numFmtId="0" fontId="76" fillId="25" borderId="0">
      <alignment horizontal="centerContinuous"/>
    </xf>
    <xf numFmtId="0" fontId="10" fillId="0" borderId="0"/>
    <xf numFmtId="0" fontId="10" fillId="0" borderId="0"/>
    <xf numFmtId="176" fontId="76" fillId="25" borderId="0">
      <alignment horizontal="centerContinuous"/>
    </xf>
    <xf numFmtId="0" fontId="10" fillId="0" borderId="0"/>
    <xf numFmtId="0" fontId="10" fillId="0" borderId="0"/>
    <xf numFmtId="0" fontId="10" fillId="0" borderId="0"/>
    <xf numFmtId="0" fontId="10" fillId="0" borderId="0"/>
    <xf numFmtId="176" fontId="76" fillId="25" borderId="0">
      <alignment horizontal="centerContinuous"/>
    </xf>
    <xf numFmtId="0" fontId="8" fillId="0" borderId="0"/>
    <xf numFmtId="0" fontId="76" fillId="25" borderId="0">
      <alignment horizontal="right"/>
    </xf>
    <xf numFmtId="0" fontId="76" fillId="25" borderId="0">
      <alignment horizontal="right"/>
    </xf>
    <xf numFmtId="0" fontId="10" fillId="0" borderId="0"/>
    <xf numFmtId="0" fontId="10" fillId="0" borderId="0"/>
    <xf numFmtId="176" fontId="76" fillId="25" borderId="0">
      <alignment horizontal="right"/>
    </xf>
    <xf numFmtId="0" fontId="10" fillId="0" borderId="0"/>
    <xf numFmtId="0" fontId="10" fillId="0" borderId="0"/>
    <xf numFmtId="0" fontId="10" fillId="0" borderId="0"/>
    <xf numFmtId="0" fontId="10" fillId="0" borderId="0"/>
    <xf numFmtId="176" fontId="76" fillId="25" borderId="0">
      <alignment horizontal="right"/>
    </xf>
    <xf numFmtId="0" fontId="8" fillId="0" borderId="0"/>
    <xf numFmtId="49" fontId="60" fillId="14" borderId="0">
      <alignment horizontal="left"/>
    </xf>
    <xf numFmtId="0" fontId="10" fillId="0" borderId="0"/>
    <xf numFmtId="0" fontId="10" fillId="0" borderId="0"/>
    <xf numFmtId="0" fontId="8" fillId="0" borderId="0"/>
    <xf numFmtId="0" fontId="85" fillId="25" borderId="0">
      <alignment horizontal="right"/>
    </xf>
    <xf numFmtId="0" fontId="85" fillId="25" borderId="0">
      <alignment horizontal="right"/>
    </xf>
    <xf numFmtId="0" fontId="10" fillId="0" borderId="0"/>
    <xf numFmtId="0" fontId="10" fillId="0" borderId="0"/>
    <xf numFmtId="176" fontId="85" fillId="25" borderId="0">
      <alignment horizontal="right"/>
    </xf>
    <xf numFmtId="0" fontId="10" fillId="0" borderId="0"/>
    <xf numFmtId="0" fontId="10" fillId="0" borderId="0"/>
    <xf numFmtId="0" fontId="10" fillId="0" borderId="0"/>
    <xf numFmtId="0" fontId="10" fillId="0" borderId="0"/>
    <xf numFmtId="176" fontId="85" fillId="25" borderId="0">
      <alignment horizontal="right"/>
    </xf>
    <xf numFmtId="0" fontId="8" fillId="0" borderId="0"/>
    <xf numFmtId="0" fontId="121" fillId="7" borderId="0">
      <alignment horizontal="center"/>
    </xf>
    <xf numFmtId="0" fontId="121" fillId="7" borderId="0">
      <alignment horizontal="center"/>
    </xf>
    <xf numFmtId="0" fontId="10" fillId="0" borderId="0"/>
    <xf numFmtId="0" fontId="10" fillId="0" borderId="0"/>
    <xf numFmtId="176" fontId="121" fillId="7" borderId="0">
      <alignment horizontal="center"/>
    </xf>
    <xf numFmtId="0" fontId="10" fillId="0" borderId="0"/>
    <xf numFmtId="0" fontId="10" fillId="0" borderId="0"/>
    <xf numFmtId="0" fontId="10" fillId="0" borderId="0"/>
    <xf numFmtId="0" fontId="10" fillId="0" borderId="0"/>
    <xf numFmtId="176" fontId="121" fillId="7" borderId="0">
      <alignment horizontal="center"/>
    </xf>
    <xf numFmtId="0" fontId="8" fillId="0" borderId="0"/>
    <xf numFmtId="0" fontId="68" fillId="7" borderId="0">
      <alignment horizontal="center"/>
    </xf>
    <xf numFmtId="0" fontId="68" fillId="7" borderId="0">
      <alignment horizontal="center"/>
    </xf>
    <xf numFmtId="0" fontId="10" fillId="0" borderId="0"/>
    <xf numFmtId="0" fontId="10" fillId="0" borderId="0"/>
    <xf numFmtId="176" fontId="68" fillId="7" borderId="0">
      <alignment horizontal="center"/>
    </xf>
    <xf numFmtId="0" fontId="10" fillId="0" borderId="0"/>
    <xf numFmtId="0" fontId="10" fillId="0" borderId="0"/>
    <xf numFmtId="0" fontId="10" fillId="0" borderId="0"/>
    <xf numFmtId="0" fontId="10" fillId="0" borderId="0"/>
    <xf numFmtId="176" fontId="68" fillId="7" borderId="0">
      <alignment horizontal="center"/>
    </xf>
    <xf numFmtId="0" fontId="8" fillId="0" borderId="0"/>
    <xf numFmtId="0" fontId="122" fillId="0" borderId="62" applyNumberFormat="0" applyFont="0" applyFill="0" applyAlignment="0" applyProtection="0"/>
    <xf numFmtId="185" fontId="123" fillId="0" borderId="63" applyNumberFormat="0" applyProtection="0">
      <alignment horizontal="right" vertical="center"/>
    </xf>
    <xf numFmtId="185" fontId="124" fillId="0" borderId="64" applyNumberFormat="0" applyProtection="0">
      <alignment horizontal="right" vertical="center"/>
    </xf>
    <xf numFmtId="0" fontId="124" fillId="73" borderId="62" applyNumberFormat="0" applyAlignment="0" applyProtection="0">
      <alignment horizontal="left" vertical="center" indent="1"/>
    </xf>
    <xf numFmtId="0" fontId="125" fillId="74" borderId="64" applyNumberFormat="0" applyAlignment="0" applyProtection="0">
      <alignment horizontal="left" vertical="center" indent="1"/>
    </xf>
    <xf numFmtId="0" fontId="125" fillId="74" borderId="64" applyNumberFormat="0" applyAlignment="0" applyProtection="0">
      <alignment horizontal="left" vertical="center" indent="1"/>
    </xf>
    <xf numFmtId="0" fontId="126" fillId="0" borderId="65" applyNumberFormat="0" applyFill="0" applyBorder="0" applyAlignment="0" applyProtection="0"/>
    <xf numFmtId="185" fontId="127" fillId="75" borderId="66" applyNumberFormat="0" applyBorder="0" applyAlignment="0" applyProtection="0">
      <alignment horizontal="right" vertical="center" indent="1"/>
    </xf>
    <xf numFmtId="185" fontId="128" fillId="76" borderId="66" applyNumberFormat="0" applyBorder="0" applyAlignment="0" applyProtection="0">
      <alignment horizontal="right" vertical="center" indent="1"/>
    </xf>
    <xf numFmtId="185" fontId="128" fillId="77" borderId="66" applyNumberFormat="0" applyBorder="0" applyAlignment="0" applyProtection="0">
      <alignment horizontal="right" vertical="center" indent="1"/>
    </xf>
    <xf numFmtId="185" fontId="129" fillId="78" borderId="66" applyNumberFormat="0" applyBorder="0" applyAlignment="0" applyProtection="0">
      <alignment horizontal="right" vertical="center" indent="1"/>
    </xf>
    <xf numFmtId="185" fontId="129" fillId="79" borderId="66" applyNumberFormat="0" applyBorder="0" applyAlignment="0" applyProtection="0">
      <alignment horizontal="right" vertical="center" indent="1"/>
    </xf>
    <xf numFmtId="185" fontId="129" fillId="80" borderId="66" applyNumberFormat="0" applyBorder="0" applyAlignment="0" applyProtection="0">
      <alignment horizontal="right" vertical="center" indent="1"/>
    </xf>
    <xf numFmtId="185" fontId="130" fillId="81" borderId="66" applyNumberFormat="0" applyBorder="0" applyAlignment="0" applyProtection="0">
      <alignment horizontal="right" vertical="center" indent="1"/>
    </xf>
    <xf numFmtId="185" fontId="130" fillId="82" borderId="66" applyNumberFormat="0" applyBorder="0" applyAlignment="0" applyProtection="0">
      <alignment horizontal="right" vertical="center" indent="1"/>
    </xf>
    <xf numFmtId="185" fontId="130" fillId="83" borderId="66" applyNumberFormat="0" applyBorder="0" applyAlignment="0" applyProtection="0">
      <alignment horizontal="right" vertical="center" indent="1"/>
    </xf>
    <xf numFmtId="0" fontId="125" fillId="84" borderId="62" applyNumberFormat="0" applyAlignment="0" applyProtection="0">
      <alignment horizontal="left" vertical="center" indent="1"/>
    </xf>
    <xf numFmtId="0" fontId="125" fillId="85" borderId="62" applyNumberFormat="0" applyAlignment="0" applyProtection="0">
      <alignment horizontal="left" vertical="center" indent="1"/>
    </xf>
    <xf numFmtId="0" fontId="125" fillId="86" borderId="62" applyNumberFormat="0" applyAlignment="0" applyProtection="0">
      <alignment horizontal="left" vertical="center" indent="1"/>
    </xf>
    <xf numFmtId="0" fontId="125" fillId="87" borderId="62" applyNumberFormat="0" applyAlignment="0" applyProtection="0">
      <alignment horizontal="left" vertical="center" indent="1"/>
    </xf>
    <xf numFmtId="0" fontId="125" fillId="88" borderId="64" applyNumberFormat="0" applyAlignment="0" applyProtection="0">
      <alignment horizontal="left" vertical="center" indent="1"/>
    </xf>
    <xf numFmtId="185" fontId="123" fillId="87" borderId="63" applyNumberFormat="0" applyBorder="0" applyProtection="0">
      <alignment horizontal="right" vertical="center"/>
    </xf>
    <xf numFmtId="185" fontId="124" fillId="87" borderId="64" applyNumberFormat="0" applyBorder="0" applyProtection="0">
      <alignment horizontal="right" vertical="center"/>
    </xf>
    <xf numFmtId="185" fontId="123" fillId="89" borderId="62" applyNumberFormat="0" applyAlignment="0" applyProtection="0">
      <alignment horizontal="left" vertical="center" indent="1"/>
    </xf>
    <xf numFmtId="0" fontId="124" fillId="73" borderId="64" applyNumberFormat="0" applyAlignment="0" applyProtection="0">
      <alignment horizontal="left" vertical="center" indent="1"/>
    </xf>
    <xf numFmtId="0" fontId="125" fillId="88" borderId="64" applyNumberFormat="0" applyAlignment="0" applyProtection="0">
      <alignment horizontal="left" vertical="center" indent="1"/>
    </xf>
    <xf numFmtId="185" fontId="124" fillId="88" borderId="64" applyNumberFormat="0" applyProtection="0">
      <alignment horizontal="right" vertical="center"/>
    </xf>
    <xf numFmtId="0" fontId="131" fillId="90" borderId="67"/>
    <xf numFmtId="0" fontId="131" fillId="90" borderId="67"/>
    <xf numFmtId="0" fontId="10" fillId="0" borderId="0"/>
    <xf numFmtId="0" fontId="10" fillId="0" borderId="0"/>
    <xf numFmtId="176" fontId="131" fillId="90" borderId="67"/>
    <xf numFmtId="0" fontId="10" fillId="0" borderId="0"/>
    <xf numFmtId="0" fontId="10" fillId="0" borderId="0"/>
    <xf numFmtId="0" fontId="10" fillId="0" borderId="0"/>
    <xf numFmtId="0" fontId="10" fillId="0" borderId="0"/>
    <xf numFmtId="176" fontId="131" fillId="90" borderId="67"/>
    <xf numFmtId="0" fontId="8"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8"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176" fontId="64" fillId="0" borderId="0" applyNumberFormat="0" applyFill="0" applyBorder="0" applyAlignment="0" applyProtection="0"/>
    <xf numFmtId="0" fontId="10" fillId="0" borderId="0"/>
    <xf numFmtId="0" fontId="10" fillId="0" borderId="0"/>
    <xf numFmtId="0" fontId="8" fillId="0" borderId="0"/>
    <xf numFmtId="0" fontId="64"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10" fillId="0" borderId="0"/>
    <xf numFmtId="0" fontId="10" fillId="0" borderId="0"/>
    <xf numFmtId="0" fontId="132" fillId="0" borderId="0" applyNumberFormat="0" applyFill="0" applyBorder="0" applyAlignment="0" applyProtection="0"/>
    <xf numFmtId="176" fontId="132" fillId="0" borderId="0" applyNumberFormat="0" applyFill="0" applyBorder="0" applyAlignment="0" applyProtection="0"/>
    <xf numFmtId="0" fontId="8" fillId="0" borderId="0"/>
    <xf numFmtId="0" fontId="132"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8" fillId="0" borderId="0"/>
    <xf numFmtId="176" fontId="64"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176" fontId="132" fillId="0" borderId="0" applyNumberFormat="0" applyFill="0" applyBorder="0" applyAlignment="0" applyProtection="0"/>
    <xf numFmtId="0" fontId="8" fillId="0" borderId="0"/>
    <xf numFmtId="0" fontId="10" fillId="0" borderId="0"/>
    <xf numFmtId="0" fontId="10" fillId="0" borderId="0"/>
    <xf numFmtId="0" fontId="10" fillId="0" borderId="0"/>
    <xf numFmtId="0" fontId="10" fillId="0" borderId="0"/>
    <xf numFmtId="0" fontId="132" fillId="0" borderId="0" applyNumberFormat="0" applyFill="0" applyBorder="0" applyAlignment="0" applyProtection="0"/>
    <xf numFmtId="176" fontId="132" fillId="0" borderId="0" applyNumberFormat="0" applyFill="0" applyBorder="0" applyAlignment="0" applyProtection="0"/>
    <xf numFmtId="0" fontId="8" fillId="0" borderId="0"/>
    <xf numFmtId="0" fontId="133" fillId="0" borderId="0" applyNumberFormat="0" applyFill="0" applyBorder="0" applyAlignment="0" applyProtection="0"/>
    <xf numFmtId="176" fontId="64" fillId="0" borderId="0" applyNumberFormat="0" applyFill="0" applyBorder="0" applyAlignment="0" applyProtection="0"/>
    <xf numFmtId="0" fontId="10" fillId="0" borderId="0"/>
    <xf numFmtId="0" fontId="10" fillId="0" borderId="0"/>
    <xf numFmtId="0" fontId="8" fillId="0" borderId="0"/>
    <xf numFmtId="176" fontId="64" fillId="0" borderId="0" applyNumberFormat="0" applyFill="0" applyBorder="0" applyAlignment="0" applyProtection="0"/>
    <xf numFmtId="0" fontId="10" fillId="0" borderId="0"/>
    <xf numFmtId="0" fontId="10" fillId="0" borderId="0"/>
    <xf numFmtId="0" fontId="64" fillId="0" borderId="0" applyNumberFormat="0" applyFill="0" applyBorder="0" applyAlignment="0" applyProtection="0"/>
    <xf numFmtId="176" fontId="64" fillId="0" borderId="0" applyNumberFormat="0" applyFill="0" applyBorder="0" applyAlignment="0" applyProtection="0"/>
    <xf numFmtId="176" fontId="64" fillId="0" borderId="0" applyNumberFormat="0" applyFill="0" applyBorder="0" applyAlignment="0" applyProtection="0"/>
    <xf numFmtId="0" fontId="133" fillId="0" borderId="0" applyNumberFormat="0" applyFill="0" applyBorder="0" applyAlignment="0" applyProtection="0"/>
    <xf numFmtId="0" fontId="8" fillId="0" borderId="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2" fillId="0" borderId="0" applyNumberFormat="0" applyFill="0" applyBorder="0" applyAlignment="0" applyProtection="0"/>
    <xf numFmtId="176" fontId="64" fillId="0" borderId="0" applyNumberFormat="0" applyFill="0" applyBorder="0" applyAlignment="0" applyProtection="0"/>
    <xf numFmtId="0" fontId="10" fillId="0" borderId="0"/>
    <xf numFmtId="0" fontId="10" fillId="0" borderId="0"/>
    <xf numFmtId="0" fontId="8" fillId="0" borderId="0"/>
    <xf numFmtId="0" fontId="64" fillId="0" borderId="0" applyNumberFormat="0" applyFill="0" applyBorder="0" applyAlignment="0" applyProtection="0"/>
    <xf numFmtId="0" fontId="10" fillId="0" borderId="0"/>
    <xf numFmtId="0" fontId="10" fillId="0" borderId="0"/>
    <xf numFmtId="0" fontId="8" fillId="0" borderId="0"/>
    <xf numFmtId="176" fontId="64"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64" fillId="0" borderId="0" applyNumberFormat="0" applyFill="0" applyBorder="0" applyAlignment="0" applyProtection="0"/>
    <xf numFmtId="0" fontId="25" fillId="0" borderId="0"/>
    <xf numFmtId="0" fontId="132" fillId="0" borderId="0" applyNumberFormat="0" applyFill="0" applyBorder="0" applyAlignment="0" applyProtection="0"/>
    <xf numFmtId="0" fontId="64" fillId="0" borderId="0" applyNumberFormat="0" applyFill="0" applyBorder="0" applyAlignment="0" applyProtection="0"/>
    <xf numFmtId="176" fontId="64" fillId="0" borderId="0" applyNumberFormat="0" applyFill="0" applyBorder="0" applyAlignment="0" applyProtection="0"/>
    <xf numFmtId="0" fontId="10" fillId="0" borderId="0"/>
    <xf numFmtId="0" fontId="10" fillId="0" borderId="0"/>
    <xf numFmtId="0" fontId="10" fillId="0" borderId="0"/>
    <xf numFmtId="0" fontId="10" fillId="0" borderId="0"/>
    <xf numFmtId="0" fontId="64" fillId="0" borderId="0" applyNumberFormat="0" applyFill="0" applyBorder="0" applyAlignment="0" applyProtection="0"/>
    <xf numFmtId="0" fontId="64" fillId="0" borderId="0" applyNumberFormat="0" applyFill="0" applyBorder="0" applyAlignment="0" applyProtection="0"/>
    <xf numFmtId="176" fontId="64" fillId="0" borderId="0" applyNumberFormat="0" applyFill="0" applyBorder="0" applyAlignment="0" applyProtection="0"/>
    <xf numFmtId="0" fontId="8" fillId="0" borderId="0"/>
    <xf numFmtId="0" fontId="64" fillId="0" borderId="0" applyNumberFormat="0" applyFill="0" applyBorder="0" applyAlignment="0" applyProtection="0"/>
    <xf numFmtId="176" fontId="133" fillId="0" borderId="0" applyNumberFormat="0" applyFill="0" applyBorder="0" applyAlignment="0" applyProtection="0"/>
    <xf numFmtId="0" fontId="10" fillId="0" borderId="0"/>
    <xf numFmtId="0" fontId="10" fillId="0" borderId="0"/>
    <xf numFmtId="176" fontId="133" fillId="0" borderId="0" applyNumberFormat="0" applyFill="0" applyBorder="0" applyAlignment="0" applyProtection="0"/>
    <xf numFmtId="0" fontId="8" fillId="0" borderId="0"/>
    <xf numFmtId="0" fontId="10" fillId="0" borderId="0"/>
    <xf numFmtId="0" fontId="10" fillId="0" borderId="0"/>
    <xf numFmtId="0" fontId="10" fillId="0" borderId="0"/>
    <xf numFmtId="0" fontId="10" fillId="0" borderId="0"/>
    <xf numFmtId="0" fontId="132" fillId="0" borderId="0" applyNumberFormat="0" applyFill="0" applyBorder="0" applyAlignment="0" applyProtection="0"/>
    <xf numFmtId="176" fontId="133" fillId="0" borderId="0" applyNumberFormat="0" applyFill="0" applyBorder="0" applyAlignment="0" applyProtection="0"/>
    <xf numFmtId="0" fontId="8" fillId="0" borderId="0"/>
    <xf numFmtId="0" fontId="132" fillId="0" borderId="0" applyNumberFormat="0" applyFill="0" applyBorder="0" applyAlignment="0" applyProtection="0"/>
    <xf numFmtId="0" fontId="132" fillId="0" borderId="0" applyNumberFormat="0" applyFill="0" applyBorder="0" applyAlignment="0" applyProtection="0"/>
    <xf numFmtId="176" fontId="64" fillId="0" borderId="0" applyNumberFormat="0" applyFill="0" applyBorder="0" applyAlignment="0" applyProtection="0"/>
    <xf numFmtId="0" fontId="10" fillId="0" borderId="0"/>
    <xf numFmtId="0" fontId="10" fillId="0" borderId="0"/>
    <xf numFmtId="176" fontId="64" fillId="0" borderId="0" applyNumberFormat="0" applyFill="0" applyBorder="0" applyAlignment="0" applyProtection="0"/>
    <xf numFmtId="0" fontId="8" fillId="0" borderId="0"/>
    <xf numFmtId="0" fontId="132" fillId="0" borderId="0" applyNumberFormat="0" applyFill="0" applyBorder="0" applyAlignment="0" applyProtection="0"/>
    <xf numFmtId="176" fontId="132" fillId="0" borderId="0" applyNumberFormat="0" applyFill="0" applyBorder="0" applyAlignment="0" applyProtection="0"/>
    <xf numFmtId="0" fontId="10" fillId="0" borderId="0"/>
    <xf numFmtId="0" fontId="10" fillId="0" borderId="0"/>
    <xf numFmtId="176" fontId="132" fillId="0" borderId="0" applyNumberFormat="0" applyFill="0" applyBorder="0" applyAlignment="0" applyProtection="0"/>
    <xf numFmtId="0" fontId="8" fillId="0" borderId="0"/>
    <xf numFmtId="0" fontId="10" fillId="0" borderId="0"/>
    <xf numFmtId="0" fontId="10" fillId="0" borderId="0"/>
    <xf numFmtId="0" fontId="132" fillId="0" borderId="0" applyNumberFormat="0" applyFill="0" applyBorder="0" applyAlignment="0" applyProtection="0"/>
    <xf numFmtId="176" fontId="132" fillId="0" borderId="0" applyNumberFormat="0" applyFill="0" applyBorder="0" applyAlignment="0" applyProtection="0"/>
    <xf numFmtId="0" fontId="8" fillId="0" borderId="0"/>
    <xf numFmtId="0" fontId="132" fillId="0" borderId="0" applyNumberFormat="0" applyFill="0" applyBorder="0" applyAlignment="0" applyProtection="0"/>
    <xf numFmtId="176" fontId="132" fillId="0" borderId="0" applyNumberFormat="0" applyFill="0" applyBorder="0" applyAlignment="0" applyProtection="0"/>
    <xf numFmtId="0" fontId="10" fillId="0" borderId="0"/>
    <xf numFmtId="0" fontId="10" fillId="0" borderId="0"/>
    <xf numFmtId="176" fontId="132" fillId="0" borderId="0" applyNumberFormat="0" applyFill="0" applyBorder="0" applyAlignment="0" applyProtection="0"/>
    <xf numFmtId="0" fontId="10" fillId="0" borderId="0"/>
    <xf numFmtId="0" fontId="10" fillId="0" borderId="0"/>
    <xf numFmtId="176" fontId="64" fillId="0" borderId="0" applyNumberFormat="0" applyFill="0" applyBorder="0" applyAlignment="0" applyProtection="0"/>
    <xf numFmtId="176" fontId="64" fillId="0" borderId="0" applyNumberFormat="0" applyFill="0" applyBorder="0" applyAlignment="0" applyProtection="0"/>
    <xf numFmtId="176" fontId="132" fillId="0" borderId="0" applyNumberFormat="0" applyFill="0" applyBorder="0" applyAlignment="0" applyProtection="0"/>
    <xf numFmtId="0" fontId="8" fillId="0" borderId="0"/>
    <xf numFmtId="0" fontId="132" fillId="0" borderId="0" applyNumberFormat="0" applyFill="0" applyBorder="0" applyAlignment="0" applyProtection="0"/>
    <xf numFmtId="176" fontId="132" fillId="0" borderId="0" applyNumberFormat="0" applyFill="0" applyBorder="0" applyAlignment="0" applyProtection="0"/>
    <xf numFmtId="0" fontId="10" fillId="0" borderId="0"/>
    <xf numFmtId="0" fontId="10" fillId="0" borderId="0"/>
    <xf numFmtId="0" fontId="10" fillId="0" borderId="0"/>
    <xf numFmtId="0" fontId="10" fillId="0" borderId="0"/>
    <xf numFmtId="0" fontId="132" fillId="0" borderId="0" applyNumberFormat="0" applyFill="0" applyBorder="0" applyAlignment="0" applyProtection="0"/>
    <xf numFmtId="176" fontId="132" fillId="0" borderId="0" applyNumberFormat="0" applyFill="0" applyBorder="0" applyAlignment="0" applyProtection="0"/>
    <xf numFmtId="0" fontId="8" fillId="0" borderId="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176" fontId="132" fillId="0" borderId="0" applyNumberFormat="0" applyFill="0" applyBorder="0" applyAlignment="0" applyProtection="0"/>
    <xf numFmtId="0" fontId="10" fillId="0" borderId="0"/>
    <xf numFmtId="0" fontId="10" fillId="0" borderId="0"/>
    <xf numFmtId="0" fontId="10" fillId="0" borderId="0"/>
    <xf numFmtId="0" fontId="10" fillId="0" borderId="0"/>
    <xf numFmtId="176" fontId="132" fillId="0" borderId="0" applyNumberFormat="0" applyFill="0" applyBorder="0" applyAlignment="0" applyProtection="0"/>
    <xf numFmtId="0" fontId="8" fillId="0" borderId="0"/>
    <xf numFmtId="0" fontId="133" fillId="0" borderId="0" applyNumberFormat="0" applyFill="0" applyBorder="0" applyAlignment="0" applyProtection="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8" fillId="0" borderId="0"/>
    <xf numFmtId="0" fontId="25" fillId="0" borderId="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64" fillId="0" borderId="0" applyNumberFormat="0" applyFill="0" applyBorder="0" applyAlignment="0" applyProtection="0"/>
    <xf numFmtId="0" fontId="10" fillId="0" borderId="0"/>
    <xf numFmtId="0" fontId="10" fillId="0" borderId="0"/>
    <xf numFmtId="0" fontId="10" fillId="0" borderId="0"/>
    <xf numFmtId="0" fontId="10" fillId="0" borderId="0"/>
    <xf numFmtId="0" fontId="64" fillId="0" borderId="0" applyNumberFormat="0" applyFill="0" applyBorder="0" applyAlignment="0" applyProtection="0"/>
    <xf numFmtId="176" fontId="64" fillId="0" borderId="0" applyNumberFormat="0" applyFill="0" applyBorder="0" applyAlignment="0" applyProtection="0"/>
    <xf numFmtId="0" fontId="8" fillId="0" borderId="0"/>
    <xf numFmtId="0" fontId="64" fillId="0" borderId="0" applyNumberFormat="0" applyFill="0" applyBorder="0" applyAlignment="0" applyProtection="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8" fillId="0" borderId="0"/>
    <xf numFmtId="0" fontId="25"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176" fontId="132" fillId="0" borderId="0" applyNumberFormat="0" applyFill="0" applyBorder="0" applyAlignment="0" applyProtection="0"/>
    <xf numFmtId="0" fontId="10" fillId="0" borderId="0"/>
    <xf numFmtId="0" fontId="10" fillId="0" borderId="0"/>
    <xf numFmtId="0" fontId="10" fillId="0" borderId="0"/>
    <xf numFmtId="0" fontId="10" fillId="0" borderId="0"/>
    <xf numFmtId="176" fontId="132" fillId="0" borderId="0" applyNumberFormat="0" applyFill="0" applyBorder="0" applyAlignment="0" applyProtection="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8" fillId="0" borderId="0"/>
    <xf numFmtId="0" fontId="25"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176"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3" fillId="0" borderId="0" applyNumberFormat="0" applyFill="0" applyBorder="0" applyAlignment="0" applyProtection="0"/>
    <xf numFmtId="0" fontId="10" fillId="0" borderId="0"/>
    <xf numFmtId="0" fontId="10" fillId="0" borderId="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176" fontId="133" fillId="0" borderId="0" applyNumberFormat="0" applyFill="0" applyBorder="0" applyAlignment="0" applyProtection="0"/>
    <xf numFmtId="0" fontId="10" fillId="0" borderId="0"/>
    <xf numFmtId="0" fontId="10" fillId="0" borderId="0"/>
    <xf numFmtId="176" fontId="133" fillId="0" borderId="0" applyNumberFormat="0" applyFill="0" applyBorder="0" applyAlignment="0" applyProtection="0"/>
    <xf numFmtId="0" fontId="10" fillId="0" borderId="0"/>
    <xf numFmtId="0" fontId="10" fillId="0" borderId="0"/>
    <xf numFmtId="0" fontId="10"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0" fillId="0" borderId="0"/>
    <xf numFmtId="0" fontId="10" fillId="0" borderId="0"/>
    <xf numFmtId="0" fontId="8" fillId="0" borderId="0"/>
    <xf numFmtId="176" fontId="132"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132" fillId="0" borderId="0" applyNumberFormat="0" applyFill="0" applyBorder="0" applyAlignment="0" applyProtection="0"/>
    <xf numFmtId="0" fontId="25"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5" fontId="134" fillId="0" borderId="0">
      <alignment horizontal="center"/>
    </xf>
    <xf numFmtId="175" fontId="134" fillId="0" borderId="0">
      <alignment horizontal="center"/>
    </xf>
    <xf numFmtId="175" fontId="66" fillId="0" borderId="0">
      <alignment horizontal="center"/>
    </xf>
    <xf numFmtId="175" fontId="134" fillId="0" borderId="0">
      <alignment horizontal="center"/>
    </xf>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8" fillId="0" borderId="0"/>
    <xf numFmtId="0"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7" fillId="0" borderId="68" applyNumberFormat="0" applyFill="0" applyAlignment="0" applyProtection="0"/>
    <xf numFmtId="0" fontId="67" fillId="0" borderId="68" applyNumberFormat="0" applyFill="0" applyAlignment="0" applyProtection="0"/>
    <xf numFmtId="176" fontId="67" fillId="0" borderId="70" applyNumberFormat="0" applyFill="0" applyAlignment="0" applyProtection="0"/>
    <xf numFmtId="0" fontId="10" fillId="0" borderId="0"/>
    <xf numFmtId="0" fontId="10" fillId="0" borderId="0"/>
    <xf numFmtId="0" fontId="8" fillId="0" borderId="0"/>
    <xf numFmtId="0" fontId="67" fillId="0" borderId="70"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10" fillId="0" borderId="0"/>
    <xf numFmtId="0" fontId="10" fillId="0" borderId="0"/>
    <xf numFmtId="0" fontId="67" fillId="0" borderId="68" applyNumberFormat="0" applyFill="0" applyAlignment="0" applyProtection="0"/>
    <xf numFmtId="176" fontId="67" fillId="0" borderId="68" applyNumberFormat="0" applyFill="0" applyAlignment="0" applyProtection="0"/>
    <xf numFmtId="0" fontId="8" fillId="0" borderId="0"/>
    <xf numFmtId="0" fontId="67" fillId="0" borderId="68" applyNumberFormat="0" applyFill="0" applyAlignment="0" applyProtection="0"/>
    <xf numFmtId="0" fontId="67" fillId="0" borderId="70" applyNumberFormat="0" applyFill="0" applyAlignment="0" applyProtection="0"/>
    <xf numFmtId="0" fontId="67" fillId="0" borderId="68" applyNumberFormat="0" applyFill="0" applyAlignment="0" applyProtection="0"/>
    <xf numFmtId="0" fontId="74" fillId="0" borderId="69" applyNumberFormat="0" applyFill="0" applyAlignment="0" applyProtection="0"/>
    <xf numFmtId="0" fontId="10" fillId="0" borderId="0"/>
    <xf numFmtId="0" fontId="10" fillId="0" borderId="0"/>
    <xf numFmtId="0" fontId="8" fillId="0" borderId="0"/>
    <xf numFmtId="176" fontId="67" fillId="0" borderId="70"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176" fontId="67" fillId="0" borderId="68" applyNumberFormat="0" applyFill="0" applyAlignment="0" applyProtection="0"/>
    <xf numFmtId="0" fontId="8" fillId="0" borderId="0"/>
    <xf numFmtId="0" fontId="10" fillId="0" borderId="0"/>
    <xf numFmtId="0" fontId="10" fillId="0" borderId="0"/>
    <xf numFmtId="0" fontId="10" fillId="0" borderId="0"/>
    <xf numFmtId="0" fontId="10" fillId="0" borderId="0"/>
    <xf numFmtId="0" fontId="67" fillId="0" borderId="68" applyNumberFormat="0" applyFill="0" applyAlignment="0" applyProtection="0"/>
    <xf numFmtId="176" fontId="67" fillId="0" borderId="68" applyNumberFormat="0" applyFill="0" applyAlignment="0" applyProtection="0"/>
    <xf numFmtId="0" fontId="8" fillId="0" borderId="0"/>
    <xf numFmtId="0" fontId="74" fillId="0" borderId="69" applyNumberFormat="0" applyFill="0" applyAlignment="0" applyProtection="0"/>
    <xf numFmtId="176" fontId="67" fillId="0" borderId="70" applyNumberFormat="0" applyFill="0" applyAlignment="0" applyProtection="0"/>
    <xf numFmtId="0" fontId="10" fillId="0" borderId="0"/>
    <xf numFmtId="0" fontId="10" fillId="0" borderId="0"/>
    <xf numFmtId="0" fontId="8" fillId="0" borderId="0"/>
    <xf numFmtId="176" fontId="67" fillId="0" borderId="70" applyNumberFormat="0" applyFill="0" applyAlignment="0" applyProtection="0"/>
    <xf numFmtId="0" fontId="10" fillId="0" borderId="0"/>
    <xf numFmtId="0" fontId="10" fillId="0" borderId="0"/>
    <xf numFmtId="0" fontId="67" fillId="0" borderId="70" applyNumberFormat="0" applyFill="0" applyAlignment="0" applyProtection="0"/>
    <xf numFmtId="176" fontId="67" fillId="0" borderId="70" applyNumberFormat="0" applyFill="0" applyAlignment="0" applyProtection="0"/>
    <xf numFmtId="176" fontId="67" fillId="0" borderId="70" applyNumberFormat="0" applyFill="0" applyAlignment="0" applyProtection="0"/>
    <xf numFmtId="0" fontId="74" fillId="0" borderId="69" applyNumberFormat="0" applyFill="0" applyAlignment="0" applyProtection="0"/>
    <xf numFmtId="0" fontId="8" fillId="0" borderId="0"/>
    <xf numFmtId="0" fontId="67" fillId="0" borderId="68" applyNumberFormat="0" applyFill="0" applyAlignment="0" applyProtection="0"/>
    <xf numFmtId="0" fontId="67" fillId="0" borderId="68" applyNumberFormat="0" applyFill="0" applyAlignment="0" applyProtection="0"/>
    <xf numFmtId="0"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7" fillId="0" borderId="70" applyNumberFormat="0" applyFill="0" applyAlignment="0" applyProtection="0"/>
    <xf numFmtId="176" fontId="67" fillId="0" borderId="70" applyNumberFormat="0" applyFill="0" applyAlignment="0" applyProtection="0"/>
    <xf numFmtId="0" fontId="10" fillId="0" borderId="0"/>
    <xf numFmtId="0" fontId="10" fillId="0" borderId="0"/>
    <xf numFmtId="0" fontId="8" fillId="0" borderId="0"/>
    <xf numFmtId="0" fontId="67" fillId="0" borderId="70" applyNumberFormat="0" applyFill="0" applyAlignment="0" applyProtection="0"/>
    <xf numFmtId="0" fontId="10" fillId="0" borderId="0"/>
    <xf numFmtId="0" fontId="10" fillId="0" borderId="0"/>
    <xf numFmtId="0" fontId="8" fillId="0" borderId="0"/>
    <xf numFmtId="176" fontId="67" fillId="0" borderId="70"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7" fillId="0" borderId="68" applyNumberFormat="0" applyFill="0" applyAlignment="0" applyProtection="0"/>
    <xf numFmtId="0" fontId="67" fillId="0" borderId="70" applyNumberFormat="0" applyFill="0" applyAlignment="0" applyProtection="0"/>
    <xf numFmtId="176" fontId="67" fillId="0" borderId="70" applyNumberFormat="0" applyFill="0" applyAlignment="0" applyProtection="0"/>
    <xf numFmtId="0" fontId="10" fillId="0" borderId="0"/>
    <xf numFmtId="0" fontId="10" fillId="0" borderId="0"/>
    <xf numFmtId="0" fontId="10" fillId="0" borderId="0"/>
    <xf numFmtId="0" fontId="10" fillId="0" borderId="0"/>
    <xf numFmtId="0" fontId="67" fillId="0" borderId="70" applyNumberFormat="0" applyFill="0" applyAlignment="0" applyProtection="0"/>
    <xf numFmtId="0" fontId="67" fillId="0" borderId="70" applyNumberFormat="0" applyFill="0" applyAlignment="0" applyProtection="0"/>
    <xf numFmtId="176" fontId="67" fillId="0" borderId="70" applyNumberFormat="0" applyFill="0" applyAlignment="0" applyProtection="0"/>
    <xf numFmtId="0" fontId="8" fillId="0" borderId="0"/>
    <xf numFmtId="0" fontId="67" fillId="0" borderId="70" applyNumberFormat="0" applyFill="0" applyAlignment="0" applyProtection="0"/>
    <xf numFmtId="176" fontId="74" fillId="0" borderId="69" applyNumberFormat="0" applyFill="0" applyAlignment="0" applyProtection="0"/>
    <xf numFmtId="0" fontId="10" fillId="0" borderId="0"/>
    <xf numFmtId="0" fontId="10" fillId="0" borderId="0"/>
    <xf numFmtId="176" fontId="74" fillId="0" borderId="69" applyNumberFormat="0" applyFill="0" applyAlignment="0" applyProtection="0"/>
    <xf numFmtId="0" fontId="8" fillId="0" borderId="0"/>
    <xf numFmtId="0" fontId="10" fillId="0" borderId="0"/>
    <xf numFmtId="0" fontId="10" fillId="0" borderId="0"/>
    <xf numFmtId="0" fontId="10" fillId="0" borderId="0"/>
    <xf numFmtId="0" fontId="10" fillId="0" borderId="0"/>
    <xf numFmtId="0" fontId="67" fillId="0" borderId="68" applyNumberFormat="0" applyFill="0" applyAlignment="0" applyProtection="0"/>
    <xf numFmtId="176" fontId="74" fillId="0" borderId="69" applyNumberFormat="0" applyFill="0" applyAlignment="0" applyProtection="0"/>
    <xf numFmtId="0" fontId="8" fillId="0" borderId="0"/>
    <xf numFmtId="0" fontId="67" fillId="0" borderId="68" applyNumberFormat="0" applyFill="0" applyAlignment="0" applyProtection="0"/>
    <xf numFmtId="0" fontId="67" fillId="0" borderId="68" applyNumberFormat="0" applyFill="0" applyAlignment="0" applyProtection="0"/>
    <xf numFmtId="176" fontId="67" fillId="0" borderId="70" applyNumberFormat="0" applyFill="0" applyAlignment="0" applyProtection="0"/>
    <xf numFmtId="0" fontId="10" fillId="0" borderId="0"/>
    <xf numFmtId="0" fontId="10" fillId="0" borderId="0"/>
    <xf numFmtId="176" fontId="67" fillId="0" borderId="70" applyNumberFormat="0" applyFill="0" applyAlignment="0" applyProtection="0"/>
    <xf numFmtId="0" fontId="8" fillId="0" borderId="0"/>
    <xf numFmtId="0" fontId="67" fillId="0" borderId="68" applyNumberFormat="0" applyFill="0" applyAlignment="0" applyProtection="0"/>
    <xf numFmtId="176" fontId="67" fillId="0" borderId="68" applyNumberFormat="0" applyFill="0" applyAlignment="0" applyProtection="0"/>
    <xf numFmtId="0" fontId="10" fillId="0" borderId="0"/>
    <xf numFmtId="0" fontId="10" fillId="0" borderId="0"/>
    <xf numFmtId="176" fontId="67" fillId="0" borderId="68" applyNumberFormat="0" applyFill="0" applyAlignment="0" applyProtection="0"/>
    <xf numFmtId="0" fontId="8" fillId="0" borderId="0"/>
    <xf numFmtId="0" fontId="10" fillId="0" borderId="0"/>
    <xf numFmtId="0" fontId="10" fillId="0" borderId="0"/>
    <xf numFmtId="0" fontId="67" fillId="0" borderId="68" applyNumberFormat="0" applyFill="0" applyAlignment="0" applyProtection="0"/>
    <xf numFmtId="176" fontId="67" fillId="0" borderId="68" applyNumberFormat="0" applyFill="0" applyAlignment="0" applyProtection="0"/>
    <xf numFmtId="0" fontId="8" fillId="0" borderId="0"/>
    <xf numFmtId="0" fontId="67" fillId="0" borderId="68" applyNumberFormat="0" applyFill="0" applyAlignment="0" applyProtection="0"/>
    <xf numFmtId="176" fontId="67" fillId="0" borderId="68" applyNumberFormat="0" applyFill="0" applyAlignment="0" applyProtection="0"/>
    <xf numFmtId="0" fontId="10" fillId="0" borderId="0"/>
    <xf numFmtId="0" fontId="10" fillId="0" borderId="0"/>
    <xf numFmtId="176" fontId="67" fillId="0" borderId="68" applyNumberFormat="0" applyFill="0" applyAlignment="0" applyProtection="0"/>
    <xf numFmtId="0" fontId="10" fillId="0" borderId="0"/>
    <xf numFmtId="0" fontId="10" fillId="0" borderId="0"/>
    <xf numFmtId="176" fontId="67" fillId="0" borderId="70" applyNumberFormat="0" applyFill="0" applyAlignment="0" applyProtection="0"/>
    <xf numFmtId="176" fontId="67" fillId="0" borderId="70" applyNumberFormat="0" applyFill="0" applyAlignment="0" applyProtection="0"/>
    <xf numFmtId="176" fontId="67" fillId="0" borderId="68" applyNumberFormat="0" applyFill="0" applyAlignment="0" applyProtection="0"/>
    <xf numFmtId="0" fontId="8" fillId="0" borderId="0"/>
    <xf numFmtId="0" fontId="67" fillId="0" borderId="68" applyNumberFormat="0" applyFill="0" applyAlignment="0" applyProtection="0"/>
    <xf numFmtId="176" fontId="67" fillId="0" borderId="68" applyNumberFormat="0" applyFill="0" applyAlignment="0" applyProtection="0"/>
    <xf numFmtId="0" fontId="10" fillId="0" borderId="0"/>
    <xf numFmtId="0" fontId="10" fillId="0" borderId="0"/>
    <xf numFmtId="0" fontId="10" fillId="0" borderId="0"/>
    <xf numFmtId="0" fontId="10" fillId="0" borderId="0"/>
    <xf numFmtId="0" fontId="67" fillId="0" borderId="68" applyNumberFormat="0" applyFill="0" applyAlignment="0" applyProtection="0"/>
    <xf numFmtId="176" fontId="67" fillId="0" borderId="68" applyNumberFormat="0" applyFill="0" applyAlignment="0" applyProtection="0"/>
    <xf numFmtId="0" fontId="8"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176" fontId="67" fillId="0" borderId="68" applyNumberFormat="0" applyFill="0" applyAlignment="0" applyProtection="0"/>
    <xf numFmtId="0" fontId="10" fillId="0" borderId="0"/>
    <xf numFmtId="0" fontId="10" fillId="0" borderId="0"/>
    <xf numFmtId="0" fontId="10" fillId="0" borderId="0"/>
    <xf numFmtId="0" fontId="10" fillId="0" borderId="0"/>
    <xf numFmtId="176" fontId="67" fillId="0" borderId="68" applyNumberFormat="0" applyFill="0" applyAlignment="0" applyProtection="0"/>
    <xf numFmtId="0" fontId="8" fillId="0" borderId="0"/>
    <xf numFmtId="0" fontId="74" fillId="0" borderId="69" applyNumberFormat="0" applyFill="0" applyAlignment="0" applyProtection="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176" fontId="67" fillId="0" borderId="68" applyNumberFormat="0" applyFill="0" applyAlignment="0" applyProtection="0"/>
    <xf numFmtId="0" fontId="8" fillId="0" borderId="0"/>
    <xf numFmtId="0" fontId="10" fillId="0" borderId="38">
      <protection locked="0"/>
    </xf>
    <xf numFmtId="176" fontId="25"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176" fontId="67" fillId="0" borderId="68" applyNumberFormat="0" applyFill="0" applyAlignment="0" applyProtection="0"/>
    <xf numFmtId="0" fontId="67" fillId="0" borderId="70"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70" applyNumberFormat="0" applyFill="0" applyAlignment="0" applyProtection="0"/>
    <xf numFmtId="0" fontId="10" fillId="0" borderId="0"/>
    <xf numFmtId="0" fontId="10" fillId="0" borderId="0"/>
    <xf numFmtId="0" fontId="10" fillId="0" borderId="0"/>
    <xf numFmtId="0" fontId="10" fillId="0" borderId="0"/>
    <xf numFmtId="0" fontId="67" fillId="0" borderId="70" applyNumberFormat="0" applyFill="0" applyAlignment="0" applyProtection="0"/>
    <xf numFmtId="176" fontId="67" fillId="0" borderId="70" applyNumberFormat="0" applyFill="0" applyAlignment="0" applyProtection="0"/>
    <xf numFmtId="0" fontId="8" fillId="0" borderId="0"/>
    <xf numFmtId="0" fontId="67" fillId="0" borderId="70" applyNumberFormat="0" applyFill="0" applyAlignment="0" applyProtection="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176" fontId="25"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176" fontId="67" fillId="0" borderId="68"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176" fontId="67" fillId="0" borderId="68" applyNumberFormat="0" applyFill="0" applyAlignment="0" applyProtection="0"/>
    <xf numFmtId="0" fontId="10" fillId="0" borderId="0"/>
    <xf numFmtId="0" fontId="10" fillId="0" borderId="0"/>
    <xf numFmtId="0" fontId="10" fillId="0" borderId="0"/>
    <xf numFmtId="0" fontId="10" fillId="0" borderId="0"/>
    <xf numFmtId="176" fontId="67" fillId="0" borderId="68" applyNumberFormat="0" applyFill="0" applyAlignment="0" applyProtection="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176" fontId="25"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176"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0" fontId="74" fillId="0" borderId="69" applyNumberFormat="0" applyFill="0" applyAlignment="0" applyProtection="0"/>
    <xf numFmtId="0" fontId="10" fillId="0" borderId="0"/>
    <xf numFmtId="0" fontId="10" fillId="0" borderId="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74" fillId="0" borderId="69" applyNumberFormat="0" applyFill="0" applyAlignment="0" applyProtection="0"/>
    <xf numFmtId="0" fontId="10" fillId="0" borderId="0"/>
    <xf numFmtId="0" fontId="10" fillId="0" borderId="0"/>
    <xf numFmtId="176" fontId="74" fillId="0" borderId="69" applyNumberFormat="0" applyFill="0" applyAlignment="0" applyProtection="0"/>
    <xf numFmtId="0" fontId="10" fillId="0" borderId="0"/>
    <xf numFmtId="0" fontId="10" fillId="0" borderId="0"/>
    <xf numFmtId="0" fontId="10" fillId="0" borderId="0"/>
    <xf numFmtId="0" fontId="10"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67" fillId="0" borderId="68"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7" fillId="0" borderId="68" applyNumberFormat="0" applyFill="0" applyAlignment="0" applyProtection="0"/>
    <xf numFmtId="0" fontId="67" fillId="0" borderId="68" applyNumberFormat="0" applyFill="0" applyAlignment="0" applyProtection="0"/>
    <xf numFmtId="0" fontId="10" fillId="0" borderId="0"/>
    <xf numFmtId="0" fontId="10" fillId="0" borderId="0"/>
    <xf numFmtId="0" fontId="8" fillId="0" borderId="0"/>
    <xf numFmtId="176" fontId="67" fillId="0" borderId="68" applyNumberFormat="0" applyFill="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37" fontId="13" fillId="0" borderId="0"/>
    <xf numFmtId="37" fontId="13" fillId="0" borderId="0"/>
    <xf numFmtId="37" fontId="13" fillId="0" borderId="0"/>
    <xf numFmtId="37" fontId="13" fillId="0" borderId="0"/>
    <xf numFmtId="37" fontId="13" fillId="0" borderId="0"/>
    <xf numFmtId="37" fontId="13" fillId="26" borderId="0" applyNumberFormat="0" applyBorder="0" applyAlignment="0" applyProtection="0"/>
    <xf numFmtId="0" fontId="135" fillId="14" borderId="0">
      <alignment horizontal="center"/>
    </xf>
    <xf numFmtId="0" fontId="135" fillId="14" borderId="0">
      <alignment horizontal="center"/>
    </xf>
    <xf numFmtId="0" fontId="10" fillId="0" borderId="0"/>
    <xf numFmtId="0" fontId="10" fillId="0" borderId="0"/>
    <xf numFmtId="176" fontId="135" fillId="14" borderId="0">
      <alignment horizontal="center"/>
    </xf>
    <xf numFmtId="0" fontId="10" fillId="0" borderId="0"/>
    <xf numFmtId="0" fontId="10" fillId="0" borderId="0"/>
    <xf numFmtId="0" fontId="10" fillId="0" borderId="0"/>
    <xf numFmtId="0" fontId="10" fillId="0" borderId="0"/>
    <xf numFmtId="176" fontId="135" fillId="14" borderId="0">
      <alignment horizontal="center"/>
    </xf>
    <xf numFmtId="0" fontId="8"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8"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9" fillId="0" borderId="0" applyNumberFormat="0" applyFill="0" applyBorder="0" applyAlignment="0" applyProtection="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8" fillId="0" borderId="0"/>
    <xf numFmtId="0" fontId="69" fillId="0" borderId="0" applyNumberFormat="0" applyFill="0" applyBorder="0" applyAlignment="0" applyProtection="0"/>
    <xf numFmtId="0" fontId="10" fillId="0" borderId="0"/>
    <xf numFmtId="0" fontId="10" fillId="0" borderId="0"/>
    <xf numFmtId="0" fontId="10" fillId="0" borderId="0"/>
    <xf numFmtId="0" fontId="10" fillId="0" borderId="0"/>
    <xf numFmtId="0" fontId="8" fillId="0" borderId="0"/>
    <xf numFmtId="176" fontId="25" fillId="0" borderId="0"/>
    <xf numFmtId="0" fontId="69" fillId="0" borderId="0" applyNumberFormat="0" applyFill="0" applyBorder="0" applyAlignment="0" applyProtection="0"/>
    <xf numFmtId="0" fontId="136"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8" fillId="0" borderId="0"/>
    <xf numFmtId="0" fontId="10" fillId="0" borderId="0"/>
    <xf numFmtId="0" fontId="10" fillId="0" borderId="0"/>
    <xf numFmtId="0" fontId="69" fillId="0" borderId="0" applyNumberFormat="0" applyFill="0" applyBorder="0" applyAlignment="0" applyProtection="0"/>
    <xf numFmtId="0" fontId="8" fillId="0" borderId="0"/>
    <xf numFmtId="0" fontId="136"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136" fillId="0" borderId="0" applyNumberFormat="0" applyFill="0" applyBorder="0" applyAlignment="0" applyProtection="0"/>
    <xf numFmtId="176"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8" fillId="0" borderId="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69" fillId="0" borderId="0" applyNumberFormat="0" applyFill="0" applyBorder="0" applyAlignment="0" applyProtection="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10" fillId="0" borderId="0"/>
    <xf numFmtId="0" fontId="10" fillId="0" borderId="0"/>
    <xf numFmtId="0" fontId="69" fillId="0" borderId="0" applyNumberFormat="0" applyFill="0" applyBorder="0" applyAlignment="0" applyProtection="0"/>
    <xf numFmtId="0" fontId="69" fillId="0" borderId="0" applyNumberFormat="0" applyFill="0" applyBorder="0" applyAlignment="0" applyProtection="0"/>
    <xf numFmtId="176" fontId="69" fillId="0" borderId="0" applyNumberFormat="0" applyFill="0" applyBorder="0" applyAlignment="0" applyProtection="0"/>
    <xf numFmtId="0" fontId="8" fillId="0" borderId="0"/>
    <xf numFmtId="0" fontId="69" fillId="0" borderId="0" applyNumberFormat="0" applyFill="0" applyBorder="0" applyAlignment="0" applyProtection="0"/>
    <xf numFmtId="176" fontId="136" fillId="0" borderId="0" applyNumberFormat="0" applyFill="0" applyBorder="0" applyAlignment="0" applyProtection="0"/>
    <xf numFmtId="0" fontId="10" fillId="0" borderId="0"/>
    <xf numFmtId="0" fontId="10" fillId="0" borderId="0"/>
    <xf numFmtId="176" fontId="136" fillId="0" borderId="0" applyNumberFormat="0" applyFill="0" applyBorder="0" applyAlignment="0" applyProtection="0"/>
    <xf numFmtId="0" fontId="8" fillId="0" borderId="0"/>
    <xf numFmtId="0" fontId="10" fillId="0" borderId="0"/>
    <xf numFmtId="0" fontId="10" fillId="0" borderId="0"/>
    <xf numFmtId="0" fontId="10" fillId="0" borderId="0"/>
    <xf numFmtId="0" fontId="10" fillId="0" borderId="0"/>
    <xf numFmtId="0" fontId="69" fillId="0" borderId="0" applyNumberFormat="0" applyFill="0" applyBorder="0" applyAlignment="0" applyProtection="0"/>
    <xf numFmtId="176" fontId="136" fillId="0" borderId="0" applyNumberFormat="0" applyFill="0" applyBorder="0" applyAlignment="0" applyProtection="0"/>
    <xf numFmtId="0" fontId="8" fillId="0" borderId="0"/>
    <xf numFmtId="0" fontId="69" fillId="0" borderId="0" applyNumberFormat="0" applyFill="0" applyBorder="0" applyAlignment="0" applyProtection="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8" fillId="0" borderId="0"/>
    <xf numFmtId="0" fontId="69" fillId="0" borderId="0" applyNumberFormat="0" applyFill="0" applyBorder="0" applyAlignment="0" applyProtection="0"/>
    <xf numFmtId="0" fontId="10" fillId="0" borderId="0"/>
    <xf numFmtId="0" fontId="10" fillId="0" borderId="0"/>
    <xf numFmtId="0" fontId="8" fillId="0" borderId="0"/>
    <xf numFmtId="0" fontId="69" fillId="0" borderId="0" applyNumberFormat="0" applyFill="0" applyBorder="0" applyAlignment="0" applyProtection="0"/>
    <xf numFmtId="0" fontId="8" fillId="0" borderId="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10" fillId="0" borderId="0"/>
    <xf numFmtId="0" fontId="10" fillId="0" borderId="0"/>
    <xf numFmtId="0" fontId="69" fillId="0" borderId="0" applyNumberFormat="0" applyFill="0" applyBorder="0" applyAlignment="0" applyProtection="0"/>
    <xf numFmtId="176" fontId="69" fillId="0" borderId="0" applyNumberFormat="0" applyFill="0" applyBorder="0" applyAlignment="0" applyProtection="0"/>
    <xf numFmtId="0" fontId="8" fillId="0" borderId="0"/>
    <xf numFmtId="0" fontId="69"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10" fillId="0" borderId="0"/>
    <xf numFmtId="0" fontId="10" fillId="0" borderId="0"/>
    <xf numFmtId="0" fontId="69" fillId="0" borderId="0" applyNumberFormat="0" applyFill="0" applyBorder="0" applyAlignment="0" applyProtection="0"/>
    <xf numFmtId="176" fontId="69" fillId="0" borderId="0" applyNumberFormat="0" applyFill="0" applyBorder="0" applyAlignment="0" applyProtection="0"/>
    <xf numFmtId="0" fontId="8"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10" fillId="0" borderId="0"/>
    <xf numFmtId="0" fontId="10" fillId="0" borderId="0"/>
    <xf numFmtId="0" fontId="10" fillId="0" borderId="0"/>
    <xf numFmtId="0" fontId="10" fillId="0" borderId="0"/>
    <xf numFmtId="176" fontId="69" fillId="0" borderId="0" applyNumberFormat="0" applyFill="0" applyBorder="0" applyAlignment="0" applyProtection="0"/>
    <xf numFmtId="0" fontId="8" fillId="0" borderId="0"/>
    <xf numFmtId="0" fontId="136" fillId="0" borderId="0" applyNumberFormat="0" applyFill="0" applyBorder="0" applyAlignment="0" applyProtection="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176" fontId="69" fillId="0" borderId="0" applyNumberFormat="0" applyFill="0" applyBorder="0" applyAlignment="0" applyProtection="0"/>
    <xf numFmtId="176" fontId="25"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10" fillId="0" borderId="0"/>
    <xf numFmtId="0" fontId="10" fillId="0" borderId="0"/>
    <xf numFmtId="0" fontId="10" fillId="0" borderId="0"/>
    <xf numFmtId="0" fontId="10" fillId="0" borderId="0"/>
    <xf numFmtId="176" fontId="69" fillId="0" borderId="0" applyNumberFormat="0" applyFill="0" applyBorder="0" applyAlignment="0" applyProtection="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176" fontId="25"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176"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0" fontId="136" fillId="0" borderId="0" applyNumberFormat="0" applyFill="0" applyBorder="0" applyAlignment="0" applyProtection="0"/>
    <xf numFmtId="0" fontId="10" fillId="0" borderId="0"/>
    <xf numFmtId="0" fontId="10" fillId="0" borderId="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176" fontId="136" fillId="0" borderId="0" applyNumberFormat="0" applyFill="0" applyBorder="0" applyAlignment="0" applyProtection="0"/>
    <xf numFmtId="0" fontId="10" fillId="0" borderId="0"/>
    <xf numFmtId="0" fontId="10" fillId="0" borderId="0"/>
    <xf numFmtId="176" fontId="136" fillId="0" borderId="0" applyNumberFormat="0" applyFill="0" applyBorder="0" applyAlignment="0" applyProtection="0"/>
    <xf numFmtId="0" fontId="10" fillId="0" borderId="0"/>
    <xf numFmtId="0" fontId="10" fillId="0" borderId="0"/>
    <xf numFmtId="0" fontId="10" fillId="0" borderId="0"/>
    <xf numFmtId="0" fontId="10"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6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0" fontId="8" fillId="0" borderId="0"/>
    <xf numFmtId="176" fontId="69" fillId="0" borderId="0" applyNumberFormat="0" applyFill="0" applyBorder="0" applyAlignment="0" applyProtection="0"/>
    <xf numFmtId="0" fontId="10" fillId="0" borderId="0"/>
    <xf numFmtId="0" fontId="10" fillId="0" borderId="0"/>
    <xf numFmtId="0" fontId="8" fillId="0" borderId="0"/>
    <xf numFmtId="0" fontId="10" fillId="0" borderId="0"/>
    <xf numFmtId="0" fontId="10" fillId="0" borderId="0"/>
    <xf numFmtId="0" fontId="8" fillId="0" borderId="0"/>
    <xf numFmtId="0" fontId="25"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64" fontId="137" fillId="91" borderId="0" applyNumberFormat="0" applyBorder="0" applyAlignment="0" applyProtection="0"/>
    <xf numFmtId="164" fontId="138" fillId="92" borderId="0" applyNumberFormat="0" applyBorder="0" applyAlignment="0" applyProtection="0"/>
    <xf numFmtId="164" fontId="138" fillId="93" borderId="0" applyNumberFormat="0" applyBorder="0" applyAlignment="0" applyProtection="0"/>
    <xf numFmtId="164" fontId="139" fillId="94" borderId="0" applyNumberFormat="0" applyFont="0" applyBorder="0" applyAlignment="0">
      <protection locked="0"/>
    </xf>
    <xf numFmtId="0" fontId="7"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5" borderId="0" applyNumberFormat="0" applyBorder="0" applyAlignment="0" applyProtection="0"/>
    <xf numFmtId="0" fontId="31" fillId="14" borderId="2" applyNumberFormat="0" applyAlignment="0" applyProtection="0"/>
    <xf numFmtId="0" fontId="10" fillId="0" borderId="0"/>
    <xf numFmtId="0" fontId="10" fillId="0" borderId="0"/>
    <xf numFmtId="0" fontId="43" fillId="0" borderId="8" applyNumberFormat="0" applyFill="0" applyAlignment="0" applyProtection="0"/>
    <xf numFmtId="0" fontId="44" fillId="0" borderId="9" applyNumberFormat="0" applyFill="0" applyAlignment="0" applyProtection="0"/>
    <xf numFmtId="0" fontId="45" fillId="0" borderId="10" applyNumberFormat="0" applyFill="0" applyAlignment="0" applyProtection="0"/>
    <xf numFmtId="0" fontId="45" fillId="0" borderId="0" applyNumberFormat="0" applyFill="0" applyBorder="0" applyAlignment="0" applyProtection="0"/>
    <xf numFmtId="0" fontId="10" fillId="0" borderId="0"/>
    <xf numFmtId="0" fontId="10" fillId="0" borderId="0"/>
    <xf numFmtId="0" fontId="25" fillId="5" borderId="0" applyNumberFormat="0" applyBorder="0" applyAlignment="0" applyProtection="0"/>
    <xf numFmtId="0" fontId="25" fillId="7" borderId="0" applyNumberFormat="0" applyBorder="0" applyAlignment="0" applyProtection="0"/>
    <xf numFmtId="0" fontId="25" fillId="4" borderId="0" applyNumberFormat="0" applyBorder="0" applyAlignment="0" applyProtection="0"/>
    <xf numFmtId="0" fontId="25" fillId="7"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67" fillId="0" borderId="17" applyNumberFormat="0" applyFill="0" applyAlignment="0" applyProtection="0"/>
    <xf numFmtId="0" fontId="25" fillId="5"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7" fillId="0" borderId="0"/>
    <xf numFmtId="0" fontId="25" fillId="5" borderId="0" applyNumberFormat="0" applyBorder="0" applyAlignment="0" applyProtection="0"/>
    <xf numFmtId="0" fontId="25" fillId="7"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7" fillId="0" borderId="0"/>
    <xf numFmtId="0" fontId="25" fillId="3" borderId="0" applyNumberFormat="0" applyBorder="0" applyAlignment="0" applyProtection="0"/>
    <xf numFmtId="0" fontId="7" fillId="0" borderId="0"/>
    <xf numFmtId="0" fontId="10" fillId="0" borderId="0"/>
    <xf numFmtId="0" fontId="6" fillId="0" borderId="0"/>
    <xf numFmtId="9" fontId="6" fillId="0" borderId="0" applyFont="0" applyFill="0" applyBorder="0" applyAlignment="0" applyProtection="0"/>
    <xf numFmtId="37" fontId="141" fillId="0" borderId="0" applyProtection="0"/>
    <xf numFmtId="43" fontId="21" fillId="0" borderId="0" applyFont="0" applyFill="0" applyBorder="0" applyAlignment="0" applyProtection="0"/>
    <xf numFmtId="44" fontId="21" fillId="0" borderId="0" applyFont="0" applyFill="0" applyBorder="0" applyAlignment="0" applyProtection="0"/>
    <xf numFmtId="182" fontId="110" fillId="0" borderId="0"/>
    <xf numFmtId="9" fontId="21" fillId="0" borderId="0" applyFont="0" applyFill="0" applyBorder="0" applyAlignment="0" applyProtection="0"/>
    <xf numFmtId="44" fontId="21" fillId="0" borderId="0" applyFont="0" applyFill="0" applyBorder="0" applyAlignment="0" applyProtection="0"/>
    <xf numFmtId="182" fontId="110" fillId="0" borderId="0"/>
    <xf numFmtId="37" fontId="141" fillId="0" borderId="0" applyProtection="0"/>
    <xf numFmtId="37" fontId="141" fillId="0" borderId="0" applyProtection="0"/>
    <xf numFmtId="0" fontId="5"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5" fillId="0" borderId="0"/>
    <xf numFmtId="9" fontId="21" fillId="0" borderId="0" applyFont="0" applyFill="0" applyBorder="0" applyAlignment="0" applyProtection="0"/>
    <xf numFmtId="9" fontId="21" fillId="0" borderId="0" applyFont="0" applyFill="0" applyBorder="0" applyAlignment="0" applyProtection="0"/>
    <xf numFmtId="37" fontId="141" fillId="0" borderId="0" applyProtection="0"/>
    <xf numFmtId="0" fontId="5" fillId="0" borderId="0"/>
    <xf numFmtId="43" fontId="21" fillId="0" borderId="0" applyFont="0" applyFill="0" applyBorder="0" applyAlignment="0" applyProtection="0"/>
    <xf numFmtId="9" fontId="21"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10" fillId="0" borderId="0"/>
    <xf numFmtId="0" fontId="3" fillId="0" borderId="0"/>
    <xf numFmtId="9" fontId="3"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70" fillId="0" borderId="0" applyFont="0" applyFill="0" applyBorder="0" applyAlignment="0" applyProtection="0"/>
    <xf numFmtId="43" fontId="170" fillId="0" borderId="0" applyFont="0" applyFill="0" applyBorder="0" applyAlignment="0" applyProtection="0"/>
  </cellStyleXfs>
  <cellXfs count="551">
    <xf numFmtId="0" fontId="0" fillId="0" borderId="0" xfId="0"/>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2" fillId="0" borderId="0" xfId="0" applyFont="1" applyBorder="1"/>
    <xf numFmtId="0" fontId="12" fillId="0" borderId="0" xfId="0" applyFont="1" applyFill="1" applyBorder="1"/>
    <xf numFmtId="0" fontId="0" fillId="0" borderId="0" xfId="0" applyAlignment="1">
      <alignment horizontal="center"/>
    </xf>
    <xf numFmtId="0" fontId="11" fillId="0" borderId="0" xfId="0" applyFont="1" applyAlignment="1"/>
    <xf numFmtId="0" fontId="14" fillId="0" borderId="0" xfId="0" applyFont="1" applyAlignment="1">
      <alignment horizontal="center"/>
    </xf>
    <xf numFmtId="170" fontId="0" fillId="0" borderId="0" xfId="37" applyNumberFormat="1" applyFont="1"/>
    <xf numFmtId="170" fontId="0" fillId="0" borderId="7" xfId="37" applyNumberFormat="1" applyFont="1" applyBorder="1"/>
    <xf numFmtId="164" fontId="0" fillId="0" borderId="0" xfId="31" applyNumberFormat="1" applyFont="1"/>
    <xf numFmtId="0" fontId="15" fillId="0" borderId="0" xfId="0" applyFont="1" applyAlignment="1">
      <alignment horizontal="left" indent="1"/>
    </xf>
    <xf numFmtId="164" fontId="0" fillId="0" borderId="0" xfId="0" applyNumberFormat="1"/>
    <xf numFmtId="37" fontId="0" fillId="0" borderId="0" xfId="0" applyNumberFormat="1"/>
    <xf numFmtId="0" fontId="12" fillId="0" borderId="0" xfId="92" applyFont="1" applyFill="1" applyAlignment="1">
      <alignment horizontal="center"/>
    </xf>
    <xf numFmtId="0" fontId="11" fillId="0" borderId="19" xfId="0" applyFont="1" applyBorder="1" applyAlignment="1">
      <alignment horizontal="center"/>
    </xf>
    <xf numFmtId="171" fontId="12" fillId="0" borderId="0" xfId="37" applyNumberFormat="1" applyFont="1" applyFill="1" applyBorder="1"/>
    <xf numFmtId="164" fontId="12" fillId="0" borderId="0" xfId="31" applyNumberFormat="1" applyFont="1"/>
    <xf numFmtId="37" fontId="12" fillId="0" borderId="0" xfId="92" applyNumberFormat="1" applyFont="1" applyFill="1" applyBorder="1" applyProtection="1"/>
    <xf numFmtId="37" fontId="12" fillId="0" borderId="0" xfId="92" applyNumberFormat="1" applyFont="1" applyFill="1" applyProtection="1"/>
    <xf numFmtId="37" fontId="12" fillId="0" borderId="0" xfId="92" applyNumberFormat="1" applyFont="1" applyFill="1" applyBorder="1"/>
    <xf numFmtId="37" fontId="12" fillId="0" borderId="0" xfId="92" applyNumberFormat="1" applyFont="1" applyFill="1"/>
    <xf numFmtId="37" fontId="12" fillId="0" borderId="7" xfId="92" applyNumberFormat="1" applyFont="1" applyFill="1" applyBorder="1"/>
    <xf numFmtId="0" fontId="12" fillId="0" borderId="0" xfId="92" applyFont="1" applyFill="1" applyBorder="1"/>
    <xf numFmtId="0" fontId="20" fillId="0" borderId="0" xfId="92" applyFont="1" applyFill="1" applyBorder="1"/>
    <xf numFmtId="5" fontId="12" fillId="0" borderId="0" xfId="92" applyNumberFormat="1" applyFont="1" applyFill="1" applyProtection="1"/>
    <xf numFmtId="169" fontId="12" fillId="0" borderId="0" xfId="31" applyNumberFormat="1" applyFont="1"/>
    <xf numFmtId="37" fontId="12" fillId="0" borderId="7" xfId="92" applyNumberFormat="1" applyFont="1" applyFill="1" applyBorder="1" applyProtection="1"/>
    <xf numFmtId="37" fontId="12" fillId="0" borderId="0" xfId="92" quotePrefix="1" applyNumberFormat="1" applyFont="1" applyFill="1" applyBorder="1" applyAlignment="1" applyProtection="1">
      <alignment horizontal="right"/>
    </xf>
    <xf numFmtId="0" fontId="12" fillId="0" borderId="19" xfId="0" applyFont="1" applyBorder="1"/>
    <xf numFmtId="0" fontId="11" fillId="0" borderId="19" xfId="0" applyFont="1" applyFill="1" applyBorder="1" applyAlignment="1">
      <alignment horizontal="center"/>
    </xf>
    <xf numFmtId="0" fontId="11" fillId="0" borderId="0" xfId="0" applyFont="1" applyBorder="1" applyAlignment="1">
      <alignment horizontal="center"/>
    </xf>
    <xf numFmtId="0" fontId="11" fillId="0" borderId="0" xfId="0" applyFont="1" applyFill="1" applyBorder="1" applyAlignment="1">
      <alignment horizontal="center"/>
    </xf>
    <xf numFmtId="0" fontId="12" fillId="0" borderId="0" xfId="0" applyFont="1" applyFill="1"/>
    <xf numFmtId="0" fontId="11" fillId="0" borderId="0" xfId="91" applyFont="1" applyFill="1"/>
    <xf numFmtId="43" fontId="12" fillId="0" borderId="0" xfId="0" applyNumberFormat="1" applyFont="1" applyBorder="1"/>
    <xf numFmtId="164" fontId="12" fillId="0" borderId="0" xfId="31" applyNumberFormat="1" applyFont="1" applyBorder="1"/>
    <xf numFmtId="0" fontId="22" fillId="0" borderId="0" xfId="0" applyFont="1" applyBorder="1" applyAlignment="1">
      <alignment horizontal="center"/>
    </xf>
    <xf numFmtId="0" fontId="11" fillId="0" borderId="23" xfId="92" applyFont="1" applyFill="1" applyBorder="1" applyAlignment="1">
      <alignment horizontal="center" wrapText="1"/>
    </xf>
    <xf numFmtId="0" fontId="22" fillId="0" borderId="0" xfId="92" applyFont="1" applyFill="1" applyBorder="1" applyAlignment="1">
      <alignment horizontal="left"/>
    </xf>
    <xf numFmtId="0" fontId="23" fillId="0" borderId="0" xfId="92" applyFont="1" applyFill="1" applyBorder="1"/>
    <xf numFmtId="0" fontId="24" fillId="0" borderId="0" xfId="92" applyFont="1" applyFill="1" applyBorder="1"/>
    <xf numFmtId="0" fontId="12" fillId="0" borderId="0" xfId="92" applyFont="1" applyFill="1"/>
    <xf numFmtId="41" fontId="0" fillId="0" borderId="0" xfId="0" applyNumberFormat="1" applyFill="1"/>
    <xf numFmtId="170" fontId="55" fillId="0" borderId="0" xfId="37" applyNumberFormat="1" applyFont="1" applyFill="1"/>
    <xf numFmtId="164" fontId="71" fillId="0" borderId="0" xfId="31" applyNumberFormat="1" applyFont="1" applyFill="1"/>
    <xf numFmtId="0" fontId="0" fillId="0" borderId="0" xfId="0" applyFill="1"/>
    <xf numFmtId="44" fontId="0" fillId="0" borderId="0" xfId="0" applyNumberFormat="1"/>
    <xf numFmtId="43" fontId="12" fillId="0" borderId="0" xfId="92" applyNumberFormat="1" applyFont="1" applyFill="1" applyBorder="1" applyProtection="1"/>
    <xf numFmtId="0" fontId="12" fillId="0" borderId="24" xfId="92" applyFont="1" applyFill="1" applyBorder="1"/>
    <xf numFmtId="167" fontId="12" fillId="0" borderId="0" xfId="92" applyNumberFormat="1" applyFont="1" applyFill="1" applyBorder="1" applyProtection="1"/>
    <xf numFmtId="0" fontId="12" fillId="0" borderId="25" xfId="92" applyFont="1" applyFill="1" applyBorder="1"/>
    <xf numFmtId="0" fontId="12" fillId="0" borderId="7" xfId="92" applyFont="1" applyFill="1" applyBorder="1"/>
    <xf numFmtId="0" fontId="19" fillId="0" borderId="24" xfId="92" applyFont="1" applyFill="1" applyBorder="1"/>
    <xf numFmtId="0" fontId="12" fillId="0" borderId="0" xfId="92" quotePrefix="1" applyFont="1" applyFill="1" applyBorder="1" applyAlignment="1">
      <alignment horizontal="center"/>
    </xf>
    <xf numFmtId="0" fontId="12" fillId="0" borderId="24" xfId="0" applyFont="1" applyFill="1" applyBorder="1"/>
    <xf numFmtId="0" fontId="12" fillId="0" borderId="26" xfId="92" applyFont="1" applyFill="1" applyBorder="1"/>
    <xf numFmtId="0" fontId="11" fillId="0" borderId="27" xfId="92" applyFont="1" applyFill="1" applyBorder="1" applyAlignment="1">
      <alignment horizontal="center"/>
    </xf>
    <xf numFmtId="0" fontId="11" fillId="0" borderId="23" xfId="92" applyFont="1" applyFill="1" applyBorder="1" applyAlignment="1">
      <alignment horizontal="center"/>
    </xf>
    <xf numFmtId="0" fontId="12" fillId="0" borderId="29" xfId="0" applyFont="1" applyFill="1" applyBorder="1"/>
    <xf numFmtId="171" fontId="12" fillId="0" borderId="30" xfId="37" applyNumberFormat="1" applyFont="1" applyFill="1" applyBorder="1"/>
    <xf numFmtId="171" fontId="12" fillId="0" borderId="30" xfId="92" applyNumberFormat="1" applyFont="1" applyFill="1" applyBorder="1" applyProtection="1"/>
    <xf numFmtId="7" fontId="12" fillId="0" borderId="30" xfId="92" applyNumberFormat="1" applyFont="1" applyFill="1" applyBorder="1"/>
    <xf numFmtId="0" fontId="12" fillId="0" borderId="30" xfId="92" applyFont="1" applyFill="1" applyBorder="1"/>
    <xf numFmtId="5" fontId="12" fillId="0" borderId="30" xfId="92" applyNumberFormat="1" applyFont="1" applyFill="1" applyBorder="1" applyProtection="1"/>
    <xf numFmtId="37" fontId="12" fillId="0" borderId="31" xfId="92" applyNumberFormat="1" applyFont="1" applyFill="1" applyBorder="1" applyProtection="1"/>
    <xf numFmtId="5" fontId="12" fillId="0" borderId="0" xfId="92" applyNumberFormat="1" applyFont="1" applyFill="1" applyBorder="1" applyProtection="1"/>
    <xf numFmtId="37" fontId="12" fillId="0" borderId="29" xfId="92" applyNumberFormat="1" applyFont="1" applyFill="1" applyBorder="1" applyProtection="1"/>
    <xf numFmtId="6" fontId="0" fillId="0" borderId="0" xfId="0" applyNumberFormat="1" applyFill="1"/>
    <xf numFmtId="37" fontId="12" fillId="0" borderId="39" xfId="92" applyNumberFormat="1" applyFont="1" applyFill="1" applyBorder="1"/>
    <xf numFmtId="170" fontId="0" fillId="0" borderId="0" xfId="37" applyNumberFormat="1" applyFont="1" applyFill="1"/>
    <xf numFmtId="164" fontId="0" fillId="0" borderId="19" xfId="31" applyNumberFormat="1" applyFont="1" applyFill="1" applyBorder="1"/>
    <xf numFmtId="170" fontId="0" fillId="0" borderId="0" xfId="0" applyNumberFormat="1" applyFill="1"/>
    <xf numFmtId="164" fontId="0" fillId="0" borderId="0" xfId="0" applyNumberFormat="1" applyFill="1"/>
    <xf numFmtId="164" fontId="0" fillId="0" borderId="19" xfId="0" applyNumberFormat="1" applyFill="1" applyBorder="1"/>
    <xf numFmtId="37" fontId="0" fillId="0" borderId="0" xfId="0" applyNumberFormat="1" applyFill="1"/>
    <xf numFmtId="0" fontId="0" fillId="0" borderId="0" xfId="0" applyAlignment="1">
      <alignment horizontal="center"/>
    </xf>
    <xf numFmtId="10" fontId="0" fillId="0" borderId="0" xfId="0" applyNumberFormat="1" applyFill="1"/>
    <xf numFmtId="0" fontId="12" fillId="0" borderId="0" xfId="133" applyFont="1" applyAlignment="1">
      <alignment horizontal="center"/>
    </xf>
    <xf numFmtId="0" fontId="12" fillId="0" borderId="0" xfId="133" applyFont="1" applyFill="1" applyAlignment="1">
      <alignment horizontal="center"/>
    </xf>
    <xf numFmtId="0" fontId="12" fillId="0" borderId="0" xfId="133" applyFont="1" applyFill="1"/>
    <xf numFmtId="164" fontId="12" fillId="0" borderId="0" xfId="134" applyNumberFormat="1" applyFont="1" applyFill="1"/>
    <xf numFmtId="164" fontId="12" fillId="0" borderId="0" xfId="133" applyNumberFormat="1" applyFont="1"/>
    <xf numFmtId="0" fontId="10" fillId="0" borderId="0" xfId="133"/>
    <xf numFmtId="164" fontId="12" fillId="0" borderId="7" xfId="134" applyNumberFormat="1" applyFont="1" applyFill="1" applyBorder="1"/>
    <xf numFmtId="164" fontId="12" fillId="0" borderId="0" xfId="134" applyNumberFormat="1" applyFont="1"/>
    <xf numFmtId="164" fontId="12" fillId="0" borderId="0" xfId="133" applyNumberFormat="1" applyFont="1" applyFill="1"/>
    <xf numFmtId="0" fontId="15" fillId="0" borderId="0" xfId="0" applyFont="1"/>
    <xf numFmtId="170" fontId="0" fillId="0" borderId="0" xfId="0" applyNumberFormat="1"/>
    <xf numFmtId="0" fontId="12" fillId="0" borderId="0" xfId="337" applyFont="1" applyFill="1"/>
    <xf numFmtId="170" fontId="12" fillId="0" borderId="0" xfId="337" applyNumberFormat="1" applyFont="1" applyFill="1"/>
    <xf numFmtId="0" fontId="12" fillId="0" borderId="0" xfId="337" applyFont="1"/>
    <xf numFmtId="0" fontId="12" fillId="0" borderId="0" xfId="337" applyFont="1" applyAlignment="1">
      <alignment horizontal="left"/>
    </xf>
    <xf numFmtId="0" fontId="12" fillId="0" borderId="0" xfId="337" applyFont="1" applyAlignment="1">
      <alignment horizontal="center"/>
    </xf>
    <xf numFmtId="170" fontId="12" fillId="0" borderId="0" xfId="345" applyNumberFormat="1" applyFont="1" applyFill="1"/>
    <xf numFmtId="10" fontId="12" fillId="0" borderId="0" xfId="346" applyNumberFormat="1" applyFont="1" applyFill="1"/>
    <xf numFmtId="170" fontId="140" fillId="0" borderId="38" xfId="345" applyNumberFormat="1" applyFont="1" applyFill="1" applyBorder="1"/>
    <xf numFmtId="170" fontId="10" fillId="0" borderId="0" xfId="0" applyNumberFormat="1" applyFont="1"/>
    <xf numFmtId="164" fontId="12" fillId="0" borderId="0" xfId="134" applyNumberFormat="1" applyFont="1" applyFill="1"/>
    <xf numFmtId="164" fontId="12" fillId="0" borderId="0" xfId="134" applyNumberFormat="1" applyFont="1" applyFill="1"/>
    <xf numFmtId="0" fontId="12" fillId="0" borderId="0" xfId="58805" applyFont="1"/>
    <xf numFmtId="0" fontId="10" fillId="0" borderId="0" xfId="58805"/>
    <xf numFmtId="0" fontId="12" fillId="0" borderId="0" xfId="58805" applyFont="1" applyAlignment="1">
      <alignment horizontal="center"/>
    </xf>
    <xf numFmtId="3" fontId="12" fillId="0" borderId="20" xfId="58805" applyNumberFormat="1" applyFont="1" applyBorder="1" applyAlignment="1">
      <alignment horizontal="center"/>
    </xf>
    <xf numFmtId="3" fontId="12" fillId="0" borderId="16" xfId="58805" applyNumberFormat="1" applyFont="1" applyBorder="1" applyAlignment="1">
      <alignment horizontal="center"/>
    </xf>
    <xf numFmtId="3" fontId="12" fillId="0" borderId="0" xfId="58805" applyNumberFormat="1" applyFont="1" applyBorder="1"/>
    <xf numFmtId="41" fontId="12" fillId="0" borderId="0" xfId="58805" applyNumberFormat="1" applyFont="1"/>
    <xf numFmtId="43" fontId="12" fillId="0" borderId="0" xfId="58805" applyNumberFormat="1" applyFont="1"/>
    <xf numFmtId="0" fontId="12" fillId="0" borderId="37" xfId="58805" applyFont="1" applyBorder="1"/>
    <xf numFmtId="0" fontId="12" fillId="0" borderId="0" xfId="58805" applyFont="1" applyBorder="1"/>
    <xf numFmtId="41" fontId="12" fillId="0" borderId="0" xfId="58805" applyNumberFormat="1" applyFont="1" applyBorder="1"/>
    <xf numFmtId="41" fontId="72" fillId="0" borderId="0" xfId="58805" applyNumberFormat="1" applyFont="1" applyBorder="1"/>
    <xf numFmtId="41" fontId="12" fillId="0" borderId="16" xfId="58805" applyNumberFormat="1" applyFont="1" applyBorder="1"/>
    <xf numFmtId="0" fontId="12" fillId="0" borderId="35" xfId="58805" applyFont="1" applyBorder="1"/>
    <xf numFmtId="41" fontId="12" fillId="0" borderId="36" xfId="58805" applyNumberFormat="1" applyFont="1" applyBorder="1"/>
    <xf numFmtId="0" fontId="12" fillId="0" borderId="0" xfId="58805" applyFont="1" applyFill="1" applyBorder="1"/>
    <xf numFmtId="41" fontId="11" fillId="0" borderId="0" xfId="58805" applyNumberFormat="1" applyFont="1"/>
    <xf numFmtId="0" fontId="12" fillId="0" borderId="0" xfId="58805" applyFont="1" applyAlignment="1">
      <alignment horizontal="right"/>
    </xf>
    <xf numFmtId="3" fontId="12" fillId="0" borderId="0" xfId="58805" applyNumberFormat="1" applyFont="1"/>
    <xf numFmtId="0" fontId="11" fillId="0" borderId="0" xfId="58805" applyFont="1" applyAlignment="1">
      <alignment horizontal="right"/>
    </xf>
    <xf numFmtId="41" fontId="11" fillId="0" borderId="38" xfId="58805" applyNumberFormat="1" applyFont="1" applyBorder="1"/>
    <xf numFmtId="0" fontId="10" fillId="0" borderId="0" xfId="0" applyFont="1"/>
    <xf numFmtId="0" fontId="142" fillId="0" borderId="0" xfId="0" applyFont="1"/>
    <xf numFmtId="165" fontId="10" fillId="0" borderId="0" xfId="101" applyNumberFormat="1" applyFont="1" applyAlignment="1">
      <alignment horizontal="center"/>
    </xf>
    <xf numFmtId="0" fontId="143" fillId="0" borderId="0" xfId="0" applyFont="1"/>
    <xf numFmtId="0" fontId="144" fillId="0" borderId="73" xfId="0" applyFont="1" applyBorder="1"/>
    <xf numFmtId="0" fontId="145" fillId="0" borderId="73" xfId="0" applyFont="1" applyBorder="1"/>
    <xf numFmtId="0" fontId="145" fillId="0" borderId="73" xfId="0" applyFont="1" applyBorder="1" applyAlignment="1">
      <alignment horizontal="center"/>
    </xf>
    <xf numFmtId="0" fontId="144" fillId="0" borderId="0" xfId="0" applyFont="1" applyBorder="1" applyAlignment="1">
      <alignment horizontal="left"/>
    </xf>
    <xf numFmtId="0" fontId="145" fillId="0" borderId="0" xfId="0" applyFont="1" applyBorder="1"/>
    <xf numFmtId="0" fontId="145" fillId="0" borderId="0" xfId="0" applyFont="1" applyBorder="1" applyAlignment="1">
      <alignment horizontal="center"/>
    </xf>
    <xf numFmtId="0" fontId="145" fillId="0" borderId="0" xfId="0" applyFont="1"/>
    <xf numFmtId="0" fontId="145" fillId="0" borderId="0" xfId="0" applyFont="1" applyAlignment="1" applyProtection="1">
      <alignment horizontal="center"/>
    </xf>
    <xf numFmtId="0" fontId="145" fillId="0" borderId="23" xfId="0" applyFont="1" applyBorder="1" applyAlignment="1" applyProtection="1">
      <alignment horizontal="left"/>
    </xf>
    <xf numFmtId="0" fontId="145" fillId="0" borderId="71" xfId="0" applyFont="1" applyBorder="1"/>
    <xf numFmtId="0" fontId="145" fillId="0" borderId="71" xfId="0" applyFont="1" applyBorder="1" applyAlignment="1" applyProtection="1">
      <alignment horizontal="center"/>
    </xf>
    <xf numFmtId="0" fontId="145" fillId="0" borderId="0" xfId="0" applyFont="1" applyAlignment="1">
      <alignment horizontal="center"/>
    </xf>
    <xf numFmtId="10" fontId="145" fillId="0" borderId="0" xfId="58820" applyNumberFormat="1" applyFont="1" applyAlignment="1">
      <alignment horizontal="center"/>
    </xf>
    <xf numFmtId="0" fontId="144" fillId="0" borderId="0" xfId="0" applyFont="1"/>
    <xf numFmtId="0" fontId="144" fillId="0" borderId="0" xfId="0" applyFont="1" applyAlignment="1">
      <alignment horizontal="center"/>
    </xf>
    <xf numFmtId="0" fontId="144" fillId="0" borderId="71" xfId="0" applyFont="1" applyBorder="1"/>
    <xf numFmtId="0" fontId="147" fillId="0" borderId="0" xfId="0" applyFont="1"/>
    <xf numFmtId="0" fontId="10" fillId="0" borderId="0" xfId="0" applyFont="1" applyAlignment="1">
      <alignment horizontal="center"/>
    </xf>
    <xf numFmtId="0" fontId="10" fillId="0" borderId="0" xfId="0" applyFont="1" applyBorder="1"/>
    <xf numFmtId="164" fontId="0" fillId="0" borderId="0" xfId="0" applyNumberFormat="1" applyBorder="1"/>
    <xf numFmtId="0" fontId="0" fillId="0" borderId="0" xfId="0" applyBorder="1"/>
    <xf numFmtId="164" fontId="15" fillId="0" borderId="72" xfId="31" applyNumberFormat="1" applyFont="1" applyBorder="1"/>
    <xf numFmtId="164" fontId="15" fillId="0" borderId="38" xfId="31" applyNumberFormat="1" applyFont="1" applyBorder="1"/>
    <xf numFmtId="0" fontId="149" fillId="0" borderId="0" xfId="0" applyFont="1"/>
    <xf numFmtId="0" fontId="4" fillId="0" borderId="0" xfId="58830"/>
    <xf numFmtId="41" fontId="12" fillId="0" borderId="73" xfId="58805" applyNumberFormat="1" applyFont="1" applyBorder="1"/>
    <xf numFmtId="10" fontId="0" fillId="0" borderId="0" xfId="58831" applyNumberFormat="1" applyFont="1"/>
    <xf numFmtId="8" fontId="4" fillId="0" borderId="0" xfId="58830" applyNumberFormat="1"/>
    <xf numFmtId="41" fontId="72" fillId="0" borderId="0" xfId="58832" applyNumberFormat="1" applyFont="1" applyBorder="1"/>
    <xf numFmtId="0" fontId="12" fillId="0" borderId="71" xfId="58805" applyFont="1" applyFill="1" applyBorder="1"/>
    <xf numFmtId="3" fontId="12" fillId="0" borderId="71" xfId="58805" applyNumberFormat="1" applyFont="1" applyBorder="1"/>
    <xf numFmtId="41" fontId="72" fillId="0" borderId="71" xfId="58805" applyNumberFormat="1" applyFont="1" applyBorder="1"/>
    <xf numFmtId="41" fontId="12" fillId="0" borderId="71" xfId="58805" applyNumberFormat="1" applyFont="1" applyBorder="1"/>
    <xf numFmtId="6" fontId="12" fillId="0" borderId="73" xfId="58805" applyNumberFormat="1" applyFont="1" applyBorder="1"/>
    <xf numFmtId="41" fontId="77" fillId="0" borderId="0" xfId="58830" applyNumberFormat="1" applyFont="1"/>
    <xf numFmtId="9" fontId="77" fillId="0" borderId="0" xfId="58831" applyFont="1"/>
    <xf numFmtId="0" fontId="77" fillId="0" borderId="0" xfId="58830" applyFont="1"/>
    <xf numFmtId="164" fontId="77" fillId="0" borderId="0" xfId="58830" applyNumberFormat="1" applyFont="1"/>
    <xf numFmtId="10" fontId="10" fillId="0" borderId="0" xfId="101" applyNumberFormat="1" applyFont="1" applyAlignment="1">
      <alignment horizontal="center"/>
    </xf>
    <xf numFmtId="10" fontId="12" fillId="0" borderId="0" xfId="101" applyNumberFormat="1" applyFont="1" applyFill="1"/>
    <xf numFmtId="187" fontId="12" fillId="0" borderId="0" xfId="101" applyNumberFormat="1" applyFont="1" applyFill="1"/>
    <xf numFmtId="0" fontId="12" fillId="0" borderId="0" xfId="0" applyFont="1" applyAlignment="1">
      <alignment horizontal="left"/>
    </xf>
    <xf numFmtId="7" fontId="12" fillId="0" borderId="0" xfId="92" applyNumberFormat="1" applyFont="1" applyFill="1" applyBorder="1" applyProtection="1"/>
    <xf numFmtId="0" fontId="12" fillId="95" borderId="0" xfId="337" applyFont="1" applyFill="1"/>
    <xf numFmtId="166" fontId="12" fillId="0" borderId="0" xfId="346" applyNumberFormat="1" applyFont="1" applyFill="1"/>
    <xf numFmtId="166" fontId="12" fillId="0" borderId="0" xfId="101" applyNumberFormat="1" applyFont="1" applyFill="1" applyBorder="1"/>
    <xf numFmtId="0" fontId="145" fillId="0" borderId="0" xfId="0" applyFont="1" applyFill="1"/>
    <xf numFmtId="10" fontId="145" fillId="0" borderId="0" xfId="58820" applyNumberFormat="1" applyFont="1" applyFill="1" applyAlignment="1">
      <alignment horizontal="center"/>
    </xf>
    <xf numFmtId="10" fontId="145" fillId="0" borderId="0" xfId="0" applyNumberFormat="1" applyFont="1" applyFill="1" applyAlignment="1">
      <alignment horizontal="center"/>
    </xf>
    <xf numFmtId="0" fontId="145" fillId="0" borderId="0" xfId="0" applyFont="1" applyFill="1" applyAlignment="1">
      <alignment horizontal="center"/>
    </xf>
    <xf numFmtId="164" fontId="0" fillId="0" borderId="72" xfId="31" applyNumberFormat="1" applyFont="1" applyFill="1" applyBorder="1"/>
    <xf numFmtId="164" fontId="0" fillId="0" borderId="0" xfId="31" applyNumberFormat="1" applyFont="1" applyFill="1"/>
    <xf numFmtId="164" fontId="0" fillId="0" borderId="71" xfId="31" applyNumberFormat="1" applyFont="1" applyFill="1" applyBorder="1"/>
    <xf numFmtId="0" fontId="144" fillId="0" borderId="0" xfId="0" applyFont="1" applyFill="1"/>
    <xf numFmtId="0" fontId="144" fillId="0" borderId="0" xfId="0" applyFont="1" applyFill="1" applyAlignment="1">
      <alignment horizontal="center"/>
    </xf>
    <xf numFmtId="164" fontId="15" fillId="0" borderId="0" xfId="31" applyNumberFormat="1" applyFont="1" applyFill="1"/>
    <xf numFmtId="0" fontId="12" fillId="0" borderId="0" xfId="337" applyFont="1" applyFill="1" applyAlignment="1">
      <alignment horizontal="left"/>
    </xf>
    <xf numFmtId="0" fontId="140" fillId="0" borderId="0" xfId="336" applyFont="1" applyFill="1" applyAlignment="1">
      <alignment horizontal="left"/>
    </xf>
    <xf numFmtId="0" fontId="22" fillId="0" borderId="0" xfId="0" applyFont="1" applyFill="1"/>
    <xf numFmtId="170" fontId="0" fillId="0" borderId="0" xfId="0" applyNumberFormat="1" applyFill="1" applyBorder="1"/>
    <xf numFmtId="0" fontId="15" fillId="0" borderId="0" xfId="0" applyFont="1" applyFill="1" applyAlignment="1">
      <alignment horizontal="left" indent="1"/>
    </xf>
    <xf numFmtId="0" fontId="15" fillId="0" borderId="0" xfId="0" applyFont="1" applyFill="1"/>
    <xf numFmtId="3" fontId="12" fillId="0" borderId="19" xfId="58805" applyNumberFormat="1" applyFont="1" applyBorder="1"/>
    <xf numFmtId="3" fontId="12" fillId="0" borderId="19" xfId="58805" applyNumberFormat="1" applyFont="1" applyBorder="1" applyAlignment="1">
      <alignment horizontal="center"/>
    </xf>
    <xf numFmtId="0" fontId="12" fillId="0" borderId="19" xfId="58805" applyFont="1" applyBorder="1" applyAlignment="1">
      <alignment horizontal="center"/>
    </xf>
    <xf numFmtId="3" fontId="12" fillId="0" borderId="0" xfId="58805" applyNumberFormat="1" applyFont="1" applyAlignment="1">
      <alignment horizontal="center"/>
    </xf>
    <xf numFmtId="0" fontId="0" fillId="0" borderId="0" xfId="0" applyAlignment="1">
      <alignment wrapText="1"/>
    </xf>
    <xf numFmtId="41" fontId="12" fillId="0" borderId="74" xfId="58805" applyNumberFormat="1" applyFont="1" applyBorder="1"/>
    <xf numFmtId="41" fontId="72" fillId="0" borderId="0" xfId="58805" applyNumberFormat="1" applyFont="1"/>
    <xf numFmtId="41" fontId="72" fillId="0" borderId="0" xfId="58832" applyNumberFormat="1" applyFont="1"/>
    <xf numFmtId="0" fontId="12" fillId="0" borderId="19" xfId="58805" applyFont="1" applyBorder="1"/>
    <xf numFmtId="41" fontId="12" fillId="0" borderId="19" xfId="58805" applyNumberFormat="1" applyFont="1" applyBorder="1"/>
    <xf numFmtId="41" fontId="72" fillId="0" borderId="19" xfId="58805" applyNumberFormat="1" applyFont="1" applyBorder="1"/>
    <xf numFmtId="0" fontId="12" fillId="0" borderId="0" xfId="58805" applyFont="1" applyAlignment="1">
      <alignment wrapText="1"/>
    </xf>
    <xf numFmtId="0" fontId="12" fillId="0" borderId="19" xfId="58805" applyFont="1" applyBorder="1" applyAlignment="1">
      <alignment wrapText="1"/>
    </xf>
    <xf numFmtId="6" fontId="11" fillId="0" borderId="38" xfId="58805" applyNumberFormat="1" applyFont="1" applyBorder="1"/>
    <xf numFmtId="0" fontId="12" fillId="0" borderId="75" xfId="58805" applyFont="1" applyBorder="1" applyAlignment="1">
      <alignment vertical="top" wrapText="1"/>
    </xf>
    <xf numFmtId="0" fontId="12" fillId="0" borderId="73" xfId="58805" applyFont="1" applyBorder="1" applyAlignment="1">
      <alignment vertical="top" wrapText="1"/>
    </xf>
    <xf numFmtId="170" fontId="11" fillId="0" borderId="38" xfId="345" applyNumberFormat="1" applyFont="1" applyFill="1" applyBorder="1"/>
    <xf numFmtId="10" fontId="12" fillId="0" borderId="0" xfId="101" applyNumberFormat="1" applyFont="1" applyFill="1" applyBorder="1"/>
    <xf numFmtId="0" fontId="10" fillId="0" borderId="0" xfId="133" applyFill="1"/>
    <xf numFmtId="0" fontId="22" fillId="0" borderId="0" xfId="133" applyFont="1" applyFill="1" applyBorder="1" applyAlignment="1">
      <alignment horizontal="center"/>
    </xf>
    <xf numFmtId="0" fontId="11" fillId="0" borderId="0" xfId="0" applyFont="1" applyFill="1" applyAlignment="1">
      <alignment horizontal="center"/>
    </xf>
    <xf numFmtId="44" fontId="11" fillId="0" borderId="19" xfId="0" applyNumberFormat="1" applyFont="1" applyFill="1" applyBorder="1" applyAlignment="1">
      <alignment horizontal="center" wrapText="1"/>
    </xf>
    <xf numFmtId="164" fontId="12" fillId="0" borderId="0" xfId="31" applyNumberFormat="1" applyFont="1" applyFill="1"/>
    <xf numFmtId="169" fontId="12" fillId="0" borderId="0" xfId="31" applyNumberFormat="1" applyFont="1" applyFill="1"/>
    <xf numFmtId="170" fontId="12" fillId="0" borderId="0" xfId="37" applyNumberFormat="1" applyFont="1" applyFill="1"/>
    <xf numFmtId="166" fontId="12" fillId="0" borderId="0" xfId="101" applyNumberFormat="1" applyFont="1" applyBorder="1"/>
    <xf numFmtId="0" fontId="3" fillId="0" borderId="0" xfId="58833"/>
    <xf numFmtId="164" fontId="77" fillId="0" borderId="0" xfId="58833" applyNumberFormat="1" applyFont="1"/>
    <xf numFmtId="41" fontId="77" fillId="0" borderId="0" xfId="58833" applyNumberFormat="1" applyFont="1"/>
    <xf numFmtId="0" fontId="77" fillId="0" borderId="0" xfId="58833" applyFont="1"/>
    <xf numFmtId="9" fontId="77" fillId="0" borderId="0" xfId="58834" applyFont="1"/>
    <xf numFmtId="0" fontId="12" fillId="0" borderId="71" xfId="58805" applyFont="1" applyBorder="1"/>
    <xf numFmtId="0" fontId="12" fillId="0" borderId="72" xfId="58805" applyFont="1" applyBorder="1" applyAlignment="1">
      <alignment vertical="top" wrapText="1"/>
    </xf>
    <xf numFmtId="0" fontId="12" fillId="0" borderId="20" xfId="58805" applyFont="1" applyBorder="1" applyAlignment="1">
      <alignment vertical="top" wrapText="1"/>
    </xf>
    <xf numFmtId="0" fontId="12" fillId="0" borderId="71" xfId="58805" applyFont="1" applyBorder="1" applyAlignment="1">
      <alignment wrapText="1"/>
    </xf>
    <xf numFmtId="0" fontId="3" fillId="0" borderId="0" xfId="58833" applyAlignment="1">
      <alignment wrapText="1"/>
    </xf>
    <xf numFmtId="10" fontId="0" fillId="0" borderId="0" xfId="58834" applyNumberFormat="1" applyFont="1"/>
    <xf numFmtId="8" fontId="3" fillId="0" borderId="0" xfId="58833" applyNumberFormat="1"/>
    <xf numFmtId="0" fontId="12" fillId="0" borderId="71" xfId="58805" applyFont="1" applyBorder="1" applyAlignment="1">
      <alignment horizontal="center"/>
    </xf>
    <xf numFmtId="3" fontId="12" fillId="0" borderId="71" xfId="58805" applyNumberFormat="1" applyFont="1" applyBorder="1" applyAlignment="1">
      <alignment horizontal="center"/>
    </xf>
    <xf numFmtId="41" fontId="0" fillId="0" borderId="0" xfId="0" applyNumberFormat="1"/>
    <xf numFmtId="6" fontId="0" fillId="0" borderId="0" xfId="0" applyNumberFormat="1"/>
    <xf numFmtId="0" fontId="140" fillId="0" borderId="0" xfId="336" applyFont="1" applyAlignment="1">
      <alignment horizontal="left"/>
    </xf>
    <xf numFmtId="164" fontId="10" fillId="0" borderId="0" xfId="31" applyNumberFormat="1" applyFont="1" applyFill="1"/>
    <xf numFmtId="0" fontId="10" fillId="0" borderId="0" xfId="0" applyFont="1" applyAlignment="1">
      <alignment horizontal="right"/>
    </xf>
    <xf numFmtId="170" fontId="15" fillId="0" borderId="0" xfId="0" applyNumberFormat="1" applyFont="1" applyBorder="1"/>
    <xf numFmtId="164" fontId="0" fillId="0" borderId="71" xfId="0" applyNumberFormat="1" applyFill="1" applyBorder="1"/>
    <xf numFmtId="17" fontId="11" fillId="0" borderId="19" xfId="0" applyNumberFormat="1" applyFont="1" applyFill="1" applyBorder="1" applyAlignment="1">
      <alignment horizontal="center"/>
    </xf>
    <xf numFmtId="0" fontId="11" fillId="0" borderId="0" xfId="337" applyFont="1" applyFill="1" applyAlignment="1">
      <alignment horizontal="left"/>
    </xf>
    <xf numFmtId="164" fontId="12" fillId="0" borderId="72" xfId="134" applyNumberFormat="1" applyFont="1" applyFill="1" applyBorder="1"/>
    <xf numFmtId="0" fontId="10" fillId="0" borderId="0" xfId="0" applyFont="1" applyFill="1"/>
    <xf numFmtId="0" fontId="150" fillId="0" borderId="0" xfId="0" applyFont="1"/>
    <xf numFmtId="170" fontId="150" fillId="0" borderId="0" xfId="37" applyNumberFormat="1" applyFont="1" applyFill="1"/>
    <xf numFmtId="170" fontId="150" fillId="0" borderId="77" xfId="37" applyNumberFormat="1" applyFont="1" applyFill="1" applyBorder="1"/>
    <xf numFmtId="166" fontId="150" fillId="0" borderId="0" xfId="58841" applyNumberFormat="1" applyFont="1" applyFill="1" applyBorder="1"/>
    <xf numFmtId="164" fontId="150" fillId="0" borderId="0" xfId="58840" applyNumberFormat="1" applyFont="1" applyFill="1"/>
    <xf numFmtId="164" fontId="150" fillId="0" borderId="0" xfId="31" applyNumberFormat="1" applyFont="1" applyFill="1" applyBorder="1"/>
    <xf numFmtId="164" fontId="41" fillId="0" borderId="0" xfId="58840" applyNumberFormat="1" applyFont="1" applyFill="1"/>
    <xf numFmtId="10" fontId="150" fillId="0" borderId="0" xfId="58841" applyNumberFormat="1" applyFont="1" applyFill="1" applyBorder="1"/>
    <xf numFmtId="10" fontId="150" fillId="0" borderId="0" xfId="58841" applyNumberFormat="1" applyFont="1" applyFill="1"/>
    <xf numFmtId="164" fontId="41" fillId="0" borderId="73" xfId="58840" applyNumberFormat="1" applyFont="1" applyFill="1" applyBorder="1"/>
    <xf numFmtId="170" fontId="41" fillId="0" borderId="73" xfId="37" applyNumberFormat="1" applyFont="1" applyFill="1" applyBorder="1"/>
    <xf numFmtId="164" fontId="41" fillId="0" borderId="0" xfId="58840" applyNumberFormat="1" applyFont="1" applyFill="1" applyBorder="1"/>
    <xf numFmtId="170" fontId="41" fillId="0" borderId="0" xfId="37" applyNumberFormat="1" applyFont="1" applyFill="1" applyBorder="1"/>
    <xf numFmtId="164" fontId="150" fillId="0" borderId="0" xfId="31" applyNumberFormat="1" applyFont="1" applyFill="1"/>
    <xf numFmtId="43" fontId="150" fillId="0" borderId="0" xfId="31" applyFont="1" applyFill="1"/>
    <xf numFmtId="164" fontId="156" fillId="0" borderId="0" xfId="31" applyNumberFormat="1" applyFont="1" applyFill="1"/>
    <xf numFmtId="170" fontId="41" fillId="0" borderId="0" xfId="37" applyNumberFormat="1" applyFont="1" applyFill="1"/>
    <xf numFmtId="164" fontId="158" fillId="0" borderId="0" xfId="58840" applyNumberFormat="1" applyFont="1" applyFill="1" applyBorder="1"/>
    <xf numFmtId="164" fontId="158" fillId="0" borderId="0" xfId="58840" applyNumberFormat="1" applyFont="1" applyFill="1"/>
    <xf numFmtId="170" fontId="160" fillId="0" borderId="0" xfId="37" applyNumberFormat="1" applyFont="1" applyFill="1"/>
    <xf numFmtId="0" fontId="41" fillId="0" borderId="0" xfId="0" applyFont="1" applyFill="1" applyAlignment="1"/>
    <xf numFmtId="0" fontId="0" fillId="0" borderId="0" xfId="0" applyAlignment="1">
      <alignment horizontal="center"/>
    </xf>
    <xf numFmtId="170" fontId="162" fillId="0" borderId="0" xfId="37" applyNumberFormat="1" applyFont="1" applyFill="1"/>
    <xf numFmtId="43" fontId="0" fillId="0" borderId="0" xfId="31" applyFont="1"/>
    <xf numFmtId="0" fontId="163" fillId="0" borderId="0" xfId="0" applyFont="1"/>
    <xf numFmtId="0" fontId="33" fillId="0" borderId="0" xfId="42664" applyFont="1"/>
    <xf numFmtId="0" fontId="33" fillId="0" borderId="0" xfId="42664" applyFont="1" applyAlignment="1">
      <alignment horizontal="center"/>
    </xf>
    <xf numFmtId="0" fontId="164" fillId="0" borderId="0" xfId="42664" applyFont="1"/>
    <xf numFmtId="0" fontId="165" fillId="0" borderId="0" xfId="42664" applyFont="1" applyAlignment="1">
      <alignment horizontal="center"/>
    </xf>
    <xf numFmtId="0" fontId="166" fillId="0" borderId="0" xfId="42664" applyFont="1" applyAlignment="1">
      <alignment horizontal="center"/>
    </xf>
    <xf numFmtId="0" fontId="33" fillId="0" borderId="71" xfId="42664" applyFont="1" applyBorder="1" applyAlignment="1">
      <alignment horizontal="center"/>
    </xf>
    <xf numFmtId="0" fontId="33" fillId="0" borderId="71" xfId="42664" applyFont="1" applyBorder="1" applyAlignment="1">
      <alignment horizontal="left"/>
    </xf>
    <xf numFmtId="0" fontId="167" fillId="0" borderId="0" xfId="42664" applyFont="1" applyAlignment="1">
      <alignment horizontal="left"/>
    </xf>
    <xf numFmtId="170" fontId="33" fillId="0" borderId="0" xfId="37" applyNumberFormat="1" applyFont="1" applyFill="1"/>
    <xf numFmtId="170" fontId="33" fillId="0" borderId="0" xfId="42664" applyNumberFormat="1" applyFont="1"/>
    <xf numFmtId="0" fontId="33" fillId="0" borderId="0" xfId="42664" applyFont="1" applyAlignment="1">
      <alignment horizontal="left"/>
    </xf>
    <xf numFmtId="170" fontId="33" fillId="0" borderId="0" xfId="37" applyNumberFormat="1" applyFont="1" applyBorder="1"/>
    <xf numFmtId="170" fontId="33" fillId="0" borderId="0" xfId="37" applyNumberFormat="1" applyFont="1"/>
    <xf numFmtId="0" fontId="167" fillId="0" borderId="0" xfId="42664" applyFont="1"/>
    <xf numFmtId="0" fontId="165" fillId="0" borderId="0" xfId="42664" applyFont="1"/>
    <xf numFmtId="170" fontId="33" fillId="0" borderId="0" xfId="37" applyNumberFormat="1" applyFont="1" applyFill="1" applyBorder="1"/>
    <xf numFmtId="170" fontId="165" fillId="0" borderId="0" xfId="37" applyNumberFormat="1" applyFont="1" applyFill="1" applyBorder="1"/>
    <xf numFmtId="170" fontId="165" fillId="0" borderId="0" xfId="42664" applyNumberFormat="1" applyFont="1"/>
    <xf numFmtId="0" fontId="0" fillId="0" borderId="0" xfId="0" applyAlignment="1">
      <alignment horizontal="center"/>
    </xf>
    <xf numFmtId="0" fontId="0" fillId="0" borderId="0" xfId="0" applyAlignment="1">
      <alignment horizontal="center"/>
    </xf>
    <xf numFmtId="37" fontId="10" fillId="0" borderId="0" xfId="0" applyNumberFormat="1" applyFont="1" applyFill="1"/>
    <xf numFmtId="0" fontId="0" fillId="0" borderId="0" xfId="0" applyAlignment="1">
      <alignment horizontal="center"/>
    </xf>
    <xf numFmtId="170" fontId="10" fillId="0" borderId="0" xfId="37" applyNumberFormat="1" applyFont="1" applyFill="1"/>
    <xf numFmtId="164" fontId="10" fillId="0" borderId="19" xfId="31" applyNumberFormat="1" applyFont="1" applyFill="1" applyBorder="1"/>
    <xf numFmtId="170" fontId="168" fillId="0" borderId="0" xfId="346" applyNumberFormat="1" applyFont="1" applyFill="1"/>
    <xf numFmtId="0" fontId="12" fillId="0" borderId="0" xfId="0" applyFont="1" applyAlignment="1">
      <alignment horizontal="right"/>
    </xf>
    <xf numFmtId="41" fontId="33" fillId="0" borderId="0" xfId="42664" applyNumberFormat="1" applyFont="1"/>
    <xf numFmtId="0" fontId="10" fillId="0" borderId="0" xfId="43291"/>
    <xf numFmtId="15" fontId="10" fillId="0" borderId="0" xfId="43291" applyNumberFormat="1"/>
    <xf numFmtId="0" fontId="10" fillId="0" borderId="0" xfId="43291" applyAlignment="1">
      <alignment horizontal="center"/>
    </xf>
    <xf numFmtId="0" fontId="10" fillId="0" borderId="0" xfId="43291" applyAlignment="1">
      <alignment horizontal="center" wrapText="1"/>
    </xf>
    <xf numFmtId="0" fontId="10" fillId="0" borderId="71" xfId="43291" applyBorder="1" applyAlignment="1">
      <alignment horizontal="center" wrapText="1"/>
    </xf>
    <xf numFmtId="44" fontId="10" fillId="0" borderId="0" xfId="43291" applyNumberFormat="1"/>
    <xf numFmtId="0" fontId="10" fillId="0" borderId="0" xfId="43291" quotePrefix="1" applyAlignment="1">
      <alignment horizontal="center"/>
    </xf>
    <xf numFmtId="188" fontId="10" fillId="0" borderId="0" xfId="43291" applyNumberFormat="1" applyAlignment="1">
      <alignment horizontal="center"/>
    </xf>
    <xf numFmtId="164" fontId="0" fillId="0" borderId="71" xfId="31" applyNumberFormat="1" applyFont="1" applyBorder="1"/>
    <xf numFmtId="170" fontId="10" fillId="0" borderId="0" xfId="37" applyNumberFormat="1" applyFont="1"/>
    <xf numFmtId="10" fontId="10" fillId="0" borderId="0" xfId="333" applyNumberFormat="1" applyFont="1" applyFill="1" applyBorder="1"/>
    <xf numFmtId="170" fontId="10" fillId="0" borderId="0" xfId="43291" applyNumberFormat="1"/>
    <xf numFmtId="44" fontId="10" fillId="0" borderId="0" xfId="43291" applyNumberFormat="1" applyAlignment="1">
      <alignment horizontal="center"/>
    </xf>
    <xf numFmtId="44" fontId="10" fillId="0" borderId="0" xfId="35327" applyFont="1"/>
    <xf numFmtId="164" fontId="10" fillId="0" borderId="0" xfId="132" applyNumberFormat="1" applyFont="1" applyBorder="1"/>
    <xf numFmtId="164" fontId="10" fillId="0" borderId="0" xfId="132" applyNumberFormat="1" applyFont="1"/>
    <xf numFmtId="170" fontId="11" fillId="0" borderId="0" xfId="35327" applyNumberFormat="1" applyFont="1" applyAlignment="1">
      <alignment horizontal="center"/>
    </xf>
    <xf numFmtId="44" fontId="163" fillId="0" borderId="0" xfId="43291" applyNumberFormat="1" applyFont="1"/>
    <xf numFmtId="0" fontId="11" fillId="0" borderId="0" xfId="0" applyFont="1"/>
    <xf numFmtId="170" fontId="10" fillId="0" borderId="0" xfId="58842" applyNumberFormat="1" applyFont="1" applyFill="1"/>
    <xf numFmtId="164" fontId="10" fillId="0" borderId="71" xfId="132" applyNumberFormat="1" applyFont="1" applyFill="1" applyBorder="1"/>
    <xf numFmtId="164" fontId="10" fillId="0" borderId="0" xfId="0" applyNumberFormat="1" applyFont="1"/>
    <xf numFmtId="41" fontId="10" fillId="0" borderId="0" xfId="0" applyNumberFormat="1" applyFont="1"/>
    <xf numFmtId="170" fontId="10" fillId="0" borderId="0" xfId="58842" applyNumberFormat="1" applyFont="1" applyFill="1" applyBorder="1"/>
    <xf numFmtId="10" fontId="10" fillId="0" borderId="0" xfId="0" applyNumberFormat="1" applyFont="1"/>
    <xf numFmtId="0" fontId="41" fillId="0" borderId="0" xfId="0" applyFont="1"/>
    <xf numFmtId="170" fontId="11" fillId="0" borderId="0" xfId="345" applyNumberFormat="1" applyFont="1" applyFill="1" applyBorder="1"/>
    <xf numFmtId="170" fontId="140" fillId="0" borderId="0" xfId="345" applyNumberFormat="1" applyFont="1" applyFill="1" applyBorder="1"/>
    <xf numFmtId="0" fontId="11" fillId="0" borderId="0" xfId="337" applyFont="1" applyAlignment="1">
      <alignment horizontal="left"/>
    </xf>
    <xf numFmtId="170" fontId="12" fillId="0" borderId="73" xfId="345" applyNumberFormat="1" applyFont="1" applyFill="1" applyBorder="1"/>
    <xf numFmtId="164" fontId="15" fillId="0" borderId="0" xfId="31" applyNumberFormat="1" applyFont="1"/>
    <xf numFmtId="0" fontId="0" fillId="0" borderId="73" xfId="0" applyBorder="1"/>
    <xf numFmtId="164" fontId="10" fillId="0" borderId="71" xfId="58843" applyNumberFormat="1" applyFont="1" applyFill="1" applyBorder="1"/>
    <xf numFmtId="37" fontId="0" fillId="0" borderId="19" xfId="0" applyNumberFormat="1" applyFill="1" applyBorder="1"/>
    <xf numFmtId="0" fontId="12" fillId="0" borderId="19" xfId="337" applyFont="1" applyBorder="1" applyAlignment="1">
      <alignment horizontal="center"/>
    </xf>
    <xf numFmtId="170" fontId="12" fillId="0" borderId="0" xfId="337" applyNumberFormat="1" applyFont="1"/>
    <xf numFmtId="0" fontId="168" fillId="0" borderId="0" xfId="337" applyFont="1"/>
    <xf numFmtId="170" fontId="168" fillId="0" borderId="0" xfId="337" applyNumberFormat="1" applyFont="1"/>
    <xf numFmtId="42" fontId="168" fillId="0" borderId="0" xfId="37" applyNumberFormat="1" applyFont="1" applyAlignment="1">
      <alignment horizontal="left" indent="2"/>
    </xf>
    <xf numFmtId="42" fontId="12" fillId="0" borderId="0" xfId="37" applyNumberFormat="1" applyFont="1" applyAlignment="1">
      <alignment horizontal="left" indent="2"/>
    </xf>
    <xf numFmtId="37" fontId="12" fillId="0" borderId="0" xfId="337" applyNumberFormat="1" applyFont="1" applyFill="1" applyAlignment="1">
      <alignment vertical="center"/>
    </xf>
    <xf numFmtId="0" fontId="12" fillId="0" borderId="0" xfId="337" applyFont="1" applyAlignment="1">
      <alignment vertical="center"/>
    </xf>
    <xf numFmtId="0" fontId="12" fillId="0" borderId="0" xfId="337" applyFont="1" applyAlignment="1">
      <alignment horizontal="left" vertical="center" indent="6"/>
    </xf>
    <xf numFmtId="10" fontId="19" fillId="0" borderId="0" xfId="337" applyNumberFormat="1" applyFont="1" applyAlignment="1">
      <alignment horizontal="left" vertical="center" indent="6"/>
    </xf>
    <xf numFmtId="10" fontId="12" fillId="0" borderId="0" xfId="337" applyNumberFormat="1" applyFont="1" applyAlignment="1">
      <alignment horizontal="left" vertical="center" indent="6"/>
    </xf>
    <xf numFmtId="10" fontId="12" fillId="0" borderId="0" xfId="344" applyNumberFormat="1" applyFont="1" applyAlignment="1">
      <alignment horizontal="left" vertical="center" indent="6"/>
    </xf>
    <xf numFmtId="170" fontId="12" fillId="0" borderId="0" xfId="337" applyNumberFormat="1" applyFont="1" applyAlignment="1">
      <alignment horizontal="left" vertical="center" indent="6"/>
    </xf>
    <xf numFmtId="170" fontId="12" fillId="0" borderId="0" xfId="345" applyNumberFormat="1" applyFont="1" applyFill="1" applyBorder="1"/>
    <xf numFmtId="170" fontId="12" fillId="0" borderId="71" xfId="345" applyNumberFormat="1" applyFont="1" applyFill="1" applyBorder="1"/>
    <xf numFmtId="164" fontId="12" fillId="0" borderId="71" xfId="31" applyNumberFormat="1" applyFont="1" applyFill="1" applyBorder="1"/>
    <xf numFmtId="170" fontId="11" fillId="0" borderId="73" xfId="345" applyNumberFormat="1" applyFont="1" applyFill="1" applyBorder="1"/>
    <xf numFmtId="0" fontId="11" fillId="0" borderId="71" xfId="0" applyFont="1" applyFill="1" applyBorder="1" applyAlignment="1">
      <alignment horizontal="center"/>
    </xf>
    <xf numFmtId="0" fontId="163" fillId="0" borderId="0" xfId="0" applyFont="1" applyFill="1"/>
    <xf numFmtId="0" fontId="0" fillId="0" borderId="0" xfId="0" applyFill="1" applyAlignment="1">
      <alignment horizontal="right"/>
    </xf>
    <xf numFmtId="0" fontId="0" fillId="0" borderId="0" xfId="0" applyFill="1" applyAlignment="1">
      <alignment horizontal="left"/>
    </xf>
    <xf numFmtId="170" fontId="171" fillId="0" borderId="0" xfId="346" applyNumberFormat="1" applyFont="1" applyFill="1"/>
    <xf numFmtId="0" fontId="33" fillId="0" borderId="0" xfId="42664" applyFont="1" applyFill="1" applyAlignment="1">
      <alignment horizontal="center" wrapText="1"/>
    </xf>
    <xf numFmtId="0" fontId="33" fillId="0" borderId="0" xfId="42664" applyFont="1" applyFill="1"/>
    <xf numFmtId="0" fontId="166" fillId="0" borderId="0" xfId="42664" applyFont="1" applyFill="1" applyAlignment="1">
      <alignment horizontal="center"/>
    </xf>
    <xf numFmtId="0" fontId="33" fillId="0" borderId="0" xfId="42664" applyFont="1" applyFill="1" applyAlignment="1">
      <alignment horizontal="center"/>
    </xf>
    <xf numFmtId="17" fontId="33" fillId="0" borderId="71" xfId="42664" applyNumberFormat="1" applyFont="1" applyFill="1" applyBorder="1" applyAlignment="1">
      <alignment horizontal="center"/>
    </xf>
    <xf numFmtId="17" fontId="33" fillId="0" borderId="71" xfId="42664" applyNumberFormat="1" applyFont="1" applyFill="1" applyBorder="1" applyAlignment="1">
      <alignment horizontal="center" wrapText="1"/>
    </xf>
    <xf numFmtId="0" fontId="33" fillId="0" borderId="0" xfId="42664" quotePrefix="1" applyFont="1" applyFill="1" applyAlignment="1">
      <alignment horizontal="center"/>
    </xf>
    <xf numFmtId="0" fontId="164" fillId="0" borderId="0" xfId="42664" applyFont="1" applyFill="1" applyAlignment="1">
      <alignment horizontal="left"/>
    </xf>
    <xf numFmtId="170" fontId="33" fillId="0" borderId="0" xfId="42664" applyNumberFormat="1" applyFont="1" applyFill="1"/>
    <xf numFmtId="0" fontId="164" fillId="0" borderId="0" xfId="42664" applyFont="1" applyFill="1"/>
    <xf numFmtId="170" fontId="33" fillId="0" borderId="71" xfId="37" applyNumberFormat="1" applyFont="1" applyFill="1" applyBorder="1"/>
    <xf numFmtId="170" fontId="164" fillId="0" borderId="0" xfId="37" applyNumberFormat="1" applyFont="1" applyFill="1"/>
    <xf numFmtId="170" fontId="33" fillId="0" borderId="71" xfId="42664" applyNumberFormat="1" applyFont="1" applyFill="1" applyBorder="1"/>
    <xf numFmtId="170" fontId="15" fillId="0" borderId="0" xfId="0" applyNumberFormat="1" applyFont="1" applyFill="1"/>
    <xf numFmtId="170" fontId="15" fillId="0" borderId="38" xfId="0" applyNumberFormat="1" applyFont="1" applyFill="1" applyBorder="1"/>
    <xf numFmtId="170" fontId="33" fillId="0" borderId="73" xfId="42664" applyNumberFormat="1" applyFont="1" applyFill="1" applyBorder="1"/>
    <xf numFmtId="10" fontId="0" fillId="0" borderId="0" xfId="101" applyNumberFormat="1" applyFont="1" applyFill="1"/>
    <xf numFmtId="10" fontId="15" fillId="0" borderId="0" xfId="101" applyNumberFormat="1" applyFont="1"/>
    <xf numFmtId="1" fontId="0" fillId="0" borderId="0" xfId="0" applyNumberFormat="1" applyFill="1"/>
    <xf numFmtId="170" fontId="0" fillId="0" borderId="73" xfId="0" applyNumberFormat="1" applyFill="1" applyBorder="1"/>
    <xf numFmtId="0" fontId="150" fillId="0" borderId="0" xfId="0" applyFont="1" applyFill="1"/>
    <xf numFmtId="0" fontId="150" fillId="0" borderId="0" xfId="44603" applyFont="1" applyFill="1" applyAlignment="1">
      <alignment horizontal="center"/>
    </xf>
    <xf numFmtId="0" fontId="150" fillId="0" borderId="0" xfId="44603" applyFont="1" applyFill="1"/>
    <xf numFmtId="0" fontId="157" fillId="0" borderId="0" xfId="44603" applyFont="1" applyFill="1"/>
    <xf numFmtId="0" fontId="152" fillId="0" borderId="0" xfId="44603" applyFont="1" applyFill="1" applyAlignment="1">
      <alignment horizontal="center"/>
    </xf>
    <xf numFmtId="0" fontId="150" fillId="0" borderId="71" xfId="44603" applyFont="1" applyFill="1" applyBorder="1" applyAlignment="1">
      <alignment horizontal="center" wrapText="1"/>
    </xf>
    <xf numFmtId="17" fontId="150" fillId="0" borderId="71" xfId="44603" applyNumberFormat="1" applyFont="1" applyFill="1" applyBorder="1" applyAlignment="1">
      <alignment horizontal="center"/>
    </xf>
    <xf numFmtId="17" fontId="158" fillId="0" borderId="71" xfId="58839" applyNumberFormat="1" applyFont="1" applyFill="1" applyBorder="1" applyAlignment="1">
      <alignment horizontal="center" wrapText="1"/>
    </xf>
    <xf numFmtId="0" fontId="152" fillId="0" borderId="0" xfId="44603" applyFont="1" applyFill="1"/>
    <xf numFmtId="17" fontId="150" fillId="0" borderId="0" xfId="44603" applyNumberFormat="1" applyFont="1" applyFill="1" applyAlignment="1">
      <alignment horizontal="center"/>
    </xf>
    <xf numFmtId="0" fontId="159" fillId="0" borderId="0" xfId="58839" applyFont="1" applyFill="1"/>
    <xf numFmtId="37" fontId="150" fillId="0" borderId="0" xfId="44603" applyNumberFormat="1" applyFont="1" applyFill="1"/>
    <xf numFmtId="0" fontId="41" fillId="0" borderId="0" xfId="58839" applyFont="1" applyFill="1"/>
    <xf numFmtId="170" fontId="160" fillId="0" borderId="0" xfId="37" applyNumberFormat="1" applyFont="1" applyFill="1" applyBorder="1"/>
    <xf numFmtId="0" fontId="150" fillId="0" borderId="0" xfId="44603" applyFont="1" applyFill="1" applyAlignment="1">
      <alignment horizontal="right"/>
    </xf>
    <xf numFmtId="164" fontId="150" fillId="0" borderId="0" xfId="44603" applyNumberFormat="1" applyFont="1" applyFill="1"/>
    <xf numFmtId="0" fontId="161" fillId="0" borderId="0" xfId="44603" applyFont="1" applyFill="1"/>
    <xf numFmtId="0" fontId="150" fillId="0" borderId="0" xfId="0" applyFont="1" applyFill="1" applyAlignment="1">
      <alignment horizontal="center"/>
    </xf>
    <xf numFmtId="0" fontId="151" fillId="0" borderId="0" xfId="0" applyFont="1" applyFill="1" applyAlignment="1">
      <alignment horizontal="center"/>
    </xf>
    <xf numFmtId="0" fontId="152" fillId="0" borderId="0" xfId="0" applyFont="1" applyFill="1" applyAlignment="1">
      <alignment horizontal="center"/>
    </xf>
    <xf numFmtId="164" fontId="150" fillId="0" borderId="0" xfId="0" applyNumberFormat="1" applyFont="1" applyFill="1" applyAlignment="1">
      <alignment horizontal="center"/>
    </xf>
    <xf numFmtId="0" fontId="150" fillId="0" borderId="71" xfId="0" applyFont="1" applyFill="1" applyBorder="1" applyAlignment="1">
      <alignment horizontal="center" wrapText="1"/>
    </xf>
    <xf numFmtId="17" fontId="150" fillId="0" borderId="71" xfId="0" applyNumberFormat="1" applyFont="1" applyFill="1" applyBorder="1" applyAlignment="1">
      <alignment horizontal="center"/>
    </xf>
    <xf numFmtId="17" fontId="150" fillId="0" borderId="0" xfId="0" applyNumberFormat="1" applyFont="1" applyFill="1" applyAlignment="1">
      <alignment horizontal="center"/>
    </xf>
    <xf numFmtId="0" fontId="150" fillId="0" borderId="0" xfId="0" applyFont="1" applyFill="1" applyAlignment="1">
      <alignment horizontal="center" wrapText="1"/>
    </xf>
    <xf numFmtId="17" fontId="150" fillId="0" borderId="71" xfId="58839" applyNumberFormat="1" applyFont="1" applyFill="1" applyBorder="1" applyAlignment="1">
      <alignment horizontal="center" wrapText="1"/>
    </xf>
    <xf numFmtId="0" fontId="150" fillId="0" borderId="71" xfId="58839" applyFont="1" applyFill="1" applyBorder="1" applyAlignment="1">
      <alignment horizontal="center" wrapText="1"/>
    </xf>
    <xf numFmtId="0" fontId="152" fillId="0" borderId="73" xfId="0" applyFont="1" applyFill="1" applyBorder="1" applyAlignment="1">
      <alignment horizontal="center"/>
    </xf>
    <xf numFmtId="0" fontId="152" fillId="0" borderId="0" xfId="0" applyFont="1" applyFill="1"/>
    <xf numFmtId="0" fontId="150" fillId="0" borderId="0" xfId="0" quotePrefix="1" applyFont="1" applyFill="1" applyAlignment="1">
      <alignment horizontal="center"/>
    </xf>
    <xf numFmtId="0" fontId="153" fillId="0" borderId="0" xfId="0" applyFont="1" applyFill="1" applyAlignment="1">
      <alignment horizontal="left"/>
    </xf>
    <xf numFmtId="0" fontId="41" fillId="0" borderId="0" xfId="0" applyFont="1" applyFill="1" applyAlignment="1">
      <alignment horizontal="left" indent="3"/>
    </xf>
    <xf numFmtId="170" fontId="152" fillId="0" borderId="0" xfId="0" applyNumberFormat="1" applyFont="1" applyFill="1" applyAlignment="1">
      <alignment horizontal="center"/>
    </xf>
    <xf numFmtId="0" fontId="154" fillId="0" borderId="0" xfId="0" applyFont="1" applyFill="1" applyAlignment="1">
      <alignment horizontal="left"/>
    </xf>
    <xf numFmtId="0" fontId="150" fillId="0" borderId="0" xfId="58839" applyFont="1" applyFill="1"/>
    <xf numFmtId="0" fontId="151" fillId="0" borderId="0" xfId="0" applyFont="1" applyFill="1"/>
    <xf numFmtId="10" fontId="150" fillId="0" borderId="77" xfId="58841" applyNumberFormat="1" applyFont="1" applyFill="1" applyBorder="1"/>
    <xf numFmtId="164" fontId="150" fillId="0" borderId="0" xfId="58840" applyNumberFormat="1" applyFont="1" applyFill="1" applyBorder="1"/>
    <xf numFmtId="164" fontId="150" fillId="0" borderId="0" xfId="58839" applyNumberFormat="1" applyFont="1" applyFill="1"/>
    <xf numFmtId="0" fontId="150" fillId="0" borderId="0" xfId="0" applyFont="1" applyFill="1" applyAlignment="1">
      <alignment horizontal="left"/>
    </xf>
    <xf numFmtId="0" fontId="152" fillId="0" borderId="0" xfId="58839" applyFont="1" applyFill="1" applyAlignment="1">
      <alignment horizontal="right"/>
    </xf>
    <xf numFmtId="0" fontId="152" fillId="0" borderId="0" xfId="58839" applyFont="1" applyFill="1" applyAlignment="1">
      <alignment horizontal="center" wrapText="1"/>
    </xf>
    <xf numFmtId="17" fontId="150" fillId="0" borderId="0" xfId="58839" applyNumberFormat="1" applyFont="1" applyFill="1" applyAlignment="1">
      <alignment horizontal="right"/>
    </xf>
    <xf numFmtId="164" fontId="150" fillId="0" borderId="0" xfId="58839" applyNumberFormat="1" applyFont="1" applyFill="1" applyAlignment="1">
      <alignment horizontal="center"/>
    </xf>
    <xf numFmtId="0" fontId="155" fillId="0" borderId="0" xfId="0" applyFont="1" applyFill="1" applyAlignment="1">
      <alignment horizontal="left"/>
    </xf>
    <xf numFmtId="166" fontId="150" fillId="0" borderId="77" xfId="58841" applyNumberFormat="1" applyFont="1" applyFill="1" applyBorder="1"/>
    <xf numFmtId="17" fontId="150" fillId="0" borderId="0" xfId="58839" applyNumberFormat="1" applyFont="1" applyFill="1"/>
    <xf numFmtId="0" fontId="41" fillId="0" borderId="0" xfId="0" applyFont="1" applyFill="1" applyAlignment="1">
      <alignment horizontal="left"/>
    </xf>
    <xf numFmtId="170" fontId="41" fillId="0" borderId="22" xfId="37" applyNumberFormat="1" applyFont="1" applyFill="1" applyBorder="1" applyAlignment="1">
      <alignment horizontal="center"/>
    </xf>
    <xf numFmtId="0" fontId="156" fillId="0" borderId="0" xfId="0" applyFont="1" applyFill="1"/>
    <xf numFmtId="170" fontId="151" fillId="0" borderId="0" xfId="0" applyNumberFormat="1" applyFont="1" applyFill="1"/>
    <xf numFmtId="170" fontId="150" fillId="0" borderId="0" xfId="0" applyNumberFormat="1" applyFont="1" applyFill="1"/>
    <xf numFmtId="164" fontId="150" fillId="0" borderId="0" xfId="0" applyNumberFormat="1" applyFont="1" applyFill="1"/>
    <xf numFmtId="0" fontId="150" fillId="0" borderId="0" xfId="58839" applyFont="1" applyFill="1" applyAlignment="1">
      <alignment horizontal="right"/>
    </xf>
    <xf numFmtId="37" fontId="150" fillId="0" borderId="0" xfId="0" applyNumberFormat="1" applyFont="1" applyFill="1"/>
    <xf numFmtId="44" fontId="150" fillId="0" borderId="0" xfId="0" applyNumberFormat="1" applyFont="1" applyFill="1"/>
    <xf numFmtId="0" fontId="150" fillId="0" borderId="0" xfId="0" applyFont="1" applyFill="1" applyAlignment="1">
      <alignment horizontal="right"/>
    </xf>
    <xf numFmtId="0" fontId="10" fillId="0" borderId="71" xfId="0" applyFont="1" applyBorder="1" applyAlignment="1">
      <alignment horizontal="center"/>
    </xf>
    <xf numFmtId="170" fontId="10" fillId="0" borderId="0" xfId="58842" applyNumberFormat="1" applyFont="1"/>
    <xf numFmtId="164" fontId="10" fillId="0" borderId="71" xfId="0" applyNumberFormat="1" applyFont="1" applyBorder="1"/>
    <xf numFmtId="10" fontId="10" fillId="0" borderId="71" xfId="0" applyNumberFormat="1" applyFont="1" applyBorder="1"/>
    <xf numFmtId="44" fontId="10" fillId="0" borderId="0" xfId="0" applyNumberFormat="1" applyFont="1"/>
    <xf numFmtId="37" fontId="10" fillId="0" borderId="0" xfId="0" applyNumberFormat="1" applyFont="1"/>
    <xf numFmtId="37" fontId="10" fillId="0" borderId="71" xfId="0" applyNumberFormat="1" applyFont="1" applyBorder="1"/>
    <xf numFmtId="170" fontId="10" fillId="0" borderId="0" xfId="58842" applyNumberFormat="1" applyFont="1" applyBorder="1"/>
    <xf numFmtId="170" fontId="10" fillId="0" borderId="73" xfId="0" applyNumberFormat="1" applyFont="1" applyBorder="1"/>
    <xf numFmtId="0" fontId="0" fillId="0" borderId="0" xfId="0"/>
    <xf numFmtId="0" fontId="12" fillId="0" borderId="0" xfId="133" applyFont="1" applyAlignment="1">
      <alignment horizontal="center"/>
    </xf>
    <xf numFmtId="0" fontId="12" fillId="0" borderId="0" xfId="133" applyFont="1"/>
    <xf numFmtId="0" fontId="11" fillId="0" borderId="0" xfId="91" applyFont="1"/>
    <xf numFmtId="164" fontId="12" fillId="0" borderId="0" xfId="134" applyNumberFormat="1" applyFont="1" applyFill="1"/>
    <xf numFmtId="164" fontId="12" fillId="0" borderId="0" xfId="133" applyNumberFormat="1" applyFont="1"/>
    <xf numFmtId="164" fontId="12" fillId="0" borderId="0" xfId="134" applyNumberFormat="1" applyFont="1" applyBorder="1"/>
    <xf numFmtId="0" fontId="41" fillId="0" borderId="0" xfId="0" applyFont="1" applyFill="1" applyAlignment="1">
      <alignment horizontal="center"/>
    </xf>
    <xf numFmtId="0" fontId="12" fillId="0" borderId="0" xfId="58805" applyFont="1" applyFill="1"/>
    <xf numFmtId="170" fontId="136" fillId="0" borderId="0" xfId="58835" applyNumberFormat="1" applyFont="1" applyFill="1"/>
    <xf numFmtId="0" fontId="2" fillId="0" borderId="0" xfId="58836" applyFill="1"/>
    <xf numFmtId="0" fontId="10" fillId="0" borderId="0" xfId="58805" applyFill="1"/>
    <xf numFmtId="3" fontId="12" fillId="0" borderId="71" xfId="58805" applyNumberFormat="1" applyFont="1" applyFill="1" applyBorder="1"/>
    <xf numFmtId="3" fontId="12" fillId="0" borderId="71" xfId="58805" applyNumberFormat="1" applyFont="1" applyFill="1" applyBorder="1" applyAlignment="1">
      <alignment horizontal="center"/>
    </xf>
    <xf numFmtId="0" fontId="12" fillId="0" borderId="0" xfId="58805" applyFont="1" applyFill="1" applyAlignment="1">
      <alignment horizontal="center"/>
    </xf>
    <xf numFmtId="0" fontId="12" fillId="0" borderId="71" xfId="58805" applyFont="1" applyFill="1" applyBorder="1" applyAlignment="1">
      <alignment horizontal="center"/>
    </xf>
    <xf numFmtId="3" fontId="12" fillId="0" borderId="20" xfId="58805" applyNumberFormat="1" applyFont="1" applyFill="1" applyBorder="1" applyAlignment="1">
      <alignment horizontal="center"/>
    </xf>
    <xf numFmtId="3" fontId="12" fillId="0" borderId="0" xfId="58805" applyNumberFormat="1" applyFont="1" applyFill="1" applyAlignment="1">
      <alignment horizontal="center"/>
    </xf>
    <xf numFmtId="3" fontId="12" fillId="0" borderId="16" xfId="58805" applyNumberFormat="1" applyFont="1" applyFill="1" applyBorder="1" applyAlignment="1">
      <alignment horizontal="center"/>
    </xf>
    <xf numFmtId="0" fontId="2" fillId="0" borderId="0" xfId="58836" applyFill="1" applyAlignment="1">
      <alignment wrapText="1"/>
    </xf>
    <xf numFmtId="41" fontId="12" fillId="0" borderId="73" xfId="58805" applyNumberFormat="1" applyFont="1" applyFill="1" applyBorder="1"/>
    <xf numFmtId="3" fontId="12" fillId="0" borderId="0" xfId="58805" applyNumberFormat="1" applyFont="1" applyFill="1"/>
    <xf numFmtId="6" fontId="12" fillId="0" borderId="73" xfId="58805" applyNumberFormat="1" applyFont="1" applyFill="1" applyBorder="1"/>
    <xf numFmtId="41" fontId="12" fillId="0" borderId="74" xfId="58805" applyNumberFormat="1" applyFont="1" applyFill="1" applyBorder="1"/>
    <xf numFmtId="41" fontId="12" fillId="0" borderId="0" xfId="58805" applyNumberFormat="1" applyFont="1" applyFill="1"/>
    <xf numFmtId="43" fontId="12" fillId="0" borderId="0" xfId="58805" applyNumberFormat="1" applyFont="1" applyFill="1"/>
    <xf numFmtId="6" fontId="2" fillId="0" borderId="0" xfId="58836" applyNumberFormat="1" applyFill="1"/>
    <xf numFmtId="10" fontId="0" fillId="0" borderId="0" xfId="58837" applyNumberFormat="1" applyFont="1" applyFill="1"/>
    <xf numFmtId="8" fontId="2" fillId="0" borderId="0" xfId="58836" applyNumberFormat="1" applyFill="1"/>
    <xf numFmtId="0" fontId="12" fillId="0" borderId="37" xfId="58805" applyFont="1" applyFill="1" applyBorder="1"/>
    <xf numFmtId="41" fontId="72" fillId="0" borderId="0" xfId="58805" applyNumberFormat="1" applyFont="1" applyFill="1"/>
    <xf numFmtId="41" fontId="72" fillId="0" borderId="0" xfId="58832" applyNumberFormat="1" applyFont="1" applyFill="1"/>
    <xf numFmtId="41" fontId="12" fillId="0" borderId="16" xfId="58805" applyNumberFormat="1" applyFont="1" applyFill="1" applyBorder="1"/>
    <xf numFmtId="0" fontId="12" fillId="0" borderId="35" xfId="58805" applyFont="1" applyFill="1" applyBorder="1"/>
    <xf numFmtId="41" fontId="12" fillId="0" borderId="71" xfId="58805" applyNumberFormat="1" applyFont="1" applyFill="1" applyBorder="1"/>
    <xf numFmtId="41" fontId="72" fillId="0" borderId="71" xfId="58805" applyNumberFormat="1" applyFont="1" applyFill="1" applyBorder="1"/>
    <xf numFmtId="41" fontId="12" fillId="0" borderId="36" xfId="58805" applyNumberFormat="1" applyFont="1" applyFill="1" applyBorder="1"/>
    <xf numFmtId="0" fontId="12" fillId="0" borderId="0" xfId="58805" applyFont="1" applyFill="1" applyAlignment="1">
      <alignment wrapText="1"/>
    </xf>
    <xf numFmtId="0" fontId="12" fillId="0" borderId="71" xfId="58805" applyFont="1" applyFill="1" applyBorder="1" applyAlignment="1">
      <alignment wrapText="1"/>
    </xf>
    <xf numFmtId="170" fontId="0" fillId="0" borderId="76" xfId="58835" applyNumberFormat="1" applyFont="1" applyFill="1" applyBorder="1"/>
    <xf numFmtId="0" fontId="12" fillId="0" borderId="20" xfId="58805" applyFont="1" applyFill="1" applyBorder="1" applyAlignment="1">
      <alignment vertical="top" wrapText="1"/>
    </xf>
    <xf numFmtId="0" fontId="12" fillId="0" borderId="72" xfId="58805" applyFont="1" applyFill="1" applyBorder="1" applyAlignment="1">
      <alignment vertical="top" wrapText="1"/>
    </xf>
    <xf numFmtId="0" fontId="11" fillId="0" borderId="0" xfId="58805" applyFont="1" applyFill="1" applyAlignment="1">
      <alignment horizontal="right"/>
    </xf>
    <xf numFmtId="41" fontId="11" fillId="0" borderId="0" xfId="58805" applyNumberFormat="1" applyFont="1" applyFill="1"/>
    <xf numFmtId="0" fontId="12" fillId="0" borderId="0" xfId="58805" applyFont="1" applyFill="1" applyAlignment="1">
      <alignment horizontal="right"/>
    </xf>
    <xf numFmtId="41" fontId="11" fillId="0" borderId="38" xfId="58805" applyNumberFormat="1" applyFont="1" applyFill="1" applyBorder="1"/>
    <xf numFmtId="0" fontId="10" fillId="0" borderId="0" xfId="58805" quotePrefix="1" applyFill="1" applyAlignment="1">
      <alignment horizontal="right"/>
    </xf>
    <xf numFmtId="0" fontId="13" fillId="0" borderId="0" xfId="58805" applyFont="1" applyFill="1"/>
    <xf numFmtId="0" fontId="136" fillId="0" borderId="0" xfId="58836" applyFont="1" applyFill="1"/>
    <xf numFmtId="165" fontId="169" fillId="0" borderId="0" xfId="58837" applyNumberFormat="1" applyFont="1" applyFill="1"/>
    <xf numFmtId="0" fontId="169" fillId="0" borderId="0" xfId="58836" applyFont="1" applyFill="1"/>
    <xf numFmtId="41" fontId="136" fillId="0" borderId="0" xfId="58836" applyNumberFormat="1" applyFont="1" applyFill="1"/>
    <xf numFmtId="8" fontId="136" fillId="0" borderId="0" xfId="58836" applyNumberFormat="1" applyFont="1" applyFill="1"/>
    <xf numFmtId="164" fontId="2" fillId="0" borderId="0" xfId="31" applyNumberFormat="1" applyFont="1" applyFill="1"/>
    <xf numFmtId="41" fontId="77" fillId="0" borderId="0" xfId="58836" applyNumberFormat="1" applyFont="1" applyFill="1"/>
    <xf numFmtId="9" fontId="77" fillId="0" borderId="0" xfId="58837" applyFont="1" applyFill="1"/>
    <xf numFmtId="0" fontId="77" fillId="0" borderId="0" xfId="58836" applyFont="1" applyFill="1"/>
    <xf numFmtId="164" fontId="77" fillId="0" borderId="0" xfId="58836" applyNumberFormat="1" applyFont="1" applyFill="1"/>
    <xf numFmtId="0" fontId="0" fillId="0" borderId="0" xfId="0" applyFill="1" applyAlignment="1">
      <alignment horizontal="center"/>
    </xf>
    <xf numFmtId="0" fontId="0" fillId="0" borderId="19" xfId="0" applyFill="1" applyBorder="1" applyAlignment="1">
      <alignment horizontal="center"/>
    </xf>
    <xf numFmtId="10" fontId="0" fillId="0" borderId="19" xfId="0" applyNumberFormat="1" applyFill="1" applyBorder="1"/>
    <xf numFmtId="170" fontId="0" fillId="0" borderId="0" xfId="37" applyNumberFormat="1" applyFont="1" applyFill="1" applyBorder="1"/>
    <xf numFmtId="170" fontId="10" fillId="0" borderId="0" xfId="0" applyNumberFormat="1" applyFont="1" applyFill="1"/>
    <xf numFmtId="170" fontId="0" fillId="0" borderId="21" xfId="0" applyNumberFormat="1" applyFill="1" applyBorder="1"/>
    <xf numFmtId="0" fontId="11" fillId="0" borderId="0" xfId="0" applyFont="1" applyFill="1" applyAlignment="1"/>
    <xf numFmtId="0" fontId="11" fillId="0" borderId="19" xfId="0" applyFont="1" applyFill="1" applyBorder="1" applyAlignment="1">
      <alignment horizontal="center" wrapText="1"/>
    </xf>
    <xf numFmtId="0" fontId="11" fillId="0" borderId="19" xfId="0" applyFont="1" applyFill="1" applyBorder="1" applyAlignment="1"/>
    <xf numFmtId="0" fontId="12" fillId="0" borderId="0" xfId="0" applyFont="1" applyFill="1" applyAlignment="1">
      <alignment horizontal="center"/>
    </xf>
    <xf numFmtId="44" fontId="12" fillId="0" borderId="0" xfId="37" applyFont="1" applyFill="1"/>
    <xf numFmtId="168" fontId="12" fillId="0" borderId="0" xfId="0" applyNumberFormat="1" applyFont="1" applyFill="1"/>
    <xf numFmtId="0" fontId="24" fillId="0" borderId="0" xfId="92" applyFont="1" applyFill="1"/>
    <xf numFmtId="0" fontId="55" fillId="0" borderId="19" xfId="0" applyFont="1" applyFill="1" applyBorder="1" applyAlignment="1">
      <alignment horizontal="center"/>
    </xf>
    <xf numFmtId="10" fontId="0" fillId="0" borderId="19" xfId="101" applyNumberFormat="1" applyFont="1" applyFill="1" applyBorder="1"/>
    <xf numFmtId="170" fontId="0" fillId="0" borderId="19" xfId="37" applyNumberFormat="1" applyFont="1" applyFill="1" applyBorder="1"/>
    <xf numFmtId="0" fontId="0" fillId="0" borderId="19" xfId="0" applyFill="1" applyBorder="1"/>
    <xf numFmtId="43" fontId="0" fillId="0" borderId="0" xfId="0" applyNumberFormat="1" applyFill="1"/>
    <xf numFmtId="164" fontId="0" fillId="0" borderId="0" xfId="31" applyNumberFormat="1" applyFont="1" applyFill="1" applyBorder="1"/>
    <xf numFmtId="170" fontId="0" fillId="0" borderId="22" xfId="0" applyNumberFormat="1" applyFill="1" applyBorder="1"/>
    <xf numFmtId="0" fontId="12" fillId="0" borderId="19" xfId="0" applyFont="1" applyFill="1" applyBorder="1" applyAlignment="1">
      <alignment horizontal="center"/>
    </xf>
    <xf numFmtId="10" fontId="12" fillId="0" borderId="0" xfId="0" applyNumberFormat="1" applyFont="1" applyFill="1"/>
    <xf numFmtId="10" fontId="12" fillId="0" borderId="19" xfId="101" applyNumberFormat="1" applyFont="1" applyFill="1" applyBorder="1"/>
    <xf numFmtId="10" fontId="12" fillId="0" borderId="71" xfId="101" applyNumberFormat="1" applyFont="1" applyFill="1" applyBorder="1"/>
    <xf numFmtId="165" fontId="12" fillId="0" borderId="0" xfId="0" applyNumberFormat="1" applyFont="1" applyFill="1"/>
    <xf numFmtId="0" fontId="18" fillId="0" borderId="0" xfId="0" applyFont="1" applyFill="1" applyAlignment="1"/>
    <xf numFmtId="170" fontId="11" fillId="0" borderId="0" xfId="37" applyNumberFormat="1" applyFont="1" applyFill="1" applyAlignment="1">
      <alignment horizontal="center"/>
    </xf>
    <xf numFmtId="0" fontId="11" fillId="0" borderId="28" xfId="92" applyFont="1" applyFill="1" applyBorder="1" applyAlignment="1">
      <alignment horizontal="center"/>
    </xf>
    <xf numFmtId="44" fontId="11" fillId="0" borderId="19" xfId="0" applyNumberFormat="1" applyFont="1" applyFill="1" applyBorder="1" applyAlignment="1">
      <alignment horizontal="center" vertical="top" wrapText="1"/>
    </xf>
    <xf numFmtId="9" fontId="12" fillId="0" borderId="0" xfId="101" applyFont="1" applyFill="1"/>
    <xf numFmtId="172" fontId="12" fillId="0" borderId="0" xfId="0" applyNumberFormat="1" applyFont="1" applyFill="1"/>
    <xf numFmtId="169" fontId="12" fillId="0" borderId="0" xfId="0" applyNumberFormat="1" applyFont="1" applyFill="1"/>
    <xf numFmtId="164" fontId="12" fillId="0" borderId="0" xfId="0" applyNumberFormat="1" applyFont="1" applyFill="1"/>
    <xf numFmtId="186" fontId="12" fillId="0" borderId="0" xfId="0" applyNumberFormat="1" applyFont="1" applyFill="1"/>
    <xf numFmtId="43" fontId="12" fillId="0" borderId="0" xfId="0" applyNumberFormat="1" applyFont="1" applyFill="1"/>
    <xf numFmtId="166" fontId="12" fillId="0" borderId="0" xfId="101" applyNumberFormat="1" applyFont="1" applyFill="1"/>
    <xf numFmtId="44" fontId="12" fillId="0" borderId="0" xfId="0" applyNumberFormat="1" applyFont="1" applyFill="1"/>
    <xf numFmtId="0" fontId="12" fillId="0" borderId="0" xfId="0" applyFont="1" applyFill="1" applyAlignment="1">
      <alignment horizontal="left"/>
    </xf>
    <xf numFmtId="0" fontId="11" fillId="0" borderId="0" xfId="0" applyFont="1" applyFill="1" applyAlignment="1">
      <alignment horizontal="center"/>
    </xf>
    <xf numFmtId="0" fontId="41" fillId="0" borderId="0" xfId="0" applyFont="1" applyFill="1" applyAlignment="1">
      <alignment horizontal="center"/>
    </xf>
    <xf numFmtId="0" fontId="10" fillId="0" borderId="0" xfId="43291" applyAlignment="1">
      <alignment horizontal="center"/>
    </xf>
    <xf numFmtId="0" fontId="10" fillId="0" borderId="0" xfId="43291"/>
    <xf numFmtId="0" fontId="10" fillId="0" borderId="71" xfId="43291" applyBorder="1" applyAlignment="1">
      <alignment horizontal="center"/>
    </xf>
    <xf numFmtId="0" fontId="11" fillId="0" borderId="0" xfId="42664" applyFont="1" applyAlignment="1">
      <alignment horizontal="center"/>
    </xf>
    <xf numFmtId="0" fontId="11" fillId="0" borderId="0" xfId="0" applyFont="1" applyAlignment="1">
      <alignment horizontal="center"/>
    </xf>
    <xf numFmtId="0" fontId="11" fillId="0" borderId="0" xfId="337" applyFont="1" applyAlignment="1">
      <alignment horizontal="center"/>
    </xf>
    <xf numFmtId="0" fontId="12" fillId="0" borderId="19" xfId="0" applyFont="1" applyFill="1" applyBorder="1" applyAlignment="1">
      <alignment horizontal="center"/>
    </xf>
    <xf numFmtId="0" fontId="18" fillId="0" borderId="32" xfId="0" applyFont="1" applyFill="1" applyBorder="1" applyAlignment="1">
      <alignment horizontal="center"/>
    </xf>
    <xf numFmtId="0" fontId="18" fillId="0" borderId="33" xfId="0" applyFont="1" applyFill="1" applyBorder="1" applyAlignment="1">
      <alignment horizontal="center"/>
    </xf>
    <xf numFmtId="0" fontId="18" fillId="0" borderId="34" xfId="0" applyFont="1" applyFill="1" applyBorder="1" applyAlignment="1">
      <alignment horizontal="center"/>
    </xf>
    <xf numFmtId="0" fontId="11" fillId="0" borderId="0" xfId="133" applyFont="1" applyAlignment="1">
      <alignment horizontal="center"/>
    </xf>
    <xf numFmtId="3" fontId="11" fillId="0" borderId="35" xfId="58805" applyNumberFormat="1" applyFont="1" applyBorder="1" applyAlignment="1">
      <alignment horizontal="center"/>
    </xf>
    <xf numFmtId="3" fontId="11" fillId="0" borderId="71" xfId="58805" applyNumberFormat="1" applyFont="1" applyBorder="1" applyAlignment="1">
      <alignment horizontal="center"/>
    </xf>
    <xf numFmtId="3" fontId="11" fillId="0" borderId="36" xfId="58805" applyNumberFormat="1" applyFont="1" applyBorder="1" applyAlignment="1">
      <alignment horizontal="center"/>
    </xf>
    <xf numFmtId="0" fontId="11" fillId="0" borderId="0" xfId="58805" applyFont="1" applyAlignment="1">
      <alignment horizontal="center"/>
    </xf>
    <xf numFmtId="3" fontId="11" fillId="0" borderId="19" xfId="58805" applyNumberFormat="1" applyFont="1" applyBorder="1" applyAlignment="1">
      <alignment horizontal="center"/>
    </xf>
    <xf numFmtId="3" fontId="11" fillId="0" borderId="35" xfId="58805" applyNumberFormat="1" applyFont="1" applyFill="1" applyBorder="1" applyAlignment="1">
      <alignment horizontal="center"/>
    </xf>
    <xf numFmtId="3" fontId="11" fillId="0" borderId="71" xfId="58805" applyNumberFormat="1" applyFont="1" applyFill="1" applyBorder="1" applyAlignment="1">
      <alignment horizontal="center"/>
    </xf>
    <xf numFmtId="3" fontId="11" fillId="0" borderId="36" xfId="58805" applyNumberFormat="1" applyFont="1" applyFill="1" applyBorder="1" applyAlignment="1">
      <alignment horizontal="center"/>
    </xf>
    <xf numFmtId="0" fontId="11" fillId="0" borderId="0" xfId="58805" applyFont="1" applyFill="1" applyAlignment="1">
      <alignment horizontal="center"/>
    </xf>
  </cellXfs>
  <cellStyles count="58844">
    <cellStyle name="20% - Accent1" xfId="1" builtinId="30" customBuiltin="1"/>
    <cellStyle name="20% - Accent1 10" xfId="349" xr:uid="{00000000-0005-0000-0000-000001000000}"/>
    <cellStyle name="20% - Accent1 10 2" xfId="350" xr:uid="{00000000-0005-0000-0000-000002000000}"/>
    <cellStyle name="20% - Accent1 10 2 2" xfId="351" xr:uid="{00000000-0005-0000-0000-000003000000}"/>
    <cellStyle name="20% - Accent1 10 2 3" xfId="352" xr:uid="{00000000-0005-0000-0000-000004000000}"/>
    <cellStyle name="20% - Accent1 10 2 4" xfId="353" xr:uid="{00000000-0005-0000-0000-000005000000}"/>
    <cellStyle name="20% - Accent1 10 3" xfId="354" xr:uid="{00000000-0005-0000-0000-000006000000}"/>
    <cellStyle name="20% - Accent1 10 3 2" xfId="355" xr:uid="{00000000-0005-0000-0000-000007000000}"/>
    <cellStyle name="20% - Accent1 10 4" xfId="356" xr:uid="{00000000-0005-0000-0000-000008000000}"/>
    <cellStyle name="20% - Accent1 10 4 2" xfId="357" xr:uid="{00000000-0005-0000-0000-000009000000}"/>
    <cellStyle name="20% - Accent1 10 4 3" xfId="358" xr:uid="{00000000-0005-0000-0000-00000A000000}"/>
    <cellStyle name="20% - Accent1 10 5" xfId="359" xr:uid="{00000000-0005-0000-0000-00000B000000}"/>
    <cellStyle name="20% - Accent1 10_AUT Book Accum Bal ESS" xfId="360" xr:uid="{00000000-0005-0000-0000-00000C000000}"/>
    <cellStyle name="20% - Accent1 100" xfId="361" xr:uid="{00000000-0005-0000-0000-00000D000000}"/>
    <cellStyle name="20% - Accent1 100 2" xfId="362" xr:uid="{00000000-0005-0000-0000-00000E000000}"/>
    <cellStyle name="20% - Accent1 100 2 2" xfId="363" xr:uid="{00000000-0005-0000-0000-00000F000000}"/>
    <cellStyle name="20% - Accent1 100 3" xfId="364" xr:uid="{00000000-0005-0000-0000-000010000000}"/>
    <cellStyle name="20% - Accent1 101" xfId="365" xr:uid="{00000000-0005-0000-0000-000011000000}"/>
    <cellStyle name="20% - Accent1 101 2" xfId="366" xr:uid="{00000000-0005-0000-0000-000012000000}"/>
    <cellStyle name="20% - Accent1 102" xfId="367" xr:uid="{00000000-0005-0000-0000-000013000000}"/>
    <cellStyle name="20% - Accent1 102 2" xfId="368" xr:uid="{00000000-0005-0000-0000-000014000000}"/>
    <cellStyle name="20% - Accent1 103" xfId="369" xr:uid="{00000000-0005-0000-0000-000015000000}"/>
    <cellStyle name="20% - Accent1 103 2" xfId="370" xr:uid="{00000000-0005-0000-0000-000016000000}"/>
    <cellStyle name="20% - Accent1 104" xfId="371" xr:uid="{00000000-0005-0000-0000-000017000000}"/>
    <cellStyle name="20% - Accent1 104 2" xfId="372" xr:uid="{00000000-0005-0000-0000-000018000000}"/>
    <cellStyle name="20% - Accent1 105" xfId="373" xr:uid="{00000000-0005-0000-0000-000019000000}"/>
    <cellStyle name="20% - Accent1 105 2" xfId="374" xr:uid="{00000000-0005-0000-0000-00001A000000}"/>
    <cellStyle name="20% - Accent1 106" xfId="375" xr:uid="{00000000-0005-0000-0000-00001B000000}"/>
    <cellStyle name="20% - Accent1 106 2" xfId="376" xr:uid="{00000000-0005-0000-0000-00001C000000}"/>
    <cellStyle name="20% - Accent1 107" xfId="377" xr:uid="{00000000-0005-0000-0000-00001D000000}"/>
    <cellStyle name="20% - Accent1 107 2" xfId="378" xr:uid="{00000000-0005-0000-0000-00001E000000}"/>
    <cellStyle name="20% - Accent1 108" xfId="379" xr:uid="{00000000-0005-0000-0000-00001F000000}"/>
    <cellStyle name="20% - Accent1 108 2" xfId="380" xr:uid="{00000000-0005-0000-0000-000020000000}"/>
    <cellStyle name="20% - Accent1 109" xfId="381" xr:uid="{00000000-0005-0000-0000-000021000000}"/>
    <cellStyle name="20% - Accent1 109 2" xfId="382" xr:uid="{00000000-0005-0000-0000-000022000000}"/>
    <cellStyle name="20% - Accent1 11" xfId="383" xr:uid="{00000000-0005-0000-0000-000023000000}"/>
    <cellStyle name="20% - Accent1 11 2" xfId="384" xr:uid="{00000000-0005-0000-0000-000024000000}"/>
    <cellStyle name="20% - Accent1 11 2 2" xfId="385" xr:uid="{00000000-0005-0000-0000-000025000000}"/>
    <cellStyle name="20% - Accent1 11 2 3" xfId="386" xr:uid="{00000000-0005-0000-0000-000026000000}"/>
    <cellStyle name="20% - Accent1 11 2 4" xfId="387" xr:uid="{00000000-0005-0000-0000-000027000000}"/>
    <cellStyle name="20% - Accent1 11 3" xfId="388" xr:uid="{00000000-0005-0000-0000-000028000000}"/>
    <cellStyle name="20% - Accent1 11 3 2" xfId="389" xr:uid="{00000000-0005-0000-0000-000029000000}"/>
    <cellStyle name="20% - Accent1 11 4" xfId="390" xr:uid="{00000000-0005-0000-0000-00002A000000}"/>
    <cellStyle name="20% - Accent1 11 4 2" xfId="391" xr:uid="{00000000-0005-0000-0000-00002B000000}"/>
    <cellStyle name="20% - Accent1 11 4 3" xfId="392" xr:uid="{00000000-0005-0000-0000-00002C000000}"/>
    <cellStyle name="20% - Accent1 11 5" xfId="393" xr:uid="{00000000-0005-0000-0000-00002D000000}"/>
    <cellStyle name="20% - Accent1 11_AUT Book Accum Bal ESS" xfId="394" xr:uid="{00000000-0005-0000-0000-00002E000000}"/>
    <cellStyle name="20% - Accent1 110" xfId="395" xr:uid="{00000000-0005-0000-0000-00002F000000}"/>
    <cellStyle name="20% - Accent1 110 2" xfId="396" xr:uid="{00000000-0005-0000-0000-000030000000}"/>
    <cellStyle name="20% - Accent1 111" xfId="397" xr:uid="{00000000-0005-0000-0000-000031000000}"/>
    <cellStyle name="20% - Accent1 112" xfId="398" xr:uid="{00000000-0005-0000-0000-000032000000}"/>
    <cellStyle name="20% - Accent1 113" xfId="399" xr:uid="{00000000-0005-0000-0000-000033000000}"/>
    <cellStyle name="20% - Accent1 114" xfId="400" xr:uid="{00000000-0005-0000-0000-000034000000}"/>
    <cellStyle name="20% - Accent1 115" xfId="401" xr:uid="{00000000-0005-0000-0000-000035000000}"/>
    <cellStyle name="20% - Accent1 116" xfId="402" xr:uid="{00000000-0005-0000-0000-000036000000}"/>
    <cellStyle name="20% - Accent1 117" xfId="403" xr:uid="{00000000-0005-0000-0000-000037000000}"/>
    <cellStyle name="20% - Accent1 118" xfId="404" xr:uid="{00000000-0005-0000-0000-000038000000}"/>
    <cellStyle name="20% - Accent1 119" xfId="405" xr:uid="{00000000-0005-0000-0000-000039000000}"/>
    <cellStyle name="20% - Accent1 12" xfId="406" xr:uid="{00000000-0005-0000-0000-00003A000000}"/>
    <cellStyle name="20% - Accent1 12 2" xfId="407" xr:uid="{00000000-0005-0000-0000-00003B000000}"/>
    <cellStyle name="20% - Accent1 12 2 2" xfId="408" xr:uid="{00000000-0005-0000-0000-00003C000000}"/>
    <cellStyle name="20% - Accent1 12 2 3" xfId="409" xr:uid="{00000000-0005-0000-0000-00003D000000}"/>
    <cellStyle name="20% - Accent1 12 2 4" xfId="410" xr:uid="{00000000-0005-0000-0000-00003E000000}"/>
    <cellStyle name="20% - Accent1 12 3" xfId="411" xr:uid="{00000000-0005-0000-0000-00003F000000}"/>
    <cellStyle name="20% - Accent1 12 3 2" xfId="412" xr:uid="{00000000-0005-0000-0000-000040000000}"/>
    <cellStyle name="20% - Accent1 12 4" xfId="413" xr:uid="{00000000-0005-0000-0000-000041000000}"/>
    <cellStyle name="20% - Accent1 12 4 2" xfId="414" xr:uid="{00000000-0005-0000-0000-000042000000}"/>
    <cellStyle name="20% - Accent1 12 4 3" xfId="415" xr:uid="{00000000-0005-0000-0000-000043000000}"/>
    <cellStyle name="20% - Accent1 12 5" xfId="416" xr:uid="{00000000-0005-0000-0000-000044000000}"/>
    <cellStyle name="20% - Accent1 12_AUT Book Accum Bal ESS" xfId="417" xr:uid="{00000000-0005-0000-0000-000045000000}"/>
    <cellStyle name="20% - Accent1 13" xfId="418" xr:uid="{00000000-0005-0000-0000-000046000000}"/>
    <cellStyle name="20% - Accent1 13 2" xfId="419" xr:uid="{00000000-0005-0000-0000-000047000000}"/>
    <cellStyle name="20% - Accent1 13 2 2" xfId="420" xr:uid="{00000000-0005-0000-0000-000048000000}"/>
    <cellStyle name="20% - Accent1 13 2 3" xfId="421" xr:uid="{00000000-0005-0000-0000-000049000000}"/>
    <cellStyle name="20% - Accent1 13 2 4" xfId="422" xr:uid="{00000000-0005-0000-0000-00004A000000}"/>
    <cellStyle name="20% - Accent1 13 3" xfId="423" xr:uid="{00000000-0005-0000-0000-00004B000000}"/>
    <cellStyle name="20% - Accent1 13 3 2" xfId="424" xr:uid="{00000000-0005-0000-0000-00004C000000}"/>
    <cellStyle name="20% - Accent1 13 4" xfId="425" xr:uid="{00000000-0005-0000-0000-00004D000000}"/>
    <cellStyle name="20% - Accent1 13 4 2" xfId="426" xr:uid="{00000000-0005-0000-0000-00004E000000}"/>
    <cellStyle name="20% - Accent1 13 4 3" xfId="427" xr:uid="{00000000-0005-0000-0000-00004F000000}"/>
    <cellStyle name="20% - Accent1 13 5" xfId="428" xr:uid="{00000000-0005-0000-0000-000050000000}"/>
    <cellStyle name="20% - Accent1 13_AUT Book Accum Bal ESS" xfId="429" xr:uid="{00000000-0005-0000-0000-000051000000}"/>
    <cellStyle name="20% - Accent1 14" xfId="430" xr:uid="{00000000-0005-0000-0000-000052000000}"/>
    <cellStyle name="20% - Accent1 14 2" xfId="431" xr:uid="{00000000-0005-0000-0000-000053000000}"/>
    <cellStyle name="20% - Accent1 14 2 2" xfId="432" xr:uid="{00000000-0005-0000-0000-000054000000}"/>
    <cellStyle name="20% - Accent1 14 2 3" xfId="433" xr:uid="{00000000-0005-0000-0000-000055000000}"/>
    <cellStyle name="20% - Accent1 14 2 3 2" xfId="434" xr:uid="{00000000-0005-0000-0000-000056000000}"/>
    <cellStyle name="20% - Accent1 14 2 4" xfId="435" xr:uid="{00000000-0005-0000-0000-000057000000}"/>
    <cellStyle name="20% - Accent1 14 3" xfId="436" xr:uid="{00000000-0005-0000-0000-000058000000}"/>
    <cellStyle name="20% - Accent1 14 3 2" xfId="437" xr:uid="{00000000-0005-0000-0000-000059000000}"/>
    <cellStyle name="20% - Accent1 14 4" xfId="438" xr:uid="{00000000-0005-0000-0000-00005A000000}"/>
    <cellStyle name="20% - Accent1 14 4 2" xfId="439" xr:uid="{00000000-0005-0000-0000-00005B000000}"/>
    <cellStyle name="20% - Accent1 14 4 3" xfId="440" xr:uid="{00000000-0005-0000-0000-00005C000000}"/>
    <cellStyle name="20% - Accent1 14 4 4" xfId="441" xr:uid="{00000000-0005-0000-0000-00005D000000}"/>
    <cellStyle name="20% - Accent1 14 5" xfId="442" xr:uid="{00000000-0005-0000-0000-00005E000000}"/>
    <cellStyle name="20% - Accent1 14_AUT Book Accum Bal ESS" xfId="443" xr:uid="{00000000-0005-0000-0000-00005F000000}"/>
    <cellStyle name="20% - Accent1 15" xfId="444" xr:uid="{00000000-0005-0000-0000-000060000000}"/>
    <cellStyle name="20% - Accent1 15 2" xfId="445" xr:uid="{00000000-0005-0000-0000-000061000000}"/>
    <cellStyle name="20% - Accent1 15 2 2" xfId="446" xr:uid="{00000000-0005-0000-0000-000062000000}"/>
    <cellStyle name="20% - Accent1 15 2 3" xfId="447" xr:uid="{00000000-0005-0000-0000-000063000000}"/>
    <cellStyle name="20% - Accent1 15 2 3 2" xfId="448" xr:uid="{00000000-0005-0000-0000-000064000000}"/>
    <cellStyle name="20% - Accent1 15 2 4" xfId="449" xr:uid="{00000000-0005-0000-0000-000065000000}"/>
    <cellStyle name="20% - Accent1 15 3" xfId="450" xr:uid="{00000000-0005-0000-0000-000066000000}"/>
    <cellStyle name="20% - Accent1 15 3 2" xfId="451" xr:uid="{00000000-0005-0000-0000-000067000000}"/>
    <cellStyle name="20% - Accent1 15 4" xfId="452" xr:uid="{00000000-0005-0000-0000-000068000000}"/>
    <cellStyle name="20% - Accent1 15 4 2" xfId="453" xr:uid="{00000000-0005-0000-0000-000069000000}"/>
    <cellStyle name="20% - Accent1 15 4 3" xfId="454" xr:uid="{00000000-0005-0000-0000-00006A000000}"/>
    <cellStyle name="20% - Accent1 15 4 4" xfId="455" xr:uid="{00000000-0005-0000-0000-00006B000000}"/>
    <cellStyle name="20% - Accent1 15 5" xfId="456" xr:uid="{00000000-0005-0000-0000-00006C000000}"/>
    <cellStyle name="20% - Accent1 15_AUT Book Accum Bal ESS" xfId="457" xr:uid="{00000000-0005-0000-0000-00006D000000}"/>
    <cellStyle name="20% - Accent1 16" xfId="458" xr:uid="{00000000-0005-0000-0000-00006E000000}"/>
    <cellStyle name="20% - Accent1 16 2" xfId="459" xr:uid="{00000000-0005-0000-0000-00006F000000}"/>
    <cellStyle name="20% - Accent1 16 2 2" xfId="460" xr:uid="{00000000-0005-0000-0000-000070000000}"/>
    <cellStyle name="20% - Accent1 16 2 3" xfId="461" xr:uid="{00000000-0005-0000-0000-000071000000}"/>
    <cellStyle name="20% - Accent1 16 2 3 2" xfId="462" xr:uid="{00000000-0005-0000-0000-000072000000}"/>
    <cellStyle name="20% - Accent1 16 2 4" xfId="463" xr:uid="{00000000-0005-0000-0000-000073000000}"/>
    <cellStyle name="20% - Accent1 16 3" xfId="464" xr:uid="{00000000-0005-0000-0000-000074000000}"/>
    <cellStyle name="20% - Accent1 16 3 2" xfId="465" xr:uid="{00000000-0005-0000-0000-000075000000}"/>
    <cellStyle name="20% - Accent1 16 4" xfId="466" xr:uid="{00000000-0005-0000-0000-000076000000}"/>
    <cellStyle name="20% - Accent1 16 4 2" xfId="467" xr:uid="{00000000-0005-0000-0000-000077000000}"/>
    <cellStyle name="20% - Accent1 16 4 3" xfId="468" xr:uid="{00000000-0005-0000-0000-000078000000}"/>
    <cellStyle name="20% - Accent1 16 4 4" xfId="469" xr:uid="{00000000-0005-0000-0000-000079000000}"/>
    <cellStyle name="20% - Accent1 16 5" xfId="470" xr:uid="{00000000-0005-0000-0000-00007A000000}"/>
    <cellStyle name="20% - Accent1 16_AUT Book Accum Bal ESS" xfId="471" xr:uid="{00000000-0005-0000-0000-00007B000000}"/>
    <cellStyle name="20% - Accent1 17" xfId="472" xr:uid="{00000000-0005-0000-0000-00007C000000}"/>
    <cellStyle name="20% - Accent1 17 2" xfId="473" xr:uid="{00000000-0005-0000-0000-00007D000000}"/>
    <cellStyle name="20% - Accent1 17 2 2" xfId="474" xr:uid="{00000000-0005-0000-0000-00007E000000}"/>
    <cellStyle name="20% - Accent1 17 2 3" xfId="475" xr:uid="{00000000-0005-0000-0000-00007F000000}"/>
    <cellStyle name="20% - Accent1 17 2 3 2" xfId="476" xr:uid="{00000000-0005-0000-0000-000080000000}"/>
    <cellStyle name="20% - Accent1 17 2 4" xfId="477" xr:uid="{00000000-0005-0000-0000-000081000000}"/>
    <cellStyle name="20% - Accent1 17 3" xfId="478" xr:uid="{00000000-0005-0000-0000-000082000000}"/>
    <cellStyle name="20% - Accent1 17 3 2" xfId="479" xr:uid="{00000000-0005-0000-0000-000083000000}"/>
    <cellStyle name="20% - Accent1 17 4" xfId="480" xr:uid="{00000000-0005-0000-0000-000084000000}"/>
    <cellStyle name="20% - Accent1 17 4 2" xfId="481" xr:uid="{00000000-0005-0000-0000-000085000000}"/>
    <cellStyle name="20% - Accent1 17 4 3" xfId="482" xr:uid="{00000000-0005-0000-0000-000086000000}"/>
    <cellStyle name="20% - Accent1 17 4 4" xfId="483" xr:uid="{00000000-0005-0000-0000-000087000000}"/>
    <cellStyle name="20% - Accent1 17 5" xfId="484" xr:uid="{00000000-0005-0000-0000-000088000000}"/>
    <cellStyle name="20% - Accent1 17_Cap Software Basis Adj" xfId="485" xr:uid="{00000000-0005-0000-0000-000089000000}"/>
    <cellStyle name="20% - Accent1 18" xfId="486" xr:uid="{00000000-0005-0000-0000-00008A000000}"/>
    <cellStyle name="20% - Accent1 18 2" xfId="487" xr:uid="{00000000-0005-0000-0000-00008B000000}"/>
    <cellStyle name="20% - Accent1 18 2 2" xfId="488" xr:uid="{00000000-0005-0000-0000-00008C000000}"/>
    <cellStyle name="20% - Accent1 18 2 3" xfId="489" xr:uid="{00000000-0005-0000-0000-00008D000000}"/>
    <cellStyle name="20% - Accent1 18 2 3 2" xfId="490" xr:uid="{00000000-0005-0000-0000-00008E000000}"/>
    <cellStyle name="20% - Accent1 18 2 4" xfId="491" xr:uid="{00000000-0005-0000-0000-00008F000000}"/>
    <cellStyle name="20% - Accent1 18 3" xfId="492" xr:uid="{00000000-0005-0000-0000-000090000000}"/>
    <cellStyle name="20% - Accent1 18 3 2" xfId="493" xr:uid="{00000000-0005-0000-0000-000091000000}"/>
    <cellStyle name="20% - Accent1 18 4" xfId="494" xr:uid="{00000000-0005-0000-0000-000092000000}"/>
    <cellStyle name="20% - Accent1 18 4 2" xfId="495" xr:uid="{00000000-0005-0000-0000-000093000000}"/>
    <cellStyle name="20% - Accent1 18 4 3" xfId="496" xr:uid="{00000000-0005-0000-0000-000094000000}"/>
    <cellStyle name="20% - Accent1 18 4 4" xfId="497" xr:uid="{00000000-0005-0000-0000-000095000000}"/>
    <cellStyle name="20% - Accent1 18 5" xfId="498" xr:uid="{00000000-0005-0000-0000-000096000000}"/>
    <cellStyle name="20% - Accent1 18_Cap Software Basis Adj" xfId="499" xr:uid="{00000000-0005-0000-0000-000097000000}"/>
    <cellStyle name="20% - Accent1 19" xfId="500" xr:uid="{00000000-0005-0000-0000-000098000000}"/>
    <cellStyle name="20% - Accent1 19 2" xfId="501" xr:uid="{00000000-0005-0000-0000-000099000000}"/>
    <cellStyle name="20% - Accent1 19 2 2" xfId="502" xr:uid="{00000000-0005-0000-0000-00009A000000}"/>
    <cellStyle name="20% - Accent1 19 2 3" xfId="503" xr:uid="{00000000-0005-0000-0000-00009B000000}"/>
    <cellStyle name="20% - Accent1 19 2 3 2" xfId="504" xr:uid="{00000000-0005-0000-0000-00009C000000}"/>
    <cellStyle name="20% - Accent1 19 2 4" xfId="505" xr:uid="{00000000-0005-0000-0000-00009D000000}"/>
    <cellStyle name="20% - Accent1 19 3" xfId="506" xr:uid="{00000000-0005-0000-0000-00009E000000}"/>
    <cellStyle name="20% - Accent1 19 3 2" xfId="507" xr:uid="{00000000-0005-0000-0000-00009F000000}"/>
    <cellStyle name="20% - Accent1 19 4" xfId="508" xr:uid="{00000000-0005-0000-0000-0000A0000000}"/>
    <cellStyle name="20% - Accent1 19 4 2" xfId="509" xr:uid="{00000000-0005-0000-0000-0000A1000000}"/>
    <cellStyle name="20% - Accent1 19 4 3" xfId="510" xr:uid="{00000000-0005-0000-0000-0000A2000000}"/>
    <cellStyle name="20% - Accent1 19 4 4" xfId="511" xr:uid="{00000000-0005-0000-0000-0000A3000000}"/>
    <cellStyle name="20% - Accent1 19 5" xfId="512" xr:uid="{00000000-0005-0000-0000-0000A4000000}"/>
    <cellStyle name="20% - Accent1 19_Cap Software Basis Adj" xfId="513" xr:uid="{00000000-0005-0000-0000-0000A5000000}"/>
    <cellStyle name="20% - Accent1 2" xfId="514" xr:uid="{00000000-0005-0000-0000-0000A6000000}"/>
    <cellStyle name="20% - Accent1 2 10" xfId="515" xr:uid="{00000000-0005-0000-0000-0000A7000000}"/>
    <cellStyle name="20% - Accent1 2 10 2" xfId="516" xr:uid="{00000000-0005-0000-0000-0000A8000000}"/>
    <cellStyle name="20% - Accent1 2 10 2 2" xfId="517" xr:uid="{00000000-0005-0000-0000-0000A9000000}"/>
    <cellStyle name="20% - Accent1 2 10 2 3" xfId="518" xr:uid="{00000000-0005-0000-0000-0000AA000000}"/>
    <cellStyle name="20% - Accent1 2 10 2_Essbase BS Tax Accounts EOY" xfId="519" xr:uid="{00000000-0005-0000-0000-0000AB000000}"/>
    <cellStyle name="20% - Accent1 2 10 3" xfId="520" xr:uid="{00000000-0005-0000-0000-0000AC000000}"/>
    <cellStyle name="20% - Accent1 2 10 4" xfId="521" xr:uid="{00000000-0005-0000-0000-0000AD000000}"/>
    <cellStyle name="20% - Accent1 2 10_Essbase BS Tax Accounts EOY" xfId="522" xr:uid="{00000000-0005-0000-0000-0000AE000000}"/>
    <cellStyle name="20% - Accent1 2 11" xfId="523" xr:uid="{00000000-0005-0000-0000-0000AF000000}"/>
    <cellStyle name="20% - Accent1 2 11 2" xfId="524" xr:uid="{00000000-0005-0000-0000-0000B0000000}"/>
    <cellStyle name="20% - Accent1 2 11 2 2" xfId="525" xr:uid="{00000000-0005-0000-0000-0000B1000000}"/>
    <cellStyle name="20% - Accent1 2 11 3" xfId="526" xr:uid="{00000000-0005-0000-0000-0000B2000000}"/>
    <cellStyle name="20% - Accent1 2 11 4" xfId="527" xr:uid="{00000000-0005-0000-0000-0000B3000000}"/>
    <cellStyle name="20% - Accent1 2 11_Essbase BS Tax Accounts EOY" xfId="528" xr:uid="{00000000-0005-0000-0000-0000B4000000}"/>
    <cellStyle name="20% - Accent1 2 12" xfId="529" xr:uid="{00000000-0005-0000-0000-0000B5000000}"/>
    <cellStyle name="20% - Accent1 2 12 2" xfId="530" xr:uid="{00000000-0005-0000-0000-0000B6000000}"/>
    <cellStyle name="20% - Accent1 2 12 2 2" xfId="531" xr:uid="{00000000-0005-0000-0000-0000B7000000}"/>
    <cellStyle name="20% - Accent1 2 12 3" xfId="532" xr:uid="{00000000-0005-0000-0000-0000B8000000}"/>
    <cellStyle name="20% - Accent1 2 12 4" xfId="533" xr:uid="{00000000-0005-0000-0000-0000B9000000}"/>
    <cellStyle name="20% - Accent1 2 12_Essbase BS Tax Accounts EOY" xfId="534" xr:uid="{00000000-0005-0000-0000-0000BA000000}"/>
    <cellStyle name="20% - Accent1 2 13" xfId="535" xr:uid="{00000000-0005-0000-0000-0000BB000000}"/>
    <cellStyle name="20% - Accent1 2 13 2" xfId="536" xr:uid="{00000000-0005-0000-0000-0000BC000000}"/>
    <cellStyle name="20% - Accent1 2 13 2 2" xfId="537" xr:uid="{00000000-0005-0000-0000-0000BD000000}"/>
    <cellStyle name="20% - Accent1 2 13 3" xfId="538" xr:uid="{00000000-0005-0000-0000-0000BE000000}"/>
    <cellStyle name="20% - Accent1 2 14" xfId="539" xr:uid="{00000000-0005-0000-0000-0000BF000000}"/>
    <cellStyle name="20% - Accent1 2 14 2" xfId="540" xr:uid="{00000000-0005-0000-0000-0000C0000000}"/>
    <cellStyle name="20% - Accent1 2 14 3" xfId="541" xr:uid="{00000000-0005-0000-0000-0000C1000000}"/>
    <cellStyle name="20% - Accent1 2 14_Essbase BS Tax Accounts EOY" xfId="542" xr:uid="{00000000-0005-0000-0000-0000C2000000}"/>
    <cellStyle name="20% - Accent1 2 2" xfId="543" xr:uid="{00000000-0005-0000-0000-0000C3000000}"/>
    <cellStyle name="20% - Accent1 2 2 10" xfId="544" xr:uid="{00000000-0005-0000-0000-0000C4000000}"/>
    <cellStyle name="20% - Accent1 2 2 11" xfId="545" xr:uid="{00000000-0005-0000-0000-0000C5000000}"/>
    <cellStyle name="20% - Accent1 2 2 12" xfId="546" xr:uid="{00000000-0005-0000-0000-0000C6000000}"/>
    <cellStyle name="20% - Accent1 2 2 2" xfId="547" xr:uid="{00000000-0005-0000-0000-0000C7000000}"/>
    <cellStyle name="20% - Accent1 2 2 2 2" xfId="548" xr:uid="{00000000-0005-0000-0000-0000C8000000}"/>
    <cellStyle name="20% - Accent1 2 2 2 2 2" xfId="549" xr:uid="{00000000-0005-0000-0000-0000C9000000}"/>
    <cellStyle name="20% - Accent1 2 2 2 2 2 2" xfId="550" xr:uid="{00000000-0005-0000-0000-0000CA000000}"/>
    <cellStyle name="20% - Accent1 2 2 2 2 3" xfId="551" xr:uid="{00000000-0005-0000-0000-0000CB000000}"/>
    <cellStyle name="20% - Accent1 2 2 2 2 4" xfId="552" xr:uid="{00000000-0005-0000-0000-0000CC000000}"/>
    <cellStyle name="20% - Accent1 2 2 2 2_Essbase BS Tax Accounts EOY" xfId="553" xr:uid="{00000000-0005-0000-0000-0000CD000000}"/>
    <cellStyle name="20% - Accent1 2 2 2 3" xfId="554" xr:uid="{00000000-0005-0000-0000-0000CE000000}"/>
    <cellStyle name="20% - Accent1 2 2 2 3 2" xfId="555" xr:uid="{00000000-0005-0000-0000-0000CF000000}"/>
    <cellStyle name="20% - Accent1 2 2 2 3 2 2" xfId="556" xr:uid="{00000000-0005-0000-0000-0000D0000000}"/>
    <cellStyle name="20% - Accent1 2 2 2 3 3" xfId="557" xr:uid="{00000000-0005-0000-0000-0000D1000000}"/>
    <cellStyle name="20% - Accent1 2 2 2 4" xfId="558" xr:uid="{00000000-0005-0000-0000-0000D2000000}"/>
    <cellStyle name="20% - Accent1 2 2 2 4 2" xfId="559" xr:uid="{00000000-0005-0000-0000-0000D3000000}"/>
    <cellStyle name="20% - Accent1 2 2 2 4 2 2" xfId="560" xr:uid="{00000000-0005-0000-0000-0000D4000000}"/>
    <cellStyle name="20% - Accent1 2 2 2 4 3" xfId="561" xr:uid="{00000000-0005-0000-0000-0000D5000000}"/>
    <cellStyle name="20% - Accent1 2 2 2 5" xfId="562" xr:uid="{00000000-0005-0000-0000-0000D6000000}"/>
    <cellStyle name="20% - Accent1 2 2 2 5 2" xfId="563" xr:uid="{00000000-0005-0000-0000-0000D7000000}"/>
    <cellStyle name="20% - Accent1 2 2 2_Essbase BS Tax Accounts EOY" xfId="564" xr:uid="{00000000-0005-0000-0000-0000D8000000}"/>
    <cellStyle name="20% - Accent1 2 2 3" xfId="565" xr:uid="{00000000-0005-0000-0000-0000D9000000}"/>
    <cellStyle name="20% - Accent1 2 2 3 2" xfId="566" xr:uid="{00000000-0005-0000-0000-0000DA000000}"/>
    <cellStyle name="20% - Accent1 2 2 3 2 2" xfId="567" xr:uid="{00000000-0005-0000-0000-0000DB000000}"/>
    <cellStyle name="20% - Accent1 2 2 3 3" xfId="568" xr:uid="{00000000-0005-0000-0000-0000DC000000}"/>
    <cellStyle name="20% - Accent1 2 2 3 4" xfId="569" xr:uid="{00000000-0005-0000-0000-0000DD000000}"/>
    <cellStyle name="20% - Accent1 2 2 3 5" xfId="570" xr:uid="{00000000-0005-0000-0000-0000DE000000}"/>
    <cellStyle name="20% - Accent1 2 2 4" xfId="571" xr:uid="{00000000-0005-0000-0000-0000DF000000}"/>
    <cellStyle name="20% - Accent1 2 2 4 2" xfId="572" xr:uid="{00000000-0005-0000-0000-0000E0000000}"/>
    <cellStyle name="20% - Accent1 2 2 4 2 2" xfId="573" xr:uid="{00000000-0005-0000-0000-0000E1000000}"/>
    <cellStyle name="20% - Accent1 2 2 4 2 3" xfId="574" xr:uid="{00000000-0005-0000-0000-0000E2000000}"/>
    <cellStyle name="20% - Accent1 2 2 4 3" xfId="575" xr:uid="{00000000-0005-0000-0000-0000E3000000}"/>
    <cellStyle name="20% - Accent1 2 2 4 4" xfId="576" xr:uid="{00000000-0005-0000-0000-0000E4000000}"/>
    <cellStyle name="20% - Accent1 2 2 5" xfId="577" xr:uid="{00000000-0005-0000-0000-0000E5000000}"/>
    <cellStyle name="20% - Accent1 2 2 6" xfId="578" xr:uid="{00000000-0005-0000-0000-0000E6000000}"/>
    <cellStyle name="20% - Accent1 2 2 6 2" xfId="579" xr:uid="{00000000-0005-0000-0000-0000E7000000}"/>
    <cellStyle name="20% - Accent1 2 2 6 2 2" xfId="580" xr:uid="{00000000-0005-0000-0000-0000E8000000}"/>
    <cellStyle name="20% - Accent1 2 2 6 3" xfId="581" xr:uid="{00000000-0005-0000-0000-0000E9000000}"/>
    <cellStyle name="20% - Accent1 2 2 6 4" xfId="582" xr:uid="{00000000-0005-0000-0000-0000EA000000}"/>
    <cellStyle name="20% - Accent1 2 2 6 5" xfId="583" xr:uid="{00000000-0005-0000-0000-0000EB000000}"/>
    <cellStyle name="20% - Accent1 2 2 7" xfId="584" xr:uid="{00000000-0005-0000-0000-0000EC000000}"/>
    <cellStyle name="20% - Accent1 2 2 7 2" xfId="585" xr:uid="{00000000-0005-0000-0000-0000ED000000}"/>
    <cellStyle name="20% - Accent1 2 2 7 2 2" xfId="586" xr:uid="{00000000-0005-0000-0000-0000EE000000}"/>
    <cellStyle name="20% - Accent1 2 2 7 3" xfId="587" xr:uid="{00000000-0005-0000-0000-0000EF000000}"/>
    <cellStyle name="20% - Accent1 2 2 7 4" xfId="588" xr:uid="{00000000-0005-0000-0000-0000F0000000}"/>
    <cellStyle name="20% - Accent1 2 2 7_Essbase BS Tax Accounts EOY" xfId="589" xr:uid="{00000000-0005-0000-0000-0000F1000000}"/>
    <cellStyle name="20% - Accent1 2 2 8" xfId="590" xr:uid="{00000000-0005-0000-0000-0000F2000000}"/>
    <cellStyle name="20% - Accent1 2 2 8 2" xfId="591" xr:uid="{00000000-0005-0000-0000-0000F3000000}"/>
    <cellStyle name="20% - Accent1 2 2 8 2 2" xfId="592" xr:uid="{00000000-0005-0000-0000-0000F4000000}"/>
    <cellStyle name="20% - Accent1 2 2 8 3" xfId="593" xr:uid="{00000000-0005-0000-0000-0000F5000000}"/>
    <cellStyle name="20% - Accent1 2 2 9" xfId="594" xr:uid="{00000000-0005-0000-0000-0000F6000000}"/>
    <cellStyle name="20% - Accent1 2 2 9 2" xfId="595" xr:uid="{00000000-0005-0000-0000-0000F7000000}"/>
    <cellStyle name="20% - Accent1 2 2_Basis Info" xfId="596" xr:uid="{00000000-0005-0000-0000-0000F8000000}"/>
    <cellStyle name="20% - Accent1 2 3" xfId="597" xr:uid="{00000000-0005-0000-0000-0000F9000000}"/>
    <cellStyle name="20% - Accent1 2 3 10" xfId="598" xr:uid="{00000000-0005-0000-0000-0000FA000000}"/>
    <cellStyle name="20% - Accent1 2 3 10 2" xfId="599" xr:uid="{00000000-0005-0000-0000-0000FB000000}"/>
    <cellStyle name="20% - Accent1 2 3 10 2 2" xfId="600" xr:uid="{00000000-0005-0000-0000-0000FC000000}"/>
    <cellStyle name="20% - Accent1 2 3 10 3" xfId="601" xr:uid="{00000000-0005-0000-0000-0000FD000000}"/>
    <cellStyle name="20% - Accent1 2 3 10 4" xfId="602" xr:uid="{00000000-0005-0000-0000-0000FE000000}"/>
    <cellStyle name="20% - Accent1 2 3 11" xfId="603" xr:uid="{00000000-0005-0000-0000-0000FF000000}"/>
    <cellStyle name="20% - Accent1 2 3 11 2" xfId="604" xr:uid="{00000000-0005-0000-0000-000000010000}"/>
    <cellStyle name="20% - Accent1 2 3 11 2 2" xfId="605" xr:uid="{00000000-0005-0000-0000-000001010000}"/>
    <cellStyle name="20% - Accent1 2 3 11 3" xfId="606" xr:uid="{00000000-0005-0000-0000-000002010000}"/>
    <cellStyle name="20% - Accent1 2 3 11 4" xfId="607" xr:uid="{00000000-0005-0000-0000-000003010000}"/>
    <cellStyle name="20% - Accent1 2 3 11_Essbase BS Tax Accounts EOY" xfId="608" xr:uid="{00000000-0005-0000-0000-000004010000}"/>
    <cellStyle name="20% - Accent1 2 3 12" xfId="609" xr:uid="{00000000-0005-0000-0000-000005010000}"/>
    <cellStyle name="20% - Accent1 2 3 12 2" xfId="610" xr:uid="{00000000-0005-0000-0000-000006010000}"/>
    <cellStyle name="20% - Accent1 2 3 12 3" xfId="611" xr:uid="{00000000-0005-0000-0000-000007010000}"/>
    <cellStyle name="20% - Accent1 2 3 12_Essbase BS Tax Accounts EOY" xfId="612" xr:uid="{00000000-0005-0000-0000-000008010000}"/>
    <cellStyle name="20% - Accent1 2 3 13" xfId="613" xr:uid="{00000000-0005-0000-0000-000009010000}"/>
    <cellStyle name="20% - Accent1 2 3 13 2" xfId="614" xr:uid="{00000000-0005-0000-0000-00000A010000}"/>
    <cellStyle name="20% - Accent1 2 3 13 3" xfId="615" xr:uid="{00000000-0005-0000-0000-00000B010000}"/>
    <cellStyle name="20% - Accent1 2 3 13_Essbase BS Tax Accounts EOY" xfId="616" xr:uid="{00000000-0005-0000-0000-00000C010000}"/>
    <cellStyle name="20% - Accent1 2 3 14" xfId="617" xr:uid="{00000000-0005-0000-0000-00000D010000}"/>
    <cellStyle name="20% - Accent1 2 3 15" xfId="618" xr:uid="{00000000-0005-0000-0000-00000E010000}"/>
    <cellStyle name="20% - Accent1 2 3 2" xfId="619" xr:uid="{00000000-0005-0000-0000-00000F010000}"/>
    <cellStyle name="20% - Accent1 2 3 2 10" xfId="620" xr:uid="{00000000-0005-0000-0000-000010010000}"/>
    <cellStyle name="20% - Accent1 2 3 2 10 2" xfId="621" xr:uid="{00000000-0005-0000-0000-000011010000}"/>
    <cellStyle name="20% - Accent1 2 3 2 11" xfId="622" xr:uid="{00000000-0005-0000-0000-000012010000}"/>
    <cellStyle name="20% - Accent1 2 3 2 12" xfId="623" xr:uid="{00000000-0005-0000-0000-000013010000}"/>
    <cellStyle name="20% - Accent1 2 3 2 13" xfId="624" xr:uid="{00000000-0005-0000-0000-000014010000}"/>
    <cellStyle name="20% - Accent1 2 3 2 14" xfId="625" xr:uid="{00000000-0005-0000-0000-000015010000}"/>
    <cellStyle name="20% - Accent1 2 3 2 2" xfId="626" xr:uid="{00000000-0005-0000-0000-000016010000}"/>
    <cellStyle name="20% - Accent1 2 3 2 2 2" xfId="627" xr:uid="{00000000-0005-0000-0000-000017010000}"/>
    <cellStyle name="20% - Accent1 2 3 2 2 2 2" xfId="628" xr:uid="{00000000-0005-0000-0000-000018010000}"/>
    <cellStyle name="20% - Accent1 2 3 2 2 2 2 2" xfId="629" xr:uid="{00000000-0005-0000-0000-000019010000}"/>
    <cellStyle name="20% - Accent1 2 3 2 2 2 3" xfId="630" xr:uid="{00000000-0005-0000-0000-00001A010000}"/>
    <cellStyle name="20% - Accent1 2 3 2 2 2 4" xfId="631" xr:uid="{00000000-0005-0000-0000-00001B010000}"/>
    <cellStyle name="20% - Accent1 2 3 2 2 3" xfId="632" xr:uid="{00000000-0005-0000-0000-00001C010000}"/>
    <cellStyle name="20% - Accent1 2 3 2 2 3 2" xfId="633" xr:uid="{00000000-0005-0000-0000-00001D010000}"/>
    <cellStyle name="20% - Accent1 2 3 2 2 4" xfId="634" xr:uid="{00000000-0005-0000-0000-00001E010000}"/>
    <cellStyle name="20% - Accent1 2 3 2 2 5" xfId="635" xr:uid="{00000000-0005-0000-0000-00001F010000}"/>
    <cellStyle name="20% - Accent1 2 3 2 2 6" xfId="636" xr:uid="{00000000-0005-0000-0000-000020010000}"/>
    <cellStyle name="20% - Accent1 2 3 2 3" xfId="637" xr:uid="{00000000-0005-0000-0000-000021010000}"/>
    <cellStyle name="20% - Accent1 2 3 2 3 2" xfId="638" xr:uid="{00000000-0005-0000-0000-000022010000}"/>
    <cellStyle name="20% - Accent1 2 3 2 3 2 2" xfId="639" xr:uid="{00000000-0005-0000-0000-000023010000}"/>
    <cellStyle name="20% - Accent1 2 3 2 3 2 2 2" xfId="640" xr:uid="{00000000-0005-0000-0000-000024010000}"/>
    <cellStyle name="20% - Accent1 2 3 2 3 2 2 3" xfId="641" xr:uid="{00000000-0005-0000-0000-000025010000}"/>
    <cellStyle name="20% - Accent1 2 3 2 3 2 2_Essbase BS Tax Accounts EOY" xfId="642" xr:uid="{00000000-0005-0000-0000-000026010000}"/>
    <cellStyle name="20% - Accent1 2 3 2 3 2 3" xfId="643" xr:uid="{00000000-0005-0000-0000-000027010000}"/>
    <cellStyle name="20% - Accent1 2 3 2 3 2 4" xfId="644" xr:uid="{00000000-0005-0000-0000-000028010000}"/>
    <cellStyle name="20% - Accent1 2 3 2 3 2_Essbase BS Tax Accounts EOY" xfId="645" xr:uid="{00000000-0005-0000-0000-000029010000}"/>
    <cellStyle name="20% - Accent1 2 3 2 3 3" xfId="646" xr:uid="{00000000-0005-0000-0000-00002A010000}"/>
    <cellStyle name="20% - Accent1 2 3 2 3 3 2" xfId="647" xr:uid="{00000000-0005-0000-0000-00002B010000}"/>
    <cellStyle name="20% - Accent1 2 3 2 3 3 2 2" xfId="648" xr:uid="{00000000-0005-0000-0000-00002C010000}"/>
    <cellStyle name="20% - Accent1 2 3 2 3 3 2 3" xfId="649" xr:uid="{00000000-0005-0000-0000-00002D010000}"/>
    <cellStyle name="20% - Accent1 2 3 2 3 3 2_Essbase BS Tax Accounts EOY" xfId="650" xr:uid="{00000000-0005-0000-0000-00002E010000}"/>
    <cellStyle name="20% - Accent1 2 3 2 3 3 3" xfId="651" xr:uid="{00000000-0005-0000-0000-00002F010000}"/>
    <cellStyle name="20% - Accent1 2 3 2 3 3 4" xfId="652" xr:uid="{00000000-0005-0000-0000-000030010000}"/>
    <cellStyle name="20% - Accent1 2 3 2 3 3_Essbase BS Tax Accounts EOY" xfId="653" xr:uid="{00000000-0005-0000-0000-000031010000}"/>
    <cellStyle name="20% - Accent1 2 3 2 3 4" xfId="654" xr:uid="{00000000-0005-0000-0000-000032010000}"/>
    <cellStyle name="20% - Accent1 2 3 2 3 5" xfId="655" xr:uid="{00000000-0005-0000-0000-000033010000}"/>
    <cellStyle name="20% - Accent1 2 3 2 3 6" xfId="656" xr:uid="{00000000-0005-0000-0000-000034010000}"/>
    <cellStyle name="20% - Accent1 2 3 2 4" xfId="657" xr:uid="{00000000-0005-0000-0000-000035010000}"/>
    <cellStyle name="20% - Accent1 2 3 2 4 2" xfId="658" xr:uid="{00000000-0005-0000-0000-000036010000}"/>
    <cellStyle name="20% - Accent1 2 3 2 4 2 2" xfId="659" xr:uid="{00000000-0005-0000-0000-000037010000}"/>
    <cellStyle name="20% - Accent1 2 3 2 4 2 3" xfId="660" xr:uid="{00000000-0005-0000-0000-000038010000}"/>
    <cellStyle name="20% - Accent1 2 3 2 4 2_Essbase BS Tax Accounts EOY" xfId="661" xr:uid="{00000000-0005-0000-0000-000039010000}"/>
    <cellStyle name="20% - Accent1 2 3 2 4 3" xfId="662" xr:uid="{00000000-0005-0000-0000-00003A010000}"/>
    <cellStyle name="20% - Accent1 2 3 2 4 4" xfId="663" xr:uid="{00000000-0005-0000-0000-00003B010000}"/>
    <cellStyle name="20% - Accent1 2 3 2 4_Essbase BS Tax Accounts EOY" xfId="664" xr:uid="{00000000-0005-0000-0000-00003C010000}"/>
    <cellStyle name="20% - Accent1 2 3 2 5" xfId="665" xr:uid="{00000000-0005-0000-0000-00003D010000}"/>
    <cellStyle name="20% - Accent1 2 3 2 5 2" xfId="666" xr:uid="{00000000-0005-0000-0000-00003E010000}"/>
    <cellStyle name="20% - Accent1 2 3 2 5 2 2" xfId="667" xr:uid="{00000000-0005-0000-0000-00003F010000}"/>
    <cellStyle name="20% - Accent1 2 3 2 5 2 3" xfId="668" xr:uid="{00000000-0005-0000-0000-000040010000}"/>
    <cellStyle name="20% - Accent1 2 3 2 5 3" xfId="669" xr:uid="{00000000-0005-0000-0000-000041010000}"/>
    <cellStyle name="20% - Accent1 2 3 2 5 4" xfId="670" xr:uid="{00000000-0005-0000-0000-000042010000}"/>
    <cellStyle name="20% - Accent1 2 3 2 5_Essbase BS Tax Accounts EOY" xfId="671" xr:uid="{00000000-0005-0000-0000-000043010000}"/>
    <cellStyle name="20% - Accent1 2 3 2 6" xfId="672" xr:uid="{00000000-0005-0000-0000-000044010000}"/>
    <cellStyle name="20% - Accent1 2 3 2 6 2" xfId="673" xr:uid="{00000000-0005-0000-0000-000045010000}"/>
    <cellStyle name="20% - Accent1 2 3 2 6 2 2" xfId="674" xr:uid="{00000000-0005-0000-0000-000046010000}"/>
    <cellStyle name="20% - Accent1 2 3 2 6 3" xfId="675" xr:uid="{00000000-0005-0000-0000-000047010000}"/>
    <cellStyle name="20% - Accent1 2 3 2 6 4" xfId="676" xr:uid="{00000000-0005-0000-0000-000048010000}"/>
    <cellStyle name="20% - Accent1 2 3 2 7" xfId="677" xr:uid="{00000000-0005-0000-0000-000049010000}"/>
    <cellStyle name="20% - Accent1 2 3 2 7 2" xfId="678" xr:uid="{00000000-0005-0000-0000-00004A010000}"/>
    <cellStyle name="20% - Accent1 2 3 2 7 2 2" xfId="679" xr:uid="{00000000-0005-0000-0000-00004B010000}"/>
    <cellStyle name="20% - Accent1 2 3 2 7 3" xfId="680" xr:uid="{00000000-0005-0000-0000-00004C010000}"/>
    <cellStyle name="20% - Accent1 2 3 2 7 4" xfId="681" xr:uid="{00000000-0005-0000-0000-00004D010000}"/>
    <cellStyle name="20% - Accent1 2 3 2 7_Essbase BS Tax Accounts EOY" xfId="682" xr:uid="{00000000-0005-0000-0000-00004E010000}"/>
    <cellStyle name="20% - Accent1 2 3 2 8" xfId="683" xr:uid="{00000000-0005-0000-0000-00004F010000}"/>
    <cellStyle name="20% - Accent1 2 3 2 8 2" xfId="684" xr:uid="{00000000-0005-0000-0000-000050010000}"/>
    <cellStyle name="20% - Accent1 2 3 2 8 2 2" xfId="685" xr:uid="{00000000-0005-0000-0000-000051010000}"/>
    <cellStyle name="20% - Accent1 2 3 2 8 3" xfId="686" xr:uid="{00000000-0005-0000-0000-000052010000}"/>
    <cellStyle name="20% - Accent1 2 3 2 8 4" xfId="687" xr:uid="{00000000-0005-0000-0000-000053010000}"/>
    <cellStyle name="20% - Accent1 2 3 2 8_Essbase BS Tax Accounts EOY" xfId="688" xr:uid="{00000000-0005-0000-0000-000054010000}"/>
    <cellStyle name="20% - Accent1 2 3 2 9" xfId="689" xr:uid="{00000000-0005-0000-0000-000055010000}"/>
    <cellStyle name="20% - Accent1 2 3 2 9 2" xfId="690" xr:uid="{00000000-0005-0000-0000-000056010000}"/>
    <cellStyle name="20% - Accent1 2 3 2 9 2 2" xfId="691" xr:uid="{00000000-0005-0000-0000-000057010000}"/>
    <cellStyle name="20% - Accent1 2 3 2 9 3" xfId="692" xr:uid="{00000000-0005-0000-0000-000058010000}"/>
    <cellStyle name="20% - Accent1 2 3 2 9 4" xfId="693" xr:uid="{00000000-0005-0000-0000-000059010000}"/>
    <cellStyle name="20% - Accent1 2 3 2 9_Essbase BS Tax Accounts EOY" xfId="694" xr:uid="{00000000-0005-0000-0000-00005A010000}"/>
    <cellStyle name="20% - Accent1 2 3 2_Basis Info" xfId="695" xr:uid="{00000000-0005-0000-0000-00005B010000}"/>
    <cellStyle name="20% - Accent1 2 3 3" xfId="696" xr:uid="{00000000-0005-0000-0000-00005C010000}"/>
    <cellStyle name="20% - Accent1 2 3 3 2" xfId="697" xr:uid="{00000000-0005-0000-0000-00005D010000}"/>
    <cellStyle name="20% - Accent1 2 3 3 3" xfId="698" xr:uid="{00000000-0005-0000-0000-00005E010000}"/>
    <cellStyle name="20% - Accent1 2 3 3 4" xfId="699" xr:uid="{00000000-0005-0000-0000-00005F010000}"/>
    <cellStyle name="20% - Accent1 2 3 4" xfId="700" xr:uid="{00000000-0005-0000-0000-000060010000}"/>
    <cellStyle name="20% - Accent1 2 3 4 2" xfId="701" xr:uid="{00000000-0005-0000-0000-000061010000}"/>
    <cellStyle name="20% - Accent1 2 3 4 2 2" xfId="702" xr:uid="{00000000-0005-0000-0000-000062010000}"/>
    <cellStyle name="20% - Accent1 2 3 4 2 2 2" xfId="703" xr:uid="{00000000-0005-0000-0000-000063010000}"/>
    <cellStyle name="20% - Accent1 2 3 4 2 3" xfId="704" xr:uid="{00000000-0005-0000-0000-000064010000}"/>
    <cellStyle name="20% - Accent1 2 3 4 3" xfId="705" xr:uid="{00000000-0005-0000-0000-000065010000}"/>
    <cellStyle name="20% - Accent1 2 3 4 3 2" xfId="706" xr:uid="{00000000-0005-0000-0000-000066010000}"/>
    <cellStyle name="20% - Accent1 2 3 5" xfId="707" xr:uid="{00000000-0005-0000-0000-000067010000}"/>
    <cellStyle name="20% - Accent1 2 3 5 2" xfId="708" xr:uid="{00000000-0005-0000-0000-000068010000}"/>
    <cellStyle name="20% - Accent1 2 3 5 2 2" xfId="709" xr:uid="{00000000-0005-0000-0000-000069010000}"/>
    <cellStyle name="20% - Accent1 2 3 5 2 2 2" xfId="710" xr:uid="{00000000-0005-0000-0000-00006A010000}"/>
    <cellStyle name="20% - Accent1 2 3 5 2 2 3" xfId="711" xr:uid="{00000000-0005-0000-0000-00006B010000}"/>
    <cellStyle name="20% - Accent1 2 3 5 2 2_Essbase BS Tax Accounts EOY" xfId="712" xr:uid="{00000000-0005-0000-0000-00006C010000}"/>
    <cellStyle name="20% - Accent1 2 3 5 2 3" xfId="713" xr:uid="{00000000-0005-0000-0000-00006D010000}"/>
    <cellStyle name="20% - Accent1 2 3 5 2 4" xfId="714" xr:uid="{00000000-0005-0000-0000-00006E010000}"/>
    <cellStyle name="20% - Accent1 2 3 5 2_Essbase BS Tax Accounts EOY" xfId="715" xr:uid="{00000000-0005-0000-0000-00006F010000}"/>
    <cellStyle name="20% - Accent1 2 3 5 3" xfId="716" xr:uid="{00000000-0005-0000-0000-000070010000}"/>
    <cellStyle name="20% - Accent1 2 3 5 3 2" xfId="717" xr:uid="{00000000-0005-0000-0000-000071010000}"/>
    <cellStyle name="20% - Accent1 2 3 5 3 3" xfId="718" xr:uid="{00000000-0005-0000-0000-000072010000}"/>
    <cellStyle name="20% - Accent1 2 3 5 3_Essbase BS Tax Accounts EOY" xfId="719" xr:uid="{00000000-0005-0000-0000-000073010000}"/>
    <cellStyle name="20% - Accent1 2 3 5 4" xfId="720" xr:uid="{00000000-0005-0000-0000-000074010000}"/>
    <cellStyle name="20% - Accent1 2 3 5 5" xfId="721" xr:uid="{00000000-0005-0000-0000-000075010000}"/>
    <cellStyle name="20% - Accent1 2 3 5_Essbase BS Tax Accounts EOY" xfId="722" xr:uid="{00000000-0005-0000-0000-000076010000}"/>
    <cellStyle name="20% - Accent1 2 3 6" xfId="723" xr:uid="{00000000-0005-0000-0000-000077010000}"/>
    <cellStyle name="20% - Accent1 2 3 6 2" xfId="724" xr:uid="{00000000-0005-0000-0000-000078010000}"/>
    <cellStyle name="20% - Accent1 2 3 6 2 2" xfId="725" xr:uid="{00000000-0005-0000-0000-000079010000}"/>
    <cellStyle name="20% - Accent1 2 3 6 2 3" xfId="726" xr:uid="{00000000-0005-0000-0000-00007A010000}"/>
    <cellStyle name="20% - Accent1 2 3 6 2_Essbase BS Tax Accounts EOY" xfId="727" xr:uid="{00000000-0005-0000-0000-00007B010000}"/>
    <cellStyle name="20% - Accent1 2 3 6 3" xfId="728" xr:uid="{00000000-0005-0000-0000-00007C010000}"/>
    <cellStyle name="20% - Accent1 2 3 6 4" xfId="729" xr:uid="{00000000-0005-0000-0000-00007D010000}"/>
    <cellStyle name="20% - Accent1 2 3 6 5" xfId="730" xr:uid="{00000000-0005-0000-0000-00007E010000}"/>
    <cellStyle name="20% - Accent1 2 3 6_Essbase BS Tax Accounts EOY" xfId="731" xr:uid="{00000000-0005-0000-0000-00007F010000}"/>
    <cellStyle name="20% - Accent1 2 3 7" xfId="732" xr:uid="{00000000-0005-0000-0000-000080010000}"/>
    <cellStyle name="20% - Accent1 2 3 7 2" xfId="733" xr:uid="{00000000-0005-0000-0000-000081010000}"/>
    <cellStyle name="20% - Accent1 2 3 7 2 2" xfId="734" xr:uid="{00000000-0005-0000-0000-000082010000}"/>
    <cellStyle name="20% - Accent1 2 3 7 2 3" xfId="735" xr:uid="{00000000-0005-0000-0000-000083010000}"/>
    <cellStyle name="20% - Accent1 2 3 7 3" xfId="736" xr:uid="{00000000-0005-0000-0000-000084010000}"/>
    <cellStyle name="20% - Accent1 2 3 7 4" xfId="737" xr:uid="{00000000-0005-0000-0000-000085010000}"/>
    <cellStyle name="20% - Accent1 2 3 7_Essbase BS Tax Accounts EOY" xfId="738" xr:uid="{00000000-0005-0000-0000-000086010000}"/>
    <cellStyle name="20% - Accent1 2 3 8" xfId="739" xr:uid="{00000000-0005-0000-0000-000087010000}"/>
    <cellStyle name="20% - Accent1 2 3 8 2" xfId="740" xr:uid="{00000000-0005-0000-0000-000088010000}"/>
    <cellStyle name="20% - Accent1 2 3 8 2 2" xfId="741" xr:uid="{00000000-0005-0000-0000-000089010000}"/>
    <cellStyle name="20% - Accent1 2 3 8 3" xfId="742" xr:uid="{00000000-0005-0000-0000-00008A010000}"/>
    <cellStyle name="20% - Accent1 2 3 8 4" xfId="743" xr:uid="{00000000-0005-0000-0000-00008B010000}"/>
    <cellStyle name="20% - Accent1 2 3 9" xfId="744" xr:uid="{00000000-0005-0000-0000-00008C010000}"/>
    <cellStyle name="20% - Accent1 2 3 9 2" xfId="745" xr:uid="{00000000-0005-0000-0000-00008D010000}"/>
    <cellStyle name="20% - Accent1 2 3 9 2 2" xfId="746" xr:uid="{00000000-0005-0000-0000-00008E010000}"/>
    <cellStyle name="20% - Accent1 2 3 9 3" xfId="747" xr:uid="{00000000-0005-0000-0000-00008F010000}"/>
    <cellStyle name="20% - Accent1 2 3 9 4" xfId="748" xr:uid="{00000000-0005-0000-0000-000090010000}"/>
    <cellStyle name="20% - Accent1 2 3_Basis Info" xfId="749" xr:uid="{00000000-0005-0000-0000-000091010000}"/>
    <cellStyle name="20% - Accent1 2 4" xfId="750" xr:uid="{00000000-0005-0000-0000-000092010000}"/>
    <cellStyle name="20% - Accent1 2 4 2" xfId="751" xr:uid="{00000000-0005-0000-0000-000093010000}"/>
    <cellStyle name="20% - Accent1 2 5" xfId="752" xr:uid="{00000000-0005-0000-0000-000094010000}"/>
    <cellStyle name="20% - Accent1 2 5 2" xfId="753" xr:uid="{00000000-0005-0000-0000-000095010000}"/>
    <cellStyle name="20% - Accent1 2 5 2 2" xfId="754" xr:uid="{00000000-0005-0000-0000-000096010000}"/>
    <cellStyle name="20% - Accent1 2 5 2 2 2" xfId="755" xr:uid="{00000000-0005-0000-0000-000097010000}"/>
    <cellStyle name="20% - Accent1 2 5 2 3" xfId="756" xr:uid="{00000000-0005-0000-0000-000098010000}"/>
    <cellStyle name="20% - Accent1 2 5 2 4" xfId="757" xr:uid="{00000000-0005-0000-0000-000099010000}"/>
    <cellStyle name="20% - Accent1 2 5 3" xfId="758" xr:uid="{00000000-0005-0000-0000-00009A010000}"/>
    <cellStyle name="20% - Accent1 2 5 3 2" xfId="759" xr:uid="{00000000-0005-0000-0000-00009B010000}"/>
    <cellStyle name="20% - Accent1 2 5 3 3" xfId="760" xr:uid="{00000000-0005-0000-0000-00009C010000}"/>
    <cellStyle name="20% - Accent1 2 5 3_Essbase BS Tax Accounts EOY" xfId="761" xr:uid="{00000000-0005-0000-0000-00009D010000}"/>
    <cellStyle name="20% - Accent1 2 5 4" xfId="762" xr:uid="{00000000-0005-0000-0000-00009E010000}"/>
    <cellStyle name="20% - Accent1 2 5 5" xfId="763" xr:uid="{00000000-0005-0000-0000-00009F010000}"/>
    <cellStyle name="20% - Accent1 2 5 6" xfId="764" xr:uid="{00000000-0005-0000-0000-0000A0010000}"/>
    <cellStyle name="20% - Accent1 2 5_Essbase BS Tax Accounts EOY" xfId="765" xr:uid="{00000000-0005-0000-0000-0000A1010000}"/>
    <cellStyle name="20% - Accent1 2 6" xfId="766" xr:uid="{00000000-0005-0000-0000-0000A2010000}"/>
    <cellStyle name="20% - Accent1 2 6 2" xfId="767" xr:uid="{00000000-0005-0000-0000-0000A3010000}"/>
    <cellStyle name="20% - Accent1 2 6 2 2" xfId="768" xr:uid="{00000000-0005-0000-0000-0000A4010000}"/>
    <cellStyle name="20% - Accent1 2 6 3" xfId="769" xr:uid="{00000000-0005-0000-0000-0000A5010000}"/>
    <cellStyle name="20% - Accent1 2 7" xfId="770" xr:uid="{00000000-0005-0000-0000-0000A6010000}"/>
    <cellStyle name="20% - Accent1 2 7 2" xfId="771" xr:uid="{00000000-0005-0000-0000-0000A7010000}"/>
    <cellStyle name="20% - Accent1 2 7 2 2" xfId="772" xr:uid="{00000000-0005-0000-0000-0000A8010000}"/>
    <cellStyle name="20% - Accent1 2 7 2 3" xfId="773" xr:uid="{00000000-0005-0000-0000-0000A9010000}"/>
    <cellStyle name="20% - Accent1 2 7 2_Essbase BS Tax Accounts EOY" xfId="774" xr:uid="{00000000-0005-0000-0000-0000AA010000}"/>
    <cellStyle name="20% - Accent1 2 7 3" xfId="775" xr:uid="{00000000-0005-0000-0000-0000AB010000}"/>
    <cellStyle name="20% - Accent1 2 7 4" xfId="776" xr:uid="{00000000-0005-0000-0000-0000AC010000}"/>
    <cellStyle name="20% - Accent1 2 7 5" xfId="777" xr:uid="{00000000-0005-0000-0000-0000AD010000}"/>
    <cellStyle name="20% - Accent1 2 7 6" xfId="778" xr:uid="{00000000-0005-0000-0000-0000AE010000}"/>
    <cellStyle name="20% - Accent1 2 7_Essbase BS Tax Accounts EOY" xfId="779" xr:uid="{00000000-0005-0000-0000-0000AF010000}"/>
    <cellStyle name="20% - Accent1 2 8" xfId="780" xr:uid="{00000000-0005-0000-0000-0000B0010000}"/>
    <cellStyle name="20% - Accent1 2 8 2" xfId="781" xr:uid="{00000000-0005-0000-0000-0000B1010000}"/>
    <cellStyle name="20% - Accent1 2 8 2 2" xfId="782" xr:uid="{00000000-0005-0000-0000-0000B2010000}"/>
    <cellStyle name="20% - Accent1 2 8 2 3" xfId="783" xr:uid="{00000000-0005-0000-0000-0000B3010000}"/>
    <cellStyle name="20% - Accent1 2 8 2_Essbase BS Tax Accounts EOY" xfId="784" xr:uid="{00000000-0005-0000-0000-0000B4010000}"/>
    <cellStyle name="20% - Accent1 2 8 3" xfId="785" xr:uid="{00000000-0005-0000-0000-0000B5010000}"/>
    <cellStyle name="20% - Accent1 2 8 4" xfId="786" xr:uid="{00000000-0005-0000-0000-0000B6010000}"/>
    <cellStyle name="20% - Accent1 2 8 5" xfId="787" xr:uid="{00000000-0005-0000-0000-0000B7010000}"/>
    <cellStyle name="20% - Accent1 2 8 6" xfId="788" xr:uid="{00000000-0005-0000-0000-0000B8010000}"/>
    <cellStyle name="20% - Accent1 2 8_Essbase BS Tax Accounts EOY" xfId="789" xr:uid="{00000000-0005-0000-0000-0000B9010000}"/>
    <cellStyle name="20% - Accent1 2 9" xfId="790" xr:uid="{00000000-0005-0000-0000-0000BA010000}"/>
    <cellStyle name="20% - Accent1 2 9 2" xfId="791" xr:uid="{00000000-0005-0000-0000-0000BB010000}"/>
    <cellStyle name="20% - Accent1 2 9 2 2" xfId="792" xr:uid="{00000000-0005-0000-0000-0000BC010000}"/>
    <cellStyle name="20% - Accent1 2 9 2 3" xfId="793" xr:uid="{00000000-0005-0000-0000-0000BD010000}"/>
    <cellStyle name="20% - Accent1 2 9 2_Essbase BS Tax Accounts EOY" xfId="794" xr:uid="{00000000-0005-0000-0000-0000BE010000}"/>
    <cellStyle name="20% - Accent1 2 9 3" xfId="795" xr:uid="{00000000-0005-0000-0000-0000BF010000}"/>
    <cellStyle name="20% - Accent1 2 9 4" xfId="796" xr:uid="{00000000-0005-0000-0000-0000C0010000}"/>
    <cellStyle name="20% - Accent1 2 9 5" xfId="797" xr:uid="{00000000-0005-0000-0000-0000C1010000}"/>
    <cellStyle name="20% - Accent1 2 9_Essbase BS Tax Accounts EOY" xfId="798" xr:uid="{00000000-0005-0000-0000-0000C2010000}"/>
    <cellStyle name="20% - Accent1 2_10-1 BS" xfId="799" xr:uid="{00000000-0005-0000-0000-0000C3010000}"/>
    <cellStyle name="20% - Accent1 20" xfId="800" xr:uid="{00000000-0005-0000-0000-0000C4010000}"/>
    <cellStyle name="20% - Accent1 20 2" xfId="801" xr:uid="{00000000-0005-0000-0000-0000C5010000}"/>
    <cellStyle name="20% - Accent1 20 2 2" xfId="802" xr:uid="{00000000-0005-0000-0000-0000C6010000}"/>
    <cellStyle name="20% - Accent1 20 2 3" xfId="803" xr:uid="{00000000-0005-0000-0000-0000C7010000}"/>
    <cellStyle name="20% - Accent1 20 2 4" xfId="804" xr:uid="{00000000-0005-0000-0000-0000C8010000}"/>
    <cellStyle name="20% - Accent1 20 3" xfId="805" xr:uid="{00000000-0005-0000-0000-0000C9010000}"/>
    <cellStyle name="20% - Accent1 20 3 2" xfId="806" xr:uid="{00000000-0005-0000-0000-0000CA010000}"/>
    <cellStyle name="20% - Accent1 20 4" xfId="807" xr:uid="{00000000-0005-0000-0000-0000CB010000}"/>
    <cellStyle name="20% - Accent1 20 4 2" xfId="808" xr:uid="{00000000-0005-0000-0000-0000CC010000}"/>
    <cellStyle name="20% - Accent1 20 4 3" xfId="809" xr:uid="{00000000-0005-0000-0000-0000CD010000}"/>
    <cellStyle name="20% - Accent1 20 4 4" xfId="810" xr:uid="{00000000-0005-0000-0000-0000CE010000}"/>
    <cellStyle name="20% - Accent1 20 5" xfId="811" xr:uid="{00000000-0005-0000-0000-0000CF010000}"/>
    <cellStyle name="20% - Accent1 20_Cap Software Basis Adj" xfId="812" xr:uid="{00000000-0005-0000-0000-0000D0010000}"/>
    <cellStyle name="20% - Accent1 21" xfId="813" xr:uid="{00000000-0005-0000-0000-0000D1010000}"/>
    <cellStyle name="20% - Accent1 21 2" xfId="814" xr:uid="{00000000-0005-0000-0000-0000D2010000}"/>
    <cellStyle name="20% - Accent1 21 2 2" xfId="815" xr:uid="{00000000-0005-0000-0000-0000D3010000}"/>
    <cellStyle name="20% - Accent1 21 2 3" xfId="816" xr:uid="{00000000-0005-0000-0000-0000D4010000}"/>
    <cellStyle name="20% - Accent1 21 2 4" xfId="817" xr:uid="{00000000-0005-0000-0000-0000D5010000}"/>
    <cellStyle name="20% - Accent1 21 3" xfId="818" xr:uid="{00000000-0005-0000-0000-0000D6010000}"/>
    <cellStyle name="20% - Accent1 21 3 2" xfId="819" xr:uid="{00000000-0005-0000-0000-0000D7010000}"/>
    <cellStyle name="20% - Accent1 21 4" xfId="820" xr:uid="{00000000-0005-0000-0000-0000D8010000}"/>
    <cellStyle name="20% - Accent1 21 4 2" xfId="821" xr:uid="{00000000-0005-0000-0000-0000D9010000}"/>
    <cellStyle name="20% - Accent1 21 4 3" xfId="822" xr:uid="{00000000-0005-0000-0000-0000DA010000}"/>
    <cellStyle name="20% - Accent1 21 4 4" xfId="823" xr:uid="{00000000-0005-0000-0000-0000DB010000}"/>
    <cellStyle name="20% - Accent1 21 5" xfId="824" xr:uid="{00000000-0005-0000-0000-0000DC010000}"/>
    <cellStyle name="20% - Accent1 21_Cap Software Basis Adj" xfId="825" xr:uid="{00000000-0005-0000-0000-0000DD010000}"/>
    <cellStyle name="20% - Accent1 22" xfId="826" xr:uid="{00000000-0005-0000-0000-0000DE010000}"/>
    <cellStyle name="20% - Accent1 22 2" xfId="827" xr:uid="{00000000-0005-0000-0000-0000DF010000}"/>
    <cellStyle name="20% - Accent1 22 2 2" xfId="828" xr:uid="{00000000-0005-0000-0000-0000E0010000}"/>
    <cellStyle name="20% - Accent1 22 2 3" xfId="829" xr:uid="{00000000-0005-0000-0000-0000E1010000}"/>
    <cellStyle name="20% - Accent1 22 2 4" xfId="830" xr:uid="{00000000-0005-0000-0000-0000E2010000}"/>
    <cellStyle name="20% - Accent1 22 3" xfId="831" xr:uid="{00000000-0005-0000-0000-0000E3010000}"/>
    <cellStyle name="20% - Accent1 22 3 2" xfId="832" xr:uid="{00000000-0005-0000-0000-0000E4010000}"/>
    <cellStyle name="20% - Accent1 22 4" xfId="833" xr:uid="{00000000-0005-0000-0000-0000E5010000}"/>
    <cellStyle name="20% - Accent1 22 4 2" xfId="834" xr:uid="{00000000-0005-0000-0000-0000E6010000}"/>
    <cellStyle name="20% - Accent1 22 4 3" xfId="835" xr:uid="{00000000-0005-0000-0000-0000E7010000}"/>
    <cellStyle name="20% - Accent1 22 4 4" xfId="836" xr:uid="{00000000-0005-0000-0000-0000E8010000}"/>
    <cellStyle name="20% - Accent1 22 5" xfId="837" xr:uid="{00000000-0005-0000-0000-0000E9010000}"/>
    <cellStyle name="20% - Accent1 22_Cap Software Basis Adj" xfId="838" xr:uid="{00000000-0005-0000-0000-0000EA010000}"/>
    <cellStyle name="20% - Accent1 23" xfId="839" xr:uid="{00000000-0005-0000-0000-0000EB010000}"/>
    <cellStyle name="20% - Accent1 23 2" xfId="840" xr:uid="{00000000-0005-0000-0000-0000EC010000}"/>
    <cellStyle name="20% - Accent1 23 2 2" xfId="841" xr:uid="{00000000-0005-0000-0000-0000ED010000}"/>
    <cellStyle name="20% - Accent1 23 3" xfId="842" xr:uid="{00000000-0005-0000-0000-0000EE010000}"/>
    <cellStyle name="20% - Accent1 23 3 2" xfId="843" xr:uid="{00000000-0005-0000-0000-0000EF010000}"/>
    <cellStyle name="20% - Accent1 23 3 3" xfId="844" xr:uid="{00000000-0005-0000-0000-0000F0010000}"/>
    <cellStyle name="20% - Accent1 23 3 4" xfId="845" xr:uid="{00000000-0005-0000-0000-0000F1010000}"/>
    <cellStyle name="20% - Accent1 23 4" xfId="846" xr:uid="{00000000-0005-0000-0000-0000F2010000}"/>
    <cellStyle name="20% - Accent1 23_Cap Software Basis Adj" xfId="847" xr:uid="{00000000-0005-0000-0000-0000F3010000}"/>
    <cellStyle name="20% - Accent1 24" xfId="848" xr:uid="{00000000-0005-0000-0000-0000F4010000}"/>
    <cellStyle name="20% - Accent1 24 10" xfId="849" xr:uid="{00000000-0005-0000-0000-0000F5010000}"/>
    <cellStyle name="20% - Accent1 24 11" xfId="850" xr:uid="{00000000-0005-0000-0000-0000F6010000}"/>
    <cellStyle name="20% - Accent1 24 11 2" xfId="851" xr:uid="{00000000-0005-0000-0000-0000F7010000}"/>
    <cellStyle name="20% - Accent1 24 11 2 2" xfId="852" xr:uid="{00000000-0005-0000-0000-0000F8010000}"/>
    <cellStyle name="20% - Accent1 24 11 2 3" xfId="853" xr:uid="{00000000-0005-0000-0000-0000F9010000}"/>
    <cellStyle name="20% - Accent1 24 11 2_Essbase BS Tax Accounts EOY" xfId="854" xr:uid="{00000000-0005-0000-0000-0000FA010000}"/>
    <cellStyle name="20% - Accent1 24 11 3" xfId="855" xr:uid="{00000000-0005-0000-0000-0000FB010000}"/>
    <cellStyle name="20% - Accent1 24 11 4" xfId="856" xr:uid="{00000000-0005-0000-0000-0000FC010000}"/>
    <cellStyle name="20% - Accent1 24 11_Essbase BS Tax Accounts EOY" xfId="857" xr:uid="{00000000-0005-0000-0000-0000FD010000}"/>
    <cellStyle name="20% - Accent1 24 12" xfId="858" xr:uid="{00000000-0005-0000-0000-0000FE010000}"/>
    <cellStyle name="20% - Accent1 24 12 2" xfId="859" xr:uid="{00000000-0005-0000-0000-0000FF010000}"/>
    <cellStyle name="20% - Accent1 24 12 2 2" xfId="860" xr:uid="{00000000-0005-0000-0000-000000020000}"/>
    <cellStyle name="20% - Accent1 24 12 2 3" xfId="861" xr:uid="{00000000-0005-0000-0000-000001020000}"/>
    <cellStyle name="20% - Accent1 24 12 2_Essbase BS Tax Accounts EOY" xfId="862" xr:uid="{00000000-0005-0000-0000-000002020000}"/>
    <cellStyle name="20% - Accent1 24 12 3" xfId="863" xr:uid="{00000000-0005-0000-0000-000003020000}"/>
    <cellStyle name="20% - Accent1 24 12 4" xfId="864" xr:uid="{00000000-0005-0000-0000-000004020000}"/>
    <cellStyle name="20% - Accent1 24 12_Essbase BS Tax Accounts EOY" xfId="865" xr:uid="{00000000-0005-0000-0000-000005020000}"/>
    <cellStyle name="20% - Accent1 24 13" xfId="866" xr:uid="{00000000-0005-0000-0000-000006020000}"/>
    <cellStyle name="20% - Accent1 24 14" xfId="867" xr:uid="{00000000-0005-0000-0000-000007020000}"/>
    <cellStyle name="20% - Accent1 24 15" xfId="868" xr:uid="{00000000-0005-0000-0000-000008020000}"/>
    <cellStyle name="20% - Accent1 24 2" xfId="869" xr:uid="{00000000-0005-0000-0000-000009020000}"/>
    <cellStyle name="20% - Accent1 24 2 2" xfId="870" xr:uid="{00000000-0005-0000-0000-00000A020000}"/>
    <cellStyle name="20% - Accent1 24 2 3" xfId="871" xr:uid="{00000000-0005-0000-0000-00000B020000}"/>
    <cellStyle name="20% - Accent1 24 2 4" xfId="872" xr:uid="{00000000-0005-0000-0000-00000C020000}"/>
    <cellStyle name="20% - Accent1 24 3" xfId="873" xr:uid="{00000000-0005-0000-0000-00000D020000}"/>
    <cellStyle name="20% - Accent1 24 3 2" xfId="874" xr:uid="{00000000-0005-0000-0000-00000E020000}"/>
    <cellStyle name="20% - Accent1 24 3 2 2" xfId="875" xr:uid="{00000000-0005-0000-0000-00000F020000}"/>
    <cellStyle name="20% - Accent1 24 3 2 2 2" xfId="876" xr:uid="{00000000-0005-0000-0000-000010020000}"/>
    <cellStyle name="20% - Accent1 24 3 2 2 2 2" xfId="877" xr:uid="{00000000-0005-0000-0000-000011020000}"/>
    <cellStyle name="20% - Accent1 24 3 2 2 2 3" xfId="878" xr:uid="{00000000-0005-0000-0000-000012020000}"/>
    <cellStyle name="20% - Accent1 24 3 2 2 2_Essbase BS Tax Accounts EOY" xfId="879" xr:uid="{00000000-0005-0000-0000-000013020000}"/>
    <cellStyle name="20% - Accent1 24 3 2 2 3" xfId="880" xr:uid="{00000000-0005-0000-0000-000014020000}"/>
    <cellStyle name="20% - Accent1 24 3 2 2 4" xfId="881" xr:uid="{00000000-0005-0000-0000-000015020000}"/>
    <cellStyle name="20% - Accent1 24 3 2 2_Essbase BS Tax Accounts EOY" xfId="882" xr:uid="{00000000-0005-0000-0000-000016020000}"/>
    <cellStyle name="20% - Accent1 24 3 2 3" xfId="883" xr:uid="{00000000-0005-0000-0000-000017020000}"/>
    <cellStyle name="20% - Accent1 24 3 2 3 2" xfId="884" xr:uid="{00000000-0005-0000-0000-000018020000}"/>
    <cellStyle name="20% - Accent1 24 3 2 3 2 2" xfId="885" xr:uid="{00000000-0005-0000-0000-000019020000}"/>
    <cellStyle name="20% - Accent1 24 3 2 3 2 3" xfId="886" xr:uid="{00000000-0005-0000-0000-00001A020000}"/>
    <cellStyle name="20% - Accent1 24 3 2 3 2_Essbase BS Tax Accounts EOY" xfId="887" xr:uid="{00000000-0005-0000-0000-00001B020000}"/>
    <cellStyle name="20% - Accent1 24 3 2 3 3" xfId="888" xr:uid="{00000000-0005-0000-0000-00001C020000}"/>
    <cellStyle name="20% - Accent1 24 3 2 3 4" xfId="889" xr:uid="{00000000-0005-0000-0000-00001D020000}"/>
    <cellStyle name="20% - Accent1 24 3 2 3_Essbase BS Tax Accounts EOY" xfId="890" xr:uid="{00000000-0005-0000-0000-00001E020000}"/>
    <cellStyle name="20% - Accent1 24 3 2 4" xfId="891" xr:uid="{00000000-0005-0000-0000-00001F020000}"/>
    <cellStyle name="20% - Accent1 24 3 2 5" xfId="892" xr:uid="{00000000-0005-0000-0000-000020020000}"/>
    <cellStyle name="20% - Accent1 24 3 2 6" xfId="893" xr:uid="{00000000-0005-0000-0000-000021020000}"/>
    <cellStyle name="20% - Accent1 24 3 3" xfId="894" xr:uid="{00000000-0005-0000-0000-000022020000}"/>
    <cellStyle name="20% - Accent1 24 3 3 2" xfId="895" xr:uid="{00000000-0005-0000-0000-000023020000}"/>
    <cellStyle name="20% - Accent1 24 3 3 2 2" xfId="896" xr:uid="{00000000-0005-0000-0000-000024020000}"/>
    <cellStyle name="20% - Accent1 24 3 3 2 3" xfId="897" xr:uid="{00000000-0005-0000-0000-000025020000}"/>
    <cellStyle name="20% - Accent1 24 3 3 2_Essbase BS Tax Accounts EOY" xfId="898" xr:uid="{00000000-0005-0000-0000-000026020000}"/>
    <cellStyle name="20% - Accent1 24 3 3 3" xfId="899" xr:uid="{00000000-0005-0000-0000-000027020000}"/>
    <cellStyle name="20% - Accent1 24 3 3 4" xfId="900" xr:uid="{00000000-0005-0000-0000-000028020000}"/>
    <cellStyle name="20% - Accent1 24 3 3_Essbase BS Tax Accounts EOY" xfId="901" xr:uid="{00000000-0005-0000-0000-000029020000}"/>
    <cellStyle name="20% - Accent1 24 3 4" xfId="902" xr:uid="{00000000-0005-0000-0000-00002A020000}"/>
    <cellStyle name="20% - Accent1 24 3 4 2" xfId="903" xr:uid="{00000000-0005-0000-0000-00002B020000}"/>
    <cellStyle name="20% - Accent1 24 3 4 2 2" xfId="904" xr:uid="{00000000-0005-0000-0000-00002C020000}"/>
    <cellStyle name="20% - Accent1 24 3 4 2 3" xfId="905" xr:uid="{00000000-0005-0000-0000-00002D020000}"/>
    <cellStyle name="20% - Accent1 24 3 4 2_Essbase BS Tax Accounts EOY" xfId="906" xr:uid="{00000000-0005-0000-0000-00002E020000}"/>
    <cellStyle name="20% - Accent1 24 3 4 3" xfId="907" xr:uid="{00000000-0005-0000-0000-00002F020000}"/>
    <cellStyle name="20% - Accent1 24 3 4 4" xfId="908" xr:uid="{00000000-0005-0000-0000-000030020000}"/>
    <cellStyle name="20% - Accent1 24 3 4_Essbase BS Tax Accounts EOY" xfId="909" xr:uid="{00000000-0005-0000-0000-000031020000}"/>
    <cellStyle name="20% - Accent1 24 3 5" xfId="910" xr:uid="{00000000-0005-0000-0000-000032020000}"/>
    <cellStyle name="20% - Accent1 24 3 6" xfId="911" xr:uid="{00000000-0005-0000-0000-000033020000}"/>
    <cellStyle name="20% - Accent1 24 3 7" xfId="912" xr:uid="{00000000-0005-0000-0000-000034020000}"/>
    <cellStyle name="20% - Accent1 24 3_Basis Detail" xfId="913" xr:uid="{00000000-0005-0000-0000-000035020000}"/>
    <cellStyle name="20% - Accent1 24 4" xfId="914" xr:uid="{00000000-0005-0000-0000-000036020000}"/>
    <cellStyle name="20% - Accent1 24 4 2" xfId="915" xr:uid="{00000000-0005-0000-0000-000037020000}"/>
    <cellStyle name="20% - Accent1 24 4 2 2" xfId="916" xr:uid="{00000000-0005-0000-0000-000038020000}"/>
    <cellStyle name="20% - Accent1 24 4 2 2 2" xfId="917" xr:uid="{00000000-0005-0000-0000-000039020000}"/>
    <cellStyle name="20% - Accent1 24 4 2 2 3" xfId="918" xr:uid="{00000000-0005-0000-0000-00003A020000}"/>
    <cellStyle name="20% - Accent1 24 4 2 2_Essbase BS Tax Accounts EOY" xfId="919" xr:uid="{00000000-0005-0000-0000-00003B020000}"/>
    <cellStyle name="20% - Accent1 24 4 2 3" xfId="920" xr:uid="{00000000-0005-0000-0000-00003C020000}"/>
    <cellStyle name="20% - Accent1 24 4 2 4" xfId="921" xr:uid="{00000000-0005-0000-0000-00003D020000}"/>
    <cellStyle name="20% - Accent1 24 4 2_Essbase BS Tax Accounts EOY" xfId="922" xr:uid="{00000000-0005-0000-0000-00003E020000}"/>
    <cellStyle name="20% - Accent1 24 4 3" xfId="923" xr:uid="{00000000-0005-0000-0000-00003F020000}"/>
    <cellStyle name="20% - Accent1 24 4 3 2" xfId="924" xr:uid="{00000000-0005-0000-0000-000040020000}"/>
    <cellStyle name="20% - Accent1 24 4 3 2 2" xfId="925" xr:uid="{00000000-0005-0000-0000-000041020000}"/>
    <cellStyle name="20% - Accent1 24 4 3 2 3" xfId="926" xr:uid="{00000000-0005-0000-0000-000042020000}"/>
    <cellStyle name="20% - Accent1 24 4 3 2_Essbase BS Tax Accounts EOY" xfId="927" xr:uid="{00000000-0005-0000-0000-000043020000}"/>
    <cellStyle name="20% - Accent1 24 4 3 3" xfId="928" xr:uid="{00000000-0005-0000-0000-000044020000}"/>
    <cellStyle name="20% - Accent1 24 4 3 4" xfId="929" xr:uid="{00000000-0005-0000-0000-000045020000}"/>
    <cellStyle name="20% - Accent1 24 4 3_Essbase BS Tax Accounts EOY" xfId="930" xr:uid="{00000000-0005-0000-0000-000046020000}"/>
    <cellStyle name="20% - Accent1 24 4 4" xfId="931" xr:uid="{00000000-0005-0000-0000-000047020000}"/>
    <cellStyle name="20% - Accent1 24 4 5" xfId="932" xr:uid="{00000000-0005-0000-0000-000048020000}"/>
    <cellStyle name="20% - Accent1 24 4 6" xfId="933" xr:uid="{00000000-0005-0000-0000-000049020000}"/>
    <cellStyle name="20% - Accent1 24 5" xfId="934" xr:uid="{00000000-0005-0000-0000-00004A020000}"/>
    <cellStyle name="20% - Accent1 24 6" xfId="935" xr:uid="{00000000-0005-0000-0000-00004B020000}"/>
    <cellStyle name="20% - Accent1 24 7" xfId="936" xr:uid="{00000000-0005-0000-0000-00004C020000}"/>
    <cellStyle name="20% - Accent1 24 8" xfId="937" xr:uid="{00000000-0005-0000-0000-00004D020000}"/>
    <cellStyle name="20% - Accent1 24 9" xfId="938" xr:uid="{00000000-0005-0000-0000-00004E020000}"/>
    <cellStyle name="20% - Accent1 24_Basis Detail" xfId="939" xr:uid="{00000000-0005-0000-0000-00004F020000}"/>
    <cellStyle name="20% - Accent1 25" xfId="940" xr:uid="{00000000-0005-0000-0000-000050020000}"/>
    <cellStyle name="20% - Accent1 25 10" xfId="941" xr:uid="{00000000-0005-0000-0000-000051020000}"/>
    <cellStyle name="20% - Accent1 25 11" xfId="942" xr:uid="{00000000-0005-0000-0000-000052020000}"/>
    <cellStyle name="20% - Accent1 25 12" xfId="943" xr:uid="{00000000-0005-0000-0000-000053020000}"/>
    <cellStyle name="20% - Accent1 25 2" xfId="944" xr:uid="{00000000-0005-0000-0000-000054020000}"/>
    <cellStyle name="20% - Accent1 25 2 2" xfId="945" xr:uid="{00000000-0005-0000-0000-000055020000}"/>
    <cellStyle name="20% - Accent1 25 2 3" xfId="946" xr:uid="{00000000-0005-0000-0000-000056020000}"/>
    <cellStyle name="20% - Accent1 25 2 4" xfId="947" xr:uid="{00000000-0005-0000-0000-000057020000}"/>
    <cellStyle name="20% - Accent1 25 2 5" xfId="948" xr:uid="{00000000-0005-0000-0000-000058020000}"/>
    <cellStyle name="20% - Accent1 25 3" xfId="949" xr:uid="{00000000-0005-0000-0000-000059020000}"/>
    <cellStyle name="20% - Accent1 25 3 2" xfId="950" xr:uid="{00000000-0005-0000-0000-00005A020000}"/>
    <cellStyle name="20% - Accent1 25 3 3" xfId="951" xr:uid="{00000000-0005-0000-0000-00005B020000}"/>
    <cellStyle name="20% - Accent1 25 3 4" xfId="952" xr:uid="{00000000-0005-0000-0000-00005C020000}"/>
    <cellStyle name="20% - Accent1 25 4" xfId="953" xr:uid="{00000000-0005-0000-0000-00005D020000}"/>
    <cellStyle name="20% - Accent1 25 4 2" xfId="954" xr:uid="{00000000-0005-0000-0000-00005E020000}"/>
    <cellStyle name="20% - Accent1 25 4 3" xfId="955" xr:uid="{00000000-0005-0000-0000-00005F020000}"/>
    <cellStyle name="20% - Accent1 25 4 4" xfId="956" xr:uid="{00000000-0005-0000-0000-000060020000}"/>
    <cellStyle name="20% - Accent1 25 4 5" xfId="957" xr:uid="{00000000-0005-0000-0000-000061020000}"/>
    <cellStyle name="20% - Accent1 25 4 6" xfId="958" xr:uid="{00000000-0005-0000-0000-000062020000}"/>
    <cellStyle name="20% - Accent1 25 5" xfId="959" xr:uid="{00000000-0005-0000-0000-000063020000}"/>
    <cellStyle name="20% - Accent1 25 5 2" xfId="960" xr:uid="{00000000-0005-0000-0000-000064020000}"/>
    <cellStyle name="20% - Accent1 25 5 2 2" xfId="961" xr:uid="{00000000-0005-0000-0000-000065020000}"/>
    <cellStyle name="20% - Accent1 25 5 2 2 2" xfId="962" xr:uid="{00000000-0005-0000-0000-000066020000}"/>
    <cellStyle name="20% - Accent1 25 5 2 2 2 2" xfId="963" xr:uid="{00000000-0005-0000-0000-000067020000}"/>
    <cellStyle name="20% - Accent1 25 5 2 2 2 3" xfId="964" xr:uid="{00000000-0005-0000-0000-000068020000}"/>
    <cellStyle name="20% - Accent1 25 5 2 2 2_Essbase BS Tax Accounts EOY" xfId="965" xr:uid="{00000000-0005-0000-0000-000069020000}"/>
    <cellStyle name="20% - Accent1 25 5 2 2 3" xfId="966" xr:uid="{00000000-0005-0000-0000-00006A020000}"/>
    <cellStyle name="20% - Accent1 25 5 2 2 4" xfId="967" xr:uid="{00000000-0005-0000-0000-00006B020000}"/>
    <cellStyle name="20% - Accent1 25 5 2 2_Essbase BS Tax Accounts EOY" xfId="968" xr:uid="{00000000-0005-0000-0000-00006C020000}"/>
    <cellStyle name="20% - Accent1 25 5 2 3" xfId="969" xr:uid="{00000000-0005-0000-0000-00006D020000}"/>
    <cellStyle name="20% - Accent1 25 5 2 3 2" xfId="970" xr:uid="{00000000-0005-0000-0000-00006E020000}"/>
    <cellStyle name="20% - Accent1 25 5 2 3 2 2" xfId="971" xr:uid="{00000000-0005-0000-0000-00006F020000}"/>
    <cellStyle name="20% - Accent1 25 5 2 3 2 3" xfId="972" xr:uid="{00000000-0005-0000-0000-000070020000}"/>
    <cellStyle name="20% - Accent1 25 5 2 3 2_Essbase BS Tax Accounts EOY" xfId="973" xr:uid="{00000000-0005-0000-0000-000071020000}"/>
    <cellStyle name="20% - Accent1 25 5 2 3 3" xfId="974" xr:uid="{00000000-0005-0000-0000-000072020000}"/>
    <cellStyle name="20% - Accent1 25 5 2 3 4" xfId="975" xr:uid="{00000000-0005-0000-0000-000073020000}"/>
    <cellStyle name="20% - Accent1 25 5 2 3_Essbase BS Tax Accounts EOY" xfId="976" xr:uid="{00000000-0005-0000-0000-000074020000}"/>
    <cellStyle name="20% - Accent1 25 5 2 4" xfId="977" xr:uid="{00000000-0005-0000-0000-000075020000}"/>
    <cellStyle name="20% - Accent1 25 5 2 5" xfId="978" xr:uid="{00000000-0005-0000-0000-000076020000}"/>
    <cellStyle name="20% - Accent1 25 5 2 6" xfId="979" xr:uid="{00000000-0005-0000-0000-000077020000}"/>
    <cellStyle name="20% - Accent1 25 5 3" xfId="980" xr:uid="{00000000-0005-0000-0000-000078020000}"/>
    <cellStyle name="20% - Accent1 25 5 3 2" xfId="981" xr:uid="{00000000-0005-0000-0000-000079020000}"/>
    <cellStyle name="20% - Accent1 25 5 3 2 2" xfId="982" xr:uid="{00000000-0005-0000-0000-00007A020000}"/>
    <cellStyle name="20% - Accent1 25 5 3 2 3" xfId="983" xr:uid="{00000000-0005-0000-0000-00007B020000}"/>
    <cellStyle name="20% - Accent1 25 5 3 2_Essbase BS Tax Accounts EOY" xfId="984" xr:uid="{00000000-0005-0000-0000-00007C020000}"/>
    <cellStyle name="20% - Accent1 25 5 3 3" xfId="985" xr:uid="{00000000-0005-0000-0000-00007D020000}"/>
    <cellStyle name="20% - Accent1 25 5 3 4" xfId="986" xr:uid="{00000000-0005-0000-0000-00007E020000}"/>
    <cellStyle name="20% - Accent1 25 5 3_Essbase BS Tax Accounts EOY" xfId="987" xr:uid="{00000000-0005-0000-0000-00007F020000}"/>
    <cellStyle name="20% - Accent1 25 5 4" xfId="988" xr:uid="{00000000-0005-0000-0000-000080020000}"/>
    <cellStyle name="20% - Accent1 25 5 4 2" xfId="989" xr:uid="{00000000-0005-0000-0000-000081020000}"/>
    <cellStyle name="20% - Accent1 25 5 4 2 2" xfId="990" xr:uid="{00000000-0005-0000-0000-000082020000}"/>
    <cellStyle name="20% - Accent1 25 5 4 2 3" xfId="991" xr:uid="{00000000-0005-0000-0000-000083020000}"/>
    <cellStyle name="20% - Accent1 25 5 4 2_Essbase BS Tax Accounts EOY" xfId="992" xr:uid="{00000000-0005-0000-0000-000084020000}"/>
    <cellStyle name="20% - Accent1 25 5 4 3" xfId="993" xr:uid="{00000000-0005-0000-0000-000085020000}"/>
    <cellStyle name="20% - Accent1 25 5 4 4" xfId="994" xr:uid="{00000000-0005-0000-0000-000086020000}"/>
    <cellStyle name="20% - Accent1 25 5 4_Essbase BS Tax Accounts EOY" xfId="995" xr:uid="{00000000-0005-0000-0000-000087020000}"/>
    <cellStyle name="20% - Accent1 25 5 5" xfId="996" xr:uid="{00000000-0005-0000-0000-000088020000}"/>
    <cellStyle name="20% - Accent1 25 5 6" xfId="997" xr:uid="{00000000-0005-0000-0000-000089020000}"/>
    <cellStyle name="20% - Accent1 25 5 7" xfId="998" xr:uid="{00000000-0005-0000-0000-00008A020000}"/>
    <cellStyle name="20% - Accent1 25 5_Basis Detail" xfId="999" xr:uid="{00000000-0005-0000-0000-00008B020000}"/>
    <cellStyle name="20% - Accent1 25 6" xfId="1000" xr:uid="{00000000-0005-0000-0000-00008C020000}"/>
    <cellStyle name="20% - Accent1 25 6 2" xfId="1001" xr:uid="{00000000-0005-0000-0000-00008D020000}"/>
    <cellStyle name="20% - Accent1 25 6 2 2" xfId="1002" xr:uid="{00000000-0005-0000-0000-00008E020000}"/>
    <cellStyle name="20% - Accent1 25 6 2 2 2" xfId="1003" xr:uid="{00000000-0005-0000-0000-00008F020000}"/>
    <cellStyle name="20% - Accent1 25 6 2 2 3" xfId="1004" xr:uid="{00000000-0005-0000-0000-000090020000}"/>
    <cellStyle name="20% - Accent1 25 6 2 2_Essbase BS Tax Accounts EOY" xfId="1005" xr:uid="{00000000-0005-0000-0000-000091020000}"/>
    <cellStyle name="20% - Accent1 25 6 2 3" xfId="1006" xr:uid="{00000000-0005-0000-0000-000092020000}"/>
    <cellStyle name="20% - Accent1 25 6 2 4" xfId="1007" xr:uid="{00000000-0005-0000-0000-000093020000}"/>
    <cellStyle name="20% - Accent1 25 6 2_Essbase BS Tax Accounts EOY" xfId="1008" xr:uid="{00000000-0005-0000-0000-000094020000}"/>
    <cellStyle name="20% - Accent1 25 6 3" xfId="1009" xr:uid="{00000000-0005-0000-0000-000095020000}"/>
    <cellStyle name="20% - Accent1 25 6 3 2" xfId="1010" xr:uid="{00000000-0005-0000-0000-000096020000}"/>
    <cellStyle name="20% - Accent1 25 6 3 2 2" xfId="1011" xr:uid="{00000000-0005-0000-0000-000097020000}"/>
    <cellStyle name="20% - Accent1 25 6 3 2 3" xfId="1012" xr:uid="{00000000-0005-0000-0000-000098020000}"/>
    <cellStyle name="20% - Accent1 25 6 3 2_Essbase BS Tax Accounts EOY" xfId="1013" xr:uid="{00000000-0005-0000-0000-000099020000}"/>
    <cellStyle name="20% - Accent1 25 6 3 3" xfId="1014" xr:uid="{00000000-0005-0000-0000-00009A020000}"/>
    <cellStyle name="20% - Accent1 25 6 3 4" xfId="1015" xr:uid="{00000000-0005-0000-0000-00009B020000}"/>
    <cellStyle name="20% - Accent1 25 6 3_Essbase BS Tax Accounts EOY" xfId="1016" xr:uid="{00000000-0005-0000-0000-00009C020000}"/>
    <cellStyle name="20% - Accent1 25 6 4" xfId="1017" xr:uid="{00000000-0005-0000-0000-00009D020000}"/>
    <cellStyle name="20% - Accent1 25 6 5" xfId="1018" xr:uid="{00000000-0005-0000-0000-00009E020000}"/>
    <cellStyle name="20% - Accent1 25 6 6" xfId="1019" xr:uid="{00000000-0005-0000-0000-00009F020000}"/>
    <cellStyle name="20% - Accent1 25 7" xfId="1020" xr:uid="{00000000-0005-0000-0000-0000A0020000}"/>
    <cellStyle name="20% - Accent1 25 7 2" xfId="1021" xr:uid="{00000000-0005-0000-0000-0000A1020000}"/>
    <cellStyle name="20% - Accent1 25 7 2 2" xfId="1022" xr:uid="{00000000-0005-0000-0000-0000A2020000}"/>
    <cellStyle name="20% - Accent1 25 7 2 3" xfId="1023" xr:uid="{00000000-0005-0000-0000-0000A3020000}"/>
    <cellStyle name="20% - Accent1 25 7 2_Essbase BS Tax Accounts EOY" xfId="1024" xr:uid="{00000000-0005-0000-0000-0000A4020000}"/>
    <cellStyle name="20% - Accent1 25 7 3" xfId="1025" xr:uid="{00000000-0005-0000-0000-0000A5020000}"/>
    <cellStyle name="20% - Accent1 25 7 4" xfId="1026" xr:uid="{00000000-0005-0000-0000-0000A6020000}"/>
    <cellStyle name="20% - Accent1 25 7 5" xfId="1027" xr:uid="{00000000-0005-0000-0000-0000A7020000}"/>
    <cellStyle name="20% - Accent1 25 7_Essbase BS Tax Accounts EOY" xfId="1028" xr:uid="{00000000-0005-0000-0000-0000A8020000}"/>
    <cellStyle name="20% - Accent1 25 8" xfId="1029" xr:uid="{00000000-0005-0000-0000-0000A9020000}"/>
    <cellStyle name="20% - Accent1 25 8 2" xfId="1030" xr:uid="{00000000-0005-0000-0000-0000AA020000}"/>
    <cellStyle name="20% - Accent1 25 8 2 2" xfId="1031" xr:uid="{00000000-0005-0000-0000-0000AB020000}"/>
    <cellStyle name="20% - Accent1 25 8 2 3" xfId="1032" xr:uid="{00000000-0005-0000-0000-0000AC020000}"/>
    <cellStyle name="20% - Accent1 25 8 2_Essbase BS Tax Accounts EOY" xfId="1033" xr:uid="{00000000-0005-0000-0000-0000AD020000}"/>
    <cellStyle name="20% - Accent1 25 8 3" xfId="1034" xr:uid="{00000000-0005-0000-0000-0000AE020000}"/>
    <cellStyle name="20% - Accent1 25 8 4" xfId="1035" xr:uid="{00000000-0005-0000-0000-0000AF020000}"/>
    <cellStyle name="20% - Accent1 25 8_Essbase BS Tax Accounts EOY" xfId="1036" xr:uid="{00000000-0005-0000-0000-0000B0020000}"/>
    <cellStyle name="20% - Accent1 25 9" xfId="1037" xr:uid="{00000000-0005-0000-0000-0000B1020000}"/>
    <cellStyle name="20% - Accent1 25 9 2" xfId="1038" xr:uid="{00000000-0005-0000-0000-0000B2020000}"/>
    <cellStyle name="20% - Accent1 25_Basis Detail" xfId="1039" xr:uid="{00000000-0005-0000-0000-0000B3020000}"/>
    <cellStyle name="20% - Accent1 26" xfId="1040" xr:uid="{00000000-0005-0000-0000-0000B4020000}"/>
    <cellStyle name="20% - Accent1 26 10" xfId="1041" xr:uid="{00000000-0005-0000-0000-0000B5020000}"/>
    <cellStyle name="20% - Accent1 26 11" xfId="1042" xr:uid="{00000000-0005-0000-0000-0000B6020000}"/>
    <cellStyle name="20% - Accent1 26 2" xfId="1043" xr:uid="{00000000-0005-0000-0000-0000B7020000}"/>
    <cellStyle name="20% - Accent1 26 2 2" xfId="1044" xr:uid="{00000000-0005-0000-0000-0000B8020000}"/>
    <cellStyle name="20% - Accent1 26 2 2 2" xfId="1045" xr:uid="{00000000-0005-0000-0000-0000B9020000}"/>
    <cellStyle name="20% - Accent1 26 2 2 2 2" xfId="1046" xr:uid="{00000000-0005-0000-0000-0000BA020000}"/>
    <cellStyle name="20% - Accent1 26 2 2 2 3" xfId="1047" xr:uid="{00000000-0005-0000-0000-0000BB020000}"/>
    <cellStyle name="20% - Accent1 26 2 2 2_Essbase BS Tax Accounts EOY" xfId="1048" xr:uid="{00000000-0005-0000-0000-0000BC020000}"/>
    <cellStyle name="20% - Accent1 26 2 2 3" xfId="1049" xr:uid="{00000000-0005-0000-0000-0000BD020000}"/>
    <cellStyle name="20% - Accent1 26 2 2 4" xfId="1050" xr:uid="{00000000-0005-0000-0000-0000BE020000}"/>
    <cellStyle name="20% - Accent1 26 2 2_Essbase BS Tax Accounts EOY" xfId="1051" xr:uid="{00000000-0005-0000-0000-0000BF020000}"/>
    <cellStyle name="20% - Accent1 26 2 3" xfId="1052" xr:uid="{00000000-0005-0000-0000-0000C0020000}"/>
    <cellStyle name="20% - Accent1 26 2 3 2" xfId="1053" xr:uid="{00000000-0005-0000-0000-0000C1020000}"/>
    <cellStyle name="20% - Accent1 26 2 3 2 2" xfId="1054" xr:uid="{00000000-0005-0000-0000-0000C2020000}"/>
    <cellStyle name="20% - Accent1 26 2 3 3" xfId="1055" xr:uid="{00000000-0005-0000-0000-0000C3020000}"/>
    <cellStyle name="20% - Accent1 26 2 3 4" xfId="1056" xr:uid="{00000000-0005-0000-0000-0000C4020000}"/>
    <cellStyle name="20% - Accent1 26 2 3_Essbase BS Tax Accounts EOY" xfId="1057" xr:uid="{00000000-0005-0000-0000-0000C5020000}"/>
    <cellStyle name="20% - Accent1 26 2 4" xfId="1058" xr:uid="{00000000-0005-0000-0000-0000C6020000}"/>
    <cellStyle name="20% - Accent1 26 2 4 2" xfId="1059" xr:uid="{00000000-0005-0000-0000-0000C7020000}"/>
    <cellStyle name="20% - Accent1 26 2 5" xfId="1060" xr:uid="{00000000-0005-0000-0000-0000C8020000}"/>
    <cellStyle name="20% - Accent1 26 2 6" xfId="1061" xr:uid="{00000000-0005-0000-0000-0000C9020000}"/>
    <cellStyle name="20% - Accent1 26 2 7" xfId="1062" xr:uid="{00000000-0005-0000-0000-0000CA020000}"/>
    <cellStyle name="20% - Accent1 26 2_Essbase BS Tax Accounts EOY" xfId="1063" xr:uid="{00000000-0005-0000-0000-0000CB020000}"/>
    <cellStyle name="20% - Accent1 26 3" xfId="1064" xr:uid="{00000000-0005-0000-0000-0000CC020000}"/>
    <cellStyle name="20% - Accent1 26 3 2" xfId="1065" xr:uid="{00000000-0005-0000-0000-0000CD020000}"/>
    <cellStyle name="20% - Accent1 26 3 2 2" xfId="1066" xr:uid="{00000000-0005-0000-0000-0000CE020000}"/>
    <cellStyle name="20% - Accent1 26 3 2 3" xfId="1067" xr:uid="{00000000-0005-0000-0000-0000CF020000}"/>
    <cellStyle name="20% - Accent1 26 3 2_Essbase BS Tax Accounts EOY" xfId="1068" xr:uid="{00000000-0005-0000-0000-0000D0020000}"/>
    <cellStyle name="20% - Accent1 26 3 3" xfId="1069" xr:uid="{00000000-0005-0000-0000-0000D1020000}"/>
    <cellStyle name="20% - Accent1 26 3 4" xfId="1070" xr:uid="{00000000-0005-0000-0000-0000D2020000}"/>
    <cellStyle name="20% - Accent1 26 3_Essbase BS Tax Accounts EOY" xfId="1071" xr:uid="{00000000-0005-0000-0000-0000D3020000}"/>
    <cellStyle name="20% - Accent1 26 4" xfId="1072" xr:uid="{00000000-0005-0000-0000-0000D4020000}"/>
    <cellStyle name="20% - Accent1 26 4 2" xfId="1073" xr:uid="{00000000-0005-0000-0000-0000D5020000}"/>
    <cellStyle name="20% - Accent1 26 4 2 2" xfId="1074" xr:uid="{00000000-0005-0000-0000-0000D6020000}"/>
    <cellStyle name="20% - Accent1 26 4 2 3" xfId="1075" xr:uid="{00000000-0005-0000-0000-0000D7020000}"/>
    <cellStyle name="20% - Accent1 26 4 3" xfId="1076" xr:uid="{00000000-0005-0000-0000-0000D8020000}"/>
    <cellStyle name="20% - Accent1 26 4 4" xfId="1077" xr:uid="{00000000-0005-0000-0000-0000D9020000}"/>
    <cellStyle name="20% - Accent1 26 4_Essbase BS Tax Accounts EOY" xfId="1078" xr:uid="{00000000-0005-0000-0000-0000DA020000}"/>
    <cellStyle name="20% - Accent1 26 5" xfId="1079" xr:uid="{00000000-0005-0000-0000-0000DB020000}"/>
    <cellStyle name="20% - Accent1 26 5 2" xfId="1080" xr:uid="{00000000-0005-0000-0000-0000DC020000}"/>
    <cellStyle name="20% - Accent1 26 5 2 2" xfId="1081" xr:uid="{00000000-0005-0000-0000-0000DD020000}"/>
    <cellStyle name="20% - Accent1 26 5 3" xfId="1082" xr:uid="{00000000-0005-0000-0000-0000DE020000}"/>
    <cellStyle name="20% - Accent1 26 5 4" xfId="1083" xr:uid="{00000000-0005-0000-0000-0000DF020000}"/>
    <cellStyle name="20% - Accent1 26 6" xfId="1084" xr:uid="{00000000-0005-0000-0000-0000E0020000}"/>
    <cellStyle name="20% - Accent1 26 6 2" xfId="1085" xr:uid="{00000000-0005-0000-0000-0000E1020000}"/>
    <cellStyle name="20% - Accent1 26 6 2 2" xfId="1086" xr:uid="{00000000-0005-0000-0000-0000E2020000}"/>
    <cellStyle name="20% - Accent1 26 6 3" xfId="1087" xr:uid="{00000000-0005-0000-0000-0000E3020000}"/>
    <cellStyle name="20% - Accent1 26 6 4" xfId="1088" xr:uid="{00000000-0005-0000-0000-0000E4020000}"/>
    <cellStyle name="20% - Accent1 26 6_Essbase BS Tax Accounts EOY" xfId="1089" xr:uid="{00000000-0005-0000-0000-0000E5020000}"/>
    <cellStyle name="20% - Accent1 26 7" xfId="1090" xr:uid="{00000000-0005-0000-0000-0000E6020000}"/>
    <cellStyle name="20% - Accent1 26 7 2" xfId="1091" xr:uid="{00000000-0005-0000-0000-0000E7020000}"/>
    <cellStyle name="20% - Accent1 26 7 2 2" xfId="1092" xr:uid="{00000000-0005-0000-0000-0000E8020000}"/>
    <cellStyle name="20% - Accent1 26 7 3" xfId="1093" xr:uid="{00000000-0005-0000-0000-0000E9020000}"/>
    <cellStyle name="20% - Accent1 26 7 4" xfId="1094" xr:uid="{00000000-0005-0000-0000-0000EA020000}"/>
    <cellStyle name="20% - Accent1 26 7_Essbase BS Tax Accounts EOY" xfId="1095" xr:uid="{00000000-0005-0000-0000-0000EB020000}"/>
    <cellStyle name="20% - Accent1 26 8" xfId="1096" xr:uid="{00000000-0005-0000-0000-0000EC020000}"/>
    <cellStyle name="20% - Accent1 26 8 2" xfId="1097" xr:uid="{00000000-0005-0000-0000-0000ED020000}"/>
    <cellStyle name="20% - Accent1 26 8 2 2" xfId="1098" xr:uid="{00000000-0005-0000-0000-0000EE020000}"/>
    <cellStyle name="20% - Accent1 26 8 3" xfId="1099" xr:uid="{00000000-0005-0000-0000-0000EF020000}"/>
    <cellStyle name="20% - Accent1 26 8 4" xfId="1100" xr:uid="{00000000-0005-0000-0000-0000F0020000}"/>
    <cellStyle name="20% - Accent1 26 8_Essbase BS Tax Accounts EOY" xfId="1101" xr:uid="{00000000-0005-0000-0000-0000F1020000}"/>
    <cellStyle name="20% - Accent1 26 9" xfId="1102" xr:uid="{00000000-0005-0000-0000-0000F2020000}"/>
    <cellStyle name="20% - Accent1 26 9 2" xfId="1103" xr:uid="{00000000-0005-0000-0000-0000F3020000}"/>
    <cellStyle name="20% - Accent1 27" xfId="1104" xr:uid="{00000000-0005-0000-0000-0000F4020000}"/>
    <cellStyle name="20% - Accent1 27 2" xfId="1105" xr:uid="{00000000-0005-0000-0000-0000F5020000}"/>
    <cellStyle name="20% - Accent1 27 2 2" xfId="1106" xr:uid="{00000000-0005-0000-0000-0000F6020000}"/>
    <cellStyle name="20% - Accent1 27 2 2 2" xfId="1107" xr:uid="{00000000-0005-0000-0000-0000F7020000}"/>
    <cellStyle name="20% - Accent1 27 2 3" xfId="1108" xr:uid="{00000000-0005-0000-0000-0000F8020000}"/>
    <cellStyle name="20% - Accent1 27 2 4" xfId="1109" xr:uid="{00000000-0005-0000-0000-0000F9020000}"/>
    <cellStyle name="20% - Accent1 27 2 5" xfId="1110" xr:uid="{00000000-0005-0000-0000-0000FA020000}"/>
    <cellStyle name="20% - Accent1 27 3" xfId="1111" xr:uid="{00000000-0005-0000-0000-0000FB020000}"/>
    <cellStyle name="20% - Accent1 27 3 2" xfId="1112" xr:uid="{00000000-0005-0000-0000-0000FC020000}"/>
    <cellStyle name="20% - Accent1 27 3 3" xfId="1113" xr:uid="{00000000-0005-0000-0000-0000FD020000}"/>
    <cellStyle name="20% - Accent1 27 3_Essbase BS Tax Accounts EOY" xfId="1114" xr:uid="{00000000-0005-0000-0000-0000FE020000}"/>
    <cellStyle name="20% - Accent1 27 4" xfId="1115" xr:uid="{00000000-0005-0000-0000-0000FF020000}"/>
    <cellStyle name="20% - Accent1 27 5" xfId="1116" xr:uid="{00000000-0005-0000-0000-000000030000}"/>
    <cellStyle name="20% - Accent1 27 6" xfId="1117" xr:uid="{00000000-0005-0000-0000-000001030000}"/>
    <cellStyle name="20% - Accent1 28" xfId="1118" xr:uid="{00000000-0005-0000-0000-000002030000}"/>
    <cellStyle name="20% - Accent1 28 2" xfId="1119" xr:uid="{00000000-0005-0000-0000-000003030000}"/>
    <cellStyle name="20% - Accent1 28 2 2" xfId="1120" xr:uid="{00000000-0005-0000-0000-000004030000}"/>
    <cellStyle name="20% - Accent1 28 2 2 2" xfId="1121" xr:uid="{00000000-0005-0000-0000-000005030000}"/>
    <cellStyle name="20% - Accent1 28 2 3" xfId="1122" xr:uid="{00000000-0005-0000-0000-000006030000}"/>
    <cellStyle name="20% - Accent1 28 2 4" xfId="1123" xr:uid="{00000000-0005-0000-0000-000007030000}"/>
    <cellStyle name="20% - Accent1 28 3" xfId="1124" xr:uid="{00000000-0005-0000-0000-000008030000}"/>
    <cellStyle name="20% - Accent1 28 3 2" xfId="1125" xr:uid="{00000000-0005-0000-0000-000009030000}"/>
    <cellStyle name="20% - Accent1 28 4" xfId="1126" xr:uid="{00000000-0005-0000-0000-00000A030000}"/>
    <cellStyle name="20% - Accent1 28 5" xfId="1127" xr:uid="{00000000-0005-0000-0000-00000B030000}"/>
    <cellStyle name="20% - Accent1 28 6" xfId="1128" xr:uid="{00000000-0005-0000-0000-00000C030000}"/>
    <cellStyle name="20% - Accent1 29" xfId="1129" xr:uid="{00000000-0005-0000-0000-00000D030000}"/>
    <cellStyle name="20% - Accent1 29 2" xfId="1130" xr:uid="{00000000-0005-0000-0000-00000E030000}"/>
    <cellStyle name="20% - Accent1 29 2 2" xfId="1131" xr:uid="{00000000-0005-0000-0000-00000F030000}"/>
    <cellStyle name="20% - Accent1 29 2 3" xfId="1132" xr:uid="{00000000-0005-0000-0000-000010030000}"/>
    <cellStyle name="20% - Accent1 29 3" xfId="1133" xr:uid="{00000000-0005-0000-0000-000011030000}"/>
    <cellStyle name="20% - Accent1 29 4" xfId="1134" xr:uid="{00000000-0005-0000-0000-000012030000}"/>
    <cellStyle name="20% - Accent1 29 5" xfId="1135" xr:uid="{00000000-0005-0000-0000-000013030000}"/>
    <cellStyle name="20% - Accent1 3" xfId="1136" xr:uid="{00000000-0005-0000-0000-000014030000}"/>
    <cellStyle name="20% - Accent1 3 10" xfId="1137" xr:uid="{00000000-0005-0000-0000-000015030000}"/>
    <cellStyle name="20% - Accent1 3 10 2" xfId="1138" xr:uid="{00000000-0005-0000-0000-000016030000}"/>
    <cellStyle name="20% - Accent1 3 10 3" xfId="1139" xr:uid="{00000000-0005-0000-0000-000017030000}"/>
    <cellStyle name="20% - Accent1 3 10_Essbase BS Tax Accounts EOY" xfId="1140" xr:uid="{00000000-0005-0000-0000-000018030000}"/>
    <cellStyle name="20% - Accent1 3 11" xfId="1141" xr:uid="{00000000-0005-0000-0000-000019030000}"/>
    <cellStyle name="20% - Accent1 3 11 2" xfId="1142" xr:uid="{00000000-0005-0000-0000-00001A030000}"/>
    <cellStyle name="20% - Accent1 3 11 3" xfId="1143" xr:uid="{00000000-0005-0000-0000-00001B030000}"/>
    <cellStyle name="20% - Accent1 3 11_Essbase BS Tax Accounts EOY" xfId="1144" xr:uid="{00000000-0005-0000-0000-00001C030000}"/>
    <cellStyle name="20% - Accent1 3 12" xfId="1145" xr:uid="{00000000-0005-0000-0000-00001D030000}"/>
    <cellStyle name="20% - Accent1 3 2" xfId="1146" xr:uid="{00000000-0005-0000-0000-00001E030000}"/>
    <cellStyle name="20% - Accent1 3 2 10" xfId="1147" xr:uid="{00000000-0005-0000-0000-00001F030000}"/>
    <cellStyle name="20% - Accent1 3 2 2" xfId="1148" xr:uid="{00000000-0005-0000-0000-000020030000}"/>
    <cellStyle name="20% - Accent1 3 2 2 2" xfId="1149" xr:uid="{00000000-0005-0000-0000-000021030000}"/>
    <cellStyle name="20% - Accent1 3 2 2 2 2" xfId="1150" xr:uid="{00000000-0005-0000-0000-000022030000}"/>
    <cellStyle name="20% - Accent1 3 2 2 3" xfId="1151" xr:uid="{00000000-0005-0000-0000-000023030000}"/>
    <cellStyle name="20% - Accent1 3 2 3" xfId="1152" xr:uid="{00000000-0005-0000-0000-000024030000}"/>
    <cellStyle name="20% - Accent1 3 2 3 2" xfId="1153" xr:uid="{00000000-0005-0000-0000-000025030000}"/>
    <cellStyle name="20% - Accent1 3 2 3 2 2" xfId="1154" xr:uid="{00000000-0005-0000-0000-000026030000}"/>
    <cellStyle name="20% - Accent1 3 2 4" xfId="1155" xr:uid="{00000000-0005-0000-0000-000027030000}"/>
    <cellStyle name="20% - Accent1 3 2 4 2" xfId="1156" xr:uid="{00000000-0005-0000-0000-000028030000}"/>
    <cellStyle name="20% - Accent1 3 2 4 2 2" xfId="1157" xr:uid="{00000000-0005-0000-0000-000029030000}"/>
    <cellStyle name="20% - Accent1 3 2 4 3" xfId="1158" xr:uid="{00000000-0005-0000-0000-00002A030000}"/>
    <cellStyle name="20% - Accent1 3 2 4 4" xfId="1159" xr:uid="{00000000-0005-0000-0000-00002B030000}"/>
    <cellStyle name="20% - Accent1 3 2 5" xfId="1160" xr:uid="{00000000-0005-0000-0000-00002C030000}"/>
    <cellStyle name="20% - Accent1 3 2 5 2" xfId="1161" xr:uid="{00000000-0005-0000-0000-00002D030000}"/>
    <cellStyle name="20% - Accent1 3 2 5 2 2" xfId="1162" xr:uid="{00000000-0005-0000-0000-00002E030000}"/>
    <cellStyle name="20% - Accent1 3 2 5 3" xfId="1163" xr:uid="{00000000-0005-0000-0000-00002F030000}"/>
    <cellStyle name="20% - Accent1 3 2 5 4" xfId="1164" xr:uid="{00000000-0005-0000-0000-000030030000}"/>
    <cellStyle name="20% - Accent1 3 2 5_Essbase BS Tax Accounts EOY" xfId="1165" xr:uid="{00000000-0005-0000-0000-000031030000}"/>
    <cellStyle name="20% - Accent1 3 2 6" xfId="1166" xr:uid="{00000000-0005-0000-0000-000032030000}"/>
    <cellStyle name="20% - Accent1 3 2 6 2" xfId="1167" xr:uid="{00000000-0005-0000-0000-000033030000}"/>
    <cellStyle name="20% - Accent1 3 2 6 2 2" xfId="1168" xr:uid="{00000000-0005-0000-0000-000034030000}"/>
    <cellStyle name="20% - Accent1 3 2 6 3" xfId="1169" xr:uid="{00000000-0005-0000-0000-000035030000}"/>
    <cellStyle name="20% - Accent1 3 2 7" xfId="1170" xr:uid="{00000000-0005-0000-0000-000036030000}"/>
    <cellStyle name="20% - Accent1 3 2 7 2" xfId="1171" xr:uid="{00000000-0005-0000-0000-000037030000}"/>
    <cellStyle name="20% - Accent1 3 2 8" xfId="1172" xr:uid="{00000000-0005-0000-0000-000038030000}"/>
    <cellStyle name="20% - Accent1 3 2 9" xfId="1173" xr:uid="{00000000-0005-0000-0000-000039030000}"/>
    <cellStyle name="20% - Accent1 3 2_Basis Info" xfId="1174" xr:uid="{00000000-0005-0000-0000-00003A030000}"/>
    <cellStyle name="20% - Accent1 3 3" xfId="1175" xr:uid="{00000000-0005-0000-0000-00003B030000}"/>
    <cellStyle name="20% - Accent1 3 3 2" xfId="1176" xr:uid="{00000000-0005-0000-0000-00003C030000}"/>
    <cellStyle name="20% - Accent1 3 3 2 2" xfId="1177" xr:uid="{00000000-0005-0000-0000-00003D030000}"/>
    <cellStyle name="20% - Accent1 3 3 2 3" xfId="1178" xr:uid="{00000000-0005-0000-0000-00003E030000}"/>
    <cellStyle name="20% - Accent1 3 3 2 4" xfId="1179" xr:uid="{00000000-0005-0000-0000-00003F030000}"/>
    <cellStyle name="20% - Accent1 3 3 3" xfId="1180" xr:uid="{00000000-0005-0000-0000-000040030000}"/>
    <cellStyle name="20% - Accent1 3 3 4" xfId="1181" xr:uid="{00000000-0005-0000-0000-000041030000}"/>
    <cellStyle name="20% - Accent1 3 3 4 2" xfId="1182" xr:uid="{00000000-0005-0000-0000-000042030000}"/>
    <cellStyle name="20% - Accent1 3 3 5" xfId="1183" xr:uid="{00000000-0005-0000-0000-000043030000}"/>
    <cellStyle name="20% - Accent1 3 3 6" xfId="1184" xr:uid="{00000000-0005-0000-0000-000044030000}"/>
    <cellStyle name="20% - Accent1 3 3_Sheet1" xfId="1185" xr:uid="{00000000-0005-0000-0000-000045030000}"/>
    <cellStyle name="20% - Accent1 3 4" xfId="1186" xr:uid="{00000000-0005-0000-0000-000046030000}"/>
    <cellStyle name="20% - Accent1 3 4 2" xfId="1187" xr:uid="{00000000-0005-0000-0000-000047030000}"/>
    <cellStyle name="20% - Accent1 3 4 2 2" xfId="1188" xr:uid="{00000000-0005-0000-0000-000048030000}"/>
    <cellStyle name="20% - Accent1 3 4 2 3" xfId="1189" xr:uid="{00000000-0005-0000-0000-000049030000}"/>
    <cellStyle name="20% - Accent1 3 4 2_Essbase BS Tax Accounts EOY" xfId="1190" xr:uid="{00000000-0005-0000-0000-00004A030000}"/>
    <cellStyle name="20% - Accent1 3 5" xfId="1191" xr:uid="{00000000-0005-0000-0000-00004B030000}"/>
    <cellStyle name="20% - Accent1 3 5 2" xfId="1192" xr:uid="{00000000-0005-0000-0000-00004C030000}"/>
    <cellStyle name="20% - Accent1 3 5 2 2" xfId="1193" xr:uid="{00000000-0005-0000-0000-00004D030000}"/>
    <cellStyle name="20% - Accent1 3 5 2 2 2" xfId="1194" xr:uid="{00000000-0005-0000-0000-00004E030000}"/>
    <cellStyle name="20% - Accent1 3 5 2 3" xfId="1195" xr:uid="{00000000-0005-0000-0000-00004F030000}"/>
    <cellStyle name="20% - Accent1 3 5 2 4" xfId="1196" xr:uid="{00000000-0005-0000-0000-000050030000}"/>
    <cellStyle name="20% - Accent1 3 5 3" xfId="1197" xr:uid="{00000000-0005-0000-0000-000051030000}"/>
    <cellStyle name="20% - Accent1 3 5 3 2" xfId="1198" xr:uid="{00000000-0005-0000-0000-000052030000}"/>
    <cellStyle name="20% - Accent1 3 5 3 3" xfId="1199" xr:uid="{00000000-0005-0000-0000-000053030000}"/>
    <cellStyle name="20% - Accent1 3 5 3_Essbase BS Tax Accounts EOY" xfId="1200" xr:uid="{00000000-0005-0000-0000-000054030000}"/>
    <cellStyle name="20% - Accent1 3 5 4" xfId="1201" xr:uid="{00000000-0005-0000-0000-000055030000}"/>
    <cellStyle name="20% - Accent1 3 5 5" xfId="1202" xr:uid="{00000000-0005-0000-0000-000056030000}"/>
    <cellStyle name="20% - Accent1 3 5 6" xfId="1203" xr:uid="{00000000-0005-0000-0000-000057030000}"/>
    <cellStyle name="20% - Accent1 3 5 7" xfId="1204" xr:uid="{00000000-0005-0000-0000-000058030000}"/>
    <cellStyle name="20% - Accent1 3 6" xfId="1205" xr:uid="{00000000-0005-0000-0000-000059030000}"/>
    <cellStyle name="20% - Accent1 3 6 2" xfId="1206" xr:uid="{00000000-0005-0000-0000-00005A030000}"/>
    <cellStyle name="20% - Accent1 3 6 2 2" xfId="1207" xr:uid="{00000000-0005-0000-0000-00005B030000}"/>
    <cellStyle name="20% - Accent1 3 6 3" xfId="1208" xr:uid="{00000000-0005-0000-0000-00005C030000}"/>
    <cellStyle name="20% - Accent1 3 6 4" xfId="1209" xr:uid="{00000000-0005-0000-0000-00005D030000}"/>
    <cellStyle name="20% - Accent1 3 6 5" xfId="1210" xr:uid="{00000000-0005-0000-0000-00005E030000}"/>
    <cellStyle name="20% - Accent1 3 7" xfId="1211" xr:uid="{00000000-0005-0000-0000-00005F030000}"/>
    <cellStyle name="20% - Accent1 3 7 2" xfId="1212" xr:uid="{00000000-0005-0000-0000-000060030000}"/>
    <cellStyle name="20% - Accent1 3 7 2 2" xfId="1213" xr:uid="{00000000-0005-0000-0000-000061030000}"/>
    <cellStyle name="20% - Accent1 3 7 3" xfId="1214" xr:uid="{00000000-0005-0000-0000-000062030000}"/>
    <cellStyle name="20% - Accent1 3 7 4" xfId="1215" xr:uid="{00000000-0005-0000-0000-000063030000}"/>
    <cellStyle name="20% - Accent1 3 7 5" xfId="1216" xr:uid="{00000000-0005-0000-0000-000064030000}"/>
    <cellStyle name="20% - Accent1 3 8" xfId="1217" xr:uid="{00000000-0005-0000-0000-000065030000}"/>
    <cellStyle name="20% - Accent1 3 8 2" xfId="1218" xr:uid="{00000000-0005-0000-0000-000066030000}"/>
    <cellStyle name="20% - Accent1 3 8 2 2" xfId="1219" xr:uid="{00000000-0005-0000-0000-000067030000}"/>
    <cellStyle name="20% - Accent1 3 8 3" xfId="1220" xr:uid="{00000000-0005-0000-0000-000068030000}"/>
    <cellStyle name="20% - Accent1 3 8 4" xfId="1221" xr:uid="{00000000-0005-0000-0000-000069030000}"/>
    <cellStyle name="20% - Accent1 3 9" xfId="1222" xr:uid="{00000000-0005-0000-0000-00006A030000}"/>
    <cellStyle name="20% - Accent1 3 9 2" xfId="1223" xr:uid="{00000000-0005-0000-0000-00006B030000}"/>
    <cellStyle name="20% - Accent1 3 9 3" xfId="1224" xr:uid="{00000000-0005-0000-0000-00006C030000}"/>
    <cellStyle name="20% - Accent1 3_Cap Software Basis Adj" xfId="1225" xr:uid="{00000000-0005-0000-0000-00006D030000}"/>
    <cellStyle name="20% - Accent1 30" xfId="1226" xr:uid="{00000000-0005-0000-0000-00006E030000}"/>
    <cellStyle name="20% - Accent1 30 2" xfId="1227" xr:uid="{00000000-0005-0000-0000-00006F030000}"/>
    <cellStyle name="20% - Accent1 30 2 2" xfId="1228" xr:uid="{00000000-0005-0000-0000-000070030000}"/>
    <cellStyle name="20% - Accent1 30 2 3" xfId="1229" xr:uid="{00000000-0005-0000-0000-000071030000}"/>
    <cellStyle name="20% - Accent1 30 3" xfId="1230" xr:uid="{00000000-0005-0000-0000-000072030000}"/>
    <cellStyle name="20% - Accent1 30 4" xfId="1231" xr:uid="{00000000-0005-0000-0000-000073030000}"/>
    <cellStyle name="20% - Accent1 30 5" xfId="1232" xr:uid="{00000000-0005-0000-0000-000074030000}"/>
    <cellStyle name="20% - Accent1 31" xfId="1233" xr:uid="{00000000-0005-0000-0000-000075030000}"/>
    <cellStyle name="20% - Accent1 31 2" xfId="1234" xr:uid="{00000000-0005-0000-0000-000076030000}"/>
    <cellStyle name="20% - Accent1 31 2 2" xfId="1235" xr:uid="{00000000-0005-0000-0000-000077030000}"/>
    <cellStyle name="20% - Accent1 31 2 2 2" xfId="1236" xr:uid="{00000000-0005-0000-0000-000078030000}"/>
    <cellStyle name="20% - Accent1 31 2 2 2 2" xfId="1237" xr:uid="{00000000-0005-0000-0000-000079030000}"/>
    <cellStyle name="20% - Accent1 31 2 2 2 3" xfId="1238" xr:uid="{00000000-0005-0000-0000-00007A030000}"/>
    <cellStyle name="20% - Accent1 31 2 2 2_Essbase BS Tax Accounts EOY" xfId="1239" xr:uid="{00000000-0005-0000-0000-00007B030000}"/>
    <cellStyle name="20% - Accent1 31 2 2 3" xfId="1240" xr:uid="{00000000-0005-0000-0000-00007C030000}"/>
    <cellStyle name="20% - Accent1 31 2 2 4" xfId="1241" xr:uid="{00000000-0005-0000-0000-00007D030000}"/>
    <cellStyle name="20% - Accent1 31 2 2_Essbase BS Tax Accounts EOY" xfId="1242" xr:uid="{00000000-0005-0000-0000-00007E030000}"/>
    <cellStyle name="20% - Accent1 31 2 3" xfId="1243" xr:uid="{00000000-0005-0000-0000-00007F030000}"/>
    <cellStyle name="20% - Accent1 31 2 3 2" xfId="1244" xr:uid="{00000000-0005-0000-0000-000080030000}"/>
    <cellStyle name="20% - Accent1 31 2 3 2 2" xfId="1245" xr:uid="{00000000-0005-0000-0000-000081030000}"/>
    <cellStyle name="20% - Accent1 31 2 3 2 3" xfId="1246" xr:uid="{00000000-0005-0000-0000-000082030000}"/>
    <cellStyle name="20% - Accent1 31 2 3 2_Essbase BS Tax Accounts EOY" xfId="1247" xr:uid="{00000000-0005-0000-0000-000083030000}"/>
    <cellStyle name="20% - Accent1 31 2 3 3" xfId="1248" xr:uid="{00000000-0005-0000-0000-000084030000}"/>
    <cellStyle name="20% - Accent1 31 2 3 4" xfId="1249" xr:uid="{00000000-0005-0000-0000-000085030000}"/>
    <cellStyle name="20% - Accent1 31 2 3_Essbase BS Tax Accounts EOY" xfId="1250" xr:uid="{00000000-0005-0000-0000-000086030000}"/>
    <cellStyle name="20% - Accent1 31 2 4" xfId="1251" xr:uid="{00000000-0005-0000-0000-000087030000}"/>
    <cellStyle name="20% - Accent1 31 2 5" xfId="1252" xr:uid="{00000000-0005-0000-0000-000088030000}"/>
    <cellStyle name="20% - Accent1 31 2 6" xfId="1253" xr:uid="{00000000-0005-0000-0000-000089030000}"/>
    <cellStyle name="20% - Accent1 31 3" xfId="1254" xr:uid="{00000000-0005-0000-0000-00008A030000}"/>
    <cellStyle name="20% - Accent1 31 3 2" xfId="1255" xr:uid="{00000000-0005-0000-0000-00008B030000}"/>
    <cellStyle name="20% - Accent1 31 3 2 2" xfId="1256" xr:uid="{00000000-0005-0000-0000-00008C030000}"/>
    <cellStyle name="20% - Accent1 31 3 2 3" xfId="1257" xr:uid="{00000000-0005-0000-0000-00008D030000}"/>
    <cellStyle name="20% - Accent1 31 3 2_Essbase BS Tax Accounts EOY" xfId="1258" xr:uid="{00000000-0005-0000-0000-00008E030000}"/>
    <cellStyle name="20% - Accent1 31 3 3" xfId="1259" xr:uid="{00000000-0005-0000-0000-00008F030000}"/>
    <cellStyle name="20% - Accent1 31 3 4" xfId="1260" xr:uid="{00000000-0005-0000-0000-000090030000}"/>
    <cellStyle name="20% - Accent1 31 3_Essbase BS Tax Accounts EOY" xfId="1261" xr:uid="{00000000-0005-0000-0000-000091030000}"/>
    <cellStyle name="20% - Accent1 31 4" xfId="1262" xr:uid="{00000000-0005-0000-0000-000092030000}"/>
    <cellStyle name="20% - Accent1 31 4 2" xfId="1263" xr:uid="{00000000-0005-0000-0000-000093030000}"/>
    <cellStyle name="20% - Accent1 31 4 2 2" xfId="1264" xr:uid="{00000000-0005-0000-0000-000094030000}"/>
    <cellStyle name="20% - Accent1 31 4 2 3" xfId="1265" xr:uid="{00000000-0005-0000-0000-000095030000}"/>
    <cellStyle name="20% - Accent1 31 4 2_Essbase BS Tax Accounts EOY" xfId="1266" xr:uid="{00000000-0005-0000-0000-000096030000}"/>
    <cellStyle name="20% - Accent1 31 4 3" xfId="1267" xr:uid="{00000000-0005-0000-0000-000097030000}"/>
    <cellStyle name="20% - Accent1 31 4 4" xfId="1268" xr:uid="{00000000-0005-0000-0000-000098030000}"/>
    <cellStyle name="20% - Accent1 31 4_Essbase BS Tax Accounts EOY" xfId="1269" xr:uid="{00000000-0005-0000-0000-000099030000}"/>
    <cellStyle name="20% - Accent1 31 5" xfId="1270" xr:uid="{00000000-0005-0000-0000-00009A030000}"/>
    <cellStyle name="20% - Accent1 31 5 2" xfId="1271" xr:uid="{00000000-0005-0000-0000-00009B030000}"/>
    <cellStyle name="20% - Accent1 31 6" xfId="1272" xr:uid="{00000000-0005-0000-0000-00009C030000}"/>
    <cellStyle name="20% - Accent1 31 7" xfId="1273" xr:uid="{00000000-0005-0000-0000-00009D030000}"/>
    <cellStyle name="20% - Accent1 31 8" xfId="1274" xr:uid="{00000000-0005-0000-0000-00009E030000}"/>
    <cellStyle name="20% - Accent1 31_Basis Detail" xfId="1275" xr:uid="{00000000-0005-0000-0000-00009F030000}"/>
    <cellStyle name="20% - Accent1 32" xfId="1276" xr:uid="{00000000-0005-0000-0000-0000A0030000}"/>
    <cellStyle name="20% - Accent1 32 2" xfId="1277" xr:uid="{00000000-0005-0000-0000-0000A1030000}"/>
    <cellStyle name="20% - Accent1 32 2 2" xfId="1278" xr:uid="{00000000-0005-0000-0000-0000A2030000}"/>
    <cellStyle name="20% - Accent1 32 2 2 2" xfId="1279" xr:uid="{00000000-0005-0000-0000-0000A3030000}"/>
    <cellStyle name="20% - Accent1 32 2 2 2 2" xfId="1280" xr:uid="{00000000-0005-0000-0000-0000A4030000}"/>
    <cellStyle name="20% - Accent1 32 2 2 2 3" xfId="1281" xr:uid="{00000000-0005-0000-0000-0000A5030000}"/>
    <cellStyle name="20% - Accent1 32 2 2 2_Essbase BS Tax Accounts EOY" xfId="1282" xr:uid="{00000000-0005-0000-0000-0000A6030000}"/>
    <cellStyle name="20% - Accent1 32 2 2 3" xfId="1283" xr:uid="{00000000-0005-0000-0000-0000A7030000}"/>
    <cellStyle name="20% - Accent1 32 2 2 4" xfId="1284" xr:uid="{00000000-0005-0000-0000-0000A8030000}"/>
    <cellStyle name="20% - Accent1 32 2 2_Essbase BS Tax Accounts EOY" xfId="1285" xr:uid="{00000000-0005-0000-0000-0000A9030000}"/>
    <cellStyle name="20% - Accent1 32 2 3" xfId="1286" xr:uid="{00000000-0005-0000-0000-0000AA030000}"/>
    <cellStyle name="20% - Accent1 32 2 3 2" xfId="1287" xr:uid="{00000000-0005-0000-0000-0000AB030000}"/>
    <cellStyle name="20% - Accent1 32 2 3 2 2" xfId="1288" xr:uid="{00000000-0005-0000-0000-0000AC030000}"/>
    <cellStyle name="20% - Accent1 32 2 3 2 3" xfId="1289" xr:uid="{00000000-0005-0000-0000-0000AD030000}"/>
    <cellStyle name="20% - Accent1 32 2 3 2_Essbase BS Tax Accounts EOY" xfId="1290" xr:uid="{00000000-0005-0000-0000-0000AE030000}"/>
    <cellStyle name="20% - Accent1 32 2 3 3" xfId="1291" xr:uid="{00000000-0005-0000-0000-0000AF030000}"/>
    <cellStyle name="20% - Accent1 32 2 3 4" xfId="1292" xr:uid="{00000000-0005-0000-0000-0000B0030000}"/>
    <cellStyle name="20% - Accent1 32 2 3_Essbase BS Tax Accounts EOY" xfId="1293" xr:uid="{00000000-0005-0000-0000-0000B1030000}"/>
    <cellStyle name="20% - Accent1 32 2 4" xfId="1294" xr:uid="{00000000-0005-0000-0000-0000B2030000}"/>
    <cellStyle name="20% - Accent1 32 2 5" xfId="1295" xr:uid="{00000000-0005-0000-0000-0000B3030000}"/>
    <cellStyle name="20% - Accent1 32 2 6" xfId="1296" xr:uid="{00000000-0005-0000-0000-0000B4030000}"/>
    <cellStyle name="20% - Accent1 32 3" xfId="1297" xr:uid="{00000000-0005-0000-0000-0000B5030000}"/>
    <cellStyle name="20% - Accent1 32 3 2" xfId="1298" xr:uid="{00000000-0005-0000-0000-0000B6030000}"/>
    <cellStyle name="20% - Accent1 32 3 2 2" xfId="1299" xr:uid="{00000000-0005-0000-0000-0000B7030000}"/>
    <cellStyle name="20% - Accent1 32 3 2 3" xfId="1300" xr:uid="{00000000-0005-0000-0000-0000B8030000}"/>
    <cellStyle name="20% - Accent1 32 3 2_Essbase BS Tax Accounts EOY" xfId="1301" xr:uid="{00000000-0005-0000-0000-0000B9030000}"/>
    <cellStyle name="20% - Accent1 32 3 3" xfId="1302" xr:uid="{00000000-0005-0000-0000-0000BA030000}"/>
    <cellStyle name="20% - Accent1 32 3 4" xfId="1303" xr:uid="{00000000-0005-0000-0000-0000BB030000}"/>
    <cellStyle name="20% - Accent1 32 3_Essbase BS Tax Accounts EOY" xfId="1304" xr:uid="{00000000-0005-0000-0000-0000BC030000}"/>
    <cellStyle name="20% - Accent1 32 4" xfId="1305" xr:uid="{00000000-0005-0000-0000-0000BD030000}"/>
    <cellStyle name="20% - Accent1 32 4 2" xfId="1306" xr:uid="{00000000-0005-0000-0000-0000BE030000}"/>
    <cellStyle name="20% - Accent1 32 4 2 2" xfId="1307" xr:uid="{00000000-0005-0000-0000-0000BF030000}"/>
    <cellStyle name="20% - Accent1 32 4 2 3" xfId="1308" xr:uid="{00000000-0005-0000-0000-0000C0030000}"/>
    <cellStyle name="20% - Accent1 32 4 2_Essbase BS Tax Accounts EOY" xfId="1309" xr:uid="{00000000-0005-0000-0000-0000C1030000}"/>
    <cellStyle name="20% - Accent1 32 4 3" xfId="1310" xr:uid="{00000000-0005-0000-0000-0000C2030000}"/>
    <cellStyle name="20% - Accent1 32 4 4" xfId="1311" xr:uid="{00000000-0005-0000-0000-0000C3030000}"/>
    <cellStyle name="20% - Accent1 32 4_Essbase BS Tax Accounts EOY" xfId="1312" xr:uid="{00000000-0005-0000-0000-0000C4030000}"/>
    <cellStyle name="20% - Accent1 32 5" xfId="1313" xr:uid="{00000000-0005-0000-0000-0000C5030000}"/>
    <cellStyle name="20% - Accent1 32 5 2" xfId="1314" xr:uid="{00000000-0005-0000-0000-0000C6030000}"/>
    <cellStyle name="20% - Accent1 32 6" xfId="1315" xr:uid="{00000000-0005-0000-0000-0000C7030000}"/>
    <cellStyle name="20% - Accent1 32 7" xfId="1316" xr:uid="{00000000-0005-0000-0000-0000C8030000}"/>
    <cellStyle name="20% - Accent1 32 8" xfId="1317" xr:uid="{00000000-0005-0000-0000-0000C9030000}"/>
    <cellStyle name="20% - Accent1 32_Basis Detail" xfId="1318" xr:uid="{00000000-0005-0000-0000-0000CA030000}"/>
    <cellStyle name="20% - Accent1 33" xfId="1319" xr:uid="{00000000-0005-0000-0000-0000CB030000}"/>
    <cellStyle name="20% - Accent1 33 2" xfId="1320" xr:uid="{00000000-0005-0000-0000-0000CC030000}"/>
    <cellStyle name="20% - Accent1 33 2 2" xfId="1321" xr:uid="{00000000-0005-0000-0000-0000CD030000}"/>
    <cellStyle name="20% - Accent1 33 2 2 2" xfId="1322" xr:uid="{00000000-0005-0000-0000-0000CE030000}"/>
    <cellStyle name="20% - Accent1 33 2 2 2 2" xfId="1323" xr:uid="{00000000-0005-0000-0000-0000CF030000}"/>
    <cellStyle name="20% - Accent1 33 2 2 2 3" xfId="1324" xr:uid="{00000000-0005-0000-0000-0000D0030000}"/>
    <cellStyle name="20% - Accent1 33 2 2 2_Essbase BS Tax Accounts EOY" xfId="1325" xr:uid="{00000000-0005-0000-0000-0000D1030000}"/>
    <cellStyle name="20% - Accent1 33 2 2 3" xfId="1326" xr:uid="{00000000-0005-0000-0000-0000D2030000}"/>
    <cellStyle name="20% - Accent1 33 2 2 4" xfId="1327" xr:uid="{00000000-0005-0000-0000-0000D3030000}"/>
    <cellStyle name="20% - Accent1 33 2 2_Essbase BS Tax Accounts EOY" xfId="1328" xr:uid="{00000000-0005-0000-0000-0000D4030000}"/>
    <cellStyle name="20% - Accent1 33 2 3" xfId="1329" xr:uid="{00000000-0005-0000-0000-0000D5030000}"/>
    <cellStyle name="20% - Accent1 33 2 3 2" xfId="1330" xr:uid="{00000000-0005-0000-0000-0000D6030000}"/>
    <cellStyle name="20% - Accent1 33 2 3 2 2" xfId="1331" xr:uid="{00000000-0005-0000-0000-0000D7030000}"/>
    <cellStyle name="20% - Accent1 33 2 3 2 3" xfId="1332" xr:uid="{00000000-0005-0000-0000-0000D8030000}"/>
    <cellStyle name="20% - Accent1 33 2 3 2_Essbase BS Tax Accounts EOY" xfId="1333" xr:uid="{00000000-0005-0000-0000-0000D9030000}"/>
    <cellStyle name="20% - Accent1 33 2 3 3" xfId="1334" xr:uid="{00000000-0005-0000-0000-0000DA030000}"/>
    <cellStyle name="20% - Accent1 33 2 3 4" xfId="1335" xr:uid="{00000000-0005-0000-0000-0000DB030000}"/>
    <cellStyle name="20% - Accent1 33 2 3_Essbase BS Tax Accounts EOY" xfId="1336" xr:uid="{00000000-0005-0000-0000-0000DC030000}"/>
    <cellStyle name="20% - Accent1 33 2 4" xfId="1337" xr:uid="{00000000-0005-0000-0000-0000DD030000}"/>
    <cellStyle name="20% - Accent1 33 2 5" xfId="1338" xr:uid="{00000000-0005-0000-0000-0000DE030000}"/>
    <cellStyle name="20% - Accent1 33 2 6" xfId="1339" xr:uid="{00000000-0005-0000-0000-0000DF030000}"/>
    <cellStyle name="20% - Accent1 33 3" xfId="1340" xr:uid="{00000000-0005-0000-0000-0000E0030000}"/>
    <cellStyle name="20% - Accent1 33 3 2" xfId="1341" xr:uid="{00000000-0005-0000-0000-0000E1030000}"/>
    <cellStyle name="20% - Accent1 33 3 2 2" xfId="1342" xr:uid="{00000000-0005-0000-0000-0000E2030000}"/>
    <cellStyle name="20% - Accent1 33 3 2 3" xfId="1343" xr:uid="{00000000-0005-0000-0000-0000E3030000}"/>
    <cellStyle name="20% - Accent1 33 3 2_Essbase BS Tax Accounts EOY" xfId="1344" xr:uid="{00000000-0005-0000-0000-0000E4030000}"/>
    <cellStyle name="20% - Accent1 33 3 3" xfId="1345" xr:uid="{00000000-0005-0000-0000-0000E5030000}"/>
    <cellStyle name="20% - Accent1 33 3 4" xfId="1346" xr:uid="{00000000-0005-0000-0000-0000E6030000}"/>
    <cellStyle name="20% - Accent1 33 3_Essbase BS Tax Accounts EOY" xfId="1347" xr:uid="{00000000-0005-0000-0000-0000E7030000}"/>
    <cellStyle name="20% - Accent1 33 4" xfId="1348" xr:uid="{00000000-0005-0000-0000-0000E8030000}"/>
    <cellStyle name="20% - Accent1 33 4 2" xfId="1349" xr:uid="{00000000-0005-0000-0000-0000E9030000}"/>
    <cellStyle name="20% - Accent1 33 4 2 2" xfId="1350" xr:uid="{00000000-0005-0000-0000-0000EA030000}"/>
    <cellStyle name="20% - Accent1 33 4 2 3" xfId="1351" xr:uid="{00000000-0005-0000-0000-0000EB030000}"/>
    <cellStyle name="20% - Accent1 33 4 2_Essbase BS Tax Accounts EOY" xfId="1352" xr:uid="{00000000-0005-0000-0000-0000EC030000}"/>
    <cellStyle name="20% - Accent1 33 4 3" xfId="1353" xr:uid="{00000000-0005-0000-0000-0000ED030000}"/>
    <cellStyle name="20% - Accent1 33 4 4" xfId="1354" xr:uid="{00000000-0005-0000-0000-0000EE030000}"/>
    <cellStyle name="20% - Accent1 33 4_Essbase BS Tax Accounts EOY" xfId="1355" xr:uid="{00000000-0005-0000-0000-0000EF030000}"/>
    <cellStyle name="20% - Accent1 33 5" xfId="1356" xr:uid="{00000000-0005-0000-0000-0000F0030000}"/>
    <cellStyle name="20% - Accent1 33 5 2" xfId="1357" xr:uid="{00000000-0005-0000-0000-0000F1030000}"/>
    <cellStyle name="20% - Accent1 33 6" xfId="1358" xr:uid="{00000000-0005-0000-0000-0000F2030000}"/>
    <cellStyle name="20% - Accent1 33 7" xfId="1359" xr:uid="{00000000-0005-0000-0000-0000F3030000}"/>
    <cellStyle name="20% - Accent1 33 8" xfId="1360" xr:uid="{00000000-0005-0000-0000-0000F4030000}"/>
    <cellStyle name="20% - Accent1 33_Basis Detail" xfId="1361" xr:uid="{00000000-0005-0000-0000-0000F5030000}"/>
    <cellStyle name="20% - Accent1 34" xfId="1362" xr:uid="{00000000-0005-0000-0000-0000F6030000}"/>
    <cellStyle name="20% - Accent1 34 2" xfId="1363" xr:uid="{00000000-0005-0000-0000-0000F7030000}"/>
    <cellStyle name="20% - Accent1 34 2 2" xfId="1364" xr:uid="{00000000-0005-0000-0000-0000F8030000}"/>
    <cellStyle name="20% - Accent1 34 2 2 2" xfId="1365" xr:uid="{00000000-0005-0000-0000-0000F9030000}"/>
    <cellStyle name="20% - Accent1 34 2 2 3" xfId="1366" xr:uid="{00000000-0005-0000-0000-0000FA030000}"/>
    <cellStyle name="20% - Accent1 34 2 2_Essbase BS Tax Accounts EOY" xfId="1367" xr:uid="{00000000-0005-0000-0000-0000FB030000}"/>
    <cellStyle name="20% - Accent1 34 2 3" xfId="1368" xr:uid="{00000000-0005-0000-0000-0000FC030000}"/>
    <cellStyle name="20% - Accent1 34 2 4" xfId="1369" xr:uid="{00000000-0005-0000-0000-0000FD030000}"/>
    <cellStyle name="20% - Accent1 34 2_Essbase BS Tax Accounts EOY" xfId="1370" xr:uid="{00000000-0005-0000-0000-0000FE030000}"/>
    <cellStyle name="20% - Accent1 34 3" xfId="1371" xr:uid="{00000000-0005-0000-0000-0000FF030000}"/>
    <cellStyle name="20% - Accent1 34 3 2" xfId="1372" xr:uid="{00000000-0005-0000-0000-000000040000}"/>
    <cellStyle name="20% - Accent1 34 3 2 2" xfId="1373" xr:uid="{00000000-0005-0000-0000-000001040000}"/>
    <cellStyle name="20% - Accent1 34 3 2 3" xfId="1374" xr:uid="{00000000-0005-0000-0000-000002040000}"/>
    <cellStyle name="20% - Accent1 34 3 2_Essbase BS Tax Accounts EOY" xfId="1375" xr:uid="{00000000-0005-0000-0000-000003040000}"/>
    <cellStyle name="20% - Accent1 34 3 3" xfId="1376" xr:uid="{00000000-0005-0000-0000-000004040000}"/>
    <cellStyle name="20% - Accent1 34 3 4" xfId="1377" xr:uid="{00000000-0005-0000-0000-000005040000}"/>
    <cellStyle name="20% - Accent1 34 3_Essbase BS Tax Accounts EOY" xfId="1378" xr:uid="{00000000-0005-0000-0000-000006040000}"/>
    <cellStyle name="20% - Accent1 34 4" xfId="1379" xr:uid="{00000000-0005-0000-0000-000007040000}"/>
    <cellStyle name="20% - Accent1 34 4 2" xfId="1380" xr:uid="{00000000-0005-0000-0000-000008040000}"/>
    <cellStyle name="20% - Accent1 34 5" xfId="1381" xr:uid="{00000000-0005-0000-0000-000009040000}"/>
    <cellStyle name="20% - Accent1 34 6" xfId="1382" xr:uid="{00000000-0005-0000-0000-00000A040000}"/>
    <cellStyle name="20% - Accent1 34 7" xfId="1383" xr:uid="{00000000-0005-0000-0000-00000B040000}"/>
    <cellStyle name="20% - Accent1 35" xfId="1384" xr:uid="{00000000-0005-0000-0000-00000C040000}"/>
    <cellStyle name="20% - Accent1 35 2" xfId="1385" xr:uid="{00000000-0005-0000-0000-00000D040000}"/>
    <cellStyle name="20% - Accent1 35 2 2" xfId="1386" xr:uid="{00000000-0005-0000-0000-00000E040000}"/>
    <cellStyle name="20% - Accent1 35 2 2 2" xfId="1387" xr:uid="{00000000-0005-0000-0000-00000F040000}"/>
    <cellStyle name="20% - Accent1 35 2 2 3" xfId="1388" xr:uid="{00000000-0005-0000-0000-000010040000}"/>
    <cellStyle name="20% - Accent1 35 2 2_Essbase BS Tax Accounts EOY" xfId="1389" xr:uid="{00000000-0005-0000-0000-000011040000}"/>
    <cellStyle name="20% - Accent1 35 2 3" xfId="1390" xr:uid="{00000000-0005-0000-0000-000012040000}"/>
    <cellStyle name="20% - Accent1 35 2 4" xfId="1391" xr:uid="{00000000-0005-0000-0000-000013040000}"/>
    <cellStyle name="20% - Accent1 35 2_Essbase BS Tax Accounts EOY" xfId="1392" xr:uid="{00000000-0005-0000-0000-000014040000}"/>
    <cellStyle name="20% - Accent1 35 3" xfId="1393" xr:uid="{00000000-0005-0000-0000-000015040000}"/>
    <cellStyle name="20% - Accent1 35 3 2" xfId="1394" xr:uid="{00000000-0005-0000-0000-000016040000}"/>
    <cellStyle name="20% - Accent1 35 3 2 2" xfId="1395" xr:uid="{00000000-0005-0000-0000-000017040000}"/>
    <cellStyle name="20% - Accent1 35 3 2 3" xfId="1396" xr:uid="{00000000-0005-0000-0000-000018040000}"/>
    <cellStyle name="20% - Accent1 35 3 2_Essbase BS Tax Accounts EOY" xfId="1397" xr:uid="{00000000-0005-0000-0000-000019040000}"/>
    <cellStyle name="20% - Accent1 35 3 3" xfId="1398" xr:uid="{00000000-0005-0000-0000-00001A040000}"/>
    <cellStyle name="20% - Accent1 35 3 4" xfId="1399" xr:uid="{00000000-0005-0000-0000-00001B040000}"/>
    <cellStyle name="20% - Accent1 35 3_Essbase BS Tax Accounts EOY" xfId="1400" xr:uid="{00000000-0005-0000-0000-00001C040000}"/>
    <cellStyle name="20% - Accent1 35 4" xfId="1401" xr:uid="{00000000-0005-0000-0000-00001D040000}"/>
    <cellStyle name="20% - Accent1 35 5" xfId="1402" xr:uid="{00000000-0005-0000-0000-00001E040000}"/>
    <cellStyle name="20% - Accent1 35 6" xfId="1403" xr:uid="{00000000-0005-0000-0000-00001F040000}"/>
    <cellStyle name="20% - Accent1 36" xfId="1404" xr:uid="{00000000-0005-0000-0000-000020040000}"/>
    <cellStyle name="20% - Accent1 36 2" xfId="1405" xr:uid="{00000000-0005-0000-0000-000021040000}"/>
    <cellStyle name="20% - Accent1 36 2 2" xfId="1406" xr:uid="{00000000-0005-0000-0000-000022040000}"/>
    <cellStyle name="20% - Accent1 36 2 2 2" xfId="1407" xr:uid="{00000000-0005-0000-0000-000023040000}"/>
    <cellStyle name="20% - Accent1 36 2 2 3" xfId="1408" xr:uid="{00000000-0005-0000-0000-000024040000}"/>
    <cellStyle name="20% - Accent1 36 2 2_Essbase BS Tax Accounts EOY" xfId="1409" xr:uid="{00000000-0005-0000-0000-000025040000}"/>
    <cellStyle name="20% - Accent1 36 2 3" xfId="1410" xr:uid="{00000000-0005-0000-0000-000026040000}"/>
    <cellStyle name="20% - Accent1 36 2 4" xfId="1411" xr:uid="{00000000-0005-0000-0000-000027040000}"/>
    <cellStyle name="20% - Accent1 36 2_Essbase BS Tax Accounts EOY" xfId="1412" xr:uid="{00000000-0005-0000-0000-000028040000}"/>
    <cellStyle name="20% - Accent1 36 3" xfId="1413" xr:uid="{00000000-0005-0000-0000-000029040000}"/>
    <cellStyle name="20% - Accent1 36 3 2" xfId="1414" xr:uid="{00000000-0005-0000-0000-00002A040000}"/>
    <cellStyle name="20% - Accent1 36 3 2 2" xfId="1415" xr:uid="{00000000-0005-0000-0000-00002B040000}"/>
    <cellStyle name="20% - Accent1 36 3 2 3" xfId="1416" xr:uid="{00000000-0005-0000-0000-00002C040000}"/>
    <cellStyle name="20% - Accent1 36 3 2_Essbase BS Tax Accounts EOY" xfId="1417" xr:uid="{00000000-0005-0000-0000-00002D040000}"/>
    <cellStyle name="20% - Accent1 36 3 3" xfId="1418" xr:uid="{00000000-0005-0000-0000-00002E040000}"/>
    <cellStyle name="20% - Accent1 36 3 4" xfId="1419" xr:uid="{00000000-0005-0000-0000-00002F040000}"/>
    <cellStyle name="20% - Accent1 36 3_Essbase BS Tax Accounts EOY" xfId="1420" xr:uid="{00000000-0005-0000-0000-000030040000}"/>
    <cellStyle name="20% - Accent1 36 4" xfId="1421" xr:uid="{00000000-0005-0000-0000-000031040000}"/>
    <cellStyle name="20% - Accent1 36 5" xfId="1422" xr:uid="{00000000-0005-0000-0000-000032040000}"/>
    <cellStyle name="20% - Accent1 36 6" xfId="1423" xr:uid="{00000000-0005-0000-0000-000033040000}"/>
    <cellStyle name="20% - Accent1 37" xfId="1424" xr:uid="{00000000-0005-0000-0000-000034040000}"/>
    <cellStyle name="20% - Accent1 37 2" xfId="1425" xr:uid="{00000000-0005-0000-0000-000035040000}"/>
    <cellStyle name="20% - Accent1 37 2 2" xfId="1426" xr:uid="{00000000-0005-0000-0000-000036040000}"/>
    <cellStyle name="20% - Accent1 37 2 2 2" xfId="1427" xr:uid="{00000000-0005-0000-0000-000037040000}"/>
    <cellStyle name="20% - Accent1 37 2 2 3" xfId="1428" xr:uid="{00000000-0005-0000-0000-000038040000}"/>
    <cellStyle name="20% - Accent1 37 2 2_Essbase BS Tax Accounts EOY" xfId="1429" xr:uid="{00000000-0005-0000-0000-000039040000}"/>
    <cellStyle name="20% - Accent1 37 2 3" xfId="1430" xr:uid="{00000000-0005-0000-0000-00003A040000}"/>
    <cellStyle name="20% - Accent1 37 2 4" xfId="1431" xr:uid="{00000000-0005-0000-0000-00003B040000}"/>
    <cellStyle name="20% - Accent1 37 2_Essbase BS Tax Accounts EOY" xfId="1432" xr:uid="{00000000-0005-0000-0000-00003C040000}"/>
    <cellStyle name="20% - Accent1 37 3" xfId="1433" xr:uid="{00000000-0005-0000-0000-00003D040000}"/>
    <cellStyle name="20% - Accent1 37 3 2" xfId="1434" xr:uid="{00000000-0005-0000-0000-00003E040000}"/>
    <cellStyle name="20% - Accent1 37 3 3" xfId="1435" xr:uid="{00000000-0005-0000-0000-00003F040000}"/>
    <cellStyle name="20% - Accent1 37 3_Essbase BS Tax Accounts EOY" xfId="1436" xr:uid="{00000000-0005-0000-0000-000040040000}"/>
    <cellStyle name="20% - Accent1 37 4" xfId="1437" xr:uid="{00000000-0005-0000-0000-000041040000}"/>
    <cellStyle name="20% - Accent1 37 5" xfId="1438" xr:uid="{00000000-0005-0000-0000-000042040000}"/>
    <cellStyle name="20% - Accent1 37_Essbase BS Tax Accounts EOY" xfId="1439" xr:uid="{00000000-0005-0000-0000-000043040000}"/>
    <cellStyle name="20% - Accent1 38" xfId="1440" xr:uid="{00000000-0005-0000-0000-000044040000}"/>
    <cellStyle name="20% - Accent1 38 2" xfId="1441" xr:uid="{00000000-0005-0000-0000-000045040000}"/>
    <cellStyle name="20% - Accent1 38 2 2" xfId="1442" xr:uid="{00000000-0005-0000-0000-000046040000}"/>
    <cellStyle name="20% - Accent1 38 2 2 2" xfId="1443" xr:uid="{00000000-0005-0000-0000-000047040000}"/>
    <cellStyle name="20% - Accent1 38 2 2 3" xfId="1444" xr:uid="{00000000-0005-0000-0000-000048040000}"/>
    <cellStyle name="20% - Accent1 38 2 2_Essbase BS Tax Accounts EOY" xfId="1445" xr:uid="{00000000-0005-0000-0000-000049040000}"/>
    <cellStyle name="20% - Accent1 38 2 3" xfId="1446" xr:uid="{00000000-0005-0000-0000-00004A040000}"/>
    <cellStyle name="20% - Accent1 38 2 4" xfId="1447" xr:uid="{00000000-0005-0000-0000-00004B040000}"/>
    <cellStyle name="20% - Accent1 38 2_Essbase BS Tax Accounts EOY" xfId="1448" xr:uid="{00000000-0005-0000-0000-00004C040000}"/>
    <cellStyle name="20% - Accent1 38 3" xfId="1449" xr:uid="{00000000-0005-0000-0000-00004D040000}"/>
    <cellStyle name="20% - Accent1 38 3 2" xfId="1450" xr:uid="{00000000-0005-0000-0000-00004E040000}"/>
    <cellStyle name="20% - Accent1 38 3 3" xfId="1451" xr:uid="{00000000-0005-0000-0000-00004F040000}"/>
    <cellStyle name="20% - Accent1 38 3_Essbase BS Tax Accounts EOY" xfId="1452" xr:uid="{00000000-0005-0000-0000-000050040000}"/>
    <cellStyle name="20% - Accent1 38 4" xfId="1453" xr:uid="{00000000-0005-0000-0000-000051040000}"/>
    <cellStyle name="20% - Accent1 38 5" xfId="1454" xr:uid="{00000000-0005-0000-0000-000052040000}"/>
    <cellStyle name="20% - Accent1 38_Essbase BS Tax Accounts EOY" xfId="1455" xr:uid="{00000000-0005-0000-0000-000053040000}"/>
    <cellStyle name="20% - Accent1 39" xfId="1456" xr:uid="{00000000-0005-0000-0000-000054040000}"/>
    <cellStyle name="20% - Accent1 39 2" xfId="1457" xr:uid="{00000000-0005-0000-0000-000055040000}"/>
    <cellStyle name="20% - Accent1 39 2 2" xfId="1458" xr:uid="{00000000-0005-0000-0000-000056040000}"/>
    <cellStyle name="20% - Accent1 39 2 2 2" xfId="1459" xr:uid="{00000000-0005-0000-0000-000057040000}"/>
    <cellStyle name="20% - Accent1 39 2 2 3" xfId="1460" xr:uid="{00000000-0005-0000-0000-000058040000}"/>
    <cellStyle name="20% - Accent1 39 2 2_Essbase BS Tax Accounts EOY" xfId="1461" xr:uid="{00000000-0005-0000-0000-000059040000}"/>
    <cellStyle name="20% - Accent1 39 2 3" xfId="1462" xr:uid="{00000000-0005-0000-0000-00005A040000}"/>
    <cellStyle name="20% - Accent1 39 2 4" xfId="1463" xr:uid="{00000000-0005-0000-0000-00005B040000}"/>
    <cellStyle name="20% - Accent1 39 2_Essbase BS Tax Accounts EOY" xfId="1464" xr:uid="{00000000-0005-0000-0000-00005C040000}"/>
    <cellStyle name="20% - Accent1 39 3" xfId="1465" xr:uid="{00000000-0005-0000-0000-00005D040000}"/>
    <cellStyle name="20% - Accent1 39 3 2" xfId="1466" xr:uid="{00000000-0005-0000-0000-00005E040000}"/>
    <cellStyle name="20% - Accent1 39 3 3" xfId="1467" xr:uid="{00000000-0005-0000-0000-00005F040000}"/>
    <cellStyle name="20% - Accent1 39 3_Essbase BS Tax Accounts EOY" xfId="1468" xr:uid="{00000000-0005-0000-0000-000060040000}"/>
    <cellStyle name="20% - Accent1 39 4" xfId="1469" xr:uid="{00000000-0005-0000-0000-000061040000}"/>
    <cellStyle name="20% - Accent1 39 5" xfId="1470" xr:uid="{00000000-0005-0000-0000-000062040000}"/>
    <cellStyle name="20% - Accent1 39_Essbase BS Tax Accounts EOY" xfId="1471" xr:uid="{00000000-0005-0000-0000-000063040000}"/>
    <cellStyle name="20% - Accent1 4" xfId="1472" xr:uid="{00000000-0005-0000-0000-000064040000}"/>
    <cellStyle name="20% - Accent1 4 10" xfId="1473" xr:uid="{00000000-0005-0000-0000-000065040000}"/>
    <cellStyle name="20% - Accent1 4 10 2" xfId="1474" xr:uid="{00000000-0005-0000-0000-000066040000}"/>
    <cellStyle name="20% - Accent1 4 10 2 2" xfId="1475" xr:uid="{00000000-0005-0000-0000-000067040000}"/>
    <cellStyle name="20% - Accent1 4 10 3" xfId="1476" xr:uid="{00000000-0005-0000-0000-000068040000}"/>
    <cellStyle name="20% - Accent1 4 10 4" xfId="1477" xr:uid="{00000000-0005-0000-0000-000069040000}"/>
    <cellStyle name="20% - Accent1 4 10_Essbase BS Tax Accounts EOY" xfId="1478" xr:uid="{00000000-0005-0000-0000-00006A040000}"/>
    <cellStyle name="20% - Accent1 4 11" xfId="1479" xr:uid="{00000000-0005-0000-0000-00006B040000}"/>
    <cellStyle name="20% - Accent1 4 11 2" xfId="1480" xr:uid="{00000000-0005-0000-0000-00006C040000}"/>
    <cellStyle name="20% - Accent1 4 11 2 2" xfId="1481" xr:uid="{00000000-0005-0000-0000-00006D040000}"/>
    <cellStyle name="20% - Accent1 4 11 3" xfId="1482" xr:uid="{00000000-0005-0000-0000-00006E040000}"/>
    <cellStyle name="20% - Accent1 4 11 4" xfId="1483" xr:uid="{00000000-0005-0000-0000-00006F040000}"/>
    <cellStyle name="20% - Accent1 4 11_Essbase BS Tax Accounts EOY" xfId="1484" xr:uid="{00000000-0005-0000-0000-000070040000}"/>
    <cellStyle name="20% - Accent1 4 12" xfId="1485" xr:uid="{00000000-0005-0000-0000-000071040000}"/>
    <cellStyle name="20% - Accent1 4 12 2" xfId="1486" xr:uid="{00000000-0005-0000-0000-000072040000}"/>
    <cellStyle name="20% - Accent1 4 12 2 2" xfId="1487" xr:uid="{00000000-0005-0000-0000-000073040000}"/>
    <cellStyle name="20% - Accent1 4 12 3" xfId="1488" xr:uid="{00000000-0005-0000-0000-000074040000}"/>
    <cellStyle name="20% - Accent1 4 13" xfId="1489" xr:uid="{00000000-0005-0000-0000-000075040000}"/>
    <cellStyle name="20% - Accent1 4 13 2" xfId="1490" xr:uid="{00000000-0005-0000-0000-000076040000}"/>
    <cellStyle name="20% - Accent1 4 2" xfId="1491" xr:uid="{00000000-0005-0000-0000-000077040000}"/>
    <cellStyle name="20% - Accent1 4 2 2" xfId="1492" xr:uid="{00000000-0005-0000-0000-000078040000}"/>
    <cellStyle name="20% - Accent1 4 2 2 2" xfId="1493" xr:uid="{00000000-0005-0000-0000-000079040000}"/>
    <cellStyle name="20% - Accent1 4 2 2 3" xfId="1494" xr:uid="{00000000-0005-0000-0000-00007A040000}"/>
    <cellStyle name="20% - Accent1 4 2 2 4" xfId="1495" xr:uid="{00000000-0005-0000-0000-00007B040000}"/>
    <cellStyle name="20% - Accent1 4 2 3" xfId="1496" xr:uid="{00000000-0005-0000-0000-00007C040000}"/>
    <cellStyle name="20% - Accent1 4 2 4" xfId="1497" xr:uid="{00000000-0005-0000-0000-00007D040000}"/>
    <cellStyle name="20% - Accent1 4 2 5" xfId="1498" xr:uid="{00000000-0005-0000-0000-00007E040000}"/>
    <cellStyle name="20% - Accent1 4 2 6" xfId="1499" xr:uid="{00000000-0005-0000-0000-00007F040000}"/>
    <cellStyle name="20% - Accent1 4 2 7" xfId="1500" xr:uid="{00000000-0005-0000-0000-000080040000}"/>
    <cellStyle name="20% - Accent1 4 2_Basis Info" xfId="1501" xr:uid="{00000000-0005-0000-0000-000081040000}"/>
    <cellStyle name="20% - Accent1 4 3" xfId="1502" xr:uid="{00000000-0005-0000-0000-000082040000}"/>
    <cellStyle name="20% - Accent1 4 3 2" xfId="1503" xr:uid="{00000000-0005-0000-0000-000083040000}"/>
    <cellStyle name="20% - Accent1 4 4" xfId="1504" xr:uid="{00000000-0005-0000-0000-000084040000}"/>
    <cellStyle name="20% - Accent1 4 4 2" xfId="1505" xr:uid="{00000000-0005-0000-0000-000085040000}"/>
    <cellStyle name="20% - Accent1 4 4 3" xfId="1506" xr:uid="{00000000-0005-0000-0000-000086040000}"/>
    <cellStyle name="20% - Accent1 4 4 3 2" xfId="1507" xr:uid="{00000000-0005-0000-0000-000087040000}"/>
    <cellStyle name="20% - Accent1 4 4 3 3" xfId="1508" xr:uid="{00000000-0005-0000-0000-000088040000}"/>
    <cellStyle name="20% - Accent1 4 4 3_Essbase BS Tax Accounts EOY" xfId="1509" xr:uid="{00000000-0005-0000-0000-000089040000}"/>
    <cellStyle name="20% - Accent1 4 4 4" xfId="1510" xr:uid="{00000000-0005-0000-0000-00008A040000}"/>
    <cellStyle name="20% - Accent1 4 5" xfId="1511" xr:uid="{00000000-0005-0000-0000-00008B040000}"/>
    <cellStyle name="20% - Accent1 4 5 2" xfId="1512" xr:uid="{00000000-0005-0000-0000-00008C040000}"/>
    <cellStyle name="20% - Accent1 4 5 2 2" xfId="1513" xr:uid="{00000000-0005-0000-0000-00008D040000}"/>
    <cellStyle name="20% - Accent1 4 5 2 2 2" xfId="1514" xr:uid="{00000000-0005-0000-0000-00008E040000}"/>
    <cellStyle name="20% - Accent1 4 5 2 3" xfId="1515" xr:uid="{00000000-0005-0000-0000-00008F040000}"/>
    <cellStyle name="20% - Accent1 4 5 2 4" xfId="1516" xr:uid="{00000000-0005-0000-0000-000090040000}"/>
    <cellStyle name="20% - Accent1 4 5 2_Essbase BS Tax Accounts EOY" xfId="1517" xr:uid="{00000000-0005-0000-0000-000091040000}"/>
    <cellStyle name="20% - Accent1 4 5 3" xfId="1518" xr:uid="{00000000-0005-0000-0000-000092040000}"/>
    <cellStyle name="20% - Accent1 4 5 3 2" xfId="1519" xr:uid="{00000000-0005-0000-0000-000093040000}"/>
    <cellStyle name="20% - Accent1 4 5 4" xfId="1520" xr:uid="{00000000-0005-0000-0000-000094040000}"/>
    <cellStyle name="20% - Accent1 4 5 5" xfId="1521" xr:uid="{00000000-0005-0000-0000-000095040000}"/>
    <cellStyle name="20% - Accent1 4 5 6" xfId="1522" xr:uid="{00000000-0005-0000-0000-000096040000}"/>
    <cellStyle name="20% - Accent1 4 6" xfId="1523" xr:uid="{00000000-0005-0000-0000-000097040000}"/>
    <cellStyle name="20% - Accent1 4 6 2" xfId="1524" xr:uid="{00000000-0005-0000-0000-000098040000}"/>
    <cellStyle name="20% - Accent1 4 6 2 2" xfId="1525" xr:uid="{00000000-0005-0000-0000-000099040000}"/>
    <cellStyle name="20% - Accent1 4 6 3" xfId="1526" xr:uid="{00000000-0005-0000-0000-00009A040000}"/>
    <cellStyle name="20% - Accent1 4 6 4" xfId="1527" xr:uid="{00000000-0005-0000-0000-00009B040000}"/>
    <cellStyle name="20% - Accent1 4 6 5" xfId="1528" xr:uid="{00000000-0005-0000-0000-00009C040000}"/>
    <cellStyle name="20% - Accent1 4 7" xfId="1529" xr:uid="{00000000-0005-0000-0000-00009D040000}"/>
    <cellStyle name="20% - Accent1 4 7 2" xfId="1530" xr:uid="{00000000-0005-0000-0000-00009E040000}"/>
    <cellStyle name="20% - Accent1 4 7 2 2" xfId="1531" xr:uid="{00000000-0005-0000-0000-00009F040000}"/>
    <cellStyle name="20% - Accent1 4 7 3" xfId="1532" xr:uid="{00000000-0005-0000-0000-0000A0040000}"/>
    <cellStyle name="20% - Accent1 4 7 4" xfId="1533" xr:uid="{00000000-0005-0000-0000-0000A1040000}"/>
    <cellStyle name="20% - Accent1 4 8" xfId="1534" xr:uid="{00000000-0005-0000-0000-0000A2040000}"/>
    <cellStyle name="20% - Accent1 4 8 2" xfId="1535" xr:uid="{00000000-0005-0000-0000-0000A3040000}"/>
    <cellStyle name="20% - Accent1 4 8 2 2" xfId="1536" xr:uid="{00000000-0005-0000-0000-0000A4040000}"/>
    <cellStyle name="20% - Accent1 4 8 3" xfId="1537" xr:uid="{00000000-0005-0000-0000-0000A5040000}"/>
    <cellStyle name="20% - Accent1 4 8 4" xfId="1538" xr:uid="{00000000-0005-0000-0000-0000A6040000}"/>
    <cellStyle name="20% - Accent1 4 9" xfId="1539" xr:uid="{00000000-0005-0000-0000-0000A7040000}"/>
    <cellStyle name="20% - Accent1 4 9 2" xfId="1540" xr:uid="{00000000-0005-0000-0000-0000A8040000}"/>
    <cellStyle name="20% - Accent1 4 9 2 2" xfId="1541" xr:uid="{00000000-0005-0000-0000-0000A9040000}"/>
    <cellStyle name="20% - Accent1 4 9 3" xfId="1542" xr:uid="{00000000-0005-0000-0000-0000AA040000}"/>
    <cellStyle name="20% - Accent1 4 9 4" xfId="1543" xr:uid="{00000000-0005-0000-0000-0000AB040000}"/>
    <cellStyle name="20% - Accent1 4 9_Essbase BS Tax Accounts EOY" xfId="1544" xr:uid="{00000000-0005-0000-0000-0000AC040000}"/>
    <cellStyle name="20% - Accent1 4_Cap Software Basis Adj" xfId="1545" xr:uid="{00000000-0005-0000-0000-0000AD040000}"/>
    <cellStyle name="20% - Accent1 40" xfId="1546" xr:uid="{00000000-0005-0000-0000-0000AE040000}"/>
    <cellStyle name="20% - Accent1 40 2" xfId="1547" xr:uid="{00000000-0005-0000-0000-0000AF040000}"/>
    <cellStyle name="20% - Accent1 40 2 2" xfId="1548" xr:uid="{00000000-0005-0000-0000-0000B0040000}"/>
    <cellStyle name="20% - Accent1 40 2 2 2" xfId="1549" xr:uid="{00000000-0005-0000-0000-0000B1040000}"/>
    <cellStyle name="20% - Accent1 40 2 2 3" xfId="1550" xr:uid="{00000000-0005-0000-0000-0000B2040000}"/>
    <cellStyle name="20% - Accent1 40 2 2_Essbase BS Tax Accounts EOY" xfId="1551" xr:uid="{00000000-0005-0000-0000-0000B3040000}"/>
    <cellStyle name="20% - Accent1 40 2 3" xfId="1552" xr:uid="{00000000-0005-0000-0000-0000B4040000}"/>
    <cellStyle name="20% - Accent1 40 2 4" xfId="1553" xr:uid="{00000000-0005-0000-0000-0000B5040000}"/>
    <cellStyle name="20% - Accent1 40 2_Essbase BS Tax Accounts EOY" xfId="1554" xr:uid="{00000000-0005-0000-0000-0000B6040000}"/>
    <cellStyle name="20% - Accent1 40 3" xfId="1555" xr:uid="{00000000-0005-0000-0000-0000B7040000}"/>
    <cellStyle name="20% - Accent1 40 3 2" xfId="1556" xr:uid="{00000000-0005-0000-0000-0000B8040000}"/>
    <cellStyle name="20% - Accent1 40 3 3" xfId="1557" xr:uid="{00000000-0005-0000-0000-0000B9040000}"/>
    <cellStyle name="20% - Accent1 40 3_Essbase BS Tax Accounts EOY" xfId="1558" xr:uid="{00000000-0005-0000-0000-0000BA040000}"/>
    <cellStyle name="20% - Accent1 40 4" xfId="1559" xr:uid="{00000000-0005-0000-0000-0000BB040000}"/>
    <cellStyle name="20% - Accent1 40 5" xfId="1560" xr:uid="{00000000-0005-0000-0000-0000BC040000}"/>
    <cellStyle name="20% - Accent1 40_Essbase BS Tax Accounts EOY" xfId="1561" xr:uid="{00000000-0005-0000-0000-0000BD040000}"/>
    <cellStyle name="20% - Accent1 41" xfId="1562" xr:uid="{00000000-0005-0000-0000-0000BE040000}"/>
    <cellStyle name="20% - Accent1 41 2" xfId="1563" xr:uid="{00000000-0005-0000-0000-0000BF040000}"/>
    <cellStyle name="20% - Accent1 41 2 2" xfId="1564" xr:uid="{00000000-0005-0000-0000-0000C0040000}"/>
    <cellStyle name="20% - Accent1 41 2 2 2" xfId="1565" xr:uid="{00000000-0005-0000-0000-0000C1040000}"/>
    <cellStyle name="20% - Accent1 41 2 2 3" xfId="1566" xr:uid="{00000000-0005-0000-0000-0000C2040000}"/>
    <cellStyle name="20% - Accent1 41 2 2_Essbase BS Tax Accounts EOY" xfId="1567" xr:uid="{00000000-0005-0000-0000-0000C3040000}"/>
    <cellStyle name="20% - Accent1 41 2 3" xfId="1568" xr:uid="{00000000-0005-0000-0000-0000C4040000}"/>
    <cellStyle name="20% - Accent1 41 2 4" xfId="1569" xr:uid="{00000000-0005-0000-0000-0000C5040000}"/>
    <cellStyle name="20% - Accent1 41 2_Essbase BS Tax Accounts EOY" xfId="1570" xr:uid="{00000000-0005-0000-0000-0000C6040000}"/>
    <cellStyle name="20% - Accent1 41 3" xfId="1571" xr:uid="{00000000-0005-0000-0000-0000C7040000}"/>
    <cellStyle name="20% - Accent1 41 3 2" xfId="1572" xr:uid="{00000000-0005-0000-0000-0000C8040000}"/>
    <cellStyle name="20% - Accent1 41 3 3" xfId="1573" xr:uid="{00000000-0005-0000-0000-0000C9040000}"/>
    <cellStyle name="20% - Accent1 41 3_Essbase BS Tax Accounts EOY" xfId="1574" xr:uid="{00000000-0005-0000-0000-0000CA040000}"/>
    <cellStyle name="20% - Accent1 41 4" xfId="1575" xr:uid="{00000000-0005-0000-0000-0000CB040000}"/>
    <cellStyle name="20% - Accent1 41 5" xfId="1576" xr:uid="{00000000-0005-0000-0000-0000CC040000}"/>
    <cellStyle name="20% - Accent1 41_Essbase BS Tax Accounts EOY" xfId="1577" xr:uid="{00000000-0005-0000-0000-0000CD040000}"/>
    <cellStyle name="20% - Accent1 42" xfId="1578" xr:uid="{00000000-0005-0000-0000-0000CE040000}"/>
    <cellStyle name="20% - Accent1 42 2" xfId="1579" xr:uid="{00000000-0005-0000-0000-0000CF040000}"/>
    <cellStyle name="20% - Accent1 42 2 2" xfId="1580" xr:uid="{00000000-0005-0000-0000-0000D0040000}"/>
    <cellStyle name="20% - Accent1 42 2 2 2" xfId="1581" xr:uid="{00000000-0005-0000-0000-0000D1040000}"/>
    <cellStyle name="20% - Accent1 42 2 2 3" xfId="1582" xr:uid="{00000000-0005-0000-0000-0000D2040000}"/>
    <cellStyle name="20% - Accent1 42 2 2_Essbase BS Tax Accounts EOY" xfId="1583" xr:uid="{00000000-0005-0000-0000-0000D3040000}"/>
    <cellStyle name="20% - Accent1 42 2 3" xfId="1584" xr:uid="{00000000-0005-0000-0000-0000D4040000}"/>
    <cellStyle name="20% - Accent1 42 2 4" xfId="1585" xr:uid="{00000000-0005-0000-0000-0000D5040000}"/>
    <cellStyle name="20% - Accent1 42 2_Essbase BS Tax Accounts EOY" xfId="1586" xr:uid="{00000000-0005-0000-0000-0000D6040000}"/>
    <cellStyle name="20% - Accent1 42 3" xfId="1587" xr:uid="{00000000-0005-0000-0000-0000D7040000}"/>
    <cellStyle name="20% - Accent1 42 3 2" xfId="1588" xr:uid="{00000000-0005-0000-0000-0000D8040000}"/>
    <cellStyle name="20% - Accent1 42 3 3" xfId="1589" xr:uid="{00000000-0005-0000-0000-0000D9040000}"/>
    <cellStyle name="20% - Accent1 42 3_Essbase BS Tax Accounts EOY" xfId="1590" xr:uid="{00000000-0005-0000-0000-0000DA040000}"/>
    <cellStyle name="20% - Accent1 42 4" xfId="1591" xr:uid="{00000000-0005-0000-0000-0000DB040000}"/>
    <cellStyle name="20% - Accent1 42 5" xfId="1592" xr:uid="{00000000-0005-0000-0000-0000DC040000}"/>
    <cellStyle name="20% - Accent1 42_Essbase BS Tax Accounts EOY" xfId="1593" xr:uid="{00000000-0005-0000-0000-0000DD040000}"/>
    <cellStyle name="20% - Accent1 43" xfId="1594" xr:uid="{00000000-0005-0000-0000-0000DE040000}"/>
    <cellStyle name="20% - Accent1 43 2" xfId="1595" xr:uid="{00000000-0005-0000-0000-0000DF040000}"/>
    <cellStyle name="20% - Accent1 43 2 2" xfId="1596" xr:uid="{00000000-0005-0000-0000-0000E0040000}"/>
    <cellStyle name="20% - Accent1 43 2 2 2" xfId="1597" xr:uid="{00000000-0005-0000-0000-0000E1040000}"/>
    <cellStyle name="20% - Accent1 43 2 2 3" xfId="1598" xr:uid="{00000000-0005-0000-0000-0000E2040000}"/>
    <cellStyle name="20% - Accent1 43 2 2_Essbase BS Tax Accounts EOY" xfId="1599" xr:uid="{00000000-0005-0000-0000-0000E3040000}"/>
    <cellStyle name="20% - Accent1 43 2 3" xfId="1600" xr:uid="{00000000-0005-0000-0000-0000E4040000}"/>
    <cellStyle name="20% - Accent1 43 2 4" xfId="1601" xr:uid="{00000000-0005-0000-0000-0000E5040000}"/>
    <cellStyle name="20% - Accent1 43 2_Essbase BS Tax Accounts EOY" xfId="1602" xr:uid="{00000000-0005-0000-0000-0000E6040000}"/>
    <cellStyle name="20% - Accent1 43 3" xfId="1603" xr:uid="{00000000-0005-0000-0000-0000E7040000}"/>
    <cellStyle name="20% - Accent1 43 3 2" xfId="1604" xr:uid="{00000000-0005-0000-0000-0000E8040000}"/>
    <cellStyle name="20% - Accent1 43 3 3" xfId="1605" xr:uid="{00000000-0005-0000-0000-0000E9040000}"/>
    <cellStyle name="20% - Accent1 43 3_Essbase BS Tax Accounts EOY" xfId="1606" xr:uid="{00000000-0005-0000-0000-0000EA040000}"/>
    <cellStyle name="20% - Accent1 43 4" xfId="1607" xr:uid="{00000000-0005-0000-0000-0000EB040000}"/>
    <cellStyle name="20% - Accent1 43 5" xfId="1608" xr:uid="{00000000-0005-0000-0000-0000EC040000}"/>
    <cellStyle name="20% - Accent1 43_Essbase BS Tax Accounts EOY" xfId="1609" xr:uid="{00000000-0005-0000-0000-0000ED040000}"/>
    <cellStyle name="20% - Accent1 44" xfId="1610" xr:uid="{00000000-0005-0000-0000-0000EE040000}"/>
    <cellStyle name="20% - Accent1 44 2" xfId="1611" xr:uid="{00000000-0005-0000-0000-0000EF040000}"/>
    <cellStyle name="20% - Accent1 44 2 2" xfId="1612" xr:uid="{00000000-0005-0000-0000-0000F0040000}"/>
    <cellStyle name="20% - Accent1 44 2 2 2" xfId="1613" xr:uid="{00000000-0005-0000-0000-0000F1040000}"/>
    <cellStyle name="20% - Accent1 44 2 2 3" xfId="1614" xr:uid="{00000000-0005-0000-0000-0000F2040000}"/>
    <cellStyle name="20% - Accent1 44 2 2_Essbase BS Tax Accounts EOY" xfId="1615" xr:uid="{00000000-0005-0000-0000-0000F3040000}"/>
    <cellStyle name="20% - Accent1 44 2 3" xfId="1616" xr:uid="{00000000-0005-0000-0000-0000F4040000}"/>
    <cellStyle name="20% - Accent1 44 2 4" xfId="1617" xr:uid="{00000000-0005-0000-0000-0000F5040000}"/>
    <cellStyle name="20% - Accent1 44 2_Essbase BS Tax Accounts EOY" xfId="1618" xr:uid="{00000000-0005-0000-0000-0000F6040000}"/>
    <cellStyle name="20% - Accent1 44 3" xfId="1619" xr:uid="{00000000-0005-0000-0000-0000F7040000}"/>
    <cellStyle name="20% - Accent1 44 3 2" xfId="1620" xr:uid="{00000000-0005-0000-0000-0000F8040000}"/>
    <cellStyle name="20% - Accent1 44 3 3" xfId="1621" xr:uid="{00000000-0005-0000-0000-0000F9040000}"/>
    <cellStyle name="20% - Accent1 44 3_Essbase BS Tax Accounts EOY" xfId="1622" xr:uid="{00000000-0005-0000-0000-0000FA040000}"/>
    <cellStyle name="20% - Accent1 44 4" xfId="1623" xr:uid="{00000000-0005-0000-0000-0000FB040000}"/>
    <cellStyle name="20% - Accent1 44 5" xfId="1624" xr:uid="{00000000-0005-0000-0000-0000FC040000}"/>
    <cellStyle name="20% - Accent1 44_Essbase BS Tax Accounts EOY" xfId="1625" xr:uid="{00000000-0005-0000-0000-0000FD040000}"/>
    <cellStyle name="20% - Accent1 45" xfId="1626" xr:uid="{00000000-0005-0000-0000-0000FE040000}"/>
    <cellStyle name="20% - Accent1 45 2" xfId="1627" xr:uid="{00000000-0005-0000-0000-0000FF040000}"/>
    <cellStyle name="20% - Accent1 45 2 2" xfId="1628" xr:uid="{00000000-0005-0000-0000-000000050000}"/>
    <cellStyle name="20% - Accent1 45 2 2 2" xfId="1629" xr:uid="{00000000-0005-0000-0000-000001050000}"/>
    <cellStyle name="20% - Accent1 45 2 2 3" xfId="1630" xr:uid="{00000000-0005-0000-0000-000002050000}"/>
    <cellStyle name="20% - Accent1 45 2 2_Essbase BS Tax Accounts EOY" xfId="1631" xr:uid="{00000000-0005-0000-0000-000003050000}"/>
    <cellStyle name="20% - Accent1 45 2 3" xfId="1632" xr:uid="{00000000-0005-0000-0000-000004050000}"/>
    <cellStyle name="20% - Accent1 45 2 4" xfId="1633" xr:uid="{00000000-0005-0000-0000-000005050000}"/>
    <cellStyle name="20% - Accent1 45 2_Essbase BS Tax Accounts EOY" xfId="1634" xr:uid="{00000000-0005-0000-0000-000006050000}"/>
    <cellStyle name="20% - Accent1 45 3" xfId="1635" xr:uid="{00000000-0005-0000-0000-000007050000}"/>
    <cellStyle name="20% - Accent1 45 3 2" xfId="1636" xr:uid="{00000000-0005-0000-0000-000008050000}"/>
    <cellStyle name="20% - Accent1 45 3 3" xfId="1637" xr:uid="{00000000-0005-0000-0000-000009050000}"/>
    <cellStyle name="20% - Accent1 45 3_Essbase BS Tax Accounts EOY" xfId="1638" xr:uid="{00000000-0005-0000-0000-00000A050000}"/>
    <cellStyle name="20% - Accent1 45 4" xfId="1639" xr:uid="{00000000-0005-0000-0000-00000B050000}"/>
    <cellStyle name="20% - Accent1 45 5" xfId="1640" xr:uid="{00000000-0005-0000-0000-00000C050000}"/>
    <cellStyle name="20% - Accent1 45_Essbase BS Tax Accounts EOY" xfId="1641" xr:uid="{00000000-0005-0000-0000-00000D050000}"/>
    <cellStyle name="20% - Accent1 46" xfId="1642" xr:uid="{00000000-0005-0000-0000-00000E050000}"/>
    <cellStyle name="20% - Accent1 46 2" xfId="1643" xr:uid="{00000000-0005-0000-0000-00000F050000}"/>
    <cellStyle name="20% - Accent1 46 2 2" xfId="1644" xr:uid="{00000000-0005-0000-0000-000010050000}"/>
    <cellStyle name="20% - Accent1 46 2 2 2" xfId="1645" xr:uid="{00000000-0005-0000-0000-000011050000}"/>
    <cellStyle name="20% - Accent1 46 2 2 3" xfId="1646" xr:uid="{00000000-0005-0000-0000-000012050000}"/>
    <cellStyle name="20% - Accent1 46 2 2_Essbase BS Tax Accounts EOY" xfId="1647" xr:uid="{00000000-0005-0000-0000-000013050000}"/>
    <cellStyle name="20% - Accent1 46 2 3" xfId="1648" xr:uid="{00000000-0005-0000-0000-000014050000}"/>
    <cellStyle name="20% - Accent1 46 2 4" xfId="1649" xr:uid="{00000000-0005-0000-0000-000015050000}"/>
    <cellStyle name="20% - Accent1 46 2_Essbase BS Tax Accounts EOY" xfId="1650" xr:uid="{00000000-0005-0000-0000-000016050000}"/>
    <cellStyle name="20% - Accent1 46 3" xfId="1651" xr:uid="{00000000-0005-0000-0000-000017050000}"/>
    <cellStyle name="20% - Accent1 46 3 2" xfId="1652" xr:uid="{00000000-0005-0000-0000-000018050000}"/>
    <cellStyle name="20% - Accent1 46 3 3" xfId="1653" xr:uid="{00000000-0005-0000-0000-000019050000}"/>
    <cellStyle name="20% - Accent1 46 3_Essbase BS Tax Accounts EOY" xfId="1654" xr:uid="{00000000-0005-0000-0000-00001A050000}"/>
    <cellStyle name="20% - Accent1 46 4" xfId="1655" xr:uid="{00000000-0005-0000-0000-00001B050000}"/>
    <cellStyle name="20% - Accent1 46 5" xfId="1656" xr:uid="{00000000-0005-0000-0000-00001C050000}"/>
    <cellStyle name="20% - Accent1 46_Essbase BS Tax Accounts EOY" xfId="1657" xr:uid="{00000000-0005-0000-0000-00001D050000}"/>
    <cellStyle name="20% - Accent1 47" xfId="1658" xr:uid="{00000000-0005-0000-0000-00001E050000}"/>
    <cellStyle name="20% - Accent1 47 2" xfId="1659" xr:uid="{00000000-0005-0000-0000-00001F050000}"/>
    <cellStyle name="20% - Accent1 47 2 2" xfId="1660" xr:uid="{00000000-0005-0000-0000-000020050000}"/>
    <cellStyle name="20% - Accent1 47 2 2 2" xfId="1661" xr:uid="{00000000-0005-0000-0000-000021050000}"/>
    <cellStyle name="20% - Accent1 47 2 2 3" xfId="1662" xr:uid="{00000000-0005-0000-0000-000022050000}"/>
    <cellStyle name="20% - Accent1 47 2 2_Essbase BS Tax Accounts EOY" xfId="1663" xr:uid="{00000000-0005-0000-0000-000023050000}"/>
    <cellStyle name="20% - Accent1 47 2 3" xfId="1664" xr:uid="{00000000-0005-0000-0000-000024050000}"/>
    <cellStyle name="20% - Accent1 47 2 4" xfId="1665" xr:uid="{00000000-0005-0000-0000-000025050000}"/>
    <cellStyle name="20% - Accent1 47 2_Essbase BS Tax Accounts EOY" xfId="1666" xr:uid="{00000000-0005-0000-0000-000026050000}"/>
    <cellStyle name="20% - Accent1 47 3" xfId="1667" xr:uid="{00000000-0005-0000-0000-000027050000}"/>
    <cellStyle name="20% - Accent1 47 3 2" xfId="1668" xr:uid="{00000000-0005-0000-0000-000028050000}"/>
    <cellStyle name="20% - Accent1 47 3 3" xfId="1669" xr:uid="{00000000-0005-0000-0000-000029050000}"/>
    <cellStyle name="20% - Accent1 47 3_Essbase BS Tax Accounts EOY" xfId="1670" xr:uid="{00000000-0005-0000-0000-00002A050000}"/>
    <cellStyle name="20% - Accent1 47 4" xfId="1671" xr:uid="{00000000-0005-0000-0000-00002B050000}"/>
    <cellStyle name="20% - Accent1 47 5" xfId="1672" xr:uid="{00000000-0005-0000-0000-00002C050000}"/>
    <cellStyle name="20% - Accent1 47_Essbase BS Tax Accounts EOY" xfId="1673" xr:uid="{00000000-0005-0000-0000-00002D050000}"/>
    <cellStyle name="20% - Accent1 48" xfId="1674" xr:uid="{00000000-0005-0000-0000-00002E050000}"/>
    <cellStyle name="20% - Accent1 48 2" xfId="1675" xr:uid="{00000000-0005-0000-0000-00002F050000}"/>
    <cellStyle name="20% - Accent1 48 2 2" xfId="1676" xr:uid="{00000000-0005-0000-0000-000030050000}"/>
    <cellStyle name="20% - Accent1 48 2 2 2" xfId="1677" xr:uid="{00000000-0005-0000-0000-000031050000}"/>
    <cellStyle name="20% - Accent1 48 2 2 3" xfId="1678" xr:uid="{00000000-0005-0000-0000-000032050000}"/>
    <cellStyle name="20% - Accent1 48 2 2_Essbase BS Tax Accounts EOY" xfId="1679" xr:uid="{00000000-0005-0000-0000-000033050000}"/>
    <cellStyle name="20% - Accent1 48 2 3" xfId="1680" xr:uid="{00000000-0005-0000-0000-000034050000}"/>
    <cellStyle name="20% - Accent1 48 2 4" xfId="1681" xr:uid="{00000000-0005-0000-0000-000035050000}"/>
    <cellStyle name="20% - Accent1 48 2_Essbase BS Tax Accounts EOY" xfId="1682" xr:uid="{00000000-0005-0000-0000-000036050000}"/>
    <cellStyle name="20% - Accent1 48 3" xfId="1683" xr:uid="{00000000-0005-0000-0000-000037050000}"/>
    <cellStyle name="20% - Accent1 48 3 2" xfId="1684" xr:uid="{00000000-0005-0000-0000-000038050000}"/>
    <cellStyle name="20% - Accent1 48 3 3" xfId="1685" xr:uid="{00000000-0005-0000-0000-000039050000}"/>
    <cellStyle name="20% - Accent1 48 3_Essbase BS Tax Accounts EOY" xfId="1686" xr:uid="{00000000-0005-0000-0000-00003A050000}"/>
    <cellStyle name="20% - Accent1 48 4" xfId="1687" xr:uid="{00000000-0005-0000-0000-00003B050000}"/>
    <cellStyle name="20% - Accent1 48 5" xfId="1688" xr:uid="{00000000-0005-0000-0000-00003C050000}"/>
    <cellStyle name="20% - Accent1 48_Essbase BS Tax Accounts EOY" xfId="1689" xr:uid="{00000000-0005-0000-0000-00003D050000}"/>
    <cellStyle name="20% - Accent1 49" xfId="1690" xr:uid="{00000000-0005-0000-0000-00003E050000}"/>
    <cellStyle name="20% - Accent1 49 2" xfId="1691" xr:uid="{00000000-0005-0000-0000-00003F050000}"/>
    <cellStyle name="20% - Accent1 49 2 2" xfId="1692" xr:uid="{00000000-0005-0000-0000-000040050000}"/>
    <cellStyle name="20% - Accent1 49 2 2 2" xfId="1693" xr:uid="{00000000-0005-0000-0000-000041050000}"/>
    <cellStyle name="20% - Accent1 49 2 2 3" xfId="1694" xr:uid="{00000000-0005-0000-0000-000042050000}"/>
    <cellStyle name="20% - Accent1 49 2 2_Essbase BS Tax Accounts EOY" xfId="1695" xr:uid="{00000000-0005-0000-0000-000043050000}"/>
    <cellStyle name="20% - Accent1 49 2 3" xfId="1696" xr:uid="{00000000-0005-0000-0000-000044050000}"/>
    <cellStyle name="20% - Accent1 49 2 4" xfId="1697" xr:uid="{00000000-0005-0000-0000-000045050000}"/>
    <cellStyle name="20% - Accent1 49 2_Essbase BS Tax Accounts EOY" xfId="1698" xr:uid="{00000000-0005-0000-0000-000046050000}"/>
    <cellStyle name="20% - Accent1 49 3" xfId="1699" xr:uid="{00000000-0005-0000-0000-000047050000}"/>
    <cellStyle name="20% - Accent1 49 3 2" xfId="1700" xr:uid="{00000000-0005-0000-0000-000048050000}"/>
    <cellStyle name="20% - Accent1 49 3 3" xfId="1701" xr:uid="{00000000-0005-0000-0000-000049050000}"/>
    <cellStyle name="20% - Accent1 49 3_Essbase BS Tax Accounts EOY" xfId="1702" xr:uid="{00000000-0005-0000-0000-00004A050000}"/>
    <cellStyle name="20% - Accent1 49 4" xfId="1703" xr:uid="{00000000-0005-0000-0000-00004B050000}"/>
    <cellStyle name="20% - Accent1 49 5" xfId="1704" xr:uid="{00000000-0005-0000-0000-00004C050000}"/>
    <cellStyle name="20% - Accent1 49_Essbase BS Tax Accounts EOY" xfId="1705" xr:uid="{00000000-0005-0000-0000-00004D050000}"/>
    <cellStyle name="20% - Accent1 5" xfId="1706" xr:uid="{00000000-0005-0000-0000-00004E050000}"/>
    <cellStyle name="20% - Accent1 5 2" xfId="1707" xr:uid="{00000000-0005-0000-0000-00004F050000}"/>
    <cellStyle name="20% - Accent1 5 2 2" xfId="1708" xr:uid="{00000000-0005-0000-0000-000050050000}"/>
    <cellStyle name="20% - Accent1 5 2 3" xfId="1709" xr:uid="{00000000-0005-0000-0000-000051050000}"/>
    <cellStyle name="20% - Accent1 5 2 4" xfId="1710" xr:uid="{00000000-0005-0000-0000-000052050000}"/>
    <cellStyle name="20% - Accent1 5 3" xfId="1711" xr:uid="{00000000-0005-0000-0000-000053050000}"/>
    <cellStyle name="20% - Accent1 5 3 2" xfId="1712" xr:uid="{00000000-0005-0000-0000-000054050000}"/>
    <cellStyle name="20% - Accent1 5 4" xfId="1713" xr:uid="{00000000-0005-0000-0000-000055050000}"/>
    <cellStyle name="20% - Accent1 5 4 2" xfId="1714" xr:uid="{00000000-0005-0000-0000-000056050000}"/>
    <cellStyle name="20% - Accent1 5 4 3" xfId="1715" xr:uid="{00000000-0005-0000-0000-000057050000}"/>
    <cellStyle name="20% - Accent1 5 4_Essbase BS Tax Accounts EOY" xfId="1716" xr:uid="{00000000-0005-0000-0000-000058050000}"/>
    <cellStyle name="20% - Accent1 5_Cap Software Basis Adj" xfId="1717" xr:uid="{00000000-0005-0000-0000-000059050000}"/>
    <cellStyle name="20% - Accent1 50" xfId="1718" xr:uid="{00000000-0005-0000-0000-00005A050000}"/>
    <cellStyle name="20% - Accent1 50 2" xfId="1719" xr:uid="{00000000-0005-0000-0000-00005B050000}"/>
    <cellStyle name="20% - Accent1 50 2 2" xfId="1720" xr:uid="{00000000-0005-0000-0000-00005C050000}"/>
    <cellStyle name="20% - Accent1 50 2 2 2" xfId="1721" xr:uid="{00000000-0005-0000-0000-00005D050000}"/>
    <cellStyle name="20% - Accent1 50 2 2 3" xfId="1722" xr:uid="{00000000-0005-0000-0000-00005E050000}"/>
    <cellStyle name="20% - Accent1 50 2 2_Essbase BS Tax Accounts EOY" xfId="1723" xr:uid="{00000000-0005-0000-0000-00005F050000}"/>
    <cellStyle name="20% - Accent1 50 2 3" xfId="1724" xr:uid="{00000000-0005-0000-0000-000060050000}"/>
    <cellStyle name="20% - Accent1 50 2 4" xfId="1725" xr:uid="{00000000-0005-0000-0000-000061050000}"/>
    <cellStyle name="20% - Accent1 50 2_Essbase BS Tax Accounts EOY" xfId="1726" xr:uid="{00000000-0005-0000-0000-000062050000}"/>
    <cellStyle name="20% - Accent1 50 3" xfId="1727" xr:uid="{00000000-0005-0000-0000-000063050000}"/>
    <cellStyle name="20% - Accent1 50 3 2" xfId="1728" xr:uid="{00000000-0005-0000-0000-000064050000}"/>
    <cellStyle name="20% - Accent1 50 3 3" xfId="1729" xr:uid="{00000000-0005-0000-0000-000065050000}"/>
    <cellStyle name="20% - Accent1 50 3_Essbase BS Tax Accounts EOY" xfId="1730" xr:uid="{00000000-0005-0000-0000-000066050000}"/>
    <cellStyle name="20% - Accent1 50 4" xfId="1731" xr:uid="{00000000-0005-0000-0000-000067050000}"/>
    <cellStyle name="20% - Accent1 50 5" xfId="1732" xr:uid="{00000000-0005-0000-0000-000068050000}"/>
    <cellStyle name="20% - Accent1 50_Essbase BS Tax Accounts EOY" xfId="1733" xr:uid="{00000000-0005-0000-0000-000069050000}"/>
    <cellStyle name="20% - Accent1 51" xfId="1734" xr:uid="{00000000-0005-0000-0000-00006A050000}"/>
    <cellStyle name="20% - Accent1 51 2" xfId="1735" xr:uid="{00000000-0005-0000-0000-00006B050000}"/>
    <cellStyle name="20% - Accent1 51 2 2" xfId="1736" xr:uid="{00000000-0005-0000-0000-00006C050000}"/>
    <cellStyle name="20% - Accent1 51 2 2 2" xfId="1737" xr:uid="{00000000-0005-0000-0000-00006D050000}"/>
    <cellStyle name="20% - Accent1 51 2 2 3" xfId="1738" xr:uid="{00000000-0005-0000-0000-00006E050000}"/>
    <cellStyle name="20% - Accent1 51 2 2_Essbase BS Tax Accounts EOY" xfId="1739" xr:uid="{00000000-0005-0000-0000-00006F050000}"/>
    <cellStyle name="20% - Accent1 51 2 3" xfId="1740" xr:uid="{00000000-0005-0000-0000-000070050000}"/>
    <cellStyle name="20% - Accent1 51 2 4" xfId="1741" xr:uid="{00000000-0005-0000-0000-000071050000}"/>
    <cellStyle name="20% - Accent1 51 2_Essbase BS Tax Accounts EOY" xfId="1742" xr:uid="{00000000-0005-0000-0000-000072050000}"/>
    <cellStyle name="20% - Accent1 51 3" xfId="1743" xr:uid="{00000000-0005-0000-0000-000073050000}"/>
    <cellStyle name="20% - Accent1 51 3 2" xfId="1744" xr:uid="{00000000-0005-0000-0000-000074050000}"/>
    <cellStyle name="20% - Accent1 51 3 3" xfId="1745" xr:uid="{00000000-0005-0000-0000-000075050000}"/>
    <cellStyle name="20% - Accent1 51 3_Essbase BS Tax Accounts EOY" xfId="1746" xr:uid="{00000000-0005-0000-0000-000076050000}"/>
    <cellStyle name="20% - Accent1 51 4" xfId="1747" xr:uid="{00000000-0005-0000-0000-000077050000}"/>
    <cellStyle name="20% - Accent1 51 5" xfId="1748" xr:uid="{00000000-0005-0000-0000-000078050000}"/>
    <cellStyle name="20% - Accent1 51_Essbase BS Tax Accounts EOY" xfId="1749" xr:uid="{00000000-0005-0000-0000-000079050000}"/>
    <cellStyle name="20% - Accent1 52" xfId="1750" xr:uid="{00000000-0005-0000-0000-00007A050000}"/>
    <cellStyle name="20% - Accent1 52 2" xfId="1751" xr:uid="{00000000-0005-0000-0000-00007B050000}"/>
    <cellStyle name="20% - Accent1 52 2 2" xfId="1752" xr:uid="{00000000-0005-0000-0000-00007C050000}"/>
    <cellStyle name="20% - Accent1 52 2 2 2" xfId="1753" xr:uid="{00000000-0005-0000-0000-00007D050000}"/>
    <cellStyle name="20% - Accent1 52 2 2 3" xfId="1754" xr:uid="{00000000-0005-0000-0000-00007E050000}"/>
    <cellStyle name="20% - Accent1 52 2 2_Essbase BS Tax Accounts EOY" xfId="1755" xr:uid="{00000000-0005-0000-0000-00007F050000}"/>
    <cellStyle name="20% - Accent1 52 2 3" xfId="1756" xr:uid="{00000000-0005-0000-0000-000080050000}"/>
    <cellStyle name="20% - Accent1 52 2 4" xfId="1757" xr:uid="{00000000-0005-0000-0000-000081050000}"/>
    <cellStyle name="20% - Accent1 52 2_Essbase BS Tax Accounts EOY" xfId="1758" xr:uid="{00000000-0005-0000-0000-000082050000}"/>
    <cellStyle name="20% - Accent1 52 3" xfId="1759" xr:uid="{00000000-0005-0000-0000-000083050000}"/>
    <cellStyle name="20% - Accent1 52 3 2" xfId="1760" xr:uid="{00000000-0005-0000-0000-000084050000}"/>
    <cellStyle name="20% - Accent1 52 3 3" xfId="1761" xr:uid="{00000000-0005-0000-0000-000085050000}"/>
    <cellStyle name="20% - Accent1 52 3_Essbase BS Tax Accounts EOY" xfId="1762" xr:uid="{00000000-0005-0000-0000-000086050000}"/>
    <cellStyle name="20% - Accent1 52 4" xfId="1763" xr:uid="{00000000-0005-0000-0000-000087050000}"/>
    <cellStyle name="20% - Accent1 52 5" xfId="1764" xr:uid="{00000000-0005-0000-0000-000088050000}"/>
    <cellStyle name="20% - Accent1 52_Essbase BS Tax Accounts EOY" xfId="1765" xr:uid="{00000000-0005-0000-0000-000089050000}"/>
    <cellStyle name="20% - Accent1 53" xfId="1766" xr:uid="{00000000-0005-0000-0000-00008A050000}"/>
    <cellStyle name="20% - Accent1 53 2" xfId="1767" xr:uid="{00000000-0005-0000-0000-00008B050000}"/>
    <cellStyle name="20% - Accent1 53 2 2" xfId="1768" xr:uid="{00000000-0005-0000-0000-00008C050000}"/>
    <cellStyle name="20% - Accent1 53 2 2 2" xfId="1769" xr:uid="{00000000-0005-0000-0000-00008D050000}"/>
    <cellStyle name="20% - Accent1 53 2 2 3" xfId="1770" xr:uid="{00000000-0005-0000-0000-00008E050000}"/>
    <cellStyle name="20% - Accent1 53 2 2_Essbase BS Tax Accounts EOY" xfId="1771" xr:uid="{00000000-0005-0000-0000-00008F050000}"/>
    <cellStyle name="20% - Accent1 53 2 3" xfId="1772" xr:uid="{00000000-0005-0000-0000-000090050000}"/>
    <cellStyle name="20% - Accent1 53 2 4" xfId="1773" xr:uid="{00000000-0005-0000-0000-000091050000}"/>
    <cellStyle name="20% - Accent1 53 2_Essbase BS Tax Accounts EOY" xfId="1774" xr:uid="{00000000-0005-0000-0000-000092050000}"/>
    <cellStyle name="20% - Accent1 53 3" xfId="1775" xr:uid="{00000000-0005-0000-0000-000093050000}"/>
    <cellStyle name="20% - Accent1 53 3 2" xfId="1776" xr:uid="{00000000-0005-0000-0000-000094050000}"/>
    <cellStyle name="20% - Accent1 53 3 3" xfId="1777" xr:uid="{00000000-0005-0000-0000-000095050000}"/>
    <cellStyle name="20% - Accent1 53 3_Essbase BS Tax Accounts EOY" xfId="1778" xr:uid="{00000000-0005-0000-0000-000096050000}"/>
    <cellStyle name="20% - Accent1 53 4" xfId="1779" xr:uid="{00000000-0005-0000-0000-000097050000}"/>
    <cellStyle name="20% - Accent1 53 5" xfId="1780" xr:uid="{00000000-0005-0000-0000-000098050000}"/>
    <cellStyle name="20% - Accent1 53_Essbase BS Tax Accounts EOY" xfId="1781" xr:uid="{00000000-0005-0000-0000-000099050000}"/>
    <cellStyle name="20% - Accent1 54" xfId="1782" xr:uid="{00000000-0005-0000-0000-00009A050000}"/>
    <cellStyle name="20% - Accent1 54 2" xfId="1783" xr:uid="{00000000-0005-0000-0000-00009B050000}"/>
    <cellStyle name="20% - Accent1 54 2 2" xfId="1784" xr:uid="{00000000-0005-0000-0000-00009C050000}"/>
    <cellStyle name="20% - Accent1 54 2 2 2" xfId="1785" xr:uid="{00000000-0005-0000-0000-00009D050000}"/>
    <cellStyle name="20% - Accent1 54 2 2 3" xfId="1786" xr:uid="{00000000-0005-0000-0000-00009E050000}"/>
    <cellStyle name="20% - Accent1 54 2 2_Essbase BS Tax Accounts EOY" xfId="1787" xr:uid="{00000000-0005-0000-0000-00009F050000}"/>
    <cellStyle name="20% - Accent1 54 2 3" xfId="1788" xr:uid="{00000000-0005-0000-0000-0000A0050000}"/>
    <cellStyle name="20% - Accent1 54 2 4" xfId="1789" xr:uid="{00000000-0005-0000-0000-0000A1050000}"/>
    <cellStyle name="20% - Accent1 54 2_Essbase BS Tax Accounts EOY" xfId="1790" xr:uid="{00000000-0005-0000-0000-0000A2050000}"/>
    <cellStyle name="20% - Accent1 54 3" xfId="1791" xr:uid="{00000000-0005-0000-0000-0000A3050000}"/>
    <cellStyle name="20% - Accent1 54 3 2" xfId="1792" xr:uid="{00000000-0005-0000-0000-0000A4050000}"/>
    <cellStyle name="20% - Accent1 54 3 3" xfId="1793" xr:uid="{00000000-0005-0000-0000-0000A5050000}"/>
    <cellStyle name="20% - Accent1 54 3_Essbase BS Tax Accounts EOY" xfId="1794" xr:uid="{00000000-0005-0000-0000-0000A6050000}"/>
    <cellStyle name="20% - Accent1 54 4" xfId="1795" xr:uid="{00000000-0005-0000-0000-0000A7050000}"/>
    <cellStyle name="20% - Accent1 54 5" xfId="1796" xr:uid="{00000000-0005-0000-0000-0000A8050000}"/>
    <cellStyle name="20% - Accent1 54_Essbase BS Tax Accounts EOY" xfId="1797" xr:uid="{00000000-0005-0000-0000-0000A9050000}"/>
    <cellStyle name="20% - Accent1 55" xfId="1798" xr:uid="{00000000-0005-0000-0000-0000AA050000}"/>
    <cellStyle name="20% - Accent1 55 2" xfId="1799" xr:uid="{00000000-0005-0000-0000-0000AB050000}"/>
    <cellStyle name="20% - Accent1 55 2 2" xfId="1800" xr:uid="{00000000-0005-0000-0000-0000AC050000}"/>
    <cellStyle name="20% - Accent1 55 2 2 2" xfId="1801" xr:uid="{00000000-0005-0000-0000-0000AD050000}"/>
    <cellStyle name="20% - Accent1 55 2 2 3" xfId="1802" xr:uid="{00000000-0005-0000-0000-0000AE050000}"/>
    <cellStyle name="20% - Accent1 55 2 2_Essbase BS Tax Accounts EOY" xfId="1803" xr:uid="{00000000-0005-0000-0000-0000AF050000}"/>
    <cellStyle name="20% - Accent1 55 2 3" xfId="1804" xr:uid="{00000000-0005-0000-0000-0000B0050000}"/>
    <cellStyle name="20% - Accent1 55 2 4" xfId="1805" xr:uid="{00000000-0005-0000-0000-0000B1050000}"/>
    <cellStyle name="20% - Accent1 55 2_Essbase BS Tax Accounts EOY" xfId="1806" xr:uid="{00000000-0005-0000-0000-0000B2050000}"/>
    <cellStyle name="20% - Accent1 55 3" xfId="1807" xr:uid="{00000000-0005-0000-0000-0000B3050000}"/>
    <cellStyle name="20% - Accent1 55 3 2" xfId="1808" xr:uid="{00000000-0005-0000-0000-0000B4050000}"/>
    <cellStyle name="20% - Accent1 55 3 3" xfId="1809" xr:uid="{00000000-0005-0000-0000-0000B5050000}"/>
    <cellStyle name="20% - Accent1 55 3_Essbase BS Tax Accounts EOY" xfId="1810" xr:uid="{00000000-0005-0000-0000-0000B6050000}"/>
    <cellStyle name="20% - Accent1 55 4" xfId="1811" xr:uid="{00000000-0005-0000-0000-0000B7050000}"/>
    <cellStyle name="20% - Accent1 55 5" xfId="1812" xr:uid="{00000000-0005-0000-0000-0000B8050000}"/>
    <cellStyle name="20% - Accent1 55_Essbase BS Tax Accounts EOY" xfId="1813" xr:uid="{00000000-0005-0000-0000-0000B9050000}"/>
    <cellStyle name="20% - Accent1 56" xfId="1814" xr:uid="{00000000-0005-0000-0000-0000BA050000}"/>
    <cellStyle name="20% - Accent1 56 2" xfId="1815" xr:uid="{00000000-0005-0000-0000-0000BB050000}"/>
    <cellStyle name="20% - Accent1 56 2 2" xfId="1816" xr:uid="{00000000-0005-0000-0000-0000BC050000}"/>
    <cellStyle name="20% - Accent1 56 2 2 2" xfId="1817" xr:uid="{00000000-0005-0000-0000-0000BD050000}"/>
    <cellStyle name="20% - Accent1 56 2 2 3" xfId="1818" xr:uid="{00000000-0005-0000-0000-0000BE050000}"/>
    <cellStyle name="20% - Accent1 56 2 2_Essbase BS Tax Accounts EOY" xfId="1819" xr:uid="{00000000-0005-0000-0000-0000BF050000}"/>
    <cellStyle name="20% - Accent1 56 2 3" xfId="1820" xr:uid="{00000000-0005-0000-0000-0000C0050000}"/>
    <cellStyle name="20% - Accent1 56 2 4" xfId="1821" xr:uid="{00000000-0005-0000-0000-0000C1050000}"/>
    <cellStyle name="20% - Accent1 56 2_Essbase BS Tax Accounts EOY" xfId="1822" xr:uid="{00000000-0005-0000-0000-0000C2050000}"/>
    <cellStyle name="20% - Accent1 56 3" xfId="1823" xr:uid="{00000000-0005-0000-0000-0000C3050000}"/>
    <cellStyle name="20% - Accent1 56 3 2" xfId="1824" xr:uid="{00000000-0005-0000-0000-0000C4050000}"/>
    <cellStyle name="20% - Accent1 56 3 3" xfId="1825" xr:uid="{00000000-0005-0000-0000-0000C5050000}"/>
    <cellStyle name="20% - Accent1 56 3_Essbase BS Tax Accounts EOY" xfId="1826" xr:uid="{00000000-0005-0000-0000-0000C6050000}"/>
    <cellStyle name="20% - Accent1 56 4" xfId="1827" xr:uid="{00000000-0005-0000-0000-0000C7050000}"/>
    <cellStyle name="20% - Accent1 56 5" xfId="1828" xr:uid="{00000000-0005-0000-0000-0000C8050000}"/>
    <cellStyle name="20% - Accent1 56_Essbase BS Tax Accounts EOY" xfId="1829" xr:uid="{00000000-0005-0000-0000-0000C9050000}"/>
    <cellStyle name="20% - Accent1 57" xfId="1830" xr:uid="{00000000-0005-0000-0000-0000CA050000}"/>
    <cellStyle name="20% - Accent1 57 2" xfId="1831" xr:uid="{00000000-0005-0000-0000-0000CB050000}"/>
    <cellStyle name="20% - Accent1 57 2 2" xfId="1832" xr:uid="{00000000-0005-0000-0000-0000CC050000}"/>
    <cellStyle name="20% - Accent1 57 2 3" xfId="1833" xr:uid="{00000000-0005-0000-0000-0000CD050000}"/>
    <cellStyle name="20% - Accent1 57 2_Essbase BS Tax Accounts EOY" xfId="1834" xr:uid="{00000000-0005-0000-0000-0000CE050000}"/>
    <cellStyle name="20% - Accent1 57 3" xfId="1835" xr:uid="{00000000-0005-0000-0000-0000CF050000}"/>
    <cellStyle name="20% - Accent1 57 4" xfId="1836" xr:uid="{00000000-0005-0000-0000-0000D0050000}"/>
    <cellStyle name="20% - Accent1 57_Essbase BS Tax Accounts EOY" xfId="1837" xr:uid="{00000000-0005-0000-0000-0000D1050000}"/>
    <cellStyle name="20% - Accent1 58" xfId="1838" xr:uid="{00000000-0005-0000-0000-0000D2050000}"/>
    <cellStyle name="20% - Accent1 58 2" xfId="1839" xr:uid="{00000000-0005-0000-0000-0000D3050000}"/>
    <cellStyle name="20% - Accent1 58 2 2" xfId="1840" xr:uid="{00000000-0005-0000-0000-0000D4050000}"/>
    <cellStyle name="20% - Accent1 58 2 3" xfId="1841" xr:uid="{00000000-0005-0000-0000-0000D5050000}"/>
    <cellStyle name="20% - Accent1 58 2_Essbase BS Tax Accounts EOY" xfId="1842" xr:uid="{00000000-0005-0000-0000-0000D6050000}"/>
    <cellStyle name="20% - Accent1 58 3" xfId="1843" xr:uid="{00000000-0005-0000-0000-0000D7050000}"/>
    <cellStyle name="20% - Accent1 58 4" xfId="1844" xr:uid="{00000000-0005-0000-0000-0000D8050000}"/>
    <cellStyle name="20% - Accent1 58_Essbase BS Tax Accounts EOY" xfId="1845" xr:uid="{00000000-0005-0000-0000-0000D9050000}"/>
    <cellStyle name="20% - Accent1 59" xfId="1846" xr:uid="{00000000-0005-0000-0000-0000DA050000}"/>
    <cellStyle name="20% - Accent1 59 2" xfId="1847" xr:uid="{00000000-0005-0000-0000-0000DB050000}"/>
    <cellStyle name="20% - Accent1 59 2 2" xfId="1848" xr:uid="{00000000-0005-0000-0000-0000DC050000}"/>
    <cellStyle name="20% - Accent1 59 2 3" xfId="1849" xr:uid="{00000000-0005-0000-0000-0000DD050000}"/>
    <cellStyle name="20% - Accent1 59 2_Essbase BS Tax Accounts EOY" xfId="1850" xr:uid="{00000000-0005-0000-0000-0000DE050000}"/>
    <cellStyle name="20% - Accent1 59 3" xfId="1851" xr:uid="{00000000-0005-0000-0000-0000DF050000}"/>
    <cellStyle name="20% - Accent1 59 4" xfId="1852" xr:uid="{00000000-0005-0000-0000-0000E0050000}"/>
    <cellStyle name="20% - Accent1 59_Essbase BS Tax Accounts EOY" xfId="1853" xr:uid="{00000000-0005-0000-0000-0000E1050000}"/>
    <cellStyle name="20% - Accent1 6" xfId="1854" xr:uid="{00000000-0005-0000-0000-0000E2050000}"/>
    <cellStyle name="20% - Accent1 6 10" xfId="1855" xr:uid="{00000000-0005-0000-0000-0000E3050000}"/>
    <cellStyle name="20% - Accent1 6 10 2" xfId="1856" xr:uid="{00000000-0005-0000-0000-0000E4050000}"/>
    <cellStyle name="20% - Accent1 6 10 3" xfId="1857" xr:uid="{00000000-0005-0000-0000-0000E5050000}"/>
    <cellStyle name="20% - Accent1 6 10_Essbase BS Tax Accounts EOY" xfId="1858" xr:uid="{00000000-0005-0000-0000-0000E6050000}"/>
    <cellStyle name="20% - Accent1 6 2" xfId="1859" xr:uid="{00000000-0005-0000-0000-0000E7050000}"/>
    <cellStyle name="20% - Accent1 6 2 2" xfId="1860" xr:uid="{00000000-0005-0000-0000-0000E8050000}"/>
    <cellStyle name="20% - Accent1 6 2 2 2" xfId="1861" xr:uid="{00000000-0005-0000-0000-0000E9050000}"/>
    <cellStyle name="20% - Accent1 6 2 2 3" xfId="1862" xr:uid="{00000000-0005-0000-0000-0000EA050000}"/>
    <cellStyle name="20% - Accent1 6 2 2 4" xfId="1863" xr:uid="{00000000-0005-0000-0000-0000EB050000}"/>
    <cellStyle name="20% - Accent1 6 2 3" xfId="1864" xr:uid="{00000000-0005-0000-0000-0000EC050000}"/>
    <cellStyle name="20% - Accent1 6 2 3 2" xfId="1865" xr:uid="{00000000-0005-0000-0000-0000ED050000}"/>
    <cellStyle name="20% - Accent1 6 2 3 3" xfId="1866" xr:uid="{00000000-0005-0000-0000-0000EE050000}"/>
    <cellStyle name="20% - Accent1 6 2 3 4" xfId="1867" xr:uid="{00000000-0005-0000-0000-0000EF050000}"/>
    <cellStyle name="20% - Accent1 6 2 4" xfId="1868" xr:uid="{00000000-0005-0000-0000-0000F0050000}"/>
    <cellStyle name="20% - Accent1 6 2 5" xfId="1869" xr:uid="{00000000-0005-0000-0000-0000F1050000}"/>
    <cellStyle name="20% - Accent1 6 2 5 2" xfId="1870" xr:uid="{00000000-0005-0000-0000-0000F2050000}"/>
    <cellStyle name="20% - Accent1 6 2 6" xfId="1871" xr:uid="{00000000-0005-0000-0000-0000F3050000}"/>
    <cellStyle name="20% - Accent1 6 2 7" xfId="1872" xr:uid="{00000000-0005-0000-0000-0000F4050000}"/>
    <cellStyle name="20% - Accent1 6 2 8" xfId="1873" xr:uid="{00000000-0005-0000-0000-0000F5050000}"/>
    <cellStyle name="20% - Accent1 6 2_Basis Info" xfId="1874" xr:uid="{00000000-0005-0000-0000-0000F6050000}"/>
    <cellStyle name="20% - Accent1 6 3" xfId="1875" xr:uid="{00000000-0005-0000-0000-0000F7050000}"/>
    <cellStyle name="20% - Accent1 6 3 2" xfId="1876" xr:uid="{00000000-0005-0000-0000-0000F8050000}"/>
    <cellStyle name="20% - Accent1 6 4" xfId="1877" xr:uid="{00000000-0005-0000-0000-0000F9050000}"/>
    <cellStyle name="20% - Accent1 6 4 2" xfId="1878" xr:uid="{00000000-0005-0000-0000-0000FA050000}"/>
    <cellStyle name="20% - Accent1 6 4 3" xfId="1879" xr:uid="{00000000-0005-0000-0000-0000FB050000}"/>
    <cellStyle name="20% - Accent1 6 4 4" xfId="1880" xr:uid="{00000000-0005-0000-0000-0000FC050000}"/>
    <cellStyle name="20% - Accent1 6 5" xfId="1881" xr:uid="{00000000-0005-0000-0000-0000FD050000}"/>
    <cellStyle name="20% - Accent1 6 6" xfId="1882" xr:uid="{00000000-0005-0000-0000-0000FE050000}"/>
    <cellStyle name="20% - Accent1 6 7" xfId="1883" xr:uid="{00000000-0005-0000-0000-0000FF050000}"/>
    <cellStyle name="20% - Accent1 6 8" xfId="1884" xr:uid="{00000000-0005-0000-0000-000000060000}"/>
    <cellStyle name="20% - Accent1 6 9" xfId="1885" xr:uid="{00000000-0005-0000-0000-000001060000}"/>
    <cellStyle name="20% - Accent1 6 9 2" xfId="1886" xr:uid="{00000000-0005-0000-0000-000002060000}"/>
    <cellStyle name="20% - Accent1 6 9 3" xfId="1887" xr:uid="{00000000-0005-0000-0000-000003060000}"/>
    <cellStyle name="20% - Accent1 6 9_Essbase BS Tax Accounts EOY" xfId="1888" xr:uid="{00000000-0005-0000-0000-000004060000}"/>
    <cellStyle name="20% - Accent1 6_Cap Software Basis Adj" xfId="1889" xr:uid="{00000000-0005-0000-0000-000005060000}"/>
    <cellStyle name="20% - Accent1 60" xfId="1890" xr:uid="{00000000-0005-0000-0000-000006060000}"/>
    <cellStyle name="20% - Accent1 60 2" xfId="1891" xr:uid="{00000000-0005-0000-0000-000007060000}"/>
    <cellStyle name="20% - Accent1 60 2 2" xfId="1892" xr:uid="{00000000-0005-0000-0000-000008060000}"/>
    <cellStyle name="20% - Accent1 60 2 3" xfId="1893" xr:uid="{00000000-0005-0000-0000-000009060000}"/>
    <cellStyle name="20% - Accent1 60 2_Essbase BS Tax Accounts EOY" xfId="1894" xr:uid="{00000000-0005-0000-0000-00000A060000}"/>
    <cellStyle name="20% - Accent1 60 3" xfId="1895" xr:uid="{00000000-0005-0000-0000-00000B060000}"/>
    <cellStyle name="20% - Accent1 60 4" xfId="1896" xr:uid="{00000000-0005-0000-0000-00000C060000}"/>
    <cellStyle name="20% - Accent1 60_Essbase BS Tax Accounts EOY" xfId="1897" xr:uid="{00000000-0005-0000-0000-00000D060000}"/>
    <cellStyle name="20% - Accent1 61" xfId="1898" xr:uid="{00000000-0005-0000-0000-00000E060000}"/>
    <cellStyle name="20% - Accent1 61 2" xfId="1899" xr:uid="{00000000-0005-0000-0000-00000F060000}"/>
    <cellStyle name="20% - Accent1 61 2 2" xfId="1900" xr:uid="{00000000-0005-0000-0000-000010060000}"/>
    <cellStyle name="20% - Accent1 61 2 3" xfId="1901" xr:uid="{00000000-0005-0000-0000-000011060000}"/>
    <cellStyle name="20% - Accent1 61 2_Essbase BS Tax Accounts EOY" xfId="1902" xr:uid="{00000000-0005-0000-0000-000012060000}"/>
    <cellStyle name="20% - Accent1 61 3" xfId="1903" xr:uid="{00000000-0005-0000-0000-000013060000}"/>
    <cellStyle name="20% - Accent1 61 4" xfId="1904" xr:uid="{00000000-0005-0000-0000-000014060000}"/>
    <cellStyle name="20% - Accent1 61_Essbase BS Tax Accounts EOY" xfId="1905" xr:uid="{00000000-0005-0000-0000-000015060000}"/>
    <cellStyle name="20% - Accent1 62" xfId="1906" xr:uid="{00000000-0005-0000-0000-000016060000}"/>
    <cellStyle name="20% - Accent1 62 2" xfId="1907" xr:uid="{00000000-0005-0000-0000-000017060000}"/>
    <cellStyle name="20% - Accent1 62 2 2" xfId="1908" xr:uid="{00000000-0005-0000-0000-000018060000}"/>
    <cellStyle name="20% - Accent1 62 2 3" xfId="1909" xr:uid="{00000000-0005-0000-0000-000019060000}"/>
    <cellStyle name="20% - Accent1 62 2_Essbase BS Tax Accounts EOY" xfId="1910" xr:uid="{00000000-0005-0000-0000-00001A060000}"/>
    <cellStyle name="20% - Accent1 62 3" xfId="1911" xr:uid="{00000000-0005-0000-0000-00001B060000}"/>
    <cellStyle name="20% - Accent1 62 4" xfId="1912" xr:uid="{00000000-0005-0000-0000-00001C060000}"/>
    <cellStyle name="20% - Accent1 62_Essbase BS Tax Accounts EOY" xfId="1913" xr:uid="{00000000-0005-0000-0000-00001D060000}"/>
    <cellStyle name="20% - Accent1 63" xfId="1914" xr:uid="{00000000-0005-0000-0000-00001E060000}"/>
    <cellStyle name="20% - Accent1 63 2" xfId="1915" xr:uid="{00000000-0005-0000-0000-00001F060000}"/>
    <cellStyle name="20% - Accent1 63 2 2" xfId="1916" xr:uid="{00000000-0005-0000-0000-000020060000}"/>
    <cellStyle name="20% - Accent1 63 2 3" xfId="1917" xr:uid="{00000000-0005-0000-0000-000021060000}"/>
    <cellStyle name="20% - Accent1 63 2_Essbase BS Tax Accounts EOY" xfId="1918" xr:uid="{00000000-0005-0000-0000-000022060000}"/>
    <cellStyle name="20% - Accent1 63 3" xfId="1919" xr:uid="{00000000-0005-0000-0000-000023060000}"/>
    <cellStyle name="20% - Accent1 63 4" xfId="1920" xr:uid="{00000000-0005-0000-0000-000024060000}"/>
    <cellStyle name="20% - Accent1 63_Essbase BS Tax Accounts EOY" xfId="1921" xr:uid="{00000000-0005-0000-0000-000025060000}"/>
    <cellStyle name="20% - Accent1 64" xfId="1922" xr:uid="{00000000-0005-0000-0000-000026060000}"/>
    <cellStyle name="20% - Accent1 64 2" xfId="1923" xr:uid="{00000000-0005-0000-0000-000027060000}"/>
    <cellStyle name="20% - Accent1 64 2 2" xfId="1924" xr:uid="{00000000-0005-0000-0000-000028060000}"/>
    <cellStyle name="20% - Accent1 64 2 3" xfId="1925" xr:uid="{00000000-0005-0000-0000-000029060000}"/>
    <cellStyle name="20% - Accent1 64 2_Essbase BS Tax Accounts EOY" xfId="1926" xr:uid="{00000000-0005-0000-0000-00002A060000}"/>
    <cellStyle name="20% - Accent1 64 3" xfId="1927" xr:uid="{00000000-0005-0000-0000-00002B060000}"/>
    <cellStyle name="20% - Accent1 64 4" xfId="1928" xr:uid="{00000000-0005-0000-0000-00002C060000}"/>
    <cellStyle name="20% - Accent1 64_Essbase BS Tax Accounts EOY" xfId="1929" xr:uid="{00000000-0005-0000-0000-00002D060000}"/>
    <cellStyle name="20% - Accent1 65" xfId="1930" xr:uid="{00000000-0005-0000-0000-00002E060000}"/>
    <cellStyle name="20% - Accent1 65 2" xfId="1931" xr:uid="{00000000-0005-0000-0000-00002F060000}"/>
    <cellStyle name="20% - Accent1 65 2 2" xfId="1932" xr:uid="{00000000-0005-0000-0000-000030060000}"/>
    <cellStyle name="20% - Accent1 65 2 3" xfId="1933" xr:uid="{00000000-0005-0000-0000-000031060000}"/>
    <cellStyle name="20% - Accent1 65 2_Essbase BS Tax Accounts EOY" xfId="1934" xr:uid="{00000000-0005-0000-0000-000032060000}"/>
    <cellStyle name="20% - Accent1 65 3" xfId="1935" xr:uid="{00000000-0005-0000-0000-000033060000}"/>
    <cellStyle name="20% - Accent1 65 4" xfId="1936" xr:uid="{00000000-0005-0000-0000-000034060000}"/>
    <cellStyle name="20% - Accent1 65_Essbase BS Tax Accounts EOY" xfId="1937" xr:uid="{00000000-0005-0000-0000-000035060000}"/>
    <cellStyle name="20% - Accent1 66" xfId="1938" xr:uid="{00000000-0005-0000-0000-000036060000}"/>
    <cellStyle name="20% - Accent1 66 2" xfId="1939" xr:uid="{00000000-0005-0000-0000-000037060000}"/>
    <cellStyle name="20% - Accent1 66 2 2" xfId="1940" xr:uid="{00000000-0005-0000-0000-000038060000}"/>
    <cellStyle name="20% - Accent1 66 2 3" xfId="1941" xr:uid="{00000000-0005-0000-0000-000039060000}"/>
    <cellStyle name="20% - Accent1 66 2_Essbase BS Tax Accounts EOY" xfId="1942" xr:uid="{00000000-0005-0000-0000-00003A060000}"/>
    <cellStyle name="20% - Accent1 66 3" xfId="1943" xr:uid="{00000000-0005-0000-0000-00003B060000}"/>
    <cellStyle name="20% - Accent1 66 4" xfId="1944" xr:uid="{00000000-0005-0000-0000-00003C060000}"/>
    <cellStyle name="20% - Accent1 66_Essbase BS Tax Accounts EOY" xfId="1945" xr:uid="{00000000-0005-0000-0000-00003D060000}"/>
    <cellStyle name="20% - Accent1 67" xfId="1946" xr:uid="{00000000-0005-0000-0000-00003E060000}"/>
    <cellStyle name="20% - Accent1 67 2" xfId="1947" xr:uid="{00000000-0005-0000-0000-00003F060000}"/>
    <cellStyle name="20% - Accent1 67 2 2" xfId="1948" xr:uid="{00000000-0005-0000-0000-000040060000}"/>
    <cellStyle name="20% - Accent1 67 2 3" xfId="1949" xr:uid="{00000000-0005-0000-0000-000041060000}"/>
    <cellStyle name="20% - Accent1 67 2_Essbase BS Tax Accounts EOY" xfId="1950" xr:uid="{00000000-0005-0000-0000-000042060000}"/>
    <cellStyle name="20% - Accent1 67 3" xfId="1951" xr:uid="{00000000-0005-0000-0000-000043060000}"/>
    <cellStyle name="20% - Accent1 67 4" xfId="1952" xr:uid="{00000000-0005-0000-0000-000044060000}"/>
    <cellStyle name="20% - Accent1 67_Essbase BS Tax Accounts EOY" xfId="1953" xr:uid="{00000000-0005-0000-0000-000045060000}"/>
    <cellStyle name="20% - Accent1 68" xfId="1954" xr:uid="{00000000-0005-0000-0000-000046060000}"/>
    <cellStyle name="20% - Accent1 68 2" xfId="1955" xr:uid="{00000000-0005-0000-0000-000047060000}"/>
    <cellStyle name="20% - Accent1 68 2 2" xfId="1956" xr:uid="{00000000-0005-0000-0000-000048060000}"/>
    <cellStyle name="20% - Accent1 68 2 3" xfId="1957" xr:uid="{00000000-0005-0000-0000-000049060000}"/>
    <cellStyle name="20% - Accent1 68 2_Essbase BS Tax Accounts EOY" xfId="1958" xr:uid="{00000000-0005-0000-0000-00004A060000}"/>
    <cellStyle name="20% - Accent1 68 3" xfId="1959" xr:uid="{00000000-0005-0000-0000-00004B060000}"/>
    <cellStyle name="20% - Accent1 68 4" xfId="1960" xr:uid="{00000000-0005-0000-0000-00004C060000}"/>
    <cellStyle name="20% - Accent1 68_Essbase BS Tax Accounts EOY" xfId="1961" xr:uid="{00000000-0005-0000-0000-00004D060000}"/>
    <cellStyle name="20% - Accent1 69" xfId="1962" xr:uid="{00000000-0005-0000-0000-00004E060000}"/>
    <cellStyle name="20% - Accent1 69 2" xfId="1963" xr:uid="{00000000-0005-0000-0000-00004F060000}"/>
    <cellStyle name="20% - Accent1 69 2 2" xfId="1964" xr:uid="{00000000-0005-0000-0000-000050060000}"/>
    <cellStyle name="20% - Accent1 69 2 3" xfId="1965" xr:uid="{00000000-0005-0000-0000-000051060000}"/>
    <cellStyle name="20% - Accent1 69 2_Essbase BS Tax Accounts EOY" xfId="1966" xr:uid="{00000000-0005-0000-0000-000052060000}"/>
    <cellStyle name="20% - Accent1 69 3" xfId="1967" xr:uid="{00000000-0005-0000-0000-000053060000}"/>
    <cellStyle name="20% - Accent1 69 4" xfId="1968" xr:uid="{00000000-0005-0000-0000-000054060000}"/>
    <cellStyle name="20% - Accent1 69_Essbase BS Tax Accounts EOY" xfId="1969" xr:uid="{00000000-0005-0000-0000-000055060000}"/>
    <cellStyle name="20% - Accent1 7" xfId="1970" xr:uid="{00000000-0005-0000-0000-000056060000}"/>
    <cellStyle name="20% - Accent1 7 2" xfId="1971" xr:uid="{00000000-0005-0000-0000-000057060000}"/>
    <cellStyle name="20% - Accent1 7 2 2" xfId="1972" xr:uid="{00000000-0005-0000-0000-000058060000}"/>
    <cellStyle name="20% - Accent1 7 2 3" xfId="1973" xr:uid="{00000000-0005-0000-0000-000059060000}"/>
    <cellStyle name="20% - Accent1 7 2 4" xfId="1974" xr:uid="{00000000-0005-0000-0000-00005A060000}"/>
    <cellStyle name="20% - Accent1 7 3" xfId="1975" xr:uid="{00000000-0005-0000-0000-00005B060000}"/>
    <cellStyle name="20% - Accent1 7 3 2" xfId="1976" xr:uid="{00000000-0005-0000-0000-00005C060000}"/>
    <cellStyle name="20% - Accent1 7 4" xfId="1977" xr:uid="{00000000-0005-0000-0000-00005D060000}"/>
    <cellStyle name="20% - Accent1 7 4 2" xfId="1978" xr:uid="{00000000-0005-0000-0000-00005E060000}"/>
    <cellStyle name="20% - Accent1 7 4 3" xfId="1979" xr:uid="{00000000-0005-0000-0000-00005F060000}"/>
    <cellStyle name="20% - Accent1 7 4 4" xfId="1980" xr:uid="{00000000-0005-0000-0000-000060060000}"/>
    <cellStyle name="20% - Accent1 7 5" xfId="1981" xr:uid="{00000000-0005-0000-0000-000061060000}"/>
    <cellStyle name="20% - Accent1 7 5 2" xfId="1982" xr:uid="{00000000-0005-0000-0000-000062060000}"/>
    <cellStyle name="20% - Accent1 7 5 3" xfId="1983" xr:uid="{00000000-0005-0000-0000-000063060000}"/>
    <cellStyle name="20% - Accent1 7 5_Essbase BS Tax Accounts EOY" xfId="1984" xr:uid="{00000000-0005-0000-0000-000064060000}"/>
    <cellStyle name="20% - Accent1 7_Cap Software Basis Adj" xfId="1985" xr:uid="{00000000-0005-0000-0000-000065060000}"/>
    <cellStyle name="20% - Accent1 70" xfId="1986" xr:uid="{00000000-0005-0000-0000-000066060000}"/>
    <cellStyle name="20% - Accent1 70 2" xfId="1987" xr:uid="{00000000-0005-0000-0000-000067060000}"/>
    <cellStyle name="20% - Accent1 70 2 2" xfId="1988" xr:uid="{00000000-0005-0000-0000-000068060000}"/>
    <cellStyle name="20% - Accent1 70 3" xfId="1989" xr:uid="{00000000-0005-0000-0000-000069060000}"/>
    <cellStyle name="20% - Accent1 70 4" xfId="1990" xr:uid="{00000000-0005-0000-0000-00006A060000}"/>
    <cellStyle name="20% - Accent1 70_Essbase BS Tax Accounts EOY" xfId="1991" xr:uid="{00000000-0005-0000-0000-00006B060000}"/>
    <cellStyle name="20% - Accent1 71" xfId="1992" xr:uid="{00000000-0005-0000-0000-00006C060000}"/>
    <cellStyle name="20% - Accent1 71 2" xfId="1993" xr:uid="{00000000-0005-0000-0000-00006D060000}"/>
    <cellStyle name="20% - Accent1 71 2 2" xfId="1994" xr:uid="{00000000-0005-0000-0000-00006E060000}"/>
    <cellStyle name="20% - Accent1 71 3" xfId="1995" xr:uid="{00000000-0005-0000-0000-00006F060000}"/>
    <cellStyle name="20% - Accent1 71 4" xfId="1996" xr:uid="{00000000-0005-0000-0000-000070060000}"/>
    <cellStyle name="20% - Accent1 71_Essbase BS Tax Accounts EOY" xfId="1997" xr:uid="{00000000-0005-0000-0000-000071060000}"/>
    <cellStyle name="20% - Accent1 72" xfId="1998" xr:uid="{00000000-0005-0000-0000-000072060000}"/>
    <cellStyle name="20% - Accent1 72 2" xfId="1999" xr:uid="{00000000-0005-0000-0000-000073060000}"/>
    <cellStyle name="20% - Accent1 72 2 2" xfId="2000" xr:uid="{00000000-0005-0000-0000-000074060000}"/>
    <cellStyle name="20% - Accent1 72 3" xfId="2001" xr:uid="{00000000-0005-0000-0000-000075060000}"/>
    <cellStyle name="20% - Accent1 72 4" xfId="2002" xr:uid="{00000000-0005-0000-0000-000076060000}"/>
    <cellStyle name="20% - Accent1 72_Essbase BS Tax Accounts EOY" xfId="2003" xr:uid="{00000000-0005-0000-0000-000077060000}"/>
    <cellStyle name="20% - Accent1 73" xfId="2004" xr:uid="{00000000-0005-0000-0000-000078060000}"/>
    <cellStyle name="20% - Accent1 73 2" xfId="2005" xr:uid="{00000000-0005-0000-0000-000079060000}"/>
    <cellStyle name="20% - Accent1 73 2 2" xfId="2006" xr:uid="{00000000-0005-0000-0000-00007A060000}"/>
    <cellStyle name="20% - Accent1 73 3" xfId="2007" xr:uid="{00000000-0005-0000-0000-00007B060000}"/>
    <cellStyle name="20% - Accent1 73 4" xfId="2008" xr:uid="{00000000-0005-0000-0000-00007C060000}"/>
    <cellStyle name="20% - Accent1 73_Essbase BS Tax Accounts EOY" xfId="2009" xr:uid="{00000000-0005-0000-0000-00007D060000}"/>
    <cellStyle name="20% - Accent1 74" xfId="2010" xr:uid="{00000000-0005-0000-0000-00007E060000}"/>
    <cellStyle name="20% - Accent1 74 2" xfId="2011" xr:uid="{00000000-0005-0000-0000-00007F060000}"/>
    <cellStyle name="20% - Accent1 74 2 2" xfId="2012" xr:uid="{00000000-0005-0000-0000-000080060000}"/>
    <cellStyle name="20% - Accent1 74 3" xfId="2013" xr:uid="{00000000-0005-0000-0000-000081060000}"/>
    <cellStyle name="20% - Accent1 74 4" xfId="2014" xr:uid="{00000000-0005-0000-0000-000082060000}"/>
    <cellStyle name="20% - Accent1 74_Essbase BS Tax Accounts EOY" xfId="2015" xr:uid="{00000000-0005-0000-0000-000083060000}"/>
    <cellStyle name="20% - Accent1 75" xfId="2016" xr:uid="{00000000-0005-0000-0000-000084060000}"/>
    <cellStyle name="20% - Accent1 75 2" xfId="2017" xr:uid="{00000000-0005-0000-0000-000085060000}"/>
    <cellStyle name="20% - Accent1 75 2 2" xfId="2018" xr:uid="{00000000-0005-0000-0000-000086060000}"/>
    <cellStyle name="20% - Accent1 75 3" xfId="2019" xr:uid="{00000000-0005-0000-0000-000087060000}"/>
    <cellStyle name="20% - Accent1 75 4" xfId="2020" xr:uid="{00000000-0005-0000-0000-000088060000}"/>
    <cellStyle name="20% - Accent1 75_Essbase BS Tax Accounts EOY" xfId="2021" xr:uid="{00000000-0005-0000-0000-000089060000}"/>
    <cellStyle name="20% - Accent1 76" xfId="2022" xr:uid="{00000000-0005-0000-0000-00008A060000}"/>
    <cellStyle name="20% - Accent1 76 2" xfId="2023" xr:uid="{00000000-0005-0000-0000-00008B060000}"/>
    <cellStyle name="20% - Accent1 76 2 2" xfId="2024" xr:uid="{00000000-0005-0000-0000-00008C060000}"/>
    <cellStyle name="20% - Accent1 76 3" xfId="2025" xr:uid="{00000000-0005-0000-0000-00008D060000}"/>
    <cellStyle name="20% - Accent1 76 4" xfId="2026" xr:uid="{00000000-0005-0000-0000-00008E060000}"/>
    <cellStyle name="20% - Accent1 76_Essbase BS Tax Accounts EOY" xfId="2027" xr:uid="{00000000-0005-0000-0000-00008F060000}"/>
    <cellStyle name="20% - Accent1 77" xfId="2028" xr:uid="{00000000-0005-0000-0000-000090060000}"/>
    <cellStyle name="20% - Accent1 77 2" xfId="2029" xr:uid="{00000000-0005-0000-0000-000091060000}"/>
    <cellStyle name="20% - Accent1 77 2 2" xfId="2030" xr:uid="{00000000-0005-0000-0000-000092060000}"/>
    <cellStyle name="20% - Accent1 77 3" xfId="2031" xr:uid="{00000000-0005-0000-0000-000093060000}"/>
    <cellStyle name="20% - Accent1 77 4" xfId="2032" xr:uid="{00000000-0005-0000-0000-000094060000}"/>
    <cellStyle name="20% - Accent1 77_Essbase BS Tax Accounts EOY" xfId="2033" xr:uid="{00000000-0005-0000-0000-000095060000}"/>
    <cellStyle name="20% - Accent1 78" xfId="2034" xr:uid="{00000000-0005-0000-0000-000096060000}"/>
    <cellStyle name="20% - Accent1 78 2" xfId="2035" xr:uid="{00000000-0005-0000-0000-000097060000}"/>
    <cellStyle name="20% - Accent1 78 2 2" xfId="2036" xr:uid="{00000000-0005-0000-0000-000098060000}"/>
    <cellStyle name="20% - Accent1 78 3" xfId="2037" xr:uid="{00000000-0005-0000-0000-000099060000}"/>
    <cellStyle name="20% - Accent1 78 4" xfId="2038" xr:uid="{00000000-0005-0000-0000-00009A060000}"/>
    <cellStyle name="20% - Accent1 78_Essbase BS Tax Accounts EOY" xfId="2039" xr:uid="{00000000-0005-0000-0000-00009B060000}"/>
    <cellStyle name="20% - Accent1 79" xfId="2040" xr:uid="{00000000-0005-0000-0000-00009C060000}"/>
    <cellStyle name="20% - Accent1 79 2" xfId="2041" xr:uid="{00000000-0005-0000-0000-00009D060000}"/>
    <cellStyle name="20% - Accent1 79 2 2" xfId="2042" xr:uid="{00000000-0005-0000-0000-00009E060000}"/>
    <cellStyle name="20% - Accent1 79 3" xfId="2043" xr:uid="{00000000-0005-0000-0000-00009F060000}"/>
    <cellStyle name="20% - Accent1 79 4" xfId="2044" xr:uid="{00000000-0005-0000-0000-0000A0060000}"/>
    <cellStyle name="20% - Accent1 79_Essbase BS Tax Accounts EOY" xfId="2045" xr:uid="{00000000-0005-0000-0000-0000A1060000}"/>
    <cellStyle name="20% - Accent1 8" xfId="2046" xr:uid="{00000000-0005-0000-0000-0000A2060000}"/>
    <cellStyle name="20% - Accent1 8 2" xfId="2047" xr:uid="{00000000-0005-0000-0000-0000A3060000}"/>
    <cellStyle name="20% - Accent1 8 2 2" xfId="2048" xr:uid="{00000000-0005-0000-0000-0000A4060000}"/>
    <cellStyle name="20% - Accent1 8 2 3" xfId="2049" xr:uid="{00000000-0005-0000-0000-0000A5060000}"/>
    <cellStyle name="20% - Accent1 8 2 4" xfId="2050" xr:uid="{00000000-0005-0000-0000-0000A6060000}"/>
    <cellStyle name="20% - Accent1 8 3" xfId="2051" xr:uid="{00000000-0005-0000-0000-0000A7060000}"/>
    <cellStyle name="20% - Accent1 8 3 2" xfId="2052" xr:uid="{00000000-0005-0000-0000-0000A8060000}"/>
    <cellStyle name="20% - Accent1 8 4" xfId="2053" xr:uid="{00000000-0005-0000-0000-0000A9060000}"/>
    <cellStyle name="20% - Accent1 8 4 2" xfId="2054" xr:uid="{00000000-0005-0000-0000-0000AA060000}"/>
    <cellStyle name="20% - Accent1 8 4 3" xfId="2055" xr:uid="{00000000-0005-0000-0000-0000AB060000}"/>
    <cellStyle name="20% - Accent1 8 4 4" xfId="2056" xr:uid="{00000000-0005-0000-0000-0000AC060000}"/>
    <cellStyle name="20% - Accent1 8 5" xfId="2057" xr:uid="{00000000-0005-0000-0000-0000AD060000}"/>
    <cellStyle name="20% - Accent1 8 5 2" xfId="2058" xr:uid="{00000000-0005-0000-0000-0000AE060000}"/>
    <cellStyle name="20% - Accent1 8 5 3" xfId="2059" xr:uid="{00000000-0005-0000-0000-0000AF060000}"/>
    <cellStyle name="20% - Accent1 8 5_Essbase BS Tax Accounts EOY" xfId="2060" xr:uid="{00000000-0005-0000-0000-0000B0060000}"/>
    <cellStyle name="20% - Accent1 8_Cap Software Basis Adj" xfId="2061" xr:uid="{00000000-0005-0000-0000-0000B1060000}"/>
    <cellStyle name="20% - Accent1 80" xfId="2062" xr:uid="{00000000-0005-0000-0000-0000B2060000}"/>
    <cellStyle name="20% - Accent1 80 2" xfId="2063" xr:uid="{00000000-0005-0000-0000-0000B3060000}"/>
    <cellStyle name="20% - Accent1 80 2 2" xfId="2064" xr:uid="{00000000-0005-0000-0000-0000B4060000}"/>
    <cellStyle name="20% - Accent1 80 3" xfId="2065" xr:uid="{00000000-0005-0000-0000-0000B5060000}"/>
    <cellStyle name="20% - Accent1 80 4" xfId="2066" xr:uid="{00000000-0005-0000-0000-0000B6060000}"/>
    <cellStyle name="20% - Accent1 80_Essbase BS Tax Accounts EOY" xfId="2067" xr:uid="{00000000-0005-0000-0000-0000B7060000}"/>
    <cellStyle name="20% - Accent1 81" xfId="2068" xr:uid="{00000000-0005-0000-0000-0000B8060000}"/>
    <cellStyle name="20% - Accent1 81 2" xfId="2069" xr:uid="{00000000-0005-0000-0000-0000B9060000}"/>
    <cellStyle name="20% - Accent1 81 2 2" xfId="2070" xr:uid="{00000000-0005-0000-0000-0000BA060000}"/>
    <cellStyle name="20% - Accent1 81 3" xfId="2071" xr:uid="{00000000-0005-0000-0000-0000BB060000}"/>
    <cellStyle name="20% - Accent1 81 4" xfId="2072" xr:uid="{00000000-0005-0000-0000-0000BC060000}"/>
    <cellStyle name="20% - Accent1 81_Essbase BS Tax Accounts EOY" xfId="2073" xr:uid="{00000000-0005-0000-0000-0000BD060000}"/>
    <cellStyle name="20% - Accent1 82" xfId="2074" xr:uid="{00000000-0005-0000-0000-0000BE060000}"/>
    <cellStyle name="20% - Accent1 82 2" xfId="2075" xr:uid="{00000000-0005-0000-0000-0000BF060000}"/>
    <cellStyle name="20% - Accent1 82 2 2" xfId="2076" xr:uid="{00000000-0005-0000-0000-0000C0060000}"/>
    <cellStyle name="20% - Accent1 82 3" xfId="2077" xr:uid="{00000000-0005-0000-0000-0000C1060000}"/>
    <cellStyle name="20% - Accent1 82 4" xfId="2078" xr:uid="{00000000-0005-0000-0000-0000C2060000}"/>
    <cellStyle name="20% - Accent1 82_Essbase BS Tax Accounts EOY" xfId="2079" xr:uid="{00000000-0005-0000-0000-0000C3060000}"/>
    <cellStyle name="20% - Accent1 83" xfId="2080" xr:uid="{00000000-0005-0000-0000-0000C4060000}"/>
    <cellStyle name="20% - Accent1 83 2" xfId="2081" xr:uid="{00000000-0005-0000-0000-0000C5060000}"/>
    <cellStyle name="20% - Accent1 83 2 2" xfId="2082" xr:uid="{00000000-0005-0000-0000-0000C6060000}"/>
    <cellStyle name="20% - Accent1 83 3" xfId="2083" xr:uid="{00000000-0005-0000-0000-0000C7060000}"/>
    <cellStyle name="20% - Accent1 83 4" xfId="2084" xr:uid="{00000000-0005-0000-0000-0000C8060000}"/>
    <cellStyle name="20% - Accent1 83_Essbase BS Tax Accounts EOY" xfId="2085" xr:uid="{00000000-0005-0000-0000-0000C9060000}"/>
    <cellStyle name="20% - Accent1 84" xfId="2086" xr:uid="{00000000-0005-0000-0000-0000CA060000}"/>
    <cellStyle name="20% - Accent1 84 2" xfId="2087" xr:uid="{00000000-0005-0000-0000-0000CB060000}"/>
    <cellStyle name="20% - Accent1 84 2 2" xfId="2088" xr:uid="{00000000-0005-0000-0000-0000CC060000}"/>
    <cellStyle name="20% - Accent1 84 3" xfId="2089" xr:uid="{00000000-0005-0000-0000-0000CD060000}"/>
    <cellStyle name="20% - Accent1 85" xfId="2090" xr:uid="{00000000-0005-0000-0000-0000CE060000}"/>
    <cellStyle name="20% - Accent1 85 2" xfId="2091" xr:uid="{00000000-0005-0000-0000-0000CF060000}"/>
    <cellStyle name="20% - Accent1 85 2 2" xfId="2092" xr:uid="{00000000-0005-0000-0000-0000D0060000}"/>
    <cellStyle name="20% - Accent1 85 3" xfId="2093" xr:uid="{00000000-0005-0000-0000-0000D1060000}"/>
    <cellStyle name="20% - Accent1 86" xfId="2094" xr:uid="{00000000-0005-0000-0000-0000D2060000}"/>
    <cellStyle name="20% - Accent1 86 2" xfId="2095" xr:uid="{00000000-0005-0000-0000-0000D3060000}"/>
    <cellStyle name="20% - Accent1 86 2 2" xfId="2096" xr:uid="{00000000-0005-0000-0000-0000D4060000}"/>
    <cellStyle name="20% - Accent1 86 3" xfId="2097" xr:uid="{00000000-0005-0000-0000-0000D5060000}"/>
    <cellStyle name="20% - Accent1 87" xfId="2098" xr:uid="{00000000-0005-0000-0000-0000D6060000}"/>
    <cellStyle name="20% - Accent1 87 2" xfId="2099" xr:uid="{00000000-0005-0000-0000-0000D7060000}"/>
    <cellStyle name="20% - Accent1 87 2 2" xfId="2100" xr:uid="{00000000-0005-0000-0000-0000D8060000}"/>
    <cellStyle name="20% - Accent1 87 3" xfId="2101" xr:uid="{00000000-0005-0000-0000-0000D9060000}"/>
    <cellStyle name="20% - Accent1 88" xfId="2102" xr:uid="{00000000-0005-0000-0000-0000DA060000}"/>
    <cellStyle name="20% - Accent1 88 2" xfId="2103" xr:uid="{00000000-0005-0000-0000-0000DB060000}"/>
    <cellStyle name="20% - Accent1 88 2 2" xfId="2104" xr:uid="{00000000-0005-0000-0000-0000DC060000}"/>
    <cellStyle name="20% - Accent1 88 3" xfId="2105" xr:uid="{00000000-0005-0000-0000-0000DD060000}"/>
    <cellStyle name="20% - Accent1 89" xfId="2106" xr:uid="{00000000-0005-0000-0000-0000DE060000}"/>
    <cellStyle name="20% - Accent1 89 2" xfId="2107" xr:uid="{00000000-0005-0000-0000-0000DF060000}"/>
    <cellStyle name="20% - Accent1 89 2 2" xfId="2108" xr:uid="{00000000-0005-0000-0000-0000E0060000}"/>
    <cellStyle name="20% - Accent1 89 3" xfId="2109" xr:uid="{00000000-0005-0000-0000-0000E1060000}"/>
    <cellStyle name="20% - Accent1 9" xfId="2110" xr:uid="{00000000-0005-0000-0000-0000E2060000}"/>
    <cellStyle name="20% - Accent1 9 2" xfId="2111" xr:uid="{00000000-0005-0000-0000-0000E3060000}"/>
    <cellStyle name="20% - Accent1 9 2 2" xfId="2112" xr:uid="{00000000-0005-0000-0000-0000E4060000}"/>
    <cellStyle name="20% - Accent1 9 2 3" xfId="2113" xr:uid="{00000000-0005-0000-0000-0000E5060000}"/>
    <cellStyle name="20% - Accent1 9 2 4" xfId="2114" xr:uid="{00000000-0005-0000-0000-0000E6060000}"/>
    <cellStyle name="20% - Accent1 9 3" xfId="2115" xr:uid="{00000000-0005-0000-0000-0000E7060000}"/>
    <cellStyle name="20% - Accent1 9 3 2" xfId="2116" xr:uid="{00000000-0005-0000-0000-0000E8060000}"/>
    <cellStyle name="20% - Accent1 9 4" xfId="2117" xr:uid="{00000000-0005-0000-0000-0000E9060000}"/>
    <cellStyle name="20% - Accent1 9 4 2" xfId="2118" xr:uid="{00000000-0005-0000-0000-0000EA060000}"/>
    <cellStyle name="20% - Accent1 9 4 3" xfId="2119" xr:uid="{00000000-0005-0000-0000-0000EB060000}"/>
    <cellStyle name="20% - Accent1 9 4 4" xfId="2120" xr:uid="{00000000-0005-0000-0000-0000EC060000}"/>
    <cellStyle name="20% - Accent1 9 5" xfId="2121" xr:uid="{00000000-0005-0000-0000-0000ED060000}"/>
    <cellStyle name="20% - Accent1 9 5 2" xfId="2122" xr:uid="{00000000-0005-0000-0000-0000EE060000}"/>
    <cellStyle name="20% - Accent1 9 5 3" xfId="2123" xr:uid="{00000000-0005-0000-0000-0000EF060000}"/>
    <cellStyle name="20% - Accent1 9 5_Essbase BS Tax Accounts EOY" xfId="2124" xr:uid="{00000000-0005-0000-0000-0000F0060000}"/>
    <cellStyle name="20% - Accent1 9_Cap Software Basis Adj" xfId="2125" xr:uid="{00000000-0005-0000-0000-0000F1060000}"/>
    <cellStyle name="20% - Accent1 90" xfId="2126" xr:uid="{00000000-0005-0000-0000-0000F2060000}"/>
    <cellStyle name="20% - Accent1 90 2" xfId="2127" xr:uid="{00000000-0005-0000-0000-0000F3060000}"/>
    <cellStyle name="20% - Accent1 90 2 2" xfId="2128" xr:uid="{00000000-0005-0000-0000-0000F4060000}"/>
    <cellStyle name="20% - Accent1 90 3" xfId="2129" xr:uid="{00000000-0005-0000-0000-0000F5060000}"/>
    <cellStyle name="20% - Accent1 91" xfId="2130" xr:uid="{00000000-0005-0000-0000-0000F6060000}"/>
    <cellStyle name="20% - Accent1 91 2" xfId="2131" xr:uid="{00000000-0005-0000-0000-0000F7060000}"/>
    <cellStyle name="20% - Accent1 91 2 2" xfId="2132" xr:uid="{00000000-0005-0000-0000-0000F8060000}"/>
    <cellStyle name="20% - Accent1 91 3" xfId="2133" xr:uid="{00000000-0005-0000-0000-0000F9060000}"/>
    <cellStyle name="20% - Accent1 92" xfId="2134" xr:uid="{00000000-0005-0000-0000-0000FA060000}"/>
    <cellStyle name="20% - Accent1 92 2" xfId="2135" xr:uid="{00000000-0005-0000-0000-0000FB060000}"/>
    <cellStyle name="20% - Accent1 92 2 2" xfId="2136" xr:uid="{00000000-0005-0000-0000-0000FC060000}"/>
    <cellStyle name="20% - Accent1 92 3" xfId="2137" xr:uid="{00000000-0005-0000-0000-0000FD060000}"/>
    <cellStyle name="20% - Accent1 93" xfId="2138" xr:uid="{00000000-0005-0000-0000-0000FE060000}"/>
    <cellStyle name="20% - Accent1 93 2" xfId="2139" xr:uid="{00000000-0005-0000-0000-0000FF060000}"/>
    <cellStyle name="20% - Accent1 93 2 2" xfId="2140" xr:uid="{00000000-0005-0000-0000-000000070000}"/>
    <cellStyle name="20% - Accent1 93 3" xfId="2141" xr:uid="{00000000-0005-0000-0000-000001070000}"/>
    <cellStyle name="20% - Accent1 94" xfId="2142" xr:uid="{00000000-0005-0000-0000-000002070000}"/>
    <cellStyle name="20% - Accent1 94 2" xfId="2143" xr:uid="{00000000-0005-0000-0000-000003070000}"/>
    <cellStyle name="20% - Accent1 94 2 2" xfId="2144" xr:uid="{00000000-0005-0000-0000-000004070000}"/>
    <cellStyle name="20% - Accent1 94 3" xfId="2145" xr:uid="{00000000-0005-0000-0000-000005070000}"/>
    <cellStyle name="20% - Accent1 95" xfId="2146" xr:uid="{00000000-0005-0000-0000-000006070000}"/>
    <cellStyle name="20% - Accent1 95 2" xfId="2147" xr:uid="{00000000-0005-0000-0000-000007070000}"/>
    <cellStyle name="20% - Accent1 95 2 2" xfId="2148" xr:uid="{00000000-0005-0000-0000-000008070000}"/>
    <cellStyle name="20% - Accent1 95 3" xfId="2149" xr:uid="{00000000-0005-0000-0000-000009070000}"/>
    <cellStyle name="20% - Accent1 96" xfId="2150" xr:uid="{00000000-0005-0000-0000-00000A070000}"/>
    <cellStyle name="20% - Accent1 96 2" xfId="2151" xr:uid="{00000000-0005-0000-0000-00000B070000}"/>
    <cellStyle name="20% - Accent1 96 2 2" xfId="2152" xr:uid="{00000000-0005-0000-0000-00000C070000}"/>
    <cellStyle name="20% - Accent1 96 3" xfId="2153" xr:uid="{00000000-0005-0000-0000-00000D070000}"/>
    <cellStyle name="20% - Accent1 97" xfId="2154" xr:uid="{00000000-0005-0000-0000-00000E070000}"/>
    <cellStyle name="20% - Accent1 97 2" xfId="2155" xr:uid="{00000000-0005-0000-0000-00000F070000}"/>
    <cellStyle name="20% - Accent1 97 2 2" xfId="2156" xr:uid="{00000000-0005-0000-0000-000010070000}"/>
    <cellStyle name="20% - Accent1 97 3" xfId="2157" xr:uid="{00000000-0005-0000-0000-000011070000}"/>
    <cellStyle name="20% - Accent1 98" xfId="2158" xr:uid="{00000000-0005-0000-0000-000012070000}"/>
    <cellStyle name="20% - Accent1 98 2" xfId="2159" xr:uid="{00000000-0005-0000-0000-000013070000}"/>
    <cellStyle name="20% - Accent1 98 2 2" xfId="2160" xr:uid="{00000000-0005-0000-0000-000014070000}"/>
    <cellStyle name="20% - Accent1 98 3" xfId="2161" xr:uid="{00000000-0005-0000-0000-000015070000}"/>
    <cellStyle name="20% - Accent1 99" xfId="2162" xr:uid="{00000000-0005-0000-0000-000016070000}"/>
    <cellStyle name="20% - Accent1 99 2" xfId="2163" xr:uid="{00000000-0005-0000-0000-000017070000}"/>
    <cellStyle name="20% - Accent1 99 2 2" xfId="2164" xr:uid="{00000000-0005-0000-0000-000018070000}"/>
    <cellStyle name="20% - Accent1 99 3" xfId="2165" xr:uid="{00000000-0005-0000-0000-000019070000}"/>
    <cellStyle name="20% - Accent2" xfId="2" builtinId="34" customBuiltin="1"/>
    <cellStyle name="20% - Accent2 10" xfId="2166" xr:uid="{00000000-0005-0000-0000-00001B070000}"/>
    <cellStyle name="20% - Accent2 10 2" xfId="2167" xr:uid="{00000000-0005-0000-0000-00001C070000}"/>
    <cellStyle name="20% - Accent2 10 2 2" xfId="2168" xr:uid="{00000000-0005-0000-0000-00001D070000}"/>
    <cellStyle name="20% - Accent2 10 2 3" xfId="2169" xr:uid="{00000000-0005-0000-0000-00001E070000}"/>
    <cellStyle name="20% - Accent2 10 2 4" xfId="2170" xr:uid="{00000000-0005-0000-0000-00001F070000}"/>
    <cellStyle name="20% - Accent2 10 3" xfId="2171" xr:uid="{00000000-0005-0000-0000-000020070000}"/>
    <cellStyle name="20% - Accent2 10 3 2" xfId="2172" xr:uid="{00000000-0005-0000-0000-000021070000}"/>
    <cellStyle name="20% - Accent2 10 4" xfId="2173" xr:uid="{00000000-0005-0000-0000-000022070000}"/>
    <cellStyle name="20% - Accent2 10 4 2" xfId="2174" xr:uid="{00000000-0005-0000-0000-000023070000}"/>
    <cellStyle name="20% - Accent2 10 4 3" xfId="2175" xr:uid="{00000000-0005-0000-0000-000024070000}"/>
    <cellStyle name="20% - Accent2 10 4 4" xfId="2176" xr:uid="{00000000-0005-0000-0000-000025070000}"/>
    <cellStyle name="20% - Accent2 10 5" xfId="2177" xr:uid="{00000000-0005-0000-0000-000026070000}"/>
    <cellStyle name="20% - Accent2 10_Cap Software Basis Adj" xfId="2178" xr:uid="{00000000-0005-0000-0000-000027070000}"/>
    <cellStyle name="20% - Accent2 100" xfId="2179" xr:uid="{00000000-0005-0000-0000-000028070000}"/>
    <cellStyle name="20% - Accent2 100 2" xfId="2180" xr:uid="{00000000-0005-0000-0000-000029070000}"/>
    <cellStyle name="20% - Accent2 100 2 2" xfId="2181" xr:uid="{00000000-0005-0000-0000-00002A070000}"/>
    <cellStyle name="20% - Accent2 100 3" xfId="2182" xr:uid="{00000000-0005-0000-0000-00002B070000}"/>
    <cellStyle name="20% - Accent2 101" xfId="2183" xr:uid="{00000000-0005-0000-0000-00002C070000}"/>
    <cellStyle name="20% - Accent2 101 2" xfId="2184" xr:uid="{00000000-0005-0000-0000-00002D070000}"/>
    <cellStyle name="20% - Accent2 102" xfId="2185" xr:uid="{00000000-0005-0000-0000-00002E070000}"/>
    <cellStyle name="20% - Accent2 102 2" xfId="2186" xr:uid="{00000000-0005-0000-0000-00002F070000}"/>
    <cellStyle name="20% - Accent2 103" xfId="2187" xr:uid="{00000000-0005-0000-0000-000030070000}"/>
    <cellStyle name="20% - Accent2 103 2" xfId="2188" xr:uid="{00000000-0005-0000-0000-000031070000}"/>
    <cellStyle name="20% - Accent2 104" xfId="2189" xr:uid="{00000000-0005-0000-0000-000032070000}"/>
    <cellStyle name="20% - Accent2 104 2" xfId="2190" xr:uid="{00000000-0005-0000-0000-000033070000}"/>
    <cellStyle name="20% - Accent2 105" xfId="2191" xr:uid="{00000000-0005-0000-0000-000034070000}"/>
    <cellStyle name="20% - Accent2 105 2" xfId="2192" xr:uid="{00000000-0005-0000-0000-000035070000}"/>
    <cellStyle name="20% - Accent2 106" xfId="2193" xr:uid="{00000000-0005-0000-0000-000036070000}"/>
    <cellStyle name="20% - Accent2 106 2" xfId="2194" xr:uid="{00000000-0005-0000-0000-000037070000}"/>
    <cellStyle name="20% - Accent2 107" xfId="2195" xr:uid="{00000000-0005-0000-0000-000038070000}"/>
    <cellStyle name="20% - Accent2 107 2" xfId="2196" xr:uid="{00000000-0005-0000-0000-000039070000}"/>
    <cellStyle name="20% - Accent2 108" xfId="2197" xr:uid="{00000000-0005-0000-0000-00003A070000}"/>
    <cellStyle name="20% - Accent2 108 2" xfId="2198" xr:uid="{00000000-0005-0000-0000-00003B070000}"/>
    <cellStyle name="20% - Accent2 109" xfId="2199" xr:uid="{00000000-0005-0000-0000-00003C070000}"/>
    <cellStyle name="20% - Accent2 109 2" xfId="2200" xr:uid="{00000000-0005-0000-0000-00003D070000}"/>
    <cellStyle name="20% - Accent2 11" xfId="2201" xr:uid="{00000000-0005-0000-0000-00003E070000}"/>
    <cellStyle name="20% - Accent2 11 2" xfId="2202" xr:uid="{00000000-0005-0000-0000-00003F070000}"/>
    <cellStyle name="20% - Accent2 11 2 2" xfId="2203" xr:uid="{00000000-0005-0000-0000-000040070000}"/>
    <cellStyle name="20% - Accent2 11 2 3" xfId="2204" xr:uid="{00000000-0005-0000-0000-000041070000}"/>
    <cellStyle name="20% - Accent2 11 2 4" xfId="2205" xr:uid="{00000000-0005-0000-0000-000042070000}"/>
    <cellStyle name="20% - Accent2 11 3" xfId="2206" xr:uid="{00000000-0005-0000-0000-000043070000}"/>
    <cellStyle name="20% - Accent2 11 3 2" xfId="2207" xr:uid="{00000000-0005-0000-0000-000044070000}"/>
    <cellStyle name="20% - Accent2 11 4" xfId="2208" xr:uid="{00000000-0005-0000-0000-000045070000}"/>
    <cellStyle name="20% - Accent2 11 4 2" xfId="2209" xr:uid="{00000000-0005-0000-0000-000046070000}"/>
    <cellStyle name="20% - Accent2 11 4 3" xfId="2210" xr:uid="{00000000-0005-0000-0000-000047070000}"/>
    <cellStyle name="20% - Accent2 11 4 4" xfId="2211" xr:uid="{00000000-0005-0000-0000-000048070000}"/>
    <cellStyle name="20% - Accent2 11 5" xfId="2212" xr:uid="{00000000-0005-0000-0000-000049070000}"/>
    <cellStyle name="20% - Accent2 11_Cap Software Basis Adj" xfId="2213" xr:uid="{00000000-0005-0000-0000-00004A070000}"/>
    <cellStyle name="20% - Accent2 110" xfId="2214" xr:uid="{00000000-0005-0000-0000-00004B070000}"/>
    <cellStyle name="20% - Accent2 110 2" xfId="2215" xr:uid="{00000000-0005-0000-0000-00004C070000}"/>
    <cellStyle name="20% - Accent2 111" xfId="2216" xr:uid="{00000000-0005-0000-0000-00004D070000}"/>
    <cellStyle name="20% - Accent2 112" xfId="2217" xr:uid="{00000000-0005-0000-0000-00004E070000}"/>
    <cellStyle name="20% - Accent2 113" xfId="2218" xr:uid="{00000000-0005-0000-0000-00004F070000}"/>
    <cellStyle name="20% - Accent2 114" xfId="2219" xr:uid="{00000000-0005-0000-0000-000050070000}"/>
    <cellStyle name="20% - Accent2 115" xfId="2220" xr:uid="{00000000-0005-0000-0000-000051070000}"/>
    <cellStyle name="20% - Accent2 116" xfId="2221" xr:uid="{00000000-0005-0000-0000-000052070000}"/>
    <cellStyle name="20% - Accent2 117" xfId="2222" xr:uid="{00000000-0005-0000-0000-000053070000}"/>
    <cellStyle name="20% - Accent2 118" xfId="2223" xr:uid="{00000000-0005-0000-0000-000054070000}"/>
    <cellStyle name="20% - Accent2 119" xfId="2224" xr:uid="{00000000-0005-0000-0000-000055070000}"/>
    <cellStyle name="20% - Accent2 12" xfId="2225" xr:uid="{00000000-0005-0000-0000-000056070000}"/>
    <cellStyle name="20% - Accent2 12 2" xfId="2226" xr:uid="{00000000-0005-0000-0000-000057070000}"/>
    <cellStyle name="20% - Accent2 12 2 2" xfId="2227" xr:uid="{00000000-0005-0000-0000-000058070000}"/>
    <cellStyle name="20% - Accent2 12 2 3" xfId="2228" xr:uid="{00000000-0005-0000-0000-000059070000}"/>
    <cellStyle name="20% - Accent2 12 2 4" xfId="2229" xr:uid="{00000000-0005-0000-0000-00005A070000}"/>
    <cellStyle name="20% - Accent2 12 3" xfId="2230" xr:uid="{00000000-0005-0000-0000-00005B070000}"/>
    <cellStyle name="20% - Accent2 12 3 2" xfId="2231" xr:uid="{00000000-0005-0000-0000-00005C070000}"/>
    <cellStyle name="20% - Accent2 12 4" xfId="2232" xr:uid="{00000000-0005-0000-0000-00005D070000}"/>
    <cellStyle name="20% - Accent2 12 4 2" xfId="2233" xr:uid="{00000000-0005-0000-0000-00005E070000}"/>
    <cellStyle name="20% - Accent2 12 4 3" xfId="2234" xr:uid="{00000000-0005-0000-0000-00005F070000}"/>
    <cellStyle name="20% - Accent2 12 4 4" xfId="2235" xr:uid="{00000000-0005-0000-0000-000060070000}"/>
    <cellStyle name="20% - Accent2 12 5" xfId="2236" xr:uid="{00000000-0005-0000-0000-000061070000}"/>
    <cellStyle name="20% - Accent2 12_Cap Software Basis Adj" xfId="2237" xr:uid="{00000000-0005-0000-0000-000062070000}"/>
    <cellStyle name="20% - Accent2 13" xfId="2238" xr:uid="{00000000-0005-0000-0000-000063070000}"/>
    <cellStyle name="20% - Accent2 13 2" xfId="2239" xr:uid="{00000000-0005-0000-0000-000064070000}"/>
    <cellStyle name="20% - Accent2 13 2 2" xfId="2240" xr:uid="{00000000-0005-0000-0000-000065070000}"/>
    <cellStyle name="20% - Accent2 13 2 3" xfId="2241" xr:uid="{00000000-0005-0000-0000-000066070000}"/>
    <cellStyle name="20% - Accent2 13 2 4" xfId="2242" xr:uid="{00000000-0005-0000-0000-000067070000}"/>
    <cellStyle name="20% - Accent2 13 3" xfId="2243" xr:uid="{00000000-0005-0000-0000-000068070000}"/>
    <cellStyle name="20% - Accent2 13 3 2" xfId="2244" xr:uid="{00000000-0005-0000-0000-000069070000}"/>
    <cellStyle name="20% - Accent2 13 4" xfId="2245" xr:uid="{00000000-0005-0000-0000-00006A070000}"/>
    <cellStyle name="20% - Accent2 13 4 2" xfId="2246" xr:uid="{00000000-0005-0000-0000-00006B070000}"/>
    <cellStyle name="20% - Accent2 13 4 3" xfId="2247" xr:uid="{00000000-0005-0000-0000-00006C070000}"/>
    <cellStyle name="20% - Accent2 13 4 4" xfId="2248" xr:uid="{00000000-0005-0000-0000-00006D070000}"/>
    <cellStyle name="20% - Accent2 13 5" xfId="2249" xr:uid="{00000000-0005-0000-0000-00006E070000}"/>
    <cellStyle name="20% - Accent2 13_Cap Software Basis Adj" xfId="2250" xr:uid="{00000000-0005-0000-0000-00006F070000}"/>
    <cellStyle name="20% - Accent2 14" xfId="2251" xr:uid="{00000000-0005-0000-0000-000070070000}"/>
    <cellStyle name="20% - Accent2 14 2" xfId="2252" xr:uid="{00000000-0005-0000-0000-000071070000}"/>
    <cellStyle name="20% - Accent2 14 2 2" xfId="2253" xr:uid="{00000000-0005-0000-0000-000072070000}"/>
    <cellStyle name="20% - Accent2 14 2 3" xfId="2254" xr:uid="{00000000-0005-0000-0000-000073070000}"/>
    <cellStyle name="20% - Accent2 14 2 4" xfId="2255" xr:uid="{00000000-0005-0000-0000-000074070000}"/>
    <cellStyle name="20% - Accent2 14 3" xfId="2256" xr:uid="{00000000-0005-0000-0000-000075070000}"/>
    <cellStyle name="20% - Accent2 14 3 2" xfId="2257" xr:uid="{00000000-0005-0000-0000-000076070000}"/>
    <cellStyle name="20% - Accent2 14 4" xfId="2258" xr:uid="{00000000-0005-0000-0000-000077070000}"/>
    <cellStyle name="20% - Accent2 14 4 2" xfId="2259" xr:uid="{00000000-0005-0000-0000-000078070000}"/>
    <cellStyle name="20% - Accent2 14 4 3" xfId="2260" xr:uid="{00000000-0005-0000-0000-000079070000}"/>
    <cellStyle name="20% - Accent2 14 4 4" xfId="2261" xr:uid="{00000000-0005-0000-0000-00007A070000}"/>
    <cellStyle name="20% - Accent2 14 5" xfId="2262" xr:uid="{00000000-0005-0000-0000-00007B070000}"/>
    <cellStyle name="20% - Accent2 14_Cap Software Basis Adj" xfId="2263" xr:uid="{00000000-0005-0000-0000-00007C070000}"/>
    <cellStyle name="20% - Accent2 15" xfId="2264" xr:uid="{00000000-0005-0000-0000-00007D070000}"/>
    <cellStyle name="20% - Accent2 15 2" xfId="2265" xr:uid="{00000000-0005-0000-0000-00007E070000}"/>
    <cellStyle name="20% - Accent2 15 2 2" xfId="2266" xr:uid="{00000000-0005-0000-0000-00007F070000}"/>
    <cellStyle name="20% - Accent2 15 2 3" xfId="2267" xr:uid="{00000000-0005-0000-0000-000080070000}"/>
    <cellStyle name="20% - Accent2 15 2 4" xfId="2268" xr:uid="{00000000-0005-0000-0000-000081070000}"/>
    <cellStyle name="20% - Accent2 15 3" xfId="2269" xr:uid="{00000000-0005-0000-0000-000082070000}"/>
    <cellStyle name="20% - Accent2 15 3 2" xfId="2270" xr:uid="{00000000-0005-0000-0000-000083070000}"/>
    <cellStyle name="20% - Accent2 15 4" xfId="2271" xr:uid="{00000000-0005-0000-0000-000084070000}"/>
    <cellStyle name="20% - Accent2 15 4 2" xfId="2272" xr:uid="{00000000-0005-0000-0000-000085070000}"/>
    <cellStyle name="20% - Accent2 15 4 3" xfId="2273" xr:uid="{00000000-0005-0000-0000-000086070000}"/>
    <cellStyle name="20% - Accent2 15 4 4" xfId="2274" xr:uid="{00000000-0005-0000-0000-000087070000}"/>
    <cellStyle name="20% - Accent2 15 5" xfId="2275" xr:uid="{00000000-0005-0000-0000-000088070000}"/>
    <cellStyle name="20% - Accent2 15_Cap Software Basis Adj" xfId="2276" xr:uid="{00000000-0005-0000-0000-000089070000}"/>
    <cellStyle name="20% - Accent2 16" xfId="2277" xr:uid="{00000000-0005-0000-0000-00008A070000}"/>
    <cellStyle name="20% - Accent2 16 2" xfId="2278" xr:uid="{00000000-0005-0000-0000-00008B070000}"/>
    <cellStyle name="20% - Accent2 16 2 2" xfId="2279" xr:uid="{00000000-0005-0000-0000-00008C070000}"/>
    <cellStyle name="20% - Accent2 16 2 3" xfId="2280" xr:uid="{00000000-0005-0000-0000-00008D070000}"/>
    <cellStyle name="20% - Accent2 16 2 4" xfId="2281" xr:uid="{00000000-0005-0000-0000-00008E070000}"/>
    <cellStyle name="20% - Accent2 16 3" xfId="2282" xr:uid="{00000000-0005-0000-0000-00008F070000}"/>
    <cellStyle name="20% - Accent2 16 3 2" xfId="2283" xr:uid="{00000000-0005-0000-0000-000090070000}"/>
    <cellStyle name="20% - Accent2 16 4" xfId="2284" xr:uid="{00000000-0005-0000-0000-000091070000}"/>
    <cellStyle name="20% - Accent2 16 4 2" xfId="2285" xr:uid="{00000000-0005-0000-0000-000092070000}"/>
    <cellStyle name="20% - Accent2 16 4 3" xfId="2286" xr:uid="{00000000-0005-0000-0000-000093070000}"/>
    <cellStyle name="20% - Accent2 16 4 4" xfId="2287" xr:uid="{00000000-0005-0000-0000-000094070000}"/>
    <cellStyle name="20% - Accent2 16 5" xfId="2288" xr:uid="{00000000-0005-0000-0000-000095070000}"/>
    <cellStyle name="20% - Accent2 16_Cap Software Basis Adj" xfId="2289" xr:uid="{00000000-0005-0000-0000-000096070000}"/>
    <cellStyle name="20% - Accent2 17" xfId="2290" xr:uid="{00000000-0005-0000-0000-000097070000}"/>
    <cellStyle name="20% - Accent2 17 2" xfId="2291" xr:uid="{00000000-0005-0000-0000-000098070000}"/>
    <cellStyle name="20% - Accent2 17 2 2" xfId="2292" xr:uid="{00000000-0005-0000-0000-000099070000}"/>
    <cellStyle name="20% - Accent2 17 2 3" xfId="2293" xr:uid="{00000000-0005-0000-0000-00009A070000}"/>
    <cellStyle name="20% - Accent2 17 2 4" xfId="2294" xr:uid="{00000000-0005-0000-0000-00009B070000}"/>
    <cellStyle name="20% - Accent2 17 3" xfId="2295" xr:uid="{00000000-0005-0000-0000-00009C070000}"/>
    <cellStyle name="20% - Accent2 17 3 2" xfId="2296" xr:uid="{00000000-0005-0000-0000-00009D070000}"/>
    <cellStyle name="20% - Accent2 17 4" xfId="2297" xr:uid="{00000000-0005-0000-0000-00009E070000}"/>
    <cellStyle name="20% - Accent2 17 4 2" xfId="2298" xr:uid="{00000000-0005-0000-0000-00009F070000}"/>
    <cellStyle name="20% - Accent2 17 4 3" xfId="2299" xr:uid="{00000000-0005-0000-0000-0000A0070000}"/>
    <cellStyle name="20% - Accent2 17 4 4" xfId="2300" xr:uid="{00000000-0005-0000-0000-0000A1070000}"/>
    <cellStyle name="20% - Accent2 17 5" xfId="2301" xr:uid="{00000000-0005-0000-0000-0000A2070000}"/>
    <cellStyle name="20% - Accent2 17_Cap Software Basis Adj" xfId="2302" xr:uid="{00000000-0005-0000-0000-0000A3070000}"/>
    <cellStyle name="20% - Accent2 18" xfId="2303" xr:uid="{00000000-0005-0000-0000-0000A4070000}"/>
    <cellStyle name="20% - Accent2 18 2" xfId="2304" xr:uid="{00000000-0005-0000-0000-0000A5070000}"/>
    <cellStyle name="20% - Accent2 18 2 2" xfId="2305" xr:uid="{00000000-0005-0000-0000-0000A6070000}"/>
    <cellStyle name="20% - Accent2 18 2 3" xfId="2306" xr:uid="{00000000-0005-0000-0000-0000A7070000}"/>
    <cellStyle name="20% - Accent2 18 2 4" xfId="2307" xr:uid="{00000000-0005-0000-0000-0000A8070000}"/>
    <cellStyle name="20% - Accent2 18 3" xfId="2308" xr:uid="{00000000-0005-0000-0000-0000A9070000}"/>
    <cellStyle name="20% - Accent2 18 3 2" xfId="2309" xr:uid="{00000000-0005-0000-0000-0000AA070000}"/>
    <cellStyle name="20% - Accent2 18 4" xfId="2310" xr:uid="{00000000-0005-0000-0000-0000AB070000}"/>
    <cellStyle name="20% - Accent2 18 4 2" xfId="2311" xr:uid="{00000000-0005-0000-0000-0000AC070000}"/>
    <cellStyle name="20% - Accent2 18 4 3" xfId="2312" xr:uid="{00000000-0005-0000-0000-0000AD070000}"/>
    <cellStyle name="20% - Accent2 18 4 4" xfId="2313" xr:uid="{00000000-0005-0000-0000-0000AE070000}"/>
    <cellStyle name="20% - Accent2 18 5" xfId="2314" xr:uid="{00000000-0005-0000-0000-0000AF070000}"/>
    <cellStyle name="20% - Accent2 18_Cap Software Basis Adj" xfId="2315" xr:uid="{00000000-0005-0000-0000-0000B0070000}"/>
    <cellStyle name="20% - Accent2 19" xfId="2316" xr:uid="{00000000-0005-0000-0000-0000B1070000}"/>
    <cellStyle name="20% - Accent2 19 2" xfId="2317" xr:uid="{00000000-0005-0000-0000-0000B2070000}"/>
    <cellStyle name="20% - Accent2 19 2 2" xfId="2318" xr:uid="{00000000-0005-0000-0000-0000B3070000}"/>
    <cellStyle name="20% - Accent2 19 2 3" xfId="2319" xr:uid="{00000000-0005-0000-0000-0000B4070000}"/>
    <cellStyle name="20% - Accent2 19 2 4" xfId="2320" xr:uid="{00000000-0005-0000-0000-0000B5070000}"/>
    <cellStyle name="20% - Accent2 19 3" xfId="2321" xr:uid="{00000000-0005-0000-0000-0000B6070000}"/>
    <cellStyle name="20% - Accent2 19 3 2" xfId="2322" xr:uid="{00000000-0005-0000-0000-0000B7070000}"/>
    <cellStyle name="20% - Accent2 19 4" xfId="2323" xr:uid="{00000000-0005-0000-0000-0000B8070000}"/>
    <cellStyle name="20% - Accent2 19 4 2" xfId="2324" xr:uid="{00000000-0005-0000-0000-0000B9070000}"/>
    <cellStyle name="20% - Accent2 19 4 3" xfId="2325" xr:uid="{00000000-0005-0000-0000-0000BA070000}"/>
    <cellStyle name="20% - Accent2 19 4 4" xfId="2326" xr:uid="{00000000-0005-0000-0000-0000BB070000}"/>
    <cellStyle name="20% - Accent2 19 5" xfId="2327" xr:uid="{00000000-0005-0000-0000-0000BC070000}"/>
    <cellStyle name="20% - Accent2 19_Cap Software Basis Adj" xfId="2328" xr:uid="{00000000-0005-0000-0000-0000BD070000}"/>
    <cellStyle name="20% - Accent2 2" xfId="2329" xr:uid="{00000000-0005-0000-0000-0000BE070000}"/>
    <cellStyle name="20% - Accent2 2 10" xfId="2330" xr:uid="{00000000-0005-0000-0000-0000BF070000}"/>
    <cellStyle name="20% - Accent2 2 10 2" xfId="2331" xr:uid="{00000000-0005-0000-0000-0000C0070000}"/>
    <cellStyle name="20% - Accent2 2 10 2 2" xfId="2332" xr:uid="{00000000-0005-0000-0000-0000C1070000}"/>
    <cellStyle name="20% - Accent2 2 10 2 3" xfId="2333" xr:uid="{00000000-0005-0000-0000-0000C2070000}"/>
    <cellStyle name="20% - Accent2 2 10 2_Essbase BS Tax Accounts EOY" xfId="2334" xr:uid="{00000000-0005-0000-0000-0000C3070000}"/>
    <cellStyle name="20% - Accent2 2 10 3" xfId="2335" xr:uid="{00000000-0005-0000-0000-0000C4070000}"/>
    <cellStyle name="20% - Accent2 2 10 4" xfId="2336" xr:uid="{00000000-0005-0000-0000-0000C5070000}"/>
    <cellStyle name="20% - Accent2 2 10_Essbase BS Tax Accounts EOY" xfId="2337" xr:uid="{00000000-0005-0000-0000-0000C6070000}"/>
    <cellStyle name="20% - Accent2 2 11" xfId="2338" xr:uid="{00000000-0005-0000-0000-0000C7070000}"/>
    <cellStyle name="20% - Accent2 2 11 2" xfId="2339" xr:uid="{00000000-0005-0000-0000-0000C8070000}"/>
    <cellStyle name="20% - Accent2 2 11 2 2" xfId="2340" xr:uid="{00000000-0005-0000-0000-0000C9070000}"/>
    <cellStyle name="20% - Accent2 2 11 3" xfId="2341" xr:uid="{00000000-0005-0000-0000-0000CA070000}"/>
    <cellStyle name="20% - Accent2 2 11 4" xfId="2342" xr:uid="{00000000-0005-0000-0000-0000CB070000}"/>
    <cellStyle name="20% - Accent2 2 11_Essbase BS Tax Accounts EOY" xfId="2343" xr:uid="{00000000-0005-0000-0000-0000CC070000}"/>
    <cellStyle name="20% - Accent2 2 12" xfId="2344" xr:uid="{00000000-0005-0000-0000-0000CD070000}"/>
    <cellStyle name="20% - Accent2 2 12 2" xfId="2345" xr:uid="{00000000-0005-0000-0000-0000CE070000}"/>
    <cellStyle name="20% - Accent2 2 12 2 2" xfId="2346" xr:uid="{00000000-0005-0000-0000-0000CF070000}"/>
    <cellStyle name="20% - Accent2 2 12 3" xfId="2347" xr:uid="{00000000-0005-0000-0000-0000D0070000}"/>
    <cellStyle name="20% - Accent2 2 12 4" xfId="2348" xr:uid="{00000000-0005-0000-0000-0000D1070000}"/>
    <cellStyle name="20% - Accent2 2 12_Essbase BS Tax Accounts EOY" xfId="2349" xr:uid="{00000000-0005-0000-0000-0000D2070000}"/>
    <cellStyle name="20% - Accent2 2 13" xfId="2350" xr:uid="{00000000-0005-0000-0000-0000D3070000}"/>
    <cellStyle name="20% - Accent2 2 13 2" xfId="2351" xr:uid="{00000000-0005-0000-0000-0000D4070000}"/>
    <cellStyle name="20% - Accent2 2 13 2 2" xfId="2352" xr:uid="{00000000-0005-0000-0000-0000D5070000}"/>
    <cellStyle name="20% - Accent2 2 13 3" xfId="2353" xr:uid="{00000000-0005-0000-0000-0000D6070000}"/>
    <cellStyle name="20% - Accent2 2 14" xfId="2354" xr:uid="{00000000-0005-0000-0000-0000D7070000}"/>
    <cellStyle name="20% - Accent2 2 14 2" xfId="2355" xr:uid="{00000000-0005-0000-0000-0000D8070000}"/>
    <cellStyle name="20% - Accent2 2 14 3" xfId="2356" xr:uid="{00000000-0005-0000-0000-0000D9070000}"/>
    <cellStyle name="20% - Accent2 2 14_Essbase BS Tax Accounts EOY" xfId="2357" xr:uid="{00000000-0005-0000-0000-0000DA070000}"/>
    <cellStyle name="20% - Accent2 2 15" xfId="58761" xr:uid="{00000000-0005-0000-0000-0000DB070000}"/>
    <cellStyle name="20% - Accent2 2 16" xfId="58793" xr:uid="{00000000-0005-0000-0000-0000DC070000}"/>
    <cellStyle name="20% - Accent2 2 17" xfId="58801" xr:uid="{00000000-0005-0000-0000-0000DD070000}"/>
    <cellStyle name="20% - Accent2 2 18" xfId="58803" xr:uid="{00000000-0005-0000-0000-0000DE070000}"/>
    <cellStyle name="20% - Accent2 2 2" xfId="2358" xr:uid="{00000000-0005-0000-0000-0000DF070000}"/>
    <cellStyle name="20% - Accent2 2 2 10" xfId="2359" xr:uid="{00000000-0005-0000-0000-0000E0070000}"/>
    <cellStyle name="20% - Accent2 2 2 11" xfId="2360" xr:uid="{00000000-0005-0000-0000-0000E1070000}"/>
    <cellStyle name="20% - Accent2 2 2 12" xfId="2361" xr:uid="{00000000-0005-0000-0000-0000E2070000}"/>
    <cellStyle name="20% - Accent2 2 2 2" xfId="2362" xr:uid="{00000000-0005-0000-0000-0000E3070000}"/>
    <cellStyle name="20% - Accent2 2 2 2 2" xfId="2363" xr:uid="{00000000-0005-0000-0000-0000E4070000}"/>
    <cellStyle name="20% - Accent2 2 2 2 2 2" xfId="2364" xr:uid="{00000000-0005-0000-0000-0000E5070000}"/>
    <cellStyle name="20% - Accent2 2 2 2 2 2 2" xfId="2365" xr:uid="{00000000-0005-0000-0000-0000E6070000}"/>
    <cellStyle name="20% - Accent2 2 2 2 2 3" xfId="2366" xr:uid="{00000000-0005-0000-0000-0000E7070000}"/>
    <cellStyle name="20% - Accent2 2 2 2 2 4" xfId="2367" xr:uid="{00000000-0005-0000-0000-0000E8070000}"/>
    <cellStyle name="20% - Accent2 2 2 2 2_Essbase BS Tax Accounts EOY" xfId="2368" xr:uid="{00000000-0005-0000-0000-0000E9070000}"/>
    <cellStyle name="20% - Accent2 2 2 2 3" xfId="2369" xr:uid="{00000000-0005-0000-0000-0000EA070000}"/>
    <cellStyle name="20% - Accent2 2 2 2 3 2" xfId="2370" xr:uid="{00000000-0005-0000-0000-0000EB070000}"/>
    <cellStyle name="20% - Accent2 2 2 2 3 2 2" xfId="2371" xr:uid="{00000000-0005-0000-0000-0000EC070000}"/>
    <cellStyle name="20% - Accent2 2 2 2 3 3" xfId="2372" xr:uid="{00000000-0005-0000-0000-0000ED070000}"/>
    <cellStyle name="20% - Accent2 2 2 2 4" xfId="2373" xr:uid="{00000000-0005-0000-0000-0000EE070000}"/>
    <cellStyle name="20% - Accent2 2 2 2 4 2" xfId="2374" xr:uid="{00000000-0005-0000-0000-0000EF070000}"/>
    <cellStyle name="20% - Accent2 2 2 2 4 2 2" xfId="2375" xr:uid="{00000000-0005-0000-0000-0000F0070000}"/>
    <cellStyle name="20% - Accent2 2 2 2 4 3" xfId="2376" xr:uid="{00000000-0005-0000-0000-0000F1070000}"/>
    <cellStyle name="20% - Accent2 2 2 2 5" xfId="2377" xr:uid="{00000000-0005-0000-0000-0000F2070000}"/>
    <cellStyle name="20% - Accent2 2 2 2 5 2" xfId="2378" xr:uid="{00000000-0005-0000-0000-0000F3070000}"/>
    <cellStyle name="20% - Accent2 2 2 2_Essbase BS Tax Accounts EOY" xfId="2379" xr:uid="{00000000-0005-0000-0000-0000F4070000}"/>
    <cellStyle name="20% - Accent2 2 2 3" xfId="2380" xr:uid="{00000000-0005-0000-0000-0000F5070000}"/>
    <cellStyle name="20% - Accent2 2 2 3 2" xfId="2381" xr:uid="{00000000-0005-0000-0000-0000F6070000}"/>
    <cellStyle name="20% - Accent2 2 2 3 2 2" xfId="2382" xr:uid="{00000000-0005-0000-0000-0000F7070000}"/>
    <cellStyle name="20% - Accent2 2 2 3 3" xfId="2383" xr:uid="{00000000-0005-0000-0000-0000F8070000}"/>
    <cellStyle name="20% - Accent2 2 2 3 4" xfId="2384" xr:uid="{00000000-0005-0000-0000-0000F9070000}"/>
    <cellStyle name="20% - Accent2 2 2 3 5" xfId="2385" xr:uid="{00000000-0005-0000-0000-0000FA070000}"/>
    <cellStyle name="20% - Accent2 2 2 4" xfId="2386" xr:uid="{00000000-0005-0000-0000-0000FB070000}"/>
    <cellStyle name="20% - Accent2 2 2 4 2" xfId="2387" xr:uid="{00000000-0005-0000-0000-0000FC070000}"/>
    <cellStyle name="20% - Accent2 2 2 4 2 2" xfId="2388" xr:uid="{00000000-0005-0000-0000-0000FD070000}"/>
    <cellStyle name="20% - Accent2 2 2 4 2 3" xfId="2389" xr:uid="{00000000-0005-0000-0000-0000FE070000}"/>
    <cellStyle name="20% - Accent2 2 2 4 3" xfId="2390" xr:uid="{00000000-0005-0000-0000-0000FF070000}"/>
    <cellStyle name="20% - Accent2 2 2 4 4" xfId="2391" xr:uid="{00000000-0005-0000-0000-000000080000}"/>
    <cellStyle name="20% - Accent2 2 2 5" xfId="2392" xr:uid="{00000000-0005-0000-0000-000001080000}"/>
    <cellStyle name="20% - Accent2 2 2 6" xfId="2393" xr:uid="{00000000-0005-0000-0000-000002080000}"/>
    <cellStyle name="20% - Accent2 2 2 6 2" xfId="2394" xr:uid="{00000000-0005-0000-0000-000003080000}"/>
    <cellStyle name="20% - Accent2 2 2 6 2 2" xfId="2395" xr:uid="{00000000-0005-0000-0000-000004080000}"/>
    <cellStyle name="20% - Accent2 2 2 6 3" xfId="2396" xr:uid="{00000000-0005-0000-0000-000005080000}"/>
    <cellStyle name="20% - Accent2 2 2 6 4" xfId="2397" xr:uid="{00000000-0005-0000-0000-000006080000}"/>
    <cellStyle name="20% - Accent2 2 2 7" xfId="2398" xr:uid="{00000000-0005-0000-0000-000007080000}"/>
    <cellStyle name="20% - Accent2 2 2 7 2" xfId="2399" xr:uid="{00000000-0005-0000-0000-000008080000}"/>
    <cellStyle name="20% - Accent2 2 2 7 2 2" xfId="2400" xr:uid="{00000000-0005-0000-0000-000009080000}"/>
    <cellStyle name="20% - Accent2 2 2 7 3" xfId="2401" xr:uid="{00000000-0005-0000-0000-00000A080000}"/>
    <cellStyle name="20% - Accent2 2 2 7 4" xfId="2402" xr:uid="{00000000-0005-0000-0000-00000B080000}"/>
    <cellStyle name="20% - Accent2 2 2 7_Essbase BS Tax Accounts EOY" xfId="2403" xr:uid="{00000000-0005-0000-0000-00000C080000}"/>
    <cellStyle name="20% - Accent2 2 2 8" xfId="2404" xr:uid="{00000000-0005-0000-0000-00000D080000}"/>
    <cellStyle name="20% - Accent2 2 2 8 2" xfId="2405" xr:uid="{00000000-0005-0000-0000-00000E080000}"/>
    <cellStyle name="20% - Accent2 2 2 8 2 2" xfId="2406" xr:uid="{00000000-0005-0000-0000-00000F080000}"/>
    <cellStyle name="20% - Accent2 2 2 8 3" xfId="2407" xr:uid="{00000000-0005-0000-0000-000010080000}"/>
    <cellStyle name="20% - Accent2 2 2 9" xfId="2408" xr:uid="{00000000-0005-0000-0000-000011080000}"/>
    <cellStyle name="20% - Accent2 2 2 9 2" xfId="2409" xr:uid="{00000000-0005-0000-0000-000012080000}"/>
    <cellStyle name="20% - Accent2 2 2_Basis Info" xfId="2410" xr:uid="{00000000-0005-0000-0000-000013080000}"/>
    <cellStyle name="20% - Accent2 2 3" xfId="2411" xr:uid="{00000000-0005-0000-0000-000014080000}"/>
    <cellStyle name="20% - Accent2 2 3 10" xfId="2412" xr:uid="{00000000-0005-0000-0000-000015080000}"/>
    <cellStyle name="20% - Accent2 2 3 10 2" xfId="2413" xr:uid="{00000000-0005-0000-0000-000016080000}"/>
    <cellStyle name="20% - Accent2 2 3 10 2 2" xfId="2414" xr:uid="{00000000-0005-0000-0000-000017080000}"/>
    <cellStyle name="20% - Accent2 2 3 10 3" xfId="2415" xr:uid="{00000000-0005-0000-0000-000018080000}"/>
    <cellStyle name="20% - Accent2 2 3 10 4" xfId="2416" xr:uid="{00000000-0005-0000-0000-000019080000}"/>
    <cellStyle name="20% - Accent2 2 3 10 5" xfId="2417" xr:uid="{00000000-0005-0000-0000-00001A080000}"/>
    <cellStyle name="20% - Accent2 2 3 11" xfId="2418" xr:uid="{00000000-0005-0000-0000-00001B080000}"/>
    <cellStyle name="20% - Accent2 2 3 11 2" xfId="2419" xr:uid="{00000000-0005-0000-0000-00001C080000}"/>
    <cellStyle name="20% - Accent2 2 3 11 2 2" xfId="2420" xr:uid="{00000000-0005-0000-0000-00001D080000}"/>
    <cellStyle name="20% - Accent2 2 3 11 3" xfId="2421" xr:uid="{00000000-0005-0000-0000-00001E080000}"/>
    <cellStyle name="20% - Accent2 2 3 11 4" xfId="2422" xr:uid="{00000000-0005-0000-0000-00001F080000}"/>
    <cellStyle name="20% - Accent2 2 3 11_Essbase BS Tax Accounts EOY" xfId="2423" xr:uid="{00000000-0005-0000-0000-000020080000}"/>
    <cellStyle name="20% - Accent2 2 3 12" xfId="2424" xr:uid="{00000000-0005-0000-0000-000021080000}"/>
    <cellStyle name="20% - Accent2 2 3 12 2" xfId="2425" xr:uid="{00000000-0005-0000-0000-000022080000}"/>
    <cellStyle name="20% - Accent2 2 3 12 3" xfId="2426" xr:uid="{00000000-0005-0000-0000-000023080000}"/>
    <cellStyle name="20% - Accent2 2 3 12_Essbase BS Tax Accounts EOY" xfId="2427" xr:uid="{00000000-0005-0000-0000-000024080000}"/>
    <cellStyle name="20% - Accent2 2 3 13" xfId="2428" xr:uid="{00000000-0005-0000-0000-000025080000}"/>
    <cellStyle name="20% - Accent2 2 3 13 2" xfId="2429" xr:uid="{00000000-0005-0000-0000-000026080000}"/>
    <cellStyle name="20% - Accent2 2 3 13 3" xfId="2430" xr:uid="{00000000-0005-0000-0000-000027080000}"/>
    <cellStyle name="20% - Accent2 2 3 13_Essbase BS Tax Accounts EOY" xfId="2431" xr:uid="{00000000-0005-0000-0000-000028080000}"/>
    <cellStyle name="20% - Accent2 2 3 14" xfId="2432" xr:uid="{00000000-0005-0000-0000-000029080000}"/>
    <cellStyle name="20% - Accent2 2 3 15" xfId="2433" xr:uid="{00000000-0005-0000-0000-00002A080000}"/>
    <cellStyle name="20% - Accent2 2 3 2" xfId="2434" xr:uid="{00000000-0005-0000-0000-00002B080000}"/>
    <cellStyle name="20% - Accent2 2 3 2 10" xfId="2435" xr:uid="{00000000-0005-0000-0000-00002C080000}"/>
    <cellStyle name="20% - Accent2 2 3 2 10 2" xfId="2436" xr:uid="{00000000-0005-0000-0000-00002D080000}"/>
    <cellStyle name="20% - Accent2 2 3 2 11" xfId="2437" xr:uid="{00000000-0005-0000-0000-00002E080000}"/>
    <cellStyle name="20% - Accent2 2 3 2 12" xfId="2438" xr:uid="{00000000-0005-0000-0000-00002F080000}"/>
    <cellStyle name="20% - Accent2 2 3 2 13" xfId="2439" xr:uid="{00000000-0005-0000-0000-000030080000}"/>
    <cellStyle name="20% - Accent2 2 3 2 14" xfId="2440" xr:uid="{00000000-0005-0000-0000-000031080000}"/>
    <cellStyle name="20% - Accent2 2 3 2 2" xfId="2441" xr:uid="{00000000-0005-0000-0000-000032080000}"/>
    <cellStyle name="20% - Accent2 2 3 2 2 2" xfId="2442" xr:uid="{00000000-0005-0000-0000-000033080000}"/>
    <cellStyle name="20% - Accent2 2 3 2 2 2 2" xfId="2443" xr:uid="{00000000-0005-0000-0000-000034080000}"/>
    <cellStyle name="20% - Accent2 2 3 2 2 2 2 2" xfId="2444" xr:uid="{00000000-0005-0000-0000-000035080000}"/>
    <cellStyle name="20% - Accent2 2 3 2 2 2 3" xfId="2445" xr:uid="{00000000-0005-0000-0000-000036080000}"/>
    <cellStyle name="20% - Accent2 2 3 2 2 2 4" xfId="2446" xr:uid="{00000000-0005-0000-0000-000037080000}"/>
    <cellStyle name="20% - Accent2 2 3 2 2 3" xfId="2447" xr:uid="{00000000-0005-0000-0000-000038080000}"/>
    <cellStyle name="20% - Accent2 2 3 2 2 3 2" xfId="2448" xr:uid="{00000000-0005-0000-0000-000039080000}"/>
    <cellStyle name="20% - Accent2 2 3 2 2 4" xfId="2449" xr:uid="{00000000-0005-0000-0000-00003A080000}"/>
    <cellStyle name="20% - Accent2 2 3 2 2 5" xfId="2450" xr:uid="{00000000-0005-0000-0000-00003B080000}"/>
    <cellStyle name="20% - Accent2 2 3 2 2 6" xfId="2451" xr:uid="{00000000-0005-0000-0000-00003C080000}"/>
    <cellStyle name="20% - Accent2 2 3 2 3" xfId="2452" xr:uid="{00000000-0005-0000-0000-00003D080000}"/>
    <cellStyle name="20% - Accent2 2 3 2 3 2" xfId="2453" xr:uid="{00000000-0005-0000-0000-00003E080000}"/>
    <cellStyle name="20% - Accent2 2 3 2 3 2 2" xfId="2454" xr:uid="{00000000-0005-0000-0000-00003F080000}"/>
    <cellStyle name="20% - Accent2 2 3 2 3 2 2 2" xfId="2455" xr:uid="{00000000-0005-0000-0000-000040080000}"/>
    <cellStyle name="20% - Accent2 2 3 2 3 2 2 3" xfId="2456" xr:uid="{00000000-0005-0000-0000-000041080000}"/>
    <cellStyle name="20% - Accent2 2 3 2 3 2 2_Essbase BS Tax Accounts EOY" xfId="2457" xr:uid="{00000000-0005-0000-0000-000042080000}"/>
    <cellStyle name="20% - Accent2 2 3 2 3 2 3" xfId="2458" xr:uid="{00000000-0005-0000-0000-000043080000}"/>
    <cellStyle name="20% - Accent2 2 3 2 3 2 4" xfId="2459" xr:uid="{00000000-0005-0000-0000-000044080000}"/>
    <cellStyle name="20% - Accent2 2 3 2 3 2_Essbase BS Tax Accounts EOY" xfId="2460" xr:uid="{00000000-0005-0000-0000-000045080000}"/>
    <cellStyle name="20% - Accent2 2 3 2 3 3" xfId="2461" xr:uid="{00000000-0005-0000-0000-000046080000}"/>
    <cellStyle name="20% - Accent2 2 3 2 3 3 2" xfId="2462" xr:uid="{00000000-0005-0000-0000-000047080000}"/>
    <cellStyle name="20% - Accent2 2 3 2 3 3 3" xfId="2463" xr:uid="{00000000-0005-0000-0000-000048080000}"/>
    <cellStyle name="20% - Accent2 2 3 2 3 3_Essbase BS Tax Accounts EOY" xfId="2464" xr:uid="{00000000-0005-0000-0000-000049080000}"/>
    <cellStyle name="20% - Accent2 2 3 2 3 4" xfId="2465" xr:uid="{00000000-0005-0000-0000-00004A080000}"/>
    <cellStyle name="20% - Accent2 2 3 2 3 5" xfId="2466" xr:uid="{00000000-0005-0000-0000-00004B080000}"/>
    <cellStyle name="20% - Accent2 2 3 2 3_Essbase BS Tax Accounts EOY" xfId="2467" xr:uid="{00000000-0005-0000-0000-00004C080000}"/>
    <cellStyle name="20% - Accent2 2 3 2 4" xfId="2468" xr:uid="{00000000-0005-0000-0000-00004D080000}"/>
    <cellStyle name="20% - Accent2 2 3 2 4 2" xfId="2469" xr:uid="{00000000-0005-0000-0000-00004E080000}"/>
    <cellStyle name="20% - Accent2 2 3 2 4 2 2" xfId="2470" xr:uid="{00000000-0005-0000-0000-00004F080000}"/>
    <cellStyle name="20% - Accent2 2 3 2 4 2 3" xfId="2471" xr:uid="{00000000-0005-0000-0000-000050080000}"/>
    <cellStyle name="20% - Accent2 2 3 2 4 2_Essbase BS Tax Accounts EOY" xfId="2472" xr:uid="{00000000-0005-0000-0000-000051080000}"/>
    <cellStyle name="20% - Accent2 2 3 2 4 3" xfId="2473" xr:uid="{00000000-0005-0000-0000-000052080000}"/>
    <cellStyle name="20% - Accent2 2 3 2 4 4" xfId="2474" xr:uid="{00000000-0005-0000-0000-000053080000}"/>
    <cellStyle name="20% - Accent2 2 3 2 4_Essbase BS Tax Accounts EOY" xfId="2475" xr:uid="{00000000-0005-0000-0000-000054080000}"/>
    <cellStyle name="20% - Accent2 2 3 2 5" xfId="2476" xr:uid="{00000000-0005-0000-0000-000055080000}"/>
    <cellStyle name="20% - Accent2 2 3 2 5 2" xfId="2477" xr:uid="{00000000-0005-0000-0000-000056080000}"/>
    <cellStyle name="20% - Accent2 2 3 2 5 2 2" xfId="2478" xr:uid="{00000000-0005-0000-0000-000057080000}"/>
    <cellStyle name="20% - Accent2 2 3 2 5 2 3" xfId="2479" xr:uid="{00000000-0005-0000-0000-000058080000}"/>
    <cellStyle name="20% - Accent2 2 3 2 5 3" xfId="2480" xr:uid="{00000000-0005-0000-0000-000059080000}"/>
    <cellStyle name="20% - Accent2 2 3 2 5 4" xfId="2481" xr:uid="{00000000-0005-0000-0000-00005A080000}"/>
    <cellStyle name="20% - Accent2 2 3 2 5_Essbase BS Tax Accounts EOY" xfId="2482" xr:uid="{00000000-0005-0000-0000-00005B080000}"/>
    <cellStyle name="20% - Accent2 2 3 2 6" xfId="2483" xr:uid="{00000000-0005-0000-0000-00005C080000}"/>
    <cellStyle name="20% - Accent2 2 3 2 6 2" xfId="2484" xr:uid="{00000000-0005-0000-0000-00005D080000}"/>
    <cellStyle name="20% - Accent2 2 3 2 6 2 2" xfId="2485" xr:uid="{00000000-0005-0000-0000-00005E080000}"/>
    <cellStyle name="20% - Accent2 2 3 2 6 3" xfId="2486" xr:uid="{00000000-0005-0000-0000-00005F080000}"/>
    <cellStyle name="20% - Accent2 2 3 2 6 4" xfId="2487" xr:uid="{00000000-0005-0000-0000-000060080000}"/>
    <cellStyle name="20% - Accent2 2 3 2 7" xfId="2488" xr:uid="{00000000-0005-0000-0000-000061080000}"/>
    <cellStyle name="20% - Accent2 2 3 2 7 2" xfId="2489" xr:uid="{00000000-0005-0000-0000-000062080000}"/>
    <cellStyle name="20% - Accent2 2 3 2 7 2 2" xfId="2490" xr:uid="{00000000-0005-0000-0000-000063080000}"/>
    <cellStyle name="20% - Accent2 2 3 2 7 3" xfId="2491" xr:uid="{00000000-0005-0000-0000-000064080000}"/>
    <cellStyle name="20% - Accent2 2 3 2 7 4" xfId="2492" xr:uid="{00000000-0005-0000-0000-000065080000}"/>
    <cellStyle name="20% - Accent2 2 3 2 7_Essbase BS Tax Accounts EOY" xfId="2493" xr:uid="{00000000-0005-0000-0000-000066080000}"/>
    <cellStyle name="20% - Accent2 2 3 2 8" xfId="2494" xr:uid="{00000000-0005-0000-0000-000067080000}"/>
    <cellStyle name="20% - Accent2 2 3 2 8 2" xfId="2495" xr:uid="{00000000-0005-0000-0000-000068080000}"/>
    <cellStyle name="20% - Accent2 2 3 2 8 2 2" xfId="2496" xr:uid="{00000000-0005-0000-0000-000069080000}"/>
    <cellStyle name="20% - Accent2 2 3 2 8 3" xfId="2497" xr:uid="{00000000-0005-0000-0000-00006A080000}"/>
    <cellStyle name="20% - Accent2 2 3 2 8 4" xfId="2498" xr:uid="{00000000-0005-0000-0000-00006B080000}"/>
    <cellStyle name="20% - Accent2 2 3 2 8_Essbase BS Tax Accounts EOY" xfId="2499" xr:uid="{00000000-0005-0000-0000-00006C080000}"/>
    <cellStyle name="20% - Accent2 2 3 2 9" xfId="2500" xr:uid="{00000000-0005-0000-0000-00006D080000}"/>
    <cellStyle name="20% - Accent2 2 3 2 9 2" xfId="2501" xr:uid="{00000000-0005-0000-0000-00006E080000}"/>
    <cellStyle name="20% - Accent2 2 3 2 9 2 2" xfId="2502" xr:uid="{00000000-0005-0000-0000-00006F080000}"/>
    <cellStyle name="20% - Accent2 2 3 2 9 3" xfId="2503" xr:uid="{00000000-0005-0000-0000-000070080000}"/>
    <cellStyle name="20% - Accent2 2 3 2 9 4" xfId="2504" xr:uid="{00000000-0005-0000-0000-000071080000}"/>
    <cellStyle name="20% - Accent2 2 3 2 9_Essbase BS Tax Accounts EOY" xfId="2505" xr:uid="{00000000-0005-0000-0000-000072080000}"/>
    <cellStyle name="20% - Accent2 2 3 2_Basis Info" xfId="2506" xr:uid="{00000000-0005-0000-0000-000073080000}"/>
    <cellStyle name="20% - Accent2 2 3 3" xfId="2507" xr:uid="{00000000-0005-0000-0000-000074080000}"/>
    <cellStyle name="20% - Accent2 2 3 3 2" xfId="2508" xr:uid="{00000000-0005-0000-0000-000075080000}"/>
    <cellStyle name="20% - Accent2 2 3 3 3" xfId="2509" xr:uid="{00000000-0005-0000-0000-000076080000}"/>
    <cellStyle name="20% - Accent2 2 3 3 4" xfId="2510" xr:uid="{00000000-0005-0000-0000-000077080000}"/>
    <cellStyle name="20% - Accent2 2 3 4" xfId="2511" xr:uid="{00000000-0005-0000-0000-000078080000}"/>
    <cellStyle name="20% - Accent2 2 3 4 2" xfId="2512" xr:uid="{00000000-0005-0000-0000-000079080000}"/>
    <cellStyle name="20% - Accent2 2 3 4 2 2" xfId="2513" xr:uid="{00000000-0005-0000-0000-00007A080000}"/>
    <cellStyle name="20% - Accent2 2 3 4 2 2 2" xfId="2514" xr:uid="{00000000-0005-0000-0000-00007B080000}"/>
    <cellStyle name="20% - Accent2 2 3 4 2 3" xfId="2515" xr:uid="{00000000-0005-0000-0000-00007C080000}"/>
    <cellStyle name="20% - Accent2 2 3 4 3" xfId="2516" xr:uid="{00000000-0005-0000-0000-00007D080000}"/>
    <cellStyle name="20% - Accent2 2 3 4 3 2" xfId="2517" xr:uid="{00000000-0005-0000-0000-00007E080000}"/>
    <cellStyle name="20% - Accent2 2 3 5" xfId="2518" xr:uid="{00000000-0005-0000-0000-00007F080000}"/>
    <cellStyle name="20% - Accent2 2 3 5 2" xfId="2519" xr:uid="{00000000-0005-0000-0000-000080080000}"/>
    <cellStyle name="20% - Accent2 2 3 5 2 2" xfId="2520" xr:uid="{00000000-0005-0000-0000-000081080000}"/>
    <cellStyle name="20% - Accent2 2 3 5 2 2 2" xfId="2521" xr:uid="{00000000-0005-0000-0000-000082080000}"/>
    <cellStyle name="20% - Accent2 2 3 5 2 2 3" xfId="2522" xr:uid="{00000000-0005-0000-0000-000083080000}"/>
    <cellStyle name="20% - Accent2 2 3 5 2 2_Essbase BS Tax Accounts EOY" xfId="2523" xr:uid="{00000000-0005-0000-0000-000084080000}"/>
    <cellStyle name="20% - Accent2 2 3 5 2 3" xfId="2524" xr:uid="{00000000-0005-0000-0000-000085080000}"/>
    <cellStyle name="20% - Accent2 2 3 5 2 4" xfId="2525" xr:uid="{00000000-0005-0000-0000-000086080000}"/>
    <cellStyle name="20% - Accent2 2 3 5 2_Essbase BS Tax Accounts EOY" xfId="2526" xr:uid="{00000000-0005-0000-0000-000087080000}"/>
    <cellStyle name="20% - Accent2 2 3 5 3" xfId="2527" xr:uid="{00000000-0005-0000-0000-000088080000}"/>
    <cellStyle name="20% - Accent2 2 3 5 3 2" xfId="2528" xr:uid="{00000000-0005-0000-0000-000089080000}"/>
    <cellStyle name="20% - Accent2 2 3 5 3 3" xfId="2529" xr:uid="{00000000-0005-0000-0000-00008A080000}"/>
    <cellStyle name="20% - Accent2 2 3 5 3_Essbase BS Tax Accounts EOY" xfId="2530" xr:uid="{00000000-0005-0000-0000-00008B080000}"/>
    <cellStyle name="20% - Accent2 2 3 5 4" xfId="2531" xr:uid="{00000000-0005-0000-0000-00008C080000}"/>
    <cellStyle name="20% - Accent2 2 3 5 5" xfId="2532" xr:uid="{00000000-0005-0000-0000-00008D080000}"/>
    <cellStyle name="20% - Accent2 2 3 5_Essbase BS Tax Accounts EOY" xfId="2533" xr:uid="{00000000-0005-0000-0000-00008E080000}"/>
    <cellStyle name="20% - Accent2 2 3 6" xfId="2534" xr:uid="{00000000-0005-0000-0000-00008F080000}"/>
    <cellStyle name="20% - Accent2 2 3 6 2" xfId="2535" xr:uid="{00000000-0005-0000-0000-000090080000}"/>
    <cellStyle name="20% - Accent2 2 3 6 2 2" xfId="2536" xr:uid="{00000000-0005-0000-0000-000091080000}"/>
    <cellStyle name="20% - Accent2 2 3 6 2 3" xfId="2537" xr:uid="{00000000-0005-0000-0000-000092080000}"/>
    <cellStyle name="20% - Accent2 2 3 6 2_Essbase BS Tax Accounts EOY" xfId="2538" xr:uid="{00000000-0005-0000-0000-000093080000}"/>
    <cellStyle name="20% - Accent2 2 3 6 3" xfId="2539" xr:uid="{00000000-0005-0000-0000-000094080000}"/>
    <cellStyle name="20% - Accent2 2 3 6 4" xfId="2540" xr:uid="{00000000-0005-0000-0000-000095080000}"/>
    <cellStyle name="20% - Accent2 2 3 6 5" xfId="2541" xr:uid="{00000000-0005-0000-0000-000096080000}"/>
    <cellStyle name="20% - Accent2 2 3 6_Essbase BS Tax Accounts EOY" xfId="2542" xr:uid="{00000000-0005-0000-0000-000097080000}"/>
    <cellStyle name="20% - Accent2 2 3 7" xfId="2543" xr:uid="{00000000-0005-0000-0000-000098080000}"/>
    <cellStyle name="20% - Accent2 2 3 7 2" xfId="2544" xr:uid="{00000000-0005-0000-0000-000099080000}"/>
    <cellStyle name="20% - Accent2 2 3 7 2 2" xfId="2545" xr:uid="{00000000-0005-0000-0000-00009A080000}"/>
    <cellStyle name="20% - Accent2 2 3 7 2 3" xfId="2546" xr:uid="{00000000-0005-0000-0000-00009B080000}"/>
    <cellStyle name="20% - Accent2 2 3 7 3" xfId="2547" xr:uid="{00000000-0005-0000-0000-00009C080000}"/>
    <cellStyle name="20% - Accent2 2 3 7 4" xfId="2548" xr:uid="{00000000-0005-0000-0000-00009D080000}"/>
    <cellStyle name="20% - Accent2 2 3 7 5" xfId="2549" xr:uid="{00000000-0005-0000-0000-00009E080000}"/>
    <cellStyle name="20% - Accent2 2 3 7_Essbase BS Tax Accounts EOY" xfId="2550" xr:uid="{00000000-0005-0000-0000-00009F080000}"/>
    <cellStyle name="20% - Accent2 2 3 8" xfId="2551" xr:uid="{00000000-0005-0000-0000-0000A0080000}"/>
    <cellStyle name="20% - Accent2 2 3 8 2" xfId="2552" xr:uid="{00000000-0005-0000-0000-0000A1080000}"/>
    <cellStyle name="20% - Accent2 2 3 8 2 2" xfId="2553" xr:uid="{00000000-0005-0000-0000-0000A2080000}"/>
    <cellStyle name="20% - Accent2 2 3 8 3" xfId="2554" xr:uid="{00000000-0005-0000-0000-0000A3080000}"/>
    <cellStyle name="20% - Accent2 2 3 8 4" xfId="2555" xr:uid="{00000000-0005-0000-0000-0000A4080000}"/>
    <cellStyle name="20% - Accent2 2 3 8 5" xfId="2556" xr:uid="{00000000-0005-0000-0000-0000A5080000}"/>
    <cellStyle name="20% - Accent2 2 3 9" xfId="2557" xr:uid="{00000000-0005-0000-0000-0000A6080000}"/>
    <cellStyle name="20% - Accent2 2 3 9 2" xfId="2558" xr:uid="{00000000-0005-0000-0000-0000A7080000}"/>
    <cellStyle name="20% - Accent2 2 3 9 2 2" xfId="2559" xr:uid="{00000000-0005-0000-0000-0000A8080000}"/>
    <cellStyle name="20% - Accent2 2 3 9 3" xfId="2560" xr:uid="{00000000-0005-0000-0000-0000A9080000}"/>
    <cellStyle name="20% - Accent2 2 3 9 4" xfId="2561" xr:uid="{00000000-0005-0000-0000-0000AA080000}"/>
    <cellStyle name="20% - Accent2 2 3 9 5" xfId="2562" xr:uid="{00000000-0005-0000-0000-0000AB080000}"/>
    <cellStyle name="20% - Accent2 2 3_Basis Info" xfId="2563" xr:uid="{00000000-0005-0000-0000-0000AC080000}"/>
    <cellStyle name="20% - Accent2 2 4" xfId="2564" xr:uid="{00000000-0005-0000-0000-0000AD080000}"/>
    <cellStyle name="20% - Accent2 2 4 2" xfId="2565" xr:uid="{00000000-0005-0000-0000-0000AE080000}"/>
    <cellStyle name="20% - Accent2 2 5" xfId="2566" xr:uid="{00000000-0005-0000-0000-0000AF080000}"/>
    <cellStyle name="20% - Accent2 2 5 2" xfId="2567" xr:uid="{00000000-0005-0000-0000-0000B0080000}"/>
    <cellStyle name="20% - Accent2 2 5 2 2" xfId="2568" xr:uid="{00000000-0005-0000-0000-0000B1080000}"/>
    <cellStyle name="20% - Accent2 2 5 2 2 2" xfId="2569" xr:uid="{00000000-0005-0000-0000-0000B2080000}"/>
    <cellStyle name="20% - Accent2 2 5 2 3" xfId="2570" xr:uid="{00000000-0005-0000-0000-0000B3080000}"/>
    <cellStyle name="20% - Accent2 2 5 2 4" xfId="2571" xr:uid="{00000000-0005-0000-0000-0000B4080000}"/>
    <cellStyle name="20% - Accent2 2 5 3" xfId="2572" xr:uid="{00000000-0005-0000-0000-0000B5080000}"/>
    <cellStyle name="20% - Accent2 2 5 3 2" xfId="2573" xr:uid="{00000000-0005-0000-0000-0000B6080000}"/>
    <cellStyle name="20% - Accent2 2 5 3 3" xfId="2574" xr:uid="{00000000-0005-0000-0000-0000B7080000}"/>
    <cellStyle name="20% - Accent2 2 5 3_Essbase BS Tax Accounts EOY" xfId="2575" xr:uid="{00000000-0005-0000-0000-0000B8080000}"/>
    <cellStyle name="20% - Accent2 2 5 4" xfId="2576" xr:uid="{00000000-0005-0000-0000-0000B9080000}"/>
    <cellStyle name="20% - Accent2 2 5 5" xfId="2577" xr:uid="{00000000-0005-0000-0000-0000BA080000}"/>
    <cellStyle name="20% - Accent2 2 5 6" xfId="2578" xr:uid="{00000000-0005-0000-0000-0000BB080000}"/>
    <cellStyle name="20% - Accent2 2 5_Essbase BS Tax Accounts EOY" xfId="2579" xr:uid="{00000000-0005-0000-0000-0000BC080000}"/>
    <cellStyle name="20% - Accent2 2 6" xfId="2580" xr:uid="{00000000-0005-0000-0000-0000BD080000}"/>
    <cellStyle name="20% - Accent2 2 6 2" xfId="2581" xr:uid="{00000000-0005-0000-0000-0000BE080000}"/>
    <cellStyle name="20% - Accent2 2 6 2 2" xfId="2582" xr:uid="{00000000-0005-0000-0000-0000BF080000}"/>
    <cellStyle name="20% - Accent2 2 6 3" xfId="2583" xr:uid="{00000000-0005-0000-0000-0000C0080000}"/>
    <cellStyle name="20% - Accent2 2 7" xfId="2584" xr:uid="{00000000-0005-0000-0000-0000C1080000}"/>
    <cellStyle name="20% - Accent2 2 7 2" xfId="2585" xr:uid="{00000000-0005-0000-0000-0000C2080000}"/>
    <cellStyle name="20% - Accent2 2 7 2 2" xfId="2586" xr:uid="{00000000-0005-0000-0000-0000C3080000}"/>
    <cellStyle name="20% - Accent2 2 7 2 3" xfId="2587" xr:uid="{00000000-0005-0000-0000-0000C4080000}"/>
    <cellStyle name="20% - Accent2 2 7 2_Essbase BS Tax Accounts EOY" xfId="2588" xr:uid="{00000000-0005-0000-0000-0000C5080000}"/>
    <cellStyle name="20% - Accent2 2 7 3" xfId="2589" xr:uid="{00000000-0005-0000-0000-0000C6080000}"/>
    <cellStyle name="20% - Accent2 2 7 4" xfId="2590" xr:uid="{00000000-0005-0000-0000-0000C7080000}"/>
    <cellStyle name="20% - Accent2 2 7 5" xfId="2591" xr:uid="{00000000-0005-0000-0000-0000C8080000}"/>
    <cellStyle name="20% - Accent2 2 7 6" xfId="2592" xr:uid="{00000000-0005-0000-0000-0000C9080000}"/>
    <cellStyle name="20% - Accent2 2 7_Essbase BS Tax Accounts EOY" xfId="2593" xr:uid="{00000000-0005-0000-0000-0000CA080000}"/>
    <cellStyle name="20% - Accent2 2 8" xfId="2594" xr:uid="{00000000-0005-0000-0000-0000CB080000}"/>
    <cellStyle name="20% - Accent2 2 8 2" xfId="2595" xr:uid="{00000000-0005-0000-0000-0000CC080000}"/>
    <cellStyle name="20% - Accent2 2 8 2 2" xfId="2596" xr:uid="{00000000-0005-0000-0000-0000CD080000}"/>
    <cellStyle name="20% - Accent2 2 8 2 3" xfId="2597" xr:uid="{00000000-0005-0000-0000-0000CE080000}"/>
    <cellStyle name="20% - Accent2 2 8 2_Essbase BS Tax Accounts EOY" xfId="2598" xr:uid="{00000000-0005-0000-0000-0000CF080000}"/>
    <cellStyle name="20% - Accent2 2 8 3" xfId="2599" xr:uid="{00000000-0005-0000-0000-0000D0080000}"/>
    <cellStyle name="20% - Accent2 2 8 4" xfId="2600" xr:uid="{00000000-0005-0000-0000-0000D1080000}"/>
    <cellStyle name="20% - Accent2 2 8 5" xfId="2601" xr:uid="{00000000-0005-0000-0000-0000D2080000}"/>
    <cellStyle name="20% - Accent2 2 8 6" xfId="2602" xr:uid="{00000000-0005-0000-0000-0000D3080000}"/>
    <cellStyle name="20% - Accent2 2 8_Essbase BS Tax Accounts EOY" xfId="2603" xr:uid="{00000000-0005-0000-0000-0000D4080000}"/>
    <cellStyle name="20% - Accent2 2 9" xfId="2604" xr:uid="{00000000-0005-0000-0000-0000D5080000}"/>
    <cellStyle name="20% - Accent2 2 9 2" xfId="2605" xr:uid="{00000000-0005-0000-0000-0000D6080000}"/>
    <cellStyle name="20% - Accent2 2 9 2 2" xfId="2606" xr:uid="{00000000-0005-0000-0000-0000D7080000}"/>
    <cellStyle name="20% - Accent2 2 9 2 3" xfId="2607" xr:uid="{00000000-0005-0000-0000-0000D8080000}"/>
    <cellStyle name="20% - Accent2 2 9 2_Essbase BS Tax Accounts EOY" xfId="2608" xr:uid="{00000000-0005-0000-0000-0000D9080000}"/>
    <cellStyle name="20% - Accent2 2 9 3" xfId="2609" xr:uid="{00000000-0005-0000-0000-0000DA080000}"/>
    <cellStyle name="20% - Accent2 2 9 4" xfId="2610" xr:uid="{00000000-0005-0000-0000-0000DB080000}"/>
    <cellStyle name="20% - Accent2 2 9 5" xfId="2611" xr:uid="{00000000-0005-0000-0000-0000DC080000}"/>
    <cellStyle name="20% - Accent2 2 9_Essbase BS Tax Accounts EOY" xfId="2612" xr:uid="{00000000-0005-0000-0000-0000DD080000}"/>
    <cellStyle name="20% - Accent2 2_10-1 BS" xfId="2613" xr:uid="{00000000-0005-0000-0000-0000DE080000}"/>
    <cellStyle name="20% - Accent2 20" xfId="2614" xr:uid="{00000000-0005-0000-0000-0000DF080000}"/>
    <cellStyle name="20% - Accent2 20 2" xfId="2615" xr:uid="{00000000-0005-0000-0000-0000E0080000}"/>
    <cellStyle name="20% - Accent2 20 2 2" xfId="2616" xr:uid="{00000000-0005-0000-0000-0000E1080000}"/>
    <cellStyle name="20% - Accent2 20 2 3" xfId="2617" xr:uid="{00000000-0005-0000-0000-0000E2080000}"/>
    <cellStyle name="20% - Accent2 20 2 4" xfId="2618" xr:uid="{00000000-0005-0000-0000-0000E3080000}"/>
    <cellStyle name="20% - Accent2 20 3" xfId="2619" xr:uid="{00000000-0005-0000-0000-0000E4080000}"/>
    <cellStyle name="20% - Accent2 20 3 2" xfId="2620" xr:uid="{00000000-0005-0000-0000-0000E5080000}"/>
    <cellStyle name="20% - Accent2 20 4" xfId="2621" xr:uid="{00000000-0005-0000-0000-0000E6080000}"/>
    <cellStyle name="20% - Accent2 20 4 2" xfId="2622" xr:uid="{00000000-0005-0000-0000-0000E7080000}"/>
    <cellStyle name="20% - Accent2 20 4 3" xfId="2623" xr:uid="{00000000-0005-0000-0000-0000E8080000}"/>
    <cellStyle name="20% - Accent2 20 4 4" xfId="2624" xr:uid="{00000000-0005-0000-0000-0000E9080000}"/>
    <cellStyle name="20% - Accent2 20 5" xfId="2625" xr:uid="{00000000-0005-0000-0000-0000EA080000}"/>
    <cellStyle name="20% - Accent2 20_COR Proceeds" xfId="2626" xr:uid="{00000000-0005-0000-0000-0000EB080000}"/>
    <cellStyle name="20% - Accent2 21" xfId="2627" xr:uid="{00000000-0005-0000-0000-0000EC080000}"/>
    <cellStyle name="20% - Accent2 21 2" xfId="2628" xr:uid="{00000000-0005-0000-0000-0000ED080000}"/>
    <cellStyle name="20% - Accent2 21 2 2" xfId="2629" xr:uid="{00000000-0005-0000-0000-0000EE080000}"/>
    <cellStyle name="20% - Accent2 21 2 3" xfId="2630" xr:uid="{00000000-0005-0000-0000-0000EF080000}"/>
    <cellStyle name="20% - Accent2 21 2 4" xfId="2631" xr:uid="{00000000-0005-0000-0000-0000F0080000}"/>
    <cellStyle name="20% - Accent2 21 3" xfId="2632" xr:uid="{00000000-0005-0000-0000-0000F1080000}"/>
    <cellStyle name="20% - Accent2 21 3 2" xfId="2633" xr:uid="{00000000-0005-0000-0000-0000F2080000}"/>
    <cellStyle name="20% - Accent2 21 4" xfId="2634" xr:uid="{00000000-0005-0000-0000-0000F3080000}"/>
    <cellStyle name="20% - Accent2 21 4 2" xfId="2635" xr:uid="{00000000-0005-0000-0000-0000F4080000}"/>
    <cellStyle name="20% - Accent2 21 4 3" xfId="2636" xr:uid="{00000000-0005-0000-0000-0000F5080000}"/>
    <cellStyle name="20% - Accent2 21 4 4" xfId="2637" xr:uid="{00000000-0005-0000-0000-0000F6080000}"/>
    <cellStyle name="20% - Accent2 21 5" xfId="2638" xr:uid="{00000000-0005-0000-0000-0000F7080000}"/>
    <cellStyle name="20% - Accent2 21_Sheet1" xfId="2639" xr:uid="{00000000-0005-0000-0000-0000F8080000}"/>
    <cellStyle name="20% - Accent2 22" xfId="2640" xr:uid="{00000000-0005-0000-0000-0000F9080000}"/>
    <cellStyle name="20% - Accent2 22 2" xfId="2641" xr:uid="{00000000-0005-0000-0000-0000FA080000}"/>
    <cellStyle name="20% - Accent2 22 2 2" xfId="2642" xr:uid="{00000000-0005-0000-0000-0000FB080000}"/>
    <cellStyle name="20% - Accent2 22 2 3" xfId="2643" xr:uid="{00000000-0005-0000-0000-0000FC080000}"/>
    <cellStyle name="20% - Accent2 22 2 4" xfId="2644" xr:uid="{00000000-0005-0000-0000-0000FD080000}"/>
    <cellStyle name="20% - Accent2 22 3" xfId="2645" xr:uid="{00000000-0005-0000-0000-0000FE080000}"/>
    <cellStyle name="20% - Accent2 22 3 2" xfId="2646" xr:uid="{00000000-0005-0000-0000-0000FF080000}"/>
    <cellStyle name="20% - Accent2 22 4" xfId="2647" xr:uid="{00000000-0005-0000-0000-000000090000}"/>
    <cellStyle name="20% - Accent2 22 4 2" xfId="2648" xr:uid="{00000000-0005-0000-0000-000001090000}"/>
    <cellStyle name="20% - Accent2 22 4 3" xfId="2649" xr:uid="{00000000-0005-0000-0000-000002090000}"/>
    <cellStyle name="20% - Accent2 22 4 4" xfId="2650" xr:uid="{00000000-0005-0000-0000-000003090000}"/>
    <cellStyle name="20% - Accent2 22 5" xfId="2651" xr:uid="{00000000-0005-0000-0000-000004090000}"/>
    <cellStyle name="20% - Accent2 22_Sheet1" xfId="2652" xr:uid="{00000000-0005-0000-0000-000005090000}"/>
    <cellStyle name="20% - Accent2 23" xfId="2653" xr:uid="{00000000-0005-0000-0000-000006090000}"/>
    <cellStyle name="20% - Accent2 23 2" xfId="2654" xr:uid="{00000000-0005-0000-0000-000007090000}"/>
    <cellStyle name="20% - Accent2 23 2 2" xfId="2655" xr:uid="{00000000-0005-0000-0000-000008090000}"/>
    <cellStyle name="20% - Accent2 23 3" xfId="2656" xr:uid="{00000000-0005-0000-0000-000009090000}"/>
    <cellStyle name="20% - Accent2 23 3 2" xfId="2657" xr:uid="{00000000-0005-0000-0000-00000A090000}"/>
    <cellStyle name="20% - Accent2 23 3 3" xfId="2658" xr:uid="{00000000-0005-0000-0000-00000B090000}"/>
    <cellStyle name="20% - Accent2 23 3 4" xfId="2659" xr:uid="{00000000-0005-0000-0000-00000C090000}"/>
    <cellStyle name="20% - Accent2 23 4" xfId="2660" xr:uid="{00000000-0005-0000-0000-00000D090000}"/>
    <cellStyle name="20% - Accent2 23_Sheet1" xfId="2661" xr:uid="{00000000-0005-0000-0000-00000E090000}"/>
    <cellStyle name="20% - Accent2 24" xfId="2662" xr:uid="{00000000-0005-0000-0000-00000F090000}"/>
    <cellStyle name="20% - Accent2 24 10" xfId="2663" xr:uid="{00000000-0005-0000-0000-000010090000}"/>
    <cellStyle name="20% - Accent2 24 11" xfId="2664" xr:uid="{00000000-0005-0000-0000-000011090000}"/>
    <cellStyle name="20% - Accent2 24 11 2" xfId="2665" xr:uid="{00000000-0005-0000-0000-000012090000}"/>
    <cellStyle name="20% - Accent2 24 11 2 2" xfId="2666" xr:uid="{00000000-0005-0000-0000-000013090000}"/>
    <cellStyle name="20% - Accent2 24 11 2 3" xfId="2667" xr:uid="{00000000-0005-0000-0000-000014090000}"/>
    <cellStyle name="20% - Accent2 24 11 2_Essbase BS Tax Accounts EOY" xfId="2668" xr:uid="{00000000-0005-0000-0000-000015090000}"/>
    <cellStyle name="20% - Accent2 24 11 3" xfId="2669" xr:uid="{00000000-0005-0000-0000-000016090000}"/>
    <cellStyle name="20% - Accent2 24 11 4" xfId="2670" xr:uid="{00000000-0005-0000-0000-000017090000}"/>
    <cellStyle name="20% - Accent2 24 11_Essbase BS Tax Accounts EOY" xfId="2671" xr:uid="{00000000-0005-0000-0000-000018090000}"/>
    <cellStyle name="20% - Accent2 24 12" xfId="2672" xr:uid="{00000000-0005-0000-0000-000019090000}"/>
    <cellStyle name="20% - Accent2 24 12 2" xfId="2673" xr:uid="{00000000-0005-0000-0000-00001A090000}"/>
    <cellStyle name="20% - Accent2 24 12 2 2" xfId="2674" xr:uid="{00000000-0005-0000-0000-00001B090000}"/>
    <cellStyle name="20% - Accent2 24 12 2 3" xfId="2675" xr:uid="{00000000-0005-0000-0000-00001C090000}"/>
    <cellStyle name="20% - Accent2 24 12 2_Essbase BS Tax Accounts EOY" xfId="2676" xr:uid="{00000000-0005-0000-0000-00001D090000}"/>
    <cellStyle name="20% - Accent2 24 12 3" xfId="2677" xr:uid="{00000000-0005-0000-0000-00001E090000}"/>
    <cellStyle name="20% - Accent2 24 12 4" xfId="2678" xr:uid="{00000000-0005-0000-0000-00001F090000}"/>
    <cellStyle name="20% - Accent2 24 12_Essbase BS Tax Accounts EOY" xfId="2679" xr:uid="{00000000-0005-0000-0000-000020090000}"/>
    <cellStyle name="20% - Accent2 24 13" xfId="2680" xr:uid="{00000000-0005-0000-0000-000021090000}"/>
    <cellStyle name="20% - Accent2 24 14" xfId="2681" xr:uid="{00000000-0005-0000-0000-000022090000}"/>
    <cellStyle name="20% - Accent2 24 15" xfId="2682" xr:uid="{00000000-0005-0000-0000-000023090000}"/>
    <cellStyle name="20% - Accent2 24 2" xfId="2683" xr:uid="{00000000-0005-0000-0000-000024090000}"/>
    <cellStyle name="20% - Accent2 24 2 2" xfId="2684" xr:uid="{00000000-0005-0000-0000-000025090000}"/>
    <cellStyle name="20% - Accent2 24 2 3" xfId="2685" xr:uid="{00000000-0005-0000-0000-000026090000}"/>
    <cellStyle name="20% - Accent2 24 2 4" xfId="2686" xr:uid="{00000000-0005-0000-0000-000027090000}"/>
    <cellStyle name="20% - Accent2 24 3" xfId="2687" xr:uid="{00000000-0005-0000-0000-000028090000}"/>
    <cellStyle name="20% - Accent2 24 3 2" xfId="2688" xr:uid="{00000000-0005-0000-0000-000029090000}"/>
    <cellStyle name="20% - Accent2 24 3 2 2" xfId="2689" xr:uid="{00000000-0005-0000-0000-00002A090000}"/>
    <cellStyle name="20% - Accent2 24 3 2 2 2" xfId="2690" xr:uid="{00000000-0005-0000-0000-00002B090000}"/>
    <cellStyle name="20% - Accent2 24 3 2 2 2 2" xfId="2691" xr:uid="{00000000-0005-0000-0000-00002C090000}"/>
    <cellStyle name="20% - Accent2 24 3 2 2 2 3" xfId="2692" xr:uid="{00000000-0005-0000-0000-00002D090000}"/>
    <cellStyle name="20% - Accent2 24 3 2 2 2_Essbase BS Tax Accounts EOY" xfId="2693" xr:uid="{00000000-0005-0000-0000-00002E090000}"/>
    <cellStyle name="20% - Accent2 24 3 2 2 3" xfId="2694" xr:uid="{00000000-0005-0000-0000-00002F090000}"/>
    <cellStyle name="20% - Accent2 24 3 2 2 4" xfId="2695" xr:uid="{00000000-0005-0000-0000-000030090000}"/>
    <cellStyle name="20% - Accent2 24 3 2 2_Essbase BS Tax Accounts EOY" xfId="2696" xr:uid="{00000000-0005-0000-0000-000031090000}"/>
    <cellStyle name="20% - Accent2 24 3 2 3" xfId="2697" xr:uid="{00000000-0005-0000-0000-000032090000}"/>
    <cellStyle name="20% - Accent2 24 3 2 3 2" xfId="2698" xr:uid="{00000000-0005-0000-0000-000033090000}"/>
    <cellStyle name="20% - Accent2 24 3 2 3 3" xfId="2699" xr:uid="{00000000-0005-0000-0000-000034090000}"/>
    <cellStyle name="20% - Accent2 24 3 2 3_Essbase BS Tax Accounts EOY" xfId="2700" xr:uid="{00000000-0005-0000-0000-000035090000}"/>
    <cellStyle name="20% - Accent2 24 3 2 4" xfId="2701" xr:uid="{00000000-0005-0000-0000-000036090000}"/>
    <cellStyle name="20% - Accent2 24 3 2 5" xfId="2702" xr:uid="{00000000-0005-0000-0000-000037090000}"/>
    <cellStyle name="20% - Accent2 24 3 2_Essbase BS Tax Accounts EOY" xfId="2703" xr:uid="{00000000-0005-0000-0000-000038090000}"/>
    <cellStyle name="20% - Accent2 24 3 3" xfId="2704" xr:uid="{00000000-0005-0000-0000-000039090000}"/>
    <cellStyle name="20% - Accent2 24 3 3 2" xfId="2705" xr:uid="{00000000-0005-0000-0000-00003A090000}"/>
    <cellStyle name="20% - Accent2 24 3 3 2 2" xfId="2706" xr:uid="{00000000-0005-0000-0000-00003B090000}"/>
    <cellStyle name="20% - Accent2 24 3 3 2 3" xfId="2707" xr:uid="{00000000-0005-0000-0000-00003C090000}"/>
    <cellStyle name="20% - Accent2 24 3 3 2_Essbase BS Tax Accounts EOY" xfId="2708" xr:uid="{00000000-0005-0000-0000-00003D090000}"/>
    <cellStyle name="20% - Accent2 24 3 3 3" xfId="2709" xr:uid="{00000000-0005-0000-0000-00003E090000}"/>
    <cellStyle name="20% - Accent2 24 3 3 4" xfId="2710" xr:uid="{00000000-0005-0000-0000-00003F090000}"/>
    <cellStyle name="20% - Accent2 24 3 3_Essbase BS Tax Accounts EOY" xfId="2711" xr:uid="{00000000-0005-0000-0000-000040090000}"/>
    <cellStyle name="20% - Accent2 24 3 4" xfId="2712" xr:uid="{00000000-0005-0000-0000-000041090000}"/>
    <cellStyle name="20% - Accent2 24 3 4 2" xfId="2713" xr:uid="{00000000-0005-0000-0000-000042090000}"/>
    <cellStyle name="20% - Accent2 24 3 4 3" xfId="2714" xr:uid="{00000000-0005-0000-0000-000043090000}"/>
    <cellStyle name="20% - Accent2 24 3 4_Essbase BS Tax Accounts EOY" xfId="2715" xr:uid="{00000000-0005-0000-0000-000044090000}"/>
    <cellStyle name="20% - Accent2 24 3 5" xfId="2716" xr:uid="{00000000-0005-0000-0000-000045090000}"/>
    <cellStyle name="20% - Accent2 24 3 6" xfId="2717" xr:uid="{00000000-0005-0000-0000-000046090000}"/>
    <cellStyle name="20% - Accent2 24 3 7" xfId="2718" xr:uid="{00000000-0005-0000-0000-000047090000}"/>
    <cellStyle name="20% - Accent2 24 3_Essbase BS Tax Accounts EOY" xfId="2719" xr:uid="{00000000-0005-0000-0000-000048090000}"/>
    <cellStyle name="20% - Accent2 24 4" xfId="2720" xr:uid="{00000000-0005-0000-0000-000049090000}"/>
    <cellStyle name="20% - Accent2 24 4 2" xfId="2721" xr:uid="{00000000-0005-0000-0000-00004A090000}"/>
    <cellStyle name="20% - Accent2 24 4 2 2" xfId="2722" xr:uid="{00000000-0005-0000-0000-00004B090000}"/>
    <cellStyle name="20% - Accent2 24 4 2 2 2" xfId="2723" xr:uid="{00000000-0005-0000-0000-00004C090000}"/>
    <cellStyle name="20% - Accent2 24 4 2 2 3" xfId="2724" xr:uid="{00000000-0005-0000-0000-00004D090000}"/>
    <cellStyle name="20% - Accent2 24 4 2 2_Essbase BS Tax Accounts EOY" xfId="2725" xr:uid="{00000000-0005-0000-0000-00004E090000}"/>
    <cellStyle name="20% - Accent2 24 4 2 3" xfId="2726" xr:uid="{00000000-0005-0000-0000-00004F090000}"/>
    <cellStyle name="20% - Accent2 24 4 2 4" xfId="2727" xr:uid="{00000000-0005-0000-0000-000050090000}"/>
    <cellStyle name="20% - Accent2 24 4 2_Essbase BS Tax Accounts EOY" xfId="2728" xr:uid="{00000000-0005-0000-0000-000051090000}"/>
    <cellStyle name="20% - Accent2 24 4 3" xfId="2729" xr:uid="{00000000-0005-0000-0000-000052090000}"/>
    <cellStyle name="20% - Accent2 24 4 3 2" xfId="2730" xr:uid="{00000000-0005-0000-0000-000053090000}"/>
    <cellStyle name="20% - Accent2 24 4 3 3" xfId="2731" xr:uid="{00000000-0005-0000-0000-000054090000}"/>
    <cellStyle name="20% - Accent2 24 4 3_Essbase BS Tax Accounts EOY" xfId="2732" xr:uid="{00000000-0005-0000-0000-000055090000}"/>
    <cellStyle name="20% - Accent2 24 4 4" xfId="2733" xr:uid="{00000000-0005-0000-0000-000056090000}"/>
    <cellStyle name="20% - Accent2 24 4 5" xfId="2734" xr:uid="{00000000-0005-0000-0000-000057090000}"/>
    <cellStyle name="20% - Accent2 24 4_Essbase BS Tax Accounts EOY" xfId="2735" xr:uid="{00000000-0005-0000-0000-000058090000}"/>
    <cellStyle name="20% - Accent2 24 5" xfId="2736" xr:uid="{00000000-0005-0000-0000-000059090000}"/>
    <cellStyle name="20% - Accent2 24 6" xfId="2737" xr:uid="{00000000-0005-0000-0000-00005A090000}"/>
    <cellStyle name="20% - Accent2 24 7" xfId="2738" xr:uid="{00000000-0005-0000-0000-00005B090000}"/>
    <cellStyle name="20% - Accent2 24 8" xfId="2739" xr:uid="{00000000-0005-0000-0000-00005C090000}"/>
    <cellStyle name="20% - Accent2 24 9" xfId="2740" xr:uid="{00000000-0005-0000-0000-00005D090000}"/>
    <cellStyle name="20% - Accent2 24_Basis Detail" xfId="2741" xr:uid="{00000000-0005-0000-0000-00005E090000}"/>
    <cellStyle name="20% - Accent2 25" xfId="2742" xr:uid="{00000000-0005-0000-0000-00005F090000}"/>
    <cellStyle name="20% - Accent2 25 10" xfId="2743" xr:uid="{00000000-0005-0000-0000-000060090000}"/>
    <cellStyle name="20% - Accent2 25 11" xfId="2744" xr:uid="{00000000-0005-0000-0000-000061090000}"/>
    <cellStyle name="20% - Accent2 25 12" xfId="2745" xr:uid="{00000000-0005-0000-0000-000062090000}"/>
    <cellStyle name="20% - Accent2 25 2" xfId="2746" xr:uid="{00000000-0005-0000-0000-000063090000}"/>
    <cellStyle name="20% - Accent2 25 2 2" xfId="2747" xr:uid="{00000000-0005-0000-0000-000064090000}"/>
    <cellStyle name="20% - Accent2 25 2 3" xfId="2748" xr:uid="{00000000-0005-0000-0000-000065090000}"/>
    <cellStyle name="20% - Accent2 25 2 4" xfId="2749" xr:uid="{00000000-0005-0000-0000-000066090000}"/>
    <cellStyle name="20% - Accent2 25 2 5" xfId="2750" xr:uid="{00000000-0005-0000-0000-000067090000}"/>
    <cellStyle name="20% - Accent2 25 3" xfId="2751" xr:uid="{00000000-0005-0000-0000-000068090000}"/>
    <cellStyle name="20% - Accent2 25 3 2" xfId="2752" xr:uid="{00000000-0005-0000-0000-000069090000}"/>
    <cellStyle name="20% - Accent2 25 3 3" xfId="2753" xr:uid="{00000000-0005-0000-0000-00006A090000}"/>
    <cellStyle name="20% - Accent2 25 3 4" xfId="2754" xr:uid="{00000000-0005-0000-0000-00006B090000}"/>
    <cellStyle name="20% - Accent2 25 4" xfId="2755" xr:uid="{00000000-0005-0000-0000-00006C090000}"/>
    <cellStyle name="20% - Accent2 25 4 2" xfId="2756" xr:uid="{00000000-0005-0000-0000-00006D090000}"/>
    <cellStyle name="20% - Accent2 25 4 3" xfId="2757" xr:uid="{00000000-0005-0000-0000-00006E090000}"/>
    <cellStyle name="20% - Accent2 25 4 4" xfId="2758" xr:uid="{00000000-0005-0000-0000-00006F090000}"/>
    <cellStyle name="20% - Accent2 25 4 5" xfId="2759" xr:uid="{00000000-0005-0000-0000-000070090000}"/>
    <cellStyle name="20% - Accent2 25 4 6" xfId="2760" xr:uid="{00000000-0005-0000-0000-000071090000}"/>
    <cellStyle name="20% - Accent2 25 5" xfId="2761" xr:uid="{00000000-0005-0000-0000-000072090000}"/>
    <cellStyle name="20% - Accent2 25 5 2" xfId="2762" xr:uid="{00000000-0005-0000-0000-000073090000}"/>
    <cellStyle name="20% - Accent2 25 5 2 2" xfId="2763" xr:uid="{00000000-0005-0000-0000-000074090000}"/>
    <cellStyle name="20% - Accent2 25 5 2 2 2" xfId="2764" xr:uid="{00000000-0005-0000-0000-000075090000}"/>
    <cellStyle name="20% - Accent2 25 5 2 2 2 2" xfId="2765" xr:uid="{00000000-0005-0000-0000-000076090000}"/>
    <cellStyle name="20% - Accent2 25 5 2 2 2 3" xfId="2766" xr:uid="{00000000-0005-0000-0000-000077090000}"/>
    <cellStyle name="20% - Accent2 25 5 2 2 2_Essbase BS Tax Accounts EOY" xfId="2767" xr:uid="{00000000-0005-0000-0000-000078090000}"/>
    <cellStyle name="20% - Accent2 25 5 2 2 3" xfId="2768" xr:uid="{00000000-0005-0000-0000-000079090000}"/>
    <cellStyle name="20% - Accent2 25 5 2 2 4" xfId="2769" xr:uid="{00000000-0005-0000-0000-00007A090000}"/>
    <cellStyle name="20% - Accent2 25 5 2 2_Essbase BS Tax Accounts EOY" xfId="2770" xr:uid="{00000000-0005-0000-0000-00007B090000}"/>
    <cellStyle name="20% - Accent2 25 5 2 3" xfId="2771" xr:uid="{00000000-0005-0000-0000-00007C090000}"/>
    <cellStyle name="20% - Accent2 25 5 2 3 2" xfId="2772" xr:uid="{00000000-0005-0000-0000-00007D090000}"/>
    <cellStyle name="20% - Accent2 25 5 2 3 3" xfId="2773" xr:uid="{00000000-0005-0000-0000-00007E090000}"/>
    <cellStyle name="20% - Accent2 25 5 2 3_Essbase BS Tax Accounts EOY" xfId="2774" xr:uid="{00000000-0005-0000-0000-00007F090000}"/>
    <cellStyle name="20% - Accent2 25 5 2 4" xfId="2775" xr:uid="{00000000-0005-0000-0000-000080090000}"/>
    <cellStyle name="20% - Accent2 25 5 2 5" xfId="2776" xr:uid="{00000000-0005-0000-0000-000081090000}"/>
    <cellStyle name="20% - Accent2 25 5 2_Essbase BS Tax Accounts EOY" xfId="2777" xr:uid="{00000000-0005-0000-0000-000082090000}"/>
    <cellStyle name="20% - Accent2 25 5 3" xfId="2778" xr:uid="{00000000-0005-0000-0000-000083090000}"/>
    <cellStyle name="20% - Accent2 25 5 3 2" xfId="2779" xr:uid="{00000000-0005-0000-0000-000084090000}"/>
    <cellStyle name="20% - Accent2 25 5 3 2 2" xfId="2780" xr:uid="{00000000-0005-0000-0000-000085090000}"/>
    <cellStyle name="20% - Accent2 25 5 3 2 3" xfId="2781" xr:uid="{00000000-0005-0000-0000-000086090000}"/>
    <cellStyle name="20% - Accent2 25 5 3 2_Essbase BS Tax Accounts EOY" xfId="2782" xr:uid="{00000000-0005-0000-0000-000087090000}"/>
    <cellStyle name="20% - Accent2 25 5 3 3" xfId="2783" xr:uid="{00000000-0005-0000-0000-000088090000}"/>
    <cellStyle name="20% - Accent2 25 5 3 4" xfId="2784" xr:uid="{00000000-0005-0000-0000-000089090000}"/>
    <cellStyle name="20% - Accent2 25 5 3_Essbase BS Tax Accounts EOY" xfId="2785" xr:uid="{00000000-0005-0000-0000-00008A090000}"/>
    <cellStyle name="20% - Accent2 25 5 4" xfId="2786" xr:uid="{00000000-0005-0000-0000-00008B090000}"/>
    <cellStyle name="20% - Accent2 25 5 4 2" xfId="2787" xr:uid="{00000000-0005-0000-0000-00008C090000}"/>
    <cellStyle name="20% - Accent2 25 5 4 3" xfId="2788" xr:uid="{00000000-0005-0000-0000-00008D090000}"/>
    <cellStyle name="20% - Accent2 25 5 4_Essbase BS Tax Accounts EOY" xfId="2789" xr:uid="{00000000-0005-0000-0000-00008E090000}"/>
    <cellStyle name="20% - Accent2 25 5 5" xfId="2790" xr:uid="{00000000-0005-0000-0000-00008F090000}"/>
    <cellStyle name="20% - Accent2 25 5 6" xfId="2791" xr:uid="{00000000-0005-0000-0000-000090090000}"/>
    <cellStyle name="20% - Accent2 25 5 7" xfId="2792" xr:uid="{00000000-0005-0000-0000-000091090000}"/>
    <cellStyle name="20% - Accent2 25 5_Essbase BS Tax Accounts EOY" xfId="2793" xr:uid="{00000000-0005-0000-0000-000092090000}"/>
    <cellStyle name="20% - Accent2 25 6" xfId="2794" xr:uid="{00000000-0005-0000-0000-000093090000}"/>
    <cellStyle name="20% - Accent2 25 6 2" xfId="2795" xr:uid="{00000000-0005-0000-0000-000094090000}"/>
    <cellStyle name="20% - Accent2 25 6 2 2" xfId="2796" xr:uid="{00000000-0005-0000-0000-000095090000}"/>
    <cellStyle name="20% - Accent2 25 6 2 2 2" xfId="2797" xr:uid="{00000000-0005-0000-0000-000096090000}"/>
    <cellStyle name="20% - Accent2 25 6 2 2 3" xfId="2798" xr:uid="{00000000-0005-0000-0000-000097090000}"/>
    <cellStyle name="20% - Accent2 25 6 2 2_Essbase BS Tax Accounts EOY" xfId="2799" xr:uid="{00000000-0005-0000-0000-000098090000}"/>
    <cellStyle name="20% - Accent2 25 6 2 3" xfId="2800" xr:uid="{00000000-0005-0000-0000-000099090000}"/>
    <cellStyle name="20% - Accent2 25 6 2 4" xfId="2801" xr:uid="{00000000-0005-0000-0000-00009A090000}"/>
    <cellStyle name="20% - Accent2 25 6 2_Essbase BS Tax Accounts EOY" xfId="2802" xr:uid="{00000000-0005-0000-0000-00009B090000}"/>
    <cellStyle name="20% - Accent2 25 6 3" xfId="2803" xr:uid="{00000000-0005-0000-0000-00009C090000}"/>
    <cellStyle name="20% - Accent2 25 6 3 2" xfId="2804" xr:uid="{00000000-0005-0000-0000-00009D090000}"/>
    <cellStyle name="20% - Accent2 25 6 3 3" xfId="2805" xr:uid="{00000000-0005-0000-0000-00009E090000}"/>
    <cellStyle name="20% - Accent2 25 6 3_Essbase BS Tax Accounts EOY" xfId="2806" xr:uid="{00000000-0005-0000-0000-00009F090000}"/>
    <cellStyle name="20% - Accent2 25 6 4" xfId="2807" xr:uid="{00000000-0005-0000-0000-0000A0090000}"/>
    <cellStyle name="20% - Accent2 25 6 5" xfId="2808" xr:uid="{00000000-0005-0000-0000-0000A1090000}"/>
    <cellStyle name="20% - Accent2 25 6 6" xfId="2809" xr:uid="{00000000-0005-0000-0000-0000A2090000}"/>
    <cellStyle name="20% - Accent2 25 6_Essbase BS Tax Accounts EOY" xfId="2810" xr:uid="{00000000-0005-0000-0000-0000A3090000}"/>
    <cellStyle name="20% - Accent2 25 7" xfId="2811" xr:uid="{00000000-0005-0000-0000-0000A4090000}"/>
    <cellStyle name="20% - Accent2 25 7 2" xfId="2812" xr:uid="{00000000-0005-0000-0000-0000A5090000}"/>
    <cellStyle name="20% - Accent2 25 7 2 2" xfId="2813" xr:uid="{00000000-0005-0000-0000-0000A6090000}"/>
    <cellStyle name="20% - Accent2 25 7 2 3" xfId="2814" xr:uid="{00000000-0005-0000-0000-0000A7090000}"/>
    <cellStyle name="20% - Accent2 25 7 2_Essbase BS Tax Accounts EOY" xfId="2815" xr:uid="{00000000-0005-0000-0000-0000A8090000}"/>
    <cellStyle name="20% - Accent2 25 7 3" xfId="2816" xr:uid="{00000000-0005-0000-0000-0000A9090000}"/>
    <cellStyle name="20% - Accent2 25 7 4" xfId="2817" xr:uid="{00000000-0005-0000-0000-0000AA090000}"/>
    <cellStyle name="20% - Accent2 25 7_Essbase BS Tax Accounts EOY" xfId="2818" xr:uid="{00000000-0005-0000-0000-0000AB090000}"/>
    <cellStyle name="20% - Accent2 25 8" xfId="2819" xr:uid="{00000000-0005-0000-0000-0000AC090000}"/>
    <cellStyle name="20% - Accent2 25 8 2" xfId="2820" xr:uid="{00000000-0005-0000-0000-0000AD090000}"/>
    <cellStyle name="20% - Accent2 25 8 2 2" xfId="2821" xr:uid="{00000000-0005-0000-0000-0000AE090000}"/>
    <cellStyle name="20% - Accent2 25 8 2 3" xfId="2822" xr:uid="{00000000-0005-0000-0000-0000AF090000}"/>
    <cellStyle name="20% - Accent2 25 8 2_Essbase BS Tax Accounts EOY" xfId="2823" xr:uid="{00000000-0005-0000-0000-0000B0090000}"/>
    <cellStyle name="20% - Accent2 25 8 3" xfId="2824" xr:uid="{00000000-0005-0000-0000-0000B1090000}"/>
    <cellStyle name="20% - Accent2 25 8 4" xfId="2825" xr:uid="{00000000-0005-0000-0000-0000B2090000}"/>
    <cellStyle name="20% - Accent2 25 8_Essbase BS Tax Accounts EOY" xfId="2826" xr:uid="{00000000-0005-0000-0000-0000B3090000}"/>
    <cellStyle name="20% - Accent2 25 9" xfId="2827" xr:uid="{00000000-0005-0000-0000-0000B4090000}"/>
    <cellStyle name="20% - Accent2 25_Basis Detail" xfId="2828" xr:uid="{00000000-0005-0000-0000-0000B5090000}"/>
    <cellStyle name="20% - Accent2 26" xfId="2829" xr:uid="{00000000-0005-0000-0000-0000B6090000}"/>
    <cellStyle name="20% - Accent2 26 10" xfId="2830" xr:uid="{00000000-0005-0000-0000-0000B7090000}"/>
    <cellStyle name="20% - Accent2 26 11" xfId="2831" xr:uid="{00000000-0005-0000-0000-0000B8090000}"/>
    <cellStyle name="20% - Accent2 26 2" xfId="2832" xr:uid="{00000000-0005-0000-0000-0000B9090000}"/>
    <cellStyle name="20% - Accent2 26 2 2" xfId="2833" xr:uid="{00000000-0005-0000-0000-0000BA090000}"/>
    <cellStyle name="20% - Accent2 26 2 2 2" xfId="2834" xr:uid="{00000000-0005-0000-0000-0000BB090000}"/>
    <cellStyle name="20% - Accent2 26 2 2 2 2" xfId="2835" xr:uid="{00000000-0005-0000-0000-0000BC090000}"/>
    <cellStyle name="20% - Accent2 26 2 2 2 3" xfId="2836" xr:uid="{00000000-0005-0000-0000-0000BD090000}"/>
    <cellStyle name="20% - Accent2 26 2 2 2_Essbase BS Tax Accounts EOY" xfId="2837" xr:uid="{00000000-0005-0000-0000-0000BE090000}"/>
    <cellStyle name="20% - Accent2 26 2 2 3" xfId="2838" xr:uid="{00000000-0005-0000-0000-0000BF090000}"/>
    <cellStyle name="20% - Accent2 26 2 2 4" xfId="2839" xr:uid="{00000000-0005-0000-0000-0000C0090000}"/>
    <cellStyle name="20% - Accent2 26 2 2_Essbase BS Tax Accounts EOY" xfId="2840" xr:uid="{00000000-0005-0000-0000-0000C1090000}"/>
    <cellStyle name="20% - Accent2 26 2 3" xfId="2841" xr:uid="{00000000-0005-0000-0000-0000C2090000}"/>
    <cellStyle name="20% - Accent2 26 2 3 2" xfId="2842" xr:uid="{00000000-0005-0000-0000-0000C3090000}"/>
    <cellStyle name="20% - Accent2 26 2 3 2 2" xfId="2843" xr:uid="{00000000-0005-0000-0000-0000C4090000}"/>
    <cellStyle name="20% - Accent2 26 2 3 3" xfId="2844" xr:uid="{00000000-0005-0000-0000-0000C5090000}"/>
    <cellStyle name="20% - Accent2 26 2 3 4" xfId="2845" xr:uid="{00000000-0005-0000-0000-0000C6090000}"/>
    <cellStyle name="20% - Accent2 26 2 3_Essbase BS Tax Accounts EOY" xfId="2846" xr:uid="{00000000-0005-0000-0000-0000C7090000}"/>
    <cellStyle name="20% - Accent2 26 2 4" xfId="2847" xr:uid="{00000000-0005-0000-0000-0000C8090000}"/>
    <cellStyle name="20% - Accent2 26 2 4 2" xfId="2848" xr:uid="{00000000-0005-0000-0000-0000C9090000}"/>
    <cellStyle name="20% - Accent2 26 2 5" xfId="2849" xr:uid="{00000000-0005-0000-0000-0000CA090000}"/>
    <cellStyle name="20% - Accent2 26 2 6" xfId="2850" xr:uid="{00000000-0005-0000-0000-0000CB090000}"/>
    <cellStyle name="20% - Accent2 26 2 7" xfId="2851" xr:uid="{00000000-0005-0000-0000-0000CC090000}"/>
    <cellStyle name="20% - Accent2 26 2_Essbase BS Tax Accounts EOY" xfId="2852" xr:uid="{00000000-0005-0000-0000-0000CD090000}"/>
    <cellStyle name="20% - Accent2 26 3" xfId="2853" xr:uid="{00000000-0005-0000-0000-0000CE090000}"/>
    <cellStyle name="20% - Accent2 26 3 2" xfId="2854" xr:uid="{00000000-0005-0000-0000-0000CF090000}"/>
    <cellStyle name="20% - Accent2 26 3 2 2" xfId="2855" xr:uid="{00000000-0005-0000-0000-0000D0090000}"/>
    <cellStyle name="20% - Accent2 26 3 2 3" xfId="2856" xr:uid="{00000000-0005-0000-0000-0000D1090000}"/>
    <cellStyle name="20% - Accent2 26 3 2_Essbase BS Tax Accounts EOY" xfId="2857" xr:uid="{00000000-0005-0000-0000-0000D2090000}"/>
    <cellStyle name="20% - Accent2 26 3 3" xfId="2858" xr:uid="{00000000-0005-0000-0000-0000D3090000}"/>
    <cellStyle name="20% - Accent2 26 3 4" xfId="2859" xr:uid="{00000000-0005-0000-0000-0000D4090000}"/>
    <cellStyle name="20% - Accent2 26 3_Essbase BS Tax Accounts EOY" xfId="2860" xr:uid="{00000000-0005-0000-0000-0000D5090000}"/>
    <cellStyle name="20% - Accent2 26 4" xfId="2861" xr:uid="{00000000-0005-0000-0000-0000D6090000}"/>
    <cellStyle name="20% - Accent2 26 4 2" xfId="2862" xr:uid="{00000000-0005-0000-0000-0000D7090000}"/>
    <cellStyle name="20% - Accent2 26 4 2 2" xfId="2863" xr:uid="{00000000-0005-0000-0000-0000D8090000}"/>
    <cellStyle name="20% - Accent2 26 4 2 3" xfId="2864" xr:uid="{00000000-0005-0000-0000-0000D9090000}"/>
    <cellStyle name="20% - Accent2 26 4 3" xfId="2865" xr:uid="{00000000-0005-0000-0000-0000DA090000}"/>
    <cellStyle name="20% - Accent2 26 4 4" xfId="2866" xr:uid="{00000000-0005-0000-0000-0000DB090000}"/>
    <cellStyle name="20% - Accent2 26 4_Essbase BS Tax Accounts EOY" xfId="2867" xr:uid="{00000000-0005-0000-0000-0000DC090000}"/>
    <cellStyle name="20% - Accent2 26 5" xfId="2868" xr:uid="{00000000-0005-0000-0000-0000DD090000}"/>
    <cellStyle name="20% - Accent2 26 5 2" xfId="2869" xr:uid="{00000000-0005-0000-0000-0000DE090000}"/>
    <cellStyle name="20% - Accent2 26 5 2 2" xfId="2870" xr:uid="{00000000-0005-0000-0000-0000DF090000}"/>
    <cellStyle name="20% - Accent2 26 5 3" xfId="2871" xr:uid="{00000000-0005-0000-0000-0000E0090000}"/>
    <cellStyle name="20% - Accent2 26 5 4" xfId="2872" xr:uid="{00000000-0005-0000-0000-0000E1090000}"/>
    <cellStyle name="20% - Accent2 26 6" xfId="2873" xr:uid="{00000000-0005-0000-0000-0000E2090000}"/>
    <cellStyle name="20% - Accent2 26 6 2" xfId="2874" xr:uid="{00000000-0005-0000-0000-0000E3090000}"/>
    <cellStyle name="20% - Accent2 26 6 2 2" xfId="2875" xr:uid="{00000000-0005-0000-0000-0000E4090000}"/>
    <cellStyle name="20% - Accent2 26 6 3" xfId="2876" xr:uid="{00000000-0005-0000-0000-0000E5090000}"/>
    <cellStyle name="20% - Accent2 26 6 4" xfId="2877" xr:uid="{00000000-0005-0000-0000-0000E6090000}"/>
    <cellStyle name="20% - Accent2 26 6_Essbase BS Tax Accounts EOY" xfId="2878" xr:uid="{00000000-0005-0000-0000-0000E7090000}"/>
    <cellStyle name="20% - Accent2 26 7" xfId="2879" xr:uid="{00000000-0005-0000-0000-0000E8090000}"/>
    <cellStyle name="20% - Accent2 26 7 2" xfId="2880" xr:uid="{00000000-0005-0000-0000-0000E9090000}"/>
    <cellStyle name="20% - Accent2 26 7 2 2" xfId="2881" xr:uid="{00000000-0005-0000-0000-0000EA090000}"/>
    <cellStyle name="20% - Accent2 26 7 3" xfId="2882" xr:uid="{00000000-0005-0000-0000-0000EB090000}"/>
    <cellStyle name="20% - Accent2 26 7 4" xfId="2883" xr:uid="{00000000-0005-0000-0000-0000EC090000}"/>
    <cellStyle name="20% - Accent2 26 7_Essbase BS Tax Accounts EOY" xfId="2884" xr:uid="{00000000-0005-0000-0000-0000ED090000}"/>
    <cellStyle name="20% - Accent2 26 8" xfId="2885" xr:uid="{00000000-0005-0000-0000-0000EE090000}"/>
    <cellStyle name="20% - Accent2 26 8 2" xfId="2886" xr:uid="{00000000-0005-0000-0000-0000EF090000}"/>
    <cellStyle name="20% - Accent2 26 8 2 2" xfId="2887" xr:uid="{00000000-0005-0000-0000-0000F0090000}"/>
    <cellStyle name="20% - Accent2 26 8 3" xfId="2888" xr:uid="{00000000-0005-0000-0000-0000F1090000}"/>
    <cellStyle name="20% - Accent2 26 8 4" xfId="2889" xr:uid="{00000000-0005-0000-0000-0000F2090000}"/>
    <cellStyle name="20% - Accent2 26 8_Essbase BS Tax Accounts EOY" xfId="2890" xr:uid="{00000000-0005-0000-0000-0000F3090000}"/>
    <cellStyle name="20% - Accent2 26 9" xfId="2891" xr:uid="{00000000-0005-0000-0000-0000F4090000}"/>
    <cellStyle name="20% - Accent2 26 9 2" xfId="2892" xr:uid="{00000000-0005-0000-0000-0000F5090000}"/>
    <cellStyle name="20% - Accent2 27" xfId="2893" xr:uid="{00000000-0005-0000-0000-0000F6090000}"/>
    <cellStyle name="20% - Accent2 27 2" xfId="2894" xr:uid="{00000000-0005-0000-0000-0000F7090000}"/>
    <cellStyle name="20% - Accent2 27 2 2" xfId="2895" xr:uid="{00000000-0005-0000-0000-0000F8090000}"/>
    <cellStyle name="20% - Accent2 27 2 2 2" xfId="2896" xr:uid="{00000000-0005-0000-0000-0000F9090000}"/>
    <cellStyle name="20% - Accent2 27 2 3" xfId="2897" xr:uid="{00000000-0005-0000-0000-0000FA090000}"/>
    <cellStyle name="20% - Accent2 27 2 4" xfId="2898" xr:uid="{00000000-0005-0000-0000-0000FB090000}"/>
    <cellStyle name="20% - Accent2 27 2 5" xfId="2899" xr:uid="{00000000-0005-0000-0000-0000FC090000}"/>
    <cellStyle name="20% - Accent2 27 3" xfId="2900" xr:uid="{00000000-0005-0000-0000-0000FD090000}"/>
    <cellStyle name="20% - Accent2 27 3 2" xfId="2901" xr:uid="{00000000-0005-0000-0000-0000FE090000}"/>
    <cellStyle name="20% - Accent2 27 3 3" xfId="2902" xr:uid="{00000000-0005-0000-0000-0000FF090000}"/>
    <cellStyle name="20% - Accent2 27 3_Essbase BS Tax Accounts EOY" xfId="2903" xr:uid="{00000000-0005-0000-0000-0000000A0000}"/>
    <cellStyle name="20% - Accent2 27 4" xfId="2904" xr:uid="{00000000-0005-0000-0000-0000010A0000}"/>
    <cellStyle name="20% - Accent2 27 5" xfId="2905" xr:uid="{00000000-0005-0000-0000-0000020A0000}"/>
    <cellStyle name="20% - Accent2 27 6" xfId="2906" xr:uid="{00000000-0005-0000-0000-0000030A0000}"/>
    <cellStyle name="20% - Accent2 28" xfId="2907" xr:uid="{00000000-0005-0000-0000-0000040A0000}"/>
    <cellStyle name="20% - Accent2 28 2" xfId="2908" xr:uid="{00000000-0005-0000-0000-0000050A0000}"/>
    <cellStyle name="20% - Accent2 28 2 2" xfId="2909" xr:uid="{00000000-0005-0000-0000-0000060A0000}"/>
    <cellStyle name="20% - Accent2 28 2 2 2" xfId="2910" xr:uid="{00000000-0005-0000-0000-0000070A0000}"/>
    <cellStyle name="20% - Accent2 28 2 3" xfId="2911" xr:uid="{00000000-0005-0000-0000-0000080A0000}"/>
    <cellStyle name="20% - Accent2 28 2 4" xfId="2912" xr:uid="{00000000-0005-0000-0000-0000090A0000}"/>
    <cellStyle name="20% - Accent2 28 3" xfId="2913" xr:uid="{00000000-0005-0000-0000-00000A0A0000}"/>
    <cellStyle name="20% - Accent2 28 3 2" xfId="2914" xr:uid="{00000000-0005-0000-0000-00000B0A0000}"/>
    <cellStyle name="20% - Accent2 28 4" xfId="2915" xr:uid="{00000000-0005-0000-0000-00000C0A0000}"/>
    <cellStyle name="20% - Accent2 28 5" xfId="2916" xr:uid="{00000000-0005-0000-0000-00000D0A0000}"/>
    <cellStyle name="20% - Accent2 28 6" xfId="2917" xr:uid="{00000000-0005-0000-0000-00000E0A0000}"/>
    <cellStyle name="20% - Accent2 29" xfId="2918" xr:uid="{00000000-0005-0000-0000-00000F0A0000}"/>
    <cellStyle name="20% - Accent2 29 2" xfId="2919" xr:uid="{00000000-0005-0000-0000-0000100A0000}"/>
    <cellStyle name="20% - Accent2 29 2 2" xfId="2920" xr:uid="{00000000-0005-0000-0000-0000110A0000}"/>
    <cellStyle name="20% - Accent2 29 2 3" xfId="2921" xr:uid="{00000000-0005-0000-0000-0000120A0000}"/>
    <cellStyle name="20% - Accent2 29 3" xfId="2922" xr:uid="{00000000-0005-0000-0000-0000130A0000}"/>
    <cellStyle name="20% - Accent2 29 4" xfId="2923" xr:uid="{00000000-0005-0000-0000-0000140A0000}"/>
    <cellStyle name="20% - Accent2 29 5" xfId="2924" xr:uid="{00000000-0005-0000-0000-0000150A0000}"/>
    <cellStyle name="20% - Accent2 3" xfId="2925" xr:uid="{00000000-0005-0000-0000-0000160A0000}"/>
    <cellStyle name="20% - Accent2 3 2" xfId="2926" xr:uid="{00000000-0005-0000-0000-0000170A0000}"/>
    <cellStyle name="20% - Accent2 3 2 10" xfId="2927" xr:uid="{00000000-0005-0000-0000-0000180A0000}"/>
    <cellStyle name="20% - Accent2 3 2 2" xfId="2928" xr:uid="{00000000-0005-0000-0000-0000190A0000}"/>
    <cellStyle name="20% - Accent2 3 2 2 2" xfId="2929" xr:uid="{00000000-0005-0000-0000-00001A0A0000}"/>
    <cellStyle name="20% - Accent2 3 2 2 2 2" xfId="2930" xr:uid="{00000000-0005-0000-0000-00001B0A0000}"/>
    <cellStyle name="20% - Accent2 3 2 2 3" xfId="2931" xr:uid="{00000000-0005-0000-0000-00001C0A0000}"/>
    <cellStyle name="20% - Accent2 3 2 3" xfId="2932" xr:uid="{00000000-0005-0000-0000-00001D0A0000}"/>
    <cellStyle name="20% - Accent2 3 2 3 2" xfId="2933" xr:uid="{00000000-0005-0000-0000-00001E0A0000}"/>
    <cellStyle name="20% - Accent2 3 2 3 2 2" xfId="2934" xr:uid="{00000000-0005-0000-0000-00001F0A0000}"/>
    <cellStyle name="20% - Accent2 3 2 4" xfId="2935" xr:uid="{00000000-0005-0000-0000-0000200A0000}"/>
    <cellStyle name="20% - Accent2 3 2 4 2" xfId="2936" xr:uid="{00000000-0005-0000-0000-0000210A0000}"/>
    <cellStyle name="20% - Accent2 3 2 4 2 2" xfId="2937" xr:uid="{00000000-0005-0000-0000-0000220A0000}"/>
    <cellStyle name="20% - Accent2 3 2 4 3" xfId="2938" xr:uid="{00000000-0005-0000-0000-0000230A0000}"/>
    <cellStyle name="20% - Accent2 3 2 4 4" xfId="2939" xr:uid="{00000000-0005-0000-0000-0000240A0000}"/>
    <cellStyle name="20% - Accent2 3 2 5" xfId="2940" xr:uid="{00000000-0005-0000-0000-0000250A0000}"/>
    <cellStyle name="20% - Accent2 3 2 5 2" xfId="2941" xr:uid="{00000000-0005-0000-0000-0000260A0000}"/>
    <cellStyle name="20% - Accent2 3 2 5 2 2" xfId="2942" xr:uid="{00000000-0005-0000-0000-0000270A0000}"/>
    <cellStyle name="20% - Accent2 3 2 5 3" xfId="2943" xr:uid="{00000000-0005-0000-0000-0000280A0000}"/>
    <cellStyle name="20% - Accent2 3 2 5 4" xfId="2944" xr:uid="{00000000-0005-0000-0000-0000290A0000}"/>
    <cellStyle name="20% - Accent2 3 2 5_Essbase BS Tax Accounts EOY" xfId="2945" xr:uid="{00000000-0005-0000-0000-00002A0A0000}"/>
    <cellStyle name="20% - Accent2 3 2 6" xfId="2946" xr:uid="{00000000-0005-0000-0000-00002B0A0000}"/>
    <cellStyle name="20% - Accent2 3 2 6 2" xfId="2947" xr:uid="{00000000-0005-0000-0000-00002C0A0000}"/>
    <cellStyle name="20% - Accent2 3 2 6 2 2" xfId="2948" xr:uid="{00000000-0005-0000-0000-00002D0A0000}"/>
    <cellStyle name="20% - Accent2 3 2 6 3" xfId="2949" xr:uid="{00000000-0005-0000-0000-00002E0A0000}"/>
    <cellStyle name="20% - Accent2 3 2 7" xfId="2950" xr:uid="{00000000-0005-0000-0000-00002F0A0000}"/>
    <cellStyle name="20% - Accent2 3 2 7 2" xfId="2951" xr:uid="{00000000-0005-0000-0000-0000300A0000}"/>
    <cellStyle name="20% - Accent2 3 2 8" xfId="2952" xr:uid="{00000000-0005-0000-0000-0000310A0000}"/>
    <cellStyle name="20% - Accent2 3 2 9" xfId="2953" xr:uid="{00000000-0005-0000-0000-0000320A0000}"/>
    <cellStyle name="20% - Accent2 3 2_Basis Info" xfId="2954" xr:uid="{00000000-0005-0000-0000-0000330A0000}"/>
    <cellStyle name="20% - Accent2 3 3" xfId="2955" xr:uid="{00000000-0005-0000-0000-0000340A0000}"/>
    <cellStyle name="20% - Accent2 3 3 2" xfId="2956" xr:uid="{00000000-0005-0000-0000-0000350A0000}"/>
    <cellStyle name="20% - Accent2 3 3 2 2" xfId="2957" xr:uid="{00000000-0005-0000-0000-0000360A0000}"/>
    <cellStyle name="20% - Accent2 3 3 2 3" xfId="2958" xr:uid="{00000000-0005-0000-0000-0000370A0000}"/>
    <cellStyle name="20% - Accent2 3 3 2 4" xfId="2959" xr:uid="{00000000-0005-0000-0000-0000380A0000}"/>
    <cellStyle name="20% - Accent2 3 3 3" xfId="2960" xr:uid="{00000000-0005-0000-0000-0000390A0000}"/>
    <cellStyle name="20% - Accent2 3 3 4" xfId="2961" xr:uid="{00000000-0005-0000-0000-00003A0A0000}"/>
    <cellStyle name="20% - Accent2 3 3 4 2" xfId="2962" xr:uid="{00000000-0005-0000-0000-00003B0A0000}"/>
    <cellStyle name="20% - Accent2 3 3 5" xfId="2963" xr:uid="{00000000-0005-0000-0000-00003C0A0000}"/>
    <cellStyle name="20% - Accent2 3 3 6" xfId="2964" xr:uid="{00000000-0005-0000-0000-00003D0A0000}"/>
    <cellStyle name="20% - Accent2 3 3_Sheet1" xfId="2965" xr:uid="{00000000-0005-0000-0000-00003E0A0000}"/>
    <cellStyle name="20% - Accent2 3 4" xfId="2966" xr:uid="{00000000-0005-0000-0000-00003F0A0000}"/>
    <cellStyle name="20% - Accent2 3 4 2" xfId="2967" xr:uid="{00000000-0005-0000-0000-0000400A0000}"/>
    <cellStyle name="20% - Accent2 3 4 2 2" xfId="2968" xr:uid="{00000000-0005-0000-0000-0000410A0000}"/>
    <cellStyle name="20% - Accent2 3 4 2 3" xfId="2969" xr:uid="{00000000-0005-0000-0000-0000420A0000}"/>
    <cellStyle name="20% - Accent2 3 4 2_Essbase BS Tax Accounts EOY" xfId="2970" xr:uid="{00000000-0005-0000-0000-0000430A0000}"/>
    <cellStyle name="20% - Accent2 3 5" xfId="2971" xr:uid="{00000000-0005-0000-0000-0000440A0000}"/>
    <cellStyle name="20% - Accent2 3 5 2" xfId="2972" xr:uid="{00000000-0005-0000-0000-0000450A0000}"/>
    <cellStyle name="20% - Accent2 3 5 2 2" xfId="2973" xr:uid="{00000000-0005-0000-0000-0000460A0000}"/>
    <cellStyle name="20% - Accent2 3 5 2 2 2" xfId="2974" xr:uid="{00000000-0005-0000-0000-0000470A0000}"/>
    <cellStyle name="20% - Accent2 3 5 2 3" xfId="2975" xr:uid="{00000000-0005-0000-0000-0000480A0000}"/>
    <cellStyle name="20% - Accent2 3 5 2 4" xfId="2976" xr:uid="{00000000-0005-0000-0000-0000490A0000}"/>
    <cellStyle name="20% - Accent2 3 5 3" xfId="2977" xr:uid="{00000000-0005-0000-0000-00004A0A0000}"/>
    <cellStyle name="20% - Accent2 3 5 3 2" xfId="2978" xr:uid="{00000000-0005-0000-0000-00004B0A0000}"/>
    <cellStyle name="20% - Accent2 3 5 3 3" xfId="2979" xr:uid="{00000000-0005-0000-0000-00004C0A0000}"/>
    <cellStyle name="20% - Accent2 3 5 3_Essbase BS Tax Accounts EOY" xfId="2980" xr:uid="{00000000-0005-0000-0000-00004D0A0000}"/>
    <cellStyle name="20% - Accent2 3 5 4" xfId="2981" xr:uid="{00000000-0005-0000-0000-00004E0A0000}"/>
    <cellStyle name="20% - Accent2 3 5 5" xfId="2982" xr:uid="{00000000-0005-0000-0000-00004F0A0000}"/>
    <cellStyle name="20% - Accent2 3 5 6" xfId="2983" xr:uid="{00000000-0005-0000-0000-0000500A0000}"/>
    <cellStyle name="20% - Accent2 3 5 7" xfId="2984" xr:uid="{00000000-0005-0000-0000-0000510A0000}"/>
    <cellStyle name="20% - Accent2 3 6" xfId="2985" xr:uid="{00000000-0005-0000-0000-0000520A0000}"/>
    <cellStyle name="20% - Accent2 3 6 2" xfId="2986" xr:uid="{00000000-0005-0000-0000-0000530A0000}"/>
    <cellStyle name="20% - Accent2 3 6 2 2" xfId="2987" xr:uid="{00000000-0005-0000-0000-0000540A0000}"/>
    <cellStyle name="20% - Accent2 3 6 3" xfId="2988" xr:uid="{00000000-0005-0000-0000-0000550A0000}"/>
    <cellStyle name="20% - Accent2 3 6 4" xfId="2989" xr:uid="{00000000-0005-0000-0000-0000560A0000}"/>
    <cellStyle name="20% - Accent2 3 6 5" xfId="2990" xr:uid="{00000000-0005-0000-0000-0000570A0000}"/>
    <cellStyle name="20% - Accent2 3 6_Essbase BS Tax Accounts EOY" xfId="2991" xr:uid="{00000000-0005-0000-0000-0000580A0000}"/>
    <cellStyle name="20% - Accent2 3 7" xfId="2992" xr:uid="{00000000-0005-0000-0000-0000590A0000}"/>
    <cellStyle name="20% - Accent2 3 7 2" xfId="2993" xr:uid="{00000000-0005-0000-0000-00005A0A0000}"/>
    <cellStyle name="20% - Accent2 3 7 2 2" xfId="2994" xr:uid="{00000000-0005-0000-0000-00005B0A0000}"/>
    <cellStyle name="20% - Accent2 3 7 3" xfId="2995" xr:uid="{00000000-0005-0000-0000-00005C0A0000}"/>
    <cellStyle name="20% - Accent2 3 7 4" xfId="2996" xr:uid="{00000000-0005-0000-0000-00005D0A0000}"/>
    <cellStyle name="20% - Accent2 3 7_Essbase BS Tax Accounts EOY" xfId="2997" xr:uid="{00000000-0005-0000-0000-00005E0A0000}"/>
    <cellStyle name="20% - Accent2 3 8" xfId="2998" xr:uid="{00000000-0005-0000-0000-00005F0A0000}"/>
    <cellStyle name="20% - Accent2 3 8 2" xfId="2999" xr:uid="{00000000-0005-0000-0000-0000600A0000}"/>
    <cellStyle name="20% - Accent2 3 8 2 2" xfId="3000" xr:uid="{00000000-0005-0000-0000-0000610A0000}"/>
    <cellStyle name="20% - Accent2 3 8 3" xfId="3001" xr:uid="{00000000-0005-0000-0000-0000620A0000}"/>
    <cellStyle name="20% - Accent2 3 8 4" xfId="3002" xr:uid="{00000000-0005-0000-0000-0000630A0000}"/>
    <cellStyle name="20% - Accent2 3 8_Essbase BS Tax Accounts EOY" xfId="3003" xr:uid="{00000000-0005-0000-0000-0000640A0000}"/>
    <cellStyle name="20% - Accent2 3 9" xfId="3004" xr:uid="{00000000-0005-0000-0000-0000650A0000}"/>
    <cellStyle name="20% - Accent2 3 9 2" xfId="3005" xr:uid="{00000000-0005-0000-0000-0000660A0000}"/>
    <cellStyle name="20% - Accent2 3_Cap Software Basis Adj" xfId="3006" xr:uid="{00000000-0005-0000-0000-0000670A0000}"/>
    <cellStyle name="20% - Accent2 30" xfId="3007" xr:uid="{00000000-0005-0000-0000-0000680A0000}"/>
    <cellStyle name="20% - Accent2 30 2" xfId="3008" xr:uid="{00000000-0005-0000-0000-0000690A0000}"/>
    <cellStyle name="20% - Accent2 30 2 2" xfId="3009" xr:uid="{00000000-0005-0000-0000-00006A0A0000}"/>
    <cellStyle name="20% - Accent2 30 2 3" xfId="3010" xr:uid="{00000000-0005-0000-0000-00006B0A0000}"/>
    <cellStyle name="20% - Accent2 30 3" xfId="3011" xr:uid="{00000000-0005-0000-0000-00006C0A0000}"/>
    <cellStyle name="20% - Accent2 30 4" xfId="3012" xr:uid="{00000000-0005-0000-0000-00006D0A0000}"/>
    <cellStyle name="20% - Accent2 30 5" xfId="3013" xr:uid="{00000000-0005-0000-0000-00006E0A0000}"/>
    <cellStyle name="20% - Accent2 31" xfId="3014" xr:uid="{00000000-0005-0000-0000-00006F0A0000}"/>
    <cellStyle name="20% - Accent2 31 2" xfId="3015" xr:uid="{00000000-0005-0000-0000-0000700A0000}"/>
    <cellStyle name="20% - Accent2 31 2 2" xfId="3016" xr:uid="{00000000-0005-0000-0000-0000710A0000}"/>
    <cellStyle name="20% - Accent2 31 2 2 2" xfId="3017" xr:uid="{00000000-0005-0000-0000-0000720A0000}"/>
    <cellStyle name="20% - Accent2 31 2 2 2 2" xfId="3018" xr:uid="{00000000-0005-0000-0000-0000730A0000}"/>
    <cellStyle name="20% - Accent2 31 2 2 2 3" xfId="3019" xr:uid="{00000000-0005-0000-0000-0000740A0000}"/>
    <cellStyle name="20% - Accent2 31 2 2 2_Essbase BS Tax Accounts EOY" xfId="3020" xr:uid="{00000000-0005-0000-0000-0000750A0000}"/>
    <cellStyle name="20% - Accent2 31 2 2 3" xfId="3021" xr:uid="{00000000-0005-0000-0000-0000760A0000}"/>
    <cellStyle name="20% - Accent2 31 2 2 4" xfId="3022" xr:uid="{00000000-0005-0000-0000-0000770A0000}"/>
    <cellStyle name="20% - Accent2 31 2 2_Essbase BS Tax Accounts EOY" xfId="3023" xr:uid="{00000000-0005-0000-0000-0000780A0000}"/>
    <cellStyle name="20% - Accent2 31 2 3" xfId="3024" xr:uid="{00000000-0005-0000-0000-0000790A0000}"/>
    <cellStyle name="20% - Accent2 31 2 3 2" xfId="3025" xr:uid="{00000000-0005-0000-0000-00007A0A0000}"/>
    <cellStyle name="20% - Accent2 31 2 3 3" xfId="3026" xr:uid="{00000000-0005-0000-0000-00007B0A0000}"/>
    <cellStyle name="20% - Accent2 31 2 3_Essbase BS Tax Accounts EOY" xfId="3027" xr:uid="{00000000-0005-0000-0000-00007C0A0000}"/>
    <cellStyle name="20% - Accent2 31 2 4" xfId="3028" xr:uid="{00000000-0005-0000-0000-00007D0A0000}"/>
    <cellStyle name="20% - Accent2 31 2 5" xfId="3029" xr:uid="{00000000-0005-0000-0000-00007E0A0000}"/>
    <cellStyle name="20% - Accent2 31 2_Essbase BS Tax Accounts EOY" xfId="3030" xr:uid="{00000000-0005-0000-0000-00007F0A0000}"/>
    <cellStyle name="20% - Accent2 31 3" xfId="3031" xr:uid="{00000000-0005-0000-0000-0000800A0000}"/>
    <cellStyle name="20% - Accent2 31 3 2" xfId="3032" xr:uid="{00000000-0005-0000-0000-0000810A0000}"/>
    <cellStyle name="20% - Accent2 31 3 2 2" xfId="3033" xr:uid="{00000000-0005-0000-0000-0000820A0000}"/>
    <cellStyle name="20% - Accent2 31 3 2 3" xfId="3034" xr:uid="{00000000-0005-0000-0000-0000830A0000}"/>
    <cellStyle name="20% - Accent2 31 3 2_Essbase BS Tax Accounts EOY" xfId="3035" xr:uid="{00000000-0005-0000-0000-0000840A0000}"/>
    <cellStyle name="20% - Accent2 31 3 3" xfId="3036" xr:uid="{00000000-0005-0000-0000-0000850A0000}"/>
    <cellStyle name="20% - Accent2 31 3 4" xfId="3037" xr:uid="{00000000-0005-0000-0000-0000860A0000}"/>
    <cellStyle name="20% - Accent2 31 3_Essbase BS Tax Accounts EOY" xfId="3038" xr:uid="{00000000-0005-0000-0000-0000870A0000}"/>
    <cellStyle name="20% - Accent2 31 4" xfId="3039" xr:uid="{00000000-0005-0000-0000-0000880A0000}"/>
    <cellStyle name="20% - Accent2 31 4 2" xfId="3040" xr:uid="{00000000-0005-0000-0000-0000890A0000}"/>
    <cellStyle name="20% - Accent2 31 4 3" xfId="3041" xr:uid="{00000000-0005-0000-0000-00008A0A0000}"/>
    <cellStyle name="20% - Accent2 31 4_Essbase BS Tax Accounts EOY" xfId="3042" xr:uid="{00000000-0005-0000-0000-00008B0A0000}"/>
    <cellStyle name="20% - Accent2 31 5" xfId="3043" xr:uid="{00000000-0005-0000-0000-00008C0A0000}"/>
    <cellStyle name="20% - Accent2 31 5 2" xfId="3044" xr:uid="{00000000-0005-0000-0000-00008D0A0000}"/>
    <cellStyle name="20% - Accent2 31 5 3" xfId="3045" xr:uid="{00000000-0005-0000-0000-00008E0A0000}"/>
    <cellStyle name="20% - Accent2 31 5_Essbase BS Tax Accounts EOY" xfId="3046" xr:uid="{00000000-0005-0000-0000-00008F0A0000}"/>
    <cellStyle name="20% - Accent2 31 6" xfId="3047" xr:uid="{00000000-0005-0000-0000-0000900A0000}"/>
    <cellStyle name="20% - Accent2 31 7" xfId="3048" xr:uid="{00000000-0005-0000-0000-0000910A0000}"/>
    <cellStyle name="20% - Accent2 31_Essbase BS Tax Accounts EOY" xfId="3049" xr:uid="{00000000-0005-0000-0000-0000920A0000}"/>
    <cellStyle name="20% - Accent2 32" xfId="3050" xr:uid="{00000000-0005-0000-0000-0000930A0000}"/>
    <cellStyle name="20% - Accent2 32 2" xfId="3051" xr:uid="{00000000-0005-0000-0000-0000940A0000}"/>
    <cellStyle name="20% - Accent2 32 2 2" xfId="3052" xr:uid="{00000000-0005-0000-0000-0000950A0000}"/>
    <cellStyle name="20% - Accent2 32 2 2 2" xfId="3053" xr:uid="{00000000-0005-0000-0000-0000960A0000}"/>
    <cellStyle name="20% - Accent2 32 2 2 2 2" xfId="3054" xr:uid="{00000000-0005-0000-0000-0000970A0000}"/>
    <cellStyle name="20% - Accent2 32 2 2 2 3" xfId="3055" xr:uid="{00000000-0005-0000-0000-0000980A0000}"/>
    <cellStyle name="20% - Accent2 32 2 2 2_Essbase BS Tax Accounts EOY" xfId="3056" xr:uid="{00000000-0005-0000-0000-0000990A0000}"/>
    <cellStyle name="20% - Accent2 32 2 2 3" xfId="3057" xr:uid="{00000000-0005-0000-0000-00009A0A0000}"/>
    <cellStyle name="20% - Accent2 32 2 2 4" xfId="3058" xr:uid="{00000000-0005-0000-0000-00009B0A0000}"/>
    <cellStyle name="20% - Accent2 32 2 2_Essbase BS Tax Accounts EOY" xfId="3059" xr:uid="{00000000-0005-0000-0000-00009C0A0000}"/>
    <cellStyle name="20% - Accent2 32 2 3" xfId="3060" xr:uid="{00000000-0005-0000-0000-00009D0A0000}"/>
    <cellStyle name="20% - Accent2 32 2 3 2" xfId="3061" xr:uid="{00000000-0005-0000-0000-00009E0A0000}"/>
    <cellStyle name="20% - Accent2 32 2 3 3" xfId="3062" xr:uid="{00000000-0005-0000-0000-00009F0A0000}"/>
    <cellStyle name="20% - Accent2 32 2 3_Essbase BS Tax Accounts EOY" xfId="3063" xr:uid="{00000000-0005-0000-0000-0000A00A0000}"/>
    <cellStyle name="20% - Accent2 32 2 4" xfId="3064" xr:uid="{00000000-0005-0000-0000-0000A10A0000}"/>
    <cellStyle name="20% - Accent2 32 2 5" xfId="3065" xr:uid="{00000000-0005-0000-0000-0000A20A0000}"/>
    <cellStyle name="20% - Accent2 32 2_Essbase BS Tax Accounts EOY" xfId="3066" xr:uid="{00000000-0005-0000-0000-0000A30A0000}"/>
    <cellStyle name="20% - Accent2 32 3" xfId="3067" xr:uid="{00000000-0005-0000-0000-0000A40A0000}"/>
    <cellStyle name="20% - Accent2 32 3 2" xfId="3068" xr:uid="{00000000-0005-0000-0000-0000A50A0000}"/>
    <cellStyle name="20% - Accent2 32 3 2 2" xfId="3069" xr:uid="{00000000-0005-0000-0000-0000A60A0000}"/>
    <cellStyle name="20% - Accent2 32 3 2 3" xfId="3070" xr:uid="{00000000-0005-0000-0000-0000A70A0000}"/>
    <cellStyle name="20% - Accent2 32 3 2_Essbase BS Tax Accounts EOY" xfId="3071" xr:uid="{00000000-0005-0000-0000-0000A80A0000}"/>
    <cellStyle name="20% - Accent2 32 3 3" xfId="3072" xr:uid="{00000000-0005-0000-0000-0000A90A0000}"/>
    <cellStyle name="20% - Accent2 32 3 4" xfId="3073" xr:uid="{00000000-0005-0000-0000-0000AA0A0000}"/>
    <cellStyle name="20% - Accent2 32 3_Essbase BS Tax Accounts EOY" xfId="3074" xr:uid="{00000000-0005-0000-0000-0000AB0A0000}"/>
    <cellStyle name="20% - Accent2 32 4" xfId="3075" xr:uid="{00000000-0005-0000-0000-0000AC0A0000}"/>
    <cellStyle name="20% - Accent2 32 4 2" xfId="3076" xr:uid="{00000000-0005-0000-0000-0000AD0A0000}"/>
    <cellStyle name="20% - Accent2 32 4 3" xfId="3077" xr:uid="{00000000-0005-0000-0000-0000AE0A0000}"/>
    <cellStyle name="20% - Accent2 32 4_Essbase BS Tax Accounts EOY" xfId="3078" xr:uid="{00000000-0005-0000-0000-0000AF0A0000}"/>
    <cellStyle name="20% - Accent2 32 5" xfId="3079" xr:uid="{00000000-0005-0000-0000-0000B00A0000}"/>
    <cellStyle name="20% - Accent2 32 5 2" xfId="3080" xr:uid="{00000000-0005-0000-0000-0000B10A0000}"/>
    <cellStyle name="20% - Accent2 32 5 3" xfId="3081" xr:uid="{00000000-0005-0000-0000-0000B20A0000}"/>
    <cellStyle name="20% - Accent2 32 5_Essbase BS Tax Accounts EOY" xfId="3082" xr:uid="{00000000-0005-0000-0000-0000B30A0000}"/>
    <cellStyle name="20% - Accent2 32 6" xfId="3083" xr:uid="{00000000-0005-0000-0000-0000B40A0000}"/>
    <cellStyle name="20% - Accent2 32 7" xfId="3084" xr:uid="{00000000-0005-0000-0000-0000B50A0000}"/>
    <cellStyle name="20% - Accent2 32_Essbase BS Tax Accounts EOY" xfId="3085" xr:uid="{00000000-0005-0000-0000-0000B60A0000}"/>
    <cellStyle name="20% - Accent2 33" xfId="3086" xr:uid="{00000000-0005-0000-0000-0000B70A0000}"/>
    <cellStyle name="20% - Accent2 33 2" xfId="3087" xr:uid="{00000000-0005-0000-0000-0000B80A0000}"/>
    <cellStyle name="20% - Accent2 33 2 2" xfId="3088" xr:uid="{00000000-0005-0000-0000-0000B90A0000}"/>
    <cellStyle name="20% - Accent2 33 2 2 2" xfId="3089" xr:uid="{00000000-0005-0000-0000-0000BA0A0000}"/>
    <cellStyle name="20% - Accent2 33 2 2 2 2" xfId="3090" xr:uid="{00000000-0005-0000-0000-0000BB0A0000}"/>
    <cellStyle name="20% - Accent2 33 2 2 2 3" xfId="3091" xr:uid="{00000000-0005-0000-0000-0000BC0A0000}"/>
    <cellStyle name="20% - Accent2 33 2 2 2_Essbase BS Tax Accounts EOY" xfId="3092" xr:uid="{00000000-0005-0000-0000-0000BD0A0000}"/>
    <cellStyle name="20% - Accent2 33 2 2 3" xfId="3093" xr:uid="{00000000-0005-0000-0000-0000BE0A0000}"/>
    <cellStyle name="20% - Accent2 33 2 2 4" xfId="3094" xr:uid="{00000000-0005-0000-0000-0000BF0A0000}"/>
    <cellStyle name="20% - Accent2 33 2 2_Essbase BS Tax Accounts EOY" xfId="3095" xr:uid="{00000000-0005-0000-0000-0000C00A0000}"/>
    <cellStyle name="20% - Accent2 33 2 3" xfId="3096" xr:uid="{00000000-0005-0000-0000-0000C10A0000}"/>
    <cellStyle name="20% - Accent2 33 2 3 2" xfId="3097" xr:uid="{00000000-0005-0000-0000-0000C20A0000}"/>
    <cellStyle name="20% - Accent2 33 2 3 3" xfId="3098" xr:uid="{00000000-0005-0000-0000-0000C30A0000}"/>
    <cellStyle name="20% - Accent2 33 2 3_Essbase BS Tax Accounts EOY" xfId="3099" xr:uid="{00000000-0005-0000-0000-0000C40A0000}"/>
    <cellStyle name="20% - Accent2 33 2 4" xfId="3100" xr:uid="{00000000-0005-0000-0000-0000C50A0000}"/>
    <cellStyle name="20% - Accent2 33 2 5" xfId="3101" xr:uid="{00000000-0005-0000-0000-0000C60A0000}"/>
    <cellStyle name="20% - Accent2 33 2_Essbase BS Tax Accounts EOY" xfId="3102" xr:uid="{00000000-0005-0000-0000-0000C70A0000}"/>
    <cellStyle name="20% - Accent2 33 3" xfId="3103" xr:uid="{00000000-0005-0000-0000-0000C80A0000}"/>
    <cellStyle name="20% - Accent2 33 3 2" xfId="3104" xr:uid="{00000000-0005-0000-0000-0000C90A0000}"/>
    <cellStyle name="20% - Accent2 33 3 2 2" xfId="3105" xr:uid="{00000000-0005-0000-0000-0000CA0A0000}"/>
    <cellStyle name="20% - Accent2 33 3 2 3" xfId="3106" xr:uid="{00000000-0005-0000-0000-0000CB0A0000}"/>
    <cellStyle name="20% - Accent2 33 3 2_Essbase BS Tax Accounts EOY" xfId="3107" xr:uid="{00000000-0005-0000-0000-0000CC0A0000}"/>
    <cellStyle name="20% - Accent2 33 3 3" xfId="3108" xr:uid="{00000000-0005-0000-0000-0000CD0A0000}"/>
    <cellStyle name="20% - Accent2 33 3 4" xfId="3109" xr:uid="{00000000-0005-0000-0000-0000CE0A0000}"/>
    <cellStyle name="20% - Accent2 33 3_Essbase BS Tax Accounts EOY" xfId="3110" xr:uid="{00000000-0005-0000-0000-0000CF0A0000}"/>
    <cellStyle name="20% - Accent2 33 4" xfId="3111" xr:uid="{00000000-0005-0000-0000-0000D00A0000}"/>
    <cellStyle name="20% - Accent2 33 4 2" xfId="3112" xr:uid="{00000000-0005-0000-0000-0000D10A0000}"/>
    <cellStyle name="20% - Accent2 33 4 3" xfId="3113" xr:uid="{00000000-0005-0000-0000-0000D20A0000}"/>
    <cellStyle name="20% - Accent2 33 4_Essbase BS Tax Accounts EOY" xfId="3114" xr:uid="{00000000-0005-0000-0000-0000D30A0000}"/>
    <cellStyle name="20% - Accent2 33 5" xfId="3115" xr:uid="{00000000-0005-0000-0000-0000D40A0000}"/>
    <cellStyle name="20% - Accent2 33 5 2" xfId="3116" xr:uid="{00000000-0005-0000-0000-0000D50A0000}"/>
    <cellStyle name="20% - Accent2 33 5 3" xfId="3117" xr:uid="{00000000-0005-0000-0000-0000D60A0000}"/>
    <cellStyle name="20% - Accent2 33 5_Essbase BS Tax Accounts EOY" xfId="3118" xr:uid="{00000000-0005-0000-0000-0000D70A0000}"/>
    <cellStyle name="20% - Accent2 33 6" xfId="3119" xr:uid="{00000000-0005-0000-0000-0000D80A0000}"/>
    <cellStyle name="20% - Accent2 33 7" xfId="3120" xr:uid="{00000000-0005-0000-0000-0000D90A0000}"/>
    <cellStyle name="20% - Accent2 33_Essbase BS Tax Accounts EOY" xfId="3121" xr:uid="{00000000-0005-0000-0000-0000DA0A0000}"/>
    <cellStyle name="20% - Accent2 34" xfId="3122" xr:uid="{00000000-0005-0000-0000-0000DB0A0000}"/>
    <cellStyle name="20% - Accent2 34 2" xfId="3123" xr:uid="{00000000-0005-0000-0000-0000DC0A0000}"/>
    <cellStyle name="20% - Accent2 34 2 2" xfId="3124" xr:uid="{00000000-0005-0000-0000-0000DD0A0000}"/>
    <cellStyle name="20% - Accent2 34 2 2 2" xfId="3125" xr:uid="{00000000-0005-0000-0000-0000DE0A0000}"/>
    <cellStyle name="20% - Accent2 34 2 2 3" xfId="3126" xr:uid="{00000000-0005-0000-0000-0000DF0A0000}"/>
    <cellStyle name="20% - Accent2 34 2 2_Essbase BS Tax Accounts EOY" xfId="3127" xr:uid="{00000000-0005-0000-0000-0000E00A0000}"/>
    <cellStyle name="20% - Accent2 34 2 3" xfId="3128" xr:uid="{00000000-0005-0000-0000-0000E10A0000}"/>
    <cellStyle name="20% - Accent2 34 2 4" xfId="3129" xr:uid="{00000000-0005-0000-0000-0000E20A0000}"/>
    <cellStyle name="20% - Accent2 34 2_Essbase BS Tax Accounts EOY" xfId="3130" xr:uid="{00000000-0005-0000-0000-0000E30A0000}"/>
    <cellStyle name="20% - Accent2 34 3" xfId="3131" xr:uid="{00000000-0005-0000-0000-0000E40A0000}"/>
    <cellStyle name="20% - Accent2 34 3 2" xfId="3132" xr:uid="{00000000-0005-0000-0000-0000E50A0000}"/>
    <cellStyle name="20% - Accent2 34 3 3" xfId="3133" xr:uid="{00000000-0005-0000-0000-0000E60A0000}"/>
    <cellStyle name="20% - Accent2 34 3_Essbase BS Tax Accounts EOY" xfId="3134" xr:uid="{00000000-0005-0000-0000-0000E70A0000}"/>
    <cellStyle name="20% - Accent2 34 4" xfId="3135" xr:uid="{00000000-0005-0000-0000-0000E80A0000}"/>
    <cellStyle name="20% - Accent2 34 4 2" xfId="3136" xr:uid="{00000000-0005-0000-0000-0000E90A0000}"/>
    <cellStyle name="20% - Accent2 34 5" xfId="3137" xr:uid="{00000000-0005-0000-0000-0000EA0A0000}"/>
    <cellStyle name="20% - Accent2 34 6" xfId="3138" xr:uid="{00000000-0005-0000-0000-0000EB0A0000}"/>
    <cellStyle name="20% - Accent2 34_Essbase BS Tax Accounts EOY" xfId="3139" xr:uid="{00000000-0005-0000-0000-0000EC0A0000}"/>
    <cellStyle name="20% - Accent2 35" xfId="3140" xr:uid="{00000000-0005-0000-0000-0000ED0A0000}"/>
    <cellStyle name="20% - Accent2 35 2" xfId="3141" xr:uid="{00000000-0005-0000-0000-0000EE0A0000}"/>
    <cellStyle name="20% - Accent2 35 2 2" xfId="3142" xr:uid="{00000000-0005-0000-0000-0000EF0A0000}"/>
    <cellStyle name="20% - Accent2 35 2 2 2" xfId="3143" xr:uid="{00000000-0005-0000-0000-0000F00A0000}"/>
    <cellStyle name="20% - Accent2 35 2 2 3" xfId="3144" xr:uid="{00000000-0005-0000-0000-0000F10A0000}"/>
    <cellStyle name="20% - Accent2 35 2 2_Essbase BS Tax Accounts EOY" xfId="3145" xr:uid="{00000000-0005-0000-0000-0000F20A0000}"/>
    <cellStyle name="20% - Accent2 35 2 3" xfId="3146" xr:uid="{00000000-0005-0000-0000-0000F30A0000}"/>
    <cellStyle name="20% - Accent2 35 2 4" xfId="3147" xr:uid="{00000000-0005-0000-0000-0000F40A0000}"/>
    <cellStyle name="20% - Accent2 35 2_Essbase BS Tax Accounts EOY" xfId="3148" xr:uid="{00000000-0005-0000-0000-0000F50A0000}"/>
    <cellStyle name="20% - Accent2 35 3" xfId="3149" xr:uid="{00000000-0005-0000-0000-0000F60A0000}"/>
    <cellStyle name="20% - Accent2 35 3 2" xfId="3150" xr:uid="{00000000-0005-0000-0000-0000F70A0000}"/>
    <cellStyle name="20% - Accent2 35 3 3" xfId="3151" xr:uid="{00000000-0005-0000-0000-0000F80A0000}"/>
    <cellStyle name="20% - Accent2 35 3_Essbase BS Tax Accounts EOY" xfId="3152" xr:uid="{00000000-0005-0000-0000-0000F90A0000}"/>
    <cellStyle name="20% - Accent2 35 4" xfId="3153" xr:uid="{00000000-0005-0000-0000-0000FA0A0000}"/>
    <cellStyle name="20% - Accent2 35 5" xfId="3154" xr:uid="{00000000-0005-0000-0000-0000FB0A0000}"/>
    <cellStyle name="20% - Accent2 35_Essbase BS Tax Accounts EOY" xfId="3155" xr:uid="{00000000-0005-0000-0000-0000FC0A0000}"/>
    <cellStyle name="20% - Accent2 36" xfId="3156" xr:uid="{00000000-0005-0000-0000-0000FD0A0000}"/>
    <cellStyle name="20% - Accent2 36 2" xfId="3157" xr:uid="{00000000-0005-0000-0000-0000FE0A0000}"/>
    <cellStyle name="20% - Accent2 36 2 2" xfId="3158" xr:uid="{00000000-0005-0000-0000-0000FF0A0000}"/>
    <cellStyle name="20% - Accent2 36 2 2 2" xfId="3159" xr:uid="{00000000-0005-0000-0000-0000000B0000}"/>
    <cellStyle name="20% - Accent2 36 2 2 3" xfId="3160" xr:uid="{00000000-0005-0000-0000-0000010B0000}"/>
    <cellStyle name="20% - Accent2 36 2 2_Essbase BS Tax Accounts EOY" xfId="3161" xr:uid="{00000000-0005-0000-0000-0000020B0000}"/>
    <cellStyle name="20% - Accent2 36 2 3" xfId="3162" xr:uid="{00000000-0005-0000-0000-0000030B0000}"/>
    <cellStyle name="20% - Accent2 36 2 4" xfId="3163" xr:uid="{00000000-0005-0000-0000-0000040B0000}"/>
    <cellStyle name="20% - Accent2 36 2_Essbase BS Tax Accounts EOY" xfId="3164" xr:uid="{00000000-0005-0000-0000-0000050B0000}"/>
    <cellStyle name="20% - Accent2 36 3" xfId="3165" xr:uid="{00000000-0005-0000-0000-0000060B0000}"/>
    <cellStyle name="20% - Accent2 36 3 2" xfId="3166" xr:uid="{00000000-0005-0000-0000-0000070B0000}"/>
    <cellStyle name="20% - Accent2 36 3 3" xfId="3167" xr:uid="{00000000-0005-0000-0000-0000080B0000}"/>
    <cellStyle name="20% - Accent2 36 3_Essbase BS Tax Accounts EOY" xfId="3168" xr:uid="{00000000-0005-0000-0000-0000090B0000}"/>
    <cellStyle name="20% - Accent2 36 4" xfId="3169" xr:uid="{00000000-0005-0000-0000-00000A0B0000}"/>
    <cellStyle name="20% - Accent2 36 5" xfId="3170" xr:uid="{00000000-0005-0000-0000-00000B0B0000}"/>
    <cellStyle name="20% - Accent2 36_Essbase BS Tax Accounts EOY" xfId="3171" xr:uid="{00000000-0005-0000-0000-00000C0B0000}"/>
    <cellStyle name="20% - Accent2 37" xfId="3172" xr:uid="{00000000-0005-0000-0000-00000D0B0000}"/>
    <cellStyle name="20% - Accent2 37 2" xfId="3173" xr:uid="{00000000-0005-0000-0000-00000E0B0000}"/>
    <cellStyle name="20% - Accent2 37 2 2" xfId="3174" xr:uid="{00000000-0005-0000-0000-00000F0B0000}"/>
    <cellStyle name="20% - Accent2 37 2 2 2" xfId="3175" xr:uid="{00000000-0005-0000-0000-0000100B0000}"/>
    <cellStyle name="20% - Accent2 37 2 2 3" xfId="3176" xr:uid="{00000000-0005-0000-0000-0000110B0000}"/>
    <cellStyle name="20% - Accent2 37 2 2_Essbase BS Tax Accounts EOY" xfId="3177" xr:uid="{00000000-0005-0000-0000-0000120B0000}"/>
    <cellStyle name="20% - Accent2 37 2 3" xfId="3178" xr:uid="{00000000-0005-0000-0000-0000130B0000}"/>
    <cellStyle name="20% - Accent2 37 2 4" xfId="3179" xr:uid="{00000000-0005-0000-0000-0000140B0000}"/>
    <cellStyle name="20% - Accent2 37 2_Essbase BS Tax Accounts EOY" xfId="3180" xr:uid="{00000000-0005-0000-0000-0000150B0000}"/>
    <cellStyle name="20% - Accent2 37 3" xfId="3181" xr:uid="{00000000-0005-0000-0000-0000160B0000}"/>
    <cellStyle name="20% - Accent2 37 3 2" xfId="3182" xr:uid="{00000000-0005-0000-0000-0000170B0000}"/>
    <cellStyle name="20% - Accent2 37 3 3" xfId="3183" xr:uid="{00000000-0005-0000-0000-0000180B0000}"/>
    <cellStyle name="20% - Accent2 37 3_Essbase BS Tax Accounts EOY" xfId="3184" xr:uid="{00000000-0005-0000-0000-0000190B0000}"/>
    <cellStyle name="20% - Accent2 37 4" xfId="3185" xr:uid="{00000000-0005-0000-0000-00001A0B0000}"/>
    <cellStyle name="20% - Accent2 37 5" xfId="3186" xr:uid="{00000000-0005-0000-0000-00001B0B0000}"/>
    <cellStyle name="20% - Accent2 37_Essbase BS Tax Accounts EOY" xfId="3187" xr:uid="{00000000-0005-0000-0000-00001C0B0000}"/>
    <cellStyle name="20% - Accent2 38" xfId="3188" xr:uid="{00000000-0005-0000-0000-00001D0B0000}"/>
    <cellStyle name="20% - Accent2 38 2" xfId="3189" xr:uid="{00000000-0005-0000-0000-00001E0B0000}"/>
    <cellStyle name="20% - Accent2 38 2 2" xfId="3190" xr:uid="{00000000-0005-0000-0000-00001F0B0000}"/>
    <cellStyle name="20% - Accent2 38 2 2 2" xfId="3191" xr:uid="{00000000-0005-0000-0000-0000200B0000}"/>
    <cellStyle name="20% - Accent2 38 2 2 3" xfId="3192" xr:uid="{00000000-0005-0000-0000-0000210B0000}"/>
    <cellStyle name="20% - Accent2 38 2 2_Essbase BS Tax Accounts EOY" xfId="3193" xr:uid="{00000000-0005-0000-0000-0000220B0000}"/>
    <cellStyle name="20% - Accent2 38 2 3" xfId="3194" xr:uid="{00000000-0005-0000-0000-0000230B0000}"/>
    <cellStyle name="20% - Accent2 38 2 4" xfId="3195" xr:uid="{00000000-0005-0000-0000-0000240B0000}"/>
    <cellStyle name="20% - Accent2 38 2_Essbase BS Tax Accounts EOY" xfId="3196" xr:uid="{00000000-0005-0000-0000-0000250B0000}"/>
    <cellStyle name="20% - Accent2 38 3" xfId="3197" xr:uid="{00000000-0005-0000-0000-0000260B0000}"/>
    <cellStyle name="20% - Accent2 38 3 2" xfId="3198" xr:uid="{00000000-0005-0000-0000-0000270B0000}"/>
    <cellStyle name="20% - Accent2 38 3 3" xfId="3199" xr:uid="{00000000-0005-0000-0000-0000280B0000}"/>
    <cellStyle name="20% - Accent2 38 3_Essbase BS Tax Accounts EOY" xfId="3200" xr:uid="{00000000-0005-0000-0000-0000290B0000}"/>
    <cellStyle name="20% - Accent2 38 4" xfId="3201" xr:uid="{00000000-0005-0000-0000-00002A0B0000}"/>
    <cellStyle name="20% - Accent2 38 5" xfId="3202" xr:uid="{00000000-0005-0000-0000-00002B0B0000}"/>
    <cellStyle name="20% - Accent2 38_Essbase BS Tax Accounts EOY" xfId="3203" xr:uid="{00000000-0005-0000-0000-00002C0B0000}"/>
    <cellStyle name="20% - Accent2 39" xfId="3204" xr:uid="{00000000-0005-0000-0000-00002D0B0000}"/>
    <cellStyle name="20% - Accent2 39 2" xfId="3205" xr:uid="{00000000-0005-0000-0000-00002E0B0000}"/>
    <cellStyle name="20% - Accent2 39 2 2" xfId="3206" xr:uid="{00000000-0005-0000-0000-00002F0B0000}"/>
    <cellStyle name="20% - Accent2 39 2 2 2" xfId="3207" xr:uid="{00000000-0005-0000-0000-0000300B0000}"/>
    <cellStyle name="20% - Accent2 39 2 2 3" xfId="3208" xr:uid="{00000000-0005-0000-0000-0000310B0000}"/>
    <cellStyle name="20% - Accent2 39 2 2_Essbase BS Tax Accounts EOY" xfId="3209" xr:uid="{00000000-0005-0000-0000-0000320B0000}"/>
    <cellStyle name="20% - Accent2 39 2 3" xfId="3210" xr:uid="{00000000-0005-0000-0000-0000330B0000}"/>
    <cellStyle name="20% - Accent2 39 2 4" xfId="3211" xr:uid="{00000000-0005-0000-0000-0000340B0000}"/>
    <cellStyle name="20% - Accent2 39 2_Essbase BS Tax Accounts EOY" xfId="3212" xr:uid="{00000000-0005-0000-0000-0000350B0000}"/>
    <cellStyle name="20% - Accent2 39 3" xfId="3213" xr:uid="{00000000-0005-0000-0000-0000360B0000}"/>
    <cellStyle name="20% - Accent2 39 3 2" xfId="3214" xr:uid="{00000000-0005-0000-0000-0000370B0000}"/>
    <cellStyle name="20% - Accent2 39 3 3" xfId="3215" xr:uid="{00000000-0005-0000-0000-0000380B0000}"/>
    <cellStyle name="20% - Accent2 39 3_Essbase BS Tax Accounts EOY" xfId="3216" xr:uid="{00000000-0005-0000-0000-0000390B0000}"/>
    <cellStyle name="20% - Accent2 39 4" xfId="3217" xr:uid="{00000000-0005-0000-0000-00003A0B0000}"/>
    <cellStyle name="20% - Accent2 39 5" xfId="3218" xr:uid="{00000000-0005-0000-0000-00003B0B0000}"/>
    <cellStyle name="20% - Accent2 39_Essbase BS Tax Accounts EOY" xfId="3219" xr:uid="{00000000-0005-0000-0000-00003C0B0000}"/>
    <cellStyle name="20% - Accent2 4" xfId="3220" xr:uid="{00000000-0005-0000-0000-00003D0B0000}"/>
    <cellStyle name="20% - Accent2 4 10" xfId="3221" xr:uid="{00000000-0005-0000-0000-00003E0B0000}"/>
    <cellStyle name="20% - Accent2 4 10 2" xfId="3222" xr:uid="{00000000-0005-0000-0000-00003F0B0000}"/>
    <cellStyle name="20% - Accent2 4 10 2 2" xfId="3223" xr:uid="{00000000-0005-0000-0000-0000400B0000}"/>
    <cellStyle name="20% - Accent2 4 10 3" xfId="3224" xr:uid="{00000000-0005-0000-0000-0000410B0000}"/>
    <cellStyle name="20% - Accent2 4 11" xfId="3225" xr:uid="{00000000-0005-0000-0000-0000420B0000}"/>
    <cellStyle name="20% - Accent2 4 11 2" xfId="3226" xr:uid="{00000000-0005-0000-0000-0000430B0000}"/>
    <cellStyle name="20% - Accent2 4 11 2 2" xfId="3227" xr:uid="{00000000-0005-0000-0000-0000440B0000}"/>
    <cellStyle name="20% - Accent2 4 11 3" xfId="3228" xr:uid="{00000000-0005-0000-0000-0000450B0000}"/>
    <cellStyle name="20% - Accent2 4 12" xfId="3229" xr:uid="{00000000-0005-0000-0000-0000460B0000}"/>
    <cellStyle name="20% - Accent2 4 12 2" xfId="3230" xr:uid="{00000000-0005-0000-0000-0000470B0000}"/>
    <cellStyle name="20% - Accent2 4 12 2 2" xfId="3231" xr:uid="{00000000-0005-0000-0000-0000480B0000}"/>
    <cellStyle name="20% - Accent2 4 12 3" xfId="3232" xr:uid="{00000000-0005-0000-0000-0000490B0000}"/>
    <cellStyle name="20% - Accent2 4 13" xfId="3233" xr:uid="{00000000-0005-0000-0000-00004A0B0000}"/>
    <cellStyle name="20% - Accent2 4 13 2" xfId="3234" xr:uid="{00000000-0005-0000-0000-00004B0B0000}"/>
    <cellStyle name="20% - Accent2 4 2" xfId="3235" xr:uid="{00000000-0005-0000-0000-00004C0B0000}"/>
    <cellStyle name="20% - Accent2 4 2 2" xfId="3236" xr:uid="{00000000-0005-0000-0000-00004D0B0000}"/>
    <cellStyle name="20% - Accent2 4 2 2 2" xfId="3237" xr:uid="{00000000-0005-0000-0000-00004E0B0000}"/>
    <cellStyle name="20% - Accent2 4 2 2 3" xfId="3238" xr:uid="{00000000-0005-0000-0000-00004F0B0000}"/>
    <cellStyle name="20% - Accent2 4 2 2 4" xfId="3239" xr:uid="{00000000-0005-0000-0000-0000500B0000}"/>
    <cellStyle name="20% - Accent2 4 2 3" xfId="3240" xr:uid="{00000000-0005-0000-0000-0000510B0000}"/>
    <cellStyle name="20% - Accent2 4 2 4" xfId="3241" xr:uid="{00000000-0005-0000-0000-0000520B0000}"/>
    <cellStyle name="20% - Accent2 4 2 5" xfId="3242" xr:uid="{00000000-0005-0000-0000-0000530B0000}"/>
    <cellStyle name="20% - Accent2 4 2 6" xfId="3243" xr:uid="{00000000-0005-0000-0000-0000540B0000}"/>
    <cellStyle name="20% - Accent2 4 2 7" xfId="3244" xr:uid="{00000000-0005-0000-0000-0000550B0000}"/>
    <cellStyle name="20% - Accent2 4 2_Basis Info" xfId="3245" xr:uid="{00000000-0005-0000-0000-0000560B0000}"/>
    <cellStyle name="20% - Accent2 4 3" xfId="3246" xr:uid="{00000000-0005-0000-0000-0000570B0000}"/>
    <cellStyle name="20% - Accent2 4 3 2" xfId="3247" xr:uid="{00000000-0005-0000-0000-0000580B0000}"/>
    <cellStyle name="20% - Accent2 4 4" xfId="3248" xr:uid="{00000000-0005-0000-0000-0000590B0000}"/>
    <cellStyle name="20% - Accent2 4 4 2" xfId="3249" xr:uid="{00000000-0005-0000-0000-00005A0B0000}"/>
    <cellStyle name="20% - Accent2 4 4 3" xfId="3250" xr:uid="{00000000-0005-0000-0000-00005B0B0000}"/>
    <cellStyle name="20% - Accent2 4 4 3 2" xfId="3251" xr:uid="{00000000-0005-0000-0000-00005C0B0000}"/>
    <cellStyle name="20% - Accent2 4 4 3 3" xfId="3252" xr:uid="{00000000-0005-0000-0000-00005D0B0000}"/>
    <cellStyle name="20% - Accent2 4 4 3_Essbase BS Tax Accounts EOY" xfId="3253" xr:uid="{00000000-0005-0000-0000-00005E0B0000}"/>
    <cellStyle name="20% - Accent2 4 4 4" xfId="3254" xr:uid="{00000000-0005-0000-0000-00005F0B0000}"/>
    <cellStyle name="20% - Accent2 4 5" xfId="3255" xr:uid="{00000000-0005-0000-0000-0000600B0000}"/>
    <cellStyle name="20% - Accent2 4 5 2" xfId="3256" xr:uid="{00000000-0005-0000-0000-0000610B0000}"/>
    <cellStyle name="20% - Accent2 4 5 2 2" xfId="3257" xr:uid="{00000000-0005-0000-0000-0000620B0000}"/>
    <cellStyle name="20% - Accent2 4 5 2 2 2" xfId="3258" xr:uid="{00000000-0005-0000-0000-0000630B0000}"/>
    <cellStyle name="20% - Accent2 4 5 2 3" xfId="3259" xr:uid="{00000000-0005-0000-0000-0000640B0000}"/>
    <cellStyle name="20% - Accent2 4 5 3" xfId="3260" xr:uid="{00000000-0005-0000-0000-0000650B0000}"/>
    <cellStyle name="20% - Accent2 4 5 3 2" xfId="3261" xr:uid="{00000000-0005-0000-0000-0000660B0000}"/>
    <cellStyle name="20% - Accent2 4 5 4" xfId="3262" xr:uid="{00000000-0005-0000-0000-0000670B0000}"/>
    <cellStyle name="20% - Accent2 4 5 5" xfId="3263" xr:uid="{00000000-0005-0000-0000-0000680B0000}"/>
    <cellStyle name="20% - Accent2 4 5 6" xfId="3264" xr:uid="{00000000-0005-0000-0000-0000690B0000}"/>
    <cellStyle name="20% - Accent2 4 5_Essbase BS Tax Accounts EOY" xfId="3265" xr:uid="{00000000-0005-0000-0000-00006A0B0000}"/>
    <cellStyle name="20% - Accent2 4 6" xfId="3266" xr:uid="{00000000-0005-0000-0000-00006B0B0000}"/>
    <cellStyle name="20% - Accent2 4 6 2" xfId="3267" xr:uid="{00000000-0005-0000-0000-00006C0B0000}"/>
    <cellStyle name="20% - Accent2 4 6 2 2" xfId="3268" xr:uid="{00000000-0005-0000-0000-00006D0B0000}"/>
    <cellStyle name="20% - Accent2 4 6 3" xfId="3269" xr:uid="{00000000-0005-0000-0000-00006E0B0000}"/>
    <cellStyle name="20% - Accent2 4 6 4" xfId="3270" xr:uid="{00000000-0005-0000-0000-00006F0B0000}"/>
    <cellStyle name="20% - Accent2 4 6_Essbase BS Tax Accounts EOY" xfId="3271" xr:uid="{00000000-0005-0000-0000-0000700B0000}"/>
    <cellStyle name="20% - Accent2 4 7" xfId="3272" xr:uid="{00000000-0005-0000-0000-0000710B0000}"/>
    <cellStyle name="20% - Accent2 4 7 2" xfId="3273" xr:uid="{00000000-0005-0000-0000-0000720B0000}"/>
    <cellStyle name="20% - Accent2 4 7 2 2" xfId="3274" xr:uid="{00000000-0005-0000-0000-0000730B0000}"/>
    <cellStyle name="20% - Accent2 4 7 3" xfId="3275" xr:uid="{00000000-0005-0000-0000-0000740B0000}"/>
    <cellStyle name="20% - Accent2 4 7 4" xfId="3276" xr:uid="{00000000-0005-0000-0000-0000750B0000}"/>
    <cellStyle name="20% - Accent2 4 7_Essbase BS Tax Accounts EOY" xfId="3277" xr:uid="{00000000-0005-0000-0000-0000760B0000}"/>
    <cellStyle name="20% - Accent2 4 8" xfId="3278" xr:uid="{00000000-0005-0000-0000-0000770B0000}"/>
    <cellStyle name="20% - Accent2 4 8 2" xfId="3279" xr:uid="{00000000-0005-0000-0000-0000780B0000}"/>
    <cellStyle name="20% - Accent2 4 8 2 2" xfId="3280" xr:uid="{00000000-0005-0000-0000-0000790B0000}"/>
    <cellStyle name="20% - Accent2 4 8 3" xfId="3281" xr:uid="{00000000-0005-0000-0000-00007A0B0000}"/>
    <cellStyle name="20% - Accent2 4 8 4" xfId="3282" xr:uid="{00000000-0005-0000-0000-00007B0B0000}"/>
    <cellStyle name="20% - Accent2 4 8_Essbase BS Tax Accounts EOY" xfId="3283" xr:uid="{00000000-0005-0000-0000-00007C0B0000}"/>
    <cellStyle name="20% - Accent2 4 9" xfId="3284" xr:uid="{00000000-0005-0000-0000-00007D0B0000}"/>
    <cellStyle name="20% - Accent2 4 9 2" xfId="3285" xr:uid="{00000000-0005-0000-0000-00007E0B0000}"/>
    <cellStyle name="20% - Accent2 4 9 2 2" xfId="3286" xr:uid="{00000000-0005-0000-0000-00007F0B0000}"/>
    <cellStyle name="20% - Accent2 4 9 3" xfId="3287" xr:uid="{00000000-0005-0000-0000-0000800B0000}"/>
    <cellStyle name="20% - Accent2 4 9 4" xfId="3288" xr:uid="{00000000-0005-0000-0000-0000810B0000}"/>
    <cellStyle name="20% - Accent2 4 9_Essbase BS Tax Accounts EOY" xfId="3289" xr:uid="{00000000-0005-0000-0000-0000820B0000}"/>
    <cellStyle name="20% - Accent2 4_Cap Software Basis Adj" xfId="3290" xr:uid="{00000000-0005-0000-0000-0000830B0000}"/>
    <cellStyle name="20% - Accent2 40" xfId="3291" xr:uid="{00000000-0005-0000-0000-0000840B0000}"/>
    <cellStyle name="20% - Accent2 40 2" xfId="3292" xr:uid="{00000000-0005-0000-0000-0000850B0000}"/>
    <cellStyle name="20% - Accent2 40 2 2" xfId="3293" xr:uid="{00000000-0005-0000-0000-0000860B0000}"/>
    <cellStyle name="20% - Accent2 40 2 2 2" xfId="3294" xr:uid="{00000000-0005-0000-0000-0000870B0000}"/>
    <cellStyle name="20% - Accent2 40 2 2 3" xfId="3295" xr:uid="{00000000-0005-0000-0000-0000880B0000}"/>
    <cellStyle name="20% - Accent2 40 2 2_Essbase BS Tax Accounts EOY" xfId="3296" xr:uid="{00000000-0005-0000-0000-0000890B0000}"/>
    <cellStyle name="20% - Accent2 40 2 3" xfId="3297" xr:uid="{00000000-0005-0000-0000-00008A0B0000}"/>
    <cellStyle name="20% - Accent2 40 2 4" xfId="3298" xr:uid="{00000000-0005-0000-0000-00008B0B0000}"/>
    <cellStyle name="20% - Accent2 40 2_Essbase BS Tax Accounts EOY" xfId="3299" xr:uid="{00000000-0005-0000-0000-00008C0B0000}"/>
    <cellStyle name="20% - Accent2 40 3" xfId="3300" xr:uid="{00000000-0005-0000-0000-00008D0B0000}"/>
    <cellStyle name="20% - Accent2 40 3 2" xfId="3301" xr:uid="{00000000-0005-0000-0000-00008E0B0000}"/>
    <cellStyle name="20% - Accent2 40 3 3" xfId="3302" xr:uid="{00000000-0005-0000-0000-00008F0B0000}"/>
    <cellStyle name="20% - Accent2 40 3_Essbase BS Tax Accounts EOY" xfId="3303" xr:uid="{00000000-0005-0000-0000-0000900B0000}"/>
    <cellStyle name="20% - Accent2 40 4" xfId="3304" xr:uid="{00000000-0005-0000-0000-0000910B0000}"/>
    <cellStyle name="20% - Accent2 40 5" xfId="3305" xr:uid="{00000000-0005-0000-0000-0000920B0000}"/>
    <cellStyle name="20% - Accent2 40_Essbase BS Tax Accounts EOY" xfId="3306" xr:uid="{00000000-0005-0000-0000-0000930B0000}"/>
    <cellStyle name="20% - Accent2 41" xfId="3307" xr:uid="{00000000-0005-0000-0000-0000940B0000}"/>
    <cellStyle name="20% - Accent2 41 2" xfId="3308" xr:uid="{00000000-0005-0000-0000-0000950B0000}"/>
    <cellStyle name="20% - Accent2 41 2 2" xfId="3309" xr:uid="{00000000-0005-0000-0000-0000960B0000}"/>
    <cellStyle name="20% - Accent2 41 2 2 2" xfId="3310" xr:uid="{00000000-0005-0000-0000-0000970B0000}"/>
    <cellStyle name="20% - Accent2 41 2 2 3" xfId="3311" xr:uid="{00000000-0005-0000-0000-0000980B0000}"/>
    <cellStyle name="20% - Accent2 41 2 2_Essbase BS Tax Accounts EOY" xfId="3312" xr:uid="{00000000-0005-0000-0000-0000990B0000}"/>
    <cellStyle name="20% - Accent2 41 2 3" xfId="3313" xr:uid="{00000000-0005-0000-0000-00009A0B0000}"/>
    <cellStyle name="20% - Accent2 41 2 4" xfId="3314" xr:uid="{00000000-0005-0000-0000-00009B0B0000}"/>
    <cellStyle name="20% - Accent2 41 2_Essbase BS Tax Accounts EOY" xfId="3315" xr:uid="{00000000-0005-0000-0000-00009C0B0000}"/>
    <cellStyle name="20% - Accent2 41 3" xfId="3316" xr:uid="{00000000-0005-0000-0000-00009D0B0000}"/>
    <cellStyle name="20% - Accent2 41 3 2" xfId="3317" xr:uid="{00000000-0005-0000-0000-00009E0B0000}"/>
    <cellStyle name="20% - Accent2 41 3 3" xfId="3318" xr:uid="{00000000-0005-0000-0000-00009F0B0000}"/>
    <cellStyle name="20% - Accent2 41 3_Essbase BS Tax Accounts EOY" xfId="3319" xr:uid="{00000000-0005-0000-0000-0000A00B0000}"/>
    <cellStyle name="20% - Accent2 41 4" xfId="3320" xr:uid="{00000000-0005-0000-0000-0000A10B0000}"/>
    <cellStyle name="20% - Accent2 41 5" xfId="3321" xr:uid="{00000000-0005-0000-0000-0000A20B0000}"/>
    <cellStyle name="20% - Accent2 41_Essbase BS Tax Accounts EOY" xfId="3322" xr:uid="{00000000-0005-0000-0000-0000A30B0000}"/>
    <cellStyle name="20% - Accent2 42" xfId="3323" xr:uid="{00000000-0005-0000-0000-0000A40B0000}"/>
    <cellStyle name="20% - Accent2 42 2" xfId="3324" xr:uid="{00000000-0005-0000-0000-0000A50B0000}"/>
    <cellStyle name="20% - Accent2 42 2 2" xfId="3325" xr:uid="{00000000-0005-0000-0000-0000A60B0000}"/>
    <cellStyle name="20% - Accent2 42 2 2 2" xfId="3326" xr:uid="{00000000-0005-0000-0000-0000A70B0000}"/>
    <cellStyle name="20% - Accent2 42 2 2 3" xfId="3327" xr:uid="{00000000-0005-0000-0000-0000A80B0000}"/>
    <cellStyle name="20% - Accent2 42 2 2_Essbase BS Tax Accounts EOY" xfId="3328" xr:uid="{00000000-0005-0000-0000-0000A90B0000}"/>
    <cellStyle name="20% - Accent2 42 2 3" xfId="3329" xr:uid="{00000000-0005-0000-0000-0000AA0B0000}"/>
    <cellStyle name="20% - Accent2 42 2 4" xfId="3330" xr:uid="{00000000-0005-0000-0000-0000AB0B0000}"/>
    <cellStyle name="20% - Accent2 42 2_Essbase BS Tax Accounts EOY" xfId="3331" xr:uid="{00000000-0005-0000-0000-0000AC0B0000}"/>
    <cellStyle name="20% - Accent2 42 3" xfId="3332" xr:uid="{00000000-0005-0000-0000-0000AD0B0000}"/>
    <cellStyle name="20% - Accent2 42 3 2" xfId="3333" xr:uid="{00000000-0005-0000-0000-0000AE0B0000}"/>
    <cellStyle name="20% - Accent2 42 3 3" xfId="3334" xr:uid="{00000000-0005-0000-0000-0000AF0B0000}"/>
    <cellStyle name="20% - Accent2 42 3_Essbase BS Tax Accounts EOY" xfId="3335" xr:uid="{00000000-0005-0000-0000-0000B00B0000}"/>
    <cellStyle name="20% - Accent2 42 4" xfId="3336" xr:uid="{00000000-0005-0000-0000-0000B10B0000}"/>
    <cellStyle name="20% - Accent2 42 5" xfId="3337" xr:uid="{00000000-0005-0000-0000-0000B20B0000}"/>
    <cellStyle name="20% - Accent2 42_Essbase BS Tax Accounts EOY" xfId="3338" xr:uid="{00000000-0005-0000-0000-0000B30B0000}"/>
    <cellStyle name="20% - Accent2 43" xfId="3339" xr:uid="{00000000-0005-0000-0000-0000B40B0000}"/>
    <cellStyle name="20% - Accent2 43 2" xfId="3340" xr:uid="{00000000-0005-0000-0000-0000B50B0000}"/>
    <cellStyle name="20% - Accent2 43 2 2" xfId="3341" xr:uid="{00000000-0005-0000-0000-0000B60B0000}"/>
    <cellStyle name="20% - Accent2 43 2 2 2" xfId="3342" xr:uid="{00000000-0005-0000-0000-0000B70B0000}"/>
    <cellStyle name="20% - Accent2 43 2 2 3" xfId="3343" xr:uid="{00000000-0005-0000-0000-0000B80B0000}"/>
    <cellStyle name="20% - Accent2 43 2 2_Essbase BS Tax Accounts EOY" xfId="3344" xr:uid="{00000000-0005-0000-0000-0000B90B0000}"/>
    <cellStyle name="20% - Accent2 43 2 3" xfId="3345" xr:uid="{00000000-0005-0000-0000-0000BA0B0000}"/>
    <cellStyle name="20% - Accent2 43 2 4" xfId="3346" xr:uid="{00000000-0005-0000-0000-0000BB0B0000}"/>
    <cellStyle name="20% - Accent2 43 2_Essbase BS Tax Accounts EOY" xfId="3347" xr:uid="{00000000-0005-0000-0000-0000BC0B0000}"/>
    <cellStyle name="20% - Accent2 43 3" xfId="3348" xr:uid="{00000000-0005-0000-0000-0000BD0B0000}"/>
    <cellStyle name="20% - Accent2 43 3 2" xfId="3349" xr:uid="{00000000-0005-0000-0000-0000BE0B0000}"/>
    <cellStyle name="20% - Accent2 43 3 3" xfId="3350" xr:uid="{00000000-0005-0000-0000-0000BF0B0000}"/>
    <cellStyle name="20% - Accent2 43 3_Essbase BS Tax Accounts EOY" xfId="3351" xr:uid="{00000000-0005-0000-0000-0000C00B0000}"/>
    <cellStyle name="20% - Accent2 43 4" xfId="3352" xr:uid="{00000000-0005-0000-0000-0000C10B0000}"/>
    <cellStyle name="20% - Accent2 43 5" xfId="3353" xr:uid="{00000000-0005-0000-0000-0000C20B0000}"/>
    <cellStyle name="20% - Accent2 43_Essbase BS Tax Accounts EOY" xfId="3354" xr:uid="{00000000-0005-0000-0000-0000C30B0000}"/>
    <cellStyle name="20% - Accent2 44" xfId="3355" xr:uid="{00000000-0005-0000-0000-0000C40B0000}"/>
    <cellStyle name="20% - Accent2 44 2" xfId="3356" xr:uid="{00000000-0005-0000-0000-0000C50B0000}"/>
    <cellStyle name="20% - Accent2 44 2 2" xfId="3357" xr:uid="{00000000-0005-0000-0000-0000C60B0000}"/>
    <cellStyle name="20% - Accent2 44 2 2 2" xfId="3358" xr:uid="{00000000-0005-0000-0000-0000C70B0000}"/>
    <cellStyle name="20% - Accent2 44 2 2 3" xfId="3359" xr:uid="{00000000-0005-0000-0000-0000C80B0000}"/>
    <cellStyle name="20% - Accent2 44 2 2_Essbase BS Tax Accounts EOY" xfId="3360" xr:uid="{00000000-0005-0000-0000-0000C90B0000}"/>
    <cellStyle name="20% - Accent2 44 2 3" xfId="3361" xr:uid="{00000000-0005-0000-0000-0000CA0B0000}"/>
    <cellStyle name="20% - Accent2 44 2 4" xfId="3362" xr:uid="{00000000-0005-0000-0000-0000CB0B0000}"/>
    <cellStyle name="20% - Accent2 44 2_Essbase BS Tax Accounts EOY" xfId="3363" xr:uid="{00000000-0005-0000-0000-0000CC0B0000}"/>
    <cellStyle name="20% - Accent2 44 3" xfId="3364" xr:uid="{00000000-0005-0000-0000-0000CD0B0000}"/>
    <cellStyle name="20% - Accent2 44 3 2" xfId="3365" xr:uid="{00000000-0005-0000-0000-0000CE0B0000}"/>
    <cellStyle name="20% - Accent2 44 3 3" xfId="3366" xr:uid="{00000000-0005-0000-0000-0000CF0B0000}"/>
    <cellStyle name="20% - Accent2 44 3_Essbase BS Tax Accounts EOY" xfId="3367" xr:uid="{00000000-0005-0000-0000-0000D00B0000}"/>
    <cellStyle name="20% - Accent2 44 4" xfId="3368" xr:uid="{00000000-0005-0000-0000-0000D10B0000}"/>
    <cellStyle name="20% - Accent2 44 5" xfId="3369" xr:uid="{00000000-0005-0000-0000-0000D20B0000}"/>
    <cellStyle name="20% - Accent2 44_Essbase BS Tax Accounts EOY" xfId="3370" xr:uid="{00000000-0005-0000-0000-0000D30B0000}"/>
    <cellStyle name="20% - Accent2 45" xfId="3371" xr:uid="{00000000-0005-0000-0000-0000D40B0000}"/>
    <cellStyle name="20% - Accent2 45 2" xfId="3372" xr:uid="{00000000-0005-0000-0000-0000D50B0000}"/>
    <cellStyle name="20% - Accent2 45 2 2" xfId="3373" xr:uid="{00000000-0005-0000-0000-0000D60B0000}"/>
    <cellStyle name="20% - Accent2 45 2 2 2" xfId="3374" xr:uid="{00000000-0005-0000-0000-0000D70B0000}"/>
    <cellStyle name="20% - Accent2 45 2 2 3" xfId="3375" xr:uid="{00000000-0005-0000-0000-0000D80B0000}"/>
    <cellStyle name="20% - Accent2 45 2 2_Essbase BS Tax Accounts EOY" xfId="3376" xr:uid="{00000000-0005-0000-0000-0000D90B0000}"/>
    <cellStyle name="20% - Accent2 45 2 3" xfId="3377" xr:uid="{00000000-0005-0000-0000-0000DA0B0000}"/>
    <cellStyle name="20% - Accent2 45 2 4" xfId="3378" xr:uid="{00000000-0005-0000-0000-0000DB0B0000}"/>
    <cellStyle name="20% - Accent2 45 2_Essbase BS Tax Accounts EOY" xfId="3379" xr:uid="{00000000-0005-0000-0000-0000DC0B0000}"/>
    <cellStyle name="20% - Accent2 45 3" xfId="3380" xr:uid="{00000000-0005-0000-0000-0000DD0B0000}"/>
    <cellStyle name="20% - Accent2 45 3 2" xfId="3381" xr:uid="{00000000-0005-0000-0000-0000DE0B0000}"/>
    <cellStyle name="20% - Accent2 45 3 3" xfId="3382" xr:uid="{00000000-0005-0000-0000-0000DF0B0000}"/>
    <cellStyle name="20% - Accent2 45 3_Essbase BS Tax Accounts EOY" xfId="3383" xr:uid="{00000000-0005-0000-0000-0000E00B0000}"/>
    <cellStyle name="20% - Accent2 45 4" xfId="3384" xr:uid="{00000000-0005-0000-0000-0000E10B0000}"/>
    <cellStyle name="20% - Accent2 45 5" xfId="3385" xr:uid="{00000000-0005-0000-0000-0000E20B0000}"/>
    <cellStyle name="20% - Accent2 45_Essbase BS Tax Accounts EOY" xfId="3386" xr:uid="{00000000-0005-0000-0000-0000E30B0000}"/>
    <cellStyle name="20% - Accent2 46" xfId="3387" xr:uid="{00000000-0005-0000-0000-0000E40B0000}"/>
    <cellStyle name="20% - Accent2 46 2" xfId="3388" xr:uid="{00000000-0005-0000-0000-0000E50B0000}"/>
    <cellStyle name="20% - Accent2 46 2 2" xfId="3389" xr:uid="{00000000-0005-0000-0000-0000E60B0000}"/>
    <cellStyle name="20% - Accent2 46 2 2 2" xfId="3390" xr:uid="{00000000-0005-0000-0000-0000E70B0000}"/>
    <cellStyle name="20% - Accent2 46 2 2 3" xfId="3391" xr:uid="{00000000-0005-0000-0000-0000E80B0000}"/>
    <cellStyle name="20% - Accent2 46 2 2_Essbase BS Tax Accounts EOY" xfId="3392" xr:uid="{00000000-0005-0000-0000-0000E90B0000}"/>
    <cellStyle name="20% - Accent2 46 2 3" xfId="3393" xr:uid="{00000000-0005-0000-0000-0000EA0B0000}"/>
    <cellStyle name="20% - Accent2 46 2 4" xfId="3394" xr:uid="{00000000-0005-0000-0000-0000EB0B0000}"/>
    <cellStyle name="20% - Accent2 46 2_Essbase BS Tax Accounts EOY" xfId="3395" xr:uid="{00000000-0005-0000-0000-0000EC0B0000}"/>
    <cellStyle name="20% - Accent2 46 3" xfId="3396" xr:uid="{00000000-0005-0000-0000-0000ED0B0000}"/>
    <cellStyle name="20% - Accent2 46 3 2" xfId="3397" xr:uid="{00000000-0005-0000-0000-0000EE0B0000}"/>
    <cellStyle name="20% - Accent2 46 3 3" xfId="3398" xr:uid="{00000000-0005-0000-0000-0000EF0B0000}"/>
    <cellStyle name="20% - Accent2 46 3_Essbase BS Tax Accounts EOY" xfId="3399" xr:uid="{00000000-0005-0000-0000-0000F00B0000}"/>
    <cellStyle name="20% - Accent2 46 4" xfId="3400" xr:uid="{00000000-0005-0000-0000-0000F10B0000}"/>
    <cellStyle name="20% - Accent2 46 5" xfId="3401" xr:uid="{00000000-0005-0000-0000-0000F20B0000}"/>
    <cellStyle name="20% - Accent2 46_Essbase BS Tax Accounts EOY" xfId="3402" xr:uid="{00000000-0005-0000-0000-0000F30B0000}"/>
    <cellStyle name="20% - Accent2 47" xfId="3403" xr:uid="{00000000-0005-0000-0000-0000F40B0000}"/>
    <cellStyle name="20% - Accent2 47 2" xfId="3404" xr:uid="{00000000-0005-0000-0000-0000F50B0000}"/>
    <cellStyle name="20% - Accent2 47 2 2" xfId="3405" xr:uid="{00000000-0005-0000-0000-0000F60B0000}"/>
    <cellStyle name="20% - Accent2 47 2 2 2" xfId="3406" xr:uid="{00000000-0005-0000-0000-0000F70B0000}"/>
    <cellStyle name="20% - Accent2 47 2 2 3" xfId="3407" xr:uid="{00000000-0005-0000-0000-0000F80B0000}"/>
    <cellStyle name="20% - Accent2 47 2 2_Essbase BS Tax Accounts EOY" xfId="3408" xr:uid="{00000000-0005-0000-0000-0000F90B0000}"/>
    <cellStyle name="20% - Accent2 47 2 3" xfId="3409" xr:uid="{00000000-0005-0000-0000-0000FA0B0000}"/>
    <cellStyle name="20% - Accent2 47 2 4" xfId="3410" xr:uid="{00000000-0005-0000-0000-0000FB0B0000}"/>
    <cellStyle name="20% - Accent2 47 2_Essbase BS Tax Accounts EOY" xfId="3411" xr:uid="{00000000-0005-0000-0000-0000FC0B0000}"/>
    <cellStyle name="20% - Accent2 47 3" xfId="3412" xr:uid="{00000000-0005-0000-0000-0000FD0B0000}"/>
    <cellStyle name="20% - Accent2 47 3 2" xfId="3413" xr:uid="{00000000-0005-0000-0000-0000FE0B0000}"/>
    <cellStyle name="20% - Accent2 47 3 3" xfId="3414" xr:uid="{00000000-0005-0000-0000-0000FF0B0000}"/>
    <cellStyle name="20% - Accent2 47 3_Essbase BS Tax Accounts EOY" xfId="3415" xr:uid="{00000000-0005-0000-0000-0000000C0000}"/>
    <cellStyle name="20% - Accent2 47 4" xfId="3416" xr:uid="{00000000-0005-0000-0000-0000010C0000}"/>
    <cellStyle name="20% - Accent2 47 5" xfId="3417" xr:uid="{00000000-0005-0000-0000-0000020C0000}"/>
    <cellStyle name="20% - Accent2 47_Essbase BS Tax Accounts EOY" xfId="3418" xr:uid="{00000000-0005-0000-0000-0000030C0000}"/>
    <cellStyle name="20% - Accent2 48" xfId="3419" xr:uid="{00000000-0005-0000-0000-0000040C0000}"/>
    <cellStyle name="20% - Accent2 48 2" xfId="3420" xr:uid="{00000000-0005-0000-0000-0000050C0000}"/>
    <cellStyle name="20% - Accent2 48 2 2" xfId="3421" xr:uid="{00000000-0005-0000-0000-0000060C0000}"/>
    <cellStyle name="20% - Accent2 48 2 2 2" xfId="3422" xr:uid="{00000000-0005-0000-0000-0000070C0000}"/>
    <cellStyle name="20% - Accent2 48 2 2 3" xfId="3423" xr:uid="{00000000-0005-0000-0000-0000080C0000}"/>
    <cellStyle name="20% - Accent2 48 2 2_Essbase BS Tax Accounts EOY" xfId="3424" xr:uid="{00000000-0005-0000-0000-0000090C0000}"/>
    <cellStyle name="20% - Accent2 48 2 3" xfId="3425" xr:uid="{00000000-0005-0000-0000-00000A0C0000}"/>
    <cellStyle name="20% - Accent2 48 2 4" xfId="3426" xr:uid="{00000000-0005-0000-0000-00000B0C0000}"/>
    <cellStyle name="20% - Accent2 48 2_Essbase BS Tax Accounts EOY" xfId="3427" xr:uid="{00000000-0005-0000-0000-00000C0C0000}"/>
    <cellStyle name="20% - Accent2 48 3" xfId="3428" xr:uid="{00000000-0005-0000-0000-00000D0C0000}"/>
    <cellStyle name="20% - Accent2 48 3 2" xfId="3429" xr:uid="{00000000-0005-0000-0000-00000E0C0000}"/>
    <cellStyle name="20% - Accent2 48 3 3" xfId="3430" xr:uid="{00000000-0005-0000-0000-00000F0C0000}"/>
    <cellStyle name="20% - Accent2 48 3_Essbase BS Tax Accounts EOY" xfId="3431" xr:uid="{00000000-0005-0000-0000-0000100C0000}"/>
    <cellStyle name="20% - Accent2 48 4" xfId="3432" xr:uid="{00000000-0005-0000-0000-0000110C0000}"/>
    <cellStyle name="20% - Accent2 48 5" xfId="3433" xr:uid="{00000000-0005-0000-0000-0000120C0000}"/>
    <cellStyle name="20% - Accent2 48_Essbase BS Tax Accounts EOY" xfId="3434" xr:uid="{00000000-0005-0000-0000-0000130C0000}"/>
    <cellStyle name="20% - Accent2 49" xfId="3435" xr:uid="{00000000-0005-0000-0000-0000140C0000}"/>
    <cellStyle name="20% - Accent2 49 2" xfId="3436" xr:uid="{00000000-0005-0000-0000-0000150C0000}"/>
    <cellStyle name="20% - Accent2 49 2 2" xfId="3437" xr:uid="{00000000-0005-0000-0000-0000160C0000}"/>
    <cellStyle name="20% - Accent2 49 2 2 2" xfId="3438" xr:uid="{00000000-0005-0000-0000-0000170C0000}"/>
    <cellStyle name="20% - Accent2 49 2 2 3" xfId="3439" xr:uid="{00000000-0005-0000-0000-0000180C0000}"/>
    <cellStyle name="20% - Accent2 49 2 2_Essbase BS Tax Accounts EOY" xfId="3440" xr:uid="{00000000-0005-0000-0000-0000190C0000}"/>
    <cellStyle name="20% - Accent2 49 2 3" xfId="3441" xr:uid="{00000000-0005-0000-0000-00001A0C0000}"/>
    <cellStyle name="20% - Accent2 49 2 4" xfId="3442" xr:uid="{00000000-0005-0000-0000-00001B0C0000}"/>
    <cellStyle name="20% - Accent2 49 2_Essbase BS Tax Accounts EOY" xfId="3443" xr:uid="{00000000-0005-0000-0000-00001C0C0000}"/>
    <cellStyle name="20% - Accent2 49 3" xfId="3444" xr:uid="{00000000-0005-0000-0000-00001D0C0000}"/>
    <cellStyle name="20% - Accent2 49 3 2" xfId="3445" xr:uid="{00000000-0005-0000-0000-00001E0C0000}"/>
    <cellStyle name="20% - Accent2 49 3 3" xfId="3446" xr:uid="{00000000-0005-0000-0000-00001F0C0000}"/>
    <cellStyle name="20% - Accent2 49 3_Essbase BS Tax Accounts EOY" xfId="3447" xr:uid="{00000000-0005-0000-0000-0000200C0000}"/>
    <cellStyle name="20% - Accent2 49 4" xfId="3448" xr:uid="{00000000-0005-0000-0000-0000210C0000}"/>
    <cellStyle name="20% - Accent2 49 5" xfId="3449" xr:uid="{00000000-0005-0000-0000-0000220C0000}"/>
    <cellStyle name="20% - Accent2 49_Essbase BS Tax Accounts EOY" xfId="3450" xr:uid="{00000000-0005-0000-0000-0000230C0000}"/>
    <cellStyle name="20% - Accent2 5" xfId="3451" xr:uid="{00000000-0005-0000-0000-0000240C0000}"/>
    <cellStyle name="20% - Accent2 5 2" xfId="3452" xr:uid="{00000000-0005-0000-0000-0000250C0000}"/>
    <cellStyle name="20% - Accent2 5 2 2" xfId="3453" xr:uid="{00000000-0005-0000-0000-0000260C0000}"/>
    <cellStyle name="20% - Accent2 5 2 3" xfId="3454" xr:uid="{00000000-0005-0000-0000-0000270C0000}"/>
    <cellStyle name="20% - Accent2 5 2 4" xfId="3455" xr:uid="{00000000-0005-0000-0000-0000280C0000}"/>
    <cellStyle name="20% - Accent2 5 3" xfId="3456" xr:uid="{00000000-0005-0000-0000-0000290C0000}"/>
    <cellStyle name="20% - Accent2 5 3 2" xfId="3457" xr:uid="{00000000-0005-0000-0000-00002A0C0000}"/>
    <cellStyle name="20% - Accent2 5 4" xfId="3458" xr:uid="{00000000-0005-0000-0000-00002B0C0000}"/>
    <cellStyle name="20% - Accent2 5 4 2" xfId="3459" xr:uid="{00000000-0005-0000-0000-00002C0C0000}"/>
    <cellStyle name="20% - Accent2 5 4 3" xfId="3460" xr:uid="{00000000-0005-0000-0000-00002D0C0000}"/>
    <cellStyle name="20% - Accent2 5 4_Essbase BS Tax Accounts EOY" xfId="3461" xr:uid="{00000000-0005-0000-0000-00002E0C0000}"/>
    <cellStyle name="20% - Accent2 5_Cap Software Basis Adj" xfId="3462" xr:uid="{00000000-0005-0000-0000-00002F0C0000}"/>
    <cellStyle name="20% - Accent2 50" xfId="3463" xr:uid="{00000000-0005-0000-0000-0000300C0000}"/>
    <cellStyle name="20% - Accent2 50 2" xfId="3464" xr:uid="{00000000-0005-0000-0000-0000310C0000}"/>
    <cellStyle name="20% - Accent2 50 2 2" xfId="3465" xr:uid="{00000000-0005-0000-0000-0000320C0000}"/>
    <cellStyle name="20% - Accent2 50 2 2 2" xfId="3466" xr:uid="{00000000-0005-0000-0000-0000330C0000}"/>
    <cellStyle name="20% - Accent2 50 2 2 3" xfId="3467" xr:uid="{00000000-0005-0000-0000-0000340C0000}"/>
    <cellStyle name="20% - Accent2 50 2 2_Essbase BS Tax Accounts EOY" xfId="3468" xr:uid="{00000000-0005-0000-0000-0000350C0000}"/>
    <cellStyle name="20% - Accent2 50 2 3" xfId="3469" xr:uid="{00000000-0005-0000-0000-0000360C0000}"/>
    <cellStyle name="20% - Accent2 50 2 4" xfId="3470" xr:uid="{00000000-0005-0000-0000-0000370C0000}"/>
    <cellStyle name="20% - Accent2 50 2_Essbase BS Tax Accounts EOY" xfId="3471" xr:uid="{00000000-0005-0000-0000-0000380C0000}"/>
    <cellStyle name="20% - Accent2 50 3" xfId="3472" xr:uid="{00000000-0005-0000-0000-0000390C0000}"/>
    <cellStyle name="20% - Accent2 50 3 2" xfId="3473" xr:uid="{00000000-0005-0000-0000-00003A0C0000}"/>
    <cellStyle name="20% - Accent2 50 3 3" xfId="3474" xr:uid="{00000000-0005-0000-0000-00003B0C0000}"/>
    <cellStyle name="20% - Accent2 50 3_Essbase BS Tax Accounts EOY" xfId="3475" xr:uid="{00000000-0005-0000-0000-00003C0C0000}"/>
    <cellStyle name="20% - Accent2 50 4" xfId="3476" xr:uid="{00000000-0005-0000-0000-00003D0C0000}"/>
    <cellStyle name="20% - Accent2 50 5" xfId="3477" xr:uid="{00000000-0005-0000-0000-00003E0C0000}"/>
    <cellStyle name="20% - Accent2 50_Essbase BS Tax Accounts EOY" xfId="3478" xr:uid="{00000000-0005-0000-0000-00003F0C0000}"/>
    <cellStyle name="20% - Accent2 51" xfId="3479" xr:uid="{00000000-0005-0000-0000-0000400C0000}"/>
    <cellStyle name="20% - Accent2 51 2" xfId="3480" xr:uid="{00000000-0005-0000-0000-0000410C0000}"/>
    <cellStyle name="20% - Accent2 51 2 2" xfId="3481" xr:uid="{00000000-0005-0000-0000-0000420C0000}"/>
    <cellStyle name="20% - Accent2 51 2 2 2" xfId="3482" xr:uid="{00000000-0005-0000-0000-0000430C0000}"/>
    <cellStyle name="20% - Accent2 51 2 2 3" xfId="3483" xr:uid="{00000000-0005-0000-0000-0000440C0000}"/>
    <cellStyle name="20% - Accent2 51 2 2_Essbase BS Tax Accounts EOY" xfId="3484" xr:uid="{00000000-0005-0000-0000-0000450C0000}"/>
    <cellStyle name="20% - Accent2 51 2 3" xfId="3485" xr:uid="{00000000-0005-0000-0000-0000460C0000}"/>
    <cellStyle name="20% - Accent2 51 2 4" xfId="3486" xr:uid="{00000000-0005-0000-0000-0000470C0000}"/>
    <cellStyle name="20% - Accent2 51 2_Essbase BS Tax Accounts EOY" xfId="3487" xr:uid="{00000000-0005-0000-0000-0000480C0000}"/>
    <cellStyle name="20% - Accent2 51 3" xfId="3488" xr:uid="{00000000-0005-0000-0000-0000490C0000}"/>
    <cellStyle name="20% - Accent2 51 3 2" xfId="3489" xr:uid="{00000000-0005-0000-0000-00004A0C0000}"/>
    <cellStyle name="20% - Accent2 51 3 3" xfId="3490" xr:uid="{00000000-0005-0000-0000-00004B0C0000}"/>
    <cellStyle name="20% - Accent2 51 3_Essbase BS Tax Accounts EOY" xfId="3491" xr:uid="{00000000-0005-0000-0000-00004C0C0000}"/>
    <cellStyle name="20% - Accent2 51 4" xfId="3492" xr:uid="{00000000-0005-0000-0000-00004D0C0000}"/>
    <cellStyle name="20% - Accent2 51 5" xfId="3493" xr:uid="{00000000-0005-0000-0000-00004E0C0000}"/>
    <cellStyle name="20% - Accent2 51_Essbase BS Tax Accounts EOY" xfId="3494" xr:uid="{00000000-0005-0000-0000-00004F0C0000}"/>
    <cellStyle name="20% - Accent2 52" xfId="3495" xr:uid="{00000000-0005-0000-0000-0000500C0000}"/>
    <cellStyle name="20% - Accent2 52 2" xfId="3496" xr:uid="{00000000-0005-0000-0000-0000510C0000}"/>
    <cellStyle name="20% - Accent2 52 2 2" xfId="3497" xr:uid="{00000000-0005-0000-0000-0000520C0000}"/>
    <cellStyle name="20% - Accent2 52 2 2 2" xfId="3498" xr:uid="{00000000-0005-0000-0000-0000530C0000}"/>
    <cellStyle name="20% - Accent2 52 2 2 3" xfId="3499" xr:uid="{00000000-0005-0000-0000-0000540C0000}"/>
    <cellStyle name="20% - Accent2 52 2 2_Essbase BS Tax Accounts EOY" xfId="3500" xr:uid="{00000000-0005-0000-0000-0000550C0000}"/>
    <cellStyle name="20% - Accent2 52 2 3" xfId="3501" xr:uid="{00000000-0005-0000-0000-0000560C0000}"/>
    <cellStyle name="20% - Accent2 52 2 4" xfId="3502" xr:uid="{00000000-0005-0000-0000-0000570C0000}"/>
    <cellStyle name="20% - Accent2 52 2_Essbase BS Tax Accounts EOY" xfId="3503" xr:uid="{00000000-0005-0000-0000-0000580C0000}"/>
    <cellStyle name="20% - Accent2 52 3" xfId="3504" xr:uid="{00000000-0005-0000-0000-0000590C0000}"/>
    <cellStyle name="20% - Accent2 52 3 2" xfId="3505" xr:uid="{00000000-0005-0000-0000-00005A0C0000}"/>
    <cellStyle name="20% - Accent2 52 3 3" xfId="3506" xr:uid="{00000000-0005-0000-0000-00005B0C0000}"/>
    <cellStyle name="20% - Accent2 52 3_Essbase BS Tax Accounts EOY" xfId="3507" xr:uid="{00000000-0005-0000-0000-00005C0C0000}"/>
    <cellStyle name="20% - Accent2 52 4" xfId="3508" xr:uid="{00000000-0005-0000-0000-00005D0C0000}"/>
    <cellStyle name="20% - Accent2 52 5" xfId="3509" xr:uid="{00000000-0005-0000-0000-00005E0C0000}"/>
    <cellStyle name="20% - Accent2 52_Essbase BS Tax Accounts EOY" xfId="3510" xr:uid="{00000000-0005-0000-0000-00005F0C0000}"/>
    <cellStyle name="20% - Accent2 53" xfId="3511" xr:uid="{00000000-0005-0000-0000-0000600C0000}"/>
    <cellStyle name="20% - Accent2 53 2" xfId="3512" xr:uid="{00000000-0005-0000-0000-0000610C0000}"/>
    <cellStyle name="20% - Accent2 53 2 2" xfId="3513" xr:uid="{00000000-0005-0000-0000-0000620C0000}"/>
    <cellStyle name="20% - Accent2 53 2 2 2" xfId="3514" xr:uid="{00000000-0005-0000-0000-0000630C0000}"/>
    <cellStyle name="20% - Accent2 53 2 2 3" xfId="3515" xr:uid="{00000000-0005-0000-0000-0000640C0000}"/>
    <cellStyle name="20% - Accent2 53 2 2_Essbase BS Tax Accounts EOY" xfId="3516" xr:uid="{00000000-0005-0000-0000-0000650C0000}"/>
    <cellStyle name="20% - Accent2 53 2 3" xfId="3517" xr:uid="{00000000-0005-0000-0000-0000660C0000}"/>
    <cellStyle name="20% - Accent2 53 2 4" xfId="3518" xr:uid="{00000000-0005-0000-0000-0000670C0000}"/>
    <cellStyle name="20% - Accent2 53 2_Essbase BS Tax Accounts EOY" xfId="3519" xr:uid="{00000000-0005-0000-0000-0000680C0000}"/>
    <cellStyle name="20% - Accent2 53 3" xfId="3520" xr:uid="{00000000-0005-0000-0000-0000690C0000}"/>
    <cellStyle name="20% - Accent2 53 3 2" xfId="3521" xr:uid="{00000000-0005-0000-0000-00006A0C0000}"/>
    <cellStyle name="20% - Accent2 53 3 3" xfId="3522" xr:uid="{00000000-0005-0000-0000-00006B0C0000}"/>
    <cellStyle name="20% - Accent2 53 3_Essbase BS Tax Accounts EOY" xfId="3523" xr:uid="{00000000-0005-0000-0000-00006C0C0000}"/>
    <cellStyle name="20% - Accent2 53 4" xfId="3524" xr:uid="{00000000-0005-0000-0000-00006D0C0000}"/>
    <cellStyle name="20% - Accent2 53 5" xfId="3525" xr:uid="{00000000-0005-0000-0000-00006E0C0000}"/>
    <cellStyle name="20% - Accent2 53_Essbase BS Tax Accounts EOY" xfId="3526" xr:uid="{00000000-0005-0000-0000-00006F0C0000}"/>
    <cellStyle name="20% - Accent2 54" xfId="3527" xr:uid="{00000000-0005-0000-0000-0000700C0000}"/>
    <cellStyle name="20% - Accent2 54 2" xfId="3528" xr:uid="{00000000-0005-0000-0000-0000710C0000}"/>
    <cellStyle name="20% - Accent2 54 2 2" xfId="3529" xr:uid="{00000000-0005-0000-0000-0000720C0000}"/>
    <cellStyle name="20% - Accent2 54 2 2 2" xfId="3530" xr:uid="{00000000-0005-0000-0000-0000730C0000}"/>
    <cellStyle name="20% - Accent2 54 2 2 3" xfId="3531" xr:uid="{00000000-0005-0000-0000-0000740C0000}"/>
    <cellStyle name="20% - Accent2 54 2 2_Essbase BS Tax Accounts EOY" xfId="3532" xr:uid="{00000000-0005-0000-0000-0000750C0000}"/>
    <cellStyle name="20% - Accent2 54 2 3" xfId="3533" xr:uid="{00000000-0005-0000-0000-0000760C0000}"/>
    <cellStyle name="20% - Accent2 54 2 4" xfId="3534" xr:uid="{00000000-0005-0000-0000-0000770C0000}"/>
    <cellStyle name="20% - Accent2 54 2_Essbase BS Tax Accounts EOY" xfId="3535" xr:uid="{00000000-0005-0000-0000-0000780C0000}"/>
    <cellStyle name="20% - Accent2 54 3" xfId="3536" xr:uid="{00000000-0005-0000-0000-0000790C0000}"/>
    <cellStyle name="20% - Accent2 54 3 2" xfId="3537" xr:uid="{00000000-0005-0000-0000-00007A0C0000}"/>
    <cellStyle name="20% - Accent2 54 3 3" xfId="3538" xr:uid="{00000000-0005-0000-0000-00007B0C0000}"/>
    <cellStyle name="20% - Accent2 54 3_Essbase BS Tax Accounts EOY" xfId="3539" xr:uid="{00000000-0005-0000-0000-00007C0C0000}"/>
    <cellStyle name="20% - Accent2 54 4" xfId="3540" xr:uid="{00000000-0005-0000-0000-00007D0C0000}"/>
    <cellStyle name="20% - Accent2 54 5" xfId="3541" xr:uid="{00000000-0005-0000-0000-00007E0C0000}"/>
    <cellStyle name="20% - Accent2 54_Essbase BS Tax Accounts EOY" xfId="3542" xr:uid="{00000000-0005-0000-0000-00007F0C0000}"/>
    <cellStyle name="20% - Accent2 55" xfId="3543" xr:uid="{00000000-0005-0000-0000-0000800C0000}"/>
    <cellStyle name="20% - Accent2 55 2" xfId="3544" xr:uid="{00000000-0005-0000-0000-0000810C0000}"/>
    <cellStyle name="20% - Accent2 55 2 2" xfId="3545" xr:uid="{00000000-0005-0000-0000-0000820C0000}"/>
    <cellStyle name="20% - Accent2 55 2 2 2" xfId="3546" xr:uid="{00000000-0005-0000-0000-0000830C0000}"/>
    <cellStyle name="20% - Accent2 55 2 2 3" xfId="3547" xr:uid="{00000000-0005-0000-0000-0000840C0000}"/>
    <cellStyle name="20% - Accent2 55 2 2_Essbase BS Tax Accounts EOY" xfId="3548" xr:uid="{00000000-0005-0000-0000-0000850C0000}"/>
    <cellStyle name="20% - Accent2 55 2 3" xfId="3549" xr:uid="{00000000-0005-0000-0000-0000860C0000}"/>
    <cellStyle name="20% - Accent2 55 2 4" xfId="3550" xr:uid="{00000000-0005-0000-0000-0000870C0000}"/>
    <cellStyle name="20% - Accent2 55 2_Essbase BS Tax Accounts EOY" xfId="3551" xr:uid="{00000000-0005-0000-0000-0000880C0000}"/>
    <cellStyle name="20% - Accent2 55 3" xfId="3552" xr:uid="{00000000-0005-0000-0000-0000890C0000}"/>
    <cellStyle name="20% - Accent2 55 3 2" xfId="3553" xr:uid="{00000000-0005-0000-0000-00008A0C0000}"/>
    <cellStyle name="20% - Accent2 55 3 3" xfId="3554" xr:uid="{00000000-0005-0000-0000-00008B0C0000}"/>
    <cellStyle name="20% - Accent2 55 3_Essbase BS Tax Accounts EOY" xfId="3555" xr:uid="{00000000-0005-0000-0000-00008C0C0000}"/>
    <cellStyle name="20% - Accent2 55 4" xfId="3556" xr:uid="{00000000-0005-0000-0000-00008D0C0000}"/>
    <cellStyle name="20% - Accent2 55 5" xfId="3557" xr:uid="{00000000-0005-0000-0000-00008E0C0000}"/>
    <cellStyle name="20% - Accent2 55_Essbase BS Tax Accounts EOY" xfId="3558" xr:uid="{00000000-0005-0000-0000-00008F0C0000}"/>
    <cellStyle name="20% - Accent2 56" xfId="3559" xr:uid="{00000000-0005-0000-0000-0000900C0000}"/>
    <cellStyle name="20% - Accent2 56 2" xfId="3560" xr:uid="{00000000-0005-0000-0000-0000910C0000}"/>
    <cellStyle name="20% - Accent2 56 2 2" xfId="3561" xr:uid="{00000000-0005-0000-0000-0000920C0000}"/>
    <cellStyle name="20% - Accent2 56 2 2 2" xfId="3562" xr:uid="{00000000-0005-0000-0000-0000930C0000}"/>
    <cellStyle name="20% - Accent2 56 2 2 3" xfId="3563" xr:uid="{00000000-0005-0000-0000-0000940C0000}"/>
    <cellStyle name="20% - Accent2 56 2 2_Essbase BS Tax Accounts EOY" xfId="3564" xr:uid="{00000000-0005-0000-0000-0000950C0000}"/>
    <cellStyle name="20% - Accent2 56 2 3" xfId="3565" xr:uid="{00000000-0005-0000-0000-0000960C0000}"/>
    <cellStyle name="20% - Accent2 56 2 4" xfId="3566" xr:uid="{00000000-0005-0000-0000-0000970C0000}"/>
    <cellStyle name="20% - Accent2 56 2_Essbase BS Tax Accounts EOY" xfId="3567" xr:uid="{00000000-0005-0000-0000-0000980C0000}"/>
    <cellStyle name="20% - Accent2 56 3" xfId="3568" xr:uid="{00000000-0005-0000-0000-0000990C0000}"/>
    <cellStyle name="20% - Accent2 56 3 2" xfId="3569" xr:uid="{00000000-0005-0000-0000-00009A0C0000}"/>
    <cellStyle name="20% - Accent2 56 3 3" xfId="3570" xr:uid="{00000000-0005-0000-0000-00009B0C0000}"/>
    <cellStyle name="20% - Accent2 56 3_Essbase BS Tax Accounts EOY" xfId="3571" xr:uid="{00000000-0005-0000-0000-00009C0C0000}"/>
    <cellStyle name="20% - Accent2 56 4" xfId="3572" xr:uid="{00000000-0005-0000-0000-00009D0C0000}"/>
    <cellStyle name="20% - Accent2 56 5" xfId="3573" xr:uid="{00000000-0005-0000-0000-00009E0C0000}"/>
    <cellStyle name="20% - Accent2 56_Essbase BS Tax Accounts EOY" xfId="3574" xr:uid="{00000000-0005-0000-0000-00009F0C0000}"/>
    <cellStyle name="20% - Accent2 57" xfId="3575" xr:uid="{00000000-0005-0000-0000-0000A00C0000}"/>
    <cellStyle name="20% - Accent2 57 2" xfId="3576" xr:uid="{00000000-0005-0000-0000-0000A10C0000}"/>
    <cellStyle name="20% - Accent2 57 2 2" xfId="3577" xr:uid="{00000000-0005-0000-0000-0000A20C0000}"/>
    <cellStyle name="20% - Accent2 57 2 3" xfId="3578" xr:uid="{00000000-0005-0000-0000-0000A30C0000}"/>
    <cellStyle name="20% - Accent2 57 2_Essbase BS Tax Accounts EOY" xfId="3579" xr:uid="{00000000-0005-0000-0000-0000A40C0000}"/>
    <cellStyle name="20% - Accent2 57 3" xfId="3580" xr:uid="{00000000-0005-0000-0000-0000A50C0000}"/>
    <cellStyle name="20% - Accent2 57 4" xfId="3581" xr:uid="{00000000-0005-0000-0000-0000A60C0000}"/>
    <cellStyle name="20% - Accent2 57_Essbase BS Tax Accounts EOY" xfId="3582" xr:uid="{00000000-0005-0000-0000-0000A70C0000}"/>
    <cellStyle name="20% - Accent2 58" xfId="3583" xr:uid="{00000000-0005-0000-0000-0000A80C0000}"/>
    <cellStyle name="20% - Accent2 58 2" xfId="3584" xr:uid="{00000000-0005-0000-0000-0000A90C0000}"/>
    <cellStyle name="20% - Accent2 58 2 2" xfId="3585" xr:uid="{00000000-0005-0000-0000-0000AA0C0000}"/>
    <cellStyle name="20% - Accent2 58 2 3" xfId="3586" xr:uid="{00000000-0005-0000-0000-0000AB0C0000}"/>
    <cellStyle name="20% - Accent2 58 2_Essbase BS Tax Accounts EOY" xfId="3587" xr:uid="{00000000-0005-0000-0000-0000AC0C0000}"/>
    <cellStyle name="20% - Accent2 58 3" xfId="3588" xr:uid="{00000000-0005-0000-0000-0000AD0C0000}"/>
    <cellStyle name="20% - Accent2 58 4" xfId="3589" xr:uid="{00000000-0005-0000-0000-0000AE0C0000}"/>
    <cellStyle name="20% - Accent2 58_Essbase BS Tax Accounts EOY" xfId="3590" xr:uid="{00000000-0005-0000-0000-0000AF0C0000}"/>
    <cellStyle name="20% - Accent2 59" xfId="3591" xr:uid="{00000000-0005-0000-0000-0000B00C0000}"/>
    <cellStyle name="20% - Accent2 59 2" xfId="3592" xr:uid="{00000000-0005-0000-0000-0000B10C0000}"/>
    <cellStyle name="20% - Accent2 59 2 2" xfId="3593" xr:uid="{00000000-0005-0000-0000-0000B20C0000}"/>
    <cellStyle name="20% - Accent2 59 2 3" xfId="3594" xr:uid="{00000000-0005-0000-0000-0000B30C0000}"/>
    <cellStyle name="20% - Accent2 59 2_Essbase BS Tax Accounts EOY" xfId="3595" xr:uid="{00000000-0005-0000-0000-0000B40C0000}"/>
    <cellStyle name="20% - Accent2 59 3" xfId="3596" xr:uid="{00000000-0005-0000-0000-0000B50C0000}"/>
    <cellStyle name="20% - Accent2 59 4" xfId="3597" xr:uid="{00000000-0005-0000-0000-0000B60C0000}"/>
    <cellStyle name="20% - Accent2 59_Essbase BS Tax Accounts EOY" xfId="3598" xr:uid="{00000000-0005-0000-0000-0000B70C0000}"/>
    <cellStyle name="20% - Accent2 6" xfId="3599" xr:uid="{00000000-0005-0000-0000-0000B80C0000}"/>
    <cellStyle name="20% - Accent2 6 2" xfId="3600" xr:uid="{00000000-0005-0000-0000-0000B90C0000}"/>
    <cellStyle name="20% - Accent2 6 2 2" xfId="3601" xr:uid="{00000000-0005-0000-0000-0000BA0C0000}"/>
    <cellStyle name="20% - Accent2 6 2 2 2" xfId="3602" xr:uid="{00000000-0005-0000-0000-0000BB0C0000}"/>
    <cellStyle name="20% - Accent2 6 2 2 3" xfId="3603" xr:uid="{00000000-0005-0000-0000-0000BC0C0000}"/>
    <cellStyle name="20% - Accent2 6 2 2 4" xfId="3604" xr:uid="{00000000-0005-0000-0000-0000BD0C0000}"/>
    <cellStyle name="20% - Accent2 6 2 3" xfId="3605" xr:uid="{00000000-0005-0000-0000-0000BE0C0000}"/>
    <cellStyle name="20% - Accent2 6 2 3 2" xfId="3606" xr:uid="{00000000-0005-0000-0000-0000BF0C0000}"/>
    <cellStyle name="20% - Accent2 6 2 3 3" xfId="3607" xr:uid="{00000000-0005-0000-0000-0000C00C0000}"/>
    <cellStyle name="20% - Accent2 6 2 3 4" xfId="3608" xr:uid="{00000000-0005-0000-0000-0000C10C0000}"/>
    <cellStyle name="20% - Accent2 6 2 4" xfId="3609" xr:uid="{00000000-0005-0000-0000-0000C20C0000}"/>
    <cellStyle name="20% - Accent2 6 2 5" xfId="3610" xr:uid="{00000000-0005-0000-0000-0000C30C0000}"/>
    <cellStyle name="20% - Accent2 6 2 5 2" xfId="3611" xr:uid="{00000000-0005-0000-0000-0000C40C0000}"/>
    <cellStyle name="20% - Accent2 6 2 6" xfId="3612" xr:uid="{00000000-0005-0000-0000-0000C50C0000}"/>
    <cellStyle name="20% - Accent2 6 2 7" xfId="3613" xr:uid="{00000000-0005-0000-0000-0000C60C0000}"/>
    <cellStyle name="20% - Accent2 6 2 8" xfId="3614" xr:uid="{00000000-0005-0000-0000-0000C70C0000}"/>
    <cellStyle name="20% - Accent2 6 2_Basis Info" xfId="3615" xr:uid="{00000000-0005-0000-0000-0000C80C0000}"/>
    <cellStyle name="20% - Accent2 6 3" xfId="3616" xr:uid="{00000000-0005-0000-0000-0000C90C0000}"/>
    <cellStyle name="20% - Accent2 6 3 2" xfId="3617" xr:uid="{00000000-0005-0000-0000-0000CA0C0000}"/>
    <cellStyle name="20% - Accent2 6 4" xfId="3618" xr:uid="{00000000-0005-0000-0000-0000CB0C0000}"/>
    <cellStyle name="20% - Accent2 6 4 2" xfId="3619" xr:uid="{00000000-0005-0000-0000-0000CC0C0000}"/>
    <cellStyle name="20% - Accent2 6 4 3" xfId="3620" xr:uid="{00000000-0005-0000-0000-0000CD0C0000}"/>
    <cellStyle name="20% - Accent2 6 4 4" xfId="3621" xr:uid="{00000000-0005-0000-0000-0000CE0C0000}"/>
    <cellStyle name="20% - Accent2 6 5" xfId="3622" xr:uid="{00000000-0005-0000-0000-0000CF0C0000}"/>
    <cellStyle name="20% - Accent2 6 5 2" xfId="3623" xr:uid="{00000000-0005-0000-0000-0000D00C0000}"/>
    <cellStyle name="20% - Accent2 6 5 3" xfId="3624" xr:uid="{00000000-0005-0000-0000-0000D10C0000}"/>
    <cellStyle name="20% - Accent2 6 5_Essbase BS Tax Accounts EOY" xfId="3625" xr:uid="{00000000-0005-0000-0000-0000D20C0000}"/>
    <cellStyle name="20% - Accent2 6 6" xfId="3626" xr:uid="{00000000-0005-0000-0000-0000D30C0000}"/>
    <cellStyle name="20% - Accent2 6 6 2" xfId="3627" xr:uid="{00000000-0005-0000-0000-0000D40C0000}"/>
    <cellStyle name="20% - Accent2 6 6 3" xfId="3628" xr:uid="{00000000-0005-0000-0000-0000D50C0000}"/>
    <cellStyle name="20% - Accent2 6 6_Essbase BS Tax Accounts EOY" xfId="3629" xr:uid="{00000000-0005-0000-0000-0000D60C0000}"/>
    <cellStyle name="20% - Accent2 6_Sheet1" xfId="3630" xr:uid="{00000000-0005-0000-0000-0000D70C0000}"/>
    <cellStyle name="20% - Accent2 60" xfId="3631" xr:uid="{00000000-0005-0000-0000-0000D80C0000}"/>
    <cellStyle name="20% - Accent2 60 2" xfId="3632" xr:uid="{00000000-0005-0000-0000-0000D90C0000}"/>
    <cellStyle name="20% - Accent2 60 2 2" xfId="3633" xr:uid="{00000000-0005-0000-0000-0000DA0C0000}"/>
    <cellStyle name="20% - Accent2 60 2 3" xfId="3634" xr:uid="{00000000-0005-0000-0000-0000DB0C0000}"/>
    <cellStyle name="20% - Accent2 60 2_Essbase BS Tax Accounts EOY" xfId="3635" xr:uid="{00000000-0005-0000-0000-0000DC0C0000}"/>
    <cellStyle name="20% - Accent2 60 3" xfId="3636" xr:uid="{00000000-0005-0000-0000-0000DD0C0000}"/>
    <cellStyle name="20% - Accent2 60 4" xfId="3637" xr:uid="{00000000-0005-0000-0000-0000DE0C0000}"/>
    <cellStyle name="20% - Accent2 60_Essbase BS Tax Accounts EOY" xfId="3638" xr:uid="{00000000-0005-0000-0000-0000DF0C0000}"/>
    <cellStyle name="20% - Accent2 61" xfId="3639" xr:uid="{00000000-0005-0000-0000-0000E00C0000}"/>
    <cellStyle name="20% - Accent2 61 2" xfId="3640" xr:uid="{00000000-0005-0000-0000-0000E10C0000}"/>
    <cellStyle name="20% - Accent2 61 2 2" xfId="3641" xr:uid="{00000000-0005-0000-0000-0000E20C0000}"/>
    <cellStyle name="20% - Accent2 61 2 3" xfId="3642" xr:uid="{00000000-0005-0000-0000-0000E30C0000}"/>
    <cellStyle name="20% - Accent2 61 2_Essbase BS Tax Accounts EOY" xfId="3643" xr:uid="{00000000-0005-0000-0000-0000E40C0000}"/>
    <cellStyle name="20% - Accent2 61 3" xfId="3644" xr:uid="{00000000-0005-0000-0000-0000E50C0000}"/>
    <cellStyle name="20% - Accent2 61 4" xfId="3645" xr:uid="{00000000-0005-0000-0000-0000E60C0000}"/>
    <cellStyle name="20% - Accent2 61_Essbase BS Tax Accounts EOY" xfId="3646" xr:uid="{00000000-0005-0000-0000-0000E70C0000}"/>
    <cellStyle name="20% - Accent2 62" xfId="3647" xr:uid="{00000000-0005-0000-0000-0000E80C0000}"/>
    <cellStyle name="20% - Accent2 62 2" xfId="3648" xr:uid="{00000000-0005-0000-0000-0000E90C0000}"/>
    <cellStyle name="20% - Accent2 62 2 2" xfId="3649" xr:uid="{00000000-0005-0000-0000-0000EA0C0000}"/>
    <cellStyle name="20% - Accent2 62 2 3" xfId="3650" xr:uid="{00000000-0005-0000-0000-0000EB0C0000}"/>
    <cellStyle name="20% - Accent2 62 2_Essbase BS Tax Accounts EOY" xfId="3651" xr:uid="{00000000-0005-0000-0000-0000EC0C0000}"/>
    <cellStyle name="20% - Accent2 62 3" xfId="3652" xr:uid="{00000000-0005-0000-0000-0000ED0C0000}"/>
    <cellStyle name="20% - Accent2 62 4" xfId="3653" xr:uid="{00000000-0005-0000-0000-0000EE0C0000}"/>
    <cellStyle name="20% - Accent2 62_Essbase BS Tax Accounts EOY" xfId="3654" xr:uid="{00000000-0005-0000-0000-0000EF0C0000}"/>
    <cellStyle name="20% - Accent2 63" xfId="3655" xr:uid="{00000000-0005-0000-0000-0000F00C0000}"/>
    <cellStyle name="20% - Accent2 63 2" xfId="3656" xr:uid="{00000000-0005-0000-0000-0000F10C0000}"/>
    <cellStyle name="20% - Accent2 63 2 2" xfId="3657" xr:uid="{00000000-0005-0000-0000-0000F20C0000}"/>
    <cellStyle name="20% - Accent2 63 2 3" xfId="3658" xr:uid="{00000000-0005-0000-0000-0000F30C0000}"/>
    <cellStyle name="20% - Accent2 63 2_Essbase BS Tax Accounts EOY" xfId="3659" xr:uid="{00000000-0005-0000-0000-0000F40C0000}"/>
    <cellStyle name="20% - Accent2 63 3" xfId="3660" xr:uid="{00000000-0005-0000-0000-0000F50C0000}"/>
    <cellStyle name="20% - Accent2 63 4" xfId="3661" xr:uid="{00000000-0005-0000-0000-0000F60C0000}"/>
    <cellStyle name="20% - Accent2 63_Essbase BS Tax Accounts EOY" xfId="3662" xr:uid="{00000000-0005-0000-0000-0000F70C0000}"/>
    <cellStyle name="20% - Accent2 64" xfId="3663" xr:uid="{00000000-0005-0000-0000-0000F80C0000}"/>
    <cellStyle name="20% - Accent2 64 2" xfId="3664" xr:uid="{00000000-0005-0000-0000-0000F90C0000}"/>
    <cellStyle name="20% - Accent2 64 2 2" xfId="3665" xr:uid="{00000000-0005-0000-0000-0000FA0C0000}"/>
    <cellStyle name="20% - Accent2 64 2 3" xfId="3666" xr:uid="{00000000-0005-0000-0000-0000FB0C0000}"/>
    <cellStyle name="20% - Accent2 64 2_Essbase BS Tax Accounts EOY" xfId="3667" xr:uid="{00000000-0005-0000-0000-0000FC0C0000}"/>
    <cellStyle name="20% - Accent2 64 3" xfId="3668" xr:uid="{00000000-0005-0000-0000-0000FD0C0000}"/>
    <cellStyle name="20% - Accent2 64 4" xfId="3669" xr:uid="{00000000-0005-0000-0000-0000FE0C0000}"/>
    <cellStyle name="20% - Accent2 64_Essbase BS Tax Accounts EOY" xfId="3670" xr:uid="{00000000-0005-0000-0000-0000FF0C0000}"/>
    <cellStyle name="20% - Accent2 65" xfId="3671" xr:uid="{00000000-0005-0000-0000-0000000D0000}"/>
    <cellStyle name="20% - Accent2 65 2" xfId="3672" xr:uid="{00000000-0005-0000-0000-0000010D0000}"/>
    <cellStyle name="20% - Accent2 65 2 2" xfId="3673" xr:uid="{00000000-0005-0000-0000-0000020D0000}"/>
    <cellStyle name="20% - Accent2 65 2 3" xfId="3674" xr:uid="{00000000-0005-0000-0000-0000030D0000}"/>
    <cellStyle name="20% - Accent2 65 2_Essbase BS Tax Accounts EOY" xfId="3675" xr:uid="{00000000-0005-0000-0000-0000040D0000}"/>
    <cellStyle name="20% - Accent2 65 3" xfId="3676" xr:uid="{00000000-0005-0000-0000-0000050D0000}"/>
    <cellStyle name="20% - Accent2 65 4" xfId="3677" xr:uid="{00000000-0005-0000-0000-0000060D0000}"/>
    <cellStyle name="20% - Accent2 65_Essbase BS Tax Accounts EOY" xfId="3678" xr:uid="{00000000-0005-0000-0000-0000070D0000}"/>
    <cellStyle name="20% - Accent2 66" xfId="3679" xr:uid="{00000000-0005-0000-0000-0000080D0000}"/>
    <cellStyle name="20% - Accent2 66 2" xfId="3680" xr:uid="{00000000-0005-0000-0000-0000090D0000}"/>
    <cellStyle name="20% - Accent2 66 2 2" xfId="3681" xr:uid="{00000000-0005-0000-0000-00000A0D0000}"/>
    <cellStyle name="20% - Accent2 66 2 3" xfId="3682" xr:uid="{00000000-0005-0000-0000-00000B0D0000}"/>
    <cellStyle name="20% - Accent2 66 2_Essbase BS Tax Accounts EOY" xfId="3683" xr:uid="{00000000-0005-0000-0000-00000C0D0000}"/>
    <cellStyle name="20% - Accent2 66 3" xfId="3684" xr:uid="{00000000-0005-0000-0000-00000D0D0000}"/>
    <cellStyle name="20% - Accent2 66 4" xfId="3685" xr:uid="{00000000-0005-0000-0000-00000E0D0000}"/>
    <cellStyle name="20% - Accent2 66_Essbase BS Tax Accounts EOY" xfId="3686" xr:uid="{00000000-0005-0000-0000-00000F0D0000}"/>
    <cellStyle name="20% - Accent2 67" xfId="3687" xr:uid="{00000000-0005-0000-0000-0000100D0000}"/>
    <cellStyle name="20% - Accent2 67 2" xfId="3688" xr:uid="{00000000-0005-0000-0000-0000110D0000}"/>
    <cellStyle name="20% - Accent2 67 2 2" xfId="3689" xr:uid="{00000000-0005-0000-0000-0000120D0000}"/>
    <cellStyle name="20% - Accent2 67 2 3" xfId="3690" xr:uid="{00000000-0005-0000-0000-0000130D0000}"/>
    <cellStyle name="20% - Accent2 67 2_Essbase BS Tax Accounts EOY" xfId="3691" xr:uid="{00000000-0005-0000-0000-0000140D0000}"/>
    <cellStyle name="20% - Accent2 67 3" xfId="3692" xr:uid="{00000000-0005-0000-0000-0000150D0000}"/>
    <cellStyle name="20% - Accent2 67 4" xfId="3693" xr:uid="{00000000-0005-0000-0000-0000160D0000}"/>
    <cellStyle name="20% - Accent2 67_Essbase BS Tax Accounts EOY" xfId="3694" xr:uid="{00000000-0005-0000-0000-0000170D0000}"/>
    <cellStyle name="20% - Accent2 68" xfId="3695" xr:uid="{00000000-0005-0000-0000-0000180D0000}"/>
    <cellStyle name="20% - Accent2 68 2" xfId="3696" xr:uid="{00000000-0005-0000-0000-0000190D0000}"/>
    <cellStyle name="20% - Accent2 68 2 2" xfId="3697" xr:uid="{00000000-0005-0000-0000-00001A0D0000}"/>
    <cellStyle name="20% - Accent2 68 2 3" xfId="3698" xr:uid="{00000000-0005-0000-0000-00001B0D0000}"/>
    <cellStyle name="20% - Accent2 68 2_Essbase BS Tax Accounts EOY" xfId="3699" xr:uid="{00000000-0005-0000-0000-00001C0D0000}"/>
    <cellStyle name="20% - Accent2 68 3" xfId="3700" xr:uid="{00000000-0005-0000-0000-00001D0D0000}"/>
    <cellStyle name="20% - Accent2 68 4" xfId="3701" xr:uid="{00000000-0005-0000-0000-00001E0D0000}"/>
    <cellStyle name="20% - Accent2 68_Essbase BS Tax Accounts EOY" xfId="3702" xr:uid="{00000000-0005-0000-0000-00001F0D0000}"/>
    <cellStyle name="20% - Accent2 69" xfId="3703" xr:uid="{00000000-0005-0000-0000-0000200D0000}"/>
    <cellStyle name="20% - Accent2 69 2" xfId="3704" xr:uid="{00000000-0005-0000-0000-0000210D0000}"/>
    <cellStyle name="20% - Accent2 69 2 2" xfId="3705" xr:uid="{00000000-0005-0000-0000-0000220D0000}"/>
    <cellStyle name="20% - Accent2 69 2 3" xfId="3706" xr:uid="{00000000-0005-0000-0000-0000230D0000}"/>
    <cellStyle name="20% - Accent2 69 2_Essbase BS Tax Accounts EOY" xfId="3707" xr:uid="{00000000-0005-0000-0000-0000240D0000}"/>
    <cellStyle name="20% - Accent2 69 3" xfId="3708" xr:uid="{00000000-0005-0000-0000-0000250D0000}"/>
    <cellStyle name="20% - Accent2 69 4" xfId="3709" xr:uid="{00000000-0005-0000-0000-0000260D0000}"/>
    <cellStyle name="20% - Accent2 69_Essbase BS Tax Accounts EOY" xfId="3710" xr:uid="{00000000-0005-0000-0000-0000270D0000}"/>
    <cellStyle name="20% - Accent2 7" xfId="3711" xr:uid="{00000000-0005-0000-0000-0000280D0000}"/>
    <cellStyle name="20% - Accent2 7 2" xfId="3712" xr:uid="{00000000-0005-0000-0000-0000290D0000}"/>
    <cellStyle name="20% - Accent2 7 2 2" xfId="3713" xr:uid="{00000000-0005-0000-0000-00002A0D0000}"/>
    <cellStyle name="20% - Accent2 7 2 3" xfId="3714" xr:uid="{00000000-0005-0000-0000-00002B0D0000}"/>
    <cellStyle name="20% - Accent2 7 2 4" xfId="3715" xr:uid="{00000000-0005-0000-0000-00002C0D0000}"/>
    <cellStyle name="20% - Accent2 7 3" xfId="3716" xr:uid="{00000000-0005-0000-0000-00002D0D0000}"/>
    <cellStyle name="20% - Accent2 7 3 2" xfId="3717" xr:uid="{00000000-0005-0000-0000-00002E0D0000}"/>
    <cellStyle name="20% - Accent2 7 4" xfId="3718" xr:uid="{00000000-0005-0000-0000-00002F0D0000}"/>
    <cellStyle name="20% - Accent2 7 4 2" xfId="3719" xr:uid="{00000000-0005-0000-0000-0000300D0000}"/>
    <cellStyle name="20% - Accent2 7 4 3" xfId="3720" xr:uid="{00000000-0005-0000-0000-0000310D0000}"/>
    <cellStyle name="20% - Accent2 7 4 4" xfId="3721" xr:uid="{00000000-0005-0000-0000-0000320D0000}"/>
    <cellStyle name="20% - Accent2 7 5" xfId="3722" xr:uid="{00000000-0005-0000-0000-0000330D0000}"/>
    <cellStyle name="20% - Accent2 7 5 2" xfId="3723" xr:uid="{00000000-0005-0000-0000-0000340D0000}"/>
    <cellStyle name="20% - Accent2 7 5 3" xfId="3724" xr:uid="{00000000-0005-0000-0000-0000350D0000}"/>
    <cellStyle name="20% - Accent2 7 5_Essbase BS Tax Accounts EOY" xfId="3725" xr:uid="{00000000-0005-0000-0000-0000360D0000}"/>
    <cellStyle name="20% - Accent2 7_Sheet1" xfId="3726" xr:uid="{00000000-0005-0000-0000-0000370D0000}"/>
    <cellStyle name="20% - Accent2 70" xfId="3727" xr:uid="{00000000-0005-0000-0000-0000380D0000}"/>
    <cellStyle name="20% - Accent2 70 2" xfId="3728" xr:uid="{00000000-0005-0000-0000-0000390D0000}"/>
    <cellStyle name="20% - Accent2 70 2 2" xfId="3729" xr:uid="{00000000-0005-0000-0000-00003A0D0000}"/>
    <cellStyle name="20% - Accent2 70 3" xfId="3730" xr:uid="{00000000-0005-0000-0000-00003B0D0000}"/>
    <cellStyle name="20% - Accent2 70 4" xfId="3731" xr:uid="{00000000-0005-0000-0000-00003C0D0000}"/>
    <cellStyle name="20% - Accent2 70_Essbase BS Tax Accounts EOY" xfId="3732" xr:uid="{00000000-0005-0000-0000-00003D0D0000}"/>
    <cellStyle name="20% - Accent2 71" xfId="3733" xr:uid="{00000000-0005-0000-0000-00003E0D0000}"/>
    <cellStyle name="20% - Accent2 71 2" xfId="3734" xr:uid="{00000000-0005-0000-0000-00003F0D0000}"/>
    <cellStyle name="20% - Accent2 71 2 2" xfId="3735" xr:uid="{00000000-0005-0000-0000-0000400D0000}"/>
    <cellStyle name="20% - Accent2 71 3" xfId="3736" xr:uid="{00000000-0005-0000-0000-0000410D0000}"/>
    <cellStyle name="20% - Accent2 71 4" xfId="3737" xr:uid="{00000000-0005-0000-0000-0000420D0000}"/>
    <cellStyle name="20% - Accent2 71_Essbase BS Tax Accounts EOY" xfId="3738" xr:uid="{00000000-0005-0000-0000-0000430D0000}"/>
    <cellStyle name="20% - Accent2 72" xfId="3739" xr:uid="{00000000-0005-0000-0000-0000440D0000}"/>
    <cellStyle name="20% - Accent2 72 2" xfId="3740" xr:uid="{00000000-0005-0000-0000-0000450D0000}"/>
    <cellStyle name="20% - Accent2 72 2 2" xfId="3741" xr:uid="{00000000-0005-0000-0000-0000460D0000}"/>
    <cellStyle name="20% - Accent2 72 3" xfId="3742" xr:uid="{00000000-0005-0000-0000-0000470D0000}"/>
    <cellStyle name="20% - Accent2 72 4" xfId="3743" xr:uid="{00000000-0005-0000-0000-0000480D0000}"/>
    <cellStyle name="20% - Accent2 72_Essbase BS Tax Accounts EOY" xfId="3744" xr:uid="{00000000-0005-0000-0000-0000490D0000}"/>
    <cellStyle name="20% - Accent2 73" xfId="3745" xr:uid="{00000000-0005-0000-0000-00004A0D0000}"/>
    <cellStyle name="20% - Accent2 73 2" xfId="3746" xr:uid="{00000000-0005-0000-0000-00004B0D0000}"/>
    <cellStyle name="20% - Accent2 73 2 2" xfId="3747" xr:uid="{00000000-0005-0000-0000-00004C0D0000}"/>
    <cellStyle name="20% - Accent2 73 3" xfId="3748" xr:uid="{00000000-0005-0000-0000-00004D0D0000}"/>
    <cellStyle name="20% - Accent2 73 4" xfId="3749" xr:uid="{00000000-0005-0000-0000-00004E0D0000}"/>
    <cellStyle name="20% - Accent2 73_Essbase BS Tax Accounts EOY" xfId="3750" xr:uid="{00000000-0005-0000-0000-00004F0D0000}"/>
    <cellStyle name="20% - Accent2 74" xfId="3751" xr:uid="{00000000-0005-0000-0000-0000500D0000}"/>
    <cellStyle name="20% - Accent2 74 2" xfId="3752" xr:uid="{00000000-0005-0000-0000-0000510D0000}"/>
    <cellStyle name="20% - Accent2 74 2 2" xfId="3753" xr:uid="{00000000-0005-0000-0000-0000520D0000}"/>
    <cellStyle name="20% - Accent2 74 3" xfId="3754" xr:uid="{00000000-0005-0000-0000-0000530D0000}"/>
    <cellStyle name="20% - Accent2 74 4" xfId="3755" xr:uid="{00000000-0005-0000-0000-0000540D0000}"/>
    <cellStyle name="20% - Accent2 74_Essbase BS Tax Accounts EOY" xfId="3756" xr:uid="{00000000-0005-0000-0000-0000550D0000}"/>
    <cellStyle name="20% - Accent2 75" xfId="3757" xr:uid="{00000000-0005-0000-0000-0000560D0000}"/>
    <cellStyle name="20% - Accent2 75 2" xfId="3758" xr:uid="{00000000-0005-0000-0000-0000570D0000}"/>
    <cellStyle name="20% - Accent2 75 2 2" xfId="3759" xr:uid="{00000000-0005-0000-0000-0000580D0000}"/>
    <cellStyle name="20% - Accent2 75 3" xfId="3760" xr:uid="{00000000-0005-0000-0000-0000590D0000}"/>
    <cellStyle name="20% - Accent2 75 4" xfId="3761" xr:uid="{00000000-0005-0000-0000-00005A0D0000}"/>
    <cellStyle name="20% - Accent2 75_Essbase BS Tax Accounts EOY" xfId="3762" xr:uid="{00000000-0005-0000-0000-00005B0D0000}"/>
    <cellStyle name="20% - Accent2 76" xfId="3763" xr:uid="{00000000-0005-0000-0000-00005C0D0000}"/>
    <cellStyle name="20% - Accent2 76 2" xfId="3764" xr:uid="{00000000-0005-0000-0000-00005D0D0000}"/>
    <cellStyle name="20% - Accent2 76 2 2" xfId="3765" xr:uid="{00000000-0005-0000-0000-00005E0D0000}"/>
    <cellStyle name="20% - Accent2 76 3" xfId="3766" xr:uid="{00000000-0005-0000-0000-00005F0D0000}"/>
    <cellStyle name="20% - Accent2 76 4" xfId="3767" xr:uid="{00000000-0005-0000-0000-0000600D0000}"/>
    <cellStyle name="20% - Accent2 76_Essbase BS Tax Accounts EOY" xfId="3768" xr:uid="{00000000-0005-0000-0000-0000610D0000}"/>
    <cellStyle name="20% - Accent2 77" xfId="3769" xr:uid="{00000000-0005-0000-0000-0000620D0000}"/>
    <cellStyle name="20% - Accent2 77 2" xfId="3770" xr:uid="{00000000-0005-0000-0000-0000630D0000}"/>
    <cellStyle name="20% - Accent2 77 2 2" xfId="3771" xr:uid="{00000000-0005-0000-0000-0000640D0000}"/>
    <cellStyle name="20% - Accent2 77 3" xfId="3772" xr:uid="{00000000-0005-0000-0000-0000650D0000}"/>
    <cellStyle name="20% - Accent2 77 4" xfId="3773" xr:uid="{00000000-0005-0000-0000-0000660D0000}"/>
    <cellStyle name="20% - Accent2 77_Essbase BS Tax Accounts EOY" xfId="3774" xr:uid="{00000000-0005-0000-0000-0000670D0000}"/>
    <cellStyle name="20% - Accent2 78" xfId="3775" xr:uid="{00000000-0005-0000-0000-0000680D0000}"/>
    <cellStyle name="20% - Accent2 78 2" xfId="3776" xr:uid="{00000000-0005-0000-0000-0000690D0000}"/>
    <cellStyle name="20% - Accent2 78 2 2" xfId="3777" xr:uid="{00000000-0005-0000-0000-00006A0D0000}"/>
    <cellStyle name="20% - Accent2 78 3" xfId="3778" xr:uid="{00000000-0005-0000-0000-00006B0D0000}"/>
    <cellStyle name="20% - Accent2 78 4" xfId="3779" xr:uid="{00000000-0005-0000-0000-00006C0D0000}"/>
    <cellStyle name="20% - Accent2 78_Essbase BS Tax Accounts EOY" xfId="3780" xr:uid="{00000000-0005-0000-0000-00006D0D0000}"/>
    <cellStyle name="20% - Accent2 79" xfId="3781" xr:uid="{00000000-0005-0000-0000-00006E0D0000}"/>
    <cellStyle name="20% - Accent2 79 2" xfId="3782" xr:uid="{00000000-0005-0000-0000-00006F0D0000}"/>
    <cellStyle name="20% - Accent2 79 2 2" xfId="3783" xr:uid="{00000000-0005-0000-0000-0000700D0000}"/>
    <cellStyle name="20% - Accent2 79 3" xfId="3784" xr:uid="{00000000-0005-0000-0000-0000710D0000}"/>
    <cellStyle name="20% - Accent2 79 4" xfId="3785" xr:uid="{00000000-0005-0000-0000-0000720D0000}"/>
    <cellStyle name="20% - Accent2 79_Essbase BS Tax Accounts EOY" xfId="3786" xr:uid="{00000000-0005-0000-0000-0000730D0000}"/>
    <cellStyle name="20% - Accent2 8" xfId="3787" xr:uid="{00000000-0005-0000-0000-0000740D0000}"/>
    <cellStyle name="20% - Accent2 8 2" xfId="3788" xr:uid="{00000000-0005-0000-0000-0000750D0000}"/>
    <cellStyle name="20% - Accent2 8 2 2" xfId="3789" xr:uid="{00000000-0005-0000-0000-0000760D0000}"/>
    <cellStyle name="20% - Accent2 8 2 3" xfId="3790" xr:uid="{00000000-0005-0000-0000-0000770D0000}"/>
    <cellStyle name="20% - Accent2 8 2 4" xfId="3791" xr:uid="{00000000-0005-0000-0000-0000780D0000}"/>
    <cellStyle name="20% - Accent2 8 3" xfId="3792" xr:uid="{00000000-0005-0000-0000-0000790D0000}"/>
    <cellStyle name="20% - Accent2 8 3 2" xfId="3793" xr:uid="{00000000-0005-0000-0000-00007A0D0000}"/>
    <cellStyle name="20% - Accent2 8 4" xfId="3794" xr:uid="{00000000-0005-0000-0000-00007B0D0000}"/>
    <cellStyle name="20% - Accent2 8 4 2" xfId="3795" xr:uid="{00000000-0005-0000-0000-00007C0D0000}"/>
    <cellStyle name="20% - Accent2 8 4 3" xfId="3796" xr:uid="{00000000-0005-0000-0000-00007D0D0000}"/>
    <cellStyle name="20% - Accent2 8 4 4" xfId="3797" xr:uid="{00000000-0005-0000-0000-00007E0D0000}"/>
    <cellStyle name="20% - Accent2 8 5" xfId="3798" xr:uid="{00000000-0005-0000-0000-00007F0D0000}"/>
    <cellStyle name="20% - Accent2 8 5 2" xfId="3799" xr:uid="{00000000-0005-0000-0000-0000800D0000}"/>
    <cellStyle name="20% - Accent2 8 5 3" xfId="3800" xr:uid="{00000000-0005-0000-0000-0000810D0000}"/>
    <cellStyle name="20% - Accent2 8 5_Essbase BS Tax Accounts EOY" xfId="3801" xr:uid="{00000000-0005-0000-0000-0000820D0000}"/>
    <cellStyle name="20% - Accent2 8_Sheet1" xfId="3802" xr:uid="{00000000-0005-0000-0000-0000830D0000}"/>
    <cellStyle name="20% - Accent2 80" xfId="3803" xr:uid="{00000000-0005-0000-0000-0000840D0000}"/>
    <cellStyle name="20% - Accent2 80 2" xfId="3804" xr:uid="{00000000-0005-0000-0000-0000850D0000}"/>
    <cellStyle name="20% - Accent2 80 2 2" xfId="3805" xr:uid="{00000000-0005-0000-0000-0000860D0000}"/>
    <cellStyle name="20% - Accent2 80 3" xfId="3806" xr:uid="{00000000-0005-0000-0000-0000870D0000}"/>
    <cellStyle name="20% - Accent2 80 4" xfId="3807" xr:uid="{00000000-0005-0000-0000-0000880D0000}"/>
    <cellStyle name="20% - Accent2 80_Essbase BS Tax Accounts EOY" xfId="3808" xr:uid="{00000000-0005-0000-0000-0000890D0000}"/>
    <cellStyle name="20% - Accent2 81" xfId="3809" xr:uid="{00000000-0005-0000-0000-00008A0D0000}"/>
    <cellStyle name="20% - Accent2 81 2" xfId="3810" xr:uid="{00000000-0005-0000-0000-00008B0D0000}"/>
    <cellStyle name="20% - Accent2 81 2 2" xfId="3811" xr:uid="{00000000-0005-0000-0000-00008C0D0000}"/>
    <cellStyle name="20% - Accent2 81 3" xfId="3812" xr:uid="{00000000-0005-0000-0000-00008D0D0000}"/>
    <cellStyle name="20% - Accent2 81 4" xfId="3813" xr:uid="{00000000-0005-0000-0000-00008E0D0000}"/>
    <cellStyle name="20% - Accent2 81_Essbase BS Tax Accounts EOY" xfId="3814" xr:uid="{00000000-0005-0000-0000-00008F0D0000}"/>
    <cellStyle name="20% - Accent2 82" xfId="3815" xr:uid="{00000000-0005-0000-0000-0000900D0000}"/>
    <cellStyle name="20% - Accent2 82 2" xfId="3816" xr:uid="{00000000-0005-0000-0000-0000910D0000}"/>
    <cellStyle name="20% - Accent2 82 2 2" xfId="3817" xr:uid="{00000000-0005-0000-0000-0000920D0000}"/>
    <cellStyle name="20% - Accent2 82 3" xfId="3818" xr:uid="{00000000-0005-0000-0000-0000930D0000}"/>
    <cellStyle name="20% - Accent2 82 4" xfId="3819" xr:uid="{00000000-0005-0000-0000-0000940D0000}"/>
    <cellStyle name="20% - Accent2 82_Essbase BS Tax Accounts EOY" xfId="3820" xr:uid="{00000000-0005-0000-0000-0000950D0000}"/>
    <cellStyle name="20% - Accent2 83" xfId="3821" xr:uid="{00000000-0005-0000-0000-0000960D0000}"/>
    <cellStyle name="20% - Accent2 83 2" xfId="3822" xr:uid="{00000000-0005-0000-0000-0000970D0000}"/>
    <cellStyle name="20% - Accent2 83 2 2" xfId="3823" xr:uid="{00000000-0005-0000-0000-0000980D0000}"/>
    <cellStyle name="20% - Accent2 83 3" xfId="3824" xr:uid="{00000000-0005-0000-0000-0000990D0000}"/>
    <cellStyle name="20% - Accent2 83 4" xfId="3825" xr:uid="{00000000-0005-0000-0000-00009A0D0000}"/>
    <cellStyle name="20% - Accent2 83_Essbase BS Tax Accounts EOY" xfId="3826" xr:uid="{00000000-0005-0000-0000-00009B0D0000}"/>
    <cellStyle name="20% - Accent2 84" xfId="3827" xr:uid="{00000000-0005-0000-0000-00009C0D0000}"/>
    <cellStyle name="20% - Accent2 84 2" xfId="3828" xr:uid="{00000000-0005-0000-0000-00009D0D0000}"/>
    <cellStyle name="20% - Accent2 84 2 2" xfId="3829" xr:uid="{00000000-0005-0000-0000-00009E0D0000}"/>
    <cellStyle name="20% - Accent2 84 3" xfId="3830" xr:uid="{00000000-0005-0000-0000-00009F0D0000}"/>
    <cellStyle name="20% - Accent2 85" xfId="3831" xr:uid="{00000000-0005-0000-0000-0000A00D0000}"/>
    <cellStyle name="20% - Accent2 85 2" xfId="3832" xr:uid="{00000000-0005-0000-0000-0000A10D0000}"/>
    <cellStyle name="20% - Accent2 85 2 2" xfId="3833" xr:uid="{00000000-0005-0000-0000-0000A20D0000}"/>
    <cellStyle name="20% - Accent2 85 3" xfId="3834" xr:uid="{00000000-0005-0000-0000-0000A30D0000}"/>
    <cellStyle name="20% - Accent2 86" xfId="3835" xr:uid="{00000000-0005-0000-0000-0000A40D0000}"/>
    <cellStyle name="20% - Accent2 86 2" xfId="3836" xr:uid="{00000000-0005-0000-0000-0000A50D0000}"/>
    <cellStyle name="20% - Accent2 86 2 2" xfId="3837" xr:uid="{00000000-0005-0000-0000-0000A60D0000}"/>
    <cellStyle name="20% - Accent2 86 3" xfId="3838" xr:uid="{00000000-0005-0000-0000-0000A70D0000}"/>
    <cellStyle name="20% - Accent2 87" xfId="3839" xr:uid="{00000000-0005-0000-0000-0000A80D0000}"/>
    <cellStyle name="20% - Accent2 87 2" xfId="3840" xr:uid="{00000000-0005-0000-0000-0000A90D0000}"/>
    <cellStyle name="20% - Accent2 87 2 2" xfId="3841" xr:uid="{00000000-0005-0000-0000-0000AA0D0000}"/>
    <cellStyle name="20% - Accent2 87 3" xfId="3842" xr:uid="{00000000-0005-0000-0000-0000AB0D0000}"/>
    <cellStyle name="20% - Accent2 88" xfId="3843" xr:uid="{00000000-0005-0000-0000-0000AC0D0000}"/>
    <cellStyle name="20% - Accent2 88 2" xfId="3844" xr:uid="{00000000-0005-0000-0000-0000AD0D0000}"/>
    <cellStyle name="20% - Accent2 88 2 2" xfId="3845" xr:uid="{00000000-0005-0000-0000-0000AE0D0000}"/>
    <cellStyle name="20% - Accent2 88 3" xfId="3846" xr:uid="{00000000-0005-0000-0000-0000AF0D0000}"/>
    <cellStyle name="20% - Accent2 89" xfId="3847" xr:uid="{00000000-0005-0000-0000-0000B00D0000}"/>
    <cellStyle name="20% - Accent2 89 2" xfId="3848" xr:uid="{00000000-0005-0000-0000-0000B10D0000}"/>
    <cellStyle name="20% - Accent2 89 2 2" xfId="3849" xr:uid="{00000000-0005-0000-0000-0000B20D0000}"/>
    <cellStyle name="20% - Accent2 89 3" xfId="3850" xr:uid="{00000000-0005-0000-0000-0000B30D0000}"/>
    <cellStyle name="20% - Accent2 9" xfId="3851" xr:uid="{00000000-0005-0000-0000-0000B40D0000}"/>
    <cellStyle name="20% - Accent2 9 2" xfId="3852" xr:uid="{00000000-0005-0000-0000-0000B50D0000}"/>
    <cellStyle name="20% - Accent2 9 2 2" xfId="3853" xr:uid="{00000000-0005-0000-0000-0000B60D0000}"/>
    <cellStyle name="20% - Accent2 9 2 3" xfId="3854" xr:uid="{00000000-0005-0000-0000-0000B70D0000}"/>
    <cellStyle name="20% - Accent2 9 2 4" xfId="3855" xr:uid="{00000000-0005-0000-0000-0000B80D0000}"/>
    <cellStyle name="20% - Accent2 9 3" xfId="3856" xr:uid="{00000000-0005-0000-0000-0000B90D0000}"/>
    <cellStyle name="20% - Accent2 9 3 2" xfId="3857" xr:uid="{00000000-0005-0000-0000-0000BA0D0000}"/>
    <cellStyle name="20% - Accent2 9 4" xfId="3858" xr:uid="{00000000-0005-0000-0000-0000BB0D0000}"/>
    <cellStyle name="20% - Accent2 9 4 2" xfId="3859" xr:uid="{00000000-0005-0000-0000-0000BC0D0000}"/>
    <cellStyle name="20% - Accent2 9 4 3" xfId="3860" xr:uid="{00000000-0005-0000-0000-0000BD0D0000}"/>
    <cellStyle name="20% - Accent2 9 4 4" xfId="3861" xr:uid="{00000000-0005-0000-0000-0000BE0D0000}"/>
    <cellStyle name="20% - Accent2 9 5" xfId="3862" xr:uid="{00000000-0005-0000-0000-0000BF0D0000}"/>
    <cellStyle name="20% - Accent2 9 5 2" xfId="3863" xr:uid="{00000000-0005-0000-0000-0000C00D0000}"/>
    <cellStyle name="20% - Accent2 9 5 3" xfId="3864" xr:uid="{00000000-0005-0000-0000-0000C10D0000}"/>
    <cellStyle name="20% - Accent2 9 5_Essbase BS Tax Accounts EOY" xfId="3865" xr:uid="{00000000-0005-0000-0000-0000C20D0000}"/>
    <cellStyle name="20% - Accent2 9_Sheet1" xfId="3866" xr:uid="{00000000-0005-0000-0000-0000C30D0000}"/>
    <cellStyle name="20% - Accent2 90" xfId="3867" xr:uid="{00000000-0005-0000-0000-0000C40D0000}"/>
    <cellStyle name="20% - Accent2 90 2" xfId="3868" xr:uid="{00000000-0005-0000-0000-0000C50D0000}"/>
    <cellStyle name="20% - Accent2 90 2 2" xfId="3869" xr:uid="{00000000-0005-0000-0000-0000C60D0000}"/>
    <cellStyle name="20% - Accent2 90 3" xfId="3870" xr:uid="{00000000-0005-0000-0000-0000C70D0000}"/>
    <cellStyle name="20% - Accent2 91" xfId="3871" xr:uid="{00000000-0005-0000-0000-0000C80D0000}"/>
    <cellStyle name="20% - Accent2 91 2" xfId="3872" xr:uid="{00000000-0005-0000-0000-0000C90D0000}"/>
    <cellStyle name="20% - Accent2 91 2 2" xfId="3873" xr:uid="{00000000-0005-0000-0000-0000CA0D0000}"/>
    <cellStyle name="20% - Accent2 91 3" xfId="3874" xr:uid="{00000000-0005-0000-0000-0000CB0D0000}"/>
    <cellStyle name="20% - Accent2 92" xfId="3875" xr:uid="{00000000-0005-0000-0000-0000CC0D0000}"/>
    <cellStyle name="20% - Accent2 92 2" xfId="3876" xr:uid="{00000000-0005-0000-0000-0000CD0D0000}"/>
    <cellStyle name="20% - Accent2 92 2 2" xfId="3877" xr:uid="{00000000-0005-0000-0000-0000CE0D0000}"/>
    <cellStyle name="20% - Accent2 92 3" xfId="3878" xr:uid="{00000000-0005-0000-0000-0000CF0D0000}"/>
    <cellStyle name="20% - Accent2 93" xfId="3879" xr:uid="{00000000-0005-0000-0000-0000D00D0000}"/>
    <cellStyle name="20% - Accent2 93 2" xfId="3880" xr:uid="{00000000-0005-0000-0000-0000D10D0000}"/>
    <cellStyle name="20% - Accent2 93 2 2" xfId="3881" xr:uid="{00000000-0005-0000-0000-0000D20D0000}"/>
    <cellStyle name="20% - Accent2 93 3" xfId="3882" xr:uid="{00000000-0005-0000-0000-0000D30D0000}"/>
    <cellStyle name="20% - Accent2 94" xfId="3883" xr:uid="{00000000-0005-0000-0000-0000D40D0000}"/>
    <cellStyle name="20% - Accent2 94 2" xfId="3884" xr:uid="{00000000-0005-0000-0000-0000D50D0000}"/>
    <cellStyle name="20% - Accent2 94 2 2" xfId="3885" xr:uid="{00000000-0005-0000-0000-0000D60D0000}"/>
    <cellStyle name="20% - Accent2 94 3" xfId="3886" xr:uid="{00000000-0005-0000-0000-0000D70D0000}"/>
    <cellStyle name="20% - Accent2 95" xfId="3887" xr:uid="{00000000-0005-0000-0000-0000D80D0000}"/>
    <cellStyle name="20% - Accent2 95 2" xfId="3888" xr:uid="{00000000-0005-0000-0000-0000D90D0000}"/>
    <cellStyle name="20% - Accent2 95 2 2" xfId="3889" xr:uid="{00000000-0005-0000-0000-0000DA0D0000}"/>
    <cellStyle name="20% - Accent2 95 3" xfId="3890" xr:uid="{00000000-0005-0000-0000-0000DB0D0000}"/>
    <cellStyle name="20% - Accent2 96" xfId="3891" xr:uid="{00000000-0005-0000-0000-0000DC0D0000}"/>
    <cellStyle name="20% - Accent2 96 2" xfId="3892" xr:uid="{00000000-0005-0000-0000-0000DD0D0000}"/>
    <cellStyle name="20% - Accent2 96 2 2" xfId="3893" xr:uid="{00000000-0005-0000-0000-0000DE0D0000}"/>
    <cellStyle name="20% - Accent2 96 3" xfId="3894" xr:uid="{00000000-0005-0000-0000-0000DF0D0000}"/>
    <cellStyle name="20% - Accent2 97" xfId="3895" xr:uid="{00000000-0005-0000-0000-0000E00D0000}"/>
    <cellStyle name="20% - Accent2 97 2" xfId="3896" xr:uid="{00000000-0005-0000-0000-0000E10D0000}"/>
    <cellStyle name="20% - Accent2 97 2 2" xfId="3897" xr:uid="{00000000-0005-0000-0000-0000E20D0000}"/>
    <cellStyle name="20% - Accent2 97 3" xfId="3898" xr:uid="{00000000-0005-0000-0000-0000E30D0000}"/>
    <cellStyle name="20% - Accent2 98" xfId="3899" xr:uid="{00000000-0005-0000-0000-0000E40D0000}"/>
    <cellStyle name="20% - Accent2 98 2" xfId="3900" xr:uid="{00000000-0005-0000-0000-0000E50D0000}"/>
    <cellStyle name="20% - Accent2 98 2 2" xfId="3901" xr:uid="{00000000-0005-0000-0000-0000E60D0000}"/>
    <cellStyle name="20% - Accent2 98 3" xfId="3902" xr:uid="{00000000-0005-0000-0000-0000E70D0000}"/>
    <cellStyle name="20% - Accent2 99" xfId="3903" xr:uid="{00000000-0005-0000-0000-0000E80D0000}"/>
    <cellStyle name="20% - Accent2 99 2" xfId="3904" xr:uid="{00000000-0005-0000-0000-0000E90D0000}"/>
    <cellStyle name="20% - Accent2 99 2 2" xfId="3905" xr:uid="{00000000-0005-0000-0000-0000EA0D0000}"/>
    <cellStyle name="20% - Accent2 99 3" xfId="3906" xr:uid="{00000000-0005-0000-0000-0000EB0D0000}"/>
    <cellStyle name="20% - Accent3" xfId="3" builtinId="38" customBuiltin="1"/>
    <cellStyle name="20% - Accent3 10" xfId="3907" xr:uid="{00000000-0005-0000-0000-0000ED0D0000}"/>
    <cellStyle name="20% - Accent3 10 2" xfId="3908" xr:uid="{00000000-0005-0000-0000-0000EE0D0000}"/>
    <cellStyle name="20% - Accent3 10 2 2" xfId="3909" xr:uid="{00000000-0005-0000-0000-0000EF0D0000}"/>
    <cellStyle name="20% - Accent3 10 2 3" xfId="3910" xr:uid="{00000000-0005-0000-0000-0000F00D0000}"/>
    <cellStyle name="20% - Accent3 10 2 4" xfId="3911" xr:uid="{00000000-0005-0000-0000-0000F10D0000}"/>
    <cellStyle name="20% - Accent3 10 3" xfId="3912" xr:uid="{00000000-0005-0000-0000-0000F20D0000}"/>
    <cellStyle name="20% - Accent3 10 3 2" xfId="3913" xr:uid="{00000000-0005-0000-0000-0000F30D0000}"/>
    <cellStyle name="20% - Accent3 10 4" xfId="3914" xr:uid="{00000000-0005-0000-0000-0000F40D0000}"/>
    <cellStyle name="20% - Accent3 10 4 2" xfId="3915" xr:uid="{00000000-0005-0000-0000-0000F50D0000}"/>
    <cellStyle name="20% - Accent3 10 4 3" xfId="3916" xr:uid="{00000000-0005-0000-0000-0000F60D0000}"/>
    <cellStyle name="20% - Accent3 10 4 4" xfId="3917" xr:uid="{00000000-0005-0000-0000-0000F70D0000}"/>
    <cellStyle name="20% - Accent3 10 5" xfId="3918" xr:uid="{00000000-0005-0000-0000-0000F80D0000}"/>
    <cellStyle name="20% - Accent3 10_Sheet1" xfId="3919" xr:uid="{00000000-0005-0000-0000-0000F90D0000}"/>
    <cellStyle name="20% - Accent3 100" xfId="3920" xr:uid="{00000000-0005-0000-0000-0000FA0D0000}"/>
    <cellStyle name="20% - Accent3 100 2" xfId="3921" xr:uid="{00000000-0005-0000-0000-0000FB0D0000}"/>
    <cellStyle name="20% - Accent3 100 2 2" xfId="3922" xr:uid="{00000000-0005-0000-0000-0000FC0D0000}"/>
    <cellStyle name="20% - Accent3 100 3" xfId="3923" xr:uid="{00000000-0005-0000-0000-0000FD0D0000}"/>
    <cellStyle name="20% - Accent3 101" xfId="3924" xr:uid="{00000000-0005-0000-0000-0000FE0D0000}"/>
    <cellStyle name="20% - Accent3 101 2" xfId="3925" xr:uid="{00000000-0005-0000-0000-0000FF0D0000}"/>
    <cellStyle name="20% - Accent3 102" xfId="3926" xr:uid="{00000000-0005-0000-0000-0000000E0000}"/>
    <cellStyle name="20% - Accent3 102 2" xfId="3927" xr:uid="{00000000-0005-0000-0000-0000010E0000}"/>
    <cellStyle name="20% - Accent3 103" xfId="3928" xr:uid="{00000000-0005-0000-0000-0000020E0000}"/>
    <cellStyle name="20% - Accent3 103 2" xfId="3929" xr:uid="{00000000-0005-0000-0000-0000030E0000}"/>
    <cellStyle name="20% - Accent3 104" xfId="3930" xr:uid="{00000000-0005-0000-0000-0000040E0000}"/>
    <cellStyle name="20% - Accent3 104 2" xfId="3931" xr:uid="{00000000-0005-0000-0000-0000050E0000}"/>
    <cellStyle name="20% - Accent3 105" xfId="3932" xr:uid="{00000000-0005-0000-0000-0000060E0000}"/>
    <cellStyle name="20% - Accent3 105 2" xfId="3933" xr:uid="{00000000-0005-0000-0000-0000070E0000}"/>
    <cellStyle name="20% - Accent3 106" xfId="3934" xr:uid="{00000000-0005-0000-0000-0000080E0000}"/>
    <cellStyle name="20% - Accent3 106 2" xfId="3935" xr:uid="{00000000-0005-0000-0000-0000090E0000}"/>
    <cellStyle name="20% - Accent3 107" xfId="3936" xr:uid="{00000000-0005-0000-0000-00000A0E0000}"/>
    <cellStyle name="20% - Accent3 107 2" xfId="3937" xr:uid="{00000000-0005-0000-0000-00000B0E0000}"/>
    <cellStyle name="20% - Accent3 108" xfId="3938" xr:uid="{00000000-0005-0000-0000-00000C0E0000}"/>
    <cellStyle name="20% - Accent3 108 2" xfId="3939" xr:uid="{00000000-0005-0000-0000-00000D0E0000}"/>
    <cellStyle name="20% - Accent3 109" xfId="3940" xr:uid="{00000000-0005-0000-0000-00000E0E0000}"/>
    <cellStyle name="20% - Accent3 109 2" xfId="3941" xr:uid="{00000000-0005-0000-0000-00000F0E0000}"/>
    <cellStyle name="20% - Accent3 11" xfId="3942" xr:uid="{00000000-0005-0000-0000-0000100E0000}"/>
    <cellStyle name="20% - Accent3 11 2" xfId="3943" xr:uid="{00000000-0005-0000-0000-0000110E0000}"/>
    <cellStyle name="20% - Accent3 11 2 2" xfId="3944" xr:uid="{00000000-0005-0000-0000-0000120E0000}"/>
    <cellStyle name="20% - Accent3 11 2 3" xfId="3945" xr:uid="{00000000-0005-0000-0000-0000130E0000}"/>
    <cellStyle name="20% - Accent3 11 2 4" xfId="3946" xr:uid="{00000000-0005-0000-0000-0000140E0000}"/>
    <cellStyle name="20% - Accent3 11 3" xfId="3947" xr:uid="{00000000-0005-0000-0000-0000150E0000}"/>
    <cellStyle name="20% - Accent3 11 3 2" xfId="3948" xr:uid="{00000000-0005-0000-0000-0000160E0000}"/>
    <cellStyle name="20% - Accent3 11 4" xfId="3949" xr:uid="{00000000-0005-0000-0000-0000170E0000}"/>
    <cellStyle name="20% - Accent3 11 4 2" xfId="3950" xr:uid="{00000000-0005-0000-0000-0000180E0000}"/>
    <cellStyle name="20% - Accent3 11 4 3" xfId="3951" xr:uid="{00000000-0005-0000-0000-0000190E0000}"/>
    <cellStyle name="20% - Accent3 11 4 4" xfId="3952" xr:uid="{00000000-0005-0000-0000-00001A0E0000}"/>
    <cellStyle name="20% - Accent3 11 5" xfId="3953" xr:uid="{00000000-0005-0000-0000-00001B0E0000}"/>
    <cellStyle name="20% - Accent3 11_Sheet1" xfId="3954" xr:uid="{00000000-0005-0000-0000-00001C0E0000}"/>
    <cellStyle name="20% - Accent3 110" xfId="3955" xr:uid="{00000000-0005-0000-0000-00001D0E0000}"/>
    <cellStyle name="20% - Accent3 110 2" xfId="3956" xr:uid="{00000000-0005-0000-0000-00001E0E0000}"/>
    <cellStyle name="20% - Accent3 111" xfId="3957" xr:uid="{00000000-0005-0000-0000-00001F0E0000}"/>
    <cellStyle name="20% - Accent3 112" xfId="3958" xr:uid="{00000000-0005-0000-0000-0000200E0000}"/>
    <cellStyle name="20% - Accent3 113" xfId="3959" xr:uid="{00000000-0005-0000-0000-0000210E0000}"/>
    <cellStyle name="20% - Accent3 114" xfId="3960" xr:uid="{00000000-0005-0000-0000-0000220E0000}"/>
    <cellStyle name="20% - Accent3 115" xfId="3961" xr:uid="{00000000-0005-0000-0000-0000230E0000}"/>
    <cellStyle name="20% - Accent3 116" xfId="3962" xr:uid="{00000000-0005-0000-0000-0000240E0000}"/>
    <cellStyle name="20% - Accent3 117" xfId="3963" xr:uid="{00000000-0005-0000-0000-0000250E0000}"/>
    <cellStyle name="20% - Accent3 118" xfId="3964" xr:uid="{00000000-0005-0000-0000-0000260E0000}"/>
    <cellStyle name="20% - Accent3 119" xfId="3965" xr:uid="{00000000-0005-0000-0000-0000270E0000}"/>
    <cellStyle name="20% - Accent3 12" xfId="3966" xr:uid="{00000000-0005-0000-0000-0000280E0000}"/>
    <cellStyle name="20% - Accent3 12 2" xfId="3967" xr:uid="{00000000-0005-0000-0000-0000290E0000}"/>
    <cellStyle name="20% - Accent3 12 2 2" xfId="3968" xr:uid="{00000000-0005-0000-0000-00002A0E0000}"/>
    <cellStyle name="20% - Accent3 12 2 3" xfId="3969" xr:uid="{00000000-0005-0000-0000-00002B0E0000}"/>
    <cellStyle name="20% - Accent3 12 2 4" xfId="3970" xr:uid="{00000000-0005-0000-0000-00002C0E0000}"/>
    <cellStyle name="20% - Accent3 12 3" xfId="3971" xr:uid="{00000000-0005-0000-0000-00002D0E0000}"/>
    <cellStyle name="20% - Accent3 12 3 2" xfId="3972" xr:uid="{00000000-0005-0000-0000-00002E0E0000}"/>
    <cellStyle name="20% - Accent3 12 4" xfId="3973" xr:uid="{00000000-0005-0000-0000-00002F0E0000}"/>
    <cellStyle name="20% - Accent3 12 4 2" xfId="3974" xr:uid="{00000000-0005-0000-0000-0000300E0000}"/>
    <cellStyle name="20% - Accent3 12 4 3" xfId="3975" xr:uid="{00000000-0005-0000-0000-0000310E0000}"/>
    <cellStyle name="20% - Accent3 12 4 4" xfId="3976" xr:uid="{00000000-0005-0000-0000-0000320E0000}"/>
    <cellStyle name="20% - Accent3 12 5" xfId="3977" xr:uid="{00000000-0005-0000-0000-0000330E0000}"/>
    <cellStyle name="20% - Accent3 12_Sheet1" xfId="3978" xr:uid="{00000000-0005-0000-0000-0000340E0000}"/>
    <cellStyle name="20% - Accent3 13" xfId="3979" xr:uid="{00000000-0005-0000-0000-0000350E0000}"/>
    <cellStyle name="20% - Accent3 13 2" xfId="3980" xr:uid="{00000000-0005-0000-0000-0000360E0000}"/>
    <cellStyle name="20% - Accent3 13 2 2" xfId="3981" xr:uid="{00000000-0005-0000-0000-0000370E0000}"/>
    <cellStyle name="20% - Accent3 13 2 3" xfId="3982" xr:uid="{00000000-0005-0000-0000-0000380E0000}"/>
    <cellStyle name="20% - Accent3 13 2 4" xfId="3983" xr:uid="{00000000-0005-0000-0000-0000390E0000}"/>
    <cellStyle name="20% - Accent3 13 3" xfId="3984" xr:uid="{00000000-0005-0000-0000-00003A0E0000}"/>
    <cellStyle name="20% - Accent3 13 3 2" xfId="3985" xr:uid="{00000000-0005-0000-0000-00003B0E0000}"/>
    <cellStyle name="20% - Accent3 13 4" xfId="3986" xr:uid="{00000000-0005-0000-0000-00003C0E0000}"/>
    <cellStyle name="20% - Accent3 13 4 2" xfId="3987" xr:uid="{00000000-0005-0000-0000-00003D0E0000}"/>
    <cellStyle name="20% - Accent3 13 4 3" xfId="3988" xr:uid="{00000000-0005-0000-0000-00003E0E0000}"/>
    <cellStyle name="20% - Accent3 13 4 4" xfId="3989" xr:uid="{00000000-0005-0000-0000-00003F0E0000}"/>
    <cellStyle name="20% - Accent3 13 5" xfId="3990" xr:uid="{00000000-0005-0000-0000-0000400E0000}"/>
    <cellStyle name="20% - Accent3 13_Sheet1" xfId="3991" xr:uid="{00000000-0005-0000-0000-0000410E0000}"/>
    <cellStyle name="20% - Accent3 14" xfId="3992" xr:uid="{00000000-0005-0000-0000-0000420E0000}"/>
    <cellStyle name="20% - Accent3 14 2" xfId="3993" xr:uid="{00000000-0005-0000-0000-0000430E0000}"/>
    <cellStyle name="20% - Accent3 14 2 2" xfId="3994" xr:uid="{00000000-0005-0000-0000-0000440E0000}"/>
    <cellStyle name="20% - Accent3 14 2 3" xfId="3995" xr:uid="{00000000-0005-0000-0000-0000450E0000}"/>
    <cellStyle name="20% - Accent3 14 2 4" xfId="3996" xr:uid="{00000000-0005-0000-0000-0000460E0000}"/>
    <cellStyle name="20% - Accent3 14 3" xfId="3997" xr:uid="{00000000-0005-0000-0000-0000470E0000}"/>
    <cellStyle name="20% - Accent3 14 3 2" xfId="3998" xr:uid="{00000000-0005-0000-0000-0000480E0000}"/>
    <cellStyle name="20% - Accent3 14 4" xfId="3999" xr:uid="{00000000-0005-0000-0000-0000490E0000}"/>
    <cellStyle name="20% - Accent3 14 4 2" xfId="4000" xr:uid="{00000000-0005-0000-0000-00004A0E0000}"/>
    <cellStyle name="20% - Accent3 14 4 3" xfId="4001" xr:uid="{00000000-0005-0000-0000-00004B0E0000}"/>
    <cellStyle name="20% - Accent3 14 4 4" xfId="4002" xr:uid="{00000000-0005-0000-0000-00004C0E0000}"/>
    <cellStyle name="20% - Accent3 14 5" xfId="4003" xr:uid="{00000000-0005-0000-0000-00004D0E0000}"/>
    <cellStyle name="20% - Accent3 14_Sheet1" xfId="4004" xr:uid="{00000000-0005-0000-0000-00004E0E0000}"/>
    <cellStyle name="20% - Accent3 15" xfId="4005" xr:uid="{00000000-0005-0000-0000-00004F0E0000}"/>
    <cellStyle name="20% - Accent3 15 2" xfId="4006" xr:uid="{00000000-0005-0000-0000-0000500E0000}"/>
    <cellStyle name="20% - Accent3 15 2 2" xfId="4007" xr:uid="{00000000-0005-0000-0000-0000510E0000}"/>
    <cellStyle name="20% - Accent3 15 2 3" xfId="4008" xr:uid="{00000000-0005-0000-0000-0000520E0000}"/>
    <cellStyle name="20% - Accent3 15 2 4" xfId="4009" xr:uid="{00000000-0005-0000-0000-0000530E0000}"/>
    <cellStyle name="20% - Accent3 15 3" xfId="4010" xr:uid="{00000000-0005-0000-0000-0000540E0000}"/>
    <cellStyle name="20% - Accent3 15 3 2" xfId="4011" xr:uid="{00000000-0005-0000-0000-0000550E0000}"/>
    <cellStyle name="20% - Accent3 15 4" xfId="4012" xr:uid="{00000000-0005-0000-0000-0000560E0000}"/>
    <cellStyle name="20% - Accent3 15 4 2" xfId="4013" xr:uid="{00000000-0005-0000-0000-0000570E0000}"/>
    <cellStyle name="20% - Accent3 15 4 3" xfId="4014" xr:uid="{00000000-0005-0000-0000-0000580E0000}"/>
    <cellStyle name="20% - Accent3 15 4 4" xfId="4015" xr:uid="{00000000-0005-0000-0000-0000590E0000}"/>
    <cellStyle name="20% - Accent3 15 5" xfId="4016" xr:uid="{00000000-0005-0000-0000-00005A0E0000}"/>
    <cellStyle name="20% - Accent3 15_Sheet1" xfId="4017" xr:uid="{00000000-0005-0000-0000-00005B0E0000}"/>
    <cellStyle name="20% - Accent3 16" xfId="4018" xr:uid="{00000000-0005-0000-0000-00005C0E0000}"/>
    <cellStyle name="20% - Accent3 16 2" xfId="4019" xr:uid="{00000000-0005-0000-0000-00005D0E0000}"/>
    <cellStyle name="20% - Accent3 16 2 2" xfId="4020" xr:uid="{00000000-0005-0000-0000-00005E0E0000}"/>
    <cellStyle name="20% - Accent3 16 2 3" xfId="4021" xr:uid="{00000000-0005-0000-0000-00005F0E0000}"/>
    <cellStyle name="20% - Accent3 16 2 4" xfId="4022" xr:uid="{00000000-0005-0000-0000-0000600E0000}"/>
    <cellStyle name="20% - Accent3 16 3" xfId="4023" xr:uid="{00000000-0005-0000-0000-0000610E0000}"/>
    <cellStyle name="20% - Accent3 16 3 2" xfId="4024" xr:uid="{00000000-0005-0000-0000-0000620E0000}"/>
    <cellStyle name="20% - Accent3 16 4" xfId="4025" xr:uid="{00000000-0005-0000-0000-0000630E0000}"/>
    <cellStyle name="20% - Accent3 16 4 2" xfId="4026" xr:uid="{00000000-0005-0000-0000-0000640E0000}"/>
    <cellStyle name="20% - Accent3 16 4 3" xfId="4027" xr:uid="{00000000-0005-0000-0000-0000650E0000}"/>
    <cellStyle name="20% - Accent3 16 4 4" xfId="4028" xr:uid="{00000000-0005-0000-0000-0000660E0000}"/>
    <cellStyle name="20% - Accent3 16 5" xfId="4029" xr:uid="{00000000-0005-0000-0000-0000670E0000}"/>
    <cellStyle name="20% - Accent3 16_Sheet1" xfId="4030" xr:uid="{00000000-0005-0000-0000-0000680E0000}"/>
    <cellStyle name="20% - Accent3 17" xfId="4031" xr:uid="{00000000-0005-0000-0000-0000690E0000}"/>
    <cellStyle name="20% - Accent3 17 2" xfId="4032" xr:uid="{00000000-0005-0000-0000-00006A0E0000}"/>
    <cellStyle name="20% - Accent3 17 2 2" xfId="4033" xr:uid="{00000000-0005-0000-0000-00006B0E0000}"/>
    <cellStyle name="20% - Accent3 17 2 3" xfId="4034" xr:uid="{00000000-0005-0000-0000-00006C0E0000}"/>
    <cellStyle name="20% - Accent3 17 2 4" xfId="4035" xr:uid="{00000000-0005-0000-0000-00006D0E0000}"/>
    <cellStyle name="20% - Accent3 17 3" xfId="4036" xr:uid="{00000000-0005-0000-0000-00006E0E0000}"/>
    <cellStyle name="20% - Accent3 17 3 2" xfId="4037" xr:uid="{00000000-0005-0000-0000-00006F0E0000}"/>
    <cellStyle name="20% - Accent3 17 4" xfId="4038" xr:uid="{00000000-0005-0000-0000-0000700E0000}"/>
    <cellStyle name="20% - Accent3 17 4 2" xfId="4039" xr:uid="{00000000-0005-0000-0000-0000710E0000}"/>
    <cellStyle name="20% - Accent3 17 4 3" xfId="4040" xr:uid="{00000000-0005-0000-0000-0000720E0000}"/>
    <cellStyle name="20% - Accent3 17 4 4" xfId="4041" xr:uid="{00000000-0005-0000-0000-0000730E0000}"/>
    <cellStyle name="20% - Accent3 17 5" xfId="4042" xr:uid="{00000000-0005-0000-0000-0000740E0000}"/>
    <cellStyle name="20% - Accent3 17_Sheet1" xfId="4043" xr:uid="{00000000-0005-0000-0000-0000750E0000}"/>
    <cellStyle name="20% - Accent3 18" xfId="4044" xr:uid="{00000000-0005-0000-0000-0000760E0000}"/>
    <cellStyle name="20% - Accent3 18 2" xfId="4045" xr:uid="{00000000-0005-0000-0000-0000770E0000}"/>
    <cellStyle name="20% - Accent3 18 2 2" xfId="4046" xr:uid="{00000000-0005-0000-0000-0000780E0000}"/>
    <cellStyle name="20% - Accent3 18 2 3" xfId="4047" xr:uid="{00000000-0005-0000-0000-0000790E0000}"/>
    <cellStyle name="20% - Accent3 18 2 4" xfId="4048" xr:uid="{00000000-0005-0000-0000-00007A0E0000}"/>
    <cellStyle name="20% - Accent3 18 3" xfId="4049" xr:uid="{00000000-0005-0000-0000-00007B0E0000}"/>
    <cellStyle name="20% - Accent3 18 3 2" xfId="4050" xr:uid="{00000000-0005-0000-0000-00007C0E0000}"/>
    <cellStyle name="20% - Accent3 18 4" xfId="4051" xr:uid="{00000000-0005-0000-0000-00007D0E0000}"/>
    <cellStyle name="20% - Accent3 18 4 2" xfId="4052" xr:uid="{00000000-0005-0000-0000-00007E0E0000}"/>
    <cellStyle name="20% - Accent3 18 4 3" xfId="4053" xr:uid="{00000000-0005-0000-0000-00007F0E0000}"/>
    <cellStyle name="20% - Accent3 18 4 4" xfId="4054" xr:uid="{00000000-0005-0000-0000-0000800E0000}"/>
    <cellStyle name="20% - Accent3 18 5" xfId="4055" xr:uid="{00000000-0005-0000-0000-0000810E0000}"/>
    <cellStyle name="20% - Accent3 18_Sheet1" xfId="4056" xr:uid="{00000000-0005-0000-0000-0000820E0000}"/>
    <cellStyle name="20% - Accent3 19" xfId="4057" xr:uid="{00000000-0005-0000-0000-0000830E0000}"/>
    <cellStyle name="20% - Accent3 19 2" xfId="4058" xr:uid="{00000000-0005-0000-0000-0000840E0000}"/>
    <cellStyle name="20% - Accent3 19 2 2" xfId="4059" xr:uid="{00000000-0005-0000-0000-0000850E0000}"/>
    <cellStyle name="20% - Accent3 19 2 3" xfId="4060" xr:uid="{00000000-0005-0000-0000-0000860E0000}"/>
    <cellStyle name="20% - Accent3 19 2 4" xfId="4061" xr:uid="{00000000-0005-0000-0000-0000870E0000}"/>
    <cellStyle name="20% - Accent3 19 3" xfId="4062" xr:uid="{00000000-0005-0000-0000-0000880E0000}"/>
    <cellStyle name="20% - Accent3 19 3 2" xfId="4063" xr:uid="{00000000-0005-0000-0000-0000890E0000}"/>
    <cellStyle name="20% - Accent3 19 4" xfId="4064" xr:uid="{00000000-0005-0000-0000-00008A0E0000}"/>
    <cellStyle name="20% - Accent3 19 4 2" xfId="4065" xr:uid="{00000000-0005-0000-0000-00008B0E0000}"/>
    <cellStyle name="20% - Accent3 19 4 3" xfId="4066" xr:uid="{00000000-0005-0000-0000-00008C0E0000}"/>
    <cellStyle name="20% - Accent3 19 4 4" xfId="4067" xr:uid="{00000000-0005-0000-0000-00008D0E0000}"/>
    <cellStyle name="20% - Accent3 19 5" xfId="4068" xr:uid="{00000000-0005-0000-0000-00008E0E0000}"/>
    <cellStyle name="20% - Accent3 19_Sheet1" xfId="4069" xr:uid="{00000000-0005-0000-0000-00008F0E0000}"/>
    <cellStyle name="20% - Accent3 2" xfId="4070" xr:uid="{00000000-0005-0000-0000-0000900E0000}"/>
    <cellStyle name="20% - Accent3 2 10" xfId="4071" xr:uid="{00000000-0005-0000-0000-0000910E0000}"/>
    <cellStyle name="20% - Accent3 2 10 2" xfId="4072" xr:uid="{00000000-0005-0000-0000-0000920E0000}"/>
    <cellStyle name="20% - Accent3 2 10 2 2" xfId="4073" xr:uid="{00000000-0005-0000-0000-0000930E0000}"/>
    <cellStyle name="20% - Accent3 2 10 2 3" xfId="4074" xr:uid="{00000000-0005-0000-0000-0000940E0000}"/>
    <cellStyle name="20% - Accent3 2 10 2_Essbase BS Tax Accounts EOY" xfId="4075" xr:uid="{00000000-0005-0000-0000-0000950E0000}"/>
    <cellStyle name="20% - Accent3 2 10 3" xfId="4076" xr:uid="{00000000-0005-0000-0000-0000960E0000}"/>
    <cellStyle name="20% - Accent3 2 10 4" xfId="4077" xr:uid="{00000000-0005-0000-0000-0000970E0000}"/>
    <cellStyle name="20% - Accent3 2 10_Essbase BS Tax Accounts EOY" xfId="4078" xr:uid="{00000000-0005-0000-0000-0000980E0000}"/>
    <cellStyle name="20% - Accent3 2 11" xfId="4079" xr:uid="{00000000-0005-0000-0000-0000990E0000}"/>
    <cellStyle name="20% - Accent3 2 11 2" xfId="4080" xr:uid="{00000000-0005-0000-0000-00009A0E0000}"/>
    <cellStyle name="20% - Accent3 2 11 2 2" xfId="4081" xr:uid="{00000000-0005-0000-0000-00009B0E0000}"/>
    <cellStyle name="20% - Accent3 2 11 3" xfId="4082" xr:uid="{00000000-0005-0000-0000-00009C0E0000}"/>
    <cellStyle name="20% - Accent3 2 11 4" xfId="4083" xr:uid="{00000000-0005-0000-0000-00009D0E0000}"/>
    <cellStyle name="20% - Accent3 2 11_Essbase BS Tax Accounts EOY" xfId="4084" xr:uid="{00000000-0005-0000-0000-00009E0E0000}"/>
    <cellStyle name="20% - Accent3 2 12" xfId="4085" xr:uid="{00000000-0005-0000-0000-00009F0E0000}"/>
    <cellStyle name="20% - Accent3 2 12 2" xfId="4086" xr:uid="{00000000-0005-0000-0000-0000A00E0000}"/>
    <cellStyle name="20% - Accent3 2 12 2 2" xfId="4087" xr:uid="{00000000-0005-0000-0000-0000A10E0000}"/>
    <cellStyle name="20% - Accent3 2 12 3" xfId="4088" xr:uid="{00000000-0005-0000-0000-0000A20E0000}"/>
    <cellStyle name="20% - Accent3 2 12 4" xfId="4089" xr:uid="{00000000-0005-0000-0000-0000A30E0000}"/>
    <cellStyle name="20% - Accent3 2 12_Essbase BS Tax Accounts EOY" xfId="4090" xr:uid="{00000000-0005-0000-0000-0000A40E0000}"/>
    <cellStyle name="20% - Accent3 2 13" xfId="4091" xr:uid="{00000000-0005-0000-0000-0000A50E0000}"/>
    <cellStyle name="20% - Accent3 2 13 2" xfId="4092" xr:uid="{00000000-0005-0000-0000-0000A60E0000}"/>
    <cellStyle name="20% - Accent3 2 13 2 2" xfId="4093" xr:uid="{00000000-0005-0000-0000-0000A70E0000}"/>
    <cellStyle name="20% - Accent3 2 13 3" xfId="4094" xr:uid="{00000000-0005-0000-0000-0000A80E0000}"/>
    <cellStyle name="20% - Accent3 2 14" xfId="4095" xr:uid="{00000000-0005-0000-0000-0000A90E0000}"/>
    <cellStyle name="20% - Accent3 2 14 2" xfId="4096" xr:uid="{00000000-0005-0000-0000-0000AA0E0000}"/>
    <cellStyle name="20% - Accent3 2 14 3" xfId="4097" xr:uid="{00000000-0005-0000-0000-0000AB0E0000}"/>
    <cellStyle name="20% - Accent3 2 14_Essbase BS Tax Accounts EOY" xfId="4098" xr:uid="{00000000-0005-0000-0000-0000AC0E0000}"/>
    <cellStyle name="20% - Accent3 2 15" xfId="58762" xr:uid="{00000000-0005-0000-0000-0000AD0E0000}"/>
    <cellStyle name="20% - Accent3 2 16" xfId="58792" xr:uid="{00000000-0005-0000-0000-0000AE0E0000}"/>
    <cellStyle name="20% - Accent3 2 17" xfId="58800" xr:uid="{00000000-0005-0000-0000-0000AF0E0000}"/>
    <cellStyle name="20% - Accent3 2 18" xfId="58794" xr:uid="{00000000-0005-0000-0000-0000B00E0000}"/>
    <cellStyle name="20% - Accent3 2 2" xfId="4099" xr:uid="{00000000-0005-0000-0000-0000B10E0000}"/>
    <cellStyle name="20% - Accent3 2 2 10" xfId="4100" xr:uid="{00000000-0005-0000-0000-0000B20E0000}"/>
    <cellStyle name="20% - Accent3 2 2 11" xfId="4101" xr:uid="{00000000-0005-0000-0000-0000B30E0000}"/>
    <cellStyle name="20% - Accent3 2 2 12" xfId="4102" xr:uid="{00000000-0005-0000-0000-0000B40E0000}"/>
    <cellStyle name="20% - Accent3 2 2 2" xfId="4103" xr:uid="{00000000-0005-0000-0000-0000B50E0000}"/>
    <cellStyle name="20% - Accent3 2 2 2 2" xfId="4104" xr:uid="{00000000-0005-0000-0000-0000B60E0000}"/>
    <cellStyle name="20% - Accent3 2 2 2 2 2" xfId="4105" xr:uid="{00000000-0005-0000-0000-0000B70E0000}"/>
    <cellStyle name="20% - Accent3 2 2 2 2 2 2" xfId="4106" xr:uid="{00000000-0005-0000-0000-0000B80E0000}"/>
    <cellStyle name="20% - Accent3 2 2 2 2 3" xfId="4107" xr:uid="{00000000-0005-0000-0000-0000B90E0000}"/>
    <cellStyle name="20% - Accent3 2 2 2 2 4" xfId="4108" xr:uid="{00000000-0005-0000-0000-0000BA0E0000}"/>
    <cellStyle name="20% - Accent3 2 2 2 2_Essbase BS Tax Accounts EOY" xfId="4109" xr:uid="{00000000-0005-0000-0000-0000BB0E0000}"/>
    <cellStyle name="20% - Accent3 2 2 2 3" xfId="4110" xr:uid="{00000000-0005-0000-0000-0000BC0E0000}"/>
    <cellStyle name="20% - Accent3 2 2 2 3 2" xfId="4111" xr:uid="{00000000-0005-0000-0000-0000BD0E0000}"/>
    <cellStyle name="20% - Accent3 2 2 2 3 2 2" xfId="4112" xr:uid="{00000000-0005-0000-0000-0000BE0E0000}"/>
    <cellStyle name="20% - Accent3 2 2 2 3 3" xfId="4113" xr:uid="{00000000-0005-0000-0000-0000BF0E0000}"/>
    <cellStyle name="20% - Accent3 2 2 2 4" xfId="4114" xr:uid="{00000000-0005-0000-0000-0000C00E0000}"/>
    <cellStyle name="20% - Accent3 2 2 2 4 2" xfId="4115" xr:uid="{00000000-0005-0000-0000-0000C10E0000}"/>
    <cellStyle name="20% - Accent3 2 2 2 4 2 2" xfId="4116" xr:uid="{00000000-0005-0000-0000-0000C20E0000}"/>
    <cellStyle name="20% - Accent3 2 2 2 4 3" xfId="4117" xr:uid="{00000000-0005-0000-0000-0000C30E0000}"/>
    <cellStyle name="20% - Accent3 2 2 2 5" xfId="4118" xr:uid="{00000000-0005-0000-0000-0000C40E0000}"/>
    <cellStyle name="20% - Accent3 2 2 2 5 2" xfId="4119" xr:uid="{00000000-0005-0000-0000-0000C50E0000}"/>
    <cellStyle name="20% - Accent3 2 2 2_Essbase BS Tax Accounts EOY" xfId="4120" xr:uid="{00000000-0005-0000-0000-0000C60E0000}"/>
    <cellStyle name="20% - Accent3 2 2 3" xfId="4121" xr:uid="{00000000-0005-0000-0000-0000C70E0000}"/>
    <cellStyle name="20% - Accent3 2 2 3 2" xfId="4122" xr:uid="{00000000-0005-0000-0000-0000C80E0000}"/>
    <cellStyle name="20% - Accent3 2 2 3 2 2" xfId="4123" xr:uid="{00000000-0005-0000-0000-0000C90E0000}"/>
    <cellStyle name="20% - Accent3 2 2 3 3" xfId="4124" xr:uid="{00000000-0005-0000-0000-0000CA0E0000}"/>
    <cellStyle name="20% - Accent3 2 2 3 4" xfId="4125" xr:uid="{00000000-0005-0000-0000-0000CB0E0000}"/>
    <cellStyle name="20% - Accent3 2 2 3 5" xfId="4126" xr:uid="{00000000-0005-0000-0000-0000CC0E0000}"/>
    <cellStyle name="20% - Accent3 2 2 4" xfId="4127" xr:uid="{00000000-0005-0000-0000-0000CD0E0000}"/>
    <cellStyle name="20% - Accent3 2 2 4 2" xfId="4128" xr:uid="{00000000-0005-0000-0000-0000CE0E0000}"/>
    <cellStyle name="20% - Accent3 2 2 4 2 2" xfId="4129" xr:uid="{00000000-0005-0000-0000-0000CF0E0000}"/>
    <cellStyle name="20% - Accent3 2 2 4 2 3" xfId="4130" xr:uid="{00000000-0005-0000-0000-0000D00E0000}"/>
    <cellStyle name="20% - Accent3 2 2 4 3" xfId="4131" xr:uid="{00000000-0005-0000-0000-0000D10E0000}"/>
    <cellStyle name="20% - Accent3 2 2 4 4" xfId="4132" xr:uid="{00000000-0005-0000-0000-0000D20E0000}"/>
    <cellStyle name="20% - Accent3 2 2 5" xfId="4133" xr:uid="{00000000-0005-0000-0000-0000D30E0000}"/>
    <cellStyle name="20% - Accent3 2 2 6" xfId="4134" xr:uid="{00000000-0005-0000-0000-0000D40E0000}"/>
    <cellStyle name="20% - Accent3 2 2 6 2" xfId="4135" xr:uid="{00000000-0005-0000-0000-0000D50E0000}"/>
    <cellStyle name="20% - Accent3 2 2 6 2 2" xfId="4136" xr:uid="{00000000-0005-0000-0000-0000D60E0000}"/>
    <cellStyle name="20% - Accent3 2 2 6 3" xfId="4137" xr:uid="{00000000-0005-0000-0000-0000D70E0000}"/>
    <cellStyle name="20% - Accent3 2 2 6 4" xfId="4138" xr:uid="{00000000-0005-0000-0000-0000D80E0000}"/>
    <cellStyle name="20% - Accent3 2 2 7" xfId="4139" xr:uid="{00000000-0005-0000-0000-0000D90E0000}"/>
    <cellStyle name="20% - Accent3 2 2 7 2" xfId="4140" xr:uid="{00000000-0005-0000-0000-0000DA0E0000}"/>
    <cellStyle name="20% - Accent3 2 2 7 2 2" xfId="4141" xr:uid="{00000000-0005-0000-0000-0000DB0E0000}"/>
    <cellStyle name="20% - Accent3 2 2 7 3" xfId="4142" xr:uid="{00000000-0005-0000-0000-0000DC0E0000}"/>
    <cellStyle name="20% - Accent3 2 2 7 4" xfId="4143" xr:uid="{00000000-0005-0000-0000-0000DD0E0000}"/>
    <cellStyle name="20% - Accent3 2 2 7_Essbase BS Tax Accounts EOY" xfId="4144" xr:uid="{00000000-0005-0000-0000-0000DE0E0000}"/>
    <cellStyle name="20% - Accent3 2 2 8" xfId="4145" xr:uid="{00000000-0005-0000-0000-0000DF0E0000}"/>
    <cellStyle name="20% - Accent3 2 2 8 2" xfId="4146" xr:uid="{00000000-0005-0000-0000-0000E00E0000}"/>
    <cellStyle name="20% - Accent3 2 2 8 2 2" xfId="4147" xr:uid="{00000000-0005-0000-0000-0000E10E0000}"/>
    <cellStyle name="20% - Accent3 2 2 8 3" xfId="4148" xr:uid="{00000000-0005-0000-0000-0000E20E0000}"/>
    <cellStyle name="20% - Accent3 2 2 9" xfId="4149" xr:uid="{00000000-0005-0000-0000-0000E30E0000}"/>
    <cellStyle name="20% - Accent3 2 2 9 2" xfId="4150" xr:uid="{00000000-0005-0000-0000-0000E40E0000}"/>
    <cellStyle name="20% - Accent3 2 2_Basis Info" xfId="4151" xr:uid="{00000000-0005-0000-0000-0000E50E0000}"/>
    <cellStyle name="20% - Accent3 2 3" xfId="4152" xr:uid="{00000000-0005-0000-0000-0000E60E0000}"/>
    <cellStyle name="20% - Accent3 2 3 10" xfId="4153" xr:uid="{00000000-0005-0000-0000-0000E70E0000}"/>
    <cellStyle name="20% - Accent3 2 3 10 2" xfId="4154" xr:uid="{00000000-0005-0000-0000-0000E80E0000}"/>
    <cellStyle name="20% - Accent3 2 3 10 2 2" xfId="4155" xr:uid="{00000000-0005-0000-0000-0000E90E0000}"/>
    <cellStyle name="20% - Accent3 2 3 10 3" xfId="4156" xr:uid="{00000000-0005-0000-0000-0000EA0E0000}"/>
    <cellStyle name="20% - Accent3 2 3 10 4" xfId="4157" xr:uid="{00000000-0005-0000-0000-0000EB0E0000}"/>
    <cellStyle name="20% - Accent3 2 3 11" xfId="4158" xr:uid="{00000000-0005-0000-0000-0000EC0E0000}"/>
    <cellStyle name="20% - Accent3 2 3 11 2" xfId="4159" xr:uid="{00000000-0005-0000-0000-0000ED0E0000}"/>
    <cellStyle name="20% - Accent3 2 3 11 2 2" xfId="4160" xr:uid="{00000000-0005-0000-0000-0000EE0E0000}"/>
    <cellStyle name="20% - Accent3 2 3 11 3" xfId="4161" xr:uid="{00000000-0005-0000-0000-0000EF0E0000}"/>
    <cellStyle name="20% - Accent3 2 3 11 4" xfId="4162" xr:uid="{00000000-0005-0000-0000-0000F00E0000}"/>
    <cellStyle name="20% - Accent3 2 3 11_Essbase BS Tax Accounts EOY" xfId="4163" xr:uid="{00000000-0005-0000-0000-0000F10E0000}"/>
    <cellStyle name="20% - Accent3 2 3 12" xfId="4164" xr:uid="{00000000-0005-0000-0000-0000F20E0000}"/>
    <cellStyle name="20% - Accent3 2 3 12 2" xfId="4165" xr:uid="{00000000-0005-0000-0000-0000F30E0000}"/>
    <cellStyle name="20% - Accent3 2 3 12 3" xfId="4166" xr:uid="{00000000-0005-0000-0000-0000F40E0000}"/>
    <cellStyle name="20% - Accent3 2 3 12_Essbase BS Tax Accounts EOY" xfId="4167" xr:uid="{00000000-0005-0000-0000-0000F50E0000}"/>
    <cellStyle name="20% - Accent3 2 3 13" xfId="4168" xr:uid="{00000000-0005-0000-0000-0000F60E0000}"/>
    <cellStyle name="20% - Accent3 2 3 13 2" xfId="4169" xr:uid="{00000000-0005-0000-0000-0000F70E0000}"/>
    <cellStyle name="20% - Accent3 2 3 13 3" xfId="4170" xr:uid="{00000000-0005-0000-0000-0000F80E0000}"/>
    <cellStyle name="20% - Accent3 2 3 13_Essbase BS Tax Accounts EOY" xfId="4171" xr:uid="{00000000-0005-0000-0000-0000F90E0000}"/>
    <cellStyle name="20% - Accent3 2 3 14" xfId="4172" xr:uid="{00000000-0005-0000-0000-0000FA0E0000}"/>
    <cellStyle name="20% - Accent3 2 3 15" xfId="4173" xr:uid="{00000000-0005-0000-0000-0000FB0E0000}"/>
    <cellStyle name="20% - Accent3 2 3 2" xfId="4174" xr:uid="{00000000-0005-0000-0000-0000FC0E0000}"/>
    <cellStyle name="20% - Accent3 2 3 2 10" xfId="4175" xr:uid="{00000000-0005-0000-0000-0000FD0E0000}"/>
    <cellStyle name="20% - Accent3 2 3 2 10 2" xfId="4176" xr:uid="{00000000-0005-0000-0000-0000FE0E0000}"/>
    <cellStyle name="20% - Accent3 2 3 2 11" xfId="4177" xr:uid="{00000000-0005-0000-0000-0000FF0E0000}"/>
    <cellStyle name="20% - Accent3 2 3 2 12" xfId="4178" xr:uid="{00000000-0005-0000-0000-0000000F0000}"/>
    <cellStyle name="20% - Accent3 2 3 2 13" xfId="4179" xr:uid="{00000000-0005-0000-0000-0000010F0000}"/>
    <cellStyle name="20% - Accent3 2 3 2 14" xfId="4180" xr:uid="{00000000-0005-0000-0000-0000020F0000}"/>
    <cellStyle name="20% - Accent3 2 3 2 2" xfId="4181" xr:uid="{00000000-0005-0000-0000-0000030F0000}"/>
    <cellStyle name="20% - Accent3 2 3 2 2 2" xfId="4182" xr:uid="{00000000-0005-0000-0000-0000040F0000}"/>
    <cellStyle name="20% - Accent3 2 3 2 2 2 2" xfId="4183" xr:uid="{00000000-0005-0000-0000-0000050F0000}"/>
    <cellStyle name="20% - Accent3 2 3 2 2 2 2 2" xfId="4184" xr:uid="{00000000-0005-0000-0000-0000060F0000}"/>
    <cellStyle name="20% - Accent3 2 3 2 2 2 3" xfId="4185" xr:uid="{00000000-0005-0000-0000-0000070F0000}"/>
    <cellStyle name="20% - Accent3 2 3 2 2 2 4" xfId="4186" xr:uid="{00000000-0005-0000-0000-0000080F0000}"/>
    <cellStyle name="20% - Accent3 2 3 2 2 3" xfId="4187" xr:uid="{00000000-0005-0000-0000-0000090F0000}"/>
    <cellStyle name="20% - Accent3 2 3 2 2 3 2" xfId="4188" xr:uid="{00000000-0005-0000-0000-00000A0F0000}"/>
    <cellStyle name="20% - Accent3 2 3 2 2 4" xfId="4189" xr:uid="{00000000-0005-0000-0000-00000B0F0000}"/>
    <cellStyle name="20% - Accent3 2 3 2 2 5" xfId="4190" xr:uid="{00000000-0005-0000-0000-00000C0F0000}"/>
    <cellStyle name="20% - Accent3 2 3 2 2 6" xfId="4191" xr:uid="{00000000-0005-0000-0000-00000D0F0000}"/>
    <cellStyle name="20% - Accent3 2 3 2 3" xfId="4192" xr:uid="{00000000-0005-0000-0000-00000E0F0000}"/>
    <cellStyle name="20% - Accent3 2 3 2 3 2" xfId="4193" xr:uid="{00000000-0005-0000-0000-00000F0F0000}"/>
    <cellStyle name="20% - Accent3 2 3 2 3 2 2" xfId="4194" xr:uid="{00000000-0005-0000-0000-0000100F0000}"/>
    <cellStyle name="20% - Accent3 2 3 2 3 2 2 2" xfId="4195" xr:uid="{00000000-0005-0000-0000-0000110F0000}"/>
    <cellStyle name="20% - Accent3 2 3 2 3 2 2 3" xfId="4196" xr:uid="{00000000-0005-0000-0000-0000120F0000}"/>
    <cellStyle name="20% - Accent3 2 3 2 3 2 2_Essbase BS Tax Accounts EOY" xfId="4197" xr:uid="{00000000-0005-0000-0000-0000130F0000}"/>
    <cellStyle name="20% - Accent3 2 3 2 3 2 3" xfId="4198" xr:uid="{00000000-0005-0000-0000-0000140F0000}"/>
    <cellStyle name="20% - Accent3 2 3 2 3 2 4" xfId="4199" xr:uid="{00000000-0005-0000-0000-0000150F0000}"/>
    <cellStyle name="20% - Accent3 2 3 2 3 2_Essbase BS Tax Accounts EOY" xfId="4200" xr:uid="{00000000-0005-0000-0000-0000160F0000}"/>
    <cellStyle name="20% - Accent3 2 3 2 3 3" xfId="4201" xr:uid="{00000000-0005-0000-0000-0000170F0000}"/>
    <cellStyle name="20% - Accent3 2 3 2 3 3 2" xfId="4202" xr:uid="{00000000-0005-0000-0000-0000180F0000}"/>
    <cellStyle name="20% - Accent3 2 3 2 3 3 3" xfId="4203" xr:uid="{00000000-0005-0000-0000-0000190F0000}"/>
    <cellStyle name="20% - Accent3 2 3 2 3 3_Essbase BS Tax Accounts EOY" xfId="4204" xr:uid="{00000000-0005-0000-0000-00001A0F0000}"/>
    <cellStyle name="20% - Accent3 2 3 2 3 4" xfId="4205" xr:uid="{00000000-0005-0000-0000-00001B0F0000}"/>
    <cellStyle name="20% - Accent3 2 3 2 3 5" xfId="4206" xr:uid="{00000000-0005-0000-0000-00001C0F0000}"/>
    <cellStyle name="20% - Accent3 2 3 2 3_Essbase BS Tax Accounts EOY" xfId="4207" xr:uid="{00000000-0005-0000-0000-00001D0F0000}"/>
    <cellStyle name="20% - Accent3 2 3 2 4" xfId="4208" xr:uid="{00000000-0005-0000-0000-00001E0F0000}"/>
    <cellStyle name="20% - Accent3 2 3 2 4 2" xfId="4209" xr:uid="{00000000-0005-0000-0000-00001F0F0000}"/>
    <cellStyle name="20% - Accent3 2 3 2 4 2 2" xfId="4210" xr:uid="{00000000-0005-0000-0000-0000200F0000}"/>
    <cellStyle name="20% - Accent3 2 3 2 4 2 3" xfId="4211" xr:uid="{00000000-0005-0000-0000-0000210F0000}"/>
    <cellStyle name="20% - Accent3 2 3 2 4 2_Essbase BS Tax Accounts EOY" xfId="4212" xr:uid="{00000000-0005-0000-0000-0000220F0000}"/>
    <cellStyle name="20% - Accent3 2 3 2 4 3" xfId="4213" xr:uid="{00000000-0005-0000-0000-0000230F0000}"/>
    <cellStyle name="20% - Accent3 2 3 2 4 4" xfId="4214" xr:uid="{00000000-0005-0000-0000-0000240F0000}"/>
    <cellStyle name="20% - Accent3 2 3 2 4_Essbase BS Tax Accounts EOY" xfId="4215" xr:uid="{00000000-0005-0000-0000-0000250F0000}"/>
    <cellStyle name="20% - Accent3 2 3 2 5" xfId="4216" xr:uid="{00000000-0005-0000-0000-0000260F0000}"/>
    <cellStyle name="20% - Accent3 2 3 2 5 2" xfId="4217" xr:uid="{00000000-0005-0000-0000-0000270F0000}"/>
    <cellStyle name="20% - Accent3 2 3 2 5 2 2" xfId="4218" xr:uid="{00000000-0005-0000-0000-0000280F0000}"/>
    <cellStyle name="20% - Accent3 2 3 2 5 2 3" xfId="4219" xr:uid="{00000000-0005-0000-0000-0000290F0000}"/>
    <cellStyle name="20% - Accent3 2 3 2 5 3" xfId="4220" xr:uid="{00000000-0005-0000-0000-00002A0F0000}"/>
    <cellStyle name="20% - Accent3 2 3 2 5 4" xfId="4221" xr:uid="{00000000-0005-0000-0000-00002B0F0000}"/>
    <cellStyle name="20% - Accent3 2 3 2 5_Essbase BS Tax Accounts EOY" xfId="4222" xr:uid="{00000000-0005-0000-0000-00002C0F0000}"/>
    <cellStyle name="20% - Accent3 2 3 2 6" xfId="4223" xr:uid="{00000000-0005-0000-0000-00002D0F0000}"/>
    <cellStyle name="20% - Accent3 2 3 2 6 2" xfId="4224" xr:uid="{00000000-0005-0000-0000-00002E0F0000}"/>
    <cellStyle name="20% - Accent3 2 3 2 6 2 2" xfId="4225" xr:uid="{00000000-0005-0000-0000-00002F0F0000}"/>
    <cellStyle name="20% - Accent3 2 3 2 6 3" xfId="4226" xr:uid="{00000000-0005-0000-0000-0000300F0000}"/>
    <cellStyle name="20% - Accent3 2 3 2 6 4" xfId="4227" xr:uid="{00000000-0005-0000-0000-0000310F0000}"/>
    <cellStyle name="20% - Accent3 2 3 2 7" xfId="4228" xr:uid="{00000000-0005-0000-0000-0000320F0000}"/>
    <cellStyle name="20% - Accent3 2 3 2 7 2" xfId="4229" xr:uid="{00000000-0005-0000-0000-0000330F0000}"/>
    <cellStyle name="20% - Accent3 2 3 2 7 2 2" xfId="4230" xr:uid="{00000000-0005-0000-0000-0000340F0000}"/>
    <cellStyle name="20% - Accent3 2 3 2 7 3" xfId="4231" xr:uid="{00000000-0005-0000-0000-0000350F0000}"/>
    <cellStyle name="20% - Accent3 2 3 2 7 4" xfId="4232" xr:uid="{00000000-0005-0000-0000-0000360F0000}"/>
    <cellStyle name="20% - Accent3 2 3 2 7_Essbase BS Tax Accounts EOY" xfId="4233" xr:uid="{00000000-0005-0000-0000-0000370F0000}"/>
    <cellStyle name="20% - Accent3 2 3 2 8" xfId="4234" xr:uid="{00000000-0005-0000-0000-0000380F0000}"/>
    <cellStyle name="20% - Accent3 2 3 2 8 2" xfId="4235" xr:uid="{00000000-0005-0000-0000-0000390F0000}"/>
    <cellStyle name="20% - Accent3 2 3 2 8 2 2" xfId="4236" xr:uid="{00000000-0005-0000-0000-00003A0F0000}"/>
    <cellStyle name="20% - Accent3 2 3 2 8 3" xfId="4237" xr:uid="{00000000-0005-0000-0000-00003B0F0000}"/>
    <cellStyle name="20% - Accent3 2 3 2 8 4" xfId="4238" xr:uid="{00000000-0005-0000-0000-00003C0F0000}"/>
    <cellStyle name="20% - Accent3 2 3 2 8_Essbase BS Tax Accounts EOY" xfId="4239" xr:uid="{00000000-0005-0000-0000-00003D0F0000}"/>
    <cellStyle name="20% - Accent3 2 3 2 9" xfId="4240" xr:uid="{00000000-0005-0000-0000-00003E0F0000}"/>
    <cellStyle name="20% - Accent3 2 3 2 9 2" xfId="4241" xr:uid="{00000000-0005-0000-0000-00003F0F0000}"/>
    <cellStyle name="20% - Accent3 2 3 2 9 2 2" xfId="4242" xr:uid="{00000000-0005-0000-0000-0000400F0000}"/>
    <cellStyle name="20% - Accent3 2 3 2 9 3" xfId="4243" xr:uid="{00000000-0005-0000-0000-0000410F0000}"/>
    <cellStyle name="20% - Accent3 2 3 2 9 4" xfId="4244" xr:uid="{00000000-0005-0000-0000-0000420F0000}"/>
    <cellStyle name="20% - Accent3 2 3 2 9_Essbase BS Tax Accounts EOY" xfId="4245" xr:uid="{00000000-0005-0000-0000-0000430F0000}"/>
    <cellStyle name="20% - Accent3 2 3 2_Basis Info" xfId="4246" xr:uid="{00000000-0005-0000-0000-0000440F0000}"/>
    <cellStyle name="20% - Accent3 2 3 3" xfId="4247" xr:uid="{00000000-0005-0000-0000-0000450F0000}"/>
    <cellStyle name="20% - Accent3 2 3 3 2" xfId="4248" xr:uid="{00000000-0005-0000-0000-0000460F0000}"/>
    <cellStyle name="20% - Accent3 2 3 3 3" xfId="4249" xr:uid="{00000000-0005-0000-0000-0000470F0000}"/>
    <cellStyle name="20% - Accent3 2 3 3 4" xfId="4250" xr:uid="{00000000-0005-0000-0000-0000480F0000}"/>
    <cellStyle name="20% - Accent3 2 3 4" xfId="4251" xr:uid="{00000000-0005-0000-0000-0000490F0000}"/>
    <cellStyle name="20% - Accent3 2 3 4 2" xfId="4252" xr:uid="{00000000-0005-0000-0000-00004A0F0000}"/>
    <cellStyle name="20% - Accent3 2 3 4 2 2" xfId="4253" xr:uid="{00000000-0005-0000-0000-00004B0F0000}"/>
    <cellStyle name="20% - Accent3 2 3 4 2 2 2" xfId="4254" xr:uid="{00000000-0005-0000-0000-00004C0F0000}"/>
    <cellStyle name="20% - Accent3 2 3 4 2 3" xfId="4255" xr:uid="{00000000-0005-0000-0000-00004D0F0000}"/>
    <cellStyle name="20% - Accent3 2 3 4 3" xfId="4256" xr:uid="{00000000-0005-0000-0000-00004E0F0000}"/>
    <cellStyle name="20% - Accent3 2 3 4 3 2" xfId="4257" xr:uid="{00000000-0005-0000-0000-00004F0F0000}"/>
    <cellStyle name="20% - Accent3 2 3 5" xfId="4258" xr:uid="{00000000-0005-0000-0000-0000500F0000}"/>
    <cellStyle name="20% - Accent3 2 3 5 2" xfId="4259" xr:uid="{00000000-0005-0000-0000-0000510F0000}"/>
    <cellStyle name="20% - Accent3 2 3 5 2 2" xfId="4260" xr:uid="{00000000-0005-0000-0000-0000520F0000}"/>
    <cellStyle name="20% - Accent3 2 3 5 2 2 2" xfId="4261" xr:uid="{00000000-0005-0000-0000-0000530F0000}"/>
    <cellStyle name="20% - Accent3 2 3 5 2 2 3" xfId="4262" xr:uid="{00000000-0005-0000-0000-0000540F0000}"/>
    <cellStyle name="20% - Accent3 2 3 5 2 2_Essbase BS Tax Accounts EOY" xfId="4263" xr:uid="{00000000-0005-0000-0000-0000550F0000}"/>
    <cellStyle name="20% - Accent3 2 3 5 2 3" xfId="4264" xr:uid="{00000000-0005-0000-0000-0000560F0000}"/>
    <cellStyle name="20% - Accent3 2 3 5 2 4" xfId="4265" xr:uid="{00000000-0005-0000-0000-0000570F0000}"/>
    <cellStyle name="20% - Accent3 2 3 5 2_Essbase BS Tax Accounts EOY" xfId="4266" xr:uid="{00000000-0005-0000-0000-0000580F0000}"/>
    <cellStyle name="20% - Accent3 2 3 5 3" xfId="4267" xr:uid="{00000000-0005-0000-0000-0000590F0000}"/>
    <cellStyle name="20% - Accent3 2 3 5 3 2" xfId="4268" xr:uid="{00000000-0005-0000-0000-00005A0F0000}"/>
    <cellStyle name="20% - Accent3 2 3 5 3 3" xfId="4269" xr:uid="{00000000-0005-0000-0000-00005B0F0000}"/>
    <cellStyle name="20% - Accent3 2 3 5 3_Essbase BS Tax Accounts EOY" xfId="4270" xr:uid="{00000000-0005-0000-0000-00005C0F0000}"/>
    <cellStyle name="20% - Accent3 2 3 5 4" xfId="4271" xr:uid="{00000000-0005-0000-0000-00005D0F0000}"/>
    <cellStyle name="20% - Accent3 2 3 5 5" xfId="4272" xr:uid="{00000000-0005-0000-0000-00005E0F0000}"/>
    <cellStyle name="20% - Accent3 2 3 5_Essbase BS Tax Accounts EOY" xfId="4273" xr:uid="{00000000-0005-0000-0000-00005F0F0000}"/>
    <cellStyle name="20% - Accent3 2 3 6" xfId="4274" xr:uid="{00000000-0005-0000-0000-0000600F0000}"/>
    <cellStyle name="20% - Accent3 2 3 6 2" xfId="4275" xr:uid="{00000000-0005-0000-0000-0000610F0000}"/>
    <cellStyle name="20% - Accent3 2 3 6 2 2" xfId="4276" xr:uid="{00000000-0005-0000-0000-0000620F0000}"/>
    <cellStyle name="20% - Accent3 2 3 6 2 3" xfId="4277" xr:uid="{00000000-0005-0000-0000-0000630F0000}"/>
    <cellStyle name="20% - Accent3 2 3 6 2_Essbase BS Tax Accounts EOY" xfId="4278" xr:uid="{00000000-0005-0000-0000-0000640F0000}"/>
    <cellStyle name="20% - Accent3 2 3 6 3" xfId="4279" xr:uid="{00000000-0005-0000-0000-0000650F0000}"/>
    <cellStyle name="20% - Accent3 2 3 6 4" xfId="4280" xr:uid="{00000000-0005-0000-0000-0000660F0000}"/>
    <cellStyle name="20% - Accent3 2 3 6 5" xfId="4281" xr:uid="{00000000-0005-0000-0000-0000670F0000}"/>
    <cellStyle name="20% - Accent3 2 3 6_Essbase BS Tax Accounts EOY" xfId="4282" xr:uid="{00000000-0005-0000-0000-0000680F0000}"/>
    <cellStyle name="20% - Accent3 2 3 7" xfId="4283" xr:uid="{00000000-0005-0000-0000-0000690F0000}"/>
    <cellStyle name="20% - Accent3 2 3 7 2" xfId="4284" xr:uid="{00000000-0005-0000-0000-00006A0F0000}"/>
    <cellStyle name="20% - Accent3 2 3 7 2 2" xfId="4285" xr:uid="{00000000-0005-0000-0000-00006B0F0000}"/>
    <cellStyle name="20% - Accent3 2 3 7 2 3" xfId="4286" xr:uid="{00000000-0005-0000-0000-00006C0F0000}"/>
    <cellStyle name="20% - Accent3 2 3 7 3" xfId="4287" xr:uid="{00000000-0005-0000-0000-00006D0F0000}"/>
    <cellStyle name="20% - Accent3 2 3 7 4" xfId="4288" xr:uid="{00000000-0005-0000-0000-00006E0F0000}"/>
    <cellStyle name="20% - Accent3 2 3 7_Essbase BS Tax Accounts EOY" xfId="4289" xr:uid="{00000000-0005-0000-0000-00006F0F0000}"/>
    <cellStyle name="20% - Accent3 2 3 8" xfId="4290" xr:uid="{00000000-0005-0000-0000-0000700F0000}"/>
    <cellStyle name="20% - Accent3 2 3 8 2" xfId="4291" xr:uid="{00000000-0005-0000-0000-0000710F0000}"/>
    <cellStyle name="20% - Accent3 2 3 8 2 2" xfId="4292" xr:uid="{00000000-0005-0000-0000-0000720F0000}"/>
    <cellStyle name="20% - Accent3 2 3 8 3" xfId="4293" xr:uid="{00000000-0005-0000-0000-0000730F0000}"/>
    <cellStyle name="20% - Accent3 2 3 8 4" xfId="4294" xr:uid="{00000000-0005-0000-0000-0000740F0000}"/>
    <cellStyle name="20% - Accent3 2 3 9" xfId="4295" xr:uid="{00000000-0005-0000-0000-0000750F0000}"/>
    <cellStyle name="20% - Accent3 2 3 9 2" xfId="4296" xr:uid="{00000000-0005-0000-0000-0000760F0000}"/>
    <cellStyle name="20% - Accent3 2 3 9 2 2" xfId="4297" xr:uid="{00000000-0005-0000-0000-0000770F0000}"/>
    <cellStyle name="20% - Accent3 2 3 9 3" xfId="4298" xr:uid="{00000000-0005-0000-0000-0000780F0000}"/>
    <cellStyle name="20% - Accent3 2 3 9 4" xfId="4299" xr:uid="{00000000-0005-0000-0000-0000790F0000}"/>
    <cellStyle name="20% - Accent3 2 3_Basis Info" xfId="4300" xr:uid="{00000000-0005-0000-0000-00007A0F0000}"/>
    <cellStyle name="20% - Accent3 2 4" xfId="4301" xr:uid="{00000000-0005-0000-0000-00007B0F0000}"/>
    <cellStyle name="20% - Accent3 2 4 2" xfId="4302" xr:uid="{00000000-0005-0000-0000-00007C0F0000}"/>
    <cellStyle name="20% - Accent3 2 5" xfId="4303" xr:uid="{00000000-0005-0000-0000-00007D0F0000}"/>
    <cellStyle name="20% - Accent3 2 5 2" xfId="4304" xr:uid="{00000000-0005-0000-0000-00007E0F0000}"/>
    <cellStyle name="20% - Accent3 2 5 2 2" xfId="4305" xr:uid="{00000000-0005-0000-0000-00007F0F0000}"/>
    <cellStyle name="20% - Accent3 2 5 2 2 2" xfId="4306" xr:uid="{00000000-0005-0000-0000-0000800F0000}"/>
    <cellStyle name="20% - Accent3 2 5 2 3" xfId="4307" xr:uid="{00000000-0005-0000-0000-0000810F0000}"/>
    <cellStyle name="20% - Accent3 2 5 2 4" xfId="4308" xr:uid="{00000000-0005-0000-0000-0000820F0000}"/>
    <cellStyle name="20% - Accent3 2 5 3" xfId="4309" xr:uid="{00000000-0005-0000-0000-0000830F0000}"/>
    <cellStyle name="20% - Accent3 2 5 3 2" xfId="4310" xr:uid="{00000000-0005-0000-0000-0000840F0000}"/>
    <cellStyle name="20% - Accent3 2 5 3 3" xfId="4311" xr:uid="{00000000-0005-0000-0000-0000850F0000}"/>
    <cellStyle name="20% - Accent3 2 5 3_Essbase BS Tax Accounts EOY" xfId="4312" xr:uid="{00000000-0005-0000-0000-0000860F0000}"/>
    <cellStyle name="20% - Accent3 2 5 4" xfId="4313" xr:uid="{00000000-0005-0000-0000-0000870F0000}"/>
    <cellStyle name="20% - Accent3 2 5 5" xfId="4314" xr:uid="{00000000-0005-0000-0000-0000880F0000}"/>
    <cellStyle name="20% - Accent3 2 5 6" xfId="4315" xr:uid="{00000000-0005-0000-0000-0000890F0000}"/>
    <cellStyle name="20% - Accent3 2 5_Essbase BS Tax Accounts EOY" xfId="4316" xr:uid="{00000000-0005-0000-0000-00008A0F0000}"/>
    <cellStyle name="20% - Accent3 2 6" xfId="4317" xr:uid="{00000000-0005-0000-0000-00008B0F0000}"/>
    <cellStyle name="20% - Accent3 2 6 2" xfId="4318" xr:uid="{00000000-0005-0000-0000-00008C0F0000}"/>
    <cellStyle name="20% - Accent3 2 6 2 2" xfId="4319" xr:uid="{00000000-0005-0000-0000-00008D0F0000}"/>
    <cellStyle name="20% - Accent3 2 6 3" xfId="4320" xr:uid="{00000000-0005-0000-0000-00008E0F0000}"/>
    <cellStyle name="20% - Accent3 2 7" xfId="4321" xr:uid="{00000000-0005-0000-0000-00008F0F0000}"/>
    <cellStyle name="20% - Accent3 2 7 2" xfId="4322" xr:uid="{00000000-0005-0000-0000-0000900F0000}"/>
    <cellStyle name="20% - Accent3 2 7 2 2" xfId="4323" xr:uid="{00000000-0005-0000-0000-0000910F0000}"/>
    <cellStyle name="20% - Accent3 2 7 2 3" xfId="4324" xr:uid="{00000000-0005-0000-0000-0000920F0000}"/>
    <cellStyle name="20% - Accent3 2 7 2_Essbase BS Tax Accounts EOY" xfId="4325" xr:uid="{00000000-0005-0000-0000-0000930F0000}"/>
    <cellStyle name="20% - Accent3 2 7 3" xfId="4326" xr:uid="{00000000-0005-0000-0000-0000940F0000}"/>
    <cellStyle name="20% - Accent3 2 7 4" xfId="4327" xr:uid="{00000000-0005-0000-0000-0000950F0000}"/>
    <cellStyle name="20% - Accent3 2 7 5" xfId="4328" xr:uid="{00000000-0005-0000-0000-0000960F0000}"/>
    <cellStyle name="20% - Accent3 2 7 6" xfId="4329" xr:uid="{00000000-0005-0000-0000-0000970F0000}"/>
    <cellStyle name="20% - Accent3 2 7_Essbase BS Tax Accounts EOY" xfId="4330" xr:uid="{00000000-0005-0000-0000-0000980F0000}"/>
    <cellStyle name="20% - Accent3 2 8" xfId="4331" xr:uid="{00000000-0005-0000-0000-0000990F0000}"/>
    <cellStyle name="20% - Accent3 2 8 2" xfId="4332" xr:uid="{00000000-0005-0000-0000-00009A0F0000}"/>
    <cellStyle name="20% - Accent3 2 8 2 2" xfId="4333" xr:uid="{00000000-0005-0000-0000-00009B0F0000}"/>
    <cellStyle name="20% - Accent3 2 8 2 3" xfId="4334" xr:uid="{00000000-0005-0000-0000-00009C0F0000}"/>
    <cellStyle name="20% - Accent3 2 8 2_Essbase BS Tax Accounts EOY" xfId="4335" xr:uid="{00000000-0005-0000-0000-00009D0F0000}"/>
    <cellStyle name="20% - Accent3 2 8 3" xfId="4336" xr:uid="{00000000-0005-0000-0000-00009E0F0000}"/>
    <cellStyle name="20% - Accent3 2 8 4" xfId="4337" xr:uid="{00000000-0005-0000-0000-00009F0F0000}"/>
    <cellStyle name="20% - Accent3 2 8 5" xfId="4338" xr:uid="{00000000-0005-0000-0000-0000A00F0000}"/>
    <cellStyle name="20% - Accent3 2 8 6" xfId="4339" xr:uid="{00000000-0005-0000-0000-0000A10F0000}"/>
    <cellStyle name="20% - Accent3 2 8_Essbase BS Tax Accounts EOY" xfId="4340" xr:uid="{00000000-0005-0000-0000-0000A20F0000}"/>
    <cellStyle name="20% - Accent3 2 9" xfId="4341" xr:uid="{00000000-0005-0000-0000-0000A30F0000}"/>
    <cellStyle name="20% - Accent3 2 9 2" xfId="4342" xr:uid="{00000000-0005-0000-0000-0000A40F0000}"/>
    <cellStyle name="20% - Accent3 2 9 2 2" xfId="4343" xr:uid="{00000000-0005-0000-0000-0000A50F0000}"/>
    <cellStyle name="20% - Accent3 2 9 2 3" xfId="4344" xr:uid="{00000000-0005-0000-0000-0000A60F0000}"/>
    <cellStyle name="20% - Accent3 2 9 2_Essbase BS Tax Accounts EOY" xfId="4345" xr:uid="{00000000-0005-0000-0000-0000A70F0000}"/>
    <cellStyle name="20% - Accent3 2 9 3" xfId="4346" xr:uid="{00000000-0005-0000-0000-0000A80F0000}"/>
    <cellStyle name="20% - Accent3 2 9 4" xfId="4347" xr:uid="{00000000-0005-0000-0000-0000A90F0000}"/>
    <cellStyle name="20% - Accent3 2 9 5" xfId="4348" xr:uid="{00000000-0005-0000-0000-0000AA0F0000}"/>
    <cellStyle name="20% - Accent3 2 9_Essbase BS Tax Accounts EOY" xfId="4349" xr:uid="{00000000-0005-0000-0000-0000AB0F0000}"/>
    <cellStyle name="20% - Accent3 2_10-1 BS" xfId="4350" xr:uid="{00000000-0005-0000-0000-0000AC0F0000}"/>
    <cellStyle name="20% - Accent3 20" xfId="4351" xr:uid="{00000000-0005-0000-0000-0000AD0F0000}"/>
    <cellStyle name="20% - Accent3 20 2" xfId="4352" xr:uid="{00000000-0005-0000-0000-0000AE0F0000}"/>
    <cellStyle name="20% - Accent3 20 2 2" xfId="4353" xr:uid="{00000000-0005-0000-0000-0000AF0F0000}"/>
    <cellStyle name="20% - Accent3 20 2 3" xfId="4354" xr:uid="{00000000-0005-0000-0000-0000B00F0000}"/>
    <cellStyle name="20% - Accent3 20 2 4" xfId="4355" xr:uid="{00000000-0005-0000-0000-0000B10F0000}"/>
    <cellStyle name="20% - Accent3 20 3" xfId="4356" xr:uid="{00000000-0005-0000-0000-0000B20F0000}"/>
    <cellStyle name="20% - Accent3 20 3 2" xfId="4357" xr:uid="{00000000-0005-0000-0000-0000B30F0000}"/>
    <cellStyle name="20% - Accent3 20 4" xfId="4358" xr:uid="{00000000-0005-0000-0000-0000B40F0000}"/>
    <cellStyle name="20% - Accent3 20 4 2" xfId="4359" xr:uid="{00000000-0005-0000-0000-0000B50F0000}"/>
    <cellStyle name="20% - Accent3 20 4 3" xfId="4360" xr:uid="{00000000-0005-0000-0000-0000B60F0000}"/>
    <cellStyle name="20% - Accent3 20 4 4" xfId="4361" xr:uid="{00000000-0005-0000-0000-0000B70F0000}"/>
    <cellStyle name="20% - Accent3 20 5" xfId="4362" xr:uid="{00000000-0005-0000-0000-0000B80F0000}"/>
    <cellStyle name="20% - Accent3 20_Sheet1" xfId="4363" xr:uid="{00000000-0005-0000-0000-0000B90F0000}"/>
    <cellStyle name="20% - Accent3 21" xfId="4364" xr:uid="{00000000-0005-0000-0000-0000BA0F0000}"/>
    <cellStyle name="20% - Accent3 21 2" xfId="4365" xr:uid="{00000000-0005-0000-0000-0000BB0F0000}"/>
    <cellStyle name="20% - Accent3 21 2 2" xfId="4366" xr:uid="{00000000-0005-0000-0000-0000BC0F0000}"/>
    <cellStyle name="20% - Accent3 21 2 3" xfId="4367" xr:uid="{00000000-0005-0000-0000-0000BD0F0000}"/>
    <cellStyle name="20% - Accent3 21 2 4" xfId="4368" xr:uid="{00000000-0005-0000-0000-0000BE0F0000}"/>
    <cellStyle name="20% - Accent3 21 3" xfId="4369" xr:uid="{00000000-0005-0000-0000-0000BF0F0000}"/>
    <cellStyle name="20% - Accent3 21 3 2" xfId="4370" xr:uid="{00000000-0005-0000-0000-0000C00F0000}"/>
    <cellStyle name="20% - Accent3 21 4" xfId="4371" xr:uid="{00000000-0005-0000-0000-0000C10F0000}"/>
    <cellStyle name="20% - Accent3 21 4 2" xfId="4372" xr:uid="{00000000-0005-0000-0000-0000C20F0000}"/>
    <cellStyle name="20% - Accent3 21 4 3" xfId="4373" xr:uid="{00000000-0005-0000-0000-0000C30F0000}"/>
    <cellStyle name="20% - Accent3 21 4 4" xfId="4374" xr:uid="{00000000-0005-0000-0000-0000C40F0000}"/>
    <cellStyle name="20% - Accent3 21 5" xfId="4375" xr:uid="{00000000-0005-0000-0000-0000C50F0000}"/>
    <cellStyle name="20% - Accent3 21_Sheet1" xfId="4376" xr:uid="{00000000-0005-0000-0000-0000C60F0000}"/>
    <cellStyle name="20% - Accent3 22" xfId="4377" xr:uid="{00000000-0005-0000-0000-0000C70F0000}"/>
    <cellStyle name="20% - Accent3 22 2" xfId="4378" xr:uid="{00000000-0005-0000-0000-0000C80F0000}"/>
    <cellStyle name="20% - Accent3 22 2 2" xfId="4379" xr:uid="{00000000-0005-0000-0000-0000C90F0000}"/>
    <cellStyle name="20% - Accent3 22 2 3" xfId="4380" xr:uid="{00000000-0005-0000-0000-0000CA0F0000}"/>
    <cellStyle name="20% - Accent3 22 2 4" xfId="4381" xr:uid="{00000000-0005-0000-0000-0000CB0F0000}"/>
    <cellStyle name="20% - Accent3 22 3" xfId="4382" xr:uid="{00000000-0005-0000-0000-0000CC0F0000}"/>
    <cellStyle name="20% - Accent3 22 3 2" xfId="4383" xr:uid="{00000000-0005-0000-0000-0000CD0F0000}"/>
    <cellStyle name="20% - Accent3 22 4" xfId="4384" xr:uid="{00000000-0005-0000-0000-0000CE0F0000}"/>
    <cellStyle name="20% - Accent3 22 4 2" xfId="4385" xr:uid="{00000000-0005-0000-0000-0000CF0F0000}"/>
    <cellStyle name="20% - Accent3 22 4 3" xfId="4386" xr:uid="{00000000-0005-0000-0000-0000D00F0000}"/>
    <cellStyle name="20% - Accent3 22 4 4" xfId="4387" xr:uid="{00000000-0005-0000-0000-0000D10F0000}"/>
    <cellStyle name="20% - Accent3 22 5" xfId="4388" xr:uid="{00000000-0005-0000-0000-0000D20F0000}"/>
    <cellStyle name="20% - Accent3 22_Sheet1" xfId="4389" xr:uid="{00000000-0005-0000-0000-0000D30F0000}"/>
    <cellStyle name="20% - Accent3 23" xfId="4390" xr:uid="{00000000-0005-0000-0000-0000D40F0000}"/>
    <cellStyle name="20% - Accent3 23 2" xfId="4391" xr:uid="{00000000-0005-0000-0000-0000D50F0000}"/>
    <cellStyle name="20% - Accent3 23 2 2" xfId="4392" xr:uid="{00000000-0005-0000-0000-0000D60F0000}"/>
    <cellStyle name="20% - Accent3 23 3" xfId="4393" xr:uid="{00000000-0005-0000-0000-0000D70F0000}"/>
    <cellStyle name="20% - Accent3 23 3 2" xfId="4394" xr:uid="{00000000-0005-0000-0000-0000D80F0000}"/>
    <cellStyle name="20% - Accent3 23 3 3" xfId="4395" xr:uid="{00000000-0005-0000-0000-0000D90F0000}"/>
    <cellStyle name="20% - Accent3 23 3 4" xfId="4396" xr:uid="{00000000-0005-0000-0000-0000DA0F0000}"/>
    <cellStyle name="20% - Accent3 23 4" xfId="4397" xr:uid="{00000000-0005-0000-0000-0000DB0F0000}"/>
    <cellStyle name="20% - Accent3 23_Sheet1" xfId="4398" xr:uid="{00000000-0005-0000-0000-0000DC0F0000}"/>
    <cellStyle name="20% - Accent3 24" xfId="4399" xr:uid="{00000000-0005-0000-0000-0000DD0F0000}"/>
    <cellStyle name="20% - Accent3 24 10" xfId="4400" xr:uid="{00000000-0005-0000-0000-0000DE0F0000}"/>
    <cellStyle name="20% - Accent3 24 11" xfId="4401" xr:uid="{00000000-0005-0000-0000-0000DF0F0000}"/>
    <cellStyle name="20% - Accent3 24 11 2" xfId="4402" xr:uid="{00000000-0005-0000-0000-0000E00F0000}"/>
    <cellStyle name="20% - Accent3 24 11 2 2" xfId="4403" xr:uid="{00000000-0005-0000-0000-0000E10F0000}"/>
    <cellStyle name="20% - Accent3 24 11 2 3" xfId="4404" xr:uid="{00000000-0005-0000-0000-0000E20F0000}"/>
    <cellStyle name="20% - Accent3 24 11 2_Essbase BS Tax Accounts EOY" xfId="4405" xr:uid="{00000000-0005-0000-0000-0000E30F0000}"/>
    <cellStyle name="20% - Accent3 24 11 3" xfId="4406" xr:uid="{00000000-0005-0000-0000-0000E40F0000}"/>
    <cellStyle name="20% - Accent3 24 11 4" xfId="4407" xr:uid="{00000000-0005-0000-0000-0000E50F0000}"/>
    <cellStyle name="20% - Accent3 24 11_Essbase BS Tax Accounts EOY" xfId="4408" xr:uid="{00000000-0005-0000-0000-0000E60F0000}"/>
    <cellStyle name="20% - Accent3 24 12" xfId="4409" xr:uid="{00000000-0005-0000-0000-0000E70F0000}"/>
    <cellStyle name="20% - Accent3 24 12 2" xfId="4410" xr:uid="{00000000-0005-0000-0000-0000E80F0000}"/>
    <cellStyle name="20% - Accent3 24 12 2 2" xfId="4411" xr:uid="{00000000-0005-0000-0000-0000E90F0000}"/>
    <cellStyle name="20% - Accent3 24 12 2 3" xfId="4412" xr:uid="{00000000-0005-0000-0000-0000EA0F0000}"/>
    <cellStyle name="20% - Accent3 24 12 2_Essbase BS Tax Accounts EOY" xfId="4413" xr:uid="{00000000-0005-0000-0000-0000EB0F0000}"/>
    <cellStyle name="20% - Accent3 24 12 3" xfId="4414" xr:uid="{00000000-0005-0000-0000-0000EC0F0000}"/>
    <cellStyle name="20% - Accent3 24 12 4" xfId="4415" xr:uid="{00000000-0005-0000-0000-0000ED0F0000}"/>
    <cellStyle name="20% - Accent3 24 12_Essbase BS Tax Accounts EOY" xfId="4416" xr:uid="{00000000-0005-0000-0000-0000EE0F0000}"/>
    <cellStyle name="20% - Accent3 24 13" xfId="4417" xr:uid="{00000000-0005-0000-0000-0000EF0F0000}"/>
    <cellStyle name="20% - Accent3 24 14" xfId="4418" xr:uid="{00000000-0005-0000-0000-0000F00F0000}"/>
    <cellStyle name="20% - Accent3 24 15" xfId="4419" xr:uid="{00000000-0005-0000-0000-0000F10F0000}"/>
    <cellStyle name="20% - Accent3 24 2" xfId="4420" xr:uid="{00000000-0005-0000-0000-0000F20F0000}"/>
    <cellStyle name="20% - Accent3 24 2 2" xfId="4421" xr:uid="{00000000-0005-0000-0000-0000F30F0000}"/>
    <cellStyle name="20% - Accent3 24 2 3" xfId="4422" xr:uid="{00000000-0005-0000-0000-0000F40F0000}"/>
    <cellStyle name="20% - Accent3 24 2 4" xfId="4423" xr:uid="{00000000-0005-0000-0000-0000F50F0000}"/>
    <cellStyle name="20% - Accent3 24 3" xfId="4424" xr:uid="{00000000-0005-0000-0000-0000F60F0000}"/>
    <cellStyle name="20% - Accent3 24 3 2" xfId="4425" xr:uid="{00000000-0005-0000-0000-0000F70F0000}"/>
    <cellStyle name="20% - Accent3 24 3 2 2" xfId="4426" xr:uid="{00000000-0005-0000-0000-0000F80F0000}"/>
    <cellStyle name="20% - Accent3 24 3 2 2 2" xfId="4427" xr:uid="{00000000-0005-0000-0000-0000F90F0000}"/>
    <cellStyle name="20% - Accent3 24 3 2 2 2 2" xfId="4428" xr:uid="{00000000-0005-0000-0000-0000FA0F0000}"/>
    <cellStyle name="20% - Accent3 24 3 2 2 2 3" xfId="4429" xr:uid="{00000000-0005-0000-0000-0000FB0F0000}"/>
    <cellStyle name="20% - Accent3 24 3 2 2 2_Essbase BS Tax Accounts EOY" xfId="4430" xr:uid="{00000000-0005-0000-0000-0000FC0F0000}"/>
    <cellStyle name="20% - Accent3 24 3 2 2 3" xfId="4431" xr:uid="{00000000-0005-0000-0000-0000FD0F0000}"/>
    <cellStyle name="20% - Accent3 24 3 2 2 4" xfId="4432" xr:uid="{00000000-0005-0000-0000-0000FE0F0000}"/>
    <cellStyle name="20% - Accent3 24 3 2 2_Essbase BS Tax Accounts EOY" xfId="4433" xr:uid="{00000000-0005-0000-0000-0000FF0F0000}"/>
    <cellStyle name="20% - Accent3 24 3 2 3" xfId="4434" xr:uid="{00000000-0005-0000-0000-000000100000}"/>
    <cellStyle name="20% - Accent3 24 3 2 3 2" xfId="4435" xr:uid="{00000000-0005-0000-0000-000001100000}"/>
    <cellStyle name="20% - Accent3 24 3 2 3 3" xfId="4436" xr:uid="{00000000-0005-0000-0000-000002100000}"/>
    <cellStyle name="20% - Accent3 24 3 2 3_Essbase BS Tax Accounts EOY" xfId="4437" xr:uid="{00000000-0005-0000-0000-000003100000}"/>
    <cellStyle name="20% - Accent3 24 3 2 4" xfId="4438" xr:uid="{00000000-0005-0000-0000-000004100000}"/>
    <cellStyle name="20% - Accent3 24 3 2 5" xfId="4439" xr:uid="{00000000-0005-0000-0000-000005100000}"/>
    <cellStyle name="20% - Accent3 24 3 2_Essbase BS Tax Accounts EOY" xfId="4440" xr:uid="{00000000-0005-0000-0000-000006100000}"/>
    <cellStyle name="20% - Accent3 24 3 3" xfId="4441" xr:uid="{00000000-0005-0000-0000-000007100000}"/>
    <cellStyle name="20% - Accent3 24 3 3 2" xfId="4442" xr:uid="{00000000-0005-0000-0000-000008100000}"/>
    <cellStyle name="20% - Accent3 24 3 3 2 2" xfId="4443" xr:uid="{00000000-0005-0000-0000-000009100000}"/>
    <cellStyle name="20% - Accent3 24 3 3 2 3" xfId="4444" xr:uid="{00000000-0005-0000-0000-00000A100000}"/>
    <cellStyle name="20% - Accent3 24 3 3 2_Essbase BS Tax Accounts EOY" xfId="4445" xr:uid="{00000000-0005-0000-0000-00000B100000}"/>
    <cellStyle name="20% - Accent3 24 3 3 3" xfId="4446" xr:uid="{00000000-0005-0000-0000-00000C100000}"/>
    <cellStyle name="20% - Accent3 24 3 3 4" xfId="4447" xr:uid="{00000000-0005-0000-0000-00000D100000}"/>
    <cellStyle name="20% - Accent3 24 3 3_Essbase BS Tax Accounts EOY" xfId="4448" xr:uid="{00000000-0005-0000-0000-00000E100000}"/>
    <cellStyle name="20% - Accent3 24 3 4" xfId="4449" xr:uid="{00000000-0005-0000-0000-00000F100000}"/>
    <cellStyle name="20% - Accent3 24 3 4 2" xfId="4450" xr:uid="{00000000-0005-0000-0000-000010100000}"/>
    <cellStyle name="20% - Accent3 24 3 4 3" xfId="4451" xr:uid="{00000000-0005-0000-0000-000011100000}"/>
    <cellStyle name="20% - Accent3 24 3 4_Essbase BS Tax Accounts EOY" xfId="4452" xr:uid="{00000000-0005-0000-0000-000012100000}"/>
    <cellStyle name="20% - Accent3 24 3 5" xfId="4453" xr:uid="{00000000-0005-0000-0000-000013100000}"/>
    <cellStyle name="20% - Accent3 24 3 6" xfId="4454" xr:uid="{00000000-0005-0000-0000-000014100000}"/>
    <cellStyle name="20% - Accent3 24 3 7" xfId="4455" xr:uid="{00000000-0005-0000-0000-000015100000}"/>
    <cellStyle name="20% - Accent3 24 3_Essbase BS Tax Accounts EOY" xfId="4456" xr:uid="{00000000-0005-0000-0000-000016100000}"/>
    <cellStyle name="20% - Accent3 24 4" xfId="4457" xr:uid="{00000000-0005-0000-0000-000017100000}"/>
    <cellStyle name="20% - Accent3 24 4 2" xfId="4458" xr:uid="{00000000-0005-0000-0000-000018100000}"/>
    <cellStyle name="20% - Accent3 24 4 2 2" xfId="4459" xr:uid="{00000000-0005-0000-0000-000019100000}"/>
    <cellStyle name="20% - Accent3 24 4 2 2 2" xfId="4460" xr:uid="{00000000-0005-0000-0000-00001A100000}"/>
    <cellStyle name="20% - Accent3 24 4 2 2 3" xfId="4461" xr:uid="{00000000-0005-0000-0000-00001B100000}"/>
    <cellStyle name="20% - Accent3 24 4 2 2_Essbase BS Tax Accounts EOY" xfId="4462" xr:uid="{00000000-0005-0000-0000-00001C100000}"/>
    <cellStyle name="20% - Accent3 24 4 2 3" xfId="4463" xr:uid="{00000000-0005-0000-0000-00001D100000}"/>
    <cellStyle name="20% - Accent3 24 4 2 4" xfId="4464" xr:uid="{00000000-0005-0000-0000-00001E100000}"/>
    <cellStyle name="20% - Accent3 24 4 2_Essbase BS Tax Accounts EOY" xfId="4465" xr:uid="{00000000-0005-0000-0000-00001F100000}"/>
    <cellStyle name="20% - Accent3 24 4 3" xfId="4466" xr:uid="{00000000-0005-0000-0000-000020100000}"/>
    <cellStyle name="20% - Accent3 24 4 3 2" xfId="4467" xr:uid="{00000000-0005-0000-0000-000021100000}"/>
    <cellStyle name="20% - Accent3 24 4 3 3" xfId="4468" xr:uid="{00000000-0005-0000-0000-000022100000}"/>
    <cellStyle name="20% - Accent3 24 4 3_Essbase BS Tax Accounts EOY" xfId="4469" xr:uid="{00000000-0005-0000-0000-000023100000}"/>
    <cellStyle name="20% - Accent3 24 4 4" xfId="4470" xr:uid="{00000000-0005-0000-0000-000024100000}"/>
    <cellStyle name="20% - Accent3 24 4 5" xfId="4471" xr:uid="{00000000-0005-0000-0000-000025100000}"/>
    <cellStyle name="20% - Accent3 24 4_Essbase BS Tax Accounts EOY" xfId="4472" xr:uid="{00000000-0005-0000-0000-000026100000}"/>
    <cellStyle name="20% - Accent3 24 5" xfId="4473" xr:uid="{00000000-0005-0000-0000-000027100000}"/>
    <cellStyle name="20% - Accent3 24 6" xfId="4474" xr:uid="{00000000-0005-0000-0000-000028100000}"/>
    <cellStyle name="20% - Accent3 24 7" xfId="4475" xr:uid="{00000000-0005-0000-0000-000029100000}"/>
    <cellStyle name="20% - Accent3 24 8" xfId="4476" xr:uid="{00000000-0005-0000-0000-00002A100000}"/>
    <cellStyle name="20% - Accent3 24 9" xfId="4477" xr:uid="{00000000-0005-0000-0000-00002B100000}"/>
    <cellStyle name="20% - Accent3 24_Basis Detail" xfId="4478" xr:uid="{00000000-0005-0000-0000-00002C100000}"/>
    <cellStyle name="20% - Accent3 25" xfId="4479" xr:uid="{00000000-0005-0000-0000-00002D100000}"/>
    <cellStyle name="20% - Accent3 25 10" xfId="4480" xr:uid="{00000000-0005-0000-0000-00002E100000}"/>
    <cellStyle name="20% - Accent3 25 11" xfId="4481" xr:uid="{00000000-0005-0000-0000-00002F100000}"/>
    <cellStyle name="20% - Accent3 25 12" xfId="4482" xr:uid="{00000000-0005-0000-0000-000030100000}"/>
    <cellStyle name="20% - Accent3 25 2" xfId="4483" xr:uid="{00000000-0005-0000-0000-000031100000}"/>
    <cellStyle name="20% - Accent3 25 2 2" xfId="4484" xr:uid="{00000000-0005-0000-0000-000032100000}"/>
    <cellStyle name="20% - Accent3 25 2 3" xfId="4485" xr:uid="{00000000-0005-0000-0000-000033100000}"/>
    <cellStyle name="20% - Accent3 25 2 4" xfId="4486" xr:uid="{00000000-0005-0000-0000-000034100000}"/>
    <cellStyle name="20% - Accent3 25 2 5" xfId="4487" xr:uid="{00000000-0005-0000-0000-000035100000}"/>
    <cellStyle name="20% - Accent3 25 3" xfId="4488" xr:uid="{00000000-0005-0000-0000-000036100000}"/>
    <cellStyle name="20% - Accent3 25 3 2" xfId="4489" xr:uid="{00000000-0005-0000-0000-000037100000}"/>
    <cellStyle name="20% - Accent3 25 3 3" xfId="4490" xr:uid="{00000000-0005-0000-0000-000038100000}"/>
    <cellStyle name="20% - Accent3 25 3 4" xfId="4491" xr:uid="{00000000-0005-0000-0000-000039100000}"/>
    <cellStyle name="20% - Accent3 25 4" xfId="4492" xr:uid="{00000000-0005-0000-0000-00003A100000}"/>
    <cellStyle name="20% - Accent3 25 4 2" xfId="4493" xr:uid="{00000000-0005-0000-0000-00003B100000}"/>
    <cellStyle name="20% - Accent3 25 4 3" xfId="4494" xr:uid="{00000000-0005-0000-0000-00003C100000}"/>
    <cellStyle name="20% - Accent3 25 4 4" xfId="4495" xr:uid="{00000000-0005-0000-0000-00003D100000}"/>
    <cellStyle name="20% - Accent3 25 4 5" xfId="4496" xr:uid="{00000000-0005-0000-0000-00003E100000}"/>
    <cellStyle name="20% - Accent3 25 4 6" xfId="4497" xr:uid="{00000000-0005-0000-0000-00003F100000}"/>
    <cellStyle name="20% - Accent3 25 5" xfId="4498" xr:uid="{00000000-0005-0000-0000-000040100000}"/>
    <cellStyle name="20% - Accent3 25 5 2" xfId="4499" xr:uid="{00000000-0005-0000-0000-000041100000}"/>
    <cellStyle name="20% - Accent3 25 5 2 2" xfId="4500" xr:uid="{00000000-0005-0000-0000-000042100000}"/>
    <cellStyle name="20% - Accent3 25 5 2 2 2" xfId="4501" xr:uid="{00000000-0005-0000-0000-000043100000}"/>
    <cellStyle name="20% - Accent3 25 5 2 2 2 2" xfId="4502" xr:uid="{00000000-0005-0000-0000-000044100000}"/>
    <cellStyle name="20% - Accent3 25 5 2 2 2 3" xfId="4503" xr:uid="{00000000-0005-0000-0000-000045100000}"/>
    <cellStyle name="20% - Accent3 25 5 2 2 2_Essbase BS Tax Accounts EOY" xfId="4504" xr:uid="{00000000-0005-0000-0000-000046100000}"/>
    <cellStyle name="20% - Accent3 25 5 2 2 3" xfId="4505" xr:uid="{00000000-0005-0000-0000-000047100000}"/>
    <cellStyle name="20% - Accent3 25 5 2 2 4" xfId="4506" xr:uid="{00000000-0005-0000-0000-000048100000}"/>
    <cellStyle name="20% - Accent3 25 5 2 2_Essbase BS Tax Accounts EOY" xfId="4507" xr:uid="{00000000-0005-0000-0000-000049100000}"/>
    <cellStyle name="20% - Accent3 25 5 2 3" xfId="4508" xr:uid="{00000000-0005-0000-0000-00004A100000}"/>
    <cellStyle name="20% - Accent3 25 5 2 3 2" xfId="4509" xr:uid="{00000000-0005-0000-0000-00004B100000}"/>
    <cellStyle name="20% - Accent3 25 5 2 3 3" xfId="4510" xr:uid="{00000000-0005-0000-0000-00004C100000}"/>
    <cellStyle name="20% - Accent3 25 5 2 3_Essbase BS Tax Accounts EOY" xfId="4511" xr:uid="{00000000-0005-0000-0000-00004D100000}"/>
    <cellStyle name="20% - Accent3 25 5 2 4" xfId="4512" xr:uid="{00000000-0005-0000-0000-00004E100000}"/>
    <cellStyle name="20% - Accent3 25 5 2 5" xfId="4513" xr:uid="{00000000-0005-0000-0000-00004F100000}"/>
    <cellStyle name="20% - Accent3 25 5 2_Essbase BS Tax Accounts EOY" xfId="4514" xr:uid="{00000000-0005-0000-0000-000050100000}"/>
    <cellStyle name="20% - Accent3 25 5 3" xfId="4515" xr:uid="{00000000-0005-0000-0000-000051100000}"/>
    <cellStyle name="20% - Accent3 25 5 3 2" xfId="4516" xr:uid="{00000000-0005-0000-0000-000052100000}"/>
    <cellStyle name="20% - Accent3 25 5 3 2 2" xfId="4517" xr:uid="{00000000-0005-0000-0000-000053100000}"/>
    <cellStyle name="20% - Accent3 25 5 3 2 3" xfId="4518" xr:uid="{00000000-0005-0000-0000-000054100000}"/>
    <cellStyle name="20% - Accent3 25 5 3 2_Essbase BS Tax Accounts EOY" xfId="4519" xr:uid="{00000000-0005-0000-0000-000055100000}"/>
    <cellStyle name="20% - Accent3 25 5 3 3" xfId="4520" xr:uid="{00000000-0005-0000-0000-000056100000}"/>
    <cellStyle name="20% - Accent3 25 5 3 4" xfId="4521" xr:uid="{00000000-0005-0000-0000-000057100000}"/>
    <cellStyle name="20% - Accent3 25 5 3_Essbase BS Tax Accounts EOY" xfId="4522" xr:uid="{00000000-0005-0000-0000-000058100000}"/>
    <cellStyle name="20% - Accent3 25 5 4" xfId="4523" xr:uid="{00000000-0005-0000-0000-000059100000}"/>
    <cellStyle name="20% - Accent3 25 5 4 2" xfId="4524" xr:uid="{00000000-0005-0000-0000-00005A100000}"/>
    <cellStyle name="20% - Accent3 25 5 4 3" xfId="4525" xr:uid="{00000000-0005-0000-0000-00005B100000}"/>
    <cellStyle name="20% - Accent3 25 5 4_Essbase BS Tax Accounts EOY" xfId="4526" xr:uid="{00000000-0005-0000-0000-00005C100000}"/>
    <cellStyle name="20% - Accent3 25 5 5" xfId="4527" xr:uid="{00000000-0005-0000-0000-00005D100000}"/>
    <cellStyle name="20% - Accent3 25 5 6" xfId="4528" xr:uid="{00000000-0005-0000-0000-00005E100000}"/>
    <cellStyle name="20% - Accent3 25 5 7" xfId="4529" xr:uid="{00000000-0005-0000-0000-00005F100000}"/>
    <cellStyle name="20% - Accent3 25 5_Essbase BS Tax Accounts EOY" xfId="4530" xr:uid="{00000000-0005-0000-0000-000060100000}"/>
    <cellStyle name="20% - Accent3 25 6" xfId="4531" xr:uid="{00000000-0005-0000-0000-000061100000}"/>
    <cellStyle name="20% - Accent3 25 6 2" xfId="4532" xr:uid="{00000000-0005-0000-0000-000062100000}"/>
    <cellStyle name="20% - Accent3 25 6 2 2" xfId="4533" xr:uid="{00000000-0005-0000-0000-000063100000}"/>
    <cellStyle name="20% - Accent3 25 6 2 2 2" xfId="4534" xr:uid="{00000000-0005-0000-0000-000064100000}"/>
    <cellStyle name="20% - Accent3 25 6 2 2 3" xfId="4535" xr:uid="{00000000-0005-0000-0000-000065100000}"/>
    <cellStyle name="20% - Accent3 25 6 2 2_Essbase BS Tax Accounts EOY" xfId="4536" xr:uid="{00000000-0005-0000-0000-000066100000}"/>
    <cellStyle name="20% - Accent3 25 6 2 3" xfId="4537" xr:uid="{00000000-0005-0000-0000-000067100000}"/>
    <cellStyle name="20% - Accent3 25 6 2 4" xfId="4538" xr:uid="{00000000-0005-0000-0000-000068100000}"/>
    <cellStyle name="20% - Accent3 25 6 2_Essbase BS Tax Accounts EOY" xfId="4539" xr:uid="{00000000-0005-0000-0000-000069100000}"/>
    <cellStyle name="20% - Accent3 25 6 3" xfId="4540" xr:uid="{00000000-0005-0000-0000-00006A100000}"/>
    <cellStyle name="20% - Accent3 25 6 3 2" xfId="4541" xr:uid="{00000000-0005-0000-0000-00006B100000}"/>
    <cellStyle name="20% - Accent3 25 6 3 3" xfId="4542" xr:uid="{00000000-0005-0000-0000-00006C100000}"/>
    <cellStyle name="20% - Accent3 25 6 3_Essbase BS Tax Accounts EOY" xfId="4543" xr:uid="{00000000-0005-0000-0000-00006D100000}"/>
    <cellStyle name="20% - Accent3 25 6 4" xfId="4544" xr:uid="{00000000-0005-0000-0000-00006E100000}"/>
    <cellStyle name="20% - Accent3 25 6 5" xfId="4545" xr:uid="{00000000-0005-0000-0000-00006F100000}"/>
    <cellStyle name="20% - Accent3 25 6 6" xfId="4546" xr:uid="{00000000-0005-0000-0000-000070100000}"/>
    <cellStyle name="20% - Accent3 25 6_Essbase BS Tax Accounts EOY" xfId="4547" xr:uid="{00000000-0005-0000-0000-000071100000}"/>
    <cellStyle name="20% - Accent3 25 7" xfId="4548" xr:uid="{00000000-0005-0000-0000-000072100000}"/>
    <cellStyle name="20% - Accent3 25 7 2" xfId="4549" xr:uid="{00000000-0005-0000-0000-000073100000}"/>
    <cellStyle name="20% - Accent3 25 7 2 2" xfId="4550" xr:uid="{00000000-0005-0000-0000-000074100000}"/>
    <cellStyle name="20% - Accent3 25 7 2 3" xfId="4551" xr:uid="{00000000-0005-0000-0000-000075100000}"/>
    <cellStyle name="20% - Accent3 25 7 2_Essbase BS Tax Accounts EOY" xfId="4552" xr:uid="{00000000-0005-0000-0000-000076100000}"/>
    <cellStyle name="20% - Accent3 25 7 3" xfId="4553" xr:uid="{00000000-0005-0000-0000-000077100000}"/>
    <cellStyle name="20% - Accent3 25 7 4" xfId="4554" xr:uid="{00000000-0005-0000-0000-000078100000}"/>
    <cellStyle name="20% - Accent3 25 7_Essbase BS Tax Accounts EOY" xfId="4555" xr:uid="{00000000-0005-0000-0000-000079100000}"/>
    <cellStyle name="20% - Accent3 25 8" xfId="4556" xr:uid="{00000000-0005-0000-0000-00007A100000}"/>
    <cellStyle name="20% - Accent3 25 8 2" xfId="4557" xr:uid="{00000000-0005-0000-0000-00007B100000}"/>
    <cellStyle name="20% - Accent3 25 8 2 2" xfId="4558" xr:uid="{00000000-0005-0000-0000-00007C100000}"/>
    <cellStyle name="20% - Accent3 25 8 2 3" xfId="4559" xr:uid="{00000000-0005-0000-0000-00007D100000}"/>
    <cellStyle name="20% - Accent3 25 8 2_Essbase BS Tax Accounts EOY" xfId="4560" xr:uid="{00000000-0005-0000-0000-00007E100000}"/>
    <cellStyle name="20% - Accent3 25 8 3" xfId="4561" xr:uid="{00000000-0005-0000-0000-00007F100000}"/>
    <cellStyle name="20% - Accent3 25 8 4" xfId="4562" xr:uid="{00000000-0005-0000-0000-000080100000}"/>
    <cellStyle name="20% - Accent3 25 8_Essbase BS Tax Accounts EOY" xfId="4563" xr:uid="{00000000-0005-0000-0000-000081100000}"/>
    <cellStyle name="20% - Accent3 25 9" xfId="4564" xr:uid="{00000000-0005-0000-0000-000082100000}"/>
    <cellStyle name="20% - Accent3 25_Basis Detail" xfId="4565" xr:uid="{00000000-0005-0000-0000-000083100000}"/>
    <cellStyle name="20% - Accent3 26" xfId="4566" xr:uid="{00000000-0005-0000-0000-000084100000}"/>
    <cellStyle name="20% - Accent3 26 10" xfId="4567" xr:uid="{00000000-0005-0000-0000-000085100000}"/>
    <cellStyle name="20% - Accent3 26 11" xfId="4568" xr:uid="{00000000-0005-0000-0000-000086100000}"/>
    <cellStyle name="20% - Accent3 26 2" xfId="4569" xr:uid="{00000000-0005-0000-0000-000087100000}"/>
    <cellStyle name="20% - Accent3 26 2 2" xfId="4570" xr:uid="{00000000-0005-0000-0000-000088100000}"/>
    <cellStyle name="20% - Accent3 26 2 2 2" xfId="4571" xr:uid="{00000000-0005-0000-0000-000089100000}"/>
    <cellStyle name="20% - Accent3 26 2 2 2 2" xfId="4572" xr:uid="{00000000-0005-0000-0000-00008A100000}"/>
    <cellStyle name="20% - Accent3 26 2 2 2 3" xfId="4573" xr:uid="{00000000-0005-0000-0000-00008B100000}"/>
    <cellStyle name="20% - Accent3 26 2 2 2_Essbase BS Tax Accounts EOY" xfId="4574" xr:uid="{00000000-0005-0000-0000-00008C100000}"/>
    <cellStyle name="20% - Accent3 26 2 2 3" xfId="4575" xr:uid="{00000000-0005-0000-0000-00008D100000}"/>
    <cellStyle name="20% - Accent3 26 2 2 4" xfId="4576" xr:uid="{00000000-0005-0000-0000-00008E100000}"/>
    <cellStyle name="20% - Accent3 26 2 2_Essbase BS Tax Accounts EOY" xfId="4577" xr:uid="{00000000-0005-0000-0000-00008F100000}"/>
    <cellStyle name="20% - Accent3 26 2 3" xfId="4578" xr:uid="{00000000-0005-0000-0000-000090100000}"/>
    <cellStyle name="20% - Accent3 26 2 3 2" xfId="4579" xr:uid="{00000000-0005-0000-0000-000091100000}"/>
    <cellStyle name="20% - Accent3 26 2 3 2 2" xfId="4580" xr:uid="{00000000-0005-0000-0000-000092100000}"/>
    <cellStyle name="20% - Accent3 26 2 3 3" xfId="4581" xr:uid="{00000000-0005-0000-0000-000093100000}"/>
    <cellStyle name="20% - Accent3 26 2 3 4" xfId="4582" xr:uid="{00000000-0005-0000-0000-000094100000}"/>
    <cellStyle name="20% - Accent3 26 2 3_Essbase BS Tax Accounts EOY" xfId="4583" xr:uid="{00000000-0005-0000-0000-000095100000}"/>
    <cellStyle name="20% - Accent3 26 2 4" xfId="4584" xr:uid="{00000000-0005-0000-0000-000096100000}"/>
    <cellStyle name="20% - Accent3 26 2 4 2" xfId="4585" xr:uid="{00000000-0005-0000-0000-000097100000}"/>
    <cellStyle name="20% - Accent3 26 2 5" xfId="4586" xr:uid="{00000000-0005-0000-0000-000098100000}"/>
    <cellStyle name="20% - Accent3 26 2 6" xfId="4587" xr:uid="{00000000-0005-0000-0000-000099100000}"/>
    <cellStyle name="20% - Accent3 26 2 7" xfId="4588" xr:uid="{00000000-0005-0000-0000-00009A100000}"/>
    <cellStyle name="20% - Accent3 26 2_Essbase BS Tax Accounts EOY" xfId="4589" xr:uid="{00000000-0005-0000-0000-00009B100000}"/>
    <cellStyle name="20% - Accent3 26 3" xfId="4590" xr:uid="{00000000-0005-0000-0000-00009C100000}"/>
    <cellStyle name="20% - Accent3 26 3 2" xfId="4591" xr:uid="{00000000-0005-0000-0000-00009D100000}"/>
    <cellStyle name="20% - Accent3 26 3 2 2" xfId="4592" xr:uid="{00000000-0005-0000-0000-00009E100000}"/>
    <cellStyle name="20% - Accent3 26 3 2 3" xfId="4593" xr:uid="{00000000-0005-0000-0000-00009F100000}"/>
    <cellStyle name="20% - Accent3 26 3 2_Essbase BS Tax Accounts EOY" xfId="4594" xr:uid="{00000000-0005-0000-0000-0000A0100000}"/>
    <cellStyle name="20% - Accent3 26 3 3" xfId="4595" xr:uid="{00000000-0005-0000-0000-0000A1100000}"/>
    <cellStyle name="20% - Accent3 26 3 4" xfId="4596" xr:uid="{00000000-0005-0000-0000-0000A2100000}"/>
    <cellStyle name="20% - Accent3 26 3_Essbase BS Tax Accounts EOY" xfId="4597" xr:uid="{00000000-0005-0000-0000-0000A3100000}"/>
    <cellStyle name="20% - Accent3 26 4" xfId="4598" xr:uid="{00000000-0005-0000-0000-0000A4100000}"/>
    <cellStyle name="20% - Accent3 26 4 2" xfId="4599" xr:uid="{00000000-0005-0000-0000-0000A5100000}"/>
    <cellStyle name="20% - Accent3 26 4 2 2" xfId="4600" xr:uid="{00000000-0005-0000-0000-0000A6100000}"/>
    <cellStyle name="20% - Accent3 26 4 2 3" xfId="4601" xr:uid="{00000000-0005-0000-0000-0000A7100000}"/>
    <cellStyle name="20% - Accent3 26 4 3" xfId="4602" xr:uid="{00000000-0005-0000-0000-0000A8100000}"/>
    <cellStyle name="20% - Accent3 26 4 4" xfId="4603" xr:uid="{00000000-0005-0000-0000-0000A9100000}"/>
    <cellStyle name="20% - Accent3 26 4_Essbase BS Tax Accounts EOY" xfId="4604" xr:uid="{00000000-0005-0000-0000-0000AA100000}"/>
    <cellStyle name="20% - Accent3 26 5" xfId="4605" xr:uid="{00000000-0005-0000-0000-0000AB100000}"/>
    <cellStyle name="20% - Accent3 26 5 2" xfId="4606" xr:uid="{00000000-0005-0000-0000-0000AC100000}"/>
    <cellStyle name="20% - Accent3 26 5 2 2" xfId="4607" xr:uid="{00000000-0005-0000-0000-0000AD100000}"/>
    <cellStyle name="20% - Accent3 26 5 3" xfId="4608" xr:uid="{00000000-0005-0000-0000-0000AE100000}"/>
    <cellStyle name="20% - Accent3 26 5 4" xfId="4609" xr:uid="{00000000-0005-0000-0000-0000AF100000}"/>
    <cellStyle name="20% - Accent3 26 6" xfId="4610" xr:uid="{00000000-0005-0000-0000-0000B0100000}"/>
    <cellStyle name="20% - Accent3 26 6 2" xfId="4611" xr:uid="{00000000-0005-0000-0000-0000B1100000}"/>
    <cellStyle name="20% - Accent3 26 6 2 2" xfId="4612" xr:uid="{00000000-0005-0000-0000-0000B2100000}"/>
    <cellStyle name="20% - Accent3 26 6 3" xfId="4613" xr:uid="{00000000-0005-0000-0000-0000B3100000}"/>
    <cellStyle name="20% - Accent3 26 6 4" xfId="4614" xr:uid="{00000000-0005-0000-0000-0000B4100000}"/>
    <cellStyle name="20% - Accent3 26 6_Essbase BS Tax Accounts EOY" xfId="4615" xr:uid="{00000000-0005-0000-0000-0000B5100000}"/>
    <cellStyle name="20% - Accent3 26 7" xfId="4616" xr:uid="{00000000-0005-0000-0000-0000B6100000}"/>
    <cellStyle name="20% - Accent3 26 7 2" xfId="4617" xr:uid="{00000000-0005-0000-0000-0000B7100000}"/>
    <cellStyle name="20% - Accent3 26 7 2 2" xfId="4618" xr:uid="{00000000-0005-0000-0000-0000B8100000}"/>
    <cellStyle name="20% - Accent3 26 7 3" xfId="4619" xr:uid="{00000000-0005-0000-0000-0000B9100000}"/>
    <cellStyle name="20% - Accent3 26 7 4" xfId="4620" xr:uid="{00000000-0005-0000-0000-0000BA100000}"/>
    <cellStyle name="20% - Accent3 26 7_Essbase BS Tax Accounts EOY" xfId="4621" xr:uid="{00000000-0005-0000-0000-0000BB100000}"/>
    <cellStyle name="20% - Accent3 26 8" xfId="4622" xr:uid="{00000000-0005-0000-0000-0000BC100000}"/>
    <cellStyle name="20% - Accent3 26 8 2" xfId="4623" xr:uid="{00000000-0005-0000-0000-0000BD100000}"/>
    <cellStyle name="20% - Accent3 26 8 2 2" xfId="4624" xr:uid="{00000000-0005-0000-0000-0000BE100000}"/>
    <cellStyle name="20% - Accent3 26 8 3" xfId="4625" xr:uid="{00000000-0005-0000-0000-0000BF100000}"/>
    <cellStyle name="20% - Accent3 26 8 4" xfId="4626" xr:uid="{00000000-0005-0000-0000-0000C0100000}"/>
    <cellStyle name="20% - Accent3 26 8_Essbase BS Tax Accounts EOY" xfId="4627" xr:uid="{00000000-0005-0000-0000-0000C1100000}"/>
    <cellStyle name="20% - Accent3 26 9" xfId="4628" xr:uid="{00000000-0005-0000-0000-0000C2100000}"/>
    <cellStyle name="20% - Accent3 26 9 2" xfId="4629" xr:uid="{00000000-0005-0000-0000-0000C3100000}"/>
    <cellStyle name="20% - Accent3 27" xfId="4630" xr:uid="{00000000-0005-0000-0000-0000C4100000}"/>
    <cellStyle name="20% - Accent3 27 2" xfId="4631" xr:uid="{00000000-0005-0000-0000-0000C5100000}"/>
    <cellStyle name="20% - Accent3 27 2 2" xfId="4632" xr:uid="{00000000-0005-0000-0000-0000C6100000}"/>
    <cellStyle name="20% - Accent3 27 2 2 2" xfId="4633" xr:uid="{00000000-0005-0000-0000-0000C7100000}"/>
    <cellStyle name="20% - Accent3 27 2 3" xfId="4634" xr:uid="{00000000-0005-0000-0000-0000C8100000}"/>
    <cellStyle name="20% - Accent3 27 2 4" xfId="4635" xr:uid="{00000000-0005-0000-0000-0000C9100000}"/>
    <cellStyle name="20% - Accent3 27 2 5" xfId="4636" xr:uid="{00000000-0005-0000-0000-0000CA100000}"/>
    <cellStyle name="20% - Accent3 27 3" xfId="4637" xr:uid="{00000000-0005-0000-0000-0000CB100000}"/>
    <cellStyle name="20% - Accent3 27 3 2" xfId="4638" xr:uid="{00000000-0005-0000-0000-0000CC100000}"/>
    <cellStyle name="20% - Accent3 27 3 3" xfId="4639" xr:uid="{00000000-0005-0000-0000-0000CD100000}"/>
    <cellStyle name="20% - Accent3 27 3_Essbase BS Tax Accounts EOY" xfId="4640" xr:uid="{00000000-0005-0000-0000-0000CE100000}"/>
    <cellStyle name="20% - Accent3 27 4" xfId="4641" xr:uid="{00000000-0005-0000-0000-0000CF100000}"/>
    <cellStyle name="20% - Accent3 27 5" xfId="4642" xr:uid="{00000000-0005-0000-0000-0000D0100000}"/>
    <cellStyle name="20% - Accent3 27 6" xfId="4643" xr:uid="{00000000-0005-0000-0000-0000D1100000}"/>
    <cellStyle name="20% - Accent3 28" xfId="4644" xr:uid="{00000000-0005-0000-0000-0000D2100000}"/>
    <cellStyle name="20% - Accent3 28 2" xfId="4645" xr:uid="{00000000-0005-0000-0000-0000D3100000}"/>
    <cellStyle name="20% - Accent3 28 2 2" xfId="4646" xr:uid="{00000000-0005-0000-0000-0000D4100000}"/>
    <cellStyle name="20% - Accent3 28 2 2 2" xfId="4647" xr:uid="{00000000-0005-0000-0000-0000D5100000}"/>
    <cellStyle name="20% - Accent3 28 2 3" xfId="4648" xr:uid="{00000000-0005-0000-0000-0000D6100000}"/>
    <cellStyle name="20% - Accent3 28 2 4" xfId="4649" xr:uid="{00000000-0005-0000-0000-0000D7100000}"/>
    <cellStyle name="20% - Accent3 28 3" xfId="4650" xr:uid="{00000000-0005-0000-0000-0000D8100000}"/>
    <cellStyle name="20% - Accent3 28 3 2" xfId="4651" xr:uid="{00000000-0005-0000-0000-0000D9100000}"/>
    <cellStyle name="20% - Accent3 28 4" xfId="4652" xr:uid="{00000000-0005-0000-0000-0000DA100000}"/>
    <cellStyle name="20% - Accent3 28 5" xfId="4653" xr:uid="{00000000-0005-0000-0000-0000DB100000}"/>
    <cellStyle name="20% - Accent3 28 6" xfId="4654" xr:uid="{00000000-0005-0000-0000-0000DC100000}"/>
    <cellStyle name="20% - Accent3 29" xfId="4655" xr:uid="{00000000-0005-0000-0000-0000DD100000}"/>
    <cellStyle name="20% - Accent3 29 2" xfId="4656" xr:uid="{00000000-0005-0000-0000-0000DE100000}"/>
    <cellStyle name="20% - Accent3 29 2 2" xfId="4657" xr:uid="{00000000-0005-0000-0000-0000DF100000}"/>
    <cellStyle name="20% - Accent3 29 2 3" xfId="4658" xr:uid="{00000000-0005-0000-0000-0000E0100000}"/>
    <cellStyle name="20% - Accent3 29 3" xfId="4659" xr:uid="{00000000-0005-0000-0000-0000E1100000}"/>
    <cellStyle name="20% - Accent3 29 4" xfId="4660" xr:uid="{00000000-0005-0000-0000-0000E2100000}"/>
    <cellStyle name="20% - Accent3 29 5" xfId="4661" xr:uid="{00000000-0005-0000-0000-0000E3100000}"/>
    <cellStyle name="20% - Accent3 3" xfId="4662" xr:uid="{00000000-0005-0000-0000-0000E4100000}"/>
    <cellStyle name="20% - Accent3 3 2" xfId="4663" xr:uid="{00000000-0005-0000-0000-0000E5100000}"/>
    <cellStyle name="20% - Accent3 3 2 10" xfId="4664" xr:uid="{00000000-0005-0000-0000-0000E6100000}"/>
    <cellStyle name="20% - Accent3 3 2 2" xfId="4665" xr:uid="{00000000-0005-0000-0000-0000E7100000}"/>
    <cellStyle name="20% - Accent3 3 2 2 2" xfId="4666" xr:uid="{00000000-0005-0000-0000-0000E8100000}"/>
    <cellStyle name="20% - Accent3 3 2 2 2 2" xfId="4667" xr:uid="{00000000-0005-0000-0000-0000E9100000}"/>
    <cellStyle name="20% - Accent3 3 2 2 3" xfId="4668" xr:uid="{00000000-0005-0000-0000-0000EA100000}"/>
    <cellStyle name="20% - Accent3 3 2 3" xfId="4669" xr:uid="{00000000-0005-0000-0000-0000EB100000}"/>
    <cellStyle name="20% - Accent3 3 2 3 2" xfId="4670" xr:uid="{00000000-0005-0000-0000-0000EC100000}"/>
    <cellStyle name="20% - Accent3 3 2 3 2 2" xfId="4671" xr:uid="{00000000-0005-0000-0000-0000ED100000}"/>
    <cellStyle name="20% - Accent3 3 2 4" xfId="4672" xr:uid="{00000000-0005-0000-0000-0000EE100000}"/>
    <cellStyle name="20% - Accent3 3 2 4 2" xfId="4673" xr:uid="{00000000-0005-0000-0000-0000EF100000}"/>
    <cellStyle name="20% - Accent3 3 2 4 2 2" xfId="4674" xr:uid="{00000000-0005-0000-0000-0000F0100000}"/>
    <cellStyle name="20% - Accent3 3 2 4 3" xfId="4675" xr:uid="{00000000-0005-0000-0000-0000F1100000}"/>
    <cellStyle name="20% - Accent3 3 2 4 4" xfId="4676" xr:uid="{00000000-0005-0000-0000-0000F2100000}"/>
    <cellStyle name="20% - Accent3 3 2 5" xfId="4677" xr:uid="{00000000-0005-0000-0000-0000F3100000}"/>
    <cellStyle name="20% - Accent3 3 2 5 2" xfId="4678" xr:uid="{00000000-0005-0000-0000-0000F4100000}"/>
    <cellStyle name="20% - Accent3 3 2 5 2 2" xfId="4679" xr:uid="{00000000-0005-0000-0000-0000F5100000}"/>
    <cellStyle name="20% - Accent3 3 2 5 3" xfId="4680" xr:uid="{00000000-0005-0000-0000-0000F6100000}"/>
    <cellStyle name="20% - Accent3 3 2 5 4" xfId="4681" xr:uid="{00000000-0005-0000-0000-0000F7100000}"/>
    <cellStyle name="20% - Accent3 3 2 5_Essbase BS Tax Accounts EOY" xfId="4682" xr:uid="{00000000-0005-0000-0000-0000F8100000}"/>
    <cellStyle name="20% - Accent3 3 2 6" xfId="4683" xr:uid="{00000000-0005-0000-0000-0000F9100000}"/>
    <cellStyle name="20% - Accent3 3 2 6 2" xfId="4684" xr:uid="{00000000-0005-0000-0000-0000FA100000}"/>
    <cellStyle name="20% - Accent3 3 2 6 2 2" xfId="4685" xr:uid="{00000000-0005-0000-0000-0000FB100000}"/>
    <cellStyle name="20% - Accent3 3 2 6 3" xfId="4686" xr:uid="{00000000-0005-0000-0000-0000FC100000}"/>
    <cellStyle name="20% - Accent3 3 2 7" xfId="4687" xr:uid="{00000000-0005-0000-0000-0000FD100000}"/>
    <cellStyle name="20% - Accent3 3 2 7 2" xfId="4688" xr:uid="{00000000-0005-0000-0000-0000FE100000}"/>
    <cellStyle name="20% - Accent3 3 2 8" xfId="4689" xr:uid="{00000000-0005-0000-0000-0000FF100000}"/>
    <cellStyle name="20% - Accent3 3 2 9" xfId="4690" xr:uid="{00000000-0005-0000-0000-000000110000}"/>
    <cellStyle name="20% - Accent3 3 2_Basis Info" xfId="4691" xr:uid="{00000000-0005-0000-0000-000001110000}"/>
    <cellStyle name="20% - Accent3 3 3" xfId="4692" xr:uid="{00000000-0005-0000-0000-000002110000}"/>
    <cellStyle name="20% - Accent3 3 3 2" xfId="4693" xr:uid="{00000000-0005-0000-0000-000003110000}"/>
    <cellStyle name="20% - Accent3 3 3 2 2" xfId="4694" xr:uid="{00000000-0005-0000-0000-000004110000}"/>
    <cellStyle name="20% - Accent3 3 3 2 3" xfId="4695" xr:uid="{00000000-0005-0000-0000-000005110000}"/>
    <cellStyle name="20% - Accent3 3 3 2 4" xfId="4696" xr:uid="{00000000-0005-0000-0000-000006110000}"/>
    <cellStyle name="20% - Accent3 3 3 3" xfId="4697" xr:uid="{00000000-0005-0000-0000-000007110000}"/>
    <cellStyle name="20% - Accent3 3 3 4" xfId="4698" xr:uid="{00000000-0005-0000-0000-000008110000}"/>
    <cellStyle name="20% - Accent3 3 3 4 2" xfId="4699" xr:uid="{00000000-0005-0000-0000-000009110000}"/>
    <cellStyle name="20% - Accent3 3 3 5" xfId="4700" xr:uid="{00000000-0005-0000-0000-00000A110000}"/>
    <cellStyle name="20% - Accent3 3 3 6" xfId="4701" xr:uid="{00000000-0005-0000-0000-00000B110000}"/>
    <cellStyle name="20% - Accent3 3 3_Sheet1" xfId="4702" xr:uid="{00000000-0005-0000-0000-00000C110000}"/>
    <cellStyle name="20% - Accent3 3 4" xfId="4703" xr:uid="{00000000-0005-0000-0000-00000D110000}"/>
    <cellStyle name="20% - Accent3 3 4 2" xfId="4704" xr:uid="{00000000-0005-0000-0000-00000E110000}"/>
    <cellStyle name="20% - Accent3 3 4 2 2" xfId="4705" xr:uid="{00000000-0005-0000-0000-00000F110000}"/>
    <cellStyle name="20% - Accent3 3 4 2 3" xfId="4706" xr:uid="{00000000-0005-0000-0000-000010110000}"/>
    <cellStyle name="20% - Accent3 3 4 2_Essbase BS Tax Accounts EOY" xfId="4707" xr:uid="{00000000-0005-0000-0000-000011110000}"/>
    <cellStyle name="20% - Accent3 3 5" xfId="4708" xr:uid="{00000000-0005-0000-0000-000012110000}"/>
    <cellStyle name="20% - Accent3 3 5 2" xfId="4709" xr:uid="{00000000-0005-0000-0000-000013110000}"/>
    <cellStyle name="20% - Accent3 3 5 2 2" xfId="4710" xr:uid="{00000000-0005-0000-0000-000014110000}"/>
    <cellStyle name="20% - Accent3 3 5 2 2 2" xfId="4711" xr:uid="{00000000-0005-0000-0000-000015110000}"/>
    <cellStyle name="20% - Accent3 3 5 2 3" xfId="4712" xr:uid="{00000000-0005-0000-0000-000016110000}"/>
    <cellStyle name="20% - Accent3 3 5 2 4" xfId="4713" xr:uid="{00000000-0005-0000-0000-000017110000}"/>
    <cellStyle name="20% - Accent3 3 5 3" xfId="4714" xr:uid="{00000000-0005-0000-0000-000018110000}"/>
    <cellStyle name="20% - Accent3 3 5 3 2" xfId="4715" xr:uid="{00000000-0005-0000-0000-000019110000}"/>
    <cellStyle name="20% - Accent3 3 5 3 3" xfId="4716" xr:uid="{00000000-0005-0000-0000-00001A110000}"/>
    <cellStyle name="20% - Accent3 3 5 3_Essbase BS Tax Accounts EOY" xfId="4717" xr:uid="{00000000-0005-0000-0000-00001B110000}"/>
    <cellStyle name="20% - Accent3 3 5 4" xfId="4718" xr:uid="{00000000-0005-0000-0000-00001C110000}"/>
    <cellStyle name="20% - Accent3 3 5 5" xfId="4719" xr:uid="{00000000-0005-0000-0000-00001D110000}"/>
    <cellStyle name="20% - Accent3 3 5 6" xfId="4720" xr:uid="{00000000-0005-0000-0000-00001E110000}"/>
    <cellStyle name="20% - Accent3 3 5 7" xfId="4721" xr:uid="{00000000-0005-0000-0000-00001F110000}"/>
    <cellStyle name="20% - Accent3 3 6" xfId="4722" xr:uid="{00000000-0005-0000-0000-000020110000}"/>
    <cellStyle name="20% - Accent3 3 6 2" xfId="4723" xr:uid="{00000000-0005-0000-0000-000021110000}"/>
    <cellStyle name="20% - Accent3 3 6 2 2" xfId="4724" xr:uid="{00000000-0005-0000-0000-000022110000}"/>
    <cellStyle name="20% - Accent3 3 6 3" xfId="4725" xr:uid="{00000000-0005-0000-0000-000023110000}"/>
    <cellStyle name="20% - Accent3 3 6 4" xfId="4726" xr:uid="{00000000-0005-0000-0000-000024110000}"/>
    <cellStyle name="20% - Accent3 3 6 5" xfId="4727" xr:uid="{00000000-0005-0000-0000-000025110000}"/>
    <cellStyle name="20% - Accent3 3 6_Essbase BS Tax Accounts EOY" xfId="4728" xr:uid="{00000000-0005-0000-0000-000026110000}"/>
    <cellStyle name="20% - Accent3 3 7" xfId="4729" xr:uid="{00000000-0005-0000-0000-000027110000}"/>
    <cellStyle name="20% - Accent3 3 7 2" xfId="4730" xr:uid="{00000000-0005-0000-0000-000028110000}"/>
    <cellStyle name="20% - Accent3 3 7 2 2" xfId="4731" xr:uid="{00000000-0005-0000-0000-000029110000}"/>
    <cellStyle name="20% - Accent3 3 7 3" xfId="4732" xr:uid="{00000000-0005-0000-0000-00002A110000}"/>
    <cellStyle name="20% - Accent3 3 7 4" xfId="4733" xr:uid="{00000000-0005-0000-0000-00002B110000}"/>
    <cellStyle name="20% - Accent3 3 7_Essbase BS Tax Accounts EOY" xfId="4734" xr:uid="{00000000-0005-0000-0000-00002C110000}"/>
    <cellStyle name="20% - Accent3 3 8" xfId="4735" xr:uid="{00000000-0005-0000-0000-00002D110000}"/>
    <cellStyle name="20% - Accent3 3 8 2" xfId="4736" xr:uid="{00000000-0005-0000-0000-00002E110000}"/>
    <cellStyle name="20% - Accent3 3 8 2 2" xfId="4737" xr:uid="{00000000-0005-0000-0000-00002F110000}"/>
    <cellStyle name="20% - Accent3 3 8 3" xfId="4738" xr:uid="{00000000-0005-0000-0000-000030110000}"/>
    <cellStyle name="20% - Accent3 3 8 4" xfId="4739" xr:uid="{00000000-0005-0000-0000-000031110000}"/>
    <cellStyle name="20% - Accent3 3 8_Essbase BS Tax Accounts EOY" xfId="4740" xr:uid="{00000000-0005-0000-0000-000032110000}"/>
    <cellStyle name="20% - Accent3 3 9" xfId="4741" xr:uid="{00000000-0005-0000-0000-000033110000}"/>
    <cellStyle name="20% - Accent3 3 9 2" xfId="4742" xr:uid="{00000000-0005-0000-0000-000034110000}"/>
    <cellStyle name="20% - Accent3 3_Cap Software Basis Adj" xfId="4743" xr:uid="{00000000-0005-0000-0000-000035110000}"/>
    <cellStyle name="20% - Accent3 30" xfId="4744" xr:uid="{00000000-0005-0000-0000-000036110000}"/>
    <cellStyle name="20% - Accent3 30 2" xfId="4745" xr:uid="{00000000-0005-0000-0000-000037110000}"/>
    <cellStyle name="20% - Accent3 30 2 2" xfId="4746" xr:uid="{00000000-0005-0000-0000-000038110000}"/>
    <cellStyle name="20% - Accent3 30 2 3" xfId="4747" xr:uid="{00000000-0005-0000-0000-000039110000}"/>
    <cellStyle name="20% - Accent3 30 3" xfId="4748" xr:uid="{00000000-0005-0000-0000-00003A110000}"/>
    <cellStyle name="20% - Accent3 30 4" xfId="4749" xr:uid="{00000000-0005-0000-0000-00003B110000}"/>
    <cellStyle name="20% - Accent3 30 5" xfId="4750" xr:uid="{00000000-0005-0000-0000-00003C110000}"/>
    <cellStyle name="20% - Accent3 31" xfId="4751" xr:uid="{00000000-0005-0000-0000-00003D110000}"/>
    <cellStyle name="20% - Accent3 31 2" xfId="4752" xr:uid="{00000000-0005-0000-0000-00003E110000}"/>
    <cellStyle name="20% - Accent3 31 2 2" xfId="4753" xr:uid="{00000000-0005-0000-0000-00003F110000}"/>
    <cellStyle name="20% - Accent3 31 2 2 2" xfId="4754" xr:uid="{00000000-0005-0000-0000-000040110000}"/>
    <cellStyle name="20% - Accent3 31 2 2 2 2" xfId="4755" xr:uid="{00000000-0005-0000-0000-000041110000}"/>
    <cellStyle name="20% - Accent3 31 2 2 2 3" xfId="4756" xr:uid="{00000000-0005-0000-0000-000042110000}"/>
    <cellStyle name="20% - Accent3 31 2 2 2_Essbase BS Tax Accounts EOY" xfId="4757" xr:uid="{00000000-0005-0000-0000-000043110000}"/>
    <cellStyle name="20% - Accent3 31 2 2 3" xfId="4758" xr:uid="{00000000-0005-0000-0000-000044110000}"/>
    <cellStyle name="20% - Accent3 31 2 2 4" xfId="4759" xr:uid="{00000000-0005-0000-0000-000045110000}"/>
    <cellStyle name="20% - Accent3 31 2 2_Essbase BS Tax Accounts EOY" xfId="4760" xr:uid="{00000000-0005-0000-0000-000046110000}"/>
    <cellStyle name="20% - Accent3 31 2 3" xfId="4761" xr:uid="{00000000-0005-0000-0000-000047110000}"/>
    <cellStyle name="20% - Accent3 31 2 3 2" xfId="4762" xr:uid="{00000000-0005-0000-0000-000048110000}"/>
    <cellStyle name="20% - Accent3 31 2 3 3" xfId="4763" xr:uid="{00000000-0005-0000-0000-000049110000}"/>
    <cellStyle name="20% - Accent3 31 2 3_Essbase BS Tax Accounts EOY" xfId="4764" xr:uid="{00000000-0005-0000-0000-00004A110000}"/>
    <cellStyle name="20% - Accent3 31 2 4" xfId="4765" xr:uid="{00000000-0005-0000-0000-00004B110000}"/>
    <cellStyle name="20% - Accent3 31 2 5" xfId="4766" xr:uid="{00000000-0005-0000-0000-00004C110000}"/>
    <cellStyle name="20% - Accent3 31 2_Essbase BS Tax Accounts EOY" xfId="4767" xr:uid="{00000000-0005-0000-0000-00004D110000}"/>
    <cellStyle name="20% - Accent3 31 3" xfId="4768" xr:uid="{00000000-0005-0000-0000-00004E110000}"/>
    <cellStyle name="20% - Accent3 31 3 2" xfId="4769" xr:uid="{00000000-0005-0000-0000-00004F110000}"/>
    <cellStyle name="20% - Accent3 31 3 2 2" xfId="4770" xr:uid="{00000000-0005-0000-0000-000050110000}"/>
    <cellStyle name="20% - Accent3 31 3 2 3" xfId="4771" xr:uid="{00000000-0005-0000-0000-000051110000}"/>
    <cellStyle name="20% - Accent3 31 3 2_Essbase BS Tax Accounts EOY" xfId="4772" xr:uid="{00000000-0005-0000-0000-000052110000}"/>
    <cellStyle name="20% - Accent3 31 3 3" xfId="4773" xr:uid="{00000000-0005-0000-0000-000053110000}"/>
    <cellStyle name="20% - Accent3 31 3 4" xfId="4774" xr:uid="{00000000-0005-0000-0000-000054110000}"/>
    <cellStyle name="20% - Accent3 31 3_Essbase BS Tax Accounts EOY" xfId="4775" xr:uid="{00000000-0005-0000-0000-000055110000}"/>
    <cellStyle name="20% - Accent3 31 4" xfId="4776" xr:uid="{00000000-0005-0000-0000-000056110000}"/>
    <cellStyle name="20% - Accent3 31 4 2" xfId="4777" xr:uid="{00000000-0005-0000-0000-000057110000}"/>
    <cellStyle name="20% - Accent3 31 4 3" xfId="4778" xr:uid="{00000000-0005-0000-0000-000058110000}"/>
    <cellStyle name="20% - Accent3 31 4_Essbase BS Tax Accounts EOY" xfId="4779" xr:uid="{00000000-0005-0000-0000-000059110000}"/>
    <cellStyle name="20% - Accent3 31 5" xfId="4780" xr:uid="{00000000-0005-0000-0000-00005A110000}"/>
    <cellStyle name="20% - Accent3 31 5 2" xfId="4781" xr:uid="{00000000-0005-0000-0000-00005B110000}"/>
    <cellStyle name="20% - Accent3 31 5 3" xfId="4782" xr:uid="{00000000-0005-0000-0000-00005C110000}"/>
    <cellStyle name="20% - Accent3 31 5_Essbase BS Tax Accounts EOY" xfId="4783" xr:uid="{00000000-0005-0000-0000-00005D110000}"/>
    <cellStyle name="20% - Accent3 31 6" xfId="4784" xr:uid="{00000000-0005-0000-0000-00005E110000}"/>
    <cellStyle name="20% - Accent3 31 7" xfId="4785" xr:uid="{00000000-0005-0000-0000-00005F110000}"/>
    <cellStyle name="20% - Accent3 31_Essbase BS Tax Accounts EOY" xfId="4786" xr:uid="{00000000-0005-0000-0000-000060110000}"/>
    <cellStyle name="20% - Accent3 32" xfId="4787" xr:uid="{00000000-0005-0000-0000-000061110000}"/>
    <cellStyle name="20% - Accent3 32 2" xfId="4788" xr:uid="{00000000-0005-0000-0000-000062110000}"/>
    <cellStyle name="20% - Accent3 32 2 2" xfId="4789" xr:uid="{00000000-0005-0000-0000-000063110000}"/>
    <cellStyle name="20% - Accent3 32 2 2 2" xfId="4790" xr:uid="{00000000-0005-0000-0000-000064110000}"/>
    <cellStyle name="20% - Accent3 32 2 2 2 2" xfId="4791" xr:uid="{00000000-0005-0000-0000-000065110000}"/>
    <cellStyle name="20% - Accent3 32 2 2 2 3" xfId="4792" xr:uid="{00000000-0005-0000-0000-000066110000}"/>
    <cellStyle name="20% - Accent3 32 2 2 2_Essbase BS Tax Accounts EOY" xfId="4793" xr:uid="{00000000-0005-0000-0000-000067110000}"/>
    <cellStyle name="20% - Accent3 32 2 2 3" xfId="4794" xr:uid="{00000000-0005-0000-0000-000068110000}"/>
    <cellStyle name="20% - Accent3 32 2 2 4" xfId="4795" xr:uid="{00000000-0005-0000-0000-000069110000}"/>
    <cellStyle name="20% - Accent3 32 2 2_Essbase BS Tax Accounts EOY" xfId="4796" xr:uid="{00000000-0005-0000-0000-00006A110000}"/>
    <cellStyle name="20% - Accent3 32 2 3" xfId="4797" xr:uid="{00000000-0005-0000-0000-00006B110000}"/>
    <cellStyle name="20% - Accent3 32 2 3 2" xfId="4798" xr:uid="{00000000-0005-0000-0000-00006C110000}"/>
    <cellStyle name="20% - Accent3 32 2 3 3" xfId="4799" xr:uid="{00000000-0005-0000-0000-00006D110000}"/>
    <cellStyle name="20% - Accent3 32 2 3_Essbase BS Tax Accounts EOY" xfId="4800" xr:uid="{00000000-0005-0000-0000-00006E110000}"/>
    <cellStyle name="20% - Accent3 32 2 4" xfId="4801" xr:uid="{00000000-0005-0000-0000-00006F110000}"/>
    <cellStyle name="20% - Accent3 32 2 5" xfId="4802" xr:uid="{00000000-0005-0000-0000-000070110000}"/>
    <cellStyle name="20% - Accent3 32 2_Essbase BS Tax Accounts EOY" xfId="4803" xr:uid="{00000000-0005-0000-0000-000071110000}"/>
    <cellStyle name="20% - Accent3 32 3" xfId="4804" xr:uid="{00000000-0005-0000-0000-000072110000}"/>
    <cellStyle name="20% - Accent3 32 3 2" xfId="4805" xr:uid="{00000000-0005-0000-0000-000073110000}"/>
    <cellStyle name="20% - Accent3 32 3 2 2" xfId="4806" xr:uid="{00000000-0005-0000-0000-000074110000}"/>
    <cellStyle name="20% - Accent3 32 3 2 3" xfId="4807" xr:uid="{00000000-0005-0000-0000-000075110000}"/>
    <cellStyle name="20% - Accent3 32 3 2_Essbase BS Tax Accounts EOY" xfId="4808" xr:uid="{00000000-0005-0000-0000-000076110000}"/>
    <cellStyle name="20% - Accent3 32 3 3" xfId="4809" xr:uid="{00000000-0005-0000-0000-000077110000}"/>
    <cellStyle name="20% - Accent3 32 3 4" xfId="4810" xr:uid="{00000000-0005-0000-0000-000078110000}"/>
    <cellStyle name="20% - Accent3 32 3_Essbase BS Tax Accounts EOY" xfId="4811" xr:uid="{00000000-0005-0000-0000-000079110000}"/>
    <cellStyle name="20% - Accent3 32 4" xfId="4812" xr:uid="{00000000-0005-0000-0000-00007A110000}"/>
    <cellStyle name="20% - Accent3 32 4 2" xfId="4813" xr:uid="{00000000-0005-0000-0000-00007B110000}"/>
    <cellStyle name="20% - Accent3 32 4 3" xfId="4814" xr:uid="{00000000-0005-0000-0000-00007C110000}"/>
    <cellStyle name="20% - Accent3 32 4_Essbase BS Tax Accounts EOY" xfId="4815" xr:uid="{00000000-0005-0000-0000-00007D110000}"/>
    <cellStyle name="20% - Accent3 32 5" xfId="4816" xr:uid="{00000000-0005-0000-0000-00007E110000}"/>
    <cellStyle name="20% - Accent3 32 5 2" xfId="4817" xr:uid="{00000000-0005-0000-0000-00007F110000}"/>
    <cellStyle name="20% - Accent3 32 5 3" xfId="4818" xr:uid="{00000000-0005-0000-0000-000080110000}"/>
    <cellStyle name="20% - Accent3 32 5_Essbase BS Tax Accounts EOY" xfId="4819" xr:uid="{00000000-0005-0000-0000-000081110000}"/>
    <cellStyle name="20% - Accent3 32 6" xfId="4820" xr:uid="{00000000-0005-0000-0000-000082110000}"/>
    <cellStyle name="20% - Accent3 32 7" xfId="4821" xr:uid="{00000000-0005-0000-0000-000083110000}"/>
    <cellStyle name="20% - Accent3 32_Essbase BS Tax Accounts EOY" xfId="4822" xr:uid="{00000000-0005-0000-0000-000084110000}"/>
    <cellStyle name="20% - Accent3 33" xfId="4823" xr:uid="{00000000-0005-0000-0000-000085110000}"/>
    <cellStyle name="20% - Accent3 33 2" xfId="4824" xr:uid="{00000000-0005-0000-0000-000086110000}"/>
    <cellStyle name="20% - Accent3 33 2 2" xfId="4825" xr:uid="{00000000-0005-0000-0000-000087110000}"/>
    <cellStyle name="20% - Accent3 33 2 2 2" xfId="4826" xr:uid="{00000000-0005-0000-0000-000088110000}"/>
    <cellStyle name="20% - Accent3 33 2 2 2 2" xfId="4827" xr:uid="{00000000-0005-0000-0000-000089110000}"/>
    <cellStyle name="20% - Accent3 33 2 2 2 3" xfId="4828" xr:uid="{00000000-0005-0000-0000-00008A110000}"/>
    <cellStyle name="20% - Accent3 33 2 2 2_Essbase BS Tax Accounts EOY" xfId="4829" xr:uid="{00000000-0005-0000-0000-00008B110000}"/>
    <cellStyle name="20% - Accent3 33 2 2 3" xfId="4830" xr:uid="{00000000-0005-0000-0000-00008C110000}"/>
    <cellStyle name="20% - Accent3 33 2 2 4" xfId="4831" xr:uid="{00000000-0005-0000-0000-00008D110000}"/>
    <cellStyle name="20% - Accent3 33 2 2_Essbase BS Tax Accounts EOY" xfId="4832" xr:uid="{00000000-0005-0000-0000-00008E110000}"/>
    <cellStyle name="20% - Accent3 33 2 3" xfId="4833" xr:uid="{00000000-0005-0000-0000-00008F110000}"/>
    <cellStyle name="20% - Accent3 33 2 3 2" xfId="4834" xr:uid="{00000000-0005-0000-0000-000090110000}"/>
    <cellStyle name="20% - Accent3 33 2 3 3" xfId="4835" xr:uid="{00000000-0005-0000-0000-000091110000}"/>
    <cellStyle name="20% - Accent3 33 2 3_Essbase BS Tax Accounts EOY" xfId="4836" xr:uid="{00000000-0005-0000-0000-000092110000}"/>
    <cellStyle name="20% - Accent3 33 2 4" xfId="4837" xr:uid="{00000000-0005-0000-0000-000093110000}"/>
    <cellStyle name="20% - Accent3 33 2 5" xfId="4838" xr:uid="{00000000-0005-0000-0000-000094110000}"/>
    <cellStyle name="20% - Accent3 33 2_Essbase BS Tax Accounts EOY" xfId="4839" xr:uid="{00000000-0005-0000-0000-000095110000}"/>
    <cellStyle name="20% - Accent3 33 3" xfId="4840" xr:uid="{00000000-0005-0000-0000-000096110000}"/>
    <cellStyle name="20% - Accent3 33 3 2" xfId="4841" xr:uid="{00000000-0005-0000-0000-000097110000}"/>
    <cellStyle name="20% - Accent3 33 3 2 2" xfId="4842" xr:uid="{00000000-0005-0000-0000-000098110000}"/>
    <cellStyle name="20% - Accent3 33 3 2 3" xfId="4843" xr:uid="{00000000-0005-0000-0000-000099110000}"/>
    <cellStyle name="20% - Accent3 33 3 2_Essbase BS Tax Accounts EOY" xfId="4844" xr:uid="{00000000-0005-0000-0000-00009A110000}"/>
    <cellStyle name="20% - Accent3 33 3 3" xfId="4845" xr:uid="{00000000-0005-0000-0000-00009B110000}"/>
    <cellStyle name="20% - Accent3 33 3 4" xfId="4846" xr:uid="{00000000-0005-0000-0000-00009C110000}"/>
    <cellStyle name="20% - Accent3 33 3_Essbase BS Tax Accounts EOY" xfId="4847" xr:uid="{00000000-0005-0000-0000-00009D110000}"/>
    <cellStyle name="20% - Accent3 33 4" xfId="4848" xr:uid="{00000000-0005-0000-0000-00009E110000}"/>
    <cellStyle name="20% - Accent3 33 4 2" xfId="4849" xr:uid="{00000000-0005-0000-0000-00009F110000}"/>
    <cellStyle name="20% - Accent3 33 4 3" xfId="4850" xr:uid="{00000000-0005-0000-0000-0000A0110000}"/>
    <cellStyle name="20% - Accent3 33 4_Essbase BS Tax Accounts EOY" xfId="4851" xr:uid="{00000000-0005-0000-0000-0000A1110000}"/>
    <cellStyle name="20% - Accent3 33 5" xfId="4852" xr:uid="{00000000-0005-0000-0000-0000A2110000}"/>
    <cellStyle name="20% - Accent3 33 5 2" xfId="4853" xr:uid="{00000000-0005-0000-0000-0000A3110000}"/>
    <cellStyle name="20% - Accent3 33 5 3" xfId="4854" xr:uid="{00000000-0005-0000-0000-0000A4110000}"/>
    <cellStyle name="20% - Accent3 33 5_Essbase BS Tax Accounts EOY" xfId="4855" xr:uid="{00000000-0005-0000-0000-0000A5110000}"/>
    <cellStyle name="20% - Accent3 33 6" xfId="4856" xr:uid="{00000000-0005-0000-0000-0000A6110000}"/>
    <cellStyle name="20% - Accent3 33 7" xfId="4857" xr:uid="{00000000-0005-0000-0000-0000A7110000}"/>
    <cellStyle name="20% - Accent3 33_Essbase BS Tax Accounts EOY" xfId="4858" xr:uid="{00000000-0005-0000-0000-0000A8110000}"/>
    <cellStyle name="20% - Accent3 34" xfId="4859" xr:uid="{00000000-0005-0000-0000-0000A9110000}"/>
    <cellStyle name="20% - Accent3 34 2" xfId="4860" xr:uid="{00000000-0005-0000-0000-0000AA110000}"/>
    <cellStyle name="20% - Accent3 34 2 2" xfId="4861" xr:uid="{00000000-0005-0000-0000-0000AB110000}"/>
    <cellStyle name="20% - Accent3 34 2 2 2" xfId="4862" xr:uid="{00000000-0005-0000-0000-0000AC110000}"/>
    <cellStyle name="20% - Accent3 34 2 2 3" xfId="4863" xr:uid="{00000000-0005-0000-0000-0000AD110000}"/>
    <cellStyle name="20% - Accent3 34 2 2_Essbase BS Tax Accounts EOY" xfId="4864" xr:uid="{00000000-0005-0000-0000-0000AE110000}"/>
    <cellStyle name="20% - Accent3 34 2 3" xfId="4865" xr:uid="{00000000-0005-0000-0000-0000AF110000}"/>
    <cellStyle name="20% - Accent3 34 2 4" xfId="4866" xr:uid="{00000000-0005-0000-0000-0000B0110000}"/>
    <cellStyle name="20% - Accent3 34 2_Essbase BS Tax Accounts EOY" xfId="4867" xr:uid="{00000000-0005-0000-0000-0000B1110000}"/>
    <cellStyle name="20% - Accent3 34 3" xfId="4868" xr:uid="{00000000-0005-0000-0000-0000B2110000}"/>
    <cellStyle name="20% - Accent3 34 3 2" xfId="4869" xr:uid="{00000000-0005-0000-0000-0000B3110000}"/>
    <cellStyle name="20% - Accent3 34 3 3" xfId="4870" xr:uid="{00000000-0005-0000-0000-0000B4110000}"/>
    <cellStyle name="20% - Accent3 34 3_Essbase BS Tax Accounts EOY" xfId="4871" xr:uid="{00000000-0005-0000-0000-0000B5110000}"/>
    <cellStyle name="20% - Accent3 34 4" xfId="4872" xr:uid="{00000000-0005-0000-0000-0000B6110000}"/>
    <cellStyle name="20% - Accent3 34 4 2" xfId="4873" xr:uid="{00000000-0005-0000-0000-0000B7110000}"/>
    <cellStyle name="20% - Accent3 34 5" xfId="4874" xr:uid="{00000000-0005-0000-0000-0000B8110000}"/>
    <cellStyle name="20% - Accent3 34 6" xfId="4875" xr:uid="{00000000-0005-0000-0000-0000B9110000}"/>
    <cellStyle name="20% - Accent3 34_Essbase BS Tax Accounts EOY" xfId="4876" xr:uid="{00000000-0005-0000-0000-0000BA110000}"/>
    <cellStyle name="20% - Accent3 35" xfId="4877" xr:uid="{00000000-0005-0000-0000-0000BB110000}"/>
    <cellStyle name="20% - Accent3 35 2" xfId="4878" xr:uid="{00000000-0005-0000-0000-0000BC110000}"/>
    <cellStyle name="20% - Accent3 35 2 2" xfId="4879" xr:uid="{00000000-0005-0000-0000-0000BD110000}"/>
    <cellStyle name="20% - Accent3 35 2 2 2" xfId="4880" xr:uid="{00000000-0005-0000-0000-0000BE110000}"/>
    <cellStyle name="20% - Accent3 35 2 2 3" xfId="4881" xr:uid="{00000000-0005-0000-0000-0000BF110000}"/>
    <cellStyle name="20% - Accent3 35 2 2_Essbase BS Tax Accounts EOY" xfId="4882" xr:uid="{00000000-0005-0000-0000-0000C0110000}"/>
    <cellStyle name="20% - Accent3 35 2 3" xfId="4883" xr:uid="{00000000-0005-0000-0000-0000C1110000}"/>
    <cellStyle name="20% - Accent3 35 2 4" xfId="4884" xr:uid="{00000000-0005-0000-0000-0000C2110000}"/>
    <cellStyle name="20% - Accent3 35 2_Essbase BS Tax Accounts EOY" xfId="4885" xr:uid="{00000000-0005-0000-0000-0000C3110000}"/>
    <cellStyle name="20% - Accent3 35 3" xfId="4886" xr:uid="{00000000-0005-0000-0000-0000C4110000}"/>
    <cellStyle name="20% - Accent3 35 3 2" xfId="4887" xr:uid="{00000000-0005-0000-0000-0000C5110000}"/>
    <cellStyle name="20% - Accent3 35 3 3" xfId="4888" xr:uid="{00000000-0005-0000-0000-0000C6110000}"/>
    <cellStyle name="20% - Accent3 35 3_Essbase BS Tax Accounts EOY" xfId="4889" xr:uid="{00000000-0005-0000-0000-0000C7110000}"/>
    <cellStyle name="20% - Accent3 35 4" xfId="4890" xr:uid="{00000000-0005-0000-0000-0000C8110000}"/>
    <cellStyle name="20% - Accent3 35 5" xfId="4891" xr:uid="{00000000-0005-0000-0000-0000C9110000}"/>
    <cellStyle name="20% - Accent3 35_Essbase BS Tax Accounts EOY" xfId="4892" xr:uid="{00000000-0005-0000-0000-0000CA110000}"/>
    <cellStyle name="20% - Accent3 36" xfId="4893" xr:uid="{00000000-0005-0000-0000-0000CB110000}"/>
    <cellStyle name="20% - Accent3 36 2" xfId="4894" xr:uid="{00000000-0005-0000-0000-0000CC110000}"/>
    <cellStyle name="20% - Accent3 36 2 2" xfId="4895" xr:uid="{00000000-0005-0000-0000-0000CD110000}"/>
    <cellStyle name="20% - Accent3 36 2 2 2" xfId="4896" xr:uid="{00000000-0005-0000-0000-0000CE110000}"/>
    <cellStyle name="20% - Accent3 36 2 2 3" xfId="4897" xr:uid="{00000000-0005-0000-0000-0000CF110000}"/>
    <cellStyle name="20% - Accent3 36 2 2_Essbase BS Tax Accounts EOY" xfId="4898" xr:uid="{00000000-0005-0000-0000-0000D0110000}"/>
    <cellStyle name="20% - Accent3 36 2 3" xfId="4899" xr:uid="{00000000-0005-0000-0000-0000D1110000}"/>
    <cellStyle name="20% - Accent3 36 2 4" xfId="4900" xr:uid="{00000000-0005-0000-0000-0000D2110000}"/>
    <cellStyle name="20% - Accent3 36 2_Essbase BS Tax Accounts EOY" xfId="4901" xr:uid="{00000000-0005-0000-0000-0000D3110000}"/>
    <cellStyle name="20% - Accent3 36 3" xfId="4902" xr:uid="{00000000-0005-0000-0000-0000D4110000}"/>
    <cellStyle name="20% - Accent3 36 3 2" xfId="4903" xr:uid="{00000000-0005-0000-0000-0000D5110000}"/>
    <cellStyle name="20% - Accent3 36 3 3" xfId="4904" xr:uid="{00000000-0005-0000-0000-0000D6110000}"/>
    <cellStyle name="20% - Accent3 36 3_Essbase BS Tax Accounts EOY" xfId="4905" xr:uid="{00000000-0005-0000-0000-0000D7110000}"/>
    <cellStyle name="20% - Accent3 36 4" xfId="4906" xr:uid="{00000000-0005-0000-0000-0000D8110000}"/>
    <cellStyle name="20% - Accent3 36 5" xfId="4907" xr:uid="{00000000-0005-0000-0000-0000D9110000}"/>
    <cellStyle name="20% - Accent3 36_Essbase BS Tax Accounts EOY" xfId="4908" xr:uid="{00000000-0005-0000-0000-0000DA110000}"/>
    <cellStyle name="20% - Accent3 37" xfId="4909" xr:uid="{00000000-0005-0000-0000-0000DB110000}"/>
    <cellStyle name="20% - Accent3 37 2" xfId="4910" xr:uid="{00000000-0005-0000-0000-0000DC110000}"/>
    <cellStyle name="20% - Accent3 37 2 2" xfId="4911" xr:uid="{00000000-0005-0000-0000-0000DD110000}"/>
    <cellStyle name="20% - Accent3 37 2 2 2" xfId="4912" xr:uid="{00000000-0005-0000-0000-0000DE110000}"/>
    <cellStyle name="20% - Accent3 37 2 2 3" xfId="4913" xr:uid="{00000000-0005-0000-0000-0000DF110000}"/>
    <cellStyle name="20% - Accent3 37 2 2_Essbase BS Tax Accounts EOY" xfId="4914" xr:uid="{00000000-0005-0000-0000-0000E0110000}"/>
    <cellStyle name="20% - Accent3 37 2 3" xfId="4915" xr:uid="{00000000-0005-0000-0000-0000E1110000}"/>
    <cellStyle name="20% - Accent3 37 2 4" xfId="4916" xr:uid="{00000000-0005-0000-0000-0000E2110000}"/>
    <cellStyle name="20% - Accent3 37 2_Essbase BS Tax Accounts EOY" xfId="4917" xr:uid="{00000000-0005-0000-0000-0000E3110000}"/>
    <cellStyle name="20% - Accent3 37 3" xfId="4918" xr:uid="{00000000-0005-0000-0000-0000E4110000}"/>
    <cellStyle name="20% - Accent3 37 3 2" xfId="4919" xr:uid="{00000000-0005-0000-0000-0000E5110000}"/>
    <cellStyle name="20% - Accent3 37 3 3" xfId="4920" xr:uid="{00000000-0005-0000-0000-0000E6110000}"/>
    <cellStyle name="20% - Accent3 37 3_Essbase BS Tax Accounts EOY" xfId="4921" xr:uid="{00000000-0005-0000-0000-0000E7110000}"/>
    <cellStyle name="20% - Accent3 37 4" xfId="4922" xr:uid="{00000000-0005-0000-0000-0000E8110000}"/>
    <cellStyle name="20% - Accent3 37 5" xfId="4923" xr:uid="{00000000-0005-0000-0000-0000E9110000}"/>
    <cellStyle name="20% - Accent3 37_Essbase BS Tax Accounts EOY" xfId="4924" xr:uid="{00000000-0005-0000-0000-0000EA110000}"/>
    <cellStyle name="20% - Accent3 38" xfId="4925" xr:uid="{00000000-0005-0000-0000-0000EB110000}"/>
    <cellStyle name="20% - Accent3 38 2" xfId="4926" xr:uid="{00000000-0005-0000-0000-0000EC110000}"/>
    <cellStyle name="20% - Accent3 38 2 2" xfId="4927" xr:uid="{00000000-0005-0000-0000-0000ED110000}"/>
    <cellStyle name="20% - Accent3 38 2 2 2" xfId="4928" xr:uid="{00000000-0005-0000-0000-0000EE110000}"/>
    <cellStyle name="20% - Accent3 38 2 2 3" xfId="4929" xr:uid="{00000000-0005-0000-0000-0000EF110000}"/>
    <cellStyle name="20% - Accent3 38 2 2_Essbase BS Tax Accounts EOY" xfId="4930" xr:uid="{00000000-0005-0000-0000-0000F0110000}"/>
    <cellStyle name="20% - Accent3 38 2 3" xfId="4931" xr:uid="{00000000-0005-0000-0000-0000F1110000}"/>
    <cellStyle name="20% - Accent3 38 2 4" xfId="4932" xr:uid="{00000000-0005-0000-0000-0000F2110000}"/>
    <cellStyle name="20% - Accent3 38 2_Essbase BS Tax Accounts EOY" xfId="4933" xr:uid="{00000000-0005-0000-0000-0000F3110000}"/>
    <cellStyle name="20% - Accent3 38 3" xfId="4934" xr:uid="{00000000-0005-0000-0000-0000F4110000}"/>
    <cellStyle name="20% - Accent3 38 3 2" xfId="4935" xr:uid="{00000000-0005-0000-0000-0000F5110000}"/>
    <cellStyle name="20% - Accent3 38 3 3" xfId="4936" xr:uid="{00000000-0005-0000-0000-0000F6110000}"/>
    <cellStyle name="20% - Accent3 38 3_Essbase BS Tax Accounts EOY" xfId="4937" xr:uid="{00000000-0005-0000-0000-0000F7110000}"/>
    <cellStyle name="20% - Accent3 38 4" xfId="4938" xr:uid="{00000000-0005-0000-0000-0000F8110000}"/>
    <cellStyle name="20% - Accent3 38 5" xfId="4939" xr:uid="{00000000-0005-0000-0000-0000F9110000}"/>
    <cellStyle name="20% - Accent3 38_Essbase BS Tax Accounts EOY" xfId="4940" xr:uid="{00000000-0005-0000-0000-0000FA110000}"/>
    <cellStyle name="20% - Accent3 39" xfId="4941" xr:uid="{00000000-0005-0000-0000-0000FB110000}"/>
    <cellStyle name="20% - Accent3 39 2" xfId="4942" xr:uid="{00000000-0005-0000-0000-0000FC110000}"/>
    <cellStyle name="20% - Accent3 39 2 2" xfId="4943" xr:uid="{00000000-0005-0000-0000-0000FD110000}"/>
    <cellStyle name="20% - Accent3 39 2 2 2" xfId="4944" xr:uid="{00000000-0005-0000-0000-0000FE110000}"/>
    <cellStyle name="20% - Accent3 39 2 2 3" xfId="4945" xr:uid="{00000000-0005-0000-0000-0000FF110000}"/>
    <cellStyle name="20% - Accent3 39 2 2_Essbase BS Tax Accounts EOY" xfId="4946" xr:uid="{00000000-0005-0000-0000-000000120000}"/>
    <cellStyle name="20% - Accent3 39 2 3" xfId="4947" xr:uid="{00000000-0005-0000-0000-000001120000}"/>
    <cellStyle name="20% - Accent3 39 2 4" xfId="4948" xr:uid="{00000000-0005-0000-0000-000002120000}"/>
    <cellStyle name="20% - Accent3 39 2_Essbase BS Tax Accounts EOY" xfId="4949" xr:uid="{00000000-0005-0000-0000-000003120000}"/>
    <cellStyle name="20% - Accent3 39 3" xfId="4950" xr:uid="{00000000-0005-0000-0000-000004120000}"/>
    <cellStyle name="20% - Accent3 39 3 2" xfId="4951" xr:uid="{00000000-0005-0000-0000-000005120000}"/>
    <cellStyle name="20% - Accent3 39 3 3" xfId="4952" xr:uid="{00000000-0005-0000-0000-000006120000}"/>
    <cellStyle name="20% - Accent3 39 3_Essbase BS Tax Accounts EOY" xfId="4953" xr:uid="{00000000-0005-0000-0000-000007120000}"/>
    <cellStyle name="20% - Accent3 39 4" xfId="4954" xr:uid="{00000000-0005-0000-0000-000008120000}"/>
    <cellStyle name="20% - Accent3 39 5" xfId="4955" xr:uid="{00000000-0005-0000-0000-000009120000}"/>
    <cellStyle name="20% - Accent3 39_Essbase BS Tax Accounts EOY" xfId="4956" xr:uid="{00000000-0005-0000-0000-00000A120000}"/>
    <cellStyle name="20% - Accent3 4" xfId="4957" xr:uid="{00000000-0005-0000-0000-00000B120000}"/>
    <cellStyle name="20% - Accent3 4 10" xfId="4958" xr:uid="{00000000-0005-0000-0000-00000C120000}"/>
    <cellStyle name="20% - Accent3 4 10 2" xfId="4959" xr:uid="{00000000-0005-0000-0000-00000D120000}"/>
    <cellStyle name="20% - Accent3 4 10 2 2" xfId="4960" xr:uid="{00000000-0005-0000-0000-00000E120000}"/>
    <cellStyle name="20% - Accent3 4 10 3" xfId="4961" xr:uid="{00000000-0005-0000-0000-00000F120000}"/>
    <cellStyle name="20% - Accent3 4 11" xfId="4962" xr:uid="{00000000-0005-0000-0000-000010120000}"/>
    <cellStyle name="20% - Accent3 4 11 2" xfId="4963" xr:uid="{00000000-0005-0000-0000-000011120000}"/>
    <cellStyle name="20% - Accent3 4 11 2 2" xfId="4964" xr:uid="{00000000-0005-0000-0000-000012120000}"/>
    <cellStyle name="20% - Accent3 4 11 3" xfId="4965" xr:uid="{00000000-0005-0000-0000-000013120000}"/>
    <cellStyle name="20% - Accent3 4 12" xfId="4966" xr:uid="{00000000-0005-0000-0000-000014120000}"/>
    <cellStyle name="20% - Accent3 4 12 2" xfId="4967" xr:uid="{00000000-0005-0000-0000-000015120000}"/>
    <cellStyle name="20% - Accent3 4 12 2 2" xfId="4968" xr:uid="{00000000-0005-0000-0000-000016120000}"/>
    <cellStyle name="20% - Accent3 4 12 3" xfId="4969" xr:uid="{00000000-0005-0000-0000-000017120000}"/>
    <cellStyle name="20% - Accent3 4 13" xfId="4970" xr:uid="{00000000-0005-0000-0000-000018120000}"/>
    <cellStyle name="20% - Accent3 4 13 2" xfId="4971" xr:uid="{00000000-0005-0000-0000-000019120000}"/>
    <cellStyle name="20% - Accent3 4 2" xfId="4972" xr:uid="{00000000-0005-0000-0000-00001A120000}"/>
    <cellStyle name="20% - Accent3 4 2 2" xfId="4973" xr:uid="{00000000-0005-0000-0000-00001B120000}"/>
    <cellStyle name="20% - Accent3 4 2 2 2" xfId="4974" xr:uid="{00000000-0005-0000-0000-00001C120000}"/>
    <cellStyle name="20% - Accent3 4 2 2 3" xfId="4975" xr:uid="{00000000-0005-0000-0000-00001D120000}"/>
    <cellStyle name="20% - Accent3 4 2 2 4" xfId="4976" xr:uid="{00000000-0005-0000-0000-00001E120000}"/>
    <cellStyle name="20% - Accent3 4 2 3" xfId="4977" xr:uid="{00000000-0005-0000-0000-00001F120000}"/>
    <cellStyle name="20% - Accent3 4 2 4" xfId="4978" xr:uid="{00000000-0005-0000-0000-000020120000}"/>
    <cellStyle name="20% - Accent3 4 2 5" xfId="4979" xr:uid="{00000000-0005-0000-0000-000021120000}"/>
    <cellStyle name="20% - Accent3 4 2 6" xfId="4980" xr:uid="{00000000-0005-0000-0000-000022120000}"/>
    <cellStyle name="20% - Accent3 4 2 7" xfId="4981" xr:uid="{00000000-0005-0000-0000-000023120000}"/>
    <cellStyle name="20% - Accent3 4 2_Basis Info" xfId="4982" xr:uid="{00000000-0005-0000-0000-000024120000}"/>
    <cellStyle name="20% - Accent3 4 3" xfId="4983" xr:uid="{00000000-0005-0000-0000-000025120000}"/>
    <cellStyle name="20% - Accent3 4 3 2" xfId="4984" xr:uid="{00000000-0005-0000-0000-000026120000}"/>
    <cellStyle name="20% - Accent3 4 4" xfId="4985" xr:uid="{00000000-0005-0000-0000-000027120000}"/>
    <cellStyle name="20% - Accent3 4 4 2" xfId="4986" xr:uid="{00000000-0005-0000-0000-000028120000}"/>
    <cellStyle name="20% - Accent3 4 4 3" xfId="4987" xr:uid="{00000000-0005-0000-0000-000029120000}"/>
    <cellStyle name="20% - Accent3 4 4 3 2" xfId="4988" xr:uid="{00000000-0005-0000-0000-00002A120000}"/>
    <cellStyle name="20% - Accent3 4 4 3 3" xfId="4989" xr:uid="{00000000-0005-0000-0000-00002B120000}"/>
    <cellStyle name="20% - Accent3 4 4 3_Essbase BS Tax Accounts EOY" xfId="4990" xr:uid="{00000000-0005-0000-0000-00002C120000}"/>
    <cellStyle name="20% - Accent3 4 4 4" xfId="4991" xr:uid="{00000000-0005-0000-0000-00002D120000}"/>
    <cellStyle name="20% - Accent3 4 5" xfId="4992" xr:uid="{00000000-0005-0000-0000-00002E120000}"/>
    <cellStyle name="20% - Accent3 4 5 2" xfId="4993" xr:uid="{00000000-0005-0000-0000-00002F120000}"/>
    <cellStyle name="20% - Accent3 4 5 2 2" xfId="4994" xr:uid="{00000000-0005-0000-0000-000030120000}"/>
    <cellStyle name="20% - Accent3 4 5 2 2 2" xfId="4995" xr:uid="{00000000-0005-0000-0000-000031120000}"/>
    <cellStyle name="20% - Accent3 4 5 2 3" xfId="4996" xr:uid="{00000000-0005-0000-0000-000032120000}"/>
    <cellStyle name="20% - Accent3 4 5 3" xfId="4997" xr:uid="{00000000-0005-0000-0000-000033120000}"/>
    <cellStyle name="20% - Accent3 4 5 3 2" xfId="4998" xr:uid="{00000000-0005-0000-0000-000034120000}"/>
    <cellStyle name="20% - Accent3 4 5 4" xfId="4999" xr:uid="{00000000-0005-0000-0000-000035120000}"/>
    <cellStyle name="20% - Accent3 4 5 5" xfId="5000" xr:uid="{00000000-0005-0000-0000-000036120000}"/>
    <cellStyle name="20% - Accent3 4 5 6" xfId="5001" xr:uid="{00000000-0005-0000-0000-000037120000}"/>
    <cellStyle name="20% - Accent3 4 5_Essbase BS Tax Accounts EOY" xfId="5002" xr:uid="{00000000-0005-0000-0000-000038120000}"/>
    <cellStyle name="20% - Accent3 4 6" xfId="5003" xr:uid="{00000000-0005-0000-0000-000039120000}"/>
    <cellStyle name="20% - Accent3 4 6 2" xfId="5004" xr:uid="{00000000-0005-0000-0000-00003A120000}"/>
    <cellStyle name="20% - Accent3 4 6 2 2" xfId="5005" xr:uid="{00000000-0005-0000-0000-00003B120000}"/>
    <cellStyle name="20% - Accent3 4 6 3" xfId="5006" xr:uid="{00000000-0005-0000-0000-00003C120000}"/>
    <cellStyle name="20% - Accent3 4 6 4" xfId="5007" xr:uid="{00000000-0005-0000-0000-00003D120000}"/>
    <cellStyle name="20% - Accent3 4 6_Essbase BS Tax Accounts EOY" xfId="5008" xr:uid="{00000000-0005-0000-0000-00003E120000}"/>
    <cellStyle name="20% - Accent3 4 7" xfId="5009" xr:uid="{00000000-0005-0000-0000-00003F120000}"/>
    <cellStyle name="20% - Accent3 4 7 2" xfId="5010" xr:uid="{00000000-0005-0000-0000-000040120000}"/>
    <cellStyle name="20% - Accent3 4 7 2 2" xfId="5011" xr:uid="{00000000-0005-0000-0000-000041120000}"/>
    <cellStyle name="20% - Accent3 4 7 3" xfId="5012" xr:uid="{00000000-0005-0000-0000-000042120000}"/>
    <cellStyle name="20% - Accent3 4 7 4" xfId="5013" xr:uid="{00000000-0005-0000-0000-000043120000}"/>
    <cellStyle name="20% - Accent3 4 7_Essbase BS Tax Accounts EOY" xfId="5014" xr:uid="{00000000-0005-0000-0000-000044120000}"/>
    <cellStyle name="20% - Accent3 4 8" xfId="5015" xr:uid="{00000000-0005-0000-0000-000045120000}"/>
    <cellStyle name="20% - Accent3 4 8 2" xfId="5016" xr:uid="{00000000-0005-0000-0000-000046120000}"/>
    <cellStyle name="20% - Accent3 4 8 2 2" xfId="5017" xr:uid="{00000000-0005-0000-0000-000047120000}"/>
    <cellStyle name="20% - Accent3 4 8 3" xfId="5018" xr:uid="{00000000-0005-0000-0000-000048120000}"/>
    <cellStyle name="20% - Accent3 4 8 4" xfId="5019" xr:uid="{00000000-0005-0000-0000-000049120000}"/>
    <cellStyle name="20% - Accent3 4 8_Essbase BS Tax Accounts EOY" xfId="5020" xr:uid="{00000000-0005-0000-0000-00004A120000}"/>
    <cellStyle name="20% - Accent3 4 9" xfId="5021" xr:uid="{00000000-0005-0000-0000-00004B120000}"/>
    <cellStyle name="20% - Accent3 4 9 2" xfId="5022" xr:uid="{00000000-0005-0000-0000-00004C120000}"/>
    <cellStyle name="20% - Accent3 4 9 2 2" xfId="5023" xr:uid="{00000000-0005-0000-0000-00004D120000}"/>
    <cellStyle name="20% - Accent3 4 9 3" xfId="5024" xr:uid="{00000000-0005-0000-0000-00004E120000}"/>
    <cellStyle name="20% - Accent3 4 9 4" xfId="5025" xr:uid="{00000000-0005-0000-0000-00004F120000}"/>
    <cellStyle name="20% - Accent3 4 9_Essbase BS Tax Accounts EOY" xfId="5026" xr:uid="{00000000-0005-0000-0000-000050120000}"/>
    <cellStyle name="20% - Accent3 4_Cap Software Basis Adj" xfId="5027" xr:uid="{00000000-0005-0000-0000-000051120000}"/>
    <cellStyle name="20% - Accent3 40" xfId="5028" xr:uid="{00000000-0005-0000-0000-000052120000}"/>
    <cellStyle name="20% - Accent3 40 2" xfId="5029" xr:uid="{00000000-0005-0000-0000-000053120000}"/>
    <cellStyle name="20% - Accent3 40 2 2" xfId="5030" xr:uid="{00000000-0005-0000-0000-000054120000}"/>
    <cellStyle name="20% - Accent3 40 2 2 2" xfId="5031" xr:uid="{00000000-0005-0000-0000-000055120000}"/>
    <cellStyle name="20% - Accent3 40 2 2 3" xfId="5032" xr:uid="{00000000-0005-0000-0000-000056120000}"/>
    <cellStyle name="20% - Accent3 40 2 2_Essbase BS Tax Accounts EOY" xfId="5033" xr:uid="{00000000-0005-0000-0000-000057120000}"/>
    <cellStyle name="20% - Accent3 40 2 3" xfId="5034" xr:uid="{00000000-0005-0000-0000-000058120000}"/>
    <cellStyle name="20% - Accent3 40 2 4" xfId="5035" xr:uid="{00000000-0005-0000-0000-000059120000}"/>
    <cellStyle name="20% - Accent3 40 2_Essbase BS Tax Accounts EOY" xfId="5036" xr:uid="{00000000-0005-0000-0000-00005A120000}"/>
    <cellStyle name="20% - Accent3 40 3" xfId="5037" xr:uid="{00000000-0005-0000-0000-00005B120000}"/>
    <cellStyle name="20% - Accent3 40 3 2" xfId="5038" xr:uid="{00000000-0005-0000-0000-00005C120000}"/>
    <cellStyle name="20% - Accent3 40 3 3" xfId="5039" xr:uid="{00000000-0005-0000-0000-00005D120000}"/>
    <cellStyle name="20% - Accent3 40 3_Essbase BS Tax Accounts EOY" xfId="5040" xr:uid="{00000000-0005-0000-0000-00005E120000}"/>
    <cellStyle name="20% - Accent3 40 4" xfId="5041" xr:uid="{00000000-0005-0000-0000-00005F120000}"/>
    <cellStyle name="20% - Accent3 40 5" xfId="5042" xr:uid="{00000000-0005-0000-0000-000060120000}"/>
    <cellStyle name="20% - Accent3 40_Essbase BS Tax Accounts EOY" xfId="5043" xr:uid="{00000000-0005-0000-0000-000061120000}"/>
    <cellStyle name="20% - Accent3 41" xfId="5044" xr:uid="{00000000-0005-0000-0000-000062120000}"/>
    <cellStyle name="20% - Accent3 41 2" xfId="5045" xr:uid="{00000000-0005-0000-0000-000063120000}"/>
    <cellStyle name="20% - Accent3 41 2 2" xfId="5046" xr:uid="{00000000-0005-0000-0000-000064120000}"/>
    <cellStyle name="20% - Accent3 41 2 2 2" xfId="5047" xr:uid="{00000000-0005-0000-0000-000065120000}"/>
    <cellStyle name="20% - Accent3 41 2 2 3" xfId="5048" xr:uid="{00000000-0005-0000-0000-000066120000}"/>
    <cellStyle name="20% - Accent3 41 2 2_Essbase BS Tax Accounts EOY" xfId="5049" xr:uid="{00000000-0005-0000-0000-000067120000}"/>
    <cellStyle name="20% - Accent3 41 2 3" xfId="5050" xr:uid="{00000000-0005-0000-0000-000068120000}"/>
    <cellStyle name="20% - Accent3 41 2 4" xfId="5051" xr:uid="{00000000-0005-0000-0000-000069120000}"/>
    <cellStyle name="20% - Accent3 41 2_Essbase BS Tax Accounts EOY" xfId="5052" xr:uid="{00000000-0005-0000-0000-00006A120000}"/>
    <cellStyle name="20% - Accent3 41 3" xfId="5053" xr:uid="{00000000-0005-0000-0000-00006B120000}"/>
    <cellStyle name="20% - Accent3 41 3 2" xfId="5054" xr:uid="{00000000-0005-0000-0000-00006C120000}"/>
    <cellStyle name="20% - Accent3 41 3 3" xfId="5055" xr:uid="{00000000-0005-0000-0000-00006D120000}"/>
    <cellStyle name="20% - Accent3 41 3_Essbase BS Tax Accounts EOY" xfId="5056" xr:uid="{00000000-0005-0000-0000-00006E120000}"/>
    <cellStyle name="20% - Accent3 41 4" xfId="5057" xr:uid="{00000000-0005-0000-0000-00006F120000}"/>
    <cellStyle name="20% - Accent3 41 5" xfId="5058" xr:uid="{00000000-0005-0000-0000-000070120000}"/>
    <cellStyle name="20% - Accent3 41_Essbase BS Tax Accounts EOY" xfId="5059" xr:uid="{00000000-0005-0000-0000-000071120000}"/>
    <cellStyle name="20% - Accent3 42" xfId="5060" xr:uid="{00000000-0005-0000-0000-000072120000}"/>
    <cellStyle name="20% - Accent3 42 2" xfId="5061" xr:uid="{00000000-0005-0000-0000-000073120000}"/>
    <cellStyle name="20% - Accent3 42 2 2" xfId="5062" xr:uid="{00000000-0005-0000-0000-000074120000}"/>
    <cellStyle name="20% - Accent3 42 2 2 2" xfId="5063" xr:uid="{00000000-0005-0000-0000-000075120000}"/>
    <cellStyle name="20% - Accent3 42 2 2 3" xfId="5064" xr:uid="{00000000-0005-0000-0000-000076120000}"/>
    <cellStyle name="20% - Accent3 42 2 2_Essbase BS Tax Accounts EOY" xfId="5065" xr:uid="{00000000-0005-0000-0000-000077120000}"/>
    <cellStyle name="20% - Accent3 42 2 3" xfId="5066" xr:uid="{00000000-0005-0000-0000-000078120000}"/>
    <cellStyle name="20% - Accent3 42 2 4" xfId="5067" xr:uid="{00000000-0005-0000-0000-000079120000}"/>
    <cellStyle name="20% - Accent3 42 2_Essbase BS Tax Accounts EOY" xfId="5068" xr:uid="{00000000-0005-0000-0000-00007A120000}"/>
    <cellStyle name="20% - Accent3 42 3" xfId="5069" xr:uid="{00000000-0005-0000-0000-00007B120000}"/>
    <cellStyle name="20% - Accent3 42 3 2" xfId="5070" xr:uid="{00000000-0005-0000-0000-00007C120000}"/>
    <cellStyle name="20% - Accent3 42 3 3" xfId="5071" xr:uid="{00000000-0005-0000-0000-00007D120000}"/>
    <cellStyle name="20% - Accent3 42 3_Essbase BS Tax Accounts EOY" xfId="5072" xr:uid="{00000000-0005-0000-0000-00007E120000}"/>
    <cellStyle name="20% - Accent3 42 4" xfId="5073" xr:uid="{00000000-0005-0000-0000-00007F120000}"/>
    <cellStyle name="20% - Accent3 42 5" xfId="5074" xr:uid="{00000000-0005-0000-0000-000080120000}"/>
    <cellStyle name="20% - Accent3 42_Essbase BS Tax Accounts EOY" xfId="5075" xr:uid="{00000000-0005-0000-0000-000081120000}"/>
    <cellStyle name="20% - Accent3 43" xfId="5076" xr:uid="{00000000-0005-0000-0000-000082120000}"/>
    <cellStyle name="20% - Accent3 43 2" xfId="5077" xr:uid="{00000000-0005-0000-0000-000083120000}"/>
    <cellStyle name="20% - Accent3 43 2 2" xfId="5078" xr:uid="{00000000-0005-0000-0000-000084120000}"/>
    <cellStyle name="20% - Accent3 43 2 2 2" xfId="5079" xr:uid="{00000000-0005-0000-0000-000085120000}"/>
    <cellStyle name="20% - Accent3 43 2 2 3" xfId="5080" xr:uid="{00000000-0005-0000-0000-000086120000}"/>
    <cellStyle name="20% - Accent3 43 2 2_Essbase BS Tax Accounts EOY" xfId="5081" xr:uid="{00000000-0005-0000-0000-000087120000}"/>
    <cellStyle name="20% - Accent3 43 2 3" xfId="5082" xr:uid="{00000000-0005-0000-0000-000088120000}"/>
    <cellStyle name="20% - Accent3 43 2 4" xfId="5083" xr:uid="{00000000-0005-0000-0000-000089120000}"/>
    <cellStyle name="20% - Accent3 43 2_Essbase BS Tax Accounts EOY" xfId="5084" xr:uid="{00000000-0005-0000-0000-00008A120000}"/>
    <cellStyle name="20% - Accent3 43 3" xfId="5085" xr:uid="{00000000-0005-0000-0000-00008B120000}"/>
    <cellStyle name="20% - Accent3 43 3 2" xfId="5086" xr:uid="{00000000-0005-0000-0000-00008C120000}"/>
    <cellStyle name="20% - Accent3 43 3 3" xfId="5087" xr:uid="{00000000-0005-0000-0000-00008D120000}"/>
    <cellStyle name="20% - Accent3 43 3_Essbase BS Tax Accounts EOY" xfId="5088" xr:uid="{00000000-0005-0000-0000-00008E120000}"/>
    <cellStyle name="20% - Accent3 43 4" xfId="5089" xr:uid="{00000000-0005-0000-0000-00008F120000}"/>
    <cellStyle name="20% - Accent3 43 5" xfId="5090" xr:uid="{00000000-0005-0000-0000-000090120000}"/>
    <cellStyle name="20% - Accent3 43_Essbase BS Tax Accounts EOY" xfId="5091" xr:uid="{00000000-0005-0000-0000-000091120000}"/>
    <cellStyle name="20% - Accent3 44" xfId="5092" xr:uid="{00000000-0005-0000-0000-000092120000}"/>
    <cellStyle name="20% - Accent3 44 2" xfId="5093" xr:uid="{00000000-0005-0000-0000-000093120000}"/>
    <cellStyle name="20% - Accent3 44 2 2" xfId="5094" xr:uid="{00000000-0005-0000-0000-000094120000}"/>
    <cellStyle name="20% - Accent3 44 2 2 2" xfId="5095" xr:uid="{00000000-0005-0000-0000-000095120000}"/>
    <cellStyle name="20% - Accent3 44 2 2 3" xfId="5096" xr:uid="{00000000-0005-0000-0000-000096120000}"/>
    <cellStyle name="20% - Accent3 44 2 2_Essbase BS Tax Accounts EOY" xfId="5097" xr:uid="{00000000-0005-0000-0000-000097120000}"/>
    <cellStyle name="20% - Accent3 44 2 3" xfId="5098" xr:uid="{00000000-0005-0000-0000-000098120000}"/>
    <cellStyle name="20% - Accent3 44 2 4" xfId="5099" xr:uid="{00000000-0005-0000-0000-000099120000}"/>
    <cellStyle name="20% - Accent3 44 2_Essbase BS Tax Accounts EOY" xfId="5100" xr:uid="{00000000-0005-0000-0000-00009A120000}"/>
    <cellStyle name="20% - Accent3 44 3" xfId="5101" xr:uid="{00000000-0005-0000-0000-00009B120000}"/>
    <cellStyle name="20% - Accent3 44 3 2" xfId="5102" xr:uid="{00000000-0005-0000-0000-00009C120000}"/>
    <cellStyle name="20% - Accent3 44 3 3" xfId="5103" xr:uid="{00000000-0005-0000-0000-00009D120000}"/>
    <cellStyle name="20% - Accent3 44 3_Essbase BS Tax Accounts EOY" xfId="5104" xr:uid="{00000000-0005-0000-0000-00009E120000}"/>
    <cellStyle name="20% - Accent3 44 4" xfId="5105" xr:uid="{00000000-0005-0000-0000-00009F120000}"/>
    <cellStyle name="20% - Accent3 44 5" xfId="5106" xr:uid="{00000000-0005-0000-0000-0000A0120000}"/>
    <cellStyle name="20% - Accent3 44_Essbase BS Tax Accounts EOY" xfId="5107" xr:uid="{00000000-0005-0000-0000-0000A1120000}"/>
    <cellStyle name="20% - Accent3 45" xfId="5108" xr:uid="{00000000-0005-0000-0000-0000A2120000}"/>
    <cellStyle name="20% - Accent3 45 2" xfId="5109" xr:uid="{00000000-0005-0000-0000-0000A3120000}"/>
    <cellStyle name="20% - Accent3 45 2 2" xfId="5110" xr:uid="{00000000-0005-0000-0000-0000A4120000}"/>
    <cellStyle name="20% - Accent3 45 2 2 2" xfId="5111" xr:uid="{00000000-0005-0000-0000-0000A5120000}"/>
    <cellStyle name="20% - Accent3 45 2 2 3" xfId="5112" xr:uid="{00000000-0005-0000-0000-0000A6120000}"/>
    <cellStyle name="20% - Accent3 45 2 2_Essbase BS Tax Accounts EOY" xfId="5113" xr:uid="{00000000-0005-0000-0000-0000A7120000}"/>
    <cellStyle name="20% - Accent3 45 2 3" xfId="5114" xr:uid="{00000000-0005-0000-0000-0000A8120000}"/>
    <cellStyle name="20% - Accent3 45 2 4" xfId="5115" xr:uid="{00000000-0005-0000-0000-0000A9120000}"/>
    <cellStyle name="20% - Accent3 45 2_Essbase BS Tax Accounts EOY" xfId="5116" xr:uid="{00000000-0005-0000-0000-0000AA120000}"/>
    <cellStyle name="20% - Accent3 45 3" xfId="5117" xr:uid="{00000000-0005-0000-0000-0000AB120000}"/>
    <cellStyle name="20% - Accent3 45 3 2" xfId="5118" xr:uid="{00000000-0005-0000-0000-0000AC120000}"/>
    <cellStyle name="20% - Accent3 45 3 3" xfId="5119" xr:uid="{00000000-0005-0000-0000-0000AD120000}"/>
    <cellStyle name="20% - Accent3 45 3_Essbase BS Tax Accounts EOY" xfId="5120" xr:uid="{00000000-0005-0000-0000-0000AE120000}"/>
    <cellStyle name="20% - Accent3 45 4" xfId="5121" xr:uid="{00000000-0005-0000-0000-0000AF120000}"/>
    <cellStyle name="20% - Accent3 45 5" xfId="5122" xr:uid="{00000000-0005-0000-0000-0000B0120000}"/>
    <cellStyle name="20% - Accent3 45_Essbase BS Tax Accounts EOY" xfId="5123" xr:uid="{00000000-0005-0000-0000-0000B1120000}"/>
    <cellStyle name="20% - Accent3 46" xfId="5124" xr:uid="{00000000-0005-0000-0000-0000B2120000}"/>
    <cellStyle name="20% - Accent3 46 2" xfId="5125" xr:uid="{00000000-0005-0000-0000-0000B3120000}"/>
    <cellStyle name="20% - Accent3 46 2 2" xfId="5126" xr:uid="{00000000-0005-0000-0000-0000B4120000}"/>
    <cellStyle name="20% - Accent3 46 2 2 2" xfId="5127" xr:uid="{00000000-0005-0000-0000-0000B5120000}"/>
    <cellStyle name="20% - Accent3 46 2 2 3" xfId="5128" xr:uid="{00000000-0005-0000-0000-0000B6120000}"/>
    <cellStyle name="20% - Accent3 46 2 2_Essbase BS Tax Accounts EOY" xfId="5129" xr:uid="{00000000-0005-0000-0000-0000B7120000}"/>
    <cellStyle name="20% - Accent3 46 2 3" xfId="5130" xr:uid="{00000000-0005-0000-0000-0000B8120000}"/>
    <cellStyle name="20% - Accent3 46 2 4" xfId="5131" xr:uid="{00000000-0005-0000-0000-0000B9120000}"/>
    <cellStyle name="20% - Accent3 46 2_Essbase BS Tax Accounts EOY" xfId="5132" xr:uid="{00000000-0005-0000-0000-0000BA120000}"/>
    <cellStyle name="20% - Accent3 46 3" xfId="5133" xr:uid="{00000000-0005-0000-0000-0000BB120000}"/>
    <cellStyle name="20% - Accent3 46 3 2" xfId="5134" xr:uid="{00000000-0005-0000-0000-0000BC120000}"/>
    <cellStyle name="20% - Accent3 46 3 3" xfId="5135" xr:uid="{00000000-0005-0000-0000-0000BD120000}"/>
    <cellStyle name="20% - Accent3 46 3_Essbase BS Tax Accounts EOY" xfId="5136" xr:uid="{00000000-0005-0000-0000-0000BE120000}"/>
    <cellStyle name="20% - Accent3 46 4" xfId="5137" xr:uid="{00000000-0005-0000-0000-0000BF120000}"/>
    <cellStyle name="20% - Accent3 46 5" xfId="5138" xr:uid="{00000000-0005-0000-0000-0000C0120000}"/>
    <cellStyle name="20% - Accent3 46_Essbase BS Tax Accounts EOY" xfId="5139" xr:uid="{00000000-0005-0000-0000-0000C1120000}"/>
    <cellStyle name="20% - Accent3 47" xfId="5140" xr:uid="{00000000-0005-0000-0000-0000C2120000}"/>
    <cellStyle name="20% - Accent3 47 2" xfId="5141" xr:uid="{00000000-0005-0000-0000-0000C3120000}"/>
    <cellStyle name="20% - Accent3 47 2 2" xfId="5142" xr:uid="{00000000-0005-0000-0000-0000C4120000}"/>
    <cellStyle name="20% - Accent3 47 2 2 2" xfId="5143" xr:uid="{00000000-0005-0000-0000-0000C5120000}"/>
    <cellStyle name="20% - Accent3 47 2 2 3" xfId="5144" xr:uid="{00000000-0005-0000-0000-0000C6120000}"/>
    <cellStyle name="20% - Accent3 47 2 2_Essbase BS Tax Accounts EOY" xfId="5145" xr:uid="{00000000-0005-0000-0000-0000C7120000}"/>
    <cellStyle name="20% - Accent3 47 2 3" xfId="5146" xr:uid="{00000000-0005-0000-0000-0000C8120000}"/>
    <cellStyle name="20% - Accent3 47 2 4" xfId="5147" xr:uid="{00000000-0005-0000-0000-0000C9120000}"/>
    <cellStyle name="20% - Accent3 47 2_Essbase BS Tax Accounts EOY" xfId="5148" xr:uid="{00000000-0005-0000-0000-0000CA120000}"/>
    <cellStyle name="20% - Accent3 47 3" xfId="5149" xr:uid="{00000000-0005-0000-0000-0000CB120000}"/>
    <cellStyle name="20% - Accent3 47 3 2" xfId="5150" xr:uid="{00000000-0005-0000-0000-0000CC120000}"/>
    <cellStyle name="20% - Accent3 47 3 3" xfId="5151" xr:uid="{00000000-0005-0000-0000-0000CD120000}"/>
    <cellStyle name="20% - Accent3 47 3_Essbase BS Tax Accounts EOY" xfId="5152" xr:uid="{00000000-0005-0000-0000-0000CE120000}"/>
    <cellStyle name="20% - Accent3 47 4" xfId="5153" xr:uid="{00000000-0005-0000-0000-0000CF120000}"/>
    <cellStyle name="20% - Accent3 47 5" xfId="5154" xr:uid="{00000000-0005-0000-0000-0000D0120000}"/>
    <cellStyle name="20% - Accent3 47_Essbase BS Tax Accounts EOY" xfId="5155" xr:uid="{00000000-0005-0000-0000-0000D1120000}"/>
    <cellStyle name="20% - Accent3 48" xfId="5156" xr:uid="{00000000-0005-0000-0000-0000D2120000}"/>
    <cellStyle name="20% - Accent3 48 2" xfId="5157" xr:uid="{00000000-0005-0000-0000-0000D3120000}"/>
    <cellStyle name="20% - Accent3 48 2 2" xfId="5158" xr:uid="{00000000-0005-0000-0000-0000D4120000}"/>
    <cellStyle name="20% - Accent3 48 2 2 2" xfId="5159" xr:uid="{00000000-0005-0000-0000-0000D5120000}"/>
    <cellStyle name="20% - Accent3 48 2 2 3" xfId="5160" xr:uid="{00000000-0005-0000-0000-0000D6120000}"/>
    <cellStyle name="20% - Accent3 48 2 2_Essbase BS Tax Accounts EOY" xfId="5161" xr:uid="{00000000-0005-0000-0000-0000D7120000}"/>
    <cellStyle name="20% - Accent3 48 2 3" xfId="5162" xr:uid="{00000000-0005-0000-0000-0000D8120000}"/>
    <cellStyle name="20% - Accent3 48 2 4" xfId="5163" xr:uid="{00000000-0005-0000-0000-0000D9120000}"/>
    <cellStyle name="20% - Accent3 48 2_Essbase BS Tax Accounts EOY" xfId="5164" xr:uid="{00000000-0005-0000-0000-0000DA120000}"/>
    <cellStyle name="20% - Accent3 48 3" xfId="5165" xr:uid="{00000000-0005-0000-0000-0000DB120000}"/>
    <cellStyle name="20% - Accent3 48 3 2" xfId="5166" xr:uid="{00000000-0005-0000-0000-0000DC120000}"/>
    <cellStyle name="20% - Accent3 48 3 3" xfId="5167" xr:uid="{00000000-0005-0000-0000-0000DD120000}"/>
    <cellStyle name="20% - Accent3 48 3_Essbase BS Tax Accounts EOY" xfId="5168" xr:uid="{00000000-0005-0000-0000-0000DE120000}"/>
    <cellStyle name="20% - Accent3 48 4" xfId="5169" xr:uid="{00000000-0005-0000-0000-0000DF120000}"/>
    <cellStyle name="20% - Accent3 48 5" xfId="5170" xr:uid="{00000000-0005-0000-0000-0000E0120000}"/>
    <cellStyle name="20% - Accent3 48_Essbase BS Tax Accounts EOY" xfId="5171" xr:uid="{00000000-0005-0000-0000-0000E1120000}"/>
    <cellStyle name="20% - Accent3 49" xfId="5172" xr:uid="{00000000-0005-0000-0000-0000E2120000}"/>
    <cellStyle name="20% - Accent3 49 2" xfId="5173" xr:uid="{00000000-0005-0000-0000-0000E3120000}"/>
    <cellStyle name="20% - Accent3 49 2 2" xfId="5174" xr:uid="{00000000-0005-0000-0000-0000E4120000}"/>
    <cellStyle name="20% - Accent3 49 2 2 2" xfId="5175" xr:uid="{00000000-0005-0000-0000-0000E5120000}"/>
    <cellStyle name="20% - Accent3 49 2 2 3" xfId="5176" xr:uid="{00000000-0005-0000-0000-0000E6120000}"/>
    <cellStyle name="20% - Accent3 49 2 2_Essbase BS Tax Accounts EOY" xfId="5177" xr:uid="{00000000-0005-0000-0000-0000E7120000}"/>
    <cellStyle name="20% - Accent3 49 2 3" xfId="5178" xr:uid="{00000000-0005-0000-0000-0000E8120000}"/>
    <cellStyle name="20% - Accent3 49 2 4" xfId="5179" xr:uid="{00000000-0005-0000-0000-0000E9120000}"/>
    <cellStyle name="20% - Accent3 49 2_Essbase BS Tax Accounts EOY" xfId="5180" xr:uid="{00000000-0005-0000-0000-0000EA120000}"/>
    <cellStyle name="20% - Accent3 49 3" xfId="5181" xr:uid="{00000000-0005-0000-0000-0000EB120000}"/>
    <cellStyle name="20% - Accent3 49 3 2" xfId="5182" xr:uid="{00000000-0005-0000-0000-0000EC120000}"/>
    <cellStyle name="20% - Accent3 49 3 3" xfId="5183" xr:uid="{00000000-0005-0000-0000-0000ED120000}"/>
    <cellStyle name="20% - Accent3 49 3_Essbase BS Tax Accounts EOY" xfId="5184" xr:uid="{00000000-0005-0000-0000-0000EE120000}"/>
    <cellStyle name="20% - Accent3 49 4" xfId="5185" xr:uid="{00000000-0005-0000-0000-0000EF120000}"/>
    <cellStyle name="20% - Accent3 49 5" xfId="5186" xr:uid="{00000000-0005-0000-0000-0000F0120000}"/>
    <cellStyle name="20% - Accent3 49_Essbase BS Tax Accounts EOY" xfId="5187" xr:uid="{00000000-0005-0000-0000-0000F1120000}"/>
    <cellStyle name="20% - Accent3 5" xfId="5188" xr:uid="{00000000-0005-0000-0000-0000F2120000}"/>
    <cellStyle name="20% - Accent3 5 2" xfId="5189" xr:uid="{00000000-0005-0000-0000-0000F3120000}"/>
    <cellStyle name="20% - Accent3 5 2 2" xfId="5190" xr:uid="{00000000-0005-0000-0000-0000F4120000}"/>
    <cellStyle name="20% - Accent3 5 2 3" xfId="5191" xr:uid="{00000000-0005-0000-0000-0000F5120000}"/>
    <cellStyle name="20% - Accent3 5 2 4" xfId="5192" xr:uid="{00000000-0005-0000-0000-0000F6120000}"/>
    <cellStyle name="20% - Accent3 5 3" xfId="5193" xr:uid="{00000000-0005-0000-0000-0000F7120000}"/>
    <cellStyle name="20% - Accent3 5 3 2" xfId="5194" xr:uid="{00000000-0005-0000-0000-0000F8120000}"/>
    <cellStyle name="20% - Accent3 5 4" xfId="5195" xr:uid="{00000000-0005-0000-0000-0000F9120000}"/>
    <cellStyle name="20% - Accent3 5 4 2" xfId="5196" xr:uid="{00000000-0005-0000-0000-0000FA120000}"/>
    <cellStyle name="20% - Accent3 5 4 3" xfId="5197" xr:uid="{00000000-0005-0000-0000-0000FB120000}"/>
    <cellStyle name="20% - Accent3 5 4_Essbase BS Tax Accounts EOY" xfId="5198" xr:uid="{00000000-0005-0000-0000-0000FC120000}"/>
    <cellStyle name="20% - Accent3 5_Cap Software Basis Adj" xfId="5199" xr:uid="{00000000-0005-0000-0000-0000FD120000}"/>
    <cellStyle name="20% - Accent3 50" xfId="5200" xr:uid="{00000000-0005-0000-0000-0000FE120000}"/>
    <cellStyle name="20% - Accent3 50 2" xfId="5201" xr:uid="{00000000-0005-0000-0000-0000FF120000}"/>
    <cellStyle name="20% - Accent3 50 2 2" xfId="5202" xr:uid="{00000000-0005-0000-0000-000000130000}"/>
    <cellStyle name="20% - Accent3 50 2 2 2" xfId="5203" xr:uid="{00000000-0005-0000-0000-000001130000}"/>
    <cellStyle name="20% - Accent3 50 2 2 3" xfId="5204" xr:uid="{00000000-0005-0000-0000-000002130000}"/>
    <cellStyle name="20% - Accent3 50 2 2_Essbase BS Tax Accounts EOY" xfId="5205" xr:uid="{00000000-0005-0000-0000-000003130000}"/>
    <cellStyle name="20% - Accent3 50 2 3" xfId="5206" xr:uid="{00000000-0005-0000-0000-000004130000}"/>
    <cellStyle name="20% - Accent3 50 2 4" xfId="5207" xr:uid="{00000000-0005-0000-0000-000005130000}"/>
    <cellStyle name="20% - Accent3 50 2_Essbase BS Tax Accounts EOY" xfId="5208" xr:uid="{00000000-0005-0000-0000-000006130000}"/>
    <cellStyle name="20% - Accent3 50 3" xfId="5209" xr:uid="{00000000-0005-0000-0000-000007130000}"/>
    <cellStyle name="20% - Accent3 50 3 2" xfId="5210" xr:uid="{00000000-0005-0000-0000-000008130000}"/>
    <cellStyle name="20% - Accent3 50 3 3" xfId="5211" xr:uid="{00000000-0005-0000-0000-000009130000}"/>
    <cellStyle name="20% - Accent3 50 3_Essbase BS Tax Accounts EOY" xfId="5212" xr:uid="{00000000-0005-0000-0000-00000A130000}"/>
    <cellStyle name="20% - Accent3 50 4" xfId="5213" xr:uid="{00000000-0005-0000-0000-00000B130000}"/>
    <cellStyle name="20% - Accent3 50 5" xfId="5214" xr:uid="{00000000-0005-0000-0000-00000C130000}"/>
    <cellStyle name="20% - Accent3 50_Essbase BS Tax Accounts EOY" xfId="5215" xr:uid="{00000000-0005-0000-0000-00000D130000}"/>
    <cellStyle name="20% - Accent3 51" xfId="5216" xr:uid="{00000000-0005-0000-0000-00000E130000}"/>
    <cellStyle name="20% - Accent3 51 2" xfId="5217" xr:uid="{00000000-0005-0000-0000-00000F130000}"/>
    <cellStyle name="20% - Accent3 51 2 2" xfId="5218" xr:uid="{00000000-0005-0000-0000-000010130000}"/>
    <cellStyle name="20% - Accent3 51 2 2 2" xfId="5219" xr:uid="{00000000-0005-0000-0000-000011130000}"/>
    <cellStyle name="20% - Accent3 51 2 2 3" xfId="5220" xr:uid="{00000000-0005-0000-0000-000012130000}"/>
    <cellStyle name="20% - Accent3 51 2 2_Essbase BS Tax Accounts EOY" xfId="5221" xr:uid="{00000000-0005-0000-0000-000013130000}"/>
    <cellStyle name="20% - Accent3 51 2 3" xfId="5222" xr:uid="{00000000-0005-0000-0000-000014130000}"/>
    <cellStyle name="20% - Accent3 51 2 4" xfId="5223" xr:uid="{00000000-0005-0000-0000-000015130000}"/>
    <cellStyle name="20% - Accent3 51 2_Essbase BS Tax Accounts EOY" xfId="5224" xr:uid="{00000000-0005-0000-0000-000016130000}"/>
    <cellStyle name="20% - Accent3 51 3" xfId="5225" xr:uid="{00000000-0005-0000-0000-000017130000}"/>
    <cellStyle name="20% - Accent3 51 3 2" xfId="5226" xr:uid="{00000000-0005-0000-0000-000018130000}"/>
    <cellStyle name="20% - Accent3 51 3 3" xfId="5227" xr:uid="{00000000-0005-0000-0000-000019130000}"/>
    <cellStyle name="20% - Accent3 51 3_Essbase BS Tax Accounts EOY" xfId="5228" xr:uid="{00000000-0005-0000-0000-00001A130000}"/>
    <cellStyle name="20% - Accent3 51 4" xfId="5229" xr:uid="{00000000-0005-0000-0000-00001B130000}"/>
    <cellStyle name="20% - Accent3 51 5" xfId="5230" xr:uid="{00000000-0005-0000-0000-00001C130000}"/>
    <cellStyle name="20% - Accent3 51_Essbase BS Tax Accounts EOY" xfId="5231" xr:uid="{00000000-0005-0000-0000-00001D130000}"/>
    <cellStyle name="20% - Accent3 52" xfId="5232" xr:uid="{00000000-0005-0000-0000-00001E130000}"/>
    <cellStyle name="20% - Accent3 52 2" xfId="5233" xr:uid="{00000000-0005-0000-0000-00001F130000}"/>
    <cellStyle name="20% - Accent3 52 2 2" xfId="5234" xr:uid="{00000000-0005-0000-0000-000020130000}"/>
    <cellStyle name="20% - Accent3 52 2 2 2" xfId="5235" xr:uid="{00000000-0005-0000-0000-000021130000}"/>
    <cellStyle name="20% - Accent3 52 2 2 3" xfId="5236" xr:uid="{00000000-0005-0000-0000-000022130000}"/>
    <cellStyle name="20% - Accent3 52 2 2_Essbase BS Tax Accounts EOY" xfId="5237" xr:uid="{00000000-0005-0000-0000-000023130000}"/>
    <cellStyle name="20% - Accent3 52 2 3" xfId="5238" xr:uid="{00000000-0005-0000-0000-000024130000}"/>
    <cellStyle name="20% - Accent3 52 2 4" xfId="5239" xr:uid="{00000000-0005-0000-0000-000025130000}"/>
    <cellStyle name="20% - Accent3 52 2_Essbase BS Tax Accounts EOY" xfId="5240" xr:uid="{00000000-0005-0000-0000-000026130000}"/>
    <cellStyle name="20% - Accent3 52 3" xfId="5241" xr:uid="{00000000-0005-0000-0000-000027130000}"/>
    <cellStyle name="20% - Accent3 52 3 2" xfId="5242" xr:uid="{00000000-0005-0000-0000-000028130000}"/>
    <cellStyle name="20% - Accent3 52 3 3" xfId="5243" xr:uid="{00000000-0005-0000-0000-000029130000}"/>
    <cellStyle name="20% - Accent3 52 3_Essbase BS Tax Accounts EOY" xfId="5244" xr:uid="{00000000-0005-0000-0000-00002A130000}"/>
    <cellStyle name="20% - Accent3 52 4" xfId="5245" xr:uid="{00000000-0005-0000-0000-00002B130000}"/>
    <cellStyle name="20% - Accent3 52 5" xfId="5246" xr:uid="{00000000-0005-0000-0000-00002C130000}"/>
    <cellStyle name="20% - Accent3 52_Essbase BS Tax Accounts EOY" xfId="5247" xr:uid="{00000000-0005-0000-0000-00002D130000}"/>
    <cellStyle name="20% - Accent3 53" xfId="5248" xr:uid="{00000000-0005-0000-0000-00002E130000}"/>
    <cellStyle name="20% - Accent3 53 2" xfId="5249" xr:uid="{00000000-0005-0000-0000-00002F130000}"/>
    <cellStyle name="20% - Accent3 53 2 2" xfId="5250" xr:uid="{00000000-0005-0000-0000-000030130000}"/>
    <cellStyle name="20% - Accent3 53 2 2 2" xfId="5251" xr:uid="{00000000-0005-0000-0000-000031130000}"/>
    <cellStyle name="20% - Accent3 53 2 2 3" xfId="5252" xr:uid="{00000000-0005-0000-0000-000032130000}"/>
    <cellStyle name="20% - Accent3 53 2 2_Essbase BS Tax Accounts EOY" xfId="5253" xr:uid="{00000000-0005-0000-0000-000033130000}"/>
    <cellStyle name="20% - Accent3 53 2 3" xfId="5254" xr:uid="{00000000-0005-0000-0000-000034130000}"/>
    <cellStyle name="20% - Accent3 53 2 4" xfId="5255" xr:uid="{00000000-0005-0000-0000-000035130000}"/>
    <cellStyle name="20% - Accent3 53 2_Essbase BS Tax Accounts EOY" xfId="5256" xr:uid="{00000000-0005-0000-0000-000036130000}"/>
    <cellStyle name="20% - Accent3 53 3" xfId="5257" xr:uid="{00000000-0005-0000-0000-000037130000}"/>
    <cellStyle name="20% - Accent3 53 3 2" xfId="5258" xr:uid="{00000000-0005-0000-0000-000038130000}"/>
    <cellStyle name="20% - Accent3 53 3 3" xfId="5259" xr:uid="{00000000-0005-0000-0000-000039130000}"/>
    <cellStyle name="20% - Accent3 53 3_Essbase BS Tax Accounts EOY" xfId="5260" xr:uid="{00000000-0005-0000-0000-00003A130000}"/>
    <cellStyle name="20% - Accent3 53 4" xfId="5261" xr:uid="{00000000-0005-0000-0000-00003B130000}"/>
    <cellStyle name="20% - Accent3 53 5" xfId="5262" xr:uid="{00000000-0005-0000-0000-00003C130000}"/>
    <cellStyle name="20% - Accent3 53_Essbase BS Tax Accounts EOY" xfId="5263" xr:uid="{00000000-0005-0000-0000-00003D130000}"/>
    <cellStyle name="20% - Accent3 54" xfId="5264" xr:uid="{00000000-0005-0000-0000-00003E130000}"/>
    <cellStyle name="20% - Accent3 54 2" xfId="5265" xr:uid="{00000000-0005-0000-0000-00003F130000}"/>
    <cellStyle name="20% - Accent3 54 2 2" xfId="5266" xr:uid="{00000000-0005-0000-0000-000040130000}"/>
    <cellStyle name="20% - Accent3 54 2 2 2" xfId="5267" xr:uid="{00000000-0005-0000-0000-000041130000}"/>
    <cellStyle name="20% - Accent3 54 2 2 3" xfId="5268" xr:uid="{00000000-0005-0000-0000-000042130000}"/>
    <cellStyle name="20% - Accent3 54 2 2_Essbase BS Tax Accounts EOY" xfId="5269" xr:uid="{00000000-0005-0000-0000-000043130000}"/>
    <cellStyle name="20% - Accent3 54 2 3" xfId="5270" xr:uid="{00000000-0005-0000-0000-000044130000}"/>
    <cellStyle name="20% - Accent3 54 2 4" xfId="5271" xr:uid="{00000000-0005-0000-0000-000045130000}"/>
    <cellStyle name="20% - Accent3 54 2_Essbase BS Tax Accounts EOY" xfId="5272" xr:uid="{00000000-0005-0000-0000-000046130000}"/>
    <cellStyle name="20% - Accent3 54 3" xfId="5273" xr:uid="{00000000-0005-0000-0000-000047130000}"/>
    <cellStyle name="20% - Accent3 54 3 2" xfId="5274" xr:uid="{00000000-0005-0000-0000-000048130000}"/>
    <cellStyle name="20% - Accent3 54 3 3" xfId="5275" xr:uid="{00000000-0005-0000-0000-000049130000}"/>
    <cellStyle name="20% - Accent3 54 3_Essbase BS Tax Accounts EOY" xfId="5276" xr:uid="{00000000-0005-0000-0000-00004A130000}"/>
    <cellStyle name="20% - Accent3 54 4" xfId="5277" xr:uid="{00000000-0005-0000-0000-00004B130000}"/>
    <cellStyle name="20% - Accent3 54 5" xfId="5278" xr:uid="{00000000-0005-0000-0000-00004C130000}"/>
    <cellStyle name="20% - Accent3 54_Essbase BS Tax Accounts EOY" xfId="5279" xr:uid="{00000000-0005-0000-0000-00004D130000}"/>
    <cellStyle name="20% - Accent3 55" xfId="5280" xr:uid="{00000000-0005-0000-0000-00004E130000}"/>
    <cellStyle name="20% - Accent3 55 2" xfId="5281" xr:uid="{00000000-0005-0000-0000-00004F130000}"/>
    <cellStyle name="20% - Accent3 55 2 2" xfId="5282" xr:uid="{00000000-0005-0000-0000-000050130000}"/>
    <cellStyle name="20% - Accent3 55 2 2 2" xfId="5283" xr:uid="{00000000-0005-0000-0000-000051130000}"/>
    <cellStyle name="20% - Accent3 55 2 2 3" xfId="5284" xr:uid="{00000000-0005-0000-0000-000052130000}"/>
    <cellStyle name="20% - Accent3 55 2 2_Essbase BS Tax Accounts EOY" xfId="5285" xr:uid="{00000000-0005-0000-0000-000053130000}"/>
    <cellStyle name="20% - Accent3 55 2 3" xfId="5286" xr:uid="{00000000-0005-0000-0000-000054130000}"/>
    <cellStyle name="20% - Accent3 55 2 4" xfId="5287" xr:uid="{00000000-0005-0000-0000-000055130000}"/>
    <cellStyle name="20% - Accent3 55 2_Essbase BS Tax Accounts EOY" xfId="5288" xr:uid="{00000000-0005-0000-0000-000056130000}"/>
    <cellStyle name="20% - Accent3 55 3" xfId="5289" xr:uid="{00000000-0005-0000-0000-000057130000}"/>
    <cellStyle name="20% - Accent3 55 3 2" xfId="5290" xr:uid="{00000000-0005-0000-0000-000058130000}"/>
    <cellStyle name="20% - Accent3 55 3 3" xfId="5291" xr:uid="{00000000-0005-0000-0000-000059130000}"/>
    <cellStyle name="20% - Accent3 55 3_Essbase BS Tax Accounts EOY" xfId="5292" xr:uid="{00000000-0005-0000-0000-00005A130000}"/>
    <cellStyle name="20% - Accent3 55 4" xfId="5293" xr:uid="{00000000-0005-0000-0000-00005B130000}"/>
    <cellStyle name="20% - Accent3 55 5" xfId="5294" xr:uid="{00000000-0005-0000-0000-00005C130000}"/>
    <cellStyle name="20% - Accent3 55_Essbase BS Tax Accounts EOY" xfId="5295" xr:uid="{00000000-0005-0000-0000-00005D130000}"/>
    <cellStyle name="20% - Accent3 56" xfId="5296" xr:uid="{00000000-0005-0000-0000-00005E130000}"/>
    <cellStyle name="20% - Accent3 56 2" xfId="5297" xr:uid="{00000000-0005-0000-0000-00005F130000}"/>
    <cellStyle name="20% - Accent3 56 2 2" xfId="5298" xr:uid="{00000000-0005-0000-0000-000060130000}"/>
    <cellStyle name="20% - Accent3 56 2 2 2" xfId="5299" xr:uid="{00000000-0005-0000-0000-000061130000}"/>
    <cellStyle name="20% - Accent3 56 2 2 3" xfId="5300" xr:uid="{00000000-0005-0000-0000-000062130000}"/>
    <cellStyle name="20% - Accent3 56 2 2_Essbase BS Tax Accounts EOY" xfId="5301" xr:uid="{00000000-0005-0000-0000-000063130000}"/>
    <cellStyle name="20% - Accent3 56 2 3" xfId="5302" xr:uid="{00000000-0005-0000-0000-000064130000}"/>
    <cellStyle name="20% - Accent3 56 2 4" xfId="5303" xr:uid="{00000000-0005-0000-0000-000065130000}"/>
    <cellStyle name="20% - Accent3 56 2_Essbase BS Tax Accounts EOY" xfId="5304" xr:uid="{00000000-0005-0000-0000-000066130000}"/>
    <cellStyle name="20% - Accent3 56 3" xfId="5305" xr:uid="{00000000-0005-0000-0000-000067130000}"/>
    <cellStyle name="20% - Accent3 56 3 2" xfId="5306" xr:uid="{00000000-0005-0000-0000-000068130000}"/>
    <cellStyle name="20% - Accent3 56 3 3" xfId="5307" xr:uid="{00000000-0005-0000-0000-000069130000}"/>
    <cellStyle name="20% - Accent3 56 3_Essbase BS Tax Accounts EOY" xfId="5308" xr:uid="{00000000-0005-0000-0000-00006A130000}"/>
    <cellStyle name="20% - Accent3 56 4" xfId="5309" xr:uid="{00000000-0005-0000-0000-00006B130000}"/>
    <cellStyle name="20% - Accent3 56 5" xfId="5310" xr:uid="{00000000-0005-0000-0000-00006C130000}"/>
    <cellStyle name="20% - Accent3 56_Essbase BS Tax Accounts EOY" xfId="5311" xr:uid="{00000000-0005-0000-0000-00006D130000}"/>
    <cellStyle name="20% - Accent3 57" xfId="5312" xr:uid="{00000000-0005-0000-0000-00006E130000}"/>
    <cellStyle name="20% - Accent3 57 2" xfId="5313" xr:uid="{00000000-0005-0000-0000-00006F130000}"/>
    <cellStyle name="20% - Accent3 57 2 2" xfId="5314" xr:uid="{00000000-0005-0000-0000-000070130000}"/>
    <cellStyle name="20% - Accent3 57 2 3" xfId="5315" xr:uid="{00000000-0005-0000-0000-000071130000}"/>
    <cellStyle name="20% - Accent3 57 2_Essbase BS Tax Accounts EOY" xfId="5316" xr:uid="{00000000-0005-0000-0000-000072130000}"/>
    <cellStyle name="20% - Accent3 57 3" xfId="5317" xr:uid="{00000000-0005-0000-0000-000073130000}"/>
    <cellStyle name="20% - Accent3 57 4" xfId="5318" xr:uid="{00000000-0005-0000-0000-000074130000}"/>
    <cellStyle name="20% - Accent3 57_Essbase BS Tax Accounts EOY" xfId="5319" xr:uid="{00000000-0005-0000-0000-000075130000}"/>
    <cellStyle name="20% - Accent3 58" xfId="5320" xr:uid="{00000000-0005-0000-0000-000076130000}"/>
    <cellStyle name="20% - Accent3 58 2" xfId="5321" xr:uid="{00000000-0005-0000-0000-000077130000}"/>
    <cellStyle name="20% - Accent3 58 2 2" xfId="5322" xr:uid="{00000000-0005-0000-0000-000078130000}"/>
    <cellStyle name="20% - Accent3 58 2 3" xfId="5323" xr:uid="{00000000-0005-0000-0000-000079130000}"/>
    <cellStyle name="20% - Accent3 58 2_Essbase BS Tax Accounts EOY" xfId="5324" xr:uid="{00000000-0005-0000-0000-00007A130000}"/>
    <cellStyle name="20% - Accent3 58 3" xfId="5325" xr:uid="{00000000-0005-0000-0000-00007B130000}"/>
    <cellStyle name="20% - Accent3 58 4" xfId="5326" xr:uid="{00000000-0005-0000-0000-00007C130000}"/>
    <cellStyle name="20% - Accent3 58_Essbase BS Tax Accounts EOY" xfId="5327" xr:uid="{00000000-0005-0000-0000-00007D130000}"/>
    <cellStyle name="20% - Accent3 59" xfId="5328" xr:uid="{00000000-0005-0000-0000-00007E130000}"/>
    <cellStyle name="20% - Accent3 59 2" xfId="5329" xr:uid="{00000000-0005-0000-0000-00007F130000}"/>
    <cellStyle name="20% - Accent3 59 2 2" xfId="5330" xr:uid="{00000000-0005-0000-0000-000080130000}"/>
    <cellStyle name="20% - Accent3 59 2 3" xfId="5331" xr:uid="{00000000-0005-0000-0000-000081130000}"/>
    <cellStyle name="20% - Accent3 59 2_Essbase BS Tax Accounts EOY" xfId="5332" xr:uid="{00000000-0005-0000-0000-000082130000}"/>
    <cellStyle name="20% - Accent3 59 3" xfId="5333" xr:uid="{00000000-0005-0000-0000-000083130000}"/>
    <cellStyle name="20% - Accent3 59 4" xfId="5334" xr:uid="{00000000-0005-0000-0000-000084130000}"/>
    <cellStyle name="20% - Accent3 59_Essbase BS Tax Accounts EOY" xfId="5335" xr:uid="{00000000-0005-0000-0000-000085130000}"/>
    <cellStyle name="20% - Accent3 6" xfId="5336" xr:uid="{00000000-0005-0000-0000-000086130000}"/>
    <cellStyle name="20% - Accent3 6 2" xfId="5337" xr:uid="{00000000-0005-0000-0000-000087130000}"/>
    <cellStyle name="20% - Accent3 6 2 2" xfId="5338" xr:uid="{00000000-0005-0000-0000-000088130000}"/>
    <cellStyle name="20% - Accent3 6 2 2 2" xfId="5339" xr:uid="{00000000-0005-0000-0000-000089130000}"/>
    <cellStyle name="20% - Accent3 6 2 2 3" xfId="5340" xr:uid="{00000000-0005-0000-0000-00008A130000}"/>
    <cellStyle name="20% - Accent3 6 2 2 4" xfId="5341" xr:uid="{00000000-0005-0000-0000-00008B130000}"/>
    <cellStyle name="20% - Accent3 6 2 3" xfId="5342" xr:uid="{00000000-0005-0000-0000-00008C130000}"/>
    <cellStyle name="20% - Accent3 6 2 3 2" xfId="5343" xr:uid="{00000000-0005-0000-0000-00008D130000}"/>
    <cellStyle name="20% - Accent3 6 2 3 3" xfId="5344" xr:uid="{00000000-0005-0000-0000-00008E130000}"/>
    <cellStyle name="20% - Accent3 6 2 3 4" xfId="5345" xr:uid="{00000000-0005-0000-0000-00008F130000}"/>
    <cellStyle name="20% - Accent3 6 2 4" xfId="5346" xr:uid="{00000000-0005-0000-0000-000090130000}"/>
    <cellStyle name="20% - Accent3 6 2 5" xfId="5347" xr:uid="{00000000-0005-0000-0000-000091130000}"/>
    <cellStyle name="20% - Accent3 6 2 5 2" xfId="5348" xr:uid="{00000000-0005-0000-0000-000092130000}"/>
    <cellStyle name="20% - Accent3 6 2 6" xfId="5349" xr:uid="{00000000-0005-0000-0000-000093130000}"/>
    <cellStyle name="20% - Accent3 6 2 7" xfId="5350" xr:uid="{00000000-0005-0000-0000-000094130000}"/>
    <cellStyle name="20% - Accent3 6 2 8" xfId="5351" xr:uid="{00000000-0005-0000-0000-000095130000}"/>
    <cellStyle name="20% - Accent3 6 2_Basis Info" xfId="5352" xr:uid="{00000000-0005-0000-0000-000096130000}"/>
    <cellStyle name="20% - Accent3 6 3" xfId="5353" xr:uid="{00000000-0005-0000-0000-000097130000}"/>
    <cellStyle name="20% - Accent3 6 3 2" xfId="5354" xr:uid="{00000000-0005-0000-0000-000098130000}"/>
    <cellStyle name="20% - Accent3 6 4" xfId="5355" xr:uid="{00000000-0005-0000-0000-000099130000}"/>
    <cellStyle name="20% - Accent3 6 4 2" xfId="5356" xr:uid="{00000000-0005-0000-0000-00009A130000}"/>
    <cellStyle name="20% - Accent3 6 4 3" xfId="5357" xr:uid="{00000000-0005-0000-0000-00009B130000}"/>
    <cellStyle name="20% - Accent3 6 4 4" xfId="5358" xr:uid="{00000000-0005-0000-0000-00009C130000}"/>
    <cellStyle name="20% - Accent3 6 5" xfId="5359" xr:uid="{00000000-0005-0000-0000-00009D130000}"/>
    <cellStyle name="20% - Accent3 6 5 2" xfId="5360" xr:uid="{00000000-0005-0000-0000-00009E130000}"/>
    <cellStyle name="20% - Accent3 6 5 3" xfId="5361" xr:uid="{00000000-0005-0000-0000-00009F130000}"/>
    <cellStyle name="20% - Accent3 6 5_Essbase BS Tax Accounts EOY" xfId="5362" xr:uid="{00000000-0005-0000-0000-0000A0130000}"/>
    <cellStyle name="20% - Accent3 6 6" xfId="5363" xr:uid="{00000000-0005-0000-0000-0000A1130000}"/>
    <cellStyle name="20% - Accent3 6 6 2" xfId="5364" xr:uid="{00000000-0005-0000-0000-0000A2130000}"/>
    <cellStyle name="20% - Accent3 6 6 3" xfId="5365" xr:uid="{00000000-0005-0000-0000-0000A3130000}"/>
    <cellStyle name="20% - Accent3 6 6_Essbase BS Tax Accounts EOY" xfId="5366" xr:uid="{00000000-0005-0000-0000-0000A4130000}"/>
    <cellStyle name="20% - Accent3 6_Sheet1" xfId="5367" xr:uid="{00000000-0005-0000-0000-0000A5130000}"/>
    <cellStyle name="20% - Accent3 60" xfId="5368" xr:uid="{00000000-0005-0000-0000-0000A6130000}"/>
    <cellStyle name="20% - Accent3 60 2" xfId="5369" xr:uid="{00000000-0005-0000-0000-0000A7130000}"/>
    <cellStyle name="20% - Accent3 60 2 2" xfId="5370" xr:uid="{00000000-0005-0000-0000-0000A8130000}"/>
    <cellStyle name="20% - Accent3 60 2 3" xfId="5371" xr:uid="{00000000-0005-0000-0000-0000A9130000}"/>
    <cellStyle name="20% - Accent3 60 2_Essbase BS Tax Accounts EOY" xfId="5372" xr:uid="{00000000-0005-0000-0000-0000AA130000}"/>
    <cellStyle name="20% - Accent3 60 3" xfId="5373" xr:uid="{00000000-0005-0000-0000-0000AB130000}"/>
    <cellStyle name="20% - Accent3 60 4" xfId="5374" xr:uid="{00000000-0005-0000-0000-0000AC130000}"/>
    <cellStyle name="20% - Accent3 60_Essbase BS Tax Accounts EOY" xfId="5375" xr:uid="{00000000-0005-0000-0000-0000AD130000}"/>
    <cellStyle name="20% - Accent3 61" xfId="5376" xr:uid="{00000000-0005-0000-0000-0000AE130000}"/>
    <cellStyle name="20% - Accent3 61 2" xfId="5377" xr:uid="{00000000-0005-0000-0000-0000AF130000}"/>
    <cellStyle name="20% - Accent3 61 2 2" xfId="5378" xr:uid="{00000000-0005-0000-0000-0000B0130000}"/>
    <cellStyle name="20% - Accent3 61 2 3" xfId="5379" xr:uid="{00000000-0005-0000-0000-0000B1130000}"/>
    <cellStyle name="20% - Accent3 61 2_Essbase BS Tax Accounts EOY" xfId="5380" xr:uid="{00000000-0005-0000-0000-0000B2130000}"/>
    <cellStyle name="20% - Accent3 61 3" xfId="5381" xr:uid="{00000000-0005-0000-0000-0000B3130000}"/>
    <cellStyle name="20% - Accent3 61 4" xfId="5382" xr:uid="{00000000-0005-0000-0000-0000B4130000}"/>
    <cellStyle name="20% - Accent3 61_Essbase BS Tax Accounts EOY" xfId="5383" xr:uid="{00000000-0005-0000-0000-0000B5130000}"/>
    <cellStyle name="20% - Accent3 62" xfId="5384" xr:uid="{00000000-0005-0000-0000-0000B6130000}"/>
    <cellStyle name="20% - Accent3 62 2" xfId="5385" xr:uid="{00000000-0005-0000-0000-0000B7130000}"/>
    <cellStyle name="20% - Accent3 62 2 2" xfId="5386" xr:uid="{00000000-0005-0000-0000-0000B8130000}"/>
    <cellStyle name="20% - Accent3 62 2 3" xfId="5387" xr:uid="{00000000-0005-0000-0000-0000B9130000}"/>
    <cellStyle name="20% - Accent3 62 2_Essbase BS Tax Accounts EOY" xfId="5388" xr:uid="{00000000-0005-0000-0000-0000BA130000}"/>
    <cellStyle name="20% - Accent3 62 3" xfId="5389" xr:uid="{00000000-0005-0000-0000-0000BB130000}"/>
    <cellStyle name="20% - Accent3 62 4" xfId="5390" xr:uid="{00000000-0005-0000-0000-0000BC130000}"/>
    <cellStyle name="20% - Accent3 62_Essbase BS Tax Accounts EOY" xfId="5391" xr:uid="{00000000-0005-0000-0000-0000BD130000}"/>
    <cellStyle name="20% - Accent3 63" xfId="5392" xr:uid="{00000000-0005-0000-0000-0000BE130000}"/>
    <cellStyle name="20% - Accent3 63 2" xfId="5393" xr:uid="{00000000-0005-0000-0000-0000BF130000}"/>
    <cellStyle name="20% - Accent3 63 2 2" xfId="5394" xr:uid="{00000000-0005-0000-0000-0000C0130000}"/>
    <cellStyle name="20% - Accent3 63 2 3" xfId="5395" xr:uid="{00000000-0005-0000-0000-0000C1130000}"/>
    <cellStyle name="20% - Accent3 63 2_Essbase BS Tax Accounts EOY" xfId="5396" xr:uid="{00000000-0005-0000-0000-0000C2130000}"/>
    <cellStyle name="20% - Accent3 63 3" xfId="5397" xr:uid="{00000000-0005-0000-0000-0000C3130000}"/>
    <cellStyle name="20% - Accent3 63 4" xfId="5398" xr:uid="{00000000-0005-0000-0000-0000C4130000}"/>
    <cellStyle name="20% - Accent3 63_Essbase BS Tax Accounts EOY" xfId="5399" xr:uid="{00000000-0005-0000-0000-0000C5130000}"/>
    <cellStyle name="20% - Accent3 64" xfId="5400" xr:uid="{00000000-0005-0000-0000-0000C6130000}"/>
    <cellStyle name="20% - Accent3 64 2" xfId="5401" xr:uid="{00000000-0005-0000-0000-0000C7130000}"/>
    <cellStyle name="20% - Accent3 64 2 2" xfId="5402" xr:uid="{00000000-0005-0000-0000-0000C8130000}"/>
    <cellStyle name="20% - Accent3 64 2 3" xfId="5403" xr:uid="{00000000-0005-0000-0000-0000C9130000}"/>
    <cellStyle name="20% - Accent3 64 2_Essbase BS Tax Accounts EOY" xfId="5404" xr:uid="{00000000-0005-0000-0000-0000CA130000}"/>
    <cellStyle name="20% - Accent3 64 3" xfId="5405" xr:uid="{00000000-0005-0000-0000-0000CB130000}"/>
    <cellStyle name="20% - Accent3 64 4" xfId="5406" xr:uid="{00000000-0005-0000-0000-0000CC130000}"/>
    <cellStyle name="20% - Accent3 64_Essbase BS Tax Accounts EOY" xfId="5407" xr:uid="{00000000-0005-0000-0000-0000CD130000}"/>
    <cellStyle name="20% - Accent3 65" xfId="5408" xr:uid="{00000000-0005-0000-0000-0000CE130000}"/>
    <cellStyle name="20% - Accent3 65 2" xfId="5409" xr:uid="{00000000-0005-0000-0000-0000CF130000}"/>
    <cellStyle name="20% - Accent3 65 2 2" xfId="5410" xr:uid="{00000000-0005-0000-0000-0000D0130000}"/>
    <cellStyle name="20% - Accent3 65 2 3" xfId="5411" xr:uid="{00000000-0005-0000-0000-0000D1130000}"/>
    <cellStyle name="20% - Accent3 65 2_Essbase BS Tax Accounts EOY" xfId="5412" xr:uid="{00000000-0005-0000-0000-0000D2130000}"/>
    <cellStyle name="20% - Accent3 65 3" xfId="5413" xr:uid="{00000000-0005-0000-0000-0000D3130000}"/>
    <cellStyle name="20% - Accent3 65 4" xfId="5414" xr:uid="{00000000-0005-0000-0000-0000D4130000}"/>
    <cellStyle name="20% - Accent3 65_Essbase BS Tax Accounts EOY" xfId="5415" xr:uid="{00000000-0005-0000-0000-0000D5130000}"/>
    <cellStyle name="20% - Accent3 66" xfId="5416" xr:uid="{00000000-0005-0000-0000-0000D6130000}"/>
    <cellStyle name="20% - Accent3 66 2" xfId="5417" xr:uid="{00000000-0005-0000-0000-0000D7130000}"/>
    <cellStyle name="20% - Accent3 66 2 2" xfId="5418" xr:uid="{00000000-0005-0000-0000-0000D8130000}"/>
    <cellStyle name="20% - Accent3 66 2 3" xfId="5419" xr:uid="{00000000-0005-0000-0000-0000D9130000}"/>
    <cellStyle name="20% - Accent3 66 2_Essbase BS Tax Accounts EOY" xfId="5420" xr:uid="{00000000-0005-0000-0000-0000DA130000}"/>
    <cellStyle name="20% - Accent3 66 3" xfId="5421" xr:uid="{00000000-0005-0000-0000-0000DB130000}"/>
    <cellStyle name="20% - Accent3 66 4" xfId="5422" xr:uid="{00000000-0005-0000-0000-0000DC130000}"/>
    <cellStyle name="20% - Accent3 66_Essbase BS Tax Accounts EOY" xfId="5423" xr:uid="{00000000-0005-0000-0000-0000DD130000}"/>
    <cellStyle name="20% - Accent3 67" xfId="5424" xr:uid="{00000000-0005-0000-0000-0000DE130000}"/>
    <cellStyle name="20% - Accent3 67 2" xfId="5425" xr:uid="{00000000-0005-0000-0000-0000DF130000}"/>
    <cellStyle name="20% - Accent3 67 2 2" xfId="5426" xr:uid="{00000000-0005-0000-0000-0000E0130000}"/>
    <cellStyle name="20% - Accent3 67 2 3" xfId="5427" xr:uid="{00000000-0005-0000-0000-0000E1130000}"/>
    <cellStyle name="20% - Accent3 67 2_Essbase BS Tax Accounts EOY" xfId="5428" xr:uid="{00000000-0005-0000-0000-0000E2130000}"/>
    <cellStyle name="20% - Accent3 67 3" xfId="5429" xr:uid="{00000000-0005-0000-0000-0000E3130000}"/>
    <cellStyle name="20% - Accent3 67 4" xfId="5430" xr:uid="{00000000-0005-0000-0000-0000E4130000}"/>
    <cellStyle name="20% - Accent3 67_Essbase BS Tax Accounts EOY" xfId="5431" xr:uid="{00000000-0005-0000-0000-0000E5130000}"/>
    <cellStyle name="20% - Accent3 68" xfId="5432" xr:uid="{00000000-0005-0000-0000-0000E6130000}"/>
    <cellStyle name="20% - Accent3 68 2" xfId="5433" xr:uid="{00000000-0005-0000-0000-0000E7130000}"/>
    <cellStyle name="20% - Accent3 68 2 2" xfId="5434" xr:uid="{00000000-0005-0000-0000-0000E8130000}"/>
    <cellStyle name="20% - Accent3 68 2 3" xfId="5435" xr:uid="{00000000-0005-0000-0000-0000E9130000}"/>
    <cellStyle name="20% - Accent3 68 2_Essbase BS Tax Accounts EOY" xfId="5436" xr:uid="{00000000-0005-0000-0000-0000EA130000}"/>
    <cellStyle name="20% - Accent3 68 3" xfId="5437" xr:uid="{00000000-0005-0000-0000-0000EB130000}"/>
    <cellStyle name="20% - Accent3 68 4" xfId="5438" xr:uid="{00000000-0005-0000-0000-0000EC130000}"/>
    <cellStyle name="20% - Accent3 68_Essbase BS Tax Accounts EOY" xfId="5439" xr:uid="{00000000-0005-0000-0000-0000ED130000}"/>
    <cellStyle name="20% - Accent3 69" xfId="5440" xr:uid="{00000000-0005-0000-0000-0000EE130000}"/>
    <cellStyle name="20% - Accent3 69 2" xfId="5441" xr:uid="{00000000-0005-0000-0000-0000EF130000}"/>
    <cellStyle name="20% - Accent3 69 2 2" xfId="5442" xr:uid="{00000000-0005-0000-0000-0000F0130000}"/>
    <cellStyle name="20% - Accent3 69 2 3" xfId="5443" xr:uid="{00000000-0005-0000-0000-0000F1130000}"/>
    <cellStyle name="20% - Accent3 69 2_Essbase BS Tax Accounts EOY" xfId="5444" xr:uid="{00000000-0005-0000-0000-0000F2130000}"/>
    <cellStyle name="20% - Accent3 69 3" xfId="5445" xr:uid="{00000000-0005-0000-0000-0000F3130000}"/>
    <cellStyle name="20% - Accent3 69 4" xfId="5446" xr:uid="{00000000-0005-0000-0000-0000F4130000}"/>
    <cellStyle name="20% - Accent3 69_Essbase BS Tax Accounts EOY" xfId="5447" xr:uid="{00000000-0005-0000-0000-0000F5130000}"/>
    <cellStyle name="20% - Accent3 7" xfId="5448" xr:uid="{00000000-0005-0000-0000-0000F6130000}"/>
    <cellStyle name="20% - Accent3 7 2" xfId="5449" xr:uid="{00000000-0005-0000-0000-0000F7130000}"/>
    <cellStyle name="20% - Accent3 7 2 2" xfId="5450" xr:uid="{00000000-0005-0000-0000-0000F8130000}"/>
    <cellStyle name="20% - Accent3 7 2 3" xfId="5451" xr:uid="{00000000-0005-0000-0000-0000F9130000}"/>
    <cellStyle name="20% - Accent3 7 2 4" xfId="5452" xr:uid="{00000000-0005-0000-0000-0000FA130000}"/>
    <cellStyle name="20% - Accent3 7 3" xfId="5453" xr:uid="{00000000-0005-0000-0000-0000FB130000}"/>
    <cellStyle name="20% - Accent3 7 3 2" xfId="5454" xr:uid="{00000000-0005-0000-0000-0000FC130000}"/>
    <cellStyle name="20% - Accent3 7 4" xfId="5455" xr:uid="{00000000-0005-0000-0000-0000FD130000}"/>
    <cellStyle name="20% - Accent3 7 4 2" xfId="5456" xr:uid="{00000000-0005-0000-0000-0000FE130000}"/>
    <cellStyle name="20% - Accent3 7 4 3" xfId="5457" xr:uid="{00000000-0005-0000-0000-0000FF130000}"/>
    <cellStyle name="20% - Accent3 7 4 4" xfId="5458" xr:uid="{00000000-0005-0000-0000-000000140000}"/>
    <cellStyle name="20% - Accent3 7 5" xfId="5459" xr:uid="{00000000-0005-0000-0000-000001140000}"/>
    <cellStyle name="20% - Accent3 7 5 2" xfId="5460" xr:uid="{00000000-0005-0000-0000-000002140000}"/>
    <cellStyle name="20% - Accent3 7 5 3" xfId="5461" xr:uid="{00000000-0005-0000-0000-000003140000}"/>
    <cellStyle name="20% - Accent3 7 5_Essbase BS Tax Accounts EOY" xfId="5462" xr:uid="{00000000-0005-0000-0000-000004140000}"/>
    <cellStyle name="20% - Accent3 7_Sheet1" xfId="5463" xr:uid="{00000000-0005-0000-0000-000005140000}"/>
    <cellStyle name="20% - Accent3 70" xfId="5464" xr:uid="{00000000-0005-0000-0000-000006140000}"/>
    <cellStyle name="20% - Accent3 70 2" xfId="5465" xr:uid="{00000000-0005-0000-0000-000007140000}"/>
    <cellStyle name="20% - Accent3 70 2 2" xfId="5466" xr:uid="{00000000-0005-0000-0000-000008140000}"/>
    <cellStyle name="20% - Accent3 70 3" xfId="5467" xr:uid="{00000000-0005-0000-0000-000009140000}"/>
    <cellStyle name="20% - Accent3 70 4" xfId="5468" xr:uid="{00000000-0005-0000-0000-00000A140000}"/>
    <cellStyle name="20% - Accent3 70_Essbase BS Tax Accounts EOY" xfId="5469" xr:uid="{00000000-0005-0000-0000-00000B140000}"/>
    <cellStyle name="20% - Accent3 71" xfId="5470" xr:uid="{00000000-0005-0000-0000-00000C140000}"/>
    <cellStyle name="20% - Accent3 71 2" xfId="5471" xr:uid="{00000000-0005-0000-0000-00000D140000}"/>
    <cellStyle name="20% - Accent3 71 2 2" xfId="5472" xr:uid="{00000000-0005-0000-0000-00000E140000}"/>
    <cellStyle name="20% - Accent3 71 3" xfId="5473" xr:uid="{00000000-0005-0000-0000-00000F140000}"/>
    <cellStyle name="20% - Accent3 71 4" xfId="5474" xr:uid="{00000000-0005-0000-0000-000010140000}"/>
    <cellStyle name="20% - Accent3 71_Essbase BS Tax Accounts EOY" xfId="5475" xr:uid="{00000000-0005-0000-0000-000011140000}"/>
    <cellStyle name="20% - Accent3 72" xfId="5476" xr:uid="{00000000-0005-0000-0000-000012140000}"/>
    <cellStyle name="20% - Accent3 72 2" xfId="5477" xr:uid="{00000000-0005-0000-0000-000013140000}"/>
    <cellStyle name="20% - Accent3 72 2 2" xfId="5478" xr:uid="{00000000-0005-0000-0000-000014140000}"/>
    <cellStyle name="20% - Accent3 72 3" xfId="5479" xr:uid="{00000000-0005-0000-0000-000015140000}"/>
    <cellStyle name="20% - Accent3 72 4" xfId="5480" xr:uid="{00000000-0005-0000-0000-000016140000}"/>
    <cellStyle name="20% - Accent3 72_Essbase BS Tax Accounts EOY" xfId="5481" xr:uid="{00000000-0005-0000-0000-000017140000}"/>
    <cellStyle name="20% - Accent3 73" xfId="5482" xr:uid="{00000000-0005-0000-0000-000018140000}"/>
    <cellStyle name="20% - Accent3 73 2" xfId="5483" xr:uid="{00000000-0005-0000-0000-000019140000}"/>
    <cellStyle name="20% - Accent3 73 2 2" xfId="5484" xr:uid="{00000000-0005-0000-0000-00001A140000}"/>
    <cellStyle name="20% - Accent3 73 3" xfId="5485" xr:uid="{00000000-0005-0000-0000-00001B140000}"/>
    <cellStyle name="20% - Accent3 73 4" xfId="5486" xr:uid="{00000000-0005-0000-0000-00001C140000}"/>
    <cellStyle name="20% - Accent3 73_Essbase BS Tax Accounts EOY" xfId="5487" xr:uid="{00000000-0005-0000-0000-00001D140000}"/>
    <cellStyle name="20% - Accent3 74" xfId="5488" xr:uid="{00000000-0005-0000-0000-00001E140000}"/>
    <cellStyle name="20% - Accent3 74 2" xfId="5489" xr:uid="{00000000-0005-0000-0000-00001F140000}"/>
    <cellStyle name="20% - Accent3 74 2 2" xfId="5490" xr:uid="{00000000-0005-0000-0000-000020140000}"/>
    <cellStyle name="20% - Accent3 74 3" xfId="5491" xr:uid="{00000000-0005-0000-0000-000021140000}"/>
    <cellStyle name="20% - Accent3 74 4" xfId="5492" xr:uid="{00000000-0005-0000-0000-000022140000}"/>
    <cellStyle name="20% - Accent3 74_Essbase BS Tax Accounts EOY" xfId="5493" xr:uid="{00000000-0005-0000-0000-000023140000}"/>
    <cellStyle name="20% - Accent3 75" xfId="5494" xr:uid="{00000000-0005-0000-0000-000024140000}"/>
    <cellStyle name="20% - Accent3 75 2" xfId="5495" xr:uid="{00000000-0005-0000-0000-000025140000}"/>
    <cellStyle name="20% - Accent3 75 2 2" xfId="5496" xr:uid="{00000000-0005-0000-0000-000026140000}"/>
    <cellStyle name="20% - Accent3 75 3" xfId="5497" xr:uid="{00000000-0005-0000-0000-000027140000}"/>
    <cellStyle name="20% - Accent3 75 4" xfId="5498" xr:uid="{00000000-0005-0000-0000-000028140000}"/>
    <cellStyle name="20% - Accent3 75_Essbase BS Tax Accounts EOY" xfId="5499" xr:uid="{00000000-0005-0000-0000-000029140000}"/>
    <cellStyle name="20% - Accent3 76" xfId="5500" xr:uid="{00000000-0005-0000-0000-00002A140000}"/>
    <cellStyle name="20% - Accent3 76 2" xfId="5501" xr:uid="{00000000-0005-0000-0000-00002B140000}"/>
    <cellStyle name="20% - Accent3 76 2 2" xfId="5502" xr:uid="{00000000-0005-0000-0000-00002C140000}"/>
    <cellStyle name="20% - Accent3 76 3" xfId="5503" xr:uid="{00000000-0005-0000-0000-00002D140000}"/>
    <cellStyle name="20% - Accent3 76 4" xfId="5504" xr:uid="{00000000-0005-0000-0000-00002E140000}"/>
    <cellStyle name="20% - Accent3 76_Essbase BS Tax Accounts EOY" xfId="5505" xr:uid="{00000000-0005-0000-0000-00002F140000}"/>
    <cellStyle name="20% - Accent3 77" xfId="5506" xr:uid="{00000000-0005-0000-0000-000030140000}"/>
    <cellStyle name="20% - Accent3 77 2" xfId="5507" xr:uid="{00000000-0005-0000-0000-000031140000}"/>
    <cellStyle name="20% - Accent3 77 2 2" xfId="5508" xr:uid="{00000000-0005-0000-0000-000032140000}"/>
    <cellStyle name="20% - Accent3 77 3" xfId="5509" xr:uid="{00000000-0005-0000-0000-000033140000}"/>
    <cellStyle name="20% - Accent3 77 4" xfId="5510" xr:uid="{00000000-0005-0000-0000-000034140000}"/>
    <cellStyle name="20% - Accent3 77_Essbase BS Tax Accounts EOY" xfId="5511" xr:uid="{00000000-0005-0000-0000-000035140000}"/>
    <cellStyle name="20% - Accent3 78" xfId="5512" xr:uid="{00000000-0005-0000-0000-000036140000}"/>
    <cellStyle name="20% - Accent3 78 2" xfId="5513" xr:uid="{00000000-0005-0000-0000-000037140000}"/>
    <cellStyle name="20% - Accent3 78 2 2" xfId="5514" xr:uid="{00000000-0005-0000-0000-000038140000}"/>
    <cellStyle name="20% - Accent3 78 3" xfId="5515" xr:uid="{00000000-0005-0000-0000-000039140000}"/>
    <cellStyle name="20% - Accent3 78 4" xfId="5516" xr:uid="{00000000-0005-0000-0000-00003A140000}"/>
    <cellStyle name="20% - Accent3 78_Essbase BS Tax Accounts EOY" xfId="5517" xr:uid="{00000000-0005-0000-0000-00003B140000}"/>
    <cellStyle name="20% - Accent3 79" xfId="5518" xr:uid="{00000000-0005-0000-0000-00003C140000}"/>
    <cellStyle name="20% - Accent3 79 2" xfId="5519" xr:uid="{00000000-0005-0000-0000-00003D140000}"/>
    <cellStyle name="20% - Accent3 79 2 2" xfId="5520" xr:uid="{00000000-0005-0000-0000-00003E140000}"/>
    <cellStyle name="20% - Accent3 79 3" xfId="5521" xr:uid="{00000000-0005-0000-0000-00003F140000}"/>
    <cellStyle name="20% - Accent3 79 4" xfId="5522" xr:uid="{00000000-0005-0000-0000-000040140000}"/>
    <cellStyle name="20% - Accent3 79_Essbase BS Tax Accounts EOY" xfId="5523" xr:uid="{00000000-0005-0000-0000-000041140000}"/>
    <cellStyle name="20% - Accent3 8" xfId="5524" xr:uid="{00000000-0005-0000-0000-000042140000}"/>
    <cellStyle name="20% - Accent3 8 2" xfId="5525" xr:uid="{00000000-0005-0000-0000-000043140000}"/>
    <cellStyle name="20% - Accent3 8 2 2" xfId="5526" xr:uid="{00000000-0005-0000-0000-000044140000}"/>
    <cellStyle name="20% - Accent3 8 2 3" xfId="5527" xr:uid="{00000000-0005-0000-0000-000045140000}"/>
    <cellStyle name="20% - Accent3 8 2 4" xfId="5528" xr:uid="{00000000-0005-0000-0000-000046140000}"/>
    <cellStyle name="20% - Accent3 8 3" xfId="5529" xr:uid="{00000000-0005-0000-0000-000047140000}"/>
    <cellStyle name="20% - Accent3 8 3 2" xfId="5530" xr:uid="{00000000-0005-0000-0000-000048140000}"/>
    <cellStyle name="20% - Accent3 8 4" xfId="5531" xr:uid="{00000000-0005-0000-0000-000049140000}"/>
    <cellStyle name="20% - Accent3 8 4 2" xfId="5532" xr:uid="{00000000-0005-0000-0000-00004A140000}"/>
    <cellStyle name="20% - Accent3 8 4 3" xfId="5533" xr:uid="{00000000-0005-0000-0000-00004B140000}"/>
    <cellStyle name="20% - Accent3 8 4 4" xfId="5534" xr:uid="{00000000-0005-0000-0000-00004C140000}"/>
    <cellStyle name="20% - Accent3 8 5" xfId="5535" xr:uid="{00000000-0005-0000-0000-00004D140000}"/>
    <cellStyle name="20% - Accent3 8 5 2" xfId="5536" xr:uid="{00000000-0005-0000-0000-00004E140000}"/>
    <cellStyle name="20% - Accent3 8 5 3" xfId="5537" xr:uid="{00000000-0005-0000-0000-00004F140000}"/>
    <cellStyle name="20% - Accent3 8 5_Essbase BS Tax Accounts EOY" xfId="5538" xr:uid="{00000000-0005-0000-0000-000050140000}"/>
    <cellStyle name="20% - Accent3 8_Sheet1" xfId="5539" xr:uid="{00000000-0005-0000-0000-000051140000}"/>
    <cellStyle name="20% - Accent3 80" xfId="5540" xr:uid="{00000000-0005-0000-0000-000052140000}"/>
    <cellStyle name="20% - Accent3 80 2" xfId="5541" xr:uid="{00000000-0005-0000-0000-000053140000}"/>
    <cellStyle name="20% - Accent3 80 2 2" xfId="5542" xr:uid="{00000000-0005-0000-0000-000054140000}"/>
    <cellStyle name="20% - Accent3 80 3" xfId="5543" xr:uid="{00000000-0005-0000-0000-000055140000}"/>
    <cellStyle name="20% - Accent3 80 4" xfId="5544" xr:uid="{00000000-0005-0000-0000-000056140000}"/>
    <cellStyle name="20% - Accent3 80_Essbase BS Tax Accounts EOY" xfId="5545" xr:uid="{00000000-0005-0000-0000-000057140000}"/>
    <cellStyle name="20% - Accent3 81" xfId="5546" xr:uid="{00000000-0005-0000-0000-000058140000}"/>
    <cellStyle name="20% - Accent3 81 2" xfId="5547" xr:uid="{00000000-0005-0000-0000-000059140000}"/>
    <cellStyle name="20% - Accent3 81 2 2" xfId="5548" xr:uid="{00000000-0005-0000-0000-00005A140000}"/>
    <cellStyle name="20% - Accent3 81 3" xfId="5549" xr:uid="{00000000-0005-0000-0000-00005B140000}"/>
    <cellStyle name="20% - Accent3 81 4" xfId="5550" xr:uid="{00000000-0005-0000-0000-00005C140000}"/>
    <cellStyle name="20% - Accent3 81_Essbase BS Tax Accounts EOY" xfId="5551" xr:uid="{00000000-0005-0000-0000-00005D140000}"/>
    <cellStyle name="20% - Accent3 82" xfId="5552" xr:uid="{00000000-0005-0000-0000-00005E140000}"/>
    <cellStyle name="20% - Accent3 82 2" xfId="5553" xr:uid="{00000000-0005-0000-0000-00005F140000}"/>
    <cellStyle name="20% - Accent3 82 2 2" xfId="5554" xr:uid="{00000000-0005-0000-0000-000060140000}"/>
    <cellStyle name="20% - Accent3 82 3" xfId="5555" xr:uid="{00000000-0005-0000-0000-000061140000}"/>
    <cellStyle name="20% - Accent3 82 4" xfId="5556" xr:uid="{00000000-0005-0000-0000-000062140000}"/>
    <cellStyle name="20% - Accent3 82_Essbase BS Tax Accounts EOY" xfId="5557" xr:uid="{00000000-0005-0000-0000-000063140000}"/>
    <cellStyle name="20% - Accent3 83" xfId="5558" xr:uid="{00000000-0005-0000-0000-000064140000}"/>
    <cellStyle name="20% - Accent3 83 2" xfId="5559" xr:uid="{00000000-0005-0000-0000-000065140000}"/>
    <cellStyle name="20% - Accent3 83 2 2" xfId="5560" xr:uid="{00000000-0005-0000-0000-000066140000}"/>
    <cellStyle name="20% - Accent3 83 3" xfId="5561" xr:uid="{00000000-0005-0000-0000-000067140000}"/>
    <cellStyle name="20% - Accent3 83 4" xfId="5562" xr:uid="{00000000-0005-0000-0000-000068140000}"/>
    <cellStyle name="20% - Accent3 83_Essbase BS Tax Accounts EOY" xfId="5563" xr:uid="{00000000-0005-0000-0000-000069140000}"/>
    <cellStyle name="20% - Accent3 84" xfId="5564" xr:uid="{00000000-0005-0000-0000-00006A140000}"/>
    <cellStyle name="20% - Accent3 84 2" xfId="5565" xr:uid="{00000000-0005-0000-0000-00006B140000}"/>
    <cellStyle name="20% - Accent3 84 2 2" xfId="5566" xr:uid="{00000000-0005-0000-0000-00006C140000}"/>
    <cellStyle name="20% - Accent3 84 3" xfId="5567" xr:uid="{00000000-0005-0000-0000-00006D140000}"/>
    <cellStyle name="20% - Accent3 85" xfId="5568" xr:uid="{00000000-0005-0000-0000-00006E140000}"/>
    <cellStyle name="20% - Accent3 85 2" xfId="5569" xr:uid="{00000000-0005-0000-0000-00006F140000}"/>
    <cellStyle name="20% - Accent3 85 2 2" xfId="5570" xr:uid="{00000000-0005-0000-0000-000070140000}"/>
    <cellStyle name="20% - Accent3 85 3" xfId="5571" xr:uid="{00000000-0005-0000-0000-000071140000}"/>
    <cellStyle name="20% - Accent3 86" xfId="5572" xr:uid="{00000000-0005-0000-0000-000072140000}"/>
    <cellStyle name="20% - Accent3 86 2" xfId="5573" xr:uid="{00000000-0005-0000-0000-000073140000}"/>
    <cellStyle name="20% - Accent3 86 2 2" xfId="5574" xr:uid="{00000000-0005-0000-0000-000074140000}"/>
    <cellStyle name="20% - Accent3 86 3" xfId="5575" xr:uid="{00000000-0005-0000-0000-000075140000}"/>
    <cellStyle name="20% - Accent3 87" xfId="5576" xr:uid="{00000000-0005-0000-0000-000076140000}"/>
    <cellStyle name="20% - Accent3 87 2" xfId="5577" xr:uid="{00000000-0005-0000-0000-000077140000}"/>
    <cellStyle name="20% - Accent3 87 2 2" xfId="5578" xr:uid="{00000000-0005-0000-0000-000078140000}"/>
    <cellStyle name="20% - Accent3 87 3" xfId="5579" xr:uid="{00000000-0005-0000-0000-000079140000}"/>
    <cellStyle name="20% - Accent3 88" xfId="5580" xr:uid="{00000000-0005-0000-0000-00007A140000}"/>
    <cellStyle name="20% - Accent3 88 2" xfId="5581" xr:uid="{00000000-0005-0000-0000-00007B140000}"/>
    <cellStyle name="20% - Accent3 88 2 2" xfId="5582" xr:uid="{00000000-0005-0000-0000-00007C140000}"/>
    <cellStyle name="20% - Accent3 88 3" xfId="5583" xr:uid="{00000000-0005-0000-0000-00007D140000}"/>
    <cellStyle name="20% - Accent3 89" xfId="5584" xr:uid="{00000000-0005-0000-0000-00007E140000}"/>
    <cellStyle name="20% - Accent3 89 2" xfId="5585" xr:uid="{00000000-0005-0000-0000-00007F140000}"/>
    <cellStyle name="20% - Accent3 89 2 2" xfId="5586" xr:uid="{00000000-0005-0000-0000-000080140000}"/>
    <cellStyle name="20% - Accent3 89 3" xfId="5587" xr:uid="{00000000-0005-0000-0000-000081140000}"/>
    <cellStyle name="20% - Accent3 9" xfId="5588" xr:uid="{00000000-0005-0000-0000-000082140000}"/>
    <cellStyle name="20% - Accent3 9 2" xfId="5589" xr:uid="{00000000-0005-0000-0000-000083140000}"/>
    <cellStyle name="20% - Accent3 9 2 2" xfId="5590" xr:uid="{00000000-0005-0000-0000-000084140000}"/>
    <cellStyle name="20% - Accent3 9 2 3" xfId="5591" xr:uid="{00000000-0005-0000-0000-000085140000}"/>
    <cellStyle name="20% - Accent3 9 2 4" xfId="5592" xr:uid="{00000000-0005-0000-0000-000086140000}"/>
    <cellStyle name="20% - Accent3 9 3" xfId="5593" xr:uid="{00000000-0005-0000-0000-000087140000}"/>
    <cellStyle name="20% - Accent3 9 3 2" xfId="5594" xr:uid="{00000000-0005-0000-0000-000088140000}"/>
    <cellStyle name="20% - Accent3 9 4" xfId="5595" xr:uid="{00000000-0005-0000-0000-000089140000}"/>
    <cellStyle name="20% - Accent3 9 4 2" xfId="5596" xr:uid="{00000000-0005-0000-0000-00008A140000}"/>
    <cellStyle name="20% - Accent3 9 4 3" xfId="5597" xr:uid="{00000000-0005-0000-0000-00008B140000}"/>
    <cellStyle name="20% - Accent3 9 4 4" xfId="5598" xr:uid="{00000000-0005-0000-0000-00008C140000}"/>
    <cellStyle name="20% - Accent3 9 5" xfId="5599" xr:uid="{00000000-0005-0000-0000-00008D140000}"/>
    <cellStyle name="20% - Accent3 9 5 2" xfId="5600" xr:uid="{00000000-0005-0000-0000-00008E140000}"/>
    <cellStyle name="20% - Accent3 9 5 3" xfId="5601" xr:uid="{00000000-0005-0000-0000-00008F140000}"/>
    <cellStyle name="20% - Accent3 9 5_Essbase BS Tax Accounts EOY" xfId="5602" xr:uid="{00000000-0005-0000-0000-000090140000}"/>
    <cellStyle name="20% - Accent3 9_Sheet1" xfId="5603" xr:uid="{00000000-0005-0000-0000-000091140000}"/>
    <cellStyle name="20% - Accent3 90" xfId="5604" xr:uid="{00000000-0005-0000-0000-000092140000}"/>
    <cellStyle name="20% - Accent3 90 2" xfId="5605" xr:uid="{00000000-0005-0000-0000-000093140000}"/>
    <cellStyle name="20% - Accent3 90 2 2" xfId="5606" xr:uid="{00000000-0005-0000-0000-000094140000}"/>
    <cellStyle name="20% - Accent3 90 3" xfId="5607" xr:uid="{00000000-0005-0000-0000-000095140000}"/>
    <cellStyle name="20% - Accent3 91" xfId="5608" xr:uid="{00000000-0005-0000-0000-000096140000}"/>
    <cellStyle name="20% - Accent3 91 2" xfId="5609" xr:uid="{00000000-0005-0000-0000-000097140000}"/>
    <cellStyle name="20% - Accent3 91 2 2" xfId="5610" xr:uid="{00000000-0005-0000-0000-000098140000}"/>
    <cellStyle name="20% - Accent3 91 3" xfId="5611" xr:uid="{00000000-0005-0000-0000-000099140000}"/>
    <cellStyle name="20% - Accent3 92" xfId="5612" xr:uid="{00000000-0005-0000-0000-00009A140000}"/>
    <cellStyle name="20% - Accent3 92 2" xfId="5613" xr:uid="{00000000-0005-0000-0000-00009B140000}"/>
    <cellStyle name="20% - Accent3 92 2 2" xfId="5614" xr:uid="{00000000-0005-0000-0000-00009C140000}"/>
    <cellStyle name="20% - Accent3 92 3" xfId="5615" xr:uid="{00000000-0005-0000-0000-00009D140000}"/>
    <cellStyle name="20% - Accent3 93" xfId="5616" xr:uid="{00000000-0005-0000-0000-00009E140000}"/>
    <cellStyle name="20% - Accent3 93 2" xfId="5617" xr:uid="{00000000-0005-0000-0000-00009F140000}"/>
    <cellStyle name="20% - Accent3 93 2 2" xfId="5618" xr:uid="{00000000-0005-0000-0000-0000A0140000}"/>
    <cellStyle name="20% - Accent3 93 3" xfId="5619" xr:uid="{00000000-0005-0000-0000-0000A1140000}"/>
    <cellStyle name="20% - Accent3 94" xfId="5620" xr:uid="{00000000-0005-0000-0000-0000A2140000}"/>
    <cellStyle name="20% - Accent3 94 2" xfId="5621" xr:uid="{00000000-0005-0000-0000-0000A3140000}"/>
    <cellStyle name="20% - Accent3 94 2 2" xfId="5622" xr:uid="{00000000-0005-0000-0000-0000A4140000}"/>
    <cellStyle name="20% - Accent3 94 3" xfId="5623" xr:uid="{00000000-0005-0000-0000-0000A5140000}"/>
    <cellStyle name="20% - Accent3 95" xfId="5624" xr:uid="{00000000-0005-0000-0000-0000A6140000}"/>
    <cellStyle name="20% - Accent3 95 2" xfId="5625" xr:uid="{00000000-0005-0000-0000-0000A7140000}"/>
    <cellStyle name="20% - Accent3 95 2 2" xfId="5626" xr:uid="{00000000-0005-0000-0000-0000A8140000}"/>
    <cellStyle name="20% - Accent3 95 3" xfId="5627" xr:uid="{00000000-0005-0000-0000-0000A9140000}"/>
    <cellStyle name="20% - Accent3 96" xfId="5628" xr:uid="{00000000-0005-0000-0000-0000AA140000}"/>
    <cellStyle name="20% - Accent3 96 2" xfId="5629" xr:uid="{00000000-0005-0000-0000-0000AB140000}"/>
    <cellStyle name="20% - Accent3 96 2 2" xfId="5630" xr:uid="{00000000-0005-0000-0000-0000AC140000}"/>
    <cellStyle name="20% - Accent3 96 3" xfId="5631" xr:uid="{00000000-0005-0000-0000-0000AD140000}"/>
    <cellStyle name="20% - Accent3 97" xfId="5632" xr:uid="{00000000-0005-0000-0000-0000AE140000}"/>
    <cellStyle name="20% - Accent3 97 2" xfId="5633" xr:uid="{00000000-0005-0000-0000-0000AF140000}"/>
    <cellStyle name="20% - Accent3 97 2 2" xfId="5634" xr:uid="{00000000-0005-0000-0000-0000B0140000}"/>
    <cellStyle name="20% - Accent3 97 3" xfId="5635" xr:uid="{00000000-0005-0000-0000-0000B1140000}"/>
    <cellStyle name="20% - Accent3 98" xfId="5636" xr:uid="{00000000-0005-0000-0000-0000B2140000}"/>
    <cellStyle name="20% - Accent3 98 2" xfId="5637" xr:uid="{00000000-0005-0000-0000-0000B3140000}"/>
    <cellStyle name="20% - Accent3 98 2 2" xfId="5638" xr:uid="{00000000-0005-0000-0000-0000B4140000}"/>
    <cellStyle name="20% - Accent3 98 3" xfId="5639" xr:uid="{00000000-0005-0000-0000-0000B5140000}"/>
    <cellStyle name="20% - Accent3 99" xfId="5640" xr:uid="{00000000-0005-0000-0000-0000B6140000}"/>
    <cellStyle name="20% - Accent3 99 2" xfId="5641" xr:uid="{00000000-0005-0000-0000-0000B7140000}"/>
    <cellStyle name="20% - Accent3 99 2 2" xfId="5642" xr:uid="{00000000-0005-0000-0000-0000B8140000}"/>
    <cellStyle name="20% - Accent3 99 3" xfId="5643" xr:uid="{00000000-0005-0000-0000-0000B9140000}"/>
    <cellStyle name="20% - Accent4" xfId="4" builtinId="42" customBuiltin="1"/>
    <cellStyle name="20% - Accent4 10" xfId="5644" xr:uid="{00000000-0005-0000-0000-0000BB140000}"/>
    <cellStyle name="20% - Accent4 10 2" xfId="5645" xr:uid="{00000000-0005-0000-0000-0000BC140000}"/>
    <cellStyle name="20% - Accent4 10 2 2" xfId="5646" xr:uid="{00000000-0005-0000-0000-0000BD140000}"/>
    <cellStyle name="20% - Accent4 10 2 3" xfId="5647" xr:uid="{00000000-0005-0000-0000-0000BE140000}"/>
    <cellStyle name="20% - Accent4 10 2 4" xfId="5648" xr:uid="{00000000-0005-0000-0000-0000BF140000}"/>
    <cellStyle name="20% - Accent4 10 3" xfId="5649" xr:uid="{00000000-0005-0000-0000-0000C0140000}"/>
    <cellStyle name="20% - Accent4 10 3 2" xfId="5650" xr:uid="{00000000-0005-0000-0000-0000C1140000}"/>
    <cellStyle name="20% - Accent4 10 4" xfId="5651" xr:uid="{00000000-0005-0000-0000-0000C2140000}"/>
    <cellStyle name="20% - Accent4 10 4 2" xfId="5652" xr:uid="{00000000-0005-0000-0000-0000C3140000}"/>
    <cellStyle name="20% - Accent4 10 4 3" xfId="5653" xr:uid="{00000000-0005-0000-0000-0000C4140000}"/>
    <cellStyle name="20% - Accent4 10 4 4" xfId="5654" xr:uid="{00000000-0005-0000-0000-0000C5140000}"/>
    <cellStyle name="20% - Accent4 10 5" xfId="5655" xr:uid="{00000000-0005-0000-0000-0000C6140000}"/>
    <cellStyle name="20% - Accent4 10_Sheet1" xfId="5656" xr:uid="{00000000-0005-0000-0000-0000C7140000}"/>
    <cellStyle name="20% - Accent4 100" xfId="5657" xr:uid="{00000000-0005-0000-0000-0000C8140000}"/>
    <cellStyle name="20% - Accent4 100 2" xfId="5658" xr:uid="{00000000-0005-0000-0000-0000C9140000}"/>
    <cellStyle name="20% - Accent4 100 2 2" xfId="5659" xr:uid="{00000000-0005-0000-0000-0000CA140000}"/>
    <cellStyle name="20% - Accent4 100 3" xfId="5660" xr:uid="{00000000-0005-0000-0000-0000CB140000}"/>
    <cellStyle name="20% - Accent4 101" xfId="5661" xr:uid="{00000000-0005-0000-0000-0000CC140000}"/>
    <cellStyle name="20% - Accent4 101 2" xfId="5662" xr:uid="{00000000-0005-0000-0000-0000CD140000}"/>
    <cellStyle name="20% - Accent4 102" xfId="5663" xr:uid="{00000000-0005-0000-0000-0000CE140000}"/>
    <cellStyle name="20% - Accent4 102 2" xfId="5664" xr:uid="{00000000-0005-0000-0000-0000CF140000}"/>
    <cellStyle name="20% - Accent4 103" xfId="5665" xr:uid="{00000000-0005-0000-0000-0000D0140000}"/>
    <cellStyle name="20% - Accent4 103 2" xfId="5666" xr:uid="{00000000-0005-0000-0000-0000D1140000}"/>
    <cellStyle name="20% - Accent4 104" xfId="5667" xr:uid="{00000000-0005-0000-0000-0000D2140000}"/>
    <cellStyle name="20% - Accent4 104 2" xfId="5668" xr:uid="{00000000-0005-0000-0000-0000D3140000}"/>
    <cellStyle name="20% - Accent4 105" xfId="5669" xr:uid="{00000000-0005-0000-0000-0000D4140000}"/>
    <cellStyle name="20% - Accent4 105 2" xfId="5670" xr:uid="{00000000-0005-0000-0000-0000D5140000}"/>
    <cellStyle name="20% - Accent4 106" xfId="5671" xr:uid="{00000000-0005-0000-0000-0000D6140000}"/>
    <cellStyle name="20% - Accent4 106 2" xfId="5672" xr:uid="{00000000-0005-0000-0000-0000D7140000}"/>
    <cellStyle name="20% - Accent4 107" xfId="5673" xr:uid="{00000000-0005-0000-0000-0000D8140000}"/>
    <cellStyle name="20% - Accent4 107 2" xfId="5674" xr:uid="{00000000-0005-0000-0000-0000D9140000}"/>
    <cellStyle name="20% - Accent4 108" xfId="5675" xr:uid="{00000000-0005-0000-0000-0000DA140000}"/>
    <cellStyle name="20% - Accent4 108 2" xfId="5676" xr:uid="{00000000-0005-0000-0000-0000DB140000}"/>
    <cellStyle name="20% - Accent4 109" xfId="5677" xr:uid="{00000000-0005-0000-0000-0000DC140000}"/>
    <cellStyle name="20% - Accent4 109 2" xfId="5678" xr:uid="{00000000-0005-0000-0000-0000DD140000}"/>
    <cellStyle name="20% - Accent4 11" xfId="5679" xr:uid="{00000000-0005-0000-0000-0000DE140000}"/>
    <cellStyle name="20% - Accent4 11 2" xfId="5680" xr:uid="{00000000-0005-0000-0000-0000DF140000}"/>
    <cellStyle name="20% - Accent4 11 2 2" xfId="5681" xr:uid="{00000000-0005-0000-0000-0000E0140000}"/>
    <cellStyle name="20% - Accent4 11 2 3" xfId="5682" xr:uid="{00000000-0005-0000-0000-0000E1140000}"/>
    <cellStyle name="20% - Accent4 11 2 4" xfId="5683" xr:uid="{00000000-0005-0000-0000-0000E2140000}"/>
    <cellStyle name="20% - Accent4 11 3" xfId="5684" xr:uid="{00000000-0005-0000-0000-0000E3140000}"/>
    <cellStyle name="20% - Accent4 11 3 2" xfId="5685" xr:uid="{00000000-0005-0000-0000-0000E4140000}"/>
    <cellStyle name="20% - Accent4 11 4" xfId="5686" xr:uid="{00000000-0005-0000-0000-0000E5140000}"/>
    <cellStyle name="20% - Accent4 11 4 2" xfId="5687" xr:uid="{00000000-0005-0000-0000-0000E6140000}"/>
    <cellStyle name="20% - Accent4 11 4 3" xfId="5688" xr:uid="{00000000-0005-0000-0000-0000E7140000}"/>
    <cellStyle name="20% - Accent4 11 4 4" xfId="5689" xr:uid="{00000000-0005-0000-0000-0000E8140000}"/>
    <cellStyle name="20% - Accent4 11 5" xfId="5690" xr:uid="{00000000-0005-0000-0000-0000E9140000}"/>
    <cellStyle name="20% - Accent4 11_Sheet1" xfId="5691" xr:uid="{00000000-0005-0000-0000-0000EA140000}"/>
    <cellStyle name="20% - Accent4 110" xfId="5692" xr:uid="{00000000-0005-0000-0000-0000EB140000}"/>
    <cellStyle name="20% - Accent4 110 2" xfId="5693" xr:uid="{00000000-0005-0000-0000-0000EC140000}"/>
    <cellStyle name="20% - Accent4 111" xfId="5694" xr:uid="{00000000-0005-0000-0000-0000ED140000}"/>
    <cellStyle name="20% - Accent4 112" xfId="5695" xr:uid="{00000000-0005-0000-0000-0000EE140000}"/>
    <cellStyle name="20% - Accent4 113" xfId="5696" xr:uid="{00000000-0005-0000-0000-0000EF140000}"/>
    <cellStyle name="20% - Accent4 114" xfId="5697" xr:uid="{00000000-0005-0000-0000-0000F0140000}"/>
    <cellStyle name="20% - Accent4 115" xfId="5698" xr:uid="{00000000-0005-0000-0000-0000F1140000}"/>
    <cellStyle name="20% - Accent4 116" xfId="5699" xr:uid="{00000000-0005-0000-0000-0000F2140000}"/>
    <cellStyle name="20% - Accent4 117" xfId="5700" xr:uid="{00000000-0005-0000-0000-0000F3140000}"/>
    <cellStyle name="20% - Accent4 118" xfId="5701" xr:uid="{00000000-0005-0000-0000-0000F4140000}"/>
    <cellStyle name="20% - Accent4 119" xfId="5702" xr:uid="{00000000-0005-0000-0000-0000F5140000}"/>
    <cellStyle name="20% - Accent4 12" xfId="5703" xr:uid="{00000000-0005-0000-0000-0000F6140000}"/>
    <cellStyle name="20% - Accent4 12 2" xfId="5704" xr:uid="{00000000-0005-0000-0000-0000F7140000}"/>
    <cellStyle name="20% - Accent4 12 2 2" xfId="5705" xr:uid="{00000000-0005-0000-0000-0000F8140000}"/>
    <cellStyle name="20% - Accent4 12 2 3" xfId="5706" xr:uid="{00000000-0005-0000-0000-0000F9140000}"/>
    <cellStyle name="20% - Accent4 12 2 4" xfId="5707" xr:uid="{00000000-0005-0000-0000-0000FA140000}"/>
    <cellStyle name="20% - Accent4 12 3" xfId="5708" xr:uid="{00000000-0005-0000-0000-0000FB140000}"/>
    <cellStyle name="20% - Accent4 12 3 2" xfId="5709" xr:uid="{00000000-0005-0000-0000-0000FC140000}"/>
    <cellStyle name="20% - Accent4 12 4" xfId="5710" xr:uid="{00000000-0005-0000-0000-0000FD140000}"/>
    <cellStyle name="20% - Accent4 12 4 2" xfId="5711" xr:uid="{00000000-0005-0000-0000-0000FE140000}"/>
    <cellStyle name="20% - Accent4 12 4 3" xfId="5712" xr:uid="{00000000-0005-0000-0000-0000FF140000}"/>
    <cellStyle name="20% - Accent4 12 4 4" xfId="5713" xr:uid="{00000000-0005-0000-0000-000000150000}"/>
    <cellStyle name="20% - Accent4 12 5" xfId="5714" xr:uid="{00000000-0005-0000-0000-000001150000}"/>
    <cellStyle name="20% - Accent4 12_Sheet1" xfId="5715" xr:uid="{00000000-0005-0000-0000-000002150000}"/>
    <cellStyle name="20% - Accent4 13" xfId="5716" xr:uid="{00000000-0005-0000-0000-000003150000}"/>
    <cellStyle name="20% - Accent4 13 2" xfId="5717" xr:uid="{00000000-0005-0000-0000-000004150000}"/>
    <cellStyle name="20% - Accent4 13 2 2" xfId="5718" xr:uid="{00000000-0005-0000-0000-000005150000}"/>
    <cellStyle name="20% - Accent4 13 2 3" xfId="5719" xr:uid="{00000000-0005-0000-0000-000006150000}"/>
    <cellStyle name="20% - Accent4 13 2 4" xfId="5720" xr:uid="{00000000-0005-0000-0000-000007150000}"/>
    <cellStyle name="20% - Accent4 13 3" xfId="5721" xr:uid="{00000000-0005-0000-0000-000008150000}"/>
    <cellStyle name="20% - Accent4 13 3 2" xfId="5722" xr:uid="{00000000-0005-0000-0000-000009150000}"/>
    <cellStyle name="20% - Accent4 13 4" xfId="5723" xr:uid="{00000000-0005-0000-0000-00000A150000}"/>
    <cellStyle name="20% - Accent4 13 4 2" xfId="5724" xr:uid="{00000000-0005-0000-0000-00000B150000}"/>
    <cellStyle name="20% - Accent4 13 4 3" xfId="5725" xr:uid="{00000000-0005-0000-0000-00000C150000}"/>
    <cellStyle name="20% - Accent4 13 4 4" xfId="5726" xr:uid="{00000000-0005-0000-0000-00000D150000}"/>
    <cellStyle name="20% - Accent4 13 5" xfId="5727" xr:uid="{00000000-0005-0000-0000-00000E150000}"/>
    <cellStyle name="20% - Accent4 13_Sheet1" xfId="5728" xr:uid="{00000000-0005-0000-0000-00000F150000}"/>
    <cellStyle name="20% - Accent4 14" xfId="5729" xr:uid="{00000000-0005-0000-0000-000010150000}"/>
    <cellStyle name="20% - Accent4 14 2" xfId="5730" xr:uid="{00000000-0005-0000-0000-000011150000}"/>
    <cellStyle name="20% - Accent4 14 2 2" xfId="5731" xr:uid="{00000000-0005-0000-0000-000012150000}"/>
    <cellStyle name="20% - Accent4 14 2 3" xfId="5732" xr:uid="{00000000-0005-0000-0000-000013150000}"/>
    <cellStyle name="20% - Accent4 14 2 4" xfId="5733" xr:uid="{00000000-0005-0000-0000-000014150000}"/>
    <cellStyle name="20% - Accent4 14 3" xfId="5734" xr:uid="{00000000-0005-0000-0000-000015150000}"/>
    <cellStyle name="20% - Accent4 14 3 2" xfId="5735" xr:uid="{00000000-0005-0000-0000-000016150000}"/>
    <cellStyle name="20% - Accent4 14 4" xfId="5736" xr:uid="{00000000-0005-0000-0000-000017150000}"/>
    <cellStyle name="20% - Accent4 14 4 2" xfId="5737" xr:uid="{00000000-0005-0000-0000-000018150000}"/>
    <cellStyle name="20% - Accent4 14 4 3" xfId="5738" xr:uid="{00000000-0005-0000-0000-000019150000}"/>
    <cellStyle name="20% - Accent4 14 4 4" xfId="5739" xr:uid="{00000000-0005-0000-0000-00001A150000}"/>
    <cellStyle name="20% - Accent4 14 5" xfId="5740" xr:uid="{00000000-0005-0000-0000-00001B150000}"/>
    <cellStyle name="20% - Accent4 14_Sheet1" xfId="5741" xr:uid="{00000000-0005-0000-0000-00001C150000}"/>
    <cellStyle name="20% - Accent4 15" xfId="5742" xr:uid="{00000000-0005-0000-0000-00001D150000}"/>
    <cellStyle name="20% - Accent4 15 2" xfId="5743" xr:uid="{00000000-0005-0000-0000-00001E150000}"/>
    <cellStyle name="20% - Accent4 15 2 2" xfId="5744" xr:uid="{00000000-0005-0000-0000-00001F150000}"/>
    <cellStyle name="20% - Accent4 15 2 3" xfId="5745" xr:uid="{00000000-0005-0000-0000-000020150000}"/>
    <cellStyle name="20% - Accent4 15 2 4" xfId="5746" xr:uid="{00000000-0005-0000-0000-000021150000}"/>
    <cellStyle name="20% - Accent4 15 3" xfId="5747" xr:uid="{00000000-0005-0000-0000-000022150000}"/>
    <cellStyle name="20% - Accent4 15 3 2" xfId="5748" xr:uid="{00000000-0005-0000-0000-000023150000}"/>
    <cellStyle name="20% - Accent4 15 4" xfId="5749" xr:uid="{00000000-0005-0000-0000-000024150000}"/>
    <cellStyle name="20% - Accent4 15 4 2" xfId="5750" xr:uid="{00000000-0005-0000-0000-000025150000}"/>
    <cellStyle name="20% - Accent4 15 4 3" xfId="5751" xr:uid="{00000000-0005-0000-0000-000026150000}"/>
    <cellStyle name="20% - Accent4 15 4 4" xfId="5752" xr:uid="{00000000-0005-0000-0000-000027150000}"/>
    <cellStyle name="20% - Accent4 15 5" xfId="5753" xr:uid="{00000000-0005-0000-0000-000028150000}"/>
    <cellStyle name="20% - Accent4 15_Sheet1" xfId="5754" xr:uid="{00000000-0005-0000-0000-000029150000}"/>
    <cellStyle name="20% - Accent4 16" xfId="5755" xr:uid="{00000000-0005-0000-0000-00002A150000}"/>
    <cellStyle name="20% - Accent4 16 2" xfId="5756" xr:uid="{00000000-0005-0000-0000-00002B150000}"/>
    <cellStyle name="20% - Accent4 16 2 2" xfId="5757" xr:uid="{00000000-0005-0000-0000-00002C150000}"/>
    <cellStyle name="20% - Accent4 16 2 3" xfId="5758" xr:uid="{00000000-0005-0000-0000-00002D150000}"/>
    <cellStyle name="20% - Accent4 16 2 4" xfId="5759" xr:uid="{00000000-0005-0000-0000-00002E150000}"/>
    <cellStyle name="20% - Accent4 16 3" xfId="5760" xr:uid="{00000000-0005-0000-0000-00002F150000}"/>
    <cellStyle name="20% - Accent4 16 3 2" xfId="5761" xr:uid="{00000000-0005-0000-0000-000030150000}"/>
    <cellStyle name="20% - Accent4 16 4" xfId="5762" xr:uid="{00000000-0005-0000-0000-000031150000}"/>
    <cellStyle name="20% - Accent4 16 4 2" xfId="5763" xr:uid="{00000000-0005-0000-0000-000032150000}"/>
    <cellStyle name="20% - Accent4 16 4 3" xfId="5764" xr:uid="{00000000-0005-0000-0000-000033150000}"/>
    <cellStyle name="20% - Accent4 16 4 4" xfId="5765" xr:uid="{00000000-0005-0000-0000-000034150000}"/>
    <cellStyle name="20% - Accent4 16 5" xfId="5766" xr:uid="{00000000-0005-0000-0000-000035150000}"/>
    <cellStyle name="20% - Accent4 16_Sheet1" xfId="5767" xr:uid="{00000000-0005-0000-0000-000036150000}"/>
    <cellStyle name="20% - Accent4 17" xfId="5768" xr:uid="{00000000-0005-0000-0000-000037150000}"/>
    <cellStyle name="20% - Accent4 17 2" xfId="5769" xr:uid="{00000000-0005-0000-0000-000038150000}"/>
    <cellStyle name="20% - Accent4 17 2 2" xfId="5770" xr:uid="{00000000-0005-0000-0000-000039150000}"/>
    <cellStyle name="20% - Accent4 17 2 3" xfId="5771" xr:uid="{00000000-0005-0000-0000-00003A150000}"/>
    <cellStyle name="20% - Accent4 17 2 4" xfId="5772" xr:uid="{00000000-0005-0000-0000-00003B150000}"/>
    <cellStyle name="20% - Accent4 17 3" xfId="5773" xr:uid="{00000000-0005-0000-0000-00003C150000}"/>
    <cellStyle name="20% - Accent4 17 3 2" xfId="5774" xr:uid="{00000000-0005-0000-0000-00003D150000}"/>
    <cellStyle name="20% - Accent4 17 4" xfId="5775" xr:uid="{00000000-0005-0000-0000-00003E150000}"/>
    <cellStyle name="20% - Accent4 17 4 2" xfId="5776" xr:uid="{00000000-0005-0000-0000-00003F150000}"/>
    <cellStyle name="20% - Accent4 17 4 3" xfId="5777" xr:uid="{00000000-0005-0000-0000-000040150000}"/>
    <cellStyle name="20% - Accent4 17 4 4" xfId="5778" xr:uid="{00000000-0005-0000-0000-000041150000}"/>
    <cellStyle name="20% - Accent4 17 5" xfId="5779" xr:uid="{00000000-0005-0000-0000-000042150000}"/>
    <cellStyle name="20% - Accent4 17_Sheet1" xfId="5780" xr:uid="{00000000-0005-0000-0000-000043150000}"/>
    <cellStyle name="20% - Accent4 18" xfId="5781" xr:uid="{00000000-0005-0000-0000-000044150000}"/>
    <cellStyle name="20% - Accent4 18 2" xfId="5782" xr:uid="{00000000-0005-0000-0000-000045150000}"/>
    <cellStyle name="20% - Accent4 18 2 2" xfId="5783" xr:uid="{00000000-0005-0000-0000-000046150000}"/>
    <cellStyle name="20% - Accent4 18 2 3" xfId="5784" xr:uid="{00000000-0005-0000-0000-000047150000}"/>
    <cellStyle name="20% - Accent4 18 2 4" xfId="5785" xr:uid="{00000000-0005-0000-0000-000048150000}"/>
    <cellStyle name="20% - Accent4 18 3" xfId="5786" xr:uid="{00000000-0005-0000-0000-000049150000}"/>
    <cellStyle name="20% - Accent4 18 3 2" xfId="5787" xr:uid="{00000000-0005-0000-0000-00004A150000}"/>
    <cellStyle name="20% - Accent4 18 4" xfId="5788" xr:uid="{00000000-0005-0000-0000-00004B150000}"/>
    <cellStyle name="20% - Accent4 18 4 2" xfId="5789" xr:uid="{00000000-0005-0000-0000-00004C150000}"/>
    <cellStyle name="20% - Accent4 18 4 3" xfId="5790" xr:uid="{00000000-0005-0000-0000-00004D150000}"/>
    <cellStyle name="20% - Accent4 18 4 4" xfId="5791" xr:uid="{00000000-0005-0000-0000-00004E150000}"/>
    <cellStyle name="20% - Accent4 18 5" xfId="5792" xr:uid="{00000000-0005-0000-0000-00004F150000}"/>
    <cellStyle name="20% - Accent4 18_Sheet1" xfId="5793" xr:uid="{00000000-0005-0000-0000-000050150000}"/>
    <cellStyle name="20% - Accent4 19" xfId="5794" xr:uid="{00000000-0005-0000-0000-000051150000}"/>
    <cellStyle name="20% - Accent4 19 2" xfId="5795" xr:uid="{00000000-0005-0000-0000-000052150000}"/>
    <cellStyle name="20% - Accent4 19 2 2" xfId="5796" xr:uid="{00000000-0005-0000-0000-000053150000}"/>
    <cellStyle name="20% - Accent4 19 2 3" xfId="5797" xr:uid="{00000000-0005-0000-0000-000054150000}"/>
    <cellStyle name="20% - Accent4 19 2 4" xfId="5798" xr:uid="{00000000-0005-0000-0000-000055150000}"/>
    <cellStyle name="20% - Accent4 19 3" xfId="5799" xr:uid="{00000000-0005-0000-0000-000056150000}"/>
    <cellStyle name="20% - Accent4 19 3 2" xfId="5800" xr:uid="{00000000-0005-0000-0000-000057150000}"/>
    <cellStyle name="20% - Accent4 19 4" xfId="5801" xr:uid="{00000000-0005-0000-0000-000058150000}"/>
    <cellStyle name="20% - Accent4 19 4 2" xfId="5802" xr:uid="{00000000-0005-0000-0000-000059150000}"/>
    <cellStyle name="20% - Accent4 19 4 3" xfId="5803" xr:uid="{00000000-0005-0000-0000-00005A150000}"/>
    <cellStyle name="20% - Accent4 19 4 4" xfId="5804" xr:uid="{00000000-0005-0000-0000-00005B150000}"/>
    <cellStyle name="20% - Accent4 19 5" xfId="5805" xr:uid="{00000000-0005-0000-0000-00005C150000}"/>
    <cellStyle name="20% - Accent4 19_Sheet1" xfId="5806" xr:uid="{00000000-0005-0000-0000-00005D150000}"/>
    <cellStyle name="20% - Accent4 2" xfId="5807" xr:uid="{00000000-0005-0000-0000-00005E150000}"/>
    <cellStyle name="20% - Accent4 2 10" xfId="5808" xr:uid="{00000000-0005-0000-0000-00005F150000}"/>
    <cellStyle name="20% - Accent4 2 10 2" xfId="5809" xr:uid="{00000000-0005-0000-0000-000060150000}"/>
    <cellStyle name="20% - Accent4 2 10 2 2" xfId="5810" xr:uid="{00000000-0005-0000-0000-000061150000}"/>
    <cellStyle name="20% - Accent4 2 10 2 3" xfId="5811" xr:uid="{00000000-0005-0000-0000-000062150000}"/>
    <cellStyle name="20% - Accent4 2 10 2_Essbase BS Tax Accounts EOY" xfId="5812" xr:uid="{00000000-0005-0000-0000-000063150000}"/>
    <cellStyle name="20% - Accent4 2 10 3" xfId="5813" xr:uid="{00000000-0005-0000-0000-000064150000}"/>
    <cellStyle name="20% - Accent4 2 10 4" xfId="5814" xr:uid="{00000000-0005-0000-0000-000065150000}"/>
    <cellStyle name="20% - Accent4 2 10_Essbase BS Tax Accounts EOY" xfId="5815" xr:uid="{00000000-0005-0000-0000-000066150000}"/>
    <cellStyle name="20% - Accent4 2 11" xfId="5816" xr:uid="{00000000-0005-0000-0000-000067150000}"/>
    <cellStyle name="20% - Accent4 2 11 2" xfId="5817" xr:uid="{00000000-0005-0000-0000-000068150000}"/>
    <cellStyle name="20% - Accent4 2 11 2 2" xfId="5818" xr:uid="{00000000-0005-0000-0000-000069150000}"/>
    <cellStyle name="20% - Accent4 2 11 3" xfId="5819" xr:uid="{00000000-0005-0000-0000-00006A150000}"/>
    <cellStyle name="20% - Accent4 2 11 4" xfId="5820" xr:uid="{00000000-0005-0000-0000-00006B150000}"/>
    <cellStyle name="20% - Accent4 2 11_Essbase BS Tax Accounts EOY" xfId="5821" xr:uid="{00000000-0005-0000-0000-00006C150000}"/>
    <cellStyle name="20% - Accent4 2 12" xfId="5822" xr:uid="{00000000-0005-0000-0000-00006D150000}"/>
    <cellStyle name="20% - Accent4 2 12 2" xfId="5823" xr:uid="{00000000-0005-0000-0000-00006E150000}"/>
    <cellStyle name="20% - Accent4 2 12 2 2" xfId="5824" xr:uid="{00000000-0005-0000-0000-00006F150000}"/>
    <cellStyle name="20% - Accent4 2 12 3" xfId="5825" xr:uid="{00000000-0005-0000-0000-000070150000}"/>
    <cellStyle name="20% - Accent4 2 12 4" xfId="5826" xr:uid="{00000000-0005-0000-0000-000071150000}"/>
    <cellStyle name="20% - Accent4 2 12_Essbase BS Tax Accounts EOY" xfId="5827" xr:uid="{00000000-0005-0000-0000-000072150000}"/>
    <cellStyle name="20% - Accent4 2 13" xfId="5828" xr:uid="{00000000-0005-0000-0000-000073150000}"/>
    <cellStyle name="20% - Accent4 2 13 2" xfId="5829" xr:uid="{00000000-0005-0000-0000-000074150000}"/>
    <cellStyle name="20% - Accent4 2 13 2 2" xfId="5830" xr:uid="{00000000-0005-0000-0000-000075150000}"/>
    <cellStyle name="20% - Accent4 2 13 3" xfId="5831" xr:uid="{00000000-0005-0000-0000-000076150000}"/>
    <cellStyle name="20% - Accent4 2 14" xfId="5832" xr:uid="{00000000-0005-0000-0000-000077150000}"/>
    <cellStyle name="20% - Accent4 2 14 2" xfId="5833" xr:uid="{00000000-0005-0000-0000-000078150000}"/>
    <cellStyle name="20% - Accent4 2 14 3" xfId="5834" xr:uid="{00000000-0005-0000-0000-000079150000}"/>
    <cellStyle name="20% - Accent4 2 14_Essbase BS Tax Accounts EOY" xfId="5835" xr:uid="{00000000-0005-0000-0000-00007A150000}"/>
    <cellStyle name="20% - Accent4 2 15" xfId="58763" xr:uid="{00000000-0005-0000-0000-00007B150000}"/>
    <cellStyle name="20% - Accent4 2 16" xfId="58791" xr:uid="{00000000-0005-0000-0000-00007C150000}"/>
    <cellStyle name="20% - Accent4 2 17" xfId="58799" xr:uid="{00000000-0005-0000-0000-00007D150000}"/>
    <cellStyle name="20% - Accent4 2 18" xfId="58790" xr:uid="{00000000-0005-0000-0000-00007E150000}"/>
    <cellStyle name="20% - Accent4 2 2" xfId="5836" xr:uid="{00000000-0005-0000-0000-00007F150000}"/>
    <cellStyle name="20% - Accent4 2 2 10" xfId="5837" xr:uid="{00000000-0005-0000-0000-000080150000}"/>
    <cellStyle name="20% - Accent4 2 2 11" xfId="5838" xr:uid="{00000000-0005-0000-0000-000081150000}"/>
    <cellStyle name="20% - Accent4 2 2 12" xfId="5839" xr:uid="{00000000-0005-0000-0000-000082150000}"/>
    <cellStyle name="20% - Accent4 2 2 2" xfId="5840" xr:uid="{00000000-0005-0000-0000-000083150000}"/>
    <cellStyle name="20% - Accent4 2 2 2 2" xfId="5841" xr:uid="{00000000-0005-0000-0000-000084150000}"/>
    <cellStyle name="20% - Accent4 2 2 2 2 2" xfId="5842" xr:uid="{00000000-0005-0000-0000-000085150000}"/>
    <cellStyle name="20% - Accent4 2 2 2 2 2 2" xfId="5843" xr:uid="{00000000-0005-0000-0000-000086150000}"/>
    <cellStyle name="20% - Accent4 2 2 2 2 3" xfId="5844" xr:uid="{00000000-0005-0000-0000-000087150000}"/>
    <cellStyle name="20% - Accent4 2 2 2 2 4" xfId="5845" xr:uid="{00000000-0005-0000-0000-000088150000}"/>
    <cellStyle name="20% - Accent4 2 2 2 2_Essbase BS Tax Accounts EOY" xfId="5846" xr:uid="{00000000-0005-0000-0000-000089150000}"/>
    <cellStyle name="20% - Accent4 2 2 2 3" xfId="5847" xr:uid="{00000000-0005-0000-0000-00008A150000}"/>
    <cellStyle name="20% - Accent4 2 2 2 3 2" xfId="5848" xr:uid="{00000000-0005-0000-0000-00008B150000}"/>
    <cellStyle name="20% - Accent4 2 2 2 3 2 2" xfId="5849" xr:uid="{00000000-0005-0000-0000-00008C150000}"/>
    <cellStyle name="20% - Accent4 2 2 2 3 3" xfId="5850" xr:uid="{00000000-0005-0000-0000-00008D150000}"/>
    <cellStyle name="20% - Accent4 2 2 2 4" xfId="5851" xr:uid="{00000000-0005-0000-0000-00008E150000}"/>
    <cellStyle name="20% - Accent4 2 2 2 4 2" xfId="5852" xr:uid="{00000000-0005-0000-0000-00008F150000}"/>
    <cellStyle name="20% - Accent4 2 2 2 4 2 2" xfId="5853" xr:uid="{00000000-0005-0000-0000-000090150000}"/>
    <cellStyle name="20% - Accent4 2 2 2 4 3" xfId="5854" xr:uid="{00000000-0005-0000-0000-000091150000}"/>
    <cellStyle name="20% - Accent4 2 2 2 5" xfId="5855" xr:uid="{00000000-0005-0000-0000-000092150000}"/>
    <cellStyle name="20% - Accent4 2 2 2 5 2" xfId="5856" xr:uid="{00000000-0005-0000-0000-000093150000}"/>
    <cellStyle name="20% - Accent4 2 2 2_Essbase BS Tax Accounts EOY" xfId="5857" xr:uid="{00000000-0005-0000-0000-000094150000}"/>
    <cellStyle name="20% - Accent4 2 2 3" xfId="5858" xr:uid="{00000000-0005-0000-0000-000095150000}"/>
    <cellStyle name="20% - Accent4 2 2 3 2" xfId="5859" xr:uid="{00000000-0005-0000-0000-000096150000}"/>
    <cellStyle name="20% - Accent4 2 2 3 2 2" xfId="5860" xr:uid="{00000000-0005-0000-0000-000097150000}"/>
    <cellStyle name="20% - Accent4 2 2 3 3" xfId="5861" xr:uid="{00000000-0005-0000-0000-000098150000}"/>
    <cellStyle name="20% - Accent4 2 2 3 4" xfId="5862" xr:uid="{00000000-0005-0000-0000-000099150000}"/>
    <cellStyle name="20% - Accent4 2 2 3 5" xfId="5863" xr:uid="{00000000-0005-0000-0000-00009A150000}"/>
    <cellStyle name="20% - Accent4 2 2 4" xfId="5864" xr:uid="{00000000-0005-0000-0000-00009B150000}"/>
    <cellStyle name="20% - Accent4 2 2 4 2" xfId="5865" xr:uid="{00000000-0005-0000-0000-00009C150000}"/>
    <cellStyle name="20% - Accent4 2 2 4 2 2" xfId="5866" xr:uid="{00000000-0005-0000-0000-00009D150000}"/>
    <cellStyle name="20% - Accent4 2 2 4 2 3" xfId="5867" xr:uid="{00000000-0005-0000-0000-00009E150000}"/>
    <cellStyle name="20% - Accent4 2 2 4 3" xfId="5868" xr:uid="{00000000-0005-0000-0000-00009F150000}"/>
    <cellStyle name="20% - Accent4 2 2 4 4" xfId="5869" xr:uid="{00000000-0005-0000-0000-0000A0150000}"/>
    <cellStyle name="20% - Accent4 2 2 5" xfId="5870" xr:uid="{00000000-0005-0000-0000-0000A1150000}"/>
    <cellStyle name="20% - Accent4 2 2 6" xfId="5871" xr:uid="{00000000-0005-0000-0000-0000A2150000}"/>
    <cellStyle name="20% - Accent4 2 2 6 2" xfId="5872" xr:uid="{00000000-0005-0000-0000-0000A3150000}"/>
    <cellStyle name="20% - Accent4 2 2 6 2 2" xfId="5873" xr:uid="{00000000-0005-0000-0000-0000A4150000}"/>
    <cellStyle name="20% - Accent4 2 2 6 3" xfId="5874" xr:uid="{00000000-0005-0000-0000-0000A5150000}"/>
    <cellStyle name="20% - Accent4 2 2 6 4" xfId="5875" xr:uid="{00000000-0005-0000-0000-0000A6150000}"/>
    <cellStyle name="20% - Accent4 2 2 7" xfId="5876" xr:uid="{00000000-0005-0000-0000-0000A7150000}"/>
    <cellStyle name="20% - Accent4 2 2 7 2" xfId="5877" xr:uid="{00000000-0005-0000-0000-0000A8150000}"/>
    <cellStyle name="20% - Accent4 2 2 7 2 2" xfId="5878" xr:uid="{00000000-0005-0000-0000-0000A9150000}"/>
    <cellStyle name="20% - Accent4 2 2 7 3" xfId="5879" xr:uid="{00000000-0005-0000-0000-0000AA150000}"/>
    <cellStyle name="20% - Accent4 2 2 7 4" xfId="5880" xr:uid="{00000000-0005-0000-0000-0000AB150000}"/>
    <cellStyle name="20% - Accent4 2 2 7_Essbase BS Tax Accounts EOY" xfId="5881" xr:uid="{00000000-0005-0000-0000-0000AC150000}"/>
    <cellStyle name="20% - Accent4 2 2 8" xfId="5882" xr:uid="{00000000-0005-0000-0000-0000AD150000}"/>
    <cellStyle name="20% - Accent4 2 2 8 2" xfId="5883" xr:uid="{00000000-0005-0000-0000-0000AE150000}"/>
    <cellStyle name="20% - Accent4 2 2 8 2 2" xfId="5884" xr:uid="{00000000-0005-0000-0000-0000AF150000}"/>
    <cellStyle name="20% - Accent4 2 2 8 3" xfId="5885" xr:uid="{00000000-0005-0000-0000-0000B0150000}"/>
    <cellStyle name="20% - Accent4 2 2 9" xfId="5886" xr:uid="{00000000-0005-0000-0000-0000B1150000}"/>
    <cellStyle name="20% - Accent4 2 2 9 2" xfId="5887" xr:uid="{00000000-0005-0000-0000-0000B2150000}"/>
    <cellStyle name="20% - Accent4 2 2_Basis Info" xfId="5888" xr:uid="{00000000-0005-0000-0000-0000B3150000}"/>
    <cellStyle name="20% - Accent4 2 3" xfId="5889" xr:uid="{00000000-0005-0000-0000-0000B4150000}"/>
    <cellStyle name="20% - Accent4 2 3 10" xfId="5890" xr:uid="{00000000-0005-0000-0000-0000B5150000}"/>
    <cellStyle name="20% - Accent4 2 3 10 2" xfId="5891" xr:uid="{00000000-0005-0000-0000-0000B6150000}"/>
    <cellStyle name="20% - Accent4 2 3 10 2 2" xfId="5892" xr:uid="{00000000-0005-0000-0000-0000B7150000}"/>
    <cellStyle name="20% - Accent4 2 3 10 3" xfId="5893" xr:uid="{00000000-0005-0000-0000-0000B8150000}"/>
    <cellStyle name="20% - Accent4 2 3 10 4" xfId="5894" xr:uid="{00000000-0005-0000-0000-0000B9150000}"/>
    <cellStyle name="20% - Accent4 2 3 11" xfId="5895" xr:uid="{00000000-0005-0000-0000-0000BA150000}"/>
    <cellStyle name="20% - Accent4 2 3 11 2" xfId="5896" xr:uid="{00000000-0005-0000-0000-0000BB150000}"/>
    <cellStyle name="20% - Accent4 2 3 11 2 2" xfId="5897" xr:uid="{00000000-0005-0000-0000-0000BC150000}"/>
    <cellStyle name="20% - Accent4 2 3 11 3" xfId="5898" xr:uid="{00000000-0005-0000-0000-0000BD150000}"/>
    <cellStyle name="20% - Accent4 2 3 11 4" xfId="5899" xr:uid="{00000000-0005-0000-0000-0000BE150000}"/>
    <cellStyle name="20% - Accent4 2 3 11_Essbase BS Tax Accounts EOY" xfId="5900" xr:uid="{00000000-0005-0000-0000-0000BF150000}"/>
    <cellStyle name="20% - Accent4 2 3 12" xfId="5901" xr:uid="{00000000-0005-0000-0000-0000C0150000}"/>
    <cellStyle name="20% - Accent4 2 3 12 2" xfId="5902" xr:uid="{00000000-0005-0000-0000-0000C1150000}"/>
    <cellStyle name="20% - Accent4 2 3 12 3" xfId="5903" xr:uid="{00000000-0005-0000-0000-0000C2150000}"/>
    <cellStyle name="20% - Accent4 2 3 12_Essbase BS Tax Accounts EOY" xfId="5904" xr:uid="{00000000-0005-0000-0000-0000C3150000}"/>
    <cellStyle name="20% - Accent4 2 3 13" xfId="5905" xr:uid="{00000000-0005-0000-0000-0000C4150000}"/>
    <cellStyle name="20% - Accent4 2 3 13 2" xfId="5906" xr:uid="{00000000-0005-0000-0000-0000C5150000}"/>
    <cellStyle name="20% - Accent4 2 3 13 3" xfId="5907" xr:uid="{00000000-0005-0000-0000-0000C6150000}"/>
    <cellStyle name="20% - Accent4 2 3 13_Essbase BS Tax Accounts EOY" xfId="5908" xr:uid="{00000000-0005-0000-0000-0000C7150000}"/>
    <cellStyle name="20% - Accent4 2 3 14" xfId="5909" xr:uid="{00000000-0005-0000-0000-0000C8150000}"/>
    <cellStyle name="20% - Accent4 2 3 15" xfId="5910" xr:uid="{00000000-0005-0000-0000-0000C9150000}"/>
    <cellStyle name="20% - Accent4 2 3 2" xfId="5911" xr:uid="{00000000-0005-0000-0000-0000CA150000}"/>
    <cellStyle name="20% - Accent4 2 3 2 10" xfId="5912" xr:uid="{00000000-0005-0000-0000-0000CB150000}"/>
    <cellStyle name="20% - Accent4 2 3 2 10 2" xfId="5913" xr:uid="{00000000-0005-0000-0000-0000CC150000}"/>
    <cellStyle name="20% - Accent4 2 3 2 11" xfId="5914" xr:uid="{00000000-0005-0000-0000-0000CD150000}"/>
    <cellStyle name="20% - Accent4 2 3 2 12" xfId="5915" xr:uid="{00000000-0005-0000-0000-0000CE150000}"/>
    <cellStyle name="20% - Accent4 2 3 2 13" xfId="5916" xr:uid="{00000000-0005-0000-0000-0000CF150000}"/>
    <cellStyle name="20% - Accent4 2 3 2 14" xfId="5917" xr:uid="{00000000-0005-0000-0000-0000D0150000}"/>
    <cellStyle name="20% - Accent4 2 3 2 2" xfId="5918" xr:uid="{00000000-0005-0000-0000-0000D1150000}"/>
    <cellStyle name="20% - Accent4 2 3 2 2 2" xfId="5919" xr:uid="{00000000-0005-0000-0000-0000D2150000}"/>
    <cellStyle name="20% - Accent4 2 3 2 2 2 2" xfId="5920" xr:uid="{00000000-0005-0000-0000-0000D3150000}"/>
    <cellStyle name="20% - Accent4 2 3 2 2 2 2 2" xfId="5921" xr:uid="{00000000-0005-0000-0000-0000D4150000}"/>
    <cellStyle name="20% - Accent4 2 3 2 2 2 3" xfId="5922" xr:uid="{00000000-0005-0000-0000-0000D5150000}"/>
    <cellStyle name="20% - Accent4 2 3 2 2 2 4" xfId="5923" xr:uid="{00000000-0005-0000-0000-0000D6150000}"/>
    <cellStyle name="20% - Accent4 2 3 2 2 3" xfId="5924" xr:uid="{00000000-0005-0000-0000-0000D7150000}"/>
    <cellStyle name="20% - Accent4 2 3 2 2 3 2" xfId="5925" xr:uid="{00000000-0005-0000-0000-0000D8150000}"/>
    <cellStyle name="20% - Accent4 2 3 2 2 4" xfId="5926" xr:uid="{00000000-0005-0000-0000-0000D9150000}"/>
    <cellStyle name="20% - Accent4 2 3 2 2 5" xfId="5927" xr:uid="{00000000-0005-0000-0000-0000DA150000}"/>
    <cellStyle name="20% - Accent4 2 3 2 2 6" xfId="5928" xr:uid="{00000000-0005-0000-0000-0000DB150000}"/>
    <cellStyle name="20% - Accent4 2 3 2 3" xfId="5929" xr:uid="{00000000-0005-0000-0000-0000DC150000}"/>
    <cellStyle name="20% - Accent4 2 3 2 3 2" xfId="5930" xr:uid="{00000000-0005-0000-0000-0000DD150000}"/>
    <cellStyle name="20% - Accent4 2 3 2 3 2 2" xfId="5931" xr:uid="{00000000-0005-0000-0000-0000DE150000}"/>
    <cellStyle name="20% - Accent4 2 3 2 3 2 2 2" xfId="5932" xr:uid="{00000000-0005-0000-0000-0000DF150000}"/>
    <cellStyle name="20% - Accent4 2 3 2 3 2 2 3" xfId="5933" xr:uid="{00000000-0005-0000-0000-0000E0150000}"/>
    <cellStyle name="20% - Accent4 2 3 2 3 2 2_Essbase BS Tax Accounts EOY" xfId="5934" xr:uid="{00000000-0005-0000-0000-0000E1150000}"/>
    <cellStyle name="20% - Accent4 2 3 2 3 2 3" xfId="5935" xr:uid="{00000000-0005-0000-0000-0000E2150000}"/>
    <cellStyle name="20% - Accent4 2 3 2 3 2 4" xfId="5936" xr:uid="{00000000-0005-0000-0000-0000E3150000}"/>
    <cellStyle name="20% - Accent4 2 3 2 3 2_Essbase BS Tax Accounts EOY" xfId="5937" xr:uid="{00000000-0005-0000-0000-0000E4150000}"/>
    <cellStyle name="20% - Accent4 2 3 2 3 3" xfId="5938" xr:uid="{00000000-0005-0000-0000-0000E5150000}"/>
    <cellStyle name="20% - Accent4 2 3 2 3 3 2" xfId="5939" xr:uid="{00000000-0005-0000-0000-0000E6150000}"/>
    <cellStyle name="20% - Accent4 2 3 2 3 3 3" xfId="5940" xr:uid="{00000000-0005-0000-0000-0000E7150000}"/>
    <cellStyle name="20% - Accent4 2 3 2 3 3_Essbase BS Tax Accounts EOY" xfId="5941" xr:uid="{00000000-0005-0000-0000-0000E8150000}"/>
    <cellStyle name="20% - Accent4 2 3 2 3 4" xfId="5942" xr:uid="{00000000-0005-0000-0000-0000E9150000}"/>
    <cellStyle name="20% - Accent4 2 3 2 3 5" xfId="5943" xr:uid="{00000000-0005-0000-0000-0000EA150000}"/>
    <cellStyle name="20% - Accent4 2 3 2 3_Essbase BS Tax Accounts EOY" xfId="5944" xr:uid="{00000000-0005-0000-0000-0000EB150000}"/>
    <cellStyle name="20% - Accent4 2 3 2 4" xfId="5945" xr:uid="{00000000-0005-0000-0000-0000EC150000}"/>
    <cellStyle name="20% - Accent4 2 3 2 4 2" xfId="5946" xr:uid="{00000000-0005-0000-0000-0000ED150000}"/>
    <cellStyle name="20% - Accent4 2 3 2 4 2 2" xfId="5947" xr:uid="{00000000-0005-0000-0000-0000EE150000}"/>
    <cellStyle name="20% - Accent4 2 3 2 4 2 3" xfId="5948" xr:uid="{00000000-0005-0000-0000-0000EF150000}"/>
    <cellStyle name="20% - Accent4 2 3 2 4 2_Essbase BS Tax Accounts EOY" xfId="5949" xr:uid="{00000000-0005-0000-0000-0000F0150000}"/>
    <cellStyle name="20% - Accent4 2 3 2 4 3" xfId="5950" xr:uid="{00000000-0005-0000-0000-0000F1150000}"/>
    <cellStyle name="20% - Accent4 2 3 2 4 4" xfId="5951" xr:uid="{00000000-0005-0000-0000-0000F2150000}"/>
    <cellStyle name="20% - Accent4 2 3 2 4_Essbase BS Tax Accounts EOY" xfId="5952" xr:uid="{00000000-0005-0000-0000-0000F3150000}"/>
    <cellStyle name="20% - Accent4 2 3 2 5" xfId="5953" xr:uid="{00000000-0005-0000-0000-0000F4150000}"/>
    <cellStyle name="20% - Accent4 2 3 2 5 2" xfId="5954" xr:uid="{00000000-0005-0000-0000-0000F5150000}"/>
    <cellStyle name="20% - Accent4 2 3 2 5 2 2" xfId="5955" xr:uid="{00000000-0005-0000-0000-0000F6150000}"/>
    <cellStyle name="20% - Accent4 2 3 2 5 2 3" xfId="5956" xr:uid="{00000000-0005-0000-0000-0000F7150000}"/>
    <cellStyle name="20% - Accent4 2 3 2 5 3" xfId="5957" xr:uid="{00000000-0005-0000-0000-0000F8150000}"/>
    <cellStyle name="20% - Accent4 2 3 2 5 4" xfId="5958" xr:uid="{00000000-0005-0000-0000-0000F9150000}"/>
    <cellStyle name="20% - Accent4 2 3 2 5_Essbase BS Tax Accounts EOY" xfId="5959" xr:uid="{00000000-0005-0000-0000-0000FA150000}"/>
    <cellStyle name="20% - Accent4 2 3 2 6" xfId="5960" xr:uid="{00000000-0005-0000-0000-0000FB150000}"/>
    <cellStyle name="20% - Accent4 2 3 2 6 2" xfId="5961" xr:uid="{00000000-0005-0000-0000-0000FC150000}"/>
    <cellStyle name="20% - Accent4 2 3 2 6 2 2" xfId="5962" xr:uid="{00000000-0005-0000-0000-0000FD150000}"/>
    <cellStyle name="20% - Accent4 2 3 2 6 3" xfId="5963" xr:uid="{00000000-0005-0000-0000-0000FE150000}"/>
    <cellStyle name="20% - Accent4 2 3 2 6 4" xfId="5964" xr:uid="{00000000-0005-0000-0000-0000FF150000}"/>
    <cellStyle name="20% - Accent4 2 3 2 7" xfId="5965" xr:uid="{00000000-0005-0000-0000-000000160000}"/>
    <cellStyle name="20% - Accent4 2 3 2 7 2" xfId="5966" xr:uid="{00000000-0005-0000-0000-000001160000}"/>
    <cellStyle name="20% - Accent4 2 3 2 7 2 2" xfId="5967" xr:uid="{00000000-0005-0000-0000-000002160000}"/>
    <cellStyle name="20% - Accent4 2 3 2 7 3" xfId="5968" xr:uid="{00000000-0005-0000-0000-000003160000}"/>
    <cellStyle name="20% - Accent4 2 3 2 7 4" xfId="5969" xr:uid="{00000000-0005-0000-0000-000004160000}"/>
    <cellStyle name="20% - Accent4 2 3 2 7_Essbase BS Tax Accounts EOY" xfId="5970" xr:uid="{00000000-0005-0000-0000-000005160000}"/>
    <cellStyle name="20% - Accent4 2 3 2 8" xfId="5971" xr:uid="{00000000-0005-0000-0000-000006160000}"/>
    <cellStyle name="20% - Accent4 2 3 2 8 2" xfId="5972" xr:uid="{00000000-0005-0000-0000-000007160000}"/>
    <cellStyle name="20% - Accent4 2 3 2 8 2 2" xfId="5973" xr:uid="{00000000-0005-0000-0000-000008160000}"/>
    <cellStyle name="20% - Accent4 2 3 2 8 3" xfId="5974" xr:uid="{00000000-0005-0000-0000-000009160000}"/>
    <cellStyle name="20% - Accent4 2 3 2 8 4" xfId="5975" xr:uid="{00000000-0005-0000-0000-00000A160000}"/>
    <cellStyle name="20% - Accent4 2 3 2 8_Essbase BS Tax Accounts EOY" xfId="5976" xr:uid="{00000000-0005-0000-0000-00000B160000}"/>
    <cellStyle name="20% - Accent4 2 3 2 9" xfId="5977" xr:uid="{00000000-0005-0000-0000-00000C160000}"/>
    <cellStyle name="20% - Accent4 2 3 2 9 2" xfId="5978" xr:uid="{00000000-0005-0000-0000-00000D160000}"/>
    <cellStyle name="20% - Accent4 2 3 2 9 2 2" xfId="5979" xr:uid="{00000000-0005-0000-0000-00000E160000}"/>
    <cellStyle name="20% - Accent4 2 3 2 9 3" xfId="5980" xr:uid="{00000000-0005-0000-0000-00000F160000}"/>
    <cellStyle name="20% - Accent4 2 3 2 9 4" xfId="5981" xr:uid="{00000000-0005-0000-0000-000010160000}"/>
    <cellStyle name="20% - Accent4 2 3 2 9_Essbase BS Tax Accounts EOY" xfId="5982" xr:uid="{00000000-0005-0000-0000-000011160000}"/>
    <cellStyle name="20% - Accent4 2 3 2_Basis Info" xfId="5983" xr:uid="{00000000-0005-0000-0000-000012160000}"/>
    <cellStyle name="20% - Accent4 2 3 3" xfId="5984" xr:uid="{00000000-0005-0000-0000-000013160000}"/>
    <cellStyle name="20% - Accent4 2 3 3 2" xfId="5985" xr:uid="{00000000-0005-0000-0000-000014160000}"/>
    <cellStyle name="20% - Accent4 2 3 3 3" xfId="5986" xr:uid="{00000000-0005-0000-0000-000015160000}"/>
    <cellStyle name="20% - Accent4 2 3 3 4" xfId="5987" xr:uid="{00000000-0005-0000-0000-000016160000}"/>
    <cellStyle name="20% - Accent4 2 3 4" xfId="5988" xr:uid="{00000000-0005-0000-0000-000017160000}"/>
    <cellStyle name="20% - Accent4 2 3 4 2" xfId="5989" xr:uid="{00000000-0005-0000-0000-000018160000}"/>
    <cellStyle name="20% - Accent4 2 3 4 2 2" xfId="5990" xr:uid="{00000000-0005-0000-0000-000019160000}"/>
    <cellStyle name="20% - Accent4 2 3 4 2 2 2" xfId="5991" xr:uid="{00000000-0005-0000-0000-00001A160000}"/>
    <cellStyle name="20% - Accent4 2 3 4 2 3" xfId="5992" xr:uid="{00000000-0005-0000-0000-00001B160000}"/>
    <cellStyle name="20% - Accent4 2 3 4 3" xfId="5993" xr:uid="{00000000-0005-0000-0000-00001C160000}"/>
    <cellStyle name="20% - Accent4 2 3 4 3 2" xfId="5994" xr:uid="{00000000-0005-0000-0000-00001D160000}"/>
    <cellStyle name="20% - Accent4 2 3 5" xfId="5995" xr:uid="{00000000-0005-0000-0000-00001E160000}"/>
    <cellStyle name="20% - Accent4 2 3 5 2" xfId="5996" xr:uid="{00000000-0005-0000-0000-00001F160000}"/>
    <cellStyle name="20% - Accent4 2 3 5 2 2" xfId="5997" xr:uid="{00000000-0005-0000-0000-000020160000}"/>
    <cellStyle name="20% - Accent4 2 3 5 2 2 2" xfId="5998" xr:uid="{00000000-0005-0000-0000-000021160000}"/>
    <cellStyle name="20% - Accent4 2 3 5 2 2 3" xfId="5999" xr:uid="{00000000-0005-0000-0000-000022160000}"/>
    <cellStyle name="20% - Accent4 2 3 5 2 2_Essbase BS Tax Accounts EOY" xfId="6000" xr:uid="{00000000-0005-0000-0000-000023160000}"/>
    <cellStyle name="20% - Accent4 2 3 5 2 3" xfId="6001" xr:uid="{00000000-0005-0000-0000-000024160000}"/>
    <cellStyle name="20% - Accent4 2 3 5 2 4" xfId="6002" xr:uid="{00000000-0005-0000-0000-000025160000}"/>
    <cellStyle name="20% - Accent4 2 3 5 2_Essbase BS Tax Accounts EOY" xfId="6003" xr:uid="{00000000-0005-0000-0000-000026160000}"/>
    <cellStyle name="20% - Accent4 2 3 5 3" xfId="6004" xr:uid="{00000000-0005-0000-0000-000027160000}"/>
    <cellStyle name="20% - Accent4 2 3 5 3 2" xfId="6005" xr:uid="{00000000-0005-0000-0000-000028160000}"/>
    <cellStyle name="20% - Accent4 2 3 5 3 3" xfId="6006" xr:uid="{00000000-0005-0000-0000-000029160000}"/>
    <cellStyle name="20% - Accent4 2 3 5 3_Essbase BS Tax Accounts EOY" xfId="6007" xr:uid="{00000000-0005-0000-0000-00002A160000}"/>
    <cellStyle name="20% - Accent4 2 3 5 4" xfId="6008" xr:uid="{00000000-0005-0000-0000-00002B160000}"/>
    <cellStyle name="20% - Accent4 2 3 5 5" xfId="6009" xr:uid="{00000000-0005-0000-0000-00002C160000}"/>
    <cellStyle name="20% - Accent4 2 3 5_Essbase BS Tax Accounts EOY" xfId="6010" xr:uid="{00000000-0005-0000-0000-00002D160000}"/>
    <cellStyle name="20% - Accent4 2 3 6" xfId="6011" xr:uid="{00000000-0005-0000-0000-00002E160000}"/>
    <cellStyle name="20% - Accent4 2 3 6 2" xfId="6012" xr:uid="{00000000-0005-0000-0000-00002F160000}"/>
    <cellStyle name="20% - Accent4 2 3 6 2 2" xfId="6013" xr:uid="{00000000-0005-0000-0000-000030160000}"/>
    <cellStyle name="20% - Accent4 2 3 6 2 3" xfId="6014" xr:uid="{00000000-0005-0000-0000-000031160000}"/>
    <cellStyle name="20% - Accent4 2 3 6 2_Essbase BS Tax Accounts EOY" xfId="6015" xr:uid="{00000000-0005-0000-0000-000032160000}"/>
    <cellStyle name="20% - Accent4 2 3 6 3" xfId="6016" xr:uid="{00000000-0005-0000-0000-000033160000}"/>
    <cellStyle name="20% - Accent4 2 3 6 4" xfId="6017" xr:uid="{00000000-0005-0000-0000-000034160000}"/>
    <cellStyle name="20% - Accent4 2 3 6 5" xfId="6018" xr:uid="{00000000-0005-0000-0000-000035160000}"/>
    <cellStyle name="20% - Accent4 2 3 6_Essbase BS Tax Accounts EOY" xfId="6019" xr:uid="{00000000-0005-0000-0000-000036160000}"/>
    <cellStyle name="20% - Accent4 2 3 7" xfId="6020" xr:uid="{00000000-0005-0000-0000-000037160000}"/>
    <cellStyle name="20% - Accent4 2 3 7 2" xfId="6021" xr:uid="{00000000-0005-0000-0000-000038160000}"/>
    <cellStyle name="20% - Accent4 2 3 7 2 2" xfId="6022" xr:uid="{00000000-0005-0000-0000-000039160000}"/>
    <cellStyle name="20% - Accent4 2 3 7 2 3" xfId="6023" xr:uid="{00000000-0005-0000-0000-00003A160000}"/>
    <cellStyle name="20% - Accent4 2 3 7 3" xfId="6024" xr:uid="{00000000-0005-0000-0000-00003B160000}"/>
    <cellStyle name="20% - Accent4 2 3 7 4" xfId="6025" xr:uid="{00000000-0005-0000-0000-00003C160000}"/>
    <cellStyle name="20% - Accent4 2 3 7_Essbase BS Tax Accounts EOY" xfId="6026" xr:uid="{00000000-0005-0000-0000-00003D160000}"/>
    <cellStyle name="20% - Accent4 2 3 8" xfId="6027" xr:uid="{00000000-0005-0000-0000-00003E160000}"/>
    <cellStyle name="20% - Accent4 2 3 8 2" xfId="6028" xr:uid="{00000000-0005-0000-0000-00003F160000}"/>
    <cellStyle name="20% - Accent4 2 3 8 2 2" xfId="6029" xr:uid="{00000000-0005-0000-0000-000040160000}"/>
    <cellStyle name="20% - Accent4 2 3 8 3" xfId="6030" xr:uid="{00000000-0005-0000-0000-000041160000}"/>
    <cellStyle name="20% - Accent4 2 3 8 4" xfId="6031" xr:uid="{00000000-0005-0000-0000-000042160000}"/>
    <cellStyle name="20% - Accent4 2 3 9" xfId="6032" xr:uid="{00000000-0005-0000-0000-000043160000}"/>
    <cellStyle name="20% - Accent4 2 3 9 2" xfId="6033" xr:uid="{00000000-0005-0000-0000-000044160000}"/>
    <cellStyle name="20% - Accent4 2 3 9 2 2" xfId="6034" xr:uid="{00000000-0005-0000-0000-000045160000}"/>
    <cellStyle name="20% - Accent4 2 3 9 3" xfId="6035" xr:uid="{00000000-0005-0000-0000-000046160000}"/>
    <cellStyle name="20% - Accent4 2 3 9 4" xfId="6036" xr:uid="{00000000-0005-0000-0000-000047160000}"/>
    <cellStyle name="20% - Accent4 2 3_Basis Info" xfId="6037" xr:uid="{00000000-0005-0000-0000-000048160000}"/>
    <cellStyle name="20% - Accent4 2 4" xfId="6038" xr:uid="{00000000-0005-0000-0000-000049160000}"/>
    <cellStyle name="20% - Accent4 2 4 2" xfId="6039" xr:uid="{00000000-0005-0000-0000-00004A160000}"/>
    <cellStyle name="20% - Accent4 2 5" xfId="6040" xr:uid="{00000000-0005-0000-0000-00004B160000}"/>
    <cellStyle name="20% - Accent4 2 5 2" xfId="6041" xr:uid="{00000000-0005-0000-0000-00004C160000}"/>
    <cellStyle name="20% - Accent4 2 5 2 2" xfId="6042" xr:uid="{00000000-0005-0000-0000-00004D160000}"/>
    <cellStyle name="20% - Accent4 2 5 2 2 2" xfId="6043" xr:uid="{00000000-0005-0000-0000-00004E160000}"/>
    <cellStyle name="20% - Accent4 2 5 2 3" xfId="6044" xr:uid="{00000000-0005-0000-0000-00004F160000}"/>
    <cellStyle name="20% - Accent4 2 5 2 4" xfId="6045" xr:uid="{00000000-0005-0000-0000-000050160000}"/>
    <cellStyle name="20% - Accent4 2 5 3" xfId="6046" xr:uid="{00000000-0005-0000-0000-000051160000}"/>
    <cellStyle name="20% - Accent4 2 5 3 2" xfId="6047" xr:uid="{00000000-0005-0000-0000-000052160000}"/>
    <cellStyle name="20% - Accent4 2 5 3 3" xfId="6048" xr:uid="{00000000-0005-0000-0000-000053160000}"/>
    <cellStyle name="20% - Accent4 2 5 3_Essbase BS Tax Accounts EOY" xfId="6049" xr:uid="{00000000-0005-0000-0000-000054160000}"/>
    <cellStyle name="20% - Accent4 2 5 4" xfId="6050" xr:uid="{00000000-0005-0000-0000-000055160000}"/>
    <cellStyle name="20% - Accent4 2 5 5" xfId="6051" xr:uid="{00000000-0005-0000-0000-000056160000}"/>
    <cellStyle name="20% - Accent4 2 5 6" xfId="6052" xr:uid="{00000000-0005-0000-0000-000057160000}"/>
    <cellStyle name="20% - Accent4 2 5_Essbase BS Tax Accounts EOY" xfId="6053" xr:uid="{00000000-0005-0000-0000-000058160000}"/>
    <cellStyle name="20% - Accent4 2 6" xfId="6054" xr:uid="{00000000-0005-0000-0000-000059160000}"/>
    <cellStyle name="20% - Accent4 2 6 2" xfId="6055" xr:uid="{00000000-0005-0000-0000-00005A160000}"/>
    <cellStyle name="20% - Accent4 2 6 2 2" xfId="6056" xr:uid="{00000000-0005-0000-0000-00005B160000}"/>
    <cellStyle name="20% - Accent4 2 6 3" xfId="6057" xr:uid="{00000000-0005-0000-0000-00005C160000}"/>
    <cellStyle name="20% - Accent4 2 7" xfId="6058" xr:uid="{00000000-0005-0000-0000-00005D160000}"/>
    <cellStyle name="20% - Accent4 2 7 2" xfId="6059" xr:uid="{00000000-0005-0000-0000-00005E160000}"/>
    <cellStyle name="20% - Accent4 2 7 2 2" xfId="6060" xr:uid="{00000000-0005-0000-0000-00005F160000}"/>
    <cellStyle name="20% - Accent4 2 7 2 3" xfId="6061" xr:uid="{00000000-0005-0000-0000-000060160000}"/>
    <cellStyle name="20% - Accent4 2 7 2_Essbase BS Tax Accounts EOY" xfId="6062" xr:uid="{00000000-0005-0000-0000-000061160000}"/>
    <cellStyle name="20% - Accent4 2 7 3" xfId="6063" xr:uid="{00000000-0005-0000-0000-000062160000}"/>
    <cellStyle name="20% - Accent4 2 7 4" xfId="6064" xr:uid="{00000000-0005-0000-0000-000063160000}"/>
    <cellStyle name="20% - Accent4 2 7 5" xfId="6065" xr:uid="{00000000-0005-0000-0000-000064160000}"/>
    <cellStyle name="20% - Accent4 2 7 6" xfId="6066" xr:uid="{00000000-0005-0000-0000-000065160000}"/>
    <cellStyle name="20% - Accent4 2 7_Essbase BS Tax Accounts EOY" xfId="6067" xr:uid="{00000000-0005-0000-0000-000066160000}"/>
    <cellStyle name="20% - Accent4 2 8" xfId="6068" xr:uid="{00000000-0005-0000-0000-000067160000}"/>
    <cellStyle name="20% - Accent4 2 8 2" xfId="6069" xr:uid="{00000000-0005-0000-0000-000068160000}"/>
    <cellStyle name="20% - Accent4 2 8 2 2" xfId="6070" xr:uid="{00000000-0005-0000-0000-000069160000}"/>
    <cellStyle name="20% - Accent4 2 8 2 3" xfId="6071" xr:uid="{00000000-0005-0000-0000-00006A160000}"/>
    <cellStyle name="20% - Accent4 2 8 2_Essbase BS Tax Accounts EOY" xfId="6072" xr:uid="{00000000-0005-0000-0000-00006B160000}"/>
    <cellStyle name="20% - Accent4 2 8 3" xfId="6073" xr:uid="{00000000-0005-0000-0000-00006C160000}"/>
    <cellStyle name="20% - Accent4 2 8 4" xfId="6074" xr:uid="{00000000-0005-0000-0000-00006D160000}"/>
    <cellStyle name="20% - Accent4 2 8 5" xfId="6075" xr:uid="{00000000-0005-0000-0000-00006E160000}"/>
    <cellStyle name="20% - Accent4 2 8 6" xfId="6076" xr:uid="{00000000-0005-0000-0000-00006F160000}"/>
    <cellStyle name="20% - Accent4 2 8_Essbase BS Tax Accounts EOY" xfId="6077" xr:uid="{00000000-0005-0000-0000-000070160000}"/>
    <cellStyle name="20% - Accent4 2 9" xfId="6078" xr:uid="{00000000-0005-0000-0000-000071160000}"/>
    <cellStyle name="20% - Accent4 2 9 2" xfId="6079" xr:uid="{00000000-0005-0000-0000-000072160000}"/>
    <cellStyle name="20% - Accent4 2 9 2 2" xfId="6080" xr:uid="{00000000-0005-0000-0000-000073160000}"/>
    <cellStyle name="20% - Accent4 2 9 2 3" xfId="6081" xr:uid="{00000000-0005-0000-0000-000074160000}"/>
    <cellStyle name="20% - Accent4 2 9 2_Essbase BS Tax Accounts EOY" xfId="6082" xr:uid="{00000000-0005-0000-0000-000075160000}"/>
    <cellStyle name="20% - Accent4 2 9 3" xfId="6083" xr:uid="{00000000-0005-0000-0000-000076160000}"/>
    <cellStyle name="20% - Accent4 2 9 4" xfId="6084" xr:uid="{00000000-0005-0000-0000-000077160000}"/>
    <cellStyle name="20% - Accent4 2 9 5" xfId="6085" xr:uid="{00000000-0005-0000-0000-000078160000}"/>
    <cellStyle name="20% - Accent4 2 9_Essbase BS Tax Accounts EOY" xfId="6086" xr:uid="{00000000-0005-0000-0000-000079160000}"/>
    <cellStyle name="20% - Accent4 2_10-1 BS" xfId="6087" xr:uid="{00000000-0005-0000-0000-00007A160000}"/>
    <cellStyle name="20% - Accent4 20" xfId="6088" xr:uid="{00000000-0005-0000-0000-00007B160000}"/>
    <cellStyle name="20% - Accent4 20 2" xfId="6089" xr:uid="{00000000-0005-0000-0000-00007C160000}"/>
    <cellStyle name="20% - Accent4 20 2 2" xfId="6090" xr:uid="{00000000-0005-0000-0000-00007D160000}"/>
    <cellStyle name="20% - Accent4 20 2 3" xfId="6091" xr:uid="{00000000-0005-0000-0000-00007E160000}"/>
    <cellStyle name="20% - Accent4 20 2 4" xfId="6092" xr:uid="{00000000-0005-0000-0000-00007F160000}"/>
    <cellStyle name="20% - Accent4 20 3" xfId="6093" xr:uid="{00000000-0005-0000-0000-000080160000}"/>
    <cellStyle name="20% - Accent4 20 3 2" xfId="6094" xr:uid="{00000000-0005-0000-0000-000081160000}"/>
    <cellStyle name="20% - Accent4 20 4" xfId="6095" xr:uid="{00000000-0005-0000-0000-000082160000}"/>
    <cellStyle name="20% - Accent4 20 4 2" xfId="6096" xr:uid="{00000000-0005-0000-0000-000083160000}"/>
    <cellStyle name="20% - Accent4 20 4 3" xfId="6097" xr:uid="{00000000-0005-0000-0000-000084160000}"/>
    <cellStyle name="20% - Accent4 20 4 4" xfId="6098" xr:uid="{00000000-0005-0000-0000-000085160000}"/>
    <cellStyle name="20% - Accent4 20 5" xfId="6099" xr:uid="{00000000-0005-0000-0000-000086160000}"/>
    <cellStyle name="20% - Accent4 20_Sheet1" xfId="6100" xr:uid="{00000000-0005-0000-0000-000087160000}"/>
    <cellStyle name="20% - Accent4 21" xfId="6101" xr:uid="{00000000-0005-0000-0000-000088160000}"/>
    <cellStyle name="20% - Accent4 21 2" xfId="6102" xr:uid="{00000000-0005-0000-0000-000089160000}"/>
    <cellStyle name="20% - Accent4 21 2 2" xfId="6103" xr:uid="{00000000-0005-0000-0000-00008A160000}"/>
    <cellStyle name="20% - Accent4 21 2 3" xfId="6104" xr:uid="{00000000-0005-0000-0000-00008B160000}"/>
    <cellStyle name="20% - Accent4 21 2 4" xfId="6105" xr:uid="{00000000-0005-0000-0000-00008C160000}"/>
    <cellStyle name="20% - Accent4 21 3" xfId="6106" xr:uid="{00000000-0005-0000-0000-00008D160000}"/>
    <cellStyle name="20% - Accent4 21 3 2" xfId="6107" xr:uid="{00000000-0005-0000-0000-00008E160000}"/>
    <cellStyle name="20% - Accent4 21 4" xfId="6108" xr:uid="{00000000-0005-0000-0000-00008F160000}"/>
    <cellStyle name="20% - Accent4 21 4 2" xfId="6109" xr:uid="{00000000-0005-0000-0000-000090160000}"/>
    <cellStyle name="20% - Accent4 21 4 3" xfId="6110" xr:uid="{00000000-0005-0000-0000-000091160000}"/>
    <cellStyle name="20% - Accent4 21 4 4" xfId="6111" xr:uid="{00000000-0005-0000-0000-000092160000}"/>
    <cellStyle name="20% - Accent4 21 5" xfId="6112" xr:uid="{00000000-0005-0000-0000-000093160000}"/>
    <cellStyle name="20% - Accent4 21_Sheet1" xfId="6113" xr:uid="{00000000-0005-0000-0000-000094160000}"/>
    <cellStyle name="20% - Accent4 22" xfId="6114" xr:uid="{00000000-0005-0000-0000-000095160000}"/>
    <cellStyle name="20% - Accent4 22 2" xfId="6115" xr:uid="{00000000-0005-0000-0000-000096160000}"/>
    <cellStyle name="20% - Accent4 22 2 2" xfId="6116" xr:uid="{00000000-0005-0000-0000-000097160000}"/>
    <cellStyle name="20% - Accent4 22 2 3" xfId="6117" xr:uid="{00000000-0005-0000-0000-000098160000}"/>
    <cellStyle name="20% - Accent4 22 2 4" xfId="6118" xr:uid="{00000000-0005-0000-0000-000099160000}"/>
    <cellStyle name="20% - Accent4 22 3" xfId="6119" xr:uid="{00000000-0005-0000-0000-00009A160000}"/>
    <cellStyle name="20% - Accent4 22 3 2" xfId="6120" xr:uid="{00000000-0005-0000-0000-00009B160000}"/>
    <cellStyle name="20% - Accent4 22 4" xfId="6121" xr:uid="{00000000-0005-0000-0000-00009C160000}"/>
    <cellStyle name="20% - Accent4 22 4 2" xfId="6122" xr:uid="{00000000-0005-0000-0000-00009D160000}"/>
    <cellStyle name="20% - Accent4 22 4 3" xfId="6123" xr:uid="{00000000-0005-0000-0000-00009E160000}"/>
    <cellStyle name="20% - Accent4 22 4 4" xfId="6124" xr:uid="{00000000-0005-0000-0000-00009F160000}"/>
    <cellStyle name="20% - Accent4 22 5" xfId="6125" xr:uid="{00000000-0005-0000-0000-0000A0160000}"/>
    <cellStyle name="20% - Accent4 22_Sheet1" xfId="6126" xr:uid="{00000000-0005-0000-0000-0000A1160000}"/>
    <cellStyle name="20% - Accent4 23" xfId="6127" xr:uid="{00000000-0005-0000-0000-0000A2160000}"/>
    <cellStyle name="20% - Accent4 23 2" xfId="6128" xr:uid="{00000000-0005-0000-0000-0000A3160000}"/>
    <cellStyle name="20% - Accent4 23 2 2" xfId="6129" xr:uid="{00000000-0005-0000-0000-0000A4160000}"/>
    <cellStyle name="20% - Accent4 23 3" xfId="6130" xr:uid="{00000000-0005-0000-0000-0000A5160000}"/>
    <cellStyle name="20% - Accent4 23 3 2" xfId="6131" xr:uid="{00000000-0005-0000-0000-0000A6160000}"/>
    <cellStyle name="20% - Accent4 23 3 3" xfId="6132" xr:uid="{00000000-0005-0000-0000-0000A7160000}"/>
    <cellStyle name="20% - Accent4 23 3 4" xfId="6133" xr:uid="{00000000-0005-0000-0000-0000A8160000}"/>
    <cellStyle name="20% - Accent4 23 4" xfId="6134" xr:uid="{00000000-0005-0000-0000-0000A9160000}"/>
    <cellStyle name="20% - Accent4 23_Sheet1" xfId="6135" xr:uid="{00000000-0005-0000-0000-0000AA160000}"/>
    <cellStyle name="20% - Accent4 24" xfId="6136" xr:uid="{00000000-0005-0000-0000-0000AB160000}"/>
    <cellStyle name="20% - Accent4 24 10" xfId="6137" xr:uid="{00000000-0005-0000-0000-0000AC160000}"/>
    <cellStyle name="20% - Accent4 24 11" xfId="6138" xr:uid="{00000000-0005-0000-0000-0000AD160000}"/>
    <cellStyle name="20% - Accent4 24 11 2" xfId="6139" xr:uid="{00000000-0005-0000-0000-0000AE160000}"/>
    <cellStyle name="20% - Accent4 24 11 2 2" xfId="6140" xr:uid="{00000000-0005-0000-0000-0000AF160000}"/>
    <cellStyle name="20% - Accent4 24 11 2 3" xfId="6141" xr:uid="{00000000-0005-0000-0000-0000B0160000}"/>
    <cellStyle name="20% - Accent4 24 11 2_Essbase BS Tax Accounts EOY" xfId="6142" xr:uid="{00000000-0005-0000-0000-0000B1160000}"/>
    <cellStyle name="20% - Accent4 24 11 3" xfId="6143" xr:uid="{00000000-0005-0000-0000-0000B2160000}"/>
    <cellStyle name="20% - Accent4 24 11 4" xfId="6144" xr:uid="{00000000-0005-0000-0000-0000B3160000}"/>
    <cellStyle name="20% - Accent4 24 11_Essbase BS Tax Accounts EOY" xfId="6145" xr:uid="{00000000-0005-0000-0000-0000B4160000}"/>
    <cellStyle name="20% - Accent4 24 12" xfId="6146" xr:uid="{00000000-0005-0000-0000-0000B5160000}"/>
    <cellStyle name="20% - Accent4 24 12 2" xfId="6147" xr:uid="{00000000-0005-0000-0000-0000B6160000}"/>
    <cellStyle name="20% - Accent4 24 12 2 2" xfId="6148" xr:uid="{00000000-0005-0000-0000-0000B7160000}"/>
    <cellStyle name="20% - Accent4 24 12 2 3" xfId="6149" xr:uid="{00000000-0005-0000-0000-0000B8160000}"/>
    <cellStyle name="20% - Accent4 24 12 2_Essbase BS Tax Accounts EOY" xfId="6150" xr:uid="{00000000-0005-0000-0000-0000B9160000}"/>
    <cellStyle name="20% - Accent4 24 12 3" xfId="6151" xr:uid="{00000000-0005-0000-0000-0000BA160000}"/>
    <cellStyle name="20% - Accent4 24 12 4" xfId="6152" xr:uid="{00000000-0005-0000-0000-0000BB160000}"/>
    <cellStyle name="20% - Accent4 24 12_Essbase BS Tax Accounts EOY" xfId="6153" xr:uid="{00000000-0005-0000-0000-0000BC160000}"/>
    <cellStyle name="20% - Accent4 24 13" xfId="6154" xr:uid="{00000000-0005-0000-0000-0000BD160000}"/>
    <cellStyle name="20% - Accent4 24 14" xfId="6155" xr:uid="{00000000-0005-0000-0000-0000BE160000}"/>
    <cellStyle name="20% - Accent4 24 15" xfId="6156" xr:uid="{00000000-0005-0000-0000-0000BF160000}"/>
    <cellStyle name="20% - Accent4 24 2" xfId="6157" xr:uid="{00000000-0005-0000-0000-0000C0160000}"/>
    <cellStyle name="20% - Accent4 24 2 2" xfId="6158" xr:uid="{00000000-0005-0000-0000-0000C1160000}"/>
    <cellStyle name="20% - Accent4 24 2 3" xfId="6159" xr:uid="{00000000-0005-0000-0000-0000C2160000}"/>
    <cellStyle name="20% - Accent4 24 2 4" xfId="6160" xr:uid="{00000000-0005-0000-0000-0000C3160000}"/>
    <cellStyle name="20% - Accent4 24 3" xfId="6161" xr:uid="{00000000-0005-0000-0000-0000C4160000}"/>
    <cellStyle name="20% - Accent4 24 3 2" xfId="6162" xr:uid="{00000000-0005-0000-0000-0000C5160000}"/>
    <cellStyle name="20% - Accent4 24 3 2 2" xfId="6163" xr:uid="{00000000-0005-0000-0000-0000C6160000}"/>
    <cellStyle name="20% - Accent4 24 3 2 2 2" xfId="6164" xr:uid="{00000000-0005-0000-0000-0000C7160000}"/>
    <cellStyle name="20% - Accent4 24 3 2 2 2 2" xfId="6165" xr:uid="{00000000-0005-0000-0000-0000C8160000}"/>
    <cellStyle name="20% - Accent4 24 3 2 2 2 3" xfId="6166" xr:uid="{00000000-0005-0000-0000-0000C9160000}"/>
    <cellStyle name="20% - Accent4 24 3 2 2 2_Essbase BS Tax Accounts EOY" xfId="6167" xr:uid="{00000000-0005-0000-0000-0000CA160000}"/>
    <cellStyle name="20% - Accent4 24 3 2 2 3" xfId="6168" xr:uid="{00000000-0005-0000-0000-0000CB160000}"/>
    <cellStyle name="20% - Accent4 24 3 2 2 4" xfId="6169" xr:uid="{00000000-0005-0000-0000-0000CC160000}"/>
    <cellStyle name="20% - Accent4 24 3 2 2_Essbase BS Tax Accounts EOY" xfId="6170" xr:uid="{00000000-0005-0000-0000-0000CD160000}"/>
    <cellStyle name="20% - Accent4 24 3 2 3" xfId="6171" xr:uid="{00000000-0005-0000-0000-0000CE160000}"/>
    <cellStyle name="20% - Accent4 24 3 2 3 2" xfId="6172" xr:uid="{00000000-0005-0000-0000-0000CF160000}"/>
    <cellStyle name="20% - Accent4 24 3 2 3 3" xfId="6173" xr:uid="{00000000-0005-0000-0000-0000D0160000}"/>
    <cellStyle name="20% - Accent4 24 3 2 3_Essbase BS Tax Accounts EOY" xfId="6174" xr:uid="{00000000-0005-0000-0000-0000D1160000}"/>
    <cellStyle name="20% - Accent4 24 3 2 4" xfId="6175" xr:uid="{00000000-0005-0000-0000-0000D2160000}"/>
    <cellStyle name="20% - Accent4 24 3 2 5" xfId="6176" xr:uid="{00000000-0005-0000-0000-0000D3160000}"/>
    <cellStyle name="20% - Accent4 24 3 2_Essbase BS Tax Accounts EOY" xfId="6177" xr:uid="{00000000-0005-0000-0000-0000D4160000}"/>
    <cellStyle name="20% - Accent4 24 3 3" xfId="6178" xr:uid="{00000000-0005-0000-0000-0000D5160000}"/>
    <cellStyle name="20% - Accent4 24 3 3 2" xfId="6179" xr:uid="{00000000-0005-0000-0000-0000D6160000}"/>
    <cellStyle name="20% - Accent4 24 3 3 2 2" xfId="6180" xr:uid="{00000000-0005-0000-0000-0000D7160000}"/>
    <cellStyle name="20% - Accent4 24 3 3 2 3" xfId="6181" xr:uid="{00000000-0005-0000-0000-0000D8160000}"/>
    <cellStyle name="20% - Accent4 24 3 3 2_Essbase BS Tax Accounts EOY" xfId="6182" xr:uid="{00000000-0005-0000-0000-0000D9160000}"/>
    <cellStyle name="20% - Accent4 24 3 3 3" xfId="6183" xr:uid="{00000000-0005-0000-0000-0000DA160000}"/>
    <cellStyle name="20% - Accent4 24 3 3 4" xfId="6184" xr:uid="{00000000-0005-0000-0000-0000DB160000}"/>
    <cellStyle name="20% - Accent4 24 3 3_Essbase BS Tax Accounts EOY" xfId="6185" xr:uid="{00000000-0005-0000-0000-0000DC160000}"/>
    <cellStyle name="20% - Accent4 24 3 4" xfId="6186" xr:uid="{00000000-0005-0000-0000-0000DD160000}"/>
    <cellStyle name="20% - Accent4 24 3 4 2" xfId="6187" xr:uid="{00000000-0005-0000-0000-0000DE160000}"/>
    <cellStyle name="20% - Accent4 24 3 4 3" xfId="6188" xr:uid="{00000000-0005-0000-0000-0000DF160000}"/>
    <cellStyle name="20% - Accent4 24 3 4_Essbase BS Tax Accounts EOY" xfId="6189" xr:uid="{00000000-0005-0000-0000-0000E0160000}"/>
    <cellStyle name="20% - Accent4 24 3 5" xfId="6190" xr:uid="{00000000-0005-0000-0000-0000E1160000}"/>
    <cellStyle name="20% - Accent4 24 3 6" xfId="6191" xr:uid="{00000000-0005-0000-0000-0000E2160000}"/>
    <cellStyle name="20% - Accent4 24 3 7" xfId="6192" xr:uid="{00000000-0005-0000-0000-0000E3160000}"/>
    <cellStyle name="20% - Accent4 24 3_Essbase BS Tax Accounts EOY" xfId="6193" xr:uid="{00000000-0005-0000-0000-0000E4160000}"/>
    <cellStyle name="20% - Accent4 24 4" xfId="6194" xr:uid="{00000000-0005-0000-0000-0000E5160000}"/>
    <cellStyle name="20% - Accent4 24 4 2" xfId="6195" xr:uid="{00000000-0005-0000-0000-0000E6160000}"/>
    <cellStyle name="20% - Accent4 24 4 2 2" xfId="6196" xr:uid="{00000000-0005-0000-0000-0000E7160000}"/>
    <cellStyle name="20% - Accent4 24 4 2 2 2" xfId="6197" xr:uid="{00000000-0005-0000-0000-0000E8160000}"/>
    <cellStyle name="20% - Accent4 24 4 2 2 3" xfId="6198" xr:uid="{00000000-0005-0000-0000-0000E9160000}"/>
    <cellStyle name="20% - Accent4 24 4 2 2_Essbase BS Tax Accounts EOY" xfId="6199" xr:uid="{00000000-0005-0000-0000-0000EA160000}"/>
    <cellStyle name="20% - Accent4 24 4 2 3" xfId="6200" xr:uid="{00000000-0005-0000-0000-0000EB160000}"/>
    <cellStyle name="20% - Accent4 24 4 2 4" xfId="6201" xr:uid="{00000000-0005-0000-0000-0000EC160000}"/>
    <cellStyle name="20% - Accent4 24 4 2_Essbase BS Tax Accounts EOY" xfId="6202" xr:uid="{00000000-0005-0000-0000-0000ED160000}"/>
    <cellStyle name="20% - Accent4 24 4 3" xfId="6203" xr:uid="{00000000-0005-0000-0000-0000EE160000}"/>
    <cellStyle name="20% - Accent4 24 4 3 2" xfId="6204" xr:uid="{00000000-0005-0000-0000-0000EF160000}"/>
    <cellStyle name="20% - Accent4 24 4 3 3" xfId="6205" xr:uid="{00000000-0005-0000-0000-0000F0160000}"/>
    <cellStyle name="20% - Accent4 24 4 3_Essbase BS Tax Accounts EOY" xfId="6206" xr:uid="{00000000-0005-0000-0000-0000F1160000}"/>
    <cellStyle name="20% - Accent4 24 4 4" xfId="6207" xr:uid="{00000000-0005-0000-0000-0000F2160000}"/>
    <cellStyle name="20% - Accent4 24 4 5" xfId="6208" xr:uid="{00000000-0005-0000-0000-0000F3160000}"/>
    <cellStyle name="20% - Accent4 24 4_Essbase BS Tax Accounts EOY" xfId="6209" xr:uid="{00000000-0005-0000-0000-0000F4160000}"/>
    <cellStyle name="20% - Accent4 24 5" xfId="6210" xr:uid="{00000000-0005-0000-0000-0000F5160000}"/>
    <cellStyle name="20% - Accent4 24 6" xfId="6211" xr:uid="{00000000-0005-0000-0000-0000F6160000}"/>
    <cellStyle name="20% - Accent4 24 7" xfId="6212" xr:uid="{00000000-0005-0000-0000-0000F7160000}"/>
    <cellStyle name="20% - Accent4 24 8" xfId="6213" xr:uid="{00000000-0005-0000-0000-0000F8160000}"/>
    <cellStyle name="20% - Accent4 24 9" xfId="6214" xr:uid="{00000000-0005-0000-0000-0000F9160000}"/>
    <cellStyle name="20% - Accent4 24_Basis Detail" xfId="6215" xr:uid="{00000000-0005-0000-0000-0000FA160000}"/>
    <cellStyle name="20% - Accent4 25" xfId="6216" xr:uid="{00000000-0005-0000-0000-0000FB160000}"/>
    <cellStyle name="20% - Accent4 25 10" xfId="6217" xr:uid="{00000000-0005-0000-0000-0000FC160000}"/>
    <cellStyle name="20% - Accent4 25 11" xfId="6218" xr:uid="{00000000-0005-0000-0000-0000FD160000}"/>
    <cellStyle name="20% - Accent4 25 12" xfId="6219" xr:uid="{00000000-0005-0000-0000-0000FE160000}"/>
    <cellStyle name="20% - Accent4 25 2" xfId="6220" xr:uid="{00000000-0005-0000-0000-0000FF160000}"/>
    <cellStyle name="20% - Accent4 25 2 2" xfId="6221" xr:uid="{00000000-0005-0000-0000-000000170000}"/>
    <cellStyle name="20% - Accent4 25 2 3" xfId="6222" xr:uid="{00000000-0005-0000-0000-000001170000}"/>
    <cellStyle name="20% - Accent4 25 2 4" xfId="6223" xr:uid="{00000000-0005-0000-0000-000002170000}"/>
    <cellStyle name="20% - Accent4 25 2 5" xfId="6224" xr:uid="{00000000-0005-0000-0000-000003170000}"/>
    <cellStyle name="20% - Accent4 25 3" xfId="6225" xr:uid="{00000000-0005-0000-0000-000004170000}"/>
    <cellStyle name="20% - Accent4 25 3 2" xfId="6226" xr:uid="{00000000-0005-0000-0000-000005170000}"/>
    <cellStyle name="20% - Accent4 25 3 3" xfId="6227" xr:uid="{00000000-0005-0000-0000-000006170000}"/>
    <cellStyle name="20% - Accent4 25 3 4" xfId="6228" xr:uid="{00000000-0005-0000-0000-000007170000}"/>
    <cellStyle name="20% - Accent4 25 4" xfId="6229" xr:uid="{00000000-0005-0000-0000-000008170000}"/>
    <cellStyle name="20% - Accent4 25 4 2" xfId="6230" xr:uid="{00000000-0005-0000-0000-000009170000}"/>
    <cellStyle name="20% - Accent4 25 4 3" xfId="6231" xr:uid="{00000000-0005-0000-0000-00000A170000}"/>
    <cellStyle name="20% - Accent4 25 4 4" xfId="6232" xr:uid="{00000000-0005-0000-0000-00000B170000}"/>
    <cellStyle name="20% - Accent4 25 4 5" xfId="6233" xr:uid="{00000000-0005-0000-0000-00000C170000}"/>
    <cellStyle name="20% - Accent4 25 4 6" xfId="6234" xr:uid="{00000000-0005-0000-0000-00000D170000}"/>
    <cellStyle name="20% - Accent4 25 5" xfId="6235" xr:uid="{00000000-0005-0000-0000-00000E170000}"/>
    <cellStyle name="20% - Accent4 25 5 2" xfId="6236" xr:uid="{00000000-0005-0000-0000-00000F170000}"/>
    <cellStyle name="20% - Accent4 25 5 2 2" xfId="6237" xr:uid="{00000000-0005-0000-0000-000010170000}"/>
    <cellStyle name="20% - Accent4 25 5 2 2 2" xfId="6238" xr:uid="{00000000-0005-0000-0000-000011170000}"/>
    <cellStyle name="20% - Accent4 25 5 2 2 2 2" xfId="6239" xr:uid="{00000000-0005-0000-0000-000012170000}"/>
    <cellStyle name="20% - Accent4 25 5 2 2 2 3" xfId="6240" xr:uid="{00000000-0005-0000-0000-000013170000}"/>
    <cellStyle name="20% - Accent4 25 5 2 2 2_Essbase BS Tax Accounts EOY" xfId="6241" xr:uid="{00000000-0005-0000-0000-000014170000}"/>
    <cellStyle name="20% - Accent4 25 5 2 2 3" xfId="6242" xr:uid="{00000000-0005-0000-0000-000015170000}"/>
    <cellStyle name="20% - Accent4 25 5 2 2 4" xfId="6243" xr:uid="{00000000-0005-0000-0000-000016170000}"/>
    <cellStyle name="20% - Accent4 25 5 2 2_Essbase BS Tax Accounts EOY" xfId="6244" xr:uid="{00000000-0005-0000-0000-000017170000}"/>
    <cellStyle name="20% - Accent4 25 5 2 3" xfId="6245" xr:uid="{00000000-0005-0000-0000-000018170000}"/>
    <cellStyle name="20% - Accent4 25 5 2 3 2" xfId="6246" xr:uid="{00000000-0005-0000-0000-000019170000}"/>
    <cellStyle name="20% - Accent4 25 5 2 3 3" xfId="6247" xr:uid="{00000000-0005-0000-0000-00001A170000}"/>
    <cellStyle name="20% - Accent4 25 5 2 3_Essbase BS Tax Accounts EOY" xfId="6248" xr:uid="{00000000-0005-0000-0000-00001B170000}"/>
    <cellStyle name="20% - Accent4 25 5 2 4" xfId="6249" xr:uid="{00000000-0005-0000-0000-00001C170000}"/>
    <cellStyle name="20% - Accent4 25 5 2 5" xfId="6250" xr:uid="{00000000-0005-0000-0000-00001D170000}"/>
    <cellStyle name="20% - Accent4 25 5 2_Essbase BS Tax Accounts EOY" xfId="6251" xr:uid="{00000000-0005-0000-0000-00001E170000}"/>
    <cellStyle name="20% - Accent4 25 5 3" xfId="6252" xr:uid="{00000000-0005-0000-0000-00001F170000}"/>
    <cellStyle name="20% - Accent4 25 5 3 2" xfId="6253" xr:uid="{00000000-0005-0000-0000-000020170000}"/>
    <cellStyle name="20% - Accent4 25 5 3 2 2" xfId="6254" xr:uid="{00000000-0005-0000-0000-000021170000}"/>
    <cellStyle name="20% - Accent4 25 5 3 2 3" xfId="6255" xr:uid="{00000000-0005-0000-0000-000022170000}"/>
    <cellStyle name="20% - Accent4 25 5 3 2_Essbase BS Tax Accounts EOY" xfId="6256" xr:uid="{00000000-0005-0000-0000-000023170000}"/>
    <cellStyle name="20% - Accent4 25 5 3 3" xfId="6257" xr:uid="{00000000-0005-0000-0000-000024170000}"/>
    <cellStyle name="20% - Accent4 25 5 3 4" xfId="6258" xr:uid="{00000000-0005-0000-0000-000025170000}"/>
    <cellStyle name="20% - Accent4 25 5 3_Essbase BS Tax Accounts EOY" xfId="6259" xr:uid="{00000000-0005-0000-0000-000026170000}"/>
    <cellStyle name="20% - Accent4 25 5 4" xfId="6260" xr:uid="{00000000-0005-0000-0000-000027170000}"/>
    <cellStyle name="20% - Accent4 25 5 4 2" xfId="6261" xr:uid="{00000000-0005-0000-0000-000028170000}"/>
    <cellStyle name="20% - Accent4 25 5 4 3" xfId="6262" xr:uid="{00000000-0005-0000-0000-000029170000}"/>
    <cellStyle name="20% - Accent4 25 5 4_Essbase BS Tax Accounts EOY" xfId="6263" xr:uid="{00000000-0005-0000-0000-00002A170000}"/>
    <cellStyle name="20% - Accent4 25 5 5" xfId="6264" xr:uid="{00000000-0005-0000-0000-00002B170000}"/>
    <cellStyle name="20% - Accent4 25 5 6" xfId="6265" xr:uid="{00000000-0005-0000-0000-00002C170000}"/>
    <cellStyle name="20% - Accent4 25 5 7" xfId="6266" xr:uid="{00000000-0005-0000-0000-00002D170000}"/>
    <cellStyle name="20% - Accent4 25 5_Essbase BS Tax Accounts EOY" xfId="6267" xr:uid="{00000000-0005-0000-0000-00002E170000}"/>
    <cellStyle name="20% - Accent4 25 6" xfId="6268" xr:uid="{00000000-0005-0000-0000-00002F170000}"/>
    <cellStyle name="20% - Accent4 25 6 2" xfId="6269" xr:uid="{00000000-0005-0000-0000-000030170000}"/>
    <cellStyle name="20% - Accent4 25 6 2 2" xfId="6270" xr:uid="{00000000-0005-0000-0000-000031170000}"/>
    <cellStyle name="20% - Accent4 25 6 2 2 2" xfId="6271" xr:uid="{00000000-0005-0000-0000-000032170000}"/>
    <cellStyle name="20% - Accent4 25 6 2 2 3" xfId="6272" xr:uid="{00000000-0005-0000-0000-000033170000}"/>
    <cellStyle name="20% - Accent4 25 6 2 2_Essbase BS Tax Accounts EOY" xfId="6273" xr:uid="{00000000-0005-0000-0000-000034170000}"/>
    <cellStyle name="20% - Accent4 25 6 2 3" xfId="6274" xr:uid="{00000000-0005-0000-0000-000035170000}"/>
    <cellStyle name="20% - Accent4 25 6 2 4" xfId="6275" xr:uid="{00000000-0005-0000-0000-000036170000}"/>
    <cellStyle name="20% - Accent4 25 6 2_Essbase BS Tax Accounts EOY" xfId="6276" xr:uid="{00000000-0005-0000-0000-000037170000}"/>
    <cellStyle name="20% - Accent4 25 6 3" xfId="6277" xr:uid="{00000000-0005-0000-0000-000038170000}"/>
    <cellStyle name="20% - Accent4 25 6 3 2" xfId="6278" xr:uid="{00000000-0005-0000-0000-000039170000}"/>
    <cellStyle name="20% - Accent4 25 6 3 3" xfId="6279" xr:uid="{00000000-0005-0000-0000-00003A170000}"/>
    <cellStyle name="20% - Accent4 25 6 3_Essbase BS Tax Accounts EOY" xfId="6280" xr:uid="{00000000-0005-0000-0000-00003B170000}"/>
    <cellStyle name="20% - Accent4 25 6 4" xfId="6281" xr:uid="{00000000-0005-0000-0000-00003C170000}"/>
    <cellStyle name="20% - Accent4 25 6 5" xfId="6282" xr:uid="{00000000-0005-0000-0000-00003D170000}"/>
    <cellStyle name="20% - Accent4 25 6 6" xfId="6283" xr:uid="{00000000-0005-0000-0000-00003E170000}"/>
    <cellStyle name="20% - Accent4 25 6_Essbase BS Tax Accounts EOY" xfId="6284" xr:uid="{00000000-0005-0000-0000-00003F170000}"/>
    <cellStyle name="20% - Accent4 25 7" xfId="6285" xr:uid="{00000000-0005-0000-0000-000040170000}"/>
    <cellStyle name="20% - Accent4 25 7 2" xfId="6286" xr:uid="{00000000-0005-0000-0000-000041170000}"/>
    <cellStyle name="20% - Accent4 25 7 2 2" xfId="6287" xr:uid="{00000000-0005-0000-0000-000042170000}"/>
    <cellStyle name="20% - Accent4 25 7 2 3" xfId="6288" xr:uid="{00000000-0005-0000-0000-000043170000}"/>
    <cellStyle name="20% - Accent4 25 7 2_Essbase BS Tax Accounts EOY" xfId="6289" xr:uid="{00000000-0005-0000-0000-000044170000}"/>
    <cellStyle name="20% - Accent4 25 7 3" xfId="6290" xr:uid="{00000000-0005-0000-0000-000045170000}"/>
    <cellStyle name="20% - Accent4 25 7 4" xfId="6291" xr:uid="{00000000-0005-0000-0000-000046170000}"/>
    <cellStyle name="20% - Accent4 25 7_Essbase BS Tax Accounts EOY" xfId="6292" xr:uid="{00000000-0005-0000-0000-000047170000}"/>
    <cellStyle name="20% - Accent4 25 8" xfId="6293" xr:uid="{00000000-0005-0000-0000-000048170000}"/>
    <cellStyle name="20% - Accent4 25 8 2" xfId="6294" xr:uid="{00000000-0005-0000-0000-000049170000}"/>
    <cellStyle name="20% - Accent4 25 8 2 2" xfId="6295" xr:uid="{00000000-0005-0000-0000-00004A170000}"/>
    <cellStyle name="20% - Accent4 25 8 2 3" xfId="6296" xr:uid="{00000000-0005-0000-0000-00004B170000}"/>
    <cellStyle name="20% - Accent4 25 8 2_Essbase BS Tax Accounts EOY" xfId="6297" xr:uid="{00000000-0005-0000-0000-00004C170000}"/>
    <cellStyle name="20% - Accent4 25 8 3" xfId="6298" xr:uid="{00000000-0005-0000-0000-00004D170000}"/>
    <cellStyle name="20% - Accent4 25 8 4" xfId="6299" xr:uid="{00000000-0005-0000-0000-00004E170000}"/>
    <cellStyle name="20% - Accent4 25 8_Essbase BS Tax Accounts EOY" xfId="6300" xr:uid="{00000000-0005-0000-0000-00004F170000}"/>
    <cellStyle name="20% - Accent4 25 9" xfId="6301" xr:uid="{00000000-0005-0000-0000-000050170000}"/>
    <cellStyle name="20% - Accent4 25_Basis Detail" xfId="6302" xr:uid="{00000000-0005-0000-0000-000051170000}"/>
    <cellStyle name="20% - Accent4 26" xfId="6303" xr:uid="{00000000-0005-0000-0000-000052170000}"/>
    <cellStyle name="20% - Accent4 26 10" xfId="6304" xr:uid="{00000000-0005-0000-0000-000053170000}"/>
    <cellStyle name="20% - Accent4 26 11" xfId="6305" xr:uid="{00000000-0005-0000-0000-000054170000}"/>
    <cellStyle name="20% - Accent4 26 2" xfId="6306" xr:uid="{00000000-0005-0000-0000-000055170000}"/>
    <cellStyle name="20% - Accent4 26 2 2" xfId="6307" xr:uid="{00000000-0005-0000-0000-000056170000}"/>
    <cellStyle name="20% - Accent4 26 2 2 2" xfId="6308" xr:uid="{00000000-0005-0000-0000-000057170000}"/>
    <cellStyle name="20% - Accent4 26 2 2 2 2" xfId="6309" xr:uid="{00000000-0005-0000-0000-000058170000}"/>
    <cellStyle name="20% - Accent4 26 2 2 2 3" xfId="6310" xr:uid="{00000000-0005-0000-0000-000059170000}"/>
    <cellStyle name="20% - Accent4 26 2 2 2_Essbase BS Tax Accounts EOY" xfId="6311" xr:uid="{00000000-0005-0000-0000-00005A170000}"/>
    <cellStyle name="20% - Accent4 26 2 2 3" xfId="6312" xr:uid="{00000000-0005-0000-0000-00005B170000}"/>
    <cellStyle name="20% - Accent4 26 2 2 4" xfId="6313" xr:uid="{00000000-0005-0000-0000-00005C170000}"/>
    <cellStyle name="20% - Accent4 26 2 2_Essbase BS Tax Accounts EOY" xfId="6314" xr:uid="{00000000-0005-0000-0000-00005D170000}"/>
    <cellStyle name="20% - Accent4 26 2 3" xfId="6315" xr:uid="{00000000-0005-0000-0000-00005E170000}"/>
    <cellStyle name="20% - Accent4 26 2 3 2" xfId="6316" xr:uid="{00000000-0005-0000-0000-00005F170000}"/>
    <cellStyle name="20% - Accent4 26 2 3 2 2" xfId="6317" xr:uid="{00000000-0005-0000-0000-000060170000}"/>
    <cellStyle name="20% - Accent4 26 2 3 3" xfId="6318" xr:uid="{00000000-0005-0000-0000-000061170000}"/>
    <cellStyle name="20% - Accent4 26 2 3 4" xfId="6319" xr:uid="{00000000-0005-0000-0000-000062170000}"/>
    <cellStyle name="20% - Accent4 26 2 3_Essbase BS Tax Accounts EOY" xfId="6320" xr:uid="{00000000-0005-0000-0000-000063170000}"/>
    <cellStyle name="20% - Accent4 26 2 4" xfId="6321" xr:uid="{00000000-0005-0000-0000-000064170000}"/>
    <cellStyle name="20% - Accent4 26 2 4 2" xfId="6322" xr:uid="{00000000-0005-0000-0000-000065170000}"/>
    <cellStyle name="20% - Accent4 26 2 5" xfId="6323" xr:uid="{00000000-0005-0000-0000-000066170000}"/>
    <cellStyle name="20% - Accent4 26 2 6" xfId="6324" xr:uid="{00000000-0005-0000-0000-000067170000}"/>
    <cellStyle name="20% - Accent4 26 2 7" xfId="6325" xr:uid="{00000000-0005-0000-0000-000068170000}"/>
    <cellStyle name="20% - Accent4 26 2_Essbase BS Tax Accounts EOY" xfId="6326" xr:uid="{00000000-0005-0000-0000-000069170000}"/>
    <cellStyle name="20% - Accent4 26 3" xfId="6327" xr:uid="{00000000-0005-0000-0000-00006A170000}"/>
    <cellStyle name="20% - Accent4 26 3 2" xfId="6328" xr:uid="{00000000-0005-0000-0000-00006B170000}"/>
    <cellStyle name="20% - Accent4 26 3 2 2" xfId="6329" xr:uid="{00000000-0005-0000-0000-00006C170000}"/>
    <cellStyle name="20% - Accent4 26 3 2 3" xfId="6330" xr:uid="{00000000-0005-0000-0000-00006D170000}"/>
    <cellStyle name="20% - Accent4 26 3 2_Essbase BS Tax Accounts EOY" xfId="6331" xr:uid="{00000000-0005-0000-0000-00006E170000}"/>
    <cellStyle name="20% - Accent4 26 3 3" xfId="6332" xr:uid="{00000000-0005-0000-0000-00006F170000}"/>
    <cellStyle name="20% - Accent4 26 3 4" xfId="6333" xr:uid="{00000000-0005-0000-0000-000070170000}"/>
    <cellStyle name="20% - Accent4 26 3_Essbase BS Tax Accounts EOY" xfId="6334" xr:uid="{00000000-0005-0000-0000-000071170000}"/>
    <cellStyle name="20% - Accent4 26 4" xfId="6335" xr:uid="{00000000-0005-0000-0000-000072170000}"/>
    <cellStyle name="20% - Accent4 26 4 2" xfId="6336" xr:uid="{00000000-0005-0000-0000-000073170000}"/>
    <cellStyle name="20% - Accent4 26 4 2 2" xfId="6337" xr:uid="{00000000-0005-0000-0000-000074170000}"/>
    <cellStyle name="20% - Accent4 26 4 2 3" xfId="6338" xr:uid="{00000000-0005-0000-0000-000075170000}"/>
    <cellStyle name="20% - Accent4 26 4 3" xfId="6339" xr:uid="{00000000-0005-0000-0000-000076170000}"/>
    <cellStyle name="20% - Accent4 26 4 4" xfId="6340" xr:uid="{00000000-0005-0000-0000-000077170000}"/>
    <cellStyle name="20% - Accent4 26 4_Essbase BS Tax Accounts EOY" xfId="6341" xr:uid="{00000000-0005-0000-0000-000078170000}"/>
    <cellStyle name="20% - Accent4 26 5" xfId="6342" xr:uid="{00000000-0005-0000-0000-000079170000}"/>
    <cellStyle name="20% - Accent4 26 5 2" xfId="6343" xr:uid="{00000000-0005-0000-0000-00007A170000}"/>
    <cellStyle name="20% - Accent4 26 5 2 2" xfId="6344" xr:uid="{00000000-0005-0000-0000-00007B170000}"/>
    <cellStyle name="20% - Accent4 26 5 3" xfId="6345" xr:uid="{00000000-0005-0000-0000-00007C170000}"/>
    <cellStyle name="20% - Accent4 26 5 4" xfId="6346" xr:uid="{00000000-0005-0000-0000-00007D170000}"/>
    <cellStyle name="20% - Accent4 26 6" xfId="6347" xr:uid="{00000000-0005-0000-0000-00007E170000}"/>
    <cellStyle name="20% - Accent4 26 6 2" xfId="6348" xr:uid="{00000000-0005-0000-0000-00007F170000}"/>
    <cellStyle name="20% - Accent4 26 6 2 2" xfId="6349" xr:uid="{00000000-0005-0000-0000-000080170000}"/>
    <cellStyle name="20% - Accent4 26 6 3" xfId="6350" xr:uid="{00000000-0005-0000-0000-000081170000}"/>
    <cellStyle name="20% - Accent4 26 6 4" xfId="6351" xr:uid="{00000000-0005-0000-0000-000082170000}"/>
    <cellStyle name="20% - Accent4 26 6_Essbase BS Tax Accounts EOY" xfId="6352" xr:uid="{00000000-0005-0000-0000-000083170000}"/>
    <cellStyle name="20% - Accent4 26 7" xfId="6353" xr:uid="{00000000-0005-0000-0000-000084170000}"/>
    <cellStyle name="20% - Accent4 26 7 2" xfId="6354" xr:uid="{00000000-0005-0000-0000-000085170000}"/>
    <cellStyle name="20% - Accent4 26 7 2 2" xfId="6355" xr:uid="{00000000-0005-0000-0000-000086170000}"/>
    <cellStyle name="20% - Accent4 26 7 3" xfId="6356" xr:uid="{00000000-0005-0000-0000-000087170000}"/>
    <cellStyle name="20% - Accent4 26 7 4" xfId="6357" xr:uid="{00000000-0005-0000-0000-000088170000}"/>
    <cellStyle name="20% - Accent4 26 7_Essbase BS Tax Accounts EOY" xfId="6358" xr:uid="{00000000-0005-0000-0000-000089170000}"/>
    <cellStyle name="20% - Accent4 26 8" xfId="6359" xr:uid="{00000000-0005-0000-0000-00008A170000}"/>
    <cellStyle name="20% - Accent4 26 8 2" xfId="6360" xr:uid="{00000000-0005-0000-0000-00008B170000}"/>
    <cellStyle name="20% - Accent4 26 8 2 2" xfId="6361" xr:uid="{00000000-0005-0000-0000-00008C170000}"/>
    <cellStyle name="20% - Accent4 26 8 3" xfId="6362" xr:uid="{00000000-0005-0000-0000-00008D170000}"/>
    <cellStyle name="20% - Accent4 26 8 4" xfId="6363" xr:uid="{00000000-0005-0000-0000-00008E170000}"/>
    <cellStyle name="20% - Accent4 26 8_Essbase BS Tax Accounts EOY" xfId="6364" xr:uid="{00000000-0005-0000-0000-00008F170000}"/>
    <cellStyle name="20% - Accent4 26 9" xfId="6365" xr:uid="{00000000-0005-0000-0000-000090170000}"/>
    <cellStyle name="20% - Accent4 26 9 2" xfId="6366" xr:uid="{00000000-0005-0000-0000-000091170000}"/>
    <cellStyle name="20% - Accent4 27" xfId="6367" xr:uid="{00000000-0005-0000-0000-000092170000}"/>
    <cellStyle name="20% - Accent4 27 2" xfId="6368" xr:uid="{00000000-0005-0000-0000-000093170000}"/>
    <cellStyle name="20% - Accent4 27 2 2" xfId="6369" xr:uid="{00000000-0005-0000-0000-000094170000}"/>
    <cellStyle name="20% - Accent4 27 2 2 2" xfId="6370" xr:uid="{00000000-0005-0000-0000-000095170000}"/>
    <cellStyle name="20% - Accent4 27 2 3" xfId="6371" xr:uid="{00000000-0005-0000-0000-000096170000}"/>
    <cellStyle name="20% - Accent4 27 2 4" xfId="6372" xr:uid="{00000000-0005-0000-0000-000097170000}"/>
    <cellStyle name="20% - Accent4 27 2 5" xfId="6373" xr:uid="{00000000-0005-0000-0000-000098170000}"/>
    <cellStyle name="20% - Accent4 27 3" xfId="6374" xr:uid="{00000000-0005-0000-0000-000099170000}"/>
    <cellStyle name="20% - Accent4 27 3 2" xfId="6375" xr:uid="{00000000-0005-0000-0000-00009A170000}"/>
    <cellStyle name="20% - Accent4 27 3 3" xfId="6376" xr:uid="{00000000-0005-0000-0000-00009B170000}"/>
    <cellStyle name="20% - Accent4 27 3_Essbase BS Tax Accounts EOY" xfId="6377" xr:uid="{00000000-0005-0000-0000-00009C170000}"/>
    <cellStyle name="20% - Accent4 27 4" xfId="6378" xr:uid="{00000000-0005-0000-0000-00009D170000}"/>
    <cellStyle name="20% - Accent4 27 5" xfId="6379" xr:uid="{00000000-0005-0000-0000-00009E170000}"/>
    <cellStyle name="20% - Accent4 27 6" xfId="6380" xr:uid="{00000000-0005-0000-0000-00009F170000}"/>
    <cellStyle name="20% - Accent4 28" xfId="6381" xr:uid="{00000000-0005-0000-0000-0000A0170000}"/>
    <cellStyle name="20% - Accent4 28 2" xfId="6382" xr:uid="{00000000-0005-0000-0000-0000A1170000}"/>
    <cellStyle name="20% - Accent4 28 2 2" xfId="6383" xr:uid="{00000000-0005-0000-0000-0000A2170000}"/>
    <cellStyle name="20% - Accent4 28 2 2 2" xfId="6384" xr:uid="{00000000-0005-0000-0000-0000A3170000}"/>
    <cellStyle name="20% - Accent4 28 2 3" xfId="6385" xr:uid="{00000000-0005-0000-0000-0000A4170000}"/>
    <cellStyle name="20% - Accent4 28 2 4" xfId="6386" xr:uid="{00000000-0005-0000-0000-0000A5170000}"/>
    <cellStyle name="20% - Accent4 28 3" xfId="6387" xr:uid="{00000000-0005-0000-0000-0000A6170000}"/>
    <cellStyle name="20% - Accent4 28 3 2" xfId="6388" xr:uid="{00000000-0005-0000-0000-0000A7170000}"/>
    <cellStyle name="20% - Accent4 28 4" xfId="6389" xr:uid="{00000000-0005-0000-0000-0000A8170000}"/>
    <cellStyle name="20% - Accent4 28 5" xfId="6390" xr:uid="{00000000-0005-0000-0000-0000A9170000}"/>
    <cellStyle name="20% - Accent4 28 6" xfId="6391" xr:uid="{00000000-0005-0000-0000-0000AA170000}"/>
    <cellStyle name="20% - Accent4 29" xfId="6392" xr:uid="{00000000-0005-0000-0000-0000AB170000}"/>
    <cellStyle name="20% - Accent4 29 2" xfId="6393" xr:uid="{00000000-0005-0000-0000-0000AC170000}"/>
    <cellStyle name="20% - Accent4 29 2 2" xfId="6394" xr:uid="{00000000-0005-0000-0000-0000AD170000}"/>
    <cellStyle name="20% - Accent4 29 2 3" xfId="6395" xr:uid="{00000000-0005-0000-0000-0000AE170000}"/>
    <cellStyle name="20% - Accent4 29 3" xfId="6396" xr:uid="{00000000-0005-0000-0000-0000AF170000}"/>
    <cellStyle name="20% - Accent4 29 4" xfId="6397" xr:uid="{00000000-0005-0000-0000-0000B0170000}"/>
    <cellStyle name="20% - Accent4 29 5" xfId="6398" xr:uid="{00000000-0005-0000-0000-0000B1170000}"/>
    <cellStyle name="20% - Accent4 3" xfId="6399" xr:uid="{00000000-0005-0000-0000-0000B2170000}"/>
    <cellStyle name="20% - Accent4 3 2" xfId="6400" xr:uid="{00000000-0005-0000-0000-0000B3170000}"/>
    <cellStyle name="20% - Accent4 3 2 10" xfId="6401" xr:uid="{00000000-0005-0000-0000-0000B4170000}"/>
    <cellStyle name="20% - Accent4 3 2 2" xfId="6402" xr:uid="{00000000-0005-0000-0000-0000B5170000}"/>
    <cellStyle name="20% - Accent4 3 2 2 2" xfId="6403" xr:uid="{00000000-0005-0000-0000-0000B6170000}"/>
    <cellStyle name="20% - Accent4 3 2 2 2 2" xfId="6404" xr:uid="{00000000-0005-0000-0000-0000B7170000}"/>
    <cellStyle name="20% - Accent4 3 2 2 3" xfId="6405" xr:uid="{00000000-0005-0000-0000-0000B8170000}"/>
    <cellStyle name="20% - Accent4 3 2 3" xfId="6406" xr:uid="{00000000-0005-0000-0000-0000B9170000}"/>
    <cellStyle name="20% - Accent4 3 2 3 2" xfId="6407" xr:uid="{00000000-0005-0000-0000-0000BA170000}"/>
    <cellStyle name="20% - Accent4 3 2 3 2 2" xfId="6408" xr:uid="{00000000-0005-0000-0000-0000BB170000}"/>
    <cellStyle name="20% - Accent4 3 2 4" xfId="6409" xr:uid="{00000000-0005-0000-0000-0000BC170000}"/>
    <cellStyle name="20% - Accent4 3 2 4 2" xfId="6410" xr:uid="{00000000-0005-0000-0000-0000BD170000}"/>
    <cellStyle name="20% - Accent4 3 2 4 2 2" xfId="6411" xr:uid="{00000000-0005-0000-0000-0000BE170000}"/>
    <cellStyle name="20% - Accent4 3 2 4 3" xfId="6412" xr:uid="{00000000-0005-0000-0000-0000BF170000}"/>
    <cellStyle name="20% - Accent4 3 2 4 4" xfId="6413" xr:uid="{00000000-0005-0000-0000-0000C0170000}"/>
    <cellStyle name="20% - Accent4 3 2 5" xfId="6414" xr:uid="{00000000-0005-0000-0000-0000C1170000}"/>
    <cellStyle name="20% - Accent4 3 2 5 2" xfId="6415" xr:uid="{00000000-0005-0000-0000-0000C2170000}"/>
    <cellStyle name="20% - Accent4 3 2 5 2 2" xfId="6416" xr:uid="{00000000-0005-0000-0000-0000C3170000}"/>
    <cellStyle name="20% - Accent4 3 2 5 3" xfId="6417" xr:uid="{00000000-0005-0000-0000-0000C4170000}"/>
    <cellStyle name="20% - Accent4 3 2 5 4" xfId="6418" xr:uid="{00000000-0005-0000-0000-0000C5170000}"/>
    <cellStyle name="20% - Accent4 3 2 5_Essbase BS Tax Accounts EOY" xfId="6419" xr:uid="{00000000-0005-0000-0000-0000C6170000}"/>
    <cellStyle name="20% - Accent4 3 2 6" xfId="6420" xr:uid="{00000000-0005-0000-0000-0000C7170000}"/>
    <cellStyle name="20% - Accent4 3 2 6 2" xfId="6421" xr:uid="{00000000-0005-0000-0000-0000C8170000}"/>
    <cellStyle name="20% - Accent4 3 2 6 2 2" xfId="6422" xr:uid="{00000000-0005-0000-0000-0000C9170000}"/>
    <cellStyle name="20% - Accent4 3 2 6 3" xfId="6423" xr:uid="{00000000-0005-0000-0000-0000CA170000}"/>
    <cellStyle name="20% - Accent4 3 2 7" xfId="6424" xr:uid="{00000000-0005-0000-0000-0000CB170000}"/>
    <cellStyle name="20% - Accent4 3 2 7 2" xfId="6425" xr:uid="{00000000-0005-0000-0000-0000CC170000}"/>
    <cellStyle name="20% - Accent4 3 2 8" xfId="6426" xr:uid="{00000000-0005-0000-0000-0000CD170000}"/>
    <cellStyle name="20% - Accent4 3 2 9" xfId="6427" xr:uid="{00000000-0005-0000-0000-0000CE170000}"/>
    <cellStyle name="20% - Accent4 3 2_Basis Info" xfId="6428" xr:uid="{00000000-0005-0000-0000-0000CF170000}"/>
    <cellStyle name="20% - Accent4 3 3" xfId="6429" xr:uid="{00000000-0005-0000-0000-0000D0170000}"/>
    <cellStyle name="20% - Accent4 3 3 2" xfId="6430" xr:uid="{00000000-0005-0000-0000-0000D1170000}"/>
    <cellStyle name="20% - Accent4 3 3 2 2" xfId="6431" xr:uid="{00000000-0005-0000-0000-0000D2170000}"/>
    <cellStyle name="20% - Accent4 3 3 2 3" xfId="6432" xr:uid="{00000000-0005-0000-0000-0000D3170000}"/>
    <cellStyle name="20% - Accent4 3 3 2 4" xfId="6433" xr:uid="{00000000-0005-0000-0000-0000D4170000}"/>
    <cellStyle name="20% - Accent4 3 3 3" xfId="6434" xr:uid="{00000000-0005-0000-0000-0000D5170000}"/>
    <cellStyle name="20% - Accent4 3 3 4" xfId="6435" xr:uid="{00000000-0005-0000-0000-0000D6170000}"/>
    <cellStyle name="20% - Accent4 3 3 4 2" xfId="6436" xr:uid="{00000000-0005-0000-0000-0000D7170000}"/>
    <cellStyle name="20% - Accent4 3 3 5" xfId="6437" xr:uid="{00000000-0005-0000-0000-0000D8170000}"/>
    <cellStyle name="20% - Accent4 3 3 6" xfId="6438" xr:uid="{00000000-0005-0000-0000-0000D9170000}"/>
    <cellStyle name="20% - Accent4 3 3_Sheet1" xfId="6439" xr:uid="{00000000-0005-0000-0000-0000DA170000}"/>
    <cellStyle name="20% - Accent4 3 4" xfId="6440" xr:uid="{00000000-0005-0000-0000-0000DB170000}"/>
    <cellStyle name="20% - Accent4 3 4 2" xfId="6441" xr:uid="{00000000-0005-0000-0000-0000DC170000}"/>
    <cellStyle name="20% - Accent4 3 4 2 2" xfId="6442" xr:uid="{00000000-0005-0000-0000-0000DD170000}"/>
    <cellStyle name="20% - Accent4 3 4 2 3" xfId="6443" xr:uid="{00000000-0005-0000-0000-0000DE170000}"/>
    <cellStyle name="20% - Accent4 3 4 2_Essbase BS Tax Accounts EOY" xfId="6444" xr:uid="{00000000-0005-0000-0000-0000DF170000}"/>
    <cellStyle name="20% - Accent4 3 5" xfId="6445" xr:uid="{00000000-0005-0000-0000-0000E0170000}"/>
    <cellStyle name="20% - Accent4 3 5 2" xfId="6446" xr:uid="{00000000-0005-0000-0000-0000E1170000}"/>
    <cellStyle name="20% - Accent4 3 5 2 2" xfId="6447" xr:uid="{00000000-0005-0000-0000-0000E2170000}"/>
    <cellStyle name="20% - Accent4 3 5 2 2 2" xfId="6448" xr:uid="{00000000-0005-0000-0000-0000E3170000}"/>
    <cellStyle name="20% - Accent4 3 5 2 3" xfId="6449" xr:uid="{00000000-0005-0000-0000-0000E4170000}"/>
    <cellStyle name="20% - Accent4 3 5 2 4" xfId="6450" xr:uid="{00000000-0005-0000-0000-0000E5170000}"/>
    <cellStyle name="20% - Accent4 3 5 3" xfId="6451" xr:uid="{00000000-0005-0000-0000-0000E6170000}"/>
    <cellStyle name="20% - Accent4 3 5 3 2" xfId="6452" xr:uid="{00000000-0005-0000-0000-0000E7170000}"/>
    <cellStyle name="20% - Accent4 3 5 3 3" xfId="6453" xr:uid="{00000000-0005-0000-0000-0000E8170000}"/>
    <cellStyle name="20% - Accent4 3 5 3_Essbase BS Tax Accounts EOY" xfId="6454" xr:uid="{00000000-0005-0000-0000-0000E9170000}"/>
    <cellStyle name="20% - Accent4 3 5 4" xfId="6455" xr:uid="{00000000-0005-0000-0000-0000EA170000}"/>
    <cellStyle name="20% - Accent4 3 5 5" xfId="6456" xr:uid="{00000000-0005-0000-0000-0000EB170000}"/>
    <cellStyle name="20% - Accent4 3 5 6" xfId="6457" xr:uid="{00000000-0005-0000-0000-0000EC170000}"/>
    <cellStyle name="20% - Accent4 3 5 7" xfId="6458" xr:uid="{00000000-0005-0000-0000-0000ED170000}"/>
    <cellStyle name="20% - Accent4 3 6" xfId="6459" xr:uid="{00000000-0005-0000-0000-0000EE170000}"/>
    <cellStyle name="20% - Accent4 3 6 2" xfId="6460" xr:uid="{00000000-0005-0000-0000-0000EF170000}"/>
    <cellStyle name="20% - Accent4 3 6 2 2" xfId="6461" xr:uid="{00000000-0005-0000-0000-0000F0170000}"/>
    <cellStyle name="20% - Accent4 3 6 3" xfId="6462" xr:uid="{00000000-0005-0000-0000-0000F1170000}"/>
    <cellStyle name="20% - Accent4 3 6 4" xfId="6463" xr:uid="{00000000-0005-0000-0000-0000F2170000}"/>
    <cellStyle name="20% - Accent4 3 6 5" xfId="6464" xr:uid="{00000000-0005-0000-0000-0000F3170000}"/>
    <cellStyle name="20% - Accent4 3 6_Essbase BS Tax Accounts EOY" xfId="6465" xr:uid="{00000000-0005-0000-0000-0000F4170000}"/>
    <cellStyle name="20% - Accent4 3 7" xfId="6466" xr:uid="{00000000-0005-0000-0000-0000F5170000}"/>
    <cellStyle name="20% - Accent4 3 7 2" xfId="6467" xr:uid="{00000000-0005-0000-0000-0000F6170000}"/>
    <cellStyle name="20% - Accent4 3 7 2 2" xfId="6468" xr:uid="{00000000-0005-0000-0000-0000F7170000}"/>
    <cellStyle name="20% - Accent4 3 7 3" xfId="6469" xr:uid="{00000000-0005-0000-0000-0000F8170000}"/>
    <cellStyle name="20% - Accent4 3 7 4" xfId="6470" xr:uid="{00000000-0005-0000-0000-0000F9170000}"/>
    <cellStyle name="20% - Accent4 3 7_Essbase BS Tax Accounts EOY" xfId="6471" xr:uid="{00000000-0005-0000-0000-0000FA170000}"/>
    <cellStyle name="20% - Accent4 3 8" xfId="6472" xr:uid="{00000000-0005-0000-0000-0000FB170000}"/>
    <cellStyle name="20% - Accent4 3 8 2" xfId="6473" xr:uid="{00000000-0005-0000-0000-0000FC170000}"/>
    <cellStyle name="20% - Accent4 3 8 2 2" xfId="6474" xr:uid="{00000000-0005-0000-0000-0000FD170000}"/>
    <cellStyle name="20% - Accent4 3 8 3" xfId="6475" xr:uid="{00000000-0005-0000-0000-0000FE170000}"/>
    <cellStyle name="20% - Accent4 3 8 4" xfId="6476" xr:uid="{00000000-0005-0000-0000-0000FF170000}"/>
    <cellStyle name="20% - Accent4 3 8_Essbase BS Tax Accounts EOY" xfId="6477" xr:uid="{00000000-0005-0000-0000-000000180000}"/>
    <cellStyle name="20% - Accent4 3 9" xfId="6478" xr:uid="{00000000-0005-0000-0000-000001180000}"/>
    <cellStyle name="20% - Accent4 3 9 2" xfId="6479" xr:uid="{00000000-0005-0000-0000-000002180000}"/>
    <cellStyle name="20% - Accent4 3_Cap Software Basis Adj" xfId="6480" xr:uid="{00000000-0005-0000-0000-000003180000}"/>
    <cellStyle name="20% - Accent4 30" xfId="6481" xr:uid="{00000000-0005-0000-0000-000004180000}"/>
    <cellStyle name="20% - Accent4 30 2" xfId="6482" xr:uid="{00000000-0005-0000-0000-000005180000}"/>
    <cellStyle name="20% - Accent4 30 2 2" xfId="6483" xr:uid="{00000000-0005-0000-0000-000006180000}"/>
    <cellStyle name="20% - Accent4 30 2 3" xfId="6484" xr:uid="{00000000-0005-0000-0000-000007180000}"/>
    <cellStyle name="20% - Accent4 30 3" xfId="6485" xr:uid="{00000000-0005-0000-0000-000008180000}"/>
    <cellStyle name="20% - Accent4 30 4" xfId="6486" xr:uid="{00000000-0005-0000-0000-000009180000}"/>
    <cellStyle name="20% - Accent4 30 5" xfId="6487" xr:uid="{00000000-0005-0000-0000-00000A180000}"/>
    <cellStyle name="20% - Accent4 31" xfId="6488" xr:uid="{00000000-0005-0000-0000-00000B180000}"/>
    <cellStyle name="20% - Accent4 31 2" xfId="6489" xr:uid="{00000000-0005-0000-0000-00000C180000}"/>
    <cellStyle name="20% - Accent4 31 2 2" xfId="6490" xr:uid="{00000000-0005-0000-0000-00000D180000}"/>
    <cellStyle name="20% - Accent4 31 2 2 2" xfId="6491" xr:uid="{00000000-0005-0000-0000-00000E180000}"/>
    <cellStyle name="20% - Accent4 31 2 2 2 2" xfId="6492" xr:uid="{00000000-0005-0000-0000-00000F180000}"/>
    <cellStyle name="20% - Accent4 31 2 2 2 3" xfId="6493" xr:uid="{00000000-0005-0000-0000-000010180000}"/>
    <cellStyle name="20% - Accent4 31 2 2 2_Essbase BS Tax Accounts EOY" xfId="6494" xr:uid="{00000000-0005-0000-0000-000011180000}"/>
    <cellStyle name="20% - Accent4 31 2 2 3" xfId="6495" xr:uid="{00000000-0005-0000-0000-000012180000}"/>
    <cellStyle name="20% - Accent4 31 2 2 4" xfId="6496" xr:uid="{00000000-0005-0000-0000-000013180000}"/>
    <cellStyle name="20% - Accent4 31 2 2_Essbase BS Tax Accounts EOY" xfId="6497" xr:uid="{00000000-0005-0000-0000-000014180000}"/>
    <cellStyle name="20% - Accent4 31 2 3" xfId="6498" xr:uid="{00000000-0005-0000-0000-000015180000}"/>
    <cellStyle name="20% - Accent4 31 2 3 2" xfId="6499" xr:uid="{00000000-0005-0000-0000-000016180000}"/>
    <cellStyle name="20% - Accent4 31 2 3 3" xfId="6500" xr:uid="{00000000-0005-0000-0000-000017180000}"/>
    <cellStyle name="20% - Accent4 31 2 3_Essbase BS Tax Accounts EOY" xfId="6501" xr:uid="{00000000-0005-0000-0000-000018180000}"/>
    <cellStyle name="20% - Accent4 31 2 4" xfId="6502" xr:uid="{00000000-0005-0000-0000-000019180000}"/>
    <cellStyle name="20% - Accent4 31 2 5" xfId="6503" xr:uid="{00000000-0005-0000-0000-00001A180000}"/>
    <cellStyle name="20% - Accent4 31 2_Essbase BS Tax Accounts EOY" xfId="6504" xr:uid="{00000000-0005-0000-0000-00001B180000}"/>
    <cellStyle name="20% - Accent4 31 3" xfId="6505" xr:uid="{00000000-0005-0000-0000-00001C180000}"/>
    <cellStyle name="20% - Accent4 31 3 2" xfId="6506" xr:uid="{00000000-0005-0000-0000-00001D180000}"/>
    <cellStyle name="20% - Accent4 31 3 2 2" xfId="6507" xr:uid="{00000000-0005-0000-0000-00001E180000}"/>
    <cellStyle name="20% - Accent4 31 3 2 3" xfId="6508" xr:uid="{00000000-0005-0000-0000-00001F180000}"/>
    <cellStyle name="20% - Accent4 31 3 2_Essbase BS Tax Accounts EOY" xfId="6509" xr:uid="{00000000-0005-0000-0000-000020180000}"/>
    <cellStyle name="20% - Accent4 31 3 3" xfId="6510" xr:uid="{00000000-0005-0000-0000-000021180000}"/>
    <cellStyle name="20% - Accent4 31 3 4" xfId="6511" xr:uid="{00000000-0005-0000-0000-000022180000}"/>
    <cellStyle name="20% - Accent4 31 3_Essbase BS Tax Accounts EOY" xfId="6512" xr:uid="{00000000-0005-0000-0000-000023180000}"/>
    <cellStyle name="20% - Accent4 31 4" xfId="6513" xr:uid="{00000000-0005-0000-0000-000024180000}"/>
    <cellStyle name="20% - Accent4 31 4 2" xfId="6514" xr:uid="{00000000-0005-0000-0000-000025180000}"/>
    <cellStyle name="20% - Accent4 31 4 3" xfId="6515" xr:uid="{00000000-0005-0000-0000-000026180000}"/>
    <cellStyle name="20% - Accent4 31 4_Essbase BS Tax Accounts EOY" xfId="6516" xr:uid="{00000000-0005-0000-0000-000027180000}"/>
    <cellStyle name="20% - Accent4 31 5" xfId="6517" xr:uid="{00000000-0005-0000-0000-000028180000}"/>
    <cellStyle name="20% - Accent4 31 5 2" xfId="6518" xr:uid="{00000000-0005-0000-0000-000029180000}"/>
    <cellStyle name="20% - Accent4 31 5 3" xfId="6519" xr:uid="{00000000-0005-0000-0000-00002A180000}"/>
    <cellStyle name="20% - Accent4 31 5_Essbase BS Tax Accounts EOY" xfId="6520" xr:uid="{00000000-0005-0000-0000-00002B180000}"/>
    <cellStyle name="20% - Accent4 31 6" xfId="6521" xr:uid="{00000000-0005-0000-0000-00002C180000}"/>
    <cellStyle name="20% - Accent4 31 7" xfId="6522" xr:uid="{00000000-0005-0000-0000-00002D180000}"/>
    <cellStyle name="20% - Accent4 31_Essbase BS Tax Accounts EOY" xfId="6523" xr:uid="{00000000-0005-0000-0000-00002E180000}"/>
    <cellStyle name="20% - Accent4 32" xfId="6524" xr:uid="{00000000-0005-0000-0000-00002F180000}"/>
    <cellStyle name="20% - Accent4 32 2" xfId="6525" xr:uid="{00000000-0005-0000-0000-000030180000}"/>
    <cellStyle name="20% - Accent4 32 2 2" xfId="6526" xr:uid="{00000000-0005-0000-0000-000031180000}"/>
    <cellStyle name="20% - Accent4 32 2 2 2" xfId="6527" xr:uid="{00000000-0005-0000-0000-000032180000}"/>
    <cellStyle name="20% - Accent4 32 2 2 2 2" xfId="6528" xr:uid="{00000000-0005-0000-0000-000033180000}"/>
    <cellStyle name="20% - Accent4 32 2 2 2 3" xfId="6529" xr:uid="{00000000-0005-0000-0000-000034180000}"/>
    <cellStyle name="20% - Accent4 32 2 2 2_Essbase BS Tax Accounts EOY" xfId="6530" xr:uid="{00000000-0005-0000-0000-000035180000}"/>
    <cellStyle name="20% - Accent4 32 2 2 3" xfId="6531" xr:uid="{00000000-0005-0000-0000-000036180000}"/>
    <cellStyle name="20% - Accent4 32 2 2 4" xfId="6532" xr:uid="{00000000-0005-0000-0000-000037180000}"/>
    <cellStyle name="20% - Accent4 32 2 2_Essbase BS Tax Accounts EOY" xfId="6533" xr:uid="{00000000-0005-0000-0000-000038180000}"/>
    <cellStyle name="20% - Accent4 32 2 3" xfId="6534" xr:uid="{00000000-0005-0000-0000-000039180000}"/>
    <cellStyle name="20% - Accent4 32 2 3 2" xfId="6535" xr:uid="{00000000-0005-0000-0000-00003A180000}"/>
    <cellStyle name="20% - Accent4 32 2 3 3" xfId="6536" xr:uid="{00000000-0005-0000-0000-00003B180000}"/>
    <cellStyle name="20% - Accent4 32 2 3_Essbase BS Tax Accounts EOY" xfId="6537" xr:uid="{00000000-0005-0000-0000-00003C180000}"/>
    <cellStyle name="20% - Accent4 32 2 4" xfId="6538" xr:uid="{00000000-0005-0000-0000-00003D180000}"/>
    <cellStyle name="20% - Accent4 32 2 5" xfId="6539" xr:uid="{00000000-0005-0000-0000-00003E180000}"/>
    <cellStyle name="20% - Accent4 32 2_Essbase BS Tax Accounts EOY" xfId="6540" xr:uid="{00000000-0005-0000-0000-00003F180000}"/>
    <cellStyle name="20% - Accent4 32 3" xfId="6541" xr:uid="{00000000-0005-0000-0000-000040180000}"/>
    <cellStyle name="20% - Accent4 32 3 2" xfId="6542" xr:uid="{00000000-0005-0000-0000-000041180000}"/>
    <cellStyle name="20% - Accent4 32 3 2 2" xfId="6543" xr:uid="{00000000-0005-0000-0000-000042180000}"/>
    <cellStyle name="20% - Accent4 32 3 2 3" xfId="6544" xr:uid="{00000000-0005-0000-0000-000043180000}"/>
    <cellStyle name="20% - Accent4 32 3 2_Essbase BS Tax Accounts EOY" xfId="6545" xr:uid="{00000000-0005-0000-0000-000044180000}"/>
    <cellStyle name="20% - Accent4 32 3 3" xfId="6546" xr:uid="{00000000-0005-0000-0000-000045180000}"/>
    <cellStyle name="20% - Accent4 32 3 4" xfId="6547" xr:uid="{00000000-0005-0000-0000-000046180000}"/>
    <cellStyle name="20% - Accent4 32 3_Essbase BS Tax Accounts EOY" xfId="6548" xr:uid="{00000000-0005-0000-0000-000047180000}"/>
    <cellStyle name="20% - Accent4 32 4" xfId="6549" xr:uid="{00000000-0005-0000-0000-000048180000}"/>
    <cellStyle name="20% - Accent4 32 4 2" xfId="6550" xr:uid="{00000000-0005-0000-0000-000049180000}"/>
    <cellStyle name="20% - Accent4 32 4 3" xfId="6551" xr:uid="{00000000-0005-0000-0000-00004A180000}"/>
    <cellStyle name="20% - Accent4 32 4_Essbase BS Tax Accounts EOY" xfId="6552" xr:uid="{00000000-0005-0000-0000-00004B180000}"/>
    <cellStyle name="20% - Accent4 32 5" xfId="6553" xr:uid="{00000000-0005-0000-0000-00004C180000}"/>
    <cellStyle name="20% - Accent4 32 5 2" xfId="6554" xr:uid="{00000000-0005-0000-0000-00004D180000}"/>
    <cellStyle name="20% - Accent4 32 5 3" xfId="6555" xr:uid="{00000000-0005-0000-0000-00004E180000}"/>
    <cellStyle name="20% - Accent4 32 5_Essbase BS Tax Accounts EOY" xfId="6556" xr:uid="{00000000-0005-0000-0000-00004F180000}"/>
    <cellStyle name="20% - Accent4 32 6" xfId="6557" xr:uid="{00000000-0005-0000-0000-000050180000}"/>
    <cellStyle name="20% - Accent4 32 7" xfId="6558" xr:uid="{00000000-0005-0000-0000-000051180000}"/>
    <cellStyle name="20% - Accent4 32_Essbase BS Tax Accounts EOY" xfId="6559" xr:uid="{00000000-0005-0000-0000-000052180000}"/>
    <cellStyle name="20% - Accent4 33" xfId="6560" xr:uid="{00000000-0005-0000-0000-000053180000}"/>
    <cellStyle name="20% - Accent4 33 2" xfId="6561" xr:uid="{00000000-0005-0000-0000-000054180000}"/>
    <cellStyle name="20% - Accent4 33 2 2" xfId="6562" xr:uid="{00000000-0005-0000-0000-000055180000}"/>
    <cellStyle name="20% - Accent4 33 2 2 2" xfId="6563" xr:uid="{00000000-0005-0000-0000-000056180000}"/>
    <cellStyle name="20% - Accent4 33 2 2 2 2" xfId="6564" xr:uid="{00000000-0005-0000-0000-000057180000}"/>
    <cellStyle name="20% - Accent4 33 2 2 2 3" xfId="6565" xr:uid="{00000000-0005-0000-0000-000058180000}"/>
    <cellStyle name="20% - Accent4 33 2 2 2_Essbase BS Tax Accounts EOY" xfId="6566" xr:uid="{00000000-0005-0000-0000-000059180000}"/>
    <cellStyle name="20% - Accent4 33 2 2 3" xfId="6567" xr:uid="{00000000-0005-0000-0000-00005A180000}"/>
    <cellStyle name="20% - Accent4 33 2 2 4" xfId="6568" xr:uid="{00000000-0005-0000-0000-00005B180000}"/>
    <cellStyle name="20% - Accent4 33 2 2_Essbase BS Tax Accounts EOY" xfId="6569" xr:uid="{00000000-0005-0000-0000-00005C180000}"/>
    <cellStyle name="20% - Accent4 33 2 3" xfId="6570" xr:uid="{00000000-0005-0000-0000-00005D180000}"/>
    <cellStyle name="20% - Accent4 33 2 3 2" xfId="6571" xr:uid="{00000000-0005-0000-0000-00005E180000}"/>
    <cellStyle name="20% - Accent4 33 2 3 3" xfId="6572" xr:uid="{00000000-0005-0000-0000-00005F180000}"/>
    <cellStyle name="20% - Accent4 33 2 3_Essbase BS Tax Accounts EOY" xfId="6573" xr:uid="{00000000-0005-0000-0000-000060180000}"/>
    <cellStyle name="20% - Accent4 33 2 4" xfId="6574" xr:uid="{00000000-0005-0000-0000-000061180000}"/>
    <cellStyle name="20% - Accent4 33 2 5" xfId="6575" xr:uid="{00000000-0005-0000-0000-000062180000}"/>
    <cellStyle name="20% - Accent4 33 2_Essbase BS Tax Accounts EOY" xfId="6576" xr:uid="{00000000-0005-0000-0000-000063180000}"/>
    <cellStyle name="20% - Accent4 33 3" xfId="6577" xr:uid="{00000000-0005-0000-0000-000064180000}"/>
    <cellStyle name="20% - Accent4 33 3 2" xfId="6578" xr:uid="{00000000-0005-0000-0000-000065180000}"/>
    <cellStyle name="20% - Accent4 33 3 2 2" xfId="6579" xr:uid="{00000000-0005-0000-0000-000066180000}"/>
    <cellStyle name="20% - Accent4 33 3 2 3" xfId="6580" xr:uid="{00000000-0005-0000-0000-000067180000}"/>
    <cellStyle name="20% - Accent4 33 3 2_Essbase BS Tax Accounts EOY" xfId="6581" xr:uid="{00000000-0005-0000-0000-000068180000}"/>
    <cellStyle name="20% - Accent4 33 3 3" xfId="6582" xr:uid="{00000000-0005-0000-0000-000069180000}"/>
    <cellStyle name="20% - Accent4 33 3 4" xfId="6583" xr:uid="{00000000-0005-0000-0000-00006A180000}"/>
    <cellStyle name="20% - Accent4 33 3_Essbase BS Tax Accounts EOY" xfId="6584" xr:uid="{00000000-0005-0000-0000-00006B180000}"/>
    <cellStyle name="20% - Accent4 33 4" xfId="6585" xr:uid="{00000000-0005-0000-0000-00006C180000}"/>
    <cellStyle name="20% - Accent4 33 4 2" xfId="6586" xr:uid="{00000000-0005-0000-0000-00006D180000}"/>
    <cellStyle name="20% - Accent4 33 4 3" xfId="6587" xr:uid="{00000000-0005-0000-0000-00006E180000}"/>
    <cellStyle name="20% - Accent4 33 4_Essbase BS Tax Accounts EOY" xfId="6588" xr:uid="{00000000-0005-0000-0000-00006F180000}"/>
    <cellStyle name="20% - Accent4 33 5" xfId="6589" xr:uid="{00000000-0005-0000-0000-000070180000}"/>
    <cellStyle name="20% - Accent4 33 5 2" xfId="6590" xr:uid="{00000000-0005-0000-0000-000071180000}"/>
    <cellStyle name="20% - Accent4 33 5 3" xfId="6591" xr:uid="{00000000-0005-0000-0000-000072180000}"/>
    <cellStyle name="20% - Accent4 33 5_Essbase BS Tax Accounts EOY" xfId="6592" xr:uid="{00000000-0005-0000-0000-000073180000}"/>
    <cellStyle name="20% - Accent4 33 6" xfId="6593" xr:uid="{00000000-0005-0000-0000-000074180000}"/>
    <cellStyle name="20% - Accent4 33 7" xfId="6594" xr:uid="{00000000-0005-0000-0000-000075180000}"/>
    <cellStyle name="20% - Accent4 33_Essbase BS Tax Accounts EOY" xfId="6595" xr:uid="{00000000-0005-0000-0000-000076180000}"/>
    <cellStyle name="20% - Accent4 34" xfId="6596" xr:uid="{00000000-0005-0000-0000-000077180000}"/>
    <cellStyle name="20% - Accent4 34 2" xfId="6597" xr:uid="{00000000-0005-0000-0000-000078180000}"/>
    <cellStyle name="20% - Accent4 34 2 2" xfId="6598" xr:uid="{00000000-0005-0000-0000-000079180000}"/>
    <cellStyle name="20% - Accent4 34 2 2 2" xfId="6599" xr:uid="{00000000-0005-0000-0000-00007A180000}"/>
    <cellStyle name="20% - Accent4 34 2 2 3" xfId="6600" xr:uid="{00000000-0005-0000-0000-00007B180000}"/>
    <cellStyle name="20% - Accent4 34 2 2_Essbase BS Tax Accounts EOY" xfId="6601" xr:uid="{00000000-0005-0000-0000-00007C180000}"/>
    <cellStyle name="20% - Accent4 34 2 3" xfId="6602" xr:uid="{00000000-0005-0000-0000-00007D180000}"/>
    <cellStyle name="20% - Accent4 34 2 4" xfId="6603" xr:uid="{00000000-0005-0000-0000-00007E180000}"/>
    <cellStyle name="20% - Accent4 34 2_Essbase BS Tax Accounts EOY" xfId="6604" xr:uid="{00000000-0005-0000-0000-00007F180000}"/>
    <cellStyle name="20% - Accent4 34 3" xfId="6605" xr:uid="{00000000-0005-0000-0000-000080180000}"/>
    <cellStyle name="20% - Accent4 34 3 2" xfId="6606" xr:uid="{00000000-0005-0000-0000-000081180000}"/>
    <cellStyle name="20% - Accent4 34 3 3" xfId="6607" xr:uid="{00000000-0005-0000-0000-000082180000}"/>
    <cellStyle name="20% - Accent4 34 3_Essbase BS Tax Accounts EOY" xfId="6608" xr:uid="{00000000-0005-0000-0000-000083180000}"/>
    <cellStyle name="20% - Accent4 34 4" xfId="6609" xr:uid="{00000000-0005-0000-0000-000084180000}"/>
    <cellStyle name="20% - Accent4 34 4 2" xfId="6610" xr:uid="{00000000-0005-0000-0000-000085180000}"/>
    <cellStyle name="20% - Accent4 34 5" xfId="6611" xr:uid="{00000000-0005-0000-0000-000086180000}"/>
    <cellStyle name="20% - Accent4 34 6" xfId="6612" xr:uid="{00000000-0005-0000-0000-000087180000}"/>
    <cellStyle name="20% - Accent4 34_Essbase BS Tax Accounts EOY" xfId="6613" xr:uid="{00000000-0005-0000-0000-000088180000}"/>
    <cellStyle name="20% - Accent4 35" xfId="6614" xr:uid="{00000000-0005-0000-0000-000089180000}"/>
    <cellStyle name="20% - Accent4 35 2" xfId="6615" xr:uid="{00000000-0005-0000-0000-00008A180000}"/>
    <cellStyle name="20% - Accent4 35 2 2" xfId="6616" xr:uid="{00000000-0005-0000-0000-00008B180000}"/>
    <cellStyle name="20% - Accent4 35 2 2 2" xfId="6617" xr:uid="{00000000-0005-0000-0000-00008C180000}"/>
    <cellStyle name="20% - Accent4 35 2 2 3" xfId="6618" xr:uid="{00000000-0005-0000-0000-00008D180000}"/>
    <cellStyle name="20% - Accent4 35 2 2_Essbase BS Tax Accounts EOY" xfId="6619" xr:uid="{00000000-0005-0000-0000-00008E180000}"/>
    <cellStyle name="20% - Accent4 35 2 3" xfId="6620" xr:uid="{00000000-0005-0000-0000-00008F180000}"/>
    <cellStyle name="20% - Accent4 35 2 4" xfId="6621" xr:uid="{00000000-0005-0000-0000-000090180000}"/>
    <cellStyle name="20% - Accent4 35 2_Essbase BS Tax Accounts EOY" xfId="6622" xr:uid="{00000000-0005-0000-0000-000091180000}"/>
    <cellStyle name="20% - Accent4 35 3" xfId="6623" xr:uid="{00000000-0005-0000-0000-000092180000}"/>
    <cellStyle name="20% - Accent4 35 3 2" xfId="6624" xr:uid="{00000000-0005-0000-0000-000093180000}"/>
    <cellStyle name="20% - Accent4 35 3 3" xfId="6625" xr:uid="{00000000-0005-0000-0000-000094180000}"/>
    <cellStyle name="20% - Accent4 35 3_Essbase BS Tax Accounts EOY" xfId="6626" xr:uid="{00000000-0005-0000-0000-000095180000}"/>
    <cellStyle name="20% - Accent4 35 4" xfId="6627" xr:uid="{00000000-0005-0000-0000-000096180000}"/>
    <cellStyle name="20% - Accent4 35 5" xfId="6628" xr:uid="{00000000-0005-0000-0000-000097180000}"/>
    <cellStyle name="20% - Accent4 35_Essbase BS Tax Accounts EOY" xfId="6629" xr:uid="{00000000-0005-0000-0000-000098180000}"/>
    <cellStyle name="20% - Accent4 36" xfId="6630" xr:uid="{00000000-0005-0000-0000-000099180000}"/>
    <cellStyle name="20% - Accent4 36 2" xfId="6631" xr:uid="{00000000-0005-0000-0000-00009A180000}"/>
    <cellStyle name="20% - Accent4 36 2 2" xfId="6632" xr:uid="{00000000-0005-0000-0000-00009B180000}"/>
    <cellStyle name="20% - Accent4 36 2 2 2" xfId="6633" xr:uid="{00000000-0005-0000-0000-00009C180000}"/>
    <cellStyle name="20% - Accent4 36 2 2 3" xfId="6634" xr:uid="{00000000-0005-0000-0000-00009D180000}"/>
    <cellStyle name="20% - Accent4 36 2 2_Essbase BS Tax Accounts EOY" xfId="6635" xr:uid="{00000000-0005-0000-0000-00009E180000}"/>
    <cellStyle name="20% - Accent4 36 2 3" xfId="6636" xr:uid="{00000000-0005-0000-0000-00009F180000}"/>
    <cellStyle name="20% - Accent4 36 2 4" xfId="6637" xr:uid="{00000000-0005-0000-0000-0000A0180000}"/>
    <cellStyle name="20% - Accent4 36 2_Essbase BS Tax Accounts EOY" xfId="6638" xr:uid="{00000000-0005-0000-0000-0000A1180000}"/>
    <cellStyle name="20% - Accent4 36 3" xfId="6639" xr:uid="{00000000-0005-0000-0000-0000A2180000}"/>
    <cellStyle name="20% - Accent4 36 3 2" xfId="6640" xr:uid="{00000000-0005-0000-0000-0000A3180000}"/>
    <cellStyle name="20% - Accent4 36 3 3" xfId="6641" xr:uid="{00000000-0005-0000-0000-0000A4180000}"/>
    <cellStyle name="20% - Accent4 36 3_Essbase BS Tax Accounts EOY" xfId="6642" xr:uid="{00000000-0005-0000-0000-0000A5180000}"/>
    <cellStyle name="20% - Accent4 36 4" xfId="6643" xr:uid="{00000000-0005-0000-0000-0000A6180000}"/>
    <cellStyle name="20% - Accent4 36 5" xfId="6644" xr:uid="{00000000-0005-0000-0000-0000A7180000}"/>
    <cellStyle name="20% - Accent4 36_Essbase BS Tax Accounts EOY" xfId="6645" xr:uid="{00000000-0005-0000-0000-0000A8180000}"/>
    <cellStyle name="20% - Accent4 37" xfId="6646" xr:uid="{00000000-0005-0000-0000-0000A9180000}"/>
    <cellStyle name="20% - Accent4 37 2" xfId="6647" xr:uid="{00000000-0005-0000-0000-0000AA180000}"/>
    <cellStyle name="20% - Accent4 37 2 2" xfId="6648" xr:uid="{00000000-0005-0000-0000-0000AB180000}"/>
    <cellStyle name="20% - Accent4 37 2 2 2" xfId="6649" xr:uid="{00000000-0005-0000-0000-0000AC180000}"/>
    <cellStyle name="20% - Accent4 37 2 2 3" xfId="6650" xr:uid="{00000000-0005-0000-0000-0000AD180000}"/>
    <cellStyle name="20% - Accent4 37 2 2_Essbase BS Tax Accounts EOY" xfId="6651" xr:uid="{00000000-0005-0000-0000-0000AE180000}"/>
    <cellStyle name="20% - Accent4 37 2 3" xfId="6652" xr:uid="{00000000-0005-0000-0000-0000AF180000}"/>
    <cellStyle name="20% - Accent4 37 2 4" xfId="6653" xr:uid="{00000000-0005-0000-0000-0000B0180000}"/>
    <cellStyle name="20% - Accent4 37 2_Essbase BS Tax Accounts EOY" xfId="6654" xr:uid="{00000000-0005-0000-0000-0000B1180000}"/>
    <cellStyle name="20% - Accent4 37 3" xfId="6655" xr:uid="{00000000-0005-0000-0000-0000B2180000}"/>
    <cellStyle name="20% - Accent4 37 3 2" xfId="6656" xr:uid="{00000000-0005-0000-0000-0000B3180000}"/>
    <cellStyle name="20% - Accent4 37 3 3" xfId="6657" xr:uid="{00000000-0005-0000-0000-0000B4180000}"/>
    <cellStyle name="20% - Accent4 37 3_Essbase BS Tax Accounts EOY" xfId="6658" xr:uid="{00000000-0005-0000-0000-0000B5180000}"/>
    <cellStyle name="20% - Accent4 37 4" xfId="6659" xr:uid="{00000000-0005-0000-0000-0000B6180000}"/>
    <cellStyle name="20% - Accent4 37 5" xfId="6660" xr:uid="{00000000-0005-0000-0000-0000B7180000}"/>
    <cellStyle name="20% - Accent4 37_Essbase BS Tax Accounts EOY" xfId="6661" xr:uid="{00000000-0005-0000-0000-0000B8180000}"/>
    <cellStyle name="20% - Accent4 38" xfId="6662" xr:uid="{00000000-0005-0000-0000-0000B9180000}"/>
    <cellStyle name="20% - Accent4 38 2" xfId="6663" xr:uid="{00000000-0005-0000-0000-0000BA180000}"/>
    <cellStyle name="20% - Accent4 38 2 2" xfId="6664" xr:uid="{00000000-0005-0000-0000-0000BB180000}"/>
    <cellStyle name="20% - Accent4 38 2 2 2" xfId="6665" xr:uid="{00000000-0005-0000-0000-0000BC180000}"/>
    <cellStyle name="20% - Accent4 38 2 2 3" xfId="6666" xr:uid="{00000000-0005-0000-0000-0000BD180000}"/>
    <cellStyle name="20% - Accent4 38 2 2_Essbase BS Tax Accounts EOY" xfId="6667" xr:uid="{00000000-0005-0000-0000-0000BE180000}"/>
    <cellStyle name="20% - Accent4 38 2 3" xfId="6668" xr:uid="{00000000-0005-0000-0000-0000BF180000}"/>
    <cellStyle name="20% - Accent4 38 2 4" xfId="6669" xr:uid="{00000000-0005-0000-0000-0000C0180000}"/>
    <cellStyle name="20% - Accent4 38 2_Essbase BS Tax Accounts EOY" xfId="6670" xr:uid="{00000000-0005-0000-0000-0000C1180000}"/>
    <cellStyle name="20% - Accent4 38 3" xfId="6671" xr:uid="{00000000-0005-0000-0000-0000C2180000}"/>
    <cellStyle name="20% - Accent4 38 3 2" xfId="6672" xr:uid="{00000000-0005-0000-0000-0000C3180000}"/>
    <cellStyle name="20% - Accent4 38 3 3" xfId="6673" xr:uid="{00000000-0005-0000-0000-0000C4180000}"/>
    <cellStyle name="20% - Accent4 38 3_Essbase BS Tax Accounts EOY" xfId="6674" xr:uid="{00000000-0005-0000-0000-0000C5180000}"/>
    <cellStyle name="20% - Accent4 38 4" xfId="6675" xr:uid="{00000000-0005-0000-0000-0000C6180000}"/>
    <cellStyle name="20% - Accent4 38 5" xfId="6676" xr:uid="{00000000-0005-0000-0000-0000C7180000}"/>
    <cellStyle name="20% - Accent4 38_Essbase BS Tax Accounts EOY" xfId="6677" xr:uid="{00000000-0005-0000-0000-0000C8180000}"/>
    <cellStyle name="20% - Accent4 39" xfId="6678" xr:uid="{00000000-0005-0000-0000-0000C9180000}"/>
    <cellStyle name="20% - Accent4 39 2" xfId="6679" xr:uid="{00000000-0005-0000-0000-0000CA180000}"/>
    <cellStyle name="20% - Accent4 39 2 2" xfId="6680" xr:uid="{00000000-0005-0000-0000-0000CB180000}"/>
    <cellStyle name="20% - Accent4 39 2 2 2" xfId="6681" xr:uid="{00000000-0005-0000-0000-0000CC180000}"/>
    <cellStyle name="20% - Accent4 39 2 2 3" xfId="6682" xr:uid="{00000000-0005-0000-0000-0000CD180000}"/>
    <cellStyle name="20% - Accent4 39 2 2_Essbase BS Tax Accounts EOY" xfId="6683" xr:uid="{00000000-0005-0000-0000-0000CE180000}"/>
    <cellStyle name="20% - Accent4 39 2 3" xfId="6684" xr:uid="{00000000-0005-0000-0000-0000CF180000}"/>
    <cellStyle name="20% - Accent4 39 2 4" xfId="6685" xr:uid="{00000000-0005-0000-0000-0000D0180000}"/>
    <cellStyle name="20% - Accent4 39 2_Essbase BS Tax Accounts EOY" xfId="6686" xr:uid="{00000000-0005-0000-0000-0000D1180000}"/>
    <cellStyle name="20% - Accent4 39 3" xfId="6687" xr:uid="{00000000-0005-0000-0000-0000D2180000}"/>
    <cellStyle name="20% - Accent4 39 3 2" xfId="6688" xr:uid="{00000000-0005-0000-0000-0000D3180000}"/>
    <cellStyle name="20% - Accent4 39 3 3" xfId="6689" xr:uid="{00000000-0005-0000-0000-0000D4180000}"/>
    <cellStyle name="20% - Accent4 39 3_Essbase BS Tax Accounts EOY" xfId="6690" xr:uid="{00000000-0005-0000-0000-0000D5180000}"/>
    <cellStyle name="20% - Accent4 39 4" xfId="6691" xr:uid="{00000000-0005-0000-0000-0000D6180000}"/>
    <cellStyle name="20% - Accent4 39 5" xfId="6692" xr:uid="{00000000-0005-0000-0000-0000D7180000}"/>
    <cellStyle name="20% - Accent4 39_Essbase BS Tax Accounts EOY" xfId="6693" xr:uid="{00000000-0005-0000-0000-0000D8180000}"/>
    <cellStyle name="20% - Accent4 4" xfId="6694" xr:uid="{00000000-0005-0000-0000-0000D9180000}"/>
    <cellStyle name="20% - Accent4 4 10" xfId="6695" xr:uid="{00000000-0005-0000-0000-0000DA180000}"/>
    <cellStyle name="20% - Accent4 4 10 2" xfId="6696" xr:uid="{00000000-0005-0000-0000-0000DB180000}"/>
    <cellStyle name="20% - Accent4 4 10 2 2" xfId="6697" xr:uid="{00000000-0005-0000-0000-0000DC180000}"/>
    <cellStyle name="20% - Accent4 4 10 3" xfId="6698" xr:uid="{00000000-0005-0000-0000-0000DD180000}"/>
    <cellStyle name="20% - Accent4 4 11" xfId="6699" xr:uid="{00000000-0005-0000-0000-0000DE180000}"/>
    <cellStyle name="20% - Accent4 4 11 2" xfId="6700" xr:uid="{00000000-0005-0000-0000-0000DF180000}"/>
    <cellStyle name="20% - Accent4 4 11 2 2" xfId="6701" xr:uid="{00000000-0005-0000-0000-0000E0180000}"/>
    <cellStyle name="20% - Accent4 4 11 3" xfId="6702" xr:uid="{00000000-0005-0000-0000-0000E1180000}"/>
    <cellStyle name="20% - Accent4 4 12" xfId="6703" xr:uid="{00000000-0005-0000-0000-0000E2180000}"/>
    <cellStyle name="20% - Accent4 4 12 2" xfId="6704" xr:uid="{00000000-0005-0000-0000-0000E3180000}"/>
    <cellStyle name="20% - Accent4 4 12 2 2" xfId="6705" xr:uid="{00000000-0005-0000-0000-0000E4180000}"/>
    <cellStyle name="20% - Accent4 4 12 3" xfId="6706" xr:uid="{00000000-0005-0000-0000-0000E5180000}"/>
    <cellStyle name="20% - Accent4 4 13" xfId="6707" xr:uid="{00000000-0005-0000-0000-0000E6180000}"/>
    <cellStyle name="20% - Accent4 4 13 2" xfId="6708" xr:uid="{00000000-0005-0000-0000-0000E7180000}"/>
    <cellStyle name="20% - Accent4 4 2" xfId="6709" xr:uid="{00000000-0005-0000-0000-0000E8180000}"/>
    <cellStyle name="20% - Accent4 4 2 2" xfId="6710" xr:uid="{00000000-0005-0000-0000-0000E9180000}"/>
    <cellStyle name="20% - Accent4 4 2 2 2" xfId="6711" xr:uid="{00000000-0005-0000-0000-0000EA180000}"/>
    <cellStyle name="20% - Accent4 4 2 2 3" xfId="6712" xr:uid="{00000000-0005-0000-0000-0000EB180000}"/>
    <cellStyle name="20% - Accent4 4 2 2 4" xfId="6713" xr:uid="{00000000-0005-0000-0000-0000EC180000}"/>
    <cellStyle name="20% - Accent4 4 2 3" xfId="6714" xr:uid="{00000000-0005-0000-0000-0000ED180000}"/>
    <cellStyle name="20% - Accent4 4 2 4" xfId="6715" xr:uid="{00000000-0005-0000-0000-0000EE180000}"/>
    <cellStyle name="20% - Accent4 4 2 5" xfId="6716" xr:uid="{00000000-0005-0000-0000-0000EF180000}"/>
    <cellStyle name="20% - Accent4 4 2 6" xfId="6717" xr:uid="{00000000-0005-0000-0000-0000F0180000}"/>
    <cellStyle name="20% - Accent4 4 2 7" xfId="6718" xr:uid="{00000000-0005-0000-0000-0000F1180000}"/>
    <cellStyle name="20% - Accent4 4 2_Basis Info" xfId="6719" xr:uid="{00000000-0005-0000-0000-0000F2180000}"/>
    <cellStyle name="20% - Accent4 4 3" xfId="6720" xr:uid="{00000000-0005-0000-0000-0000F3180000}"/>
    <cellStyle name="20% - Accent4 4 3 2" xfId="6721" xr:uid="{00000000-0005-0000-0000-0000F4180000}"/>
    <cellStyle name="20% - Accent4 4 4" xfId="6722" xr:uid="{00000000-0005-0000-0000-0000F5180000}"/>
    <cellStyle name="20% - Accent4 4 4 2" xfId="6723" xr:uid="{00000000-0005-0000-0000-0000F6180000}"/>
    <cellStyle name="20% - Accent4 4 4 3" xfId="6724" xr:uid="{00000000-0005-0000-0000-0000F7180000}"/>
    <cellStyle name="20% - Accent4 4 4 3 2" xfId="6725" xr:uid="{00000000-0005-0000-0000-0000F8180000}"/>
    <cellStyle name="20% - Accent4 4 4 3 3" xfId="6726" xr:uid="{00000000-0005-0000-0000-0000F9180000}"/>
    <cellStyle name="20% - Accent4 4 4 3_Essbase BS Tax Accounts EOY" xfId="6727" xr:uid="{00000000-0005-0000-0000-0000FA180000}"/>
    <cellStyle name="20% - Accent4 4 4 4" xfId="6728" xr:uid="{00000000-0005-0000-0000-0000FB180000}"/>
    <cellStyle name="20% - Accent4 4 5" xfId="6729" xr:uid="{00000000-0005-0000-0000-0000FC180000}"/>
    <cellStyle name="20% - Accent4 4 5 2" xfId="6730" xr:uid="{00000000-0005-0000-0000-0000FD180000}"/>
    <cellStyle name="20% - Accent4 4 5 2 2" xfId="6731" xr:uid="{00000000-0005-0000-0000-0000FE180000}"/>
    <cellStyle name="20% - Accent4 4 5 2 2 2" xfId="6732" xr:uid="{00000000-0005-0000-0000-0000FF180000}"/>
    <cellStyle name="20% - Accent4 4 5 2 3" xfId="6733" xr:uid="{00000000-0005-0000-0000-000000190000}"/>
    <cellStyle name="20% - Accent4 4 5 3" xfId="6734" xr:uid="{00000000-0005-0000-0000-000001190000}"/>
    <cellStyle name="20% - Accent4 4 5 3 2" xfId="6735" xr:uid="{00000000-0005-0000-0000-000002190000}"/>
    <cellStyle name="20% - Accent4 4 5 4" xfId="6736" xr:uid="{00000000-0005-0000-0000-000003190000}"/>
    <cellStyle name="20% - Accent4 4 5 5" xfId="6737" xr:uid="{00000000-0005-0000-0000-000004190000}"/>
    <cellStyle name="20% - Accent4 4 5 6" xfId="6738" xr:uid="{00000000-0005-0000-0000-000005190000}"/>
    <cellStyle name="20% - Accent4 4 5_Essbase BS Tax Accounts EOY" xfId="6739" xr:uid="{00000000-0005-0000-0000-000006190000}"/>
    <cellStyle name="20% - Accent4 4 6" xfId="6740" xr:uid="{00000000-0005-0000-0000-000007190000}"/>
    <cellStyle name="20% - Accent4 4 6 2" xfId="6741" xr:uid="{00000000-0005-0000-0000-000008190000}"/>
    <cellStyle name="20% - Accent4 4 6 2 2" xfId="6742" xr:uid="{00000000-0005-0000-0000-000009190000}"/>
    <cellStyle name="20% - Accent4 4 6 3" xfId="6743" xr:uid="{00000000-0005-0000-0000-00000A190000}"/>
    <cellStyle name="20% - Accent4 4 6 4" xfId="6744" xr:uid="{00000000-0005-0000-0000-00000B190000}"/>
    <cellStyle name="20% - Accent4 4 6_Essbase BS Tax Accounts EOY" xfId="6745" xr:uid="{00000000-0005-0000-0000-00000C190000}"/>
    <cellStyle name="20% - Accent4 4 7" xfId="6746" xr:uid="{00000000-0005-0000-0000-00000D190000}"/>
    <cellStyle name="20% - Accent4 4 7 2" xfId="6747" xr:uid="{00000000-0005-0000-0000-00000E190000}"/>
    <cellStyle name="20% - Accent4 4 7 2 2" xfId="6748" xr:uid="{00000000-0005-0000-0000-00000F190000}"/>
    <cellStyle name="20% - Accent4 4 7 3" xfId="6749" xr:uid="{00000000-0005-0000-0000-000010190000}"/>
    <cellStyle name="20% - Accent4 4 7 4" xfId="6750" xr:uid="{00000000-0005-0000-0000-000011190000}"/>
    <cellStyle name="20% - Accent4 4 7_Essbase BS Tax Accounts EOY" xfId="6751" xr:uid="{00000000-0005-0000-0000-000012190000}"/>
    <cellStyle name="20% - Accent4 4 8" xfId="6752" xr:uid="{00000000-0005-0000-0000-000013190000}"/>
    <cellStyle name="20% - Accent4 4 8 2" xfId="6753" xr:uid="{00000000-0005-0000-0000-000014190000}"/>
    <cellStyle name="20% - Accent4 4 8 2 2" xfId="6754" xr:uid="{00000000-0005-0000-0000-000015190000}"/>
    <cellStyle name="20% - Accent4 4 8 3" xfId="6755" xr:uid="{00000000-0005-0000-0000-000016190000}"/>
    <cellStyle name="20% - Accent4 4 8 4" xfId="6756" xr:uid="{00000000-0005-0000-0000-000017190000}"/>
    <cellStyle name="20% - Accent4 4 8_Essbase BS Tax Accounts EOY" xfId="6757" xr:uid="{00000000-0005-0000-0000-000018190000}"/>
    <cellStyle name="20% - Accent4 4 9" xfId="6758" xr:uid="{00000000-0005-0000-0000-000019190000}"/>
    <cellStyle name="20% - Accent4 4 9 2" xfId="6759" xr:uid="{00000000-0005-0000-0000-00001A190000}"/>
    <cellStyle name="20% - Accent4 4 9 2 2" xfId="6760" xr:uid="{00000000-0005-0000-0000-00001B190000}"/>
    <cellStyle name="20% - Accent4 4 9 3" xfId="6761" xr:uid="{00000000-0005-0000-0000-00001C190000}"/>
    <cellStyle name="20% - Accent4 4 9 4" xfId="6762" xr:uid="{00000000-0005-0000-0000-00001D190000}"/>
    <cellStyle name="20% - Accent4 4 9_Essbase BS Tax Accounts EOY" xfId="6763" xr:uid="{00000000-0005-0000-0000-00001E190000}"/>
    <cellStyle name="20% - Accent4 4_Cap Software Basis Adj" xfId="6764" xr:uid="{00000000-0005-0000-0000-00001F190000}"/>
    <cellStyle name="20% - Accent4 40" xfId="6765" xr:uid="{00000000-0005-0000-0000-000020190000}"/>
    <cellStyle name="20% - Accent4 40 2" xfId="6766" xr:uid="{00000000-0005-0000-0000-000021190000}"/>
    <cellStyle name="20% - Accent4 40 2 2" xfId="6767" xr:uid="{00000000-0005-0000-0000-000022190000}"/>
    <cellStyle name="20% - Accent4 40 2 2 2" xfId="6768" xr:uid="{00000000-0005-0000-0000-000023190000}"/>
    <cellStyle name="20% - Accent4 40 2 2 3" xfId="6769" xr:uid="{00000000-0005-0000-0000-000024190000}"/>
    <cellStyle name="20% - Accent4 40 2 2_Essbase BS Tax Accounts EOY" xfId="6770" xr:uid="{00000000-0005-0000-0000-000025190000}"/>
    <cellStyle name="20% - Accent4 40 2 3" xfId="6771" xr:uid="{00000000-0005-0000-0000-000026190000}"/>
    <cellStyle name="20% - Accent4 40 2 4" xfId="6772" xr:uid="{00000000-0005-0000-0000-000027190000}"/>
    <cellStyle name="20% - Accent4 40 2_Essbase BS Tax Accounts EOY" xfId="6773" xr:uid="{00000000-0005-0000-0000-000028190000}"/>
    <cellStyle name="20% - Accent4 40 3" xfId="6774" xr:uid="{00000000-0005-0000-0000-000029190000}"/>
    <cellStyle name="20% - Accent4 40 3 2" xfId="6775" xr:uid="{00000000-0005-0000-0000-00002A190000}"/>
    <cellStyle name="20% - Accent4 40 3 3" xfId="6776" xr:uid="{00000000-0005-0000-0000-00002B190000}"/>
    <cellStyle name="20% - Accent4 40 3_Essbase BS Tax Accounts EOY" xfId="6777" xr:uid="{00000000-0005-0000-0000-00002C190000}"/>
    <cellStyle name="20% - Accent4 40 4" xfId="6778" xr:uid="{00000000-0005-0000-0000-00002D190000}"/>
    <cellStyle name="20% - Accent4 40 5" xfId="6779" xr:uid="{00000000-0005-0000-0000-00002E190000}"/>
    <cellStyle name="20% - Accent4 40_Essbase BS Tax Accounts EOY" xfId="6780" xr:uid="{00000000-0005-0000-0000-00002F190000}"/>
    <cellStyle name="20% - Accent4 41" xfId="6781" xr:uid="{00000000-0005-0000-0000-000030190000}"/>
    <cellStyle name="20% - Accent4 41 2" xfId="6782" xr:uid="{00000000-0005-0000-0000-000031190000}"/>
    <cellStyle name="20% - Accent4 41 2 2" xfId="6783" xr:uid="{00000000-0005-0000-0000-000032190000}"/>
    <cellStyle name="20% - Accent4 41 2 2 2" xfId="6784" xr:uid="{00000000-0005-0000-0000-000033190000}"/>
    <cellStyle name="20% - Accent4 41 2 2 3" xfId="6785" xr:uid="{00000000-0005-0000-0000-000034190000}"/>
    <cellStyle name="20% - Accent4 41 2 2_Essbase BS Tax Accounts EOY" xfId="6786" xr:uid="{00000000-0005-0000-0000-000035190000}"/>
    <cellStyle name="20% - Accent4 41 2 3" xfId="6787" xr:uid="{00000000-0005-0000-0000-000036190000}"/>
    <cellStyle name="20% - Accent4 41 2 4" xfId="6788" xr:uid="{00000000-0005-0000-0000-000037190000}"/>
    <cellStyle name="20% - Accent4 41 2_Essbase BS Tax Accounts EOY" xfId="6789" xr:uid="{00000000-0005-0000-0000-000038190000}"/>
    <cellStyle name="20% - Accent4 41 3" xfId="6790" xr:uid="{00000000-0005-0000-0000-000039190000}"/>
    <cellStyle name="20% - Accent4 41 3 2" xfId="6791" xr:uid="{00000000-0005-0000-0000-00003A190000}"/>
    <cellStyle name="20% - Accent4 41 3 3" xfId="6792" xr:uid="{00000000-0005-0000-0000-00003B190000}"/>
    <cellStyle name="20% - Accent4 41 3_Essbase BS Tax Accounts EOY" xfId="6793" xr:uid="{00000000-0005-0000-0000-00003C190000}"/>
    <cellStyle name="20% - Accent4 41 4" xfId="6794" xr:uid="{00000000-0005-0000-0000-00003D190000}"/>
    <cellStyle name="20% - Accent4 41 5" xfId="6795" xr:uid="{00000000-0005-0000-0000-00003E190000}"/>
    <cellStyle name="20% - Accent4 41_Essbase BS Tax Accounts EOY" xfId="6796" xr:uid="{00000000-0005-0000-0000-00003F190000}"/>
    <cellStyle name="20% - Accent4 42" xfId="6797" xr:uid="{00000000-0005-0000-0000-000040190000}"/>
    <cellStyle name="20% - Accent4 42 2" xfId="6798" xr:uid="{00000000-0005-0000-0000-000041190000}"/>
    <cellStyle name="20% - Accent4 42 2 2" xfId="6799" xr:uid="{00000000-0005-0000-0000-000042190000}"/>
    <cellStyle name="20% - Accent4 42 2 2 2" xfId="6800" xr:uid="{00000000-0005-0000-0000-000043190000}"/>
    <cellStyle name="20% - Accent4 42 2 2 3" xfId="6801" xr:uid="{00000000-0005-0000-0000-000044190000}"/>
    <cellStyle name="20% - Accent4 42 2 2_Essbase BS Tax Accounts EOY" xfId="6802" xr:uid="{00000000-0005-0000-0000-000045190000}"/>
    <cellStyle name="20% - Accent4 42 2 3" xfId="6803" xr:uid="{00000000-0005-0000-0000-000046190000}"/>
    <cellStyle name="20% - Accent4 42 2 4" xfId="6804" xr:uid="{00000000-0005-0000-0000-000047190000}"/>
    <cellStyle name="20% - Accent4 42 2_Essbase BS Tax Accounts EOY" xfId="6805" xr:uid="{00000000-0005-0000-0000-000048190000}"/>
    <cellStyle name="20% - Accent4 42 3" xfId="6806" xr:uid="{00000000-0005-0000-0000-000049190000}"/>
    <cellStyle name="20% - Accent4 42 3 2" xfId="6807" xr:uid="{00000000-0005-0000-0000-00004A190000}"/>
    <cellStyle name="20% - Accent4 42 3 3" xfId="6808" xr:uid="{00000000-0005-0000-0000-00004B190000}"/>
    <cellStyle name="20% - Accent4 42 3_Essbase BS Tax Accounts EOY" xfId="6809" xr:uid="{00000000-0005-0000-0000-00004C190000}"/>
    <cellStyle name="20% - Accent4 42 4" xfId="6810" xr:uid="{00000000-0005-0000-0000-00004D190000}"/>
    <cellStyle name="20% - Accent4 42 5" xfId="6811" xr:uid="{00000000-0005-0000-0000-00004E190000}"/>
    <cellStyle name="20% - Accent4 42_Essbase BS Tax Accounts EOY" xfId="6812" xr:uid="{00000000-0005-0000-0000-00004F190000}"/>
    <cellStyle name="20% - Accent4 43" xfId="6813" xr:uid="{00000000-0005-0000-0000-000050190000}"/>
    <cellStyle name="20% - Accent4 43 2" xfId="6814" xr:uid="{00000000-0005-0000-0000-000051190000}"/>
    <cellStyle name="20% - Accent4 43 2 2" xfId="6815" xr:uid="{00000000-0005-0000-0000-000052190000}"/>
    <cellStyle name="20% - Accent4 43 2 2 2" xfId="6816" xr:uid="{00000000-0005-0000-0000-000053190000}"/>
    <cellStyle name="20% - Accent4 43 2 2 3" xfId="6817" xr:uid="{00000000-0005-0000-0000-000054190000}"/>
    <cellStyle name="20% - Accent4 43 2 2_Essbase BS Tax Accounts EOY" xfId="6818" xr:uid="{00000000-0005-0000-0000-000055190000}"/>
    <cellStyle name="20% - Accent4 43 2 3" xfId="6819" xr:uid="{00000000-0005-0000-0000-000056190000}"/>
    <cellStyle name="20% - Accent4 43 2 4" xfId="6820" xr:uid="{00000000-0005-0000-0000-000057190000}"/>
    <cellStyle name="20% - Accent4 43 2_Essbase BS Tax Accounts EOY" xfId="6821" xr:uid="{00000000-0005-0000-0000-000058190000}"/>
    <cellStyle name="20% - Accent4 43 3" xfId="6822" xr:uid="{00000000-0005-0000-0000-000059190000}"/>
    <cellStyle name="20% - Accent4 43 3 2" xfId="6823" xr:uid="{00000000-0005-0000-0000-00005A190000}"/>
    <cellStyle name="20% - Accent4 43 3 3" xfId="6824" xr:uid="{00000000-0005-0000-0000-00005B190000}"/>
    <cellStyle name="20% - Accent4 43 3_Essbase BS Tax Accounts EOY" xfId="6825" xr:uid="{00000000-0005-0000-0000-00005C190000}"/>
    <cellStyle name="20% - Accent4 43 4" xfId="6826" xr:uid="{00000000-0005-0000-0000-00005D190000}"/>
    <cellStyle name="20% - Accent4 43 5" xfId="6827" xr:uid="{00000000-0005-0000-0000-00005E190000}"/>
    <cellStyle name="20% - Accent4 43_Essbase BS Tax Accounts EOY" xfId="6828" xr:uid="{00000000-0005-0000-0000-00005F190000}"/>
    <cellStyle name="20% - Accent4 44" xfId="6829" xr:uid="{00000000-0005-0000-0000-000060190000}"/>
    <cellStyle name="20% - Accent4 44 2" xfId="6830" xr:uid="{00000000-0005-0000-0000-000061190000}"/>
    <cellStyle name="20% - Accent4 44 2 2" xfId="6831" xr:uid="{00000000-0005-0000-0000-000062190000}"/>
    <cellStyle name="20% - Accent4 44 2 2 2" xfId="6832" xr:uid="{00000000-0005-0000-0000-000063190000}"/>
    <cellStyle name="20% - Accent4 44 2 2 3" xfId="6833" xr:uid="{00000000-0005-0000-0000-000064190000}"/>
    <cellStyle name="20% - Accent4 44 2 2_Essbase BS Tax Accounts EOY" xfId="6834" xr:uid="{00000000-0005-0000-0000-000065190000}"/>
    <cellStyle name="20% - Accent4 44 2 3" xfId="6835" xr:uid="{00000000-0005-0000-0000-000066190000}"/>
    <cellStyle name="20% - Accent4 44 2 4" xfId="6836" xr:uid="{00000000-0005-0000-0000-000067190000}"/>
    <cellStyle name="20% - Accent4 44 2_Essbase BS Tax Accounts EOY" xfId="6837" xr:uid="{00000000-0005-0000-0000-000068190000}"/>
    <cellStyle name="20% - Accent4 44 3" xfId="6838" xr:uid="{00000000-0005-0000-0000-000069190000}"/>
    <cellStyle name="20% - Accent4 44 3 2" xfId="6839" xr:uid="{00000000-0005-0000-0000-00006A190000}"/>
    <cellStyle name="20% - Accent4 44 3 3" xfId="6840" xr:uid="{00000000-0005-0000-0000-00006B190000}"/>
    <cellStyle name="20% - Accent4 44 3_Essbase BS Tax Accounts EOY" xfId="6841" xr:uid="{00000000-0005-0000-0000-00006C190000}"/>
    <cellStyle name="20% - Accent4 44 4" xfId="6842" xr:uid="{00000000-0005-0000-0000-00006D190000}"/>
    <cellStyle name="20% - Accent4 44 5" xfId="6843" xr:uid="{00000000-0005-0000-0000-00006E190000}"/>
    <cellStyle name="20% - Accent4 44_Essbase BS Tax Accounts EOY" xfId="6844" xr:uid="{00000000-0005-0000-0000-00006F190000}"/>
    <cellStyle name="20% - Accent4 45" xfId="6845" xr:uid="{00000000-0005-0000-0000-000070190000}"/>
    <cellStyle name="20% - Accent4 45 2" xfId="6846" xr:uid="{00000000-0005-0000-0000-000071190000}"/>
    <cellStyle name="20% - Accent4 45 2 2" xfId="6847" xr:uid="{00000000-0005-0000-0000-000072190000}"/>
    <cellStyle name="20% - Accent4 45 2 2 2" xfId="6848" xr:uid="{00000000-0005-0000-0000-000073190000}"/>
    <cellStyle name="20% - Accent4 45 2 2 3" xfId="6849" xr:uid="{00000000-0005-0000-0000-000074190000}"/>
    <cellStyle name="20% - Accent4 45 2 2_Essbase BS Tax Accounts EOY" xfId="6850" xr:uid="{00000000-0005-0000-0000-000075190000}"/>
    <cellStyle name="20% - Accent4 45 2 3" xfId="6851" xr:uid="{00000000-0005-0000-0000-000076190000}"/>
    <cellStyle name="20% - Accent4 45 2 4" xfId="6852" xr:uid="{00000000-0005-0000-0000-000077190000}"/>
    <cellStyle name="20% - Accent4 45 2_Essbase BS Tax Accounts EOY" xfId="6853" xr:uid="{00000000-0005-0000-0000-000078190000}"/>
    <cellStyle name="20% - Accent4 45 3" xfId="6854" xr:uid="{00000000-0005-0000-0000-000079190000}"/>
    <cellStyle name="20% - Accent4 45 3 2" xfId="6855" xr:uid="{00000000-0005-0000-0000-00007A190000}"/>
    <cellStyle name="20% - Accent4 45 3 3" xfId="6856" xr:uid="{00000000-0005-0000-0000-00007B190000}"/>
    <cellStyle name="20% - Accent4 45 3_Essbase BS Tax Accounts EOY" xfId="6857" xr:uid="{00000000-0005-0000-0000-00007C190000}"/>
    <cellStyle name="20% - Accent4 45 4" xfId="6858" xr:uid="{00000000-0005-0000-0000-00007D190000}"/>
    <cellStyle name="20% - Accent4 45 5" xfId="6859" xr:uid="{00000000-0005-0000-0000-00007E190000}"/>
    <cellStyle name="20% - Accent4 45_Essbase BS Tax Accounts EOY" xfId="6860" xr:uid="{00000000-0005-0000-0000-00007F190000}"/>
    <cellStyle name="20% - Accent4 46" xfId="6861" xr:uid="{00000000-0005-0000-0000-000080190000}"/>
    <cellStyle name="20% - Accent4 46 2" xfId="6862" xr:uid="{00000000-0005-0000-0000-000081190000}"/>
    <cellStyle name="20% - Accent4 46 2 2" xfId="6863" xr:uid="{00000000-0005-0000-0000-000082190000}"/>
    <cellStyle name="20% - Accent4 46 2 2 2" xfId="6864" xr:uid="{00000000-0005-0000-0000-000083190000}"/>
    <cellStyle name="20% - Accent4 46 2 2 3" xfId="6865" xr:uid="{00000000-0005-0000-0000-000084190000}"/>
    <cellStyle name="20% - Accent4 46 2 2_Essbase BS Tax Accounts EOY" xfId="6866" xr:uid="{00000000-0005-0000-0000-000085190000}"/>
    <cellStyle name="20% - Accent4 46 2 3" xfId="6867" xr:uid="{00000000-0005-0000-0000-000086190000}"/>
    <cellStyle name="20% - Accent4 46 2 4" xfId="6868" xr:uid="{00000000-0005-0000-0000-000087190000}"/>
    <cellStyle name="20% - Accent4 46 2_Essbase BS Tax Accounts EOY" xfId="6869" xr:uid="{00000000-0005-0000-0000-000088190000}"/>
    <cellStyle name="20% - Accent4 46 3" xfId="6870" xr:uid="{00000000-0005-0000-0000-000089190000}"/>
    <cellStyle name="20% - Accent4 46 3 2" xfId="6871" xr:uid="{00000000-0005-0000-0000-00008A190000}"/>
    <cellStyle name="20% - Accent4 46 3 3" xfId="6872" xr:uid="{00000000-0005-0000-0000-00008B190000}"/>
    <cellStyle name="20% - Accent4 46 3_Essbase BS Tax Accounts EOY" xfId="6873" xr:uid="{00000000-0005-0000-0000-00008C190000}"/>
    <cellStyle name="20% - Accent4 46 4" xfId="6874" xr:uid="{00000000-0005-0000-0000-00008D190000}"/>
    <cellStyle name="20% - Accent4 46 5" xfId="6875" xr:uid="{00000000-0005-0000-0000-00008E190000}"/>
    <cellStyle name="20% - Accent4 46_Essbase BS Tax Accounts EOY" xfId="6876" xr:uid="{00000000-0005-0000-0000-00008F190000}"/>
    <cellStyle name="20% - Accent4 47" xfId="6877" xr:uid="{00000000-0005-0000-0000-000090190000}"/>
    <cellStyle name="20% - Accent4 47 2" xfId="6878" xr:uid="{00000000-0005-0000-0000-000091190000}"/>
    <cellStyle name="20% - Accent4 47 2 2" xfId="6879" xr:uid="{00000000-0005-0000-0000-000092190000}"/>
    <cellStyle name="20% - Accent4 47 2 2 2" xfId="6880" xr:uid="{00000000-0005-0000-0000-000093190000}"/>
    <cellStyle name="20% - Accent4 47 2 2 3" xfId="6881" xr:uid="{00000000-0005-0000-0000-000094190000}"/>
    <cellStyle name="20% - Accent4 47 2 2_Essbase BS Tax Accounts EOY" xfId="6882" xr:uid="{00000000-0005-0000-0000-000095190000}"/>
    <cellStyle name="20% - Accent4 47 2 3" xfId="6883" xr:uid="{00000000-0005-0000-0000-000096190000}"/>
    <cellStyle name="20% - Accent4 47 2 4" xfId="6884" xr:uid="{00000000-0005-0000-0000-000097190000}"/>
    <cellStyle name="20% - Accent4 47 2_Essbase BS Tax Accounts EOY" xfId="6885" xr:uid="{00000000-0005-0000-0000-000098190000}"/>
    <cellStyle name="20% - Accent4 47 3" xfId="6886" xr:uid="{00000000-0005-0000-0000-000099190000}"/>
    <cellStyle name="20% - Accent4 47 3 2" xfId="6887" xr:uid="{00000000-0005-0000-0000-00009A190000}"/>
    <cellStyle name="20% - Accent4 47 3 3" xfId="6888" xr:uid="{00000000-0005-0000-0000-00009B190000}"/>
    <cellStyle name="20% - Accent4 47 3_Essbase BS Tax Accounts EOY" xfId="6889" xr:uid="{00000000-0005-0000-0000-00009C190000}"/>
    <cellStyle name="20% - Accent4 47 4" xfId="6890" xr:uid="{00000000-0005-0000-0000-00009D190000}"/>
    <cellStyle name="20% - Accent4 47 5" xfId="6891" xr:uid="{00000000-0005-0000-0000-00009E190000}"/>
    <cellStyle name="20% - Accent4 47_Essbase BS Tax Accounts EOY" xfId="6892" xr:uid="{00000000-0005-0000-0000-00009F190000}"/>
    <cellStyle name="20% - Accent4 48" xfId="6893" xr:uid="{00000000-0005-0000-0000-0000A0190000}"/>
    <cellStyle name="20% - Accent4 48 2" xfId="6894" xr:uid="{00000000-0005-0000-0000-0000A1190000}"/>
    <cellStyle name="20% - Accent4 48 2 2" xfId="6895" xr:uid="{00000000-0005-0000-0000-0000A2190000}"/>
    <cellStyle name="20% - Accent4 48 2 2 2" xfId="6896" xr:uid="{00000000-0005-0000-0000-0000A3190000}"/>
    <cellStyle name="20% - Accent4 48 2 2 3" xfId="6897" xr:uid="{00000000-0005-0000-0000-0000A4190000}"/>
    <cellStyle name="20% - Accent4 48 2 2_Essbase BS Tax Accounts EOY" xfId="6898" xr:uid="{00000000-0005-0000-0000-0000A5190000}"/>
    <cellStyle name="20% - Accent4 48 2 3" xfId="6899" xr:uid="{00000000-0005-0000-0000-0000A6190000}"/>
    <cellStyle name="20% - Accent4 48 2 4" xfId="6900" xr:uid="{00000000-0005-0000-0000-0000A7190000}"/>
    <cellStyle name="20% - Accent4 48 2_Essbase BS Tax Accounts EOY" xfId="6901" xr:uid="{00000000-0005-0000-0000-0000A8190000}"/>
    <cellStyle name="20% - Accent4 48 3" xfId="6902" xr:uid="{00000000-0005-0000-0000-0000A9190000}"/>
    <cellStyle name="20% - Accent4 48 3 2" xfId="6903" xr:uid="{00000000-0005-0000-0000-0000AA190000}"/>
    <cellStyle name="20% - Accent4 48 3 3" xfId="6904" xr:uid="{00000000-0005-0000-0000-0000AB190000}"/>
    <cellStyle name="20% - Accent4 48 3_Essbase BS Tax Accounts EOY" xfId="6905" xr:uid="{00000000-0005-0000-0000-0000AC190000}"/>
    <cellStyle name="20% - Accent4 48 4" xfId="6906" xr:uid="{00000000-0005-0000-0000-0000AD190000}"/>
    <cellStyle name="20% - Accent4 48 5" xfId="6907" xr:uid="{00000000-0005-0000-0000-0000AE190000}"/>
    <cellStyle name="20% - Accent4 48_Essbase BS Tax Accounts EOY" xfId="6908" xr:uid="{00000000-0005-0000-0000-0000AF190000}"/>
    <cellStyle name="20% - Accent4 49" xfId="6909" xr:uid="{00000000-0005-0000-0000-0000B0190000}"/>
    <cellStyle name="20% - Accent4 49 2" xfId="6910" xr:uid="{00000000-0005-0000-0000-0000B1190000}"/>
    <cellStyle name="20% - Accent4 49 2 2" xfId="6911" xr:uid="{00000000-0005-0000-0000-0000B2190000}"/>
    <cellStyle name="20% - Accent4 49 2 2 2" xfId="6912" xr:uid="{00000000-0005-0000-0000-0000B3190000}"/>
    <cellStyle name="20% - Accent4 49 2 2 3" xfId="6913" xr:uid="{00000000-0005-0000-0000-0000B4190000}"/>
    <cellStyle name="20% - Accent4 49 2 2_Essbase BS Tax Accounts EOY" xfId="6914" xr:uid="{00000000-0005-0000-0000-0000B5190000}"/>
    <cellStyle name="20% - Accent4 49 2 3" xfId="6915" xr:uid="{00000000-0005-0000-0000-0000B6190000}"/>
    <cellStyle name="20% - Accent4 49 2 4" xfId="6916" xr:uid="{00000000-0005-0000-0000-0000B7190000}"/>
    <cellStyle name="20% - Accent4 49 2_Essbase BS Tax Accounts EOY" xfId="6917" xr:uid="{00000000-0005-0000-0000-0000B8190000}"/>
    <cellStyle name="20% - Accent4 49 3" xfId="6918" xr:uid="{00000000-0005-0000-0000-0000B9190000}"/>
    <cellStyle name="20% - Accent4 49 3 2" xfId="6919" xr:uid="{00000000-0005-0000-0000-0000BA190000}"/>
    <cellStyle name="20% - Accent4 49 3 3" xfId="6920" xr:uid="{00000000-0005-0000-0000-0000BB190000}"/>
    <cellStyle name="20% - Accent4 49 3_Essbase BS Tax Accounts EOY" xfId="6921" xr:uid="{00000000-0005-0000-0000-0000BC190000}"/>
    <cellStyle name="20% - Accent4 49 4" xfId="6922" xr:uid="{00000000-0005-0000-0000-0000BD190000}"/>
    <cellStyle name="20% - Accent4 49 5" xfId="6923" xr:uid="{00000000-0005-0000-0000-0000BE190000}"/>
    <cellStyle name="20% - Accent4 49_Essbase BS Tax Accounts EOY" xfId="6924" xr:uid="{00000000-0005-0000-0000-0000BF190000}"/>
    <cellStyle name="20% - Accent4 5" xfId="6925" xr:uid="{00000000-0005-0000-0000-0000C0190000}"/>
    <cellStyle name="20% - Accent4 5 2" xfId="6926" xr:uid="{00000000-0005-0000-0000-0000C1190000}"/>
    <cellStyle name="20% - Accent4 5 2 2" xfId="6927" xr:uid="{00000000-0005-0000-0000-0000C2190000}"/>
    <cellStyle name="20% - Accent4 5 2 3" xfId="6928" xr:uid="{00000000-0005-0000-0000-0000C3190000}"/>
    <cellStyle name="20% - Accent4 5 2 4" xfId="6929" xr:uid="{00000000-0005-0000-0000-0000C4190000}"/>
    <cellStyle name="20% - Accent4 5 3" xfId="6930" xr:uid="{00000000-0005-0000-0000-0000C5190000}"/>
    <cellStyle name="20% - Accent4 5 3 2" xfId="6931" xr:uid="{00000000-0005-0000-0000-0000C6190000}"/>
    <cellStyle name="20% - Accent4 5 4" xfId="6932" xr:uid="{00000000-0005-0000-0000-0000C7190000}"/>
    <cellStyle name="20% - Accent4 5 4 2" xfId="6933" xr:uid="{00000000-0005-0000-0000-0000C8190000}"/>
    <cellStyle name="20% - Accent4 5 4 3" xfId="6934" xr:uid="{00000000-0005-0000-0000-0000C9190000}"/>
    <cellStyle name="20% - Accent4 5 4_Essbase BS Tax Accounts EOY" xfId="6935" xr:uid="{00000000-0005-0000-0000-0000CA190000}"/>
    <cellStyle name="20% - Accent4 5_Cap Software Basis Adj" xfId="6936" xr:uid="{00000000-0005-0000-0000-0000CB190000}"/>
    <cellStyle name="20% - Accent4 50" xfId="6937" xr:uid="{00000000-0005-0000-0000-0000CC190000}"/>
    <cellStyle name="20% - Accent4 50 2" xfId="6938" xr:uid="{00000000-0005-0000-0000-0000CD190000}"/>
    <cellStyle name="20% - Accent4 50 2 2" xfId="6939" xr:uid="{00000000-0005-0000-0000-0000CE190000}"/>
    <cellStyle name="20% - Accent4 50 2 2 2" xfId="6940" xr:uid="{00000000-0005-0000-0000-0000CF190000}"/>
    <cellStyle name="20% - Accent4 50 2 2 3" xfId="6941" xr:uid="{00000000-0005-0000-0000-0000D0190000}"/>
    <cellStyle name="20% - Accent4 50 2 2_Essbase BS Tax Accounts EOY" xfId="6942" xr:uid="{00000000-0005-0000-0000-0000D1190000}"/>
    <cellStyle name="20% - Accent4 50 2 3" xfId="6943" xr:uid="{00000000-0005-0000-0000-0000D2190000}"/>
    <cellStyle name="20% - Accent4 50 2 4" xfId="6944" xr:uid="{00000000-0005-0000-0000-0000D3190000}"/>
    <cellStyle name="20% - Accent4 50 2_Essbase BS Tax Accounts EOY" xfId="6945" xr:uid="{00000000-0005-0000-0000-0000D4190000}"/>
    <cellStyle name="20% - Accent4 50 3" xfId="6946" xr:uid="{00000000-0005-0000-0000-0000D5190000}"/>
    <cellStyle name="20% - Accent4 50 3 2" xfId="6947" xr:uid="{00000000-0005-0000-0000-0000D6190000}"/>
    <cellStyle name="20% - Accent4 50 3 3" xfId="6948" xr:uid="{00000000-0005-0000-0000-0000D7190000}"/>
    <cellStyle name="20% - Accent4 50 3_Essbase BS Tax Accounts EOY" xfId="6949" xr:uid="{00000000-0005-0000-0000-0000D8190000}"/>
    <cellStyle name="20% - Accent4 50 4" xfId="6950" xr:uid="{00000000-0005-0000-0000-0000D9190000}"/>
    <cellStyle name="20% - Accent4 50 5" xfId="6951" xr:uid="{00000000-0005-0000-0000-0000DA190000}"/>
    <cellStyle name="20% - Accent4 50_Essbase BS Tax Accounts EOY" xfId="6952" xr:uid="{00000000-0005-0000-0000-0000DB190000}"/>
    <cellStyle name="20% - Accent4 51" xfId="6953" xr:uid="{00000000-0005-0000-0000-0000DC190000}"/>
    <cellStyle name="20% - Accent4 51 2" xfId="6954" xr:uid="{00000000-0005-0000-0000-0000DD190000}"/>
    <cellStyle name="20% - Accent4 51 2 2" xfId="6955" xr:uid="{00000000-0005-0000-0000-0000DE190000}"/>
    <cellStyle name="20% - Accent4 51 2 2 2" xfId="6956" xr:uid="{00000000-0005-0000-0000-0000DF190000}"/>
    <cellStyle name="20% - Accent4 51 2 2 3" xfId="6957" xr:uid="{00000000-0005-0000-0000-0000E0190000}"/>
    <cellStyle name="20% - Accent4 51 2 2_Essbase BS Tax Accounts EOY" xfId="6958" xr:uid="{00000000-0005-0000-0000-0000E1190000}"/>
    <cellStyle name="20% - Accent4 51 2 3" xfId="6959" xr:uid="{00000000-0005-0000-0000-0000E2190000}"/>
    <cellStyle name="20% - Accent4 51 2 4" xfId="6960" xr:uid="{00000000-0005-0000-0000-0000E3190000}"/>
    <cellStyle name="20% - Accent4 51 2_Essbase BS Tax Accounts EOY" xfId="6961" xr:uid="{00000000-0005-0000-0000-0000E4190000}"/>
    <cellStyle name="20% - Accent4 51 3" xfId="6962" xr:uid="{00000000-0005-0000-0000-0000E5190000}"/>
    <cellStyle name="20% - Accent4 51 3 2" xfId="6963" xr:uid="{00000000-0005-0000-0000-0000E6190000}"/>
    <cellStyle name="20% - Accent4 51 3 3" xfId="6964" xr:uid="{00000000-0005-0000-0000-0000E7190000}"/>
    <cellStyle name="20% - Accent4 51 3_Essbase BS Tax Accounts EOY" xfId="6965" xr:uid="{00000000-0005-0000-0000-0000E8190000}"/>
    <cellStyle name="20% - Accent4 51 4" xfId="6966" xr:uid="{00000000-0005-0000-0000-0000E9190000}"/>
    <cellStyle name="20% - Accent4 51 5" xfId="6967" xr:uid="{00000000-0005-0000-0000-0000EA190000}"/>
    <cellStyle name="20% - Accent4 51_Essbase BS Tax Accounts EOY" xfId="6968" xr:uid="{00000000-0005-0000-0000-0000EB190000}"/>
    <cellStyle name="20% - Accent4 52" xfId="6969" xr:uid="{00000000-0005-0000-0000-0000EC190000}"/>
    <cellStyle name="20% - Accent4 52 2" xfId="6970" xr:uid="{00000000-0005-0000-0000-0000ED190000}"/>
    <cellStyle name="20% - Accent4 52 2 2" xfId="6971" xr:uid="{00000000-0005-0000-0000-0000EE190000}"/>
    <cellStyle name="20% - Accent4 52 2 2 2" xfId="6972" xr:uid="{00000000-0005-0000-0000-0000EF190000}"/>
    <cellStyle name="20% - Accent4 52 2 2 3" xfId="6973" xr:uid="{00000000-0005-0000-0000-0000F0190000}"/>
    <cellStyle name="20% - Accent4 52 2 2_Essbase BS Tax Accounts EOY" xfId="6974" xr:uid="{00000000-0005-0000-0000-0000F1190000}"/>
    <cellStyle name="20% - Accent4 52 2 3" xfId="6975" xr:uid="{00000000-0005-0000-0000-0000F2190000}"/>
    <cellStyle name="20% - Accent4 52 2 4" xfId="6976" xr:uid="{00000000-0005-0000-0000-0000F3190000}"/>
    <cellStyle name="20% - Accent4 52 2_Essbase BS Tax Accounts EOY" xfId="6977" xr:uid="{00000000-0005-0000-0000-0000F4190000}"/>
    <cellStyle name="20% - Accent4 52 3" xfId="6978" xr:uid="{00000000-0005-0000-0000-0000F5190000}"/>
    <cellStyle name="20% - Accent4 52 3 2" xfId="6979" xr:uid="{00000000-0005-0000-0000-0000F6190000}"/>
    <cellStyle name="20% - Accent4 52 3 3" xfId="6980" xr:uid="{00000000-0005-0000-0000-0000F7190000}"/>
    <cellStyle name="20% - Accent4 52 3_Essbase BS Tax Accounts EOY" xfId="6981" xr:uid="{00000000-0005-0000-0000-0000F8190000}"/>
    <cellStyle name="20% - Accent4 52 4" xfId="6982" xr:uid="{00000000-0005-0000-0000-0000F9190000}"/>
    <cellStyle name="20% - Accent4 52 5" xfId="6983" xr:uid="{00000000-0005-0000-0000-0000FA190000}"/>
    <cellStyle name="20% - Accent4 52_Essbase BS Tax Accounts EOY" xfId="6984" xr:uid="{00000000-0005-0000-0000-0000FB190000}"/>
    <cellStyle name="20% - Accent4 53" xfId="6985" xr:uid="{00000000-0005-0000-0000-0000FC190000}"/>
    <cellStyle name="20% - Accent4 53 2" xfId="6986" xr:uid="{00000000-0005-0000-0000-0000FD190000}"/>
    <cellStyle name="20% - Accent4 53 2 2" xfId="6987" xr:uid="{00000000-0005-0000-0000-0000FE190000}"/>
    <cellStyle name="20% - Accent4 53 2 2 2" xfId="6988" xr:uid="{00000000-0005-0000-0000-0000FF190000}"/>
    <cellStyle name="20% - Accent4 53 2 2 3" xfId="6989" xr:uid="{00000000-0005-0000-0000-0000001A0000}"/>
    <cellStyle name="20% - Accent4 53 2 2_Essbase BS Tax Accounts EOY" xfId="6990" xr:uid="{00000000-0005-0000-0000-0000011A0000}"/>
    <cellStyle name="20% - Accent4 53 2 3" xfId="6991" xr:uid="{00000000-0005-0000-0000-0000021A0000}"/>
    <cellStyle name="20% - Accent4 53 2 4" xfId="6992" xr:uid="{00000000-0005-0000-0000-0000031A0000}"/>
    <cellStyle name="20% - Accent4 53 2_Essbase BS Tax Accounts EOY" xfId="6993" xr:uid="{00000000-0005-0000-0000-0000041A0000}"/>
    <cellStyle name="20% - Accent4 53 3" xfId="6994" xr:uid="{00000000-0005-0000-0000-0000051A0000}"/>
    <cellStyle name="20% - Accent4 53 3 2" xfId="6995" xr:uid="{00000000-0005-0000-0000-0000061A0000}"/>
    <cellStyle name="20% - Accent4 53 3 3" xfId="6996" xr:uid="{00000000-0005-0000-0000-0000071A0000}"/>
    <cellStyle name="20% - Accent4 53 3_Essbase BS Tax Accounts EOY" xfId="6997" xr:uid="{00000000-0005-0000-0000-0000081A0000}"/>
    <cellStyle name="20% - Accent4 53 4" xfId="6998" xr:uid="{00000000-0005-0000-0000-0000091A0000}"/>
    <cellStyle name="20% - Accent4 53 5" xfId="6999" xr:uid="{00000000-0005-0000-0000-00000A1A0000}"/>
    <cellStyle name="20% - Accent4 53_Essbase BS Tax Accounts EOY" xfId="7000" xr:uid="{00000000-0005-0000-0000-00000B1A0000}"/>
    <cellStyle name="20% - Accent4 54" xfId="7001" xr:uid="{00000000-0005-0000-0000-00000C1A0000}"/>
    <cellStyle name="20% - Accent4 54 2" xfId="7002" xr:uid="{00000000-0005-0000-0000-00000D1A0000}"/>
    <cellStyle name="20% - Accent4 54 2 2" xfId="7003" xr:uid="{00000000-0005-0000-0000-00000E1A0000}"/>
    <cellStyle name="20% - Accent4 54 2 2 2" xfId="7004" xr:uid="{00000000-0005-0000-0000-00000F1A0000}"/>
    <cellStyle name="20% - Accent4 54 2 2 3" xfId="7005" xr:uid="{00000000-0005-0000-0000-0000101A0000}"/>
    <cellStyle name="20% - Accent4 54 2 2_Essbase BS Tax Accounts EOY" xfId="7006" xr:uid="{00000000-0005-0000-0000-0000111A0000}"/>
    <cellStyle name="20% - Accent4 54 2 3" xfId="7007" xr:uid="{00000000-0005-0000-0000-0000121A0000}"/>
    <cellStyle name="20% - Accent4 54 2 4" xfId="7008" xr:uid="{00000000-0005-0000-0000-0000131A0000}"/>
    <cellStyle name="20% - Accent4 54 2_Essbase BS Tax Accounts EOY" xfId="7009" xr:uid="{00000000-0005-0000-0000-0000141A0000}"/>
    <cellStyle name="20% - Accent4 54 3" xfId="7010" xr:uid="{00000000-0005-0000-0000-0000151A0000}"/>
    <cellStyle name="20% - Accent4 54 3 2" xfId="7011" xr:uid="{00000000-0005-0000-0000-0000161A0000}"/>
    <cellStyle name="20% - Accent4 54 3 3" xfId="7012" xr:uid="{00000000-0005-0000-0000-0000171A0000}"/>
    <cellStyle name="20% - Accent4 54 3_Essbase BS Tax Accounts EOY" xfId="7013" xr:uid="{00000000-0005-0000-0000-0000181A0000}"/>
    <cellStyle name="20% - Accent4 54 4" xfId="7014" xr:uid="{00000000-0005-0000-0000-0000191A0000}"/>
    <cellStyle name="20% - Accent4 54 5" xfId="7015" xr:uid="{00000000-0005-0000-0000-00001A1A0000}"/>
    <cellStyle name="20% - Accent4 54_Essbase BS Tax Accounts EOY" xfId="7016" xr:uid="{00000000-0005-0000-0000-00001B1A0000}"/>
    <cellStyle name="20% - Accent4 55" xfId="7017" xr:uid="{00000000-0005-0000-0000-00001C1A0000}"/>
    <cellStyle name="20% - Accent4 55 2" xfId="7018" xr:uid="{00000000-0005-0000-0000-00001D1A0000}"/>
    <cellStyle name="20% - Accent4 55 2 2" xfId="7019" xr:uid="{00000000-0005-0000-0000-00001E1A0000}"/>
    <cellStyle name="20% - Accent4 55 2 2 2" xfId="7020" xr:uid="{00000000-0005-0000-0000-00001F1A0000}"/>
    <cellStyle name="20% - Accent4 55 2 2 3" xfId="7021" xr:uid="{00000000-0005-0000-0000-0000201A0000}"/>
    <cellStyle name="20% - Accent4 55 2 2_Essbase BS Tax Accounts EOY" xfId="7022" xr:uid="{00000000-0005-0000-0000-0000211A0000}"/>
    <cellStyle name="20% - Accent4 55 2 3" xfId="7023" xr:uid="{00000000-0005-0000-0000-0000221A0000}"/>
    <cellStyle name="20% - Accent4 55 2 4" xfId="7024" xr:uid="{00000000-0005-0000-0000-0000231A0000}"/>
    <cellStyle name="20% - Accent4 55 2_Essbase BS Tax Accounts EOY" xfId="7025" xr:uid="{00000000-0005-0000-0000-0000241A0000}"/>
    <cellStyle name="20% - Accent4 55 3" xfId="7026" xr:uid="{00000000-0005-0000-0000-0000251A0000}"/>
    <cellStyle name="20% - Accent4 55 3 2" xfId="7027" xr:uid="{00000000-0005-0000-0000-0000261A0000}"/>
    <cellStyle name="20% - Accent4 55 3 3" xfId="7028" xr:uid="{00000000-0005-0000-0000-0000271A0000}"/>
    <cellStyle name="20% - Accent4 55 3_Essbase BS Tax Accounts EOY" xfId="7029" xr:uid="{00000000-0005-0000-0000-0000281A0000}"/>
    <cellStyle name="20% - Accent4 55 4" xfId="7030" xr:uid="{00000000-0005-0000-0000-0000291A0000}"/>
    <cellStyle name="20% - Accent4 55 5" xfId="7031" xr:uid="{00000000-0005-0000-0000-00002A1A0000}"/>
    <cellStyle name="20% - Accent4 55_Essbase BS Tax Accounts EOY" xfId="7032" xr:uid="{00000000-0005-0000-0000-00002B1A0000}"/>
    <cellStyle name="20% - Accent4 56" xfId="7033" xr:uid="{00000000-0005-0000-0000-00002C1A0000}"/>
    <cellStyle name="20% - Accent4 56 2" xfId="7034" xr:uid="{00000000-0005-0000-0000-00002D1A0000}"/>
    <cellStyle name="20% - Accent4 56 2 2" xfId="7035" xr:uid="{00000000-0005-0000-0000-00002E1A0000}"/>
    <cellStyle name="20% - Accent4 56 2 2 2" xfId="7036" xr:uid="{00000000-0005-0000-0000-00002F1A0000}"/>
    <cellStyle name="20% - Accent4 56 2 2 3" xfId="7037" xr:uid="{00000000-0005-0000-0000-0000301A0000}"/>
    <cellStyle name="20% - Accent4 56 2 2_Essbase BS Tax Accounts EOY" xfId="7038" xr:uid="{00000000-0005-0000-0000-0000311A0000}"/>
    <cellStyle name="20% - Accent4 56 2 3" xfId="7039" xr:uid="{00000000-0005-0000-0000-0000321A0000}"/>
    <cellStyle name="20% - Accent4 56 2 4" xfId="7040" xr:uid="{00000000-0005-0000-0000-0000331A0000}"/>
    <cellStyle name="20% - Accent4 56 2_Essbase BS Tax Accounts EOY" xfId="7041" xr:uid="{00000000-0005-0000-0000-0000341A0000}"/>
    <cellStyle name="20% - Accent4 56 3" xfId="7042" xr:uid="{00000000-0005-0000-0000-0000351A0000}"/>
    <cellStyle name="20% - Accent4 56 3 2" xfId="7043" xr:uid="{00000000-0005-0000-0000-0000361A0000}"/>
    <cellStyle name="20% - Accent4 56 3 3" xfId="7044" xr:uid="{00000000-0005-0000-0000-0000371A0000}"/>
    <cellStyle name="20% - Accent4 56 3_Essbase BS Tax Accounts EOY" xfId="7045" xr:uid="{00000000-0005-0000-0000-0000381A0000}"/>
    <cellStyle name="20% - Accent4 56 4" xfId="7046" xr:uid="{00000000-0005-0000-0000-0000391A0000}"/>
    <cellStyle name="20% - Accent4 56 5" xfId="7047" xr:uid="{00000000-0005-0000-0000-00003A1A0000}"/>
    <cellStyle name="20% - Accent4 56_Essbase BS Tax Accounts EOY" xfId="7048" xr:uid="{00000000-0005-0000-0000-00003B1A0000}"/>
    <cellStyle name="20% - Accent4 57" xfId="7049" xr:uid="{00000000-0005-0000-0000-00003C1A0000}"/>
    <cellStyle name="20% - Accent4 57 2" xfId="7050" xr:uid="{00000000-0005-0000-0000-00003D1A0000}"/>
    <cellStyle name="20% - Accent4 57 2 2" xfId="7051" xr:uid="{00000000-0005-0000-0000-00003E1A0000}"/>
    <cellStyle name="20% - Accent4 57 2 3" xfId="7052" xr:uid="{00000000-0005-0000-0000-00003F1A0000}"/>
    <cellStyle name="20% - Accent4 57 2_Essbase BS Tax Accounts EOY" xfId="7053" xr:uid="{00000000-0005-0000-0000-0000401A0000}"/>
    <cellStyle name="20% - Accent4 57 3" xfId="7054" xr:uid="{00000000-0005-0000-0000-0000411A0000}"/>
    <cellStyle name="20% - Accent4 57 4" xfId="7055" xr:uid="{00000000-0005-0000-0000-0000421A0000}"/>
    <cellStyle name="20% - Accent4 57_Essbase BS Tax Accounts EOY" xfId="7056" xr:uid="{00000000-0005-0000-0000-0000431A0000}"/>
    <cellStyle name="20% - Accent4 58" xfId="7057" xr:uid="{00000000-0005-0000-0000-0000441A0000}"/>
    <cellStyle name="20% - Accent4 58 2" xfId="7058" xr:uid="{00000000-0005-0000-0000-0000451A0000}"/>
    <cellStyle name="20% - Accent4 58 2 2" xfId="7059" xr:uid="{00000000-0005-0000-0000-0000461A0000}"/>
    <cellStyle name="20% - Accent4 58 2 3" xfId="7060" xr:uid="{00000000-0005-0000-0000-0000471A0000}"/>
    <cellStyle name="20% - Accent4 58 2_Essbase BS Tax Accounts EOY" xfId="7061" xr:uid="{00000000-0005-0000-0000-0000481A0000}"/>
    <cellStyle name="20% - Accent4 58 3" xfId="7062" xr:uid="{00000000-0005-0000-0000-0000491A0000}"/>
    <cellStyle name="20% - Accent4 58 4" xfId="7063" xr:uid="{00000000-0005-0000-0000-00004A1A0000}"/>
    <cellStyle name="20% - Accent4 58_Essbase BS Tax Accounts EOY" xfId="7064" xr:uid="{00000000-0005-0000-0000-00004B1A0000}"/>
    <cellStyle name="20% - Accent4 59" xfId="7065" xr:uid="{00000000-0005-0000-0000-00004C1A0000}"/>
    <cellStyle name="20% - Accent4 59 2" xfId="7066" xr:uid="{00000000-0005-0000-0000-00004D1A0000}"/>
    <cellStyle name="20% - Accent4 59 2 2" xfId="7067" xr:uid="{00000000-0005-0000-0000-00004E1A0000}"/>
    <cellStyle name="20% - Accent4 59 2 3" xfId="7068" xr:uid="{00000000-0005-0000-0000-00004F1A0000}"/>
    <cellStyle name="20% - Accent4 59 2_Essbase BS Tax Accounts EOY" xfId="7069" xr:uid="{00000000-0005-0000-0000-0000501A0000}"/>
    <cellStyle name="20% - Accent4 59 3" xfId="7070" xr:uid="{00000000-0005-0000-0000-0000511A0000}"/>
    <cellStyle name="20% - Accent4 59 4" xfId="7071" xr:uid="{00000000-0005-0000-0000-0000521A0000}"/>
    <cellStyle name="20% - Accent4 59_Essbase BS Tax Accounts EOY" xfId="7072" xr:uid="{00000000-0005-0000-0000-0000531A0000}"/>
    <cellStyle name="20% - Accent4 6" xfId="7073" xr:uid="{00000000-0005-0000-0000-0000541A0000}"/>
    <cellStyle name="20% - Accent4 6 2" xfId="7074" xr:uid="{00000000-0005-0000-0000-0000551A0000}"/>
    <cellStyle name="20% - Accent4 6 2 2" xfId="7075" xr:uid="{00000000-0005-0000-0000-0000561A0000}"/>
    <cellStyle name="20% - Accent4 6 2 2 2" xfId="7076" xr:uid="{00000000-0005-0000-0000-0000571A0000}"/>
    <cellStyle name="20% - Accent4 6 2 2 3" xfId="7077" xr:uid="{00000000-0005-0000-0000-0000581A0000}"/>
    <cellStyle name="20% - Accent4 6 2 2 4" xfId="7078" xr:uid="{00000000-0005-0000-0000-0000591A0000}"/>
    <cellStyle name="20% - Accent4 6 2 3" xfId="7079" xr:uid="{00000000-0005-0000-0000-00005A1A0000}"/>
    <cellStyle name="20% - Accent4 6 2 3 2" xfId="7080" xr:uid="{00000000-0005-0000-0000-00005B1A0000}"/>
    <cellStyle name="20% - Accent4 6 2 3 3" xfId="7081" xr:uid="{00000000-0005-0000-0000-00005C1A0000}"/>
    <cellStyle name="20% - Accent4 6 2 3 4" xfId="7082" xr:uid="{00000000-0005-0000-0000-00005D1A0000}"/>
    <cellStyle name="20% - Accent4 6 2 4" xfId="7083" xr:uid="{00000000-0005-0000-0000-00005E1A0000}"/>
    <cellStyle name="20% - Accent4 6 2 5" xfId="7084" xr:uid="{00000000-0005-0000-0000-00005F1A0000}"/>
    <cellStyle name="20% - Accent4 6 2 5 2" xfId="7085" xr:uid="{00000000-0005-0000-0000-0000601A0000}"/>
    <cellStyle name="20% - Accent4 6 2 6" xfId="7086" xr:uid="{00000000-0005-0000-0000-0000611A0000}"/>
    <cellStyle name="20% - Accent4 6 2 7" xfId="7087" xr:uid="{00000000-0005-0000-0000-0000621A0000}"/>
    <cellStyle name="20% - Accent4 6 2 8" xfId="7088" xr:uid="{00000000-0005-0000-0000-0000631A0000}"/>
    <cellStyle name="20% - Accent4 6 2_Basis Info" xfId="7089" xr:uid="{00000000-0005-0000-0000-0000641A0000}"/>
    <cellStyle name="20% - Accent4 6 3" xfId="7090" xr:uid="{00000000-0005-0000-0000-0000651A0000}"/>
    <cellStyle name="20% - Accent4 6 3 2" xfId="7091" xr:uid="{00000000-0005-0000-0000-0000661A0000}"/>
    <cellStyle name="20% - Accent4 6 4" xfId="7092" xr:uid="{00000000-0005-0000-0000-0000671A0000}"/>
    <cellStyle name="20% - Accent4 6 4 2" xfId="7093" xr:uid="{00000000-0005-0000-0000-0000681A0000}"/>
    <cellStyle name="20% - Accent4 6 4 3" xfId="7094" xr:uid="{00000000-0005-0000-0000-0000691A0000}"/>
    <cellStyle name="20% - Accent4 6 4 4" xfId="7095" xr:uid="{00000000-0005-0000-0000-00006A1A0000}"/>
    <cellStyle name="20% - Accent4 6 5" xfId="7096" xr:uid="{00000000-0005-0000-0000-00006B1A0000}"/>
    <cellStyle name="20% - Accent4 6 5 2" xfId="7097" xr:uid="{00000000-0005-0000-0000-00006C1A0000}"/>
    <cellStyle name="20% - Accent4 6 5 3" xfId="7098" xr:uid="{00000000-0005-0000-0000-00006D1A0000}"/>
    <cellStyle name="20% - Accent4 6 5_Essbase BS Tax Accounts EOY" xfId="7099" xr:uid="{00000000-0005-0000-0000-00006E1A0000}"/>
    <cellStyle name="20% - Accent4 6 6" xfId="7100" xr:uid="{00000000-0005-0000-0000-00006F1A0000}"/>
    <cellStyle name="20% - Accent4 6 6 2" xfId="7101" xr:uid="{00000000-0005-0000-0000-0000701A0000}"/>
    <cellStyle name="20% - Accent4 6 6 3" xfId="7102" xr:uid="{00000000-0005-0000-0000-0000711A0000}"/>
    <cellStyle name="20% - Accent4 6 6_Essbase BS Tax Accounts EOY" xfId="7103" xr:uid="{00000000-0005-0000-0000-0000721A0000}"/>
    <cellStyle name="20% - Accent4 6_Sheet1" xfId="7104" xr:uid="{00000000-0005-0000-0000-0000731A0000}"/>
    <cellStyle name="20% - Accent4 60" xfId="7105" xr:uid="{00000000-0005-0000-0000-0000741A0000}"/>
    <cellStyle name="20% - Accent4 60 2" xfId="7106" xr:uid="{00000000-0005-0000-0000-0000751A0000}"/>
    <cellStyle name="20% - Accent4 60 2 2" xfId="7107" xr:uid="{00000000-0005-0000-0000-0000761A0000}"/>
    <cellStyle name="20% - Accent4 60 2 3" xfId="7108" xr:uid="{00000000-0005-0000-0000-0000771A0000}"/>
    <cellStyle name="20% - Accent4 60 2_Essbase BS Tax Accounts EOY" xfId="7109" xr:uid="{00000000-0005-0000-0000-0000781A0000}"/>
    <cellStyle name="20% - Accent4 60 3" xfId="7110" xr:uid="{00000000-0005-0000-0000-0000791A0000}"/>
    <cellStyle name="20% - Accent4 60 4" xfId="7111" xr:uid="{00000000-0005-0000-0000-00007A1A0000}"/>
    <cellStyle name="20% - Accent4 60_Essbase BS Tax Accounts EOY" xfId="7112" xr:uid="{00000000-0005-0000-0000-00007B1A0000}"/>
    <cellStyle name="20% - Accent4 61" xfId="7113" xr:uid="{00000000-0005-0000-0000-00007C1A0000}"/>
    <cellStyle name="20% - Accent4 61 2" xfId="7114" xr:uid="{00000000-0005-0000-0000-00007D1A0000}"/>
    <cellStyle name="20% - Accent4 61 2 2" xfId="7115" xr:uid="{00000000-0005-0000-0000-00007E1A0000}"/>
    <cellStyle name="20% - Accent4 61 2 3" xfId="7116" xr:uid="{00000000-0005-0000-0000-00007F1A0000}"/>
    <cellStyle name="20% - Accent4 61 2_Essbase BS Tax Accounts EOY" xfId="7117" xr:uid="{00000000-0005-0000-0000-0000801A0000}"/>
    <cellStyle name="20% - Accent4 61 3" xfId="7118" xr:uid="{00000000-0005-0000-0000-0000811A0000}"/>
    <cellStyle name="20% - Accent4 61 4" xfId="7119" xr:uid="{00000000-0005-0000-0000-0000821A0000}"/>
    <cellStyle name="20% - Accent4 61_Essbase BS Tax Accounts EOY" xfId="7120" xr:uid="{00000000-0005-0000-0000-0000831A0000}"/>
    <cellStyle name="20% - Accent4 62" xfId="7121" xr:uid="{00000000-0005-0000-0000-0000841A0000}"/>
    <cellStyle name="20% - Accent4 62 2" xfId="7122" xr:uid="{00000000-0005-0000-0000-0000851A0000}"/>
    <cellStyle name="20% - Accent4 62 2 2" xfId="7123" xr:uid="{00000000-0005-0000-0000-0000861A0000}"/>
    <cellStyle name="20% - Accent4 62 2 3" xfId="7124" xr:uid="{00000000-0005-0000-0000-0000871A0000}"/>
    <cellStyle name="20% - Accent4 62 2_Essbase BS Tax Accounts EOY" xfId="7125" xr:uid="{00000000-0005-0000-0000-0000881A0000}"/>
    <cellStyle name="20% - Accent4 62 3" xfId="7126" xr:uid="{00000000-0005-0000-0000-0000891A0000}"/>
    <cellStyle name="20% - Accent4 62 4" xfId="7127" xr:uid="{00000000-0005-0000-0000-00008A1A0000}"/>
    <cellStyle name="20% - Accent4 62_Essbase BS Tax Accounts EOY" xfId="7128" xr:uid="{00000000-0005-0000-0000-00008B1A0000}"/>
    <cellStyle name="20% - Accent4 63" xfId="7129" xr:uid="{00000000-0005-0000-0000-00008C1A0000}"/>
    <cellStyle name="20% - Accent4 63 2" xfId="7130" xr:uid="{00000000-0005-0000-0000-00008D1A0000}"/>
    <cellStyle name="20% - Accent4 63 2 2" xfId="7131" xr:uid="{00000000-0005-0000-0000-00008E1A0000}"/>
    <cellStyle name="20% - Accent4 63 2 3" xfId="7132" xr:uid="{00000000-0005-0000-0000-00008F1A0000}"/>
    <cellStyle name="20% - Accent4 63 2_Essbase BS Tax Accounts EOY" xfId="7133" xr:uid="{00000000-0005-0000-0000-0000901A0000}"/>
    <cellStyle name="20% - Accent4 63 3" xfId="7134" xr:uid="{00000000-0005-0000-0000-0000911A0000}"/>
    <cellStyle name="20% - Accent4 63 4" xfId="7135" xr:uid="{00000000-0005-0000-0000-0000921A0000}"/>
    <cellStyle name="20% - Accent4 63_Essbase BS Tax Accounts EOY" xfId="7136" xr:uid="{00000000-0005-0000-0000-0000931A0000}"/>
    <cellStyle name="20% - Accent4 64" xfId="7137" xr:uid="{00000000-0005-0000-0000-0000941A0000}"/>
    <cellStyle name="20% - Accent4 64 2" xfId="7138" xr:uid="{00000000-0005-0000-0000-0000951A0000}"/>
    <cellStyle name="20% - Accent4 64 2 2" xfId="7139" xr:uid="{00000000-0005-0000-0000-0000961A0000}"/>
    <cellStyle name="20% - Accent4 64 2 3" xfId="7140" xr:uid="{00000000-0005-0000-0000-0000971A0000}"/>
    <cellStyle name="20% - Accent4 64 2_Essbase BS Tax Accounts EOY" xfId="7141" xr:uid="{00000000-0005-0000-0000-0000981A0000}"/>
    <cellStyle name="20% - Accent4 64 3" xfId="7142" xr:uid="{00000000-0005-0000-0000-0000991A0000}"/>
    <cellStyle name="20% - Accent4 64 4" xfId="7143" xr:uid="{00000000-0005-0000-0000-00009A1A0000}"/>
    <cellStyle name="20% - Accent4 64_Essbase BS Tax Accounts EOY" xfId="7144" xr:uid="{00000000-0005-0000-0000-00009B1A0000}"/>
    <cellStyle name="20% - Accent4 65" xfId="7145" xr:uid="{00000000-0005-0000-0000-00009C1A0000}"/>
    <cellStyle name="20% - Accent4 65 2" xfId="7146" xr:uid="{00000000-0005-0000-0000-00009D1A0000}"/>
    <cellStyle name="20% - Accent4 65 2 2" xfId="7147" xr:uid="{00000000-0005-0000-0000-00009E1A0000}"/>
    <cellStyle name="20% - Accent4 65 2 3" xfId="7148" xr:uid="{00000000-0005-0000-0000-00009F1A0000}"/>
    <cellStyle name="20% - Accent4 65 2_Essbase BS Tax Accounts EOY" xfId="7149" xr:uid="{00000000-0005-0000-0000-0000A01A0000}"/>
    <cellStyle name="20% - Accent4 65 3" xfId="7150" xr:uid="{00000000-0005-0000-0000-0000A11A0000}"/>
    <cellStyle name="20% - Accent4 65 4" xfId="7151" xr:uid="{00000000-0005-0000-0000-0000A21A0000}"/>
    <cellStyle name="20% - Accent4 65_Essbase BS Tax Accounts EOY" xfId="7152" xr:uid="{00000000-0005-0000-0000-0000A31A0000}"/>
    <cellStyle name="20% - Accent4 66" xfId="7153" xr:uid="{00000000-0005-0000-0000-0000A41A0000}"/>
    <cellStyle name="20% - Accent4 66 2" xfId="7154" xr:uid="{00000000-0005-0000-0000-0000A51A0000}"/>
    <cellStyle name="20% - Accent4 66 2 2" xfId="7155" xr:uid="{00000000-0005-0000-0000-0000A61A0000}"/>
    <cellStyle name="20% - Accent4 66 2 3" xfId="7156" xr:uid="{00000000-0005-0000-0000-0000A71A0000}"/>
    <cellStyle name="20% - Accent4 66 2_Essbase BS Tax Accounts EOY" xfId="7157" xr:uid="{00000000-0005-0000-0000-0000A81A0000}"/>
    <cellStyle name="20% - Accent4 66 3" xfId="7158" xr:uid="{00000000-0005-0000-0000-0000A91A0000}"/>
    <cellStyle name="20% - Accent4 66 4" xfId="7159" xr:uid="{00000000-0005-0000-0000-0000AA1A0000}"/>
    <cellStyle name="20% - Accent4 66_Essbase BS Tax Accounts EOY" xfId="7160" xr:uid="{00000000-0005-0000-0000-0000AB1A0000}"/>
    <cellStyle name="20% - Accent4 67" xfId="7161" xr:uid="{00000000-0005-0000-0000-0000AC1A0000}"/>
    <cellStyle name="20% - Accent4 67 2" xfId="7162" xr:uid="{00000000-0005-0000-0000-0000AD1A0000}"/>
    <cellStyle name="20% - Accent4 67 2 2" xfId="7163" xr:uid="{00000000-0005-0000-0000-0000AE1A0000}"/>
    <cellStyle name="20% - Accent4 67 2 3" xfId="7164" xr:uid="{00000000-0005-0000-0000-0000AF1A0000}"/>
    <cellStyle name="20% - Accent4 67 2_Essbase BS Tax Accounts EOY" xfId="7165" xr:uid="{00000000-0005-0000-0000-0000B01A0000}"/>
    <cellStyle name="20% - Accent4 67 3" xfId="7166" xr:uid="{00000000-0005-0000-0000-0000B11A0000}"/>
    <cellStyle name="20% - Accent4 67 4" xfId="7167" xr:uid="{00000000-0005-0000-0000-0000B21A0000}"/>
    <cellStyle name="20% - Accent4 67_Essbase BS Tax Accounts EOY" xfId="7168" xr:uid="{00000000-0005-0000-0000-0000B31A0000}"/>
    <cellStyle name="20% - Accent4 68" xfId="7169" xr:uid="{00000000-0005-0000-0000-0000B41A0000}"/>
    <cellStyle name="20% - Accent4 68 2" xfId="7170" xr:uid="{00000000-0005-0000-0000-0000B51A0000}"/>
    <cellStyle name="20% - Accent4 68 2 2" xfId="7171" xr:uid="{00000000-0005-0000-0000-0000B61A0000}"/>
    <cellStyle name="20% - Accent4 68 2 3" xfId="7172" xr:uid="{00000000-0005-0000-0000-0000B71A0000}"/>
    <cellStyle name="20% - Accent4 68 2_Essbase BS Tax Accounts EOY" xfId="7173" xr:uid="{00000000-0005-0000-0000-0000B81A0000}"/>
    <cellStyle name="20% - Accent4 68 3" xfId="7174" xr:uid="{00000000-0005-0000-0000-0000B91A0000}"/>
    <cellStyle name="20% - Accent4 68 4" xfId="7175" xr:uid="{00000000-0005-0000-0000-0000BA1A0000}"/>
    <cellStyle name="20% - Accent4 68_Essbase BS Tax Accounts EOY" xfId="7176" xr:uid="{00000000-0005-0000-0000-0000BB1A0000}"/>
    <cellStyle name="20% - Accent4 69" xfId="7177" xr:uid="{00000000-0005-0000-0000-0000BC1A0000}"/>
    <cellStyle name="20% - Accent4 69 2" xfId="7178" xr:uid="{00000000-0005-0000-0000-0000BD1A0000}"/>
    <cellStyle name="20% - Accent4 69 2 2" xfId="7179" xr:uid="{00000000-0005-0000-0000-0000BE1A0000}"/>
    <cellStyle name="20% - Accent4 69 2 3" xfId="7180" xr:uid="{00000000-0005-0000-0000-0000BF1A0000}"/>
    <cellStyle name="20% - Accent4 69 2_Essbase BS Tax Accounts EOY" xfId="7181" xr:uid="{00000000-0005-0000-0000-0000C01A0000}"/>
    <cellStyle name="20% - Accent4 69 3" xfId="7182" xr:uid="{00000000-0005-0000-0000-0000C11A0000}"/>
    <cellStyle name="20% - Accent4 69 4" xfId="7183" xr:uid="{00000000-0005-0000-0000-0000C21A0000}"/>
    <cellStyle name="20% - Accent4 69_Essbase BS Tax Accounts EOY" xfId="7184" xr:uid="{00000000-0005-0000-0000-0000C31A0000}"/>
    <cellStyle name="20% - Accent4 7" xfId="7185" xr:uid="{00000000-0005-0000-0000-0000C41A0000}"/>
    <cellStyle name="20% - Accent4 7 2" xfId="7186" xr:uid="{00000000-0005-0000-0000-0000C51A0000}"/>
    <cellStyle name="20% - Accent4 7 2 2" xfId="7187" xr:uid="{00000000-0005-0000-0000-0000C61A0000}"/>
    <cellStyle name="20% - Accent4 7 2 3" xfId="7188" xr:uid="{00000000-0005-0000-0000-0000C71A0000}"/>
    <cellStyle name="20% - Accent4 7 2 4" xfId="7189" xr:uid="{00000000-0005-0000-0000-0000C81A0000}"/>
    <cellStyle name="20% - Accent4 7 2_Essbase BS Tax Accounts EOY" xfId="7190" xr:uid="{00000000-0005-0000-0000-0000C91A0000}"/>
    <cellStyle name="20% - Accent4 7 3" xfId="7191" xr:uid="{00000000-0005-0000-0000-0000CA1A0000}"/>
    <cellStyle name="20% - Accent4 7 3 2" xfId="7192" xr:uid="{00000000-0005-0000-0000-0000CB1A0000}"/>
    <cellStyle name="20% - Accent4 7 4" xfId="7193" xr:uid="{00000000-0005-0000-0000-0000CC1A0000}"/>
    <cellStyle name="20% - Accent4 7 4 2" xfId="7194" xr:uid="{00000000-0005-0000-0000-0000CD1A0000}"/>
    <cellStyle name="20% - Accent4 7 4 3" xfId="7195" xr:uid="{00000000-0005-0000-0000-0000CE1A0000}"/>
    <cellStyle name="20% - Accent4 7 4 4" xfId="7196" xr:uid="{00000000-0005-0000-0000-0000CF1A0000}"/>
    <cellStyle name="20% - Accent4 7 4_Essbase BS Tax Accounts EOY" xfId="7197" xr:uid="{00000000-0005-0000-0000-0000D01A0000}"/>
    <cellStyle name="20% - Accent4 7 5" xfId="7198" xr:uid="{00000000-0005-0000-0000-0000D11A0000}"/>
    <cellStyle name="20% - Accent4 7 5 2" xfId="7199" xr:uid="{00000000-0005-0000-0000-0000D21A0000}"/>
    <cellStyle name="20% - Accent4 7 5 3" xfId="7200" xr:uid="{00000000-0005-0000-0000-0000D31A0000}"/>
    <cellStyle name="20% - Accent4 7 5_Essbase BS Tax Accounts EOY" xfId="7201" xr:uid="{00000000-0005-0000-0000-0000D41A0000}"/>
    <cellStyle name="20% - Accent4 7_Essbase BS Tax Accounts EOY" xfId="7202" xr:uid="{00000000-0005-0000-0000-0000D51A0000}"/>
    <cellStyle name="20% - Accent4 70" xfId="7203" xr:uid="{00000000-0005-0000-0000-0000D61A0000}"/>
    <cellStyle name="20% - Accent4 70 2" xfId="7204" xr:uid="{00000000-0005-0000-0000-0000D71A0000}"/>
    <cellStyle name="20% - Accent4 70 2 2" xfId="7205" xr:uid="{00000000-0005-0000-0000-0000D81A0000}"/>
    <cellStyle name="20% - Accent4 70 3" xfId="7206" xr:uid="{00000000-0005-0000-0000-0000D91A0000}"/>
    <cellStyle name="20% - Accent4 70 4" xfId="7207" xr:uid="{00000000-0005-0000-0000-0000DA1A0000}"/>
    <cellStyle name="20% - Accent4 70_Essbase BS Tax Accounts EOY" xfId="7208" xr:uid="{00000000-0005-0000-0000-0000DB1A0000}"/>
    <cellStyle name="20% - Accent4 71" xfId="7209" xr:uid="{00000000-0005-0000-0000-0000DC1A0000}"/>
    <cellStyle name="20% - Accent4 71 2" xfId="7210" xr:uid="{00000000-0005-0000-0000-0000DD1A0000}"/>
    <cellStyle name="20% - Accent4 71 2 2" xfId="7211" xr:uid="{00000000-0005-0000-0000-0000DE1A0000}"/>
    <cellStyle name="20% - Accent4 71 3" xfId="7212" xr:uid="{00000000-0005-0000-0000-0000DF1A0000}"/>
    <cellStyle name="20% - Accent4 71 4" xfId="7213" xr:uid="{00000000-0005-0000-0000-0000E01A0000}"/>
    <cellStyle name="20% - Accent4 71_Essbase BS Tax Accounts EOY" xfId="7214" xr:uid="{00000000-0005-0000-0000-0000E11A0000}"/>
    <cellStyle name="20% - Accent4 72" xfId="7215" xr:uid="{00000000-0005-0000-0000-0000E21A0000}"/>
    <cellStyle name="20% - Accent4 72 2" xfId="7216" xr:uid="{00000000-0005-0000-0000-0000E31A0000}"/>
    <cellStyle name="20% - Accent4 72 2 2" xfId="7217" xr:uid="{00000000-0005-0000-0000-0000E41A0000}"/>
    <cellStyle name="20% - Accent4 72 3" xfId="7218" xr:uid="{00000000-0005-0000-0000-0000E51A0000}"/>
    <cellStyle name="20% - Accent4 72 4" xfId="7219" xr:uid="{00000000-0005-0000-0000-0000E61A0000}"/>
    <cellStyle name="20% - Accent4 72_Essbase BS Tax Accounts EOY" xfId="7220" xr:uid="{00000000-0005-0000-0000-0000E71A0000}"/>
    <cellStyle name="20% - Accent4 73" xfId="7221" xr:uid="{00000000-0005-0000-0000-0000E81A0000}"/>
    <cellStyle name="20% - Accent4 73 2" xfId="7222" xr:uid="{00000000-0005-0000-0000-0000E91A0000}"/>
    <cellStyle name="20% - Accent4 73 2 2" xfId="7223" xr:uid="{00000000-0005-0000-0000-0000EA1A0000}"/>
    <cellStyle name="20% - Accent4 73 3" xfId="7224" xr:uid="{00000000-0005-0000-0000-0000EB1A0000}"/>
    <cellStyle name="20% - Accent4 73 4" xfId="7225" xr:uid="{00000000-0005-0000-0000-0000EC1A0000}"/>
    <cellStyle name="20% - Accent4 73_Essbase BS Tax Accounts EOY" xfId="7226" xr:uid="{00000000-0005-0000-0000-0000ED1A0000}"/>
    <cellStyle name="20% - Accent4 74" xfId="7227" xr:uid="{00000000-0005-0000-0000-0000EE1A0000}"/>
    <cellStyle name="20% - Accent4 74 2" xfId="7228" xr:uid="{00000000-0005-0000-0000-0000EF1A0000}"/>
    <cellStyle name="20% - Accent4 74 2 2" xfId="7229" xr:uid="{00000000-0005-0000-0000-0000F01A0000}"/>
    <cellStyle name="20% - Accent4 74 3" xfId="7230" xr:uid="{00000000-0005-0000-0000-0000F11A0000}"/>
    <cellStyle name="20% - Accent4 74 4" xfId="7231" xr:uid="{00000000-0005-0000-0000-0000F21A0000}"/>
    <cellStyle name="20% - Accent4 74_Essbase BS Tax Accounts EOY" xfId="7232" xr:uid="{00000000-0005-0000-0000-0000F31A0000}"/>
    <cellStyle name="20% - Accent4 75" xfId="7233" xr:uid="{00000000-0005-0000-0000-0000F41A0000}"/>
    <cellStyle name="20% - Accent4 75 2" xfId="7234" xr:uid="{00000000-0005-0000-0000-0000F51A0000}"/>
    <cellStyle name="20% - Accent4 75 2 2" xfId="7235" xr:uid="{00000000-0005-0000-0000-0000F61A0000}"/>
    <cellStyle name="20% - Accent4 75 3" xfId="7236" xr:uid="{00000000-0005-0000-0000-0000F71A0000}"/>
    <cellStyle name="20% - Accent4 75 4" xfId="7237" xr:uid="{00000000-0005-0000-0000-0000F81A0000}"/>
    <cellStyle name="20% - Accent4 75_Essbase BS Tax Accounts EOY" xfId="7238" xr:uid="{00000000-0005-0000-0000-0000F91A0000}"/>
    <cellStyle name="20% - Accent4 76" xfId="7239" xr:uid="{00000000-0005-0000-0000-0000FA1A0000}"/>
    <cellStyle name="20% - Accent4 76 2" xfId="7240" xr:uid="{00000000-0005-0000-0000-0000FB1A0000}"/>
    <cellStyle name="20% - Accent4 76 2 2" xfId="7241" xr:uid="{00000000-0005-0000-0000-0000FC1A0000}"/>
    <cellStyle name="20% - Accent4 76 3" xfId="7242" xr:uid="{00000000-0005-0000-0000-0000FD1A0000}"/>
    <cellStyle name="20% - Accent4 76 4" xfId="7243" xr:uid="{00000000-0005-0000-0000-0000FE1A0000}"/>
    <cellStyle name="20% - Accent4 76_Essbase BS Tax Accounts EOY" xfId="7244" xr:uid="{00000000-0005-0000-0000-0000FF1A0000}"/>
    <cellStyle name="20% - Accent4 77" xfId="7245" xr:uid="{00000000-0005-0000-0000-0000001B0000}"/>
    <cellStyle name="20% - Accent4 77 2" xfId="7246" xr:uid="{00000000-0005-0000-0000-0000011B0000}"/>
    <cellStyle name="20% - Accent4 77 2 2" xfId="7247" xr:uid="{00000000-0005-0000-0000-0000021B0000}"/>
    <cellStyle name="20% - Accent4 77 3" xfId="7248" xr:uid="{00000000-0005-0000-0000-0000031B0000}"/>
    <cellStyle name="20% - Accent4 77 4" xfId="7249" xr:uid="{00000000-0005-0000-0000-0000041B0000}"/>
    <cellStyle name="20% - Accent4 77_Essbase BS Tax Accounts EOY" xfId="7250" xr:uid="{00000000-0005-0000-0000-0000051B0000}"/>
    <cellStyle name="20% - Accent4 78" xfId="7251" xr:uid="{00000000-0005-0000-0000-0000061B0000}"/>
    <cellStyle name="20% - Accent4 78 2" xfId="7252" xr:uid="{00000000-0005-0000-0000-0000071B0000}"/>
    <cellStyle name="20% - Accent4 78 2 2" xfId="7253" xr:uid="{00000000-0005-0000-0000-0000081B0000}"/>
    <cellStyle name="20% - Accent4 78 3" xfId="7254" xr:uid="{00000000-0005-0000-0000-0000091B0000}"/>
    <cellStyle name="20% - Accent4 78 4" xfId="7255" xr:uid="{00000000-0005-0000-0000-00000A1B0000}"/>
    <cellStyle name="20% - Accent4 78_Essbase BS Tax Accounts EOY" xfId="7256" xr:uid="{00000000-0005-0000-0000-00000B1B0000}"/>
    <cellStyle name="20% - Accent4 79" xfId="7257" xr:uid="{00000000-0005-0000-0000-00000C1B0000}"/>
    <cellStyle name="20% - Accent4 79 2" xfId="7258" xr:uid="{00000000-0005-0000-0000-00000D1B0000}"/>
    <cellStyle name="20% - Accent4 79 2 2" xfId="7259" xr:uid="{00000000-0005-0000-0000-00000E1B0000}"/>
    <cellStyle name="20% - Accent4 79 3" xfId="7260" xr:uid="{00000000-0005-0000-0000-00000F1B0000}"/>
    <cellStyle name="20% - Accent4 79 4" xfId="7261" xr:uid="{00000000-0005-0000-0000-0000101B0000}"/>
    <cellStyle name="20% - Accent4 79_Essbase BS Tax Accounts EOY" xfId="7262" xr:uid="{00000000-0005-0000-0000-0000111B0000}"/>
    <cellStyle name="20% - Accent4 8" xfId="7263" xr:uid="{00000000-0005-0000-0000-0000121B0000}"/>
    <cellStyle name="20% - Accent4 8 2" xfId="7264" xr:uid="{00000000-0005-0000-0000-0000131B0000}"/>
    <cellStyle name="20% - Accent4 8 2 2" xfId="7265" xr:uid="{00000000-0005-0000-0000-0000141B0000}"/>
    <cellStyle name="20% - Accent4 8 2 3" xfId="7266" xr:uid="{00000000-0005-0000-0000-0000151B0000}"/>
    <cellStyle name="20% - Accent4 8 2 4" xfId="7267" xr:uid="{00000000-0005-0000-0000-0000161B0000}"/>
    <cellStyle name="20% - Accent4 8 2_Essbase BS Tax Accounts EOY" xfId="7268" xr:uid="{00000000-0005-0000-0000-0000171B0000}"/>
    <cellStyle name="20% - Accent4 8 3" xfId="7269" xr:uid="{00000000-0005-0000-0000-0000181B0000}"/>
    <cellStyle name="20% - Accent4 8 3 2" xfId="7270" xr:uid="{00000000-0005-0000-0000-0000191B0000}"/>
    <cellStyle name="20% - Accent4 8 4" xfId="7271" xr:uid="{00000000-0005-0000-0000-00001A1B0000}"/>
    <cellStyle name="20% - Accent4 8 4 2" xfId="7272" xr:uid="{00000000-0005-0000-0000-00001B1B0000}"/>
    <cellStyle name="20% - Accent4 8 4 3" xfId="7273" xr:uid="{00000000-0005-0000-0000-00001C1B0000}"/>
    <cellStyle name="20% - Accent4 8 4 4" xfId="7274" xr:uid="{00000000-0005-0000-0000-00001D1B0000}"/>
    <cellStyle name="20% - Accent4 8 4_Essbase BS Tax Accounts EOY" xfId="7275" xr:uid="{00000000-0005-0000-0000-00001E1B0000}"/>
    <cellStyle name="20% - Accent4 8 5" xfId="7276" xr:uid="{00000000-0005-0000-0000-00001F1B0000}"/>
    <cellStyle name="20% - Accent4 8 5 2" xfId="7277" xr:uid="{00000000-0005-0000-0000-0000201B0000}"/>
    <cellStyle name="20% - Accent4 8 5 3" xfId="7278" xr:uid="{00000000-0005-0000-0000-0000211B0000}"/>
    <cellStyle name="20% - Accent4 8 5_Essbase BS Tax Accounts EOY" xfId="7279" xr:uid="{00000000-0005-0000-0000-0000221B0000}"/>
    <cellStyle name="20% - Accent4 8_Essbase BS Tax Accounts EOY" xfId="7280" xr:uid="{00000000-0005-0000-0000-0000231B0000}"/>
    <cellStyle name="20% - Accent4 80" xfId="7281" xr:uid="{00000000-0005-0000-0000-0000241B0000}"/>
    <cellStyle name="20% - Accent4 80 2" xfId="7282" xr:uid="{00000000-0005-0000-0000-0000251B0000}"/>
    <cellStyle name="20% - Accent4 80 2 2" xfId="7283" xr:uid="{00000000-0005-0000-0000-0000261B0000}"/>
    <cellStyle name="20% - Accent4 80 3" xfId="7284" xr:uid="{00000000-0005-0000-0000-0000271B0000}"/>
    <cellStyle name="20% - Accent4 80 4" xfId="7285" xr:uid="{00000000-0005-0000-0000-0000281B0000}"/>
    <cellStyle name="20% - Accent4 80_Essbase BS Tax Accounts EOY" xfId="7286" xr:uid="{00000000-0005-0000-0000-0000291B0000}"/>
    <cellStyle name="20% - Accent4 81" xfId="7287" xr:uid="{00000000-0005-0000-0000-00002A1B0000}"/>
    <cellStyle name="20% - Accent4 81 2" xfId="7288" xr:uid="{00000000-0005-0000-0000-00002B1B0000}"/>
    <cellStyle name="20% - Accent4 81 2 2" xfId="7289" xr:uid="{00000000-0005-0000-0000-00002C1B0000}"/>
    <cellStyle name="20% - Accent4 81 3" xfId="7290" xr:uid="{00000000-0005-0000-0000-00002D1B0000}"/>
    <cellStyle name="20% - Accent4 81 4" xfId="7291" xr:uid="{00000000-0005-0000-0000-00002E1B0000}"/>
    <cellStyle name="20% - Accent4 81_Essbase BS Tax Accounts EOY" xfId="7292" xr:uid="{00000000-0005-0000-0000-00002F1B0000}"/>
    <cellStyle name="20% - Accent4 82" xfId="7293" xr:uid="{00000000-0005-0000-0000-0000301B0000}"/>
    <cellStyle name="20% - Accent4 82 2" xfId="7294" xr:uid="{00000000-0005-0000-0000-0000311B0000}"/>
    <cellStyle name="20% - Accent4 82 2 2" xfId="7295" xr:uid="{00000000-0005-0000-0000-0000321B0000}"/>
    <cellStyle name="20% - Accent4 82 3" xfId="7296" xr:uid="{00000000-0005-0000-0000-0000331B0000}"/>
    <cellStyle name="20% - Accent4 82 4" xfId="7297" xr:uid="{00000000-0005-0000-0000-0000341B0000}"/>
    <cellStyle name="20% - Accent4 82_Essbase BS Tax Accounts EOY" xfId="7298" xr:uid="{00000000-0005-0000-0000-0000351B0000}"/>
    <cellStyle name="20% - Accent4 83" xfId="7299" xr:uid="{00000000-0005-0000-0000-0000361B0000}"/>
    <cellStyle name="20% - Accent4 83 2" xfId="7300" xr:uid="{00000000-0005-0000-0000-0000371B0000}"/>
    <cellStyle name="20% - Accent4 83 2 2" xfId="7301" xr:uid="{00000000-0005-0000-0000-0000381B0000}"/>
    <cellStyle name="20% - Accent4 83 3" xfId="7302" xr:uid="{00000000-0005-0000-0000-0000391B0000}"/>
    <cellStyle name="20% - Accent4 83 4" xfId="7303" xr:uid="{00000000-0005-0000-0000-00003A1B0000}"/>
    <cellStyle name="20% - Accent4 83_Essbase BS Tax Accounts EOY" xfId="7304" xr:uid="{00000000-0005-0000-0000-00003B1B0000}"/>
    <cellStyle name="20% - Accent4 84" xfId="7305" xr:uid="{00000000-0005-0000-0000-00003C1B0000}"/>
    <cellStyle name="20% - Accent4 84 2" xfId="7306" xr:uid="{00000000-0005-0000-0000-00003D1B0000}"/>
    <cellStyle name="20% - Accent4 84 2 2" xfId="7307" xr:uid="{00000000-0005-0000-0000-00003E1B0000}"/>
    <cellStyle name="20% - Accent4 84 3" xfId="7308" xr:uid="{00000000-0005-0000-0000-00003F1B0000}"/>
    <cellStyle name="20% - Accent4 85" xfId="7309" xr:uid="{00000000-0005-0000-0000-0000401B0000}"/>
    <cellStyle name="20% - Accent4 85 2" xfId="7310" xr:uid="{00000000-0005-0000-0000-0000411B0000}"/>
    <cellStyle name="20% - Accent4 85 2 2" xfId="7311" xr:uid="{00000000-0005-0000-0000-0000421B0000}"/>
    <cellStyle name="20% - Accent4 85 3" xfId="7312" xr:uid="{00000000-0005-0000-0000-0000431B0000}"/>
    <cellStyle name="20% - Accent4 86" xfId="7313" xr:uid="{00000000-0005-0000-0000-0000441B0000}"/>
    <cellStyle name="20% - Accent4 86 2" xfId="7314" xr:uid="{00000000-0005-0000-0000-0000451B0000}"/>
    <cellStyle name="20% - Accent4 86 2 2" xfId="7315" xr:uid="{00000000-0005-0000-0000-0000461B0000}"/>
    <cellStyle name="20% - Accent4 86 3" xfId="7316" xr:uid="{00000000-0005-0000-0000-0000471B0000}"/>
    <cellStyle name="20% - Accent4 87" xfId="7317" xr:uid="{00000000-0005-0000-0000-0000481B0000}"/>
    <cellStyle name="20% - Accent4 87 2" xfId="7318" xr:uid="{00000000-0005-0000-0000-0000491B0000}"/>
    <cellStyle name="20% - Accent4 87 2 2" xfId="7319" xr:uid="{00000000-0005-0000-0000-00004A1B0000}"/>
    <cellStyle name="20% - Accent4 87 3" xfId="7320" xr:uid="{00000000-0005-0000-0000-00004B1B0000}"/>
    <cellStyle name="20% - Accent4 88" xfId="7321" xr:uid="{00000000-0005-0000-0000-00004C1B0000}"/>
    <cellStyle name="20% - Accent4 88 2" xfId="7322" xr:uid="{00000000-0005-0000-0000-00004D1B0000}"/>
    <cellStyle name="20% - Accent4 88 2 2" xfId="7323" xr:uid="{00000000-0005-0000-0000-00004E1B0000}"/>
    <cellStyle name="20% - Accent4 88 3" xfId="7324" xr:uid="{00000000-0005-0000-0000-00004F1B0000}"/>
    <cellStyle name="20% - Accent4 89" xfId="7325" xr:uid="{00000000-0005-0000-0000-0000501B0000}"/>
    <cellStyle name="20% - Accent4 89 2" xfId="7326" xr:uid="{00000000-0005-0000-0000-0000511B0000}"/>
    <cellStyle name="20% - Accent4 89 2 2" xfId="7327" xr:uid="{00000000-0005-0000-0000-0000521B0000}"/>
    <cellStyle name="20% - Accent4 89 3" xfId="7328" xr:uid="{00000000-0005-0000-0000-0000531B0000}"/>
    <cellStyle name="20% - Accent4 9" xfId="7329" xr:uid="{00000000-0005-0000-0000-0000541B0000}"/>
    <cellStyle name="20% - Accent4 9 2" xfId="7330" xr:uid="{00000000-0005-0000-0000-0000551B0000}"/>
    <cellStyle name="20% - Accent4 9 2 2" xfId="7331" xr:uid="{00000000-0005-0000-0000-0000561B0000}"/>
    <cellStyle name="20% - Accent4 9 2 3" xfId="7332" xr:uid="{00000000-0005-0000-0000-0000571B0000}"/>
    <cellStyle name="20% - Accent4 9 2 4" xfId="7333" xr:uid="{00000000-0005-0000-0000-0000581B0000}"/>
    <cellStyle name="20% - Accent4 9 2_Essbase BS Tax Accounts EOY" xfId="7334" xr:uid="{00000000-0005-0000-0000-0000591B0000}"/>
    <cellStyle name="20% - Accent4 9 3" xfId="7335" xr:uid="{00000000-0005-0000-0000-00005A1B0000}"/>
    <cellStyle name="20% - Accent4 9 3 2" xfId="7336" xr:uid="{00000000-0005-0000-0000-00005B1B0000}"/>
    <cellStyle name="20% - Accent4 9 4" xfId="7337" xr:uid="{00000000-0005-0000-0000-00005C1B0000}"/>
    <cellStyle name="20% - Accent4 9 4 2" xfId="7338" xr:uid="{00000000-0005-0000-0000-00005D1B0000}"/>
    <cellStyle name="20% - Accent4 9 4 3" xfId="7339" xr:uid="{00000000-0005-0000-0000-00005E1B0000}"/>
    <cellStyle name="20% - Accent4 9 4 4" xfId="7340" xr:uid="{00000000-0005-0000-0000-00005F1B0000}"/>
    <cellStyle name="20% - Accent4 9 4_Essbase BS Tax Accounts EOY" xfId="7341" xr:uid="{00000000-0005-0000-0000-0000601B0000}"/>
    <cellStyle name="20% - Accent4 9 5" xfId="7342" xr:uid="{00000000-0005-0000-0000-0000611B0000}"/>
    <cellStyle name="20% - Accent4 9 5 2" xfId="7343" xr:uid="{00000000-0005-0000-0000-0000621B0000}"/>
    <cellStyle name="20% - Accent4 9 5 3" xfId="7344" xr:uid="{00000000-0005-0000-0000-0000631B0000}"/>
    <cellStyle name="20% - Accent4 9 5_Essbase BS Tax Accounts EOY" xfId="7345" xr:uid="{00000000-0005-0000-0000-0000641B0000}"/>
    <cellStyle name="20% - Accent4 9_Essbase BS Tax Accounts EOY" xfId="7346" xr:uid="{00000000-0005-0000-0000-0000651B0000}"/>
    <cellStyle name="20% - Accent4 90" xfId="7347" xr:uid="{00000000-0005-0000-0000-0000661B0000}"/>
    <cellStyle name="20% - Accent4 90 2" xfId="7348" xr:uid="{00000000-0005-0000-0000-0000671B0000}"/>
    <cellStyle name="20% - Accent4 90 2 2" xfId="7349" xr:uid="{00000000-0005-0000-0000-0000681B0000}"/>
    <cellStyle name="20% - Accent4 90 3" xfId="7350" xr:uid="{00000000-0005-0000-0000-0000691B0000}"/>
    <cellStyle name="20% - Accent4 91" xfId="7351" xr:uid="{00000000-0005-0000-0000-00006A1B0000}"/>
    <cellStyle name="20% - Accent4 91 2" xfId="7352" xr:uid="{00000000-0005-0000-0000-00006B1B0000}"/>
    <cellStyle name="20% - Accent4 91 2 2" xfId="7353" xr:uid="{00000000-0005-0000-0000-00006C1B0000}"/>
    <cellStyle name="20% - Accent4 91 3" xfId="7354" xr:uid="{00000000-0005-0000-0000-00006D1B0000}"/>
    <cellStyle name="20% - Accent4 92" xfId="7355" xr:uid="{00000000-0005-0000-0000-00006E1B0000}"/>
    <cellStyle name="20% - Accent4 92 2" xfId="7356" xr:uid="{00000000-0005-0000-0000-00006F1B0000}"/>
    <cellStyle name="20% - Accent4 92 2 2" xfId="7357" xr:uid="{00000000-0005-0000-0000-0000701B0000}"/>
    <cellStyle name="20% - Accent4 92 3" xfId="7358" xr:uid="{00000000-0005-0000-0000-0000711B0000}"/>
    <cellStyle name="20% - Accent4 93" xfId="7359" xr:uid="{00000000-0005-0000-0000-0000721B0000}"/>
    <cellStyle name="20% - Accent4 93 2" xfId="7360" xr:uid="{00000000-0005-0000-0000-0000731B0000}"/>
    <cellStyle name="20% - Accent4 93 2 2" xfId="7361" xr:uid="{00000000-0005-0000-0000-0000741B0000}"/>
    <cellStyle name="20% - Accent4 93 3" xfId="7362" xr:uid="{00000000-0005-0000-0000-0000751B0000}"/>
    <cellStyle name="20% - Accent4 94" xfId="7363" xr:uid="{00000000-0005-0000-0000-0000761B0000}"/>
    <cellStyle name="20% - Accent4 94 2" xfId="7364" xr:uid="{00000000-0005-0000-0000-0000771B0000}"/>
    <cellStyle name="20% - Accent4 94 2 2" xfId="7365" xr:uid="{00000000-0005-0000-0000-0000781B0000}"/>
    <cellStyle name="20% - Accent4 94 3" xfId="7366" xr:uid="{00000000-0005-0000-0000-0000791B0000}"/>
    <cellStyle name="20% - Accent4 95" xfId="7367" xr:uid="{00000000-0005-0000-0000-00007A1B0000}"/>
    <cellStyle name="20% - Accent4 95 2" xfId="7368" xr:uid="{00000000-0005-0000-0000-00007B1B0000}"/>
    <cellStyle name="20% - Accent4 95 2 2" xfId="7369" xr:uid="{00000000-0005-0000-0000-00007C1B0000}"/>
    <cellStyle name="20% - Accent4 95 3" xfId="7370" xr:uid="{00000000-0005-0000-0000-00007D1B0000}"/>
    <cellStyle name="20% - Accent4 96" xfId="7371" xr:uid="{00000000-0005-0000-0000-00007E1B0000}"/>
    <cellStyle name="20% - Accent4 96 2" xfId="7372" xr:uid="{00000000-0005-0000-0000-00007F1B0000}"/>
    <cellStyle name="20% - Accent4 96 2 2" xfId="7373" xr:uid="{00000000-0005-0000-0000-0000801B0000}"/>
    <cellStyle name="20% - Accent4 96 3" xfId="7374" xr:uid="{00000000-0005-0000-0000-0000811B0000}"/>
    <cellStyle name="20% - Accent4 97" xfId="7375" xr:uid="{00000000-0005-0000-0000-0000821B0000}"/>
    <cellStyle name="20% - Accent4 97 2" xfId="7376" xr:uid="{00000000-0005-0000-0000-0000831B0000}"/>
    <cellStyle name="20% - Accent4 97 2 2" xfId="7377" xr:uid="{00000000-0005-0000-0000-0000841B0000}"/>
    <cellStyle name="20% - Accent4 97 3" xfId="7378" xr:uid="{00000000-0005-0000-0000-0000851B0000}"/>
    <cellStyle name="20% - Accent4 98" xfId="7379" xr:uid="{00000000-0005-0000-0000-0000861B0000}"/>
    <cellStyle name="20% - Accent4 98 2" xfId="7380" xr:uid="{00000000-0005-0000-0000-0000871B0000}"/>
    <cellStyle name="20% - Accent4 98 2 2" xfId="7381" xr:uid="{00000000-0005-0000-0000-0000881B0000}"/>
    <cellStyle name="20% - Accent4 98 3" xfId="7382" xr:uid="{00000000-0005-0000-0000-0000891B0000}"/>
    <cellStyle name="20% - Accent4 99" xfId="7383" xr:uid="{00000000-0005-0000-0000-00008A1B0000}"/>
    <cellStyle name="20% - Accent4 99 2" xfId="7384" xr:uid="{00000000-0005-0000-0000-00008B1B0000}"/>
    <cellStyle name="20% - Accent4 99 2 2" xfId="7385" xr:uid="{00000000-0005-0000-0000-00008C1B0000}"/>
    <cellStyle name="20% - Accent4 99 3" xfId="7386" xr:uid="{00000000-0005-0000-0000-00008D1B0000}"/>
    <cellStyle name="20% - Accent5" xfId="5" builtinId="46" customBuiltin="1"/>
    <cellStyle name="20% - Accent5 10" xfId="7387" xr:uid="{00000000-0005-0000-0000-00008F1B0000}"/>
    <cellStyle name="20% - Accent5 10 2" xfId="7388" xr:uid="{00000000-0005-0000-0000-0000901B0000}"/>
    <cellStyle name="20% - Accent5 10 2 2" xfId="7389" xr:uid="{00000000-0005-0000-0000-0000911B0000}"/>
    <cellStyle name="20% - Accent5 10 2 3" xfId="7390" xr:uid="{00000000-0005-0000-0000-0000921B0000}"/>
    <cellStyle name="20% - Accent5 10 2 4" xfId="7391" xr:uid="{00000000-0005-0000-0000-0000931B0000}"/>
    <cellStyle name="20% - Accent5 10 2_Essbase BS Tax Accounts EOY" xfId="7392" xr:uid="{00000000-0005-0000-0000-0000941B0000}"/>
    <cellStyle name="20% - Accent5 10 3" xfId="7393" xr:uid="{00000000-0005-0000-0000-0000951B0000}"/>
    <cellStyle name="20% - Accent5 10 3 2" xfId="7394" xr:uid="{00000000-0005-0000-0000-0000961B0000}"/>
    <cellStyle name="20% - Accent5 10 4" xfId="7395" xr:uid="{00000000-0005-0000-0000-0000971B0000}"/>
    <cellStyle name="20% - Accent5 10 4 2" xfId="7396" xr:uid="{00000000-0005-0000-0000-0000981B0000}"/>
    <cellStyle name="20% - Accent5 10 4 3" xfId="7397" xr:uid="{00000000-0005-0000-0000-0000991B0000}"/>
    <cellStyle name="20% - Accent5 10 4 4" xfId="7398" xr:uid="{00000000-0005-0000-0000-00009A1B0000}"/>
    <cellStyle name="20% - Accent5 10 4_Essbase BS Tax Accounts EOY" xfId="7399" xr:uid="{00000000-0005-0000-0000-00009B1B0000}"/>
    <cellStyle name="20% - Accent5 10 5" xfId="7400" xr:uid="{00000000-0005-0000-0000-00009C1B0000}"/>
    <cellStyle name="20% - Accent5 10_Essbase BS Tax Accounts EOY" xfId="7401" xr:uid="{00000000-0005-0000-0000-00009D1B0000}"/>
    <cellStyle name="20% - Accent5 100" xfId="7402" xr:uid="{00000000-0005-0000-0000-00009E1B0000}"/>
    <cellStyle name="20% - Accent5 100 2" xfId="7403" xr:uid="{00000000-0005-0000-0000-00009F1B0000}"/>
    <cellStyle name="20% - Accent5 100 2 2" xfId="7404" xr:uid="{00000000-0005-0000-0000-0000A01B0000}"/>
    <cellStyle name="20% - Accent5 100 3" xfId="7405" xr:uid="{00000000-0005-0000-0000-0000A11B0000}"/>
    <cellStyle name="20% - Accent5 101" xfId="7406" xr:uid="{00000000-0005-0000-0000-0000A21B0000}"/>
    <cellStyle name="20% - Accent5 101 2" xfId="7407" xr:uid="{00000000-0005-0000-0000-0000A31B0000}"/>
    <cellStyle name="20% - Accent5 102" xfId="7408" xr:uid="{00000000-0005-0000-0000-0000A41B0000}"/>
    <cellStyle name="20% - Accent5 102 2" xfId="7409" xr:uid="{00000000-0005-0000-0000-0000A51B0000}"/>
    <cellStyle name="20% - Accent5 103" xfId="7410" xr:uid="{00000000-0005-0000-0000-0000A61B0000}"/>
    <cellStyle name="20% - Accent5 103 2" xfId="7411" xr:uid="{00000000-0005-0000-0000-0000A71B0000}"/>
    <cellStyle name="20% - Accent5 104" xfId="7412" xr:uid="{00000000-0005-0000-0000-0000A81B0000}"/>
    <cellStyle name="20% - Accent5 104 2" xfId="7413" xr:uid="{00000000-0005-0000-0000-0000A91B0000}"/>
    <cellStyle name="20% - Accent5 105" xfId="7414" xr:uid="{00000000-0005-0000-0000-0000AA1B0000}"/>
    <cellStyle name="20% - Accent5 105 2" xfId="7415" xr:uid="{00000000-0005-0000-0000-0000AB1B0000}"/>
    <cellStyle name="20% - Accent5 106" xfId="7416" xr:uid="{00000000-0005-0000-0000-0000AC1B0000}"/>
    <cellStyle name="20% - Accent5 106 2" xfId="7417" xr:uid="{00000000-0005-0000-0000-0000AD1B0000}"/>
    <cellStyle name="20% - Accent5 107" xfId="7418" xr:uid="{00000000-0005-0000-0000-0000AE1B0000}"/>
    <cellStyle name="20% - Accent5 107 2" xfId="7419" xr:uid="{00000000-0005-0000-0000-0000AF1B0000}"/>
    <cellStyle name="20% - Accent5 108" xfId="7420" xr:uid="{00000000-0005-0000-0000-0000B01B0000}"/>
    <cellStyle name="20% - Accent5 108 2" xfId="7421" xr:uid="{00000000-0005-0000-0000-0000B11B0000}"/>
    <cellStyle name="20% - Accent5 109" xfId="7422" xr:uid="{00000000-0005-0000-0000-0000B21B0000}"/>
    <cellStyle name="20% - Accent5 109 2" xfId="7423" xr:uid="{00000000-0005-0000-0000-0000B31B0000}"/>
    <cellStyle name="20% - Accent5 11" xfId="7424" xr:uid="{00000000-0005-0000-0000-0000B41B0000}"/>
    <cellStyle name="20% - Accent5 11 2" xfId="7425" xr:uid="{00000000-0005-0000-0000-0000B51B0000}"/>
    <cellStyle name="20% - Accent5 11 2 2" xfId="7426" xr:uid="{00000000-0005-0000-0000-0000B61B0000}"/>
    <cellStyle name="20% - Accent5 11 2 3" xfId="7427" xr:uid="{00000000-0005-0000-0000-0000B71B0000}"/>
    <cellStyle name="20% - Accent5 11 2 4" xfId="7428" xr:uid="{00000000-0005-0000-0000-0000B81B0000}"/>
    <cellStyle name="20% - Accent5 11 2_Essbase BS Tax Accounts EOY" xfId="7429" xr:uid="{00000000-0005-0000-0000-0000B91B0000}"/>
    <cellStyle name="20% - Accent5 11 3" xfId="7430" xr:uid="{00000000-0005-0000-0000-0000BA1B0000}"/>
    <cellStyle name="20% - Accent5 11 3 2" xfId="7431" xr:uid="{00000000-0005-0000-0000-0000BB1B0000}"/>
    <cellStyle name="20% - Accent5 11 4" xfId="7432" xr:uid="{00000000-0005-0000-0000-0000BC1B0000}"/>
    <cellStyle name="20% - Accent5 11 4 2" xfId="7433" xr:uid="{00000000-0005-0000-0000-0000BD1B0000}"/>
    <cellStyle name="20% - Accent5 11 4 3" xfId="7434" xr:uid="{00000000-0005-0000-0000-0000BE1B0000}"/>
    <cellStyle name="20% - Accent5 11 4 4" xfId="7435" xr:uid="{00000000-0005-0000-0000-0000BF1B0000}"/>
    <cellStyle name="20% - Accent5 11 4_Essbase BS Tax Accounts EOY" xfId="7436" xr:uid="{00000000-0005-0000-0000-0000C01B0000}"/>
    <cellStyle name="20% - Accent5 11 5" xfId="7437" xr:uid="{00000000-0005-0000-0000-0000C11B0000}"/>
    <cellStyle name="20% - Accent5 11_Essbase BS Tax Accounts EOY" xfId="7438" xr:uid="{00000000-0005-0000-0000-0000C21B0000}"/>
    <cellStyle name="20% - Accent5 110" xfId="7439" xr:uid="{00000000-0005-0000-0000-0000C31B0000}"/>
    <cellStyle name="20% - Accent5 110 2" xfId="7440" xr:uid="{00000000-0005-0000-0000-0000C41B0000}"/>
    <cellStyle name="20% - Accent5 111" xfId="7441" xr:uid="{00000000-0005-0000-0000-0000C51B0000}"/>
    <cellStyle name="20% - Accent5 112" xfId="7442" xr:uid="{00000000-0005-0000-0000-0000C61B0000}"/>
    <cellStyle name="20% - Accent5 113" xfId="7443" xr:uid="{00000000-0005-0000-0000-0000C71B0000}"/>
    <cellStyle name="20% - Accent5 114" xfId="7444" xr:uid="{00000000-0005-0000-0000-0000C81B0000}"/>
    <cellStyle name="20% - Accent5 115" xfId="7445" xr:uid="{00000000-0005-0000-0000-0000C91B0000}"/>
    <cellStyle name="20% - Accent5 116" xfId="7446" xr:uid="{00000000-0005-0000-0000-0000CA1B0000}"/>
    <cellStyle name="20% - Accent5 117" xfId="7447" xr:uid="{00000000-0005-0000-0000-0000CB1B0000}"/>
    <cellStyle name="20% - Accent5 118" xfId="7448" xr:uid="{00000000-0005-0000-0000-0000CC1B0000}"/>
    <cellStyle name="20% - Accent5 119" xfId="7449" xr:uid="{00000000-0005-0000-0000-0000CD1B0000}"/>
    <cellStyle name="20% - Accent5 12" xfId="7450" xr:uid="{00000000-0005-0000-0000-0000CE1B0000}"/>
    <cellStyle name="20% - Accent5 12 2" xfId="7451" xr:uid="{00000000-0005-0000-0000-0000CF1B0000}"/>
    <cellStyle name="20% - Accent5 12 2 2" xfId="7452" xr:uid="{00000000-0005-0000-0000-0000D01B0000}"/>
    <cellStyle name="20% - Accent5 12 2 3" xfId="7453" xr:uid="{00000000-0005-0000-0000-0000D11B0000}"/>
    <cellStyle name="20% - Accent5 12 2 4" xfId="7454" xr:uid="{00000000-0005-0000-0000-0000D21B0000}"/>
    <cellStyle name="20% - Accent5 12 2_Essbase BS Tax Accounts EOY" xfId="7455" xr:uid="{00000000-0005-0000-0000-0000D31B0000}"/>
    <cellStyle name="20% - Accent5 12 3" xfId="7456" xr:uid="{00000000-0005-0000-0000-0000D41B0000}"/>
    <cellStyle name="20% - Accent5 12 3 2" xfId="7457" xr:uid="{00000000-0005-0000-0000-0000D51B0000}"/>
    <cellStyle name="20% - Accent5 12 4" xfId="7458" xr:uid="{00000000-0005-0000-0000-0000D61B0000}"/>
    <cellStyle name="20% - Accent5 12 4 2" xfId="7459" xr:uid="{00000000-0005-0000-0000-0000D71B0000}"/>
    <cellStyle name="20% - Accent5 12 4 3" xfId="7460" xr:uid="{00000000-0005-0000-0000-0000D81B0000}"/>
    <cellStyle name="20% - Accent5 12 4 4" xfId="7461" xr:uid="{00000000-0005-0000-0000-0000D91B0000}"/>
    <cellStyle name="20% - Accent5 12 4_Essbase BS Tax Accounts EOY" xfId="7462" xr:uid="{00000000-0005-0000-0000-0000DA1B0000}"/>
    <cellStyle name="20% - Accent5 12 5" xfId="7463" xr:uid="{00000000-0005-0000-0000-0000DB1B0000}"/>
    <cellStyle name="20% - Accent5 12_Essbase BS Tax Accounts EOY" xfId="7464" xr:uid="{00000000-0005-0000-0000-0000DC1B0000}"/>
    <cellStyle name="20% - Accent5 13" xfId="7465" xr:uid="{00000000-0005-0000-0000-0000DD1B0000}"/>
    <cellStyle name="20% - Accent5 13 2" xfId="7466" xr:uid="{00000000-0005-0000-0000-0000DE1B0000}"/>
    <cellStyle name="20% - Accent5 13 2 2" xfId="7467" xr:uid="{00000000-0005-0000-0000-0000DF1B0000}"/>
    <cellStyle name="20% - Accent5 13 2 3" xfId="7468" xr:uid="{00000000-0005-0000-0000-0000E01B0000}"/>
    <cellStyle name="20% - Accent5 13 2 4" xfId="7469" xr:uid="{00000000-0005-0000-0000-0000E11B0000}"/>
    <cellStyle name="20% - Accent5 13 2_Essbase BS Tax Accounts EOY" xfId="7470" xr:uid="{00000000-0005-0000-0000-0000E21B0000}"/>
    <cellStyle name="20% - Accent5 13 3" xfId="7471" xr:uid="{00000000-0005-0000-0000-0000E31B0000}"/>
    <cellStyle name="20% - Accent5 13 3 2" xfId="7472" xr:uid="{00000000-0005-0000-0000-0000E41B0000}"/>
    <cellStyle name="20% - Accent5 13 4" xfId="7473" xr:uid="{00000000-0005-0000-0000-0000E51B0000}"/>
    <cellStyle name="20% - Accent5 13 4 2" xfId="7474" xr:uid="{00000000-0005-0000-0000-0000E61B0000}"/>
    <cellStyle name="20% - Accent5 13 4 3" xfId="7475" xr:uid="{00000000-0005-0000-0000-0000E71B0000}"/>
    <cellStyle name="20% - Accent5 13 4 4" xfId="7476" xr:uid="{00000000-0005-0000-0000-0000E81B0000}"/>
    <cellStyle name="20% - Accent5 13 4_Essbase BS Tax Accounts EOY" xfId="7477" xr:uid="{00000000-0005-0000-0000-0000E91B0000}"/>
    <cellStyle name="20% - Accent5 13 5" xfId="7478" xr:uid="{00000000-0005-0000-0000-0000EA1B0000}"/>
    <cellStyle name="20% - Accent5 13_Essbase BS Tax Accounts EOY" xfId="7479" xr:uid="{00000000-0005-0000-0000-0000EB1B0000}"/>
    <cellStyle name="20% - Accent5 14" xfId="7480" xr:uid="{00000000-0005-0000-0000-0000EC1B0000}"/>
    <cellStyle name="20% - Accent5 14 2" xfId="7481" xr:uid="{00000000-0005-0000-0000-0000ED1B0000}"/>
    <cellStyle name="20% - Accent5 14 2 2" xfId="7482" xr:uid="{00000000-0005-0000-0000-0000EE1B0000}"/>
    <cellStyle name="20% - Accent5 14 2 3" xfId="7483" xr:uid="{00000000-0005-0000-0000-0000EF1B0000}"/>
    <cellStyle name="20% - Accent5 14 2 4" xfId="7484" xr:uid="{00000000-0005-0000-0000-0000F01B0000}"/>
    <cellStyle name="20% - Accent5 14 2_Essbase BS Tax Accounts EOY" xfId="7485" xr:uid="{00000000-0005-0000-0000-0000F11B0000}"/>
    <cellStyle name="20% - Accent5 14 3" xfId="7486" xr:uid="{00000000-0005-0000-0000-0000F21B0000}"/>
    <cellStyle name="20% - Accent5 14 3 2" xfId="7487" xr:uid="{00000000-0005-0000-0000-0000F31B0000}"/>
    <cellStyle name="20% - Accent5 14 4" xfId="7488" xr:uid="{00000000-0005-0000-0000-0000F41B0000}"/>
    <cellStyle name="20% - Accent5 14 4 2" xfId="7489" xr:uid="{00000000-0005-0000-0000-0000F51B0000}"/>
    <cellStyle name="20% - Accent5 14 4 3" xfId="7490" xr:uid="{00000000-0005-0000-0000-0000F61B0000}"/>
    <cellStyle name="20% - Accent5 14 4 4" xfId="7491" xr:uid="{00000000-0005-0000-0000-0000F71B0000}"/>
    <cellStyle name="20% - Accent5 14 4_Essbase BS Tax Accounts EOY" xfId="7492" xr:uid="{00000000-0005-0000-0000-0000F81B0000}"/>
    <cellStyle name="20% - Accent5 14 5" xfId="7493" xr:uid="{00000000-0005-0000-0000-0000F91B0000}"/>
    <cellStyle name="20% - Accent5 14_Essbase BS Tax Accounts EOY" xfId="7494" xr:uid="{00000000-0005-0000-0000-0000FA1B0000}"/>
    <cellStyle name="20% - Accent5 15" xfId="7495" xr:uid="{00000000-0005-0000-0000-0000FB1B0000}"/>
    <cellStyle name="20% - Accent5 15 2" xfId="7496" xr:uid="{00000000-0005-0000-0000-0000FC1B0000}"/>
    <cellStyle name="20% - Accent5 15 2 2" xfId="7497" xr:uid="{00000000-0005-0000-0000-0000FD1B0000}"/>
    <cellStyle name="20% - Accent5 15 2 3" xfId="7498" xr:uid="{00000000-0005-0000-0000-0000FE1B0000}"/>
    <cellStyle name="20% - Accent5 15 2 4" xfId="7499" xr:uid="{00000000-0005-0000-0000-0000FF1B0000}"/>
    <cellStyle name="20% - Accent5 15 2_Essbase BS Tax Accounts EOY" xfId="7500" xr:uid="{00000000-0005-0000-0000-0000001C0000}"/>
    <cellStyle name="20% - Accent5 15 3" xfId="7501" xr:uid="{00000000-0005-0000-0000-0000011C0000}"/>
    <cellStyle name="20% - Accent5 15 3 2" xfId="7502" xr:uid="{00000000-0005-0000-0000-0000021C0000}"/>
    <cellStyle name="20% - Accent5 15 4" xfId="7503" xr:uid="{00000000-0005-0000-0000-0000031C0000}"/>
    <cellStyle name="20% - Accent5 15 4 2" xfId="7504" xr:uid="{00000000-0005-0000-0000-0000041C0000}"/>
    <cellStyle name="20% - Accent5 15 4 3" xfId="7505" xr:uid="{00000000-0005-0000-0000-0000051C0000}"/>
    <cellStyle name="20% - Accent5 15 4 4" xfId="7506" xr:uid="{00000000-0005-0000-0000-0000061C0000}"/>
    <cellStyle name="20% - Accent5 15 4_Essbase BS Tax Accounts EOY" xfId="7507" xr:uid="{00000000-0005-0000-0000-0000071C0000}"/>
    <cellStyle name="20% - Accent5 15 5" xfId="7508" xr:uid="{00000000-0005-0000-0000-0000081C0000}"/>
    <cellStyle name="20% - Accent5 15_Essbase BS Tax Accounts EOY" xfId="7509" xr:uid="{00000000-0005-0000-0000-0000091C0000}"/>
    <cellStyle name="20% - Accent5 16" xfId="7510" xr:uid="{00000000-0005-0000-0000-00000A1C0000}"/>
    <cellStyle name="20% - Accent5 16 2" xfId="7511" xr:uid="{00000000-0005-0000-0000-00000B1C0000}"/>
    <cellStyle name="20% - Accent5 16 2 2" xfId="7512" xr:uid="{00000000-0005-0000-0000-00000C1C0000}"/>
    <cellStyle name="20% - Accent5 16 2 3" xfId="7513" xr:uid="{00000000-0005-0000-0000-00000D1C0000}"/>
    <cellStyle name="20% - Accent5 16 2 4" xfId="7514" xr:uid="{00000000-0005-0000-0000-00000E1C0000}"/>
    <cellStyle name="20% - Accent5 16 2_Essbase BS Tax Accounts EOY" xfId="7515" xr:uid="{00000000-0005-0000-0000-00000F1C0000}"/>
    <cellStyle name="20% - Accent5 16 3" xfId="7516" xr:uid="{00000000-0005-0000-0000-0000101C0000}"/>
    <cellStyle name="20% - Accent5 16 3 2" xfId="7517" xr:uid="{00000000-0005-0000-0000-0000111C0000}"/>
    <cellStyle name="20% - Accent5 16 4" xfId="7518" xr:uid="{00000000-0005-0000-0000-0000121C0000}"/>
    <cellStyle name="20% - Accent5 16 4 2" xfId="7519" xr:uid="{00000000-0005-0000-0000-0000131C0000}"/>
    <cellStyle name="20% - Accent5 16 4 3" xfId="7520" xr:uid="{00000000-0005-0000-0000-0000141C0000}"/>
    <cellStyle name="20% - Accent5 16 4 4" xfId="7521" xr:uid="{00000000-0005-0000-0000-0000151C0000}"/>
    <cellStyle name="20% - Accent5 16 4_Essbase BS Tax Accounts EOY" xfId="7522" xr:uid="{00000000-0005-0000-0000-0000161C0000}"/>
    <cellStyle name="20% - Accent5 16 5" xfId="7523" xr:uid="{00000000-0005-0000-0000-0000171C0000}"/>
    <cellStyle name="20% - Accent5 16_Essbase BS Tax Accounts EOY" xfId="7524" xr:uid="{00000000-0005-0000-0000-0000181C0000}"/>
    <cellStyle name="20% - Accent5 17" xfId="7525" xr:uid="{00000000-0005-0000-0000-0000191C0000}"/>
    <cellStyle name="20% - Accent5 17 2" xfId="7526" xr:uid="{00000000-0005-0000-0000-00001A1C0000}"/>
    <cellStyle name="20% - Accent5 17 2 2" xfId="7527" xr:uid="{00000000-0005-0000-0000-00001B1C0000}"/>
    <cellStyle name="20% - Accent5 17 2 3" xfId="7528" xr:uid="{00000000-0005-0000-0000-00001C1C0000}"/>
    <cellStyle name="20% - Accent5 17 2 4" xfId="7529" xr:uid="{00000000-0005-0000-0000-00001D1C0000}"/>
    <cellStyle name="20% - Accent5 17 2_Essbase BS Tax Accounts EOY" xfId="7530" xr:uid="{00000000-0005-0000-0000-00001E1C0000}"/>
    <cellStyle name="20% - Accent5 17 3" xfId="7531" xr:uid="{00000000-0005-0000-0000-00001F1C0000}"/>
    <cellStyle name="20% - Accent5 17 3 2" xfId="7532" xr:uid="{00000000-0005-0000-0000-0000201C0000}"/>
    <cellStyle name="20% - Accent5 17 4" xfId="7533" xr:uid="{00000000-0005-0000-0000-0000211C0000}"/>
    <cellStyle name="20% - Accent5 17 4 2" xfId="7534" xr:uid="{00000000-0005-0000-0000-0000221C0000}"/>
    <cellStyle name="20% - Accent5 17 4 3" xfId="7535" xr:uid="{00000000-0005-0000-0000-0000231C0000}"/>
    <cellStyle name="20% - Accent5 17 4 4" xfId="7536" xr:uid="{00000000-0005-0000-0000-0000241C0000}"/>
    <cellStyle name="20% - Accent5 17 4_Essbase BS Tax Accounts EOY" xfId="7537" xr:uid="{00000000-0005-0000-0000-0000251C0000}"/>
    <cellStyle name="20% - Accent5 17 5" xfId="7538" xr:uid="{00000000-0005-0000-0000-0000261C0000}"/>
    <cellStyle name="20% - Accent5 17_Essbase BS Tax Accounts EOY" xfId="7539" xr:uid="{00000000-0005-0000-0000-0000271C0000}"/>
    <cellStyle name="20% - Accent5 18" xfId="7540" xr:uid="{00000000-0005-0000-0000-0000281C0000}"/>
    <cellStyle name="20% - Accent5 18 2" xfId="7541" xr:uid="{00000000-0005-0000-0000-0000291C0000}"/>
    <cellStyle name="20% - Accent5 18 2 2" xfId="7542" xr:uid="{00000000-0005-0000-0000-00002A1C0000}"/>
    <cellStyle name="20% - Accent5 18 2 3" xfId="7543" xr:uid="{00000000-0005-0000-0000-00002B1C0000}"/>
    <cellStyle name="20% - Accent5 18 2 4" xfId="7544" xr:uid="{00000000-0005-0000-0000-00002C1C0000}"/>
    <cellStyle name="20% - Accent5 18 2_Essbase BS Tax Accounts EOY" xfId="7545" xr:uid="{00000000-0005-0000-0000-00002D1C0000}"/>
    <cellStyle name="20% - Accent5 18 3" xfId="7546" xr:uid="{00000000-0005-0000-0000-00002E1C0000}"/>
    <cellStyle name="20% - Accent5 18 3 2" xfId="7547" xr:uid="{00000000-0005-0000-0000-00002F1C0000}"/>
    <cellStyle name="20% - Accent5 18 4" xfId="7548" xr:uid="{00000000-0005-0000-0000-0000301C0000}"/>
    <cellStyle name="20% - Accent5 18 4 2" xfId="7549" xr:uid="{00000000-0005-0000-0000-0000311C0000}"/>
    <cellStyle name="20% - Accent5 18 4 3" xfId="7550" xr:uid="{00000000-0005-0000-0000-0000321C0000}"/>
    <cellStyle name="20% - Accent5 18 4 4" xfId="7551" xr:uid="{00000000-0005-0000-0000-0000331C0000}"/>
    <cellStyle name="20% - Accent5 18 4_Essbase BS Tax Accounts EOY" xfId="7552" xr:uid="{00000000-0005-0000-0000-0000341C0000}"/>
    <cellStyle name="20% - Accent5 18 5" xfId="7553" xr:uid="{00000000-0005-0000-0000-0000351C0000}"/>
    <cellStyle name="20% - Accent5 18_Essbase BS Tax Accounts EOY" xfId="7554" xr:uid="{00000000-0005-0000-0000-0000361C0000}"/>
    <cellStyle name="20% - Accent5 19" xfId="7555" xr:uid="{00000000-0005-0000-0000-0000371C0000}"/>
    <cellStyle name="20% - Accent5 19 2" xfId="7556" xr:uid="{00000000-0005-0000-0000-0000381C0000}"/>
    <cellStyle name="20% - Accent5 19 2 2" xfId="7557" xr:uid="{00000000-0005-0000-0000-0000391C0000}"/>
    <cellStyle name="20% - Accent5 19 2 3" xfId="7558" xr:uid="{00000000-0005-0000-0000-00003A1C0000}"/>
    <cellStyle name="20% - Accent5 19 2 4" xfId="7559" xr:uid="{00000000-0005-0000-0000-00003B1C0000}"/>
    <cellStyle name="20% - Accent5 19 2_Essbase BS Tax Accounts EOY" xfId="7560" xr:uid="{00000000-0005-0000-0000-00003C1C0000}"/>
    <cellStyle name="20% - Accent5 19 3" xfId="7561" xr:uid="{00000000-0005-0000-0000-00003D1C0000}"/>
    <cellStyle name="20% - Accent5 19 3 2" xfId="7562" xr:uid="{00000000-0005-0000-0000-00003E1C0000}"/>
    <cellStyle name="20% - Accent5 19 4" xfId="7563" xr:uid="{00000000-0005-0000-0000-00003F1C0000}"/>
    <cellStyle name="20% - Accent5 19 4 2" xfId="7564" xr:uid="{00000000-0005-0000-0000-0000401C0000}"/>
    <cellStyle name="20% - Accent5 19 4 3" xfId="7565" xr:uid="{00000000-0005-0000-0000-0000411C0000}"/>
    <cellStyle name="20% - Accent5 19 4 4" xfId="7566" xr:uid="{00000000-0005-0000-0000-0000421C0000}"/>
    <cellStyle name="20% - Accent5 19 4_Essbase BS Tax Accounts EOY" xfId="7567" xr:uid="{00000000-0005-0000-0000-0000431C0000}"/>
    <cellStyle name="20% - Accent5 19 5" xfId="7568" xr:uid="{00000000-0005-0000-0000-0000441C0000}"/>
    <cellStyle name="20% - Accent5 19_Essbase BS Tax Accounts EOY" xfId="7569" xr:uid="{00000000-0005-0000-0000-0000451C0000}"/>
    <cellStyle name="20% - Accent5 2" xfId="7570" xr:uid="{00000000-0005-0000-0000-0000461C0000}"/>
    <cellStyle name="20% - Accent5 2 10" xfId="7571" xr:uid="{00000000-0005-0000-0000-0000471C0000}"/>
    <cellStyle name="20% - Accent5 2 10 2" xfId="7572" xr:uid="{00000000-0005-0000-0000-0000481C0000}"/>
    <cellStyle name="20% - Accent5 2 11" xfId="7573" xr:uid="{00000000-0005-0000-0000-0000491C0000}"/>
    <cellStyle name="20% - Accent5 2 11 2" xfId="7574" xr:uid="{00000000-0005-0000-0000-00004A1C0000}"/>
    <cellStyle name="20% - Accent5 2 11 3" xfId="7575" xr:uid="{00000000-0005-0000-0000-00004B1C0000}"/>
    <cellStyle name="20% - Accent5 2 11_Essbase BS Tax Accounts EOY" xfId="7576" xr:uid="{00000000-0005-0000-0000-00004C1C0000}"/>
    <cellStyle name="20% - Accent5 2 2" xfId="7577" xr:uid="{00000000-0005-0000-0000-00004D1C0000}"/>
    <cellStyle name="20% - Accent5 2 2 2" xfId="7578" xr:uid="{00000000-0005-0000-0000-00004E1C0000}"/>
    <cellStyle name="20% - Accent5 2 2 2 2" xfId="7579" xr:uid="{00000000-0005-0000-0000-00004F1C0000}"/>
    <cellStyle name="20% - Accent5 2 2 2 2 2" xfId="7580" xr:uid="{00000000-0005-0000-0000-0000501C0000}"/>
    <cellStyle name="20% - Accent5 2 2 2 2 2 2" xfId="7581" xr:uid="{00000000-0005-0000-0000-0000511C0000}"/>
    <cellStyle name="20% - Accent5 2 2 2 2 3" xfId="7582" xr:uid="{00000000-0005-0000-0000-0000521C0000}"/>
    <cellStyle name="20% - Accent5 2 2 2 2 4" xfId="7583" xr:uid="{00000000-0005-0000-0000-0000531C0000}"/>
    <cellStyle name="20% - Accent5 2 2 2 2_Essbase BS Tax Accounts EOY" xfId="7584" xr:uid="{00000000-0005-0000-0000-0000541C0000}"/>
    <cellStyle name="20% - Accent5 2 2 2 3" xfId="7585" xr:uid="{00000000-0005-0000-0000-0000551C0000}"/>
    <cellStyle name="20% - Accent5 2 2 2 3 2" xfId="7586" xr:uid="{00000000-0005-0000-0000-0000561C0000}"/>
    <cellStyle name="20% - Accent5 2 2 2 3 2 2" xfId="7587" xr:uid="{00000000-0005-0000-0000-0000571C0000}"/>
    <cellStyle name="20% - Accent5 2 2 2 3 3" xfId="7588" xr:uid="{00000000-0005-0000-0000-0000581C0000}"/>
    <cellStyle name="20% - Accent5 2 2 2 4" xfId="7589" xr:uid="{00000000-0005-0000-0000-0000591C0000}"/>
    <cellStyle name="20% - Accent5 2 2 2 4 2" xfId="7590" xr:uid="{00000000-0005-0000-0000-00005A1C0000}"/>
    <cellStyle name="20% - Accent5 2 2 2 4 2 2" xfId="7591" xr:uid="{00000000-0005-0000-0000-00005B1C0000}"/>
    <cellStyle name="20% - Accent5 2 2 2 4 3" xfId="7592" xr:uid="{00000000-0005-0000-0000-00005C1C0000}"/>
    <cellStyle name="20% - Accent5 2 2 2 5" xfId="7593" xr:uid="{00000000-0005-0000-0000-00005D1C0000}"/>
    <cellStyle name="20% - Accent5 2 2 2 5 2" xfId="7594" xr:uid="{00000000-0005-0000-0000-00005E1C0000}"/>
    <cellStyle name="20% - Accent5 2 2 2_Essbase BS Tax Accounts EOY" xfId="7595" xr:uid="{00000000-0005-0000-0000-00005F1C0000}"/>
    <cellStyle name="20% - Accent5 2 2 3" xfId="7596" xr:uid="{00000000-0005-0000-0000-0000601C0000}"/>
    <cellStyle name="20% - Accent5 2 2 3 2" xfId="7597" xr:uid="{00000000-0005-0000-0000-0000611C0000}"/>
    <cellStyle name="20% - Accent5 2 2 3 2 2" xfId="7598" xr:uid="{00000000-0005-0000-0000-0000621C0000}"/>
    <cellStyle name="20% - Accent5 2 2 3 3" xfId="7599" xr:uid="{00000000-0005-0000-0000-0000631C0000}"/>
    <cellStyle name="20% - Accent5 2 2 3_Essbase BS Tax Accounts EOY" xfId="7600" xr:uid="{00000000-0005-0000-0000-0000641C0000}"/>
    <cellStyle name="20% - Accent5 2 2 4" xfId="7601" xr:uid="{00000000-0005-0000-0000-0000651C0000}"/>
    <cellStyle name="20% - Accent5 2 2 4 2" xfId="7602" xr:uid="{00000000-0005-0000-0000-0000661C0000}"/>
    <cellStyle name="20% - Accent5 2 2 4 2 2" xfId="7603" xr:uid="{00000000-0005-0000-0000-0000671C0000}"/>
    <cellStyle name="20% - Accent5 2 2 5" xfId="7604" xr:uid="{00000000-0005-0000-0000-0000681C0000}"/>
    <cellStyle name="20% - Accent5 2 2 5 2" xfId="7605" xr:uid="{00000000-0005-0000-0000-0000691C0000}"/>
    <cellStyle name="20% - Accent5 2 2 5 2 2" xfId="7606" xr:uid="{00000000-0005-0000-0000-00006A1C0000}"/>
    <cellStyle name="20% - Accent5 2 2 5 3" xfId="7607" xr:uid="{00000000-0005-0000-0000-00006B1C0000}"/>
    <cellStyle name="20% - Accent5 2 2 5 4" xfId="7608" xr:uid="{00000000-0005-0000-0000-00006C1C0000}"/>
    <cellStyle name="20% - Accent5 2 2 5_Essbase BS Tax Accounts EOY" xfId="7609" xr:uid="{00000000-0005-0000-0000-00006D1C0000}"/>
    <cellStyle name="20% - Accent5 2 2 6" xfId="7610" xr:uid="{00000000-0005-0000-0000-00006E1C0000}"/>
    <cellStyle name="20% - Accent5 2 2 6 2" xfId="7611" xr:uid="{00000000-0005-0000-0000-00006F1C0000}"/>
    <cellStyle name="20% - Accent5 2 2 6 2 2" xfId="7612" xr:uid="{00000000-0005-0000-0000-0000701C0000}"/>
    <cellStyle name="20% - Accent5 2 2 6 3" xfId="7613" xr:uid="{00000000-0005-0000-0000-0000711C0000}"/>
    <cellStyle name="20% - Accent5 2 2 7" xfId="7614" xr:uid="{00000000-0005-0000-0000-0000721C0000}"/>
    <cellStyle name="20% - Accent5 2 2 7 2" xfId="7615" xr:uid="{00000000-0005-0000-0000-0000731C0000}"/>
    <cellStyle name="20% - Accent5 2 2 7 2 2" xfId="7616" xr:uid="{00000000-0005-0000-0000-0000741C0000}"/>
    <cellStyle name="20% - Accent5 2 2 7 3" xfId="7617" xr:uid="{00000000-0005-0000-0000-0000751C0000}"/>
    <cellStyle name="20% - Accent5 2 2 8" xfId="7618" xr:uid="{00000000-0005-0000-0000-0000761C0000}"/>
    <cellStyle name="20% - Accent5 2 2 8 2" xfId="7619" xr:uid="{00000000-0005-0000-0000-0000771C0000}"/>
    <cellStyle name="20% - Accent5 2 2_Essbase BS Tax Accounts EOY" xfId="7620" xr:uid="{00000000-0005-0000-0000-0000781C0000}"/>
    <cellStyle name="20% - Accent5 2 3" xfId="7621" xr:uid="{00000000-0005-0000-0000-0000791C0000}"/>
    <cellStyle name="20% - Accent5 2 3 10" xfId="7622" xr:uid="{00000000-0005-0000-0000-00007A1C0000}"/>
    <cellStyle name="20% - Accent5 2 3 10 2" xfId="7623" xr:uid="{00000000-0005-0000-0000-00007B1C0000}"/>
    <cellStyle name="20% - Accent5 2 3 10 2 2" xfId="7624" xr:uid="{00000000-0005-0000-0000-00007C1C0000}"/>
    <cellStyle name="20% - Accent5 2 3 10 3" xfId="7625" xr:uid="{00000000-0005-0000-0000-00007D1C0000}"/>
    <cellStyle name="20% - Accent5 2 3 10 4" xfId="7626" xr:uid="{00000000-0005-0000-0000-00007E1C0000}"/>
    <cellStyle name="20% - Accent5 2 3 10_Essbase BS Tax Accounts EOY" xfId="7627" xr:uid="{00000000-0005-0000-0000-00007F1C0000}"/>
    <cellStyle name="20% - Accent5 2 3 11" xfId="7628" xr:uid="{00000000-0005-0000-0000-0000801C0000}"/>
    <cellStyle name="20% - Accent5 2 3 11 2" xfId="7629" xr:uid="{00000000-0005-0000-0000-0000811C0000}"/>
    <cellStyle name="20% - Accent5 2 3 11 2 2" xfId="7630" xr:uid="{00000000-0005-0000-0000-0000821C0000}"/>
    <cellStyle name="20% - Accent5 2 3 11 3" xfId="7631" xr:uid="{00000000-0005-0000-0000-0000831C0000}"/>
    <cellStyle name="20% - Accent5 2 3 12" xfId="7632" xr:uid="{00000000-0005-0000-0000-0000841C0000}"/>
    <cellStyle name="20% - Accent5 2 3 12 2" xfId="7633" xr:uid="{00000000-0005-0000-0000-0000851C0000}"/>
    <cellStyle name="20% - Accent5 2 3 13" xfId="7634" xr:uid="{00000000-0005-0000-0000-0000861C0000}"/>
    <cellStyle name="20% - Accent5 2 3 2" xfId="7635" xr:uid="{00000000-0005-0000-0000-0000871C0000}"/>
    <cellStyle name="20% - Accent5 2 3 2 10" xfId="7636" xr:uid="{00000000-0005-0000-0000-0000881C0000}"/>
    <cellStyle name="20% - Accent5 2 3 2 10 2" xfId="7637" xr:uid="{00000000-0005-0000-0000-0000891C0000}"/>
    <cellStyle name="20% - Accent5 2 3 2 11" xfId="7638" xr:uid="{00000000-0005-0000-0000-00008A1C0000}"/>
    <cellStyle name="20% - Accent5 2 3 2 12" xfId="7639" xr:uid="{00000000-0005-0000-0000-00008B1C0000}"/>
    <cellStyle name="20% - Accent5 2 3 2 13" xfId="7640" xr:uid="{00000000-0005-0000-0000-00008C1C0000}"/>
    <cellStyle name="20% - Accent5 2 3 2 14" xfId="7641" xr:uid="{00000000-0005-0000-0000-00008D1C0000}"/>
    <cellStyle name="20% - Accent5 2 3 2 2" xfId="7642" xr:uid="{00000000-0005-0000-0000-00008E1C0000}"/>
    <cellStyle name="20% - Accent5 2 3 2 2 2" xfId="7643" xr:uid="{00000000-0005-0000-0000-00008F1C0000}"/>
    <cellStyle name="20% - Accent5 2 3 2 2 2 2" xfId="7644" xr:uid="{00000000-0005-0000-0000-0000901C0000}"/>
    <cellStyle name="20% - Accent5 2 3 2 2 2 2 2" xfId="7645" xr:uid="{00000000-0005-0000-0000-0000911C0000}"/>
    <cellStyle name="20% - Accent5 2 3 2 2 2 3" xfId="7646" xr:uid="{00000000-0005-0000-0000-0000921C0000}"/>
    <cellStyle name="20% - Accent5 2 3 2 2 2 4" xfId="7647" xr:uid="{00000000-0005-0000-0000-0000931C0000}"/>
    <cellStyle name="20% - Accent5 2 3 2 2 3" xfId="7648" xr:uid="{00000000-0005-0000-0000-0000941C0000}"/>
    <cellStyle name="20% - Accent5 2 3 2 2 3 2" xfId="7649" xr:uid="{00000000-0005-0000-0000-0000951C0000}"/>
    <cellStyle name="20% - Accent5 2 3 2 2 4" xfId="7650" xr:uid="{00000000-0005-0000-0000-0000961C0000}"/>
    <cellStyle name="20% - Accent5 2 3 2 2 5" xfId="7651" xr:uid="{00000000-0005-0000-0000-0000971C0000}"/>
    <cellStyle name="20% - Accent5 2 3 2 2 6" xfId="7652" xr:uid="{00000000-0005-0000-0000-0000981C0000}"/>
    <cellStyle name="20% - Accent5 2 3 2 2_Essbase BS Tax Accounts EOY" xfId="7653" xr:uid="{00000000-0005-0000-0000-0000991C0000}"/>
    <cellStyle name="20% - Accent5 2 3 2 3" xfId="7654" xr:uid="{00000000-0005-0000-0000-00009A1C0000}"/>
    <cellStyle name="20% - Accent5 2 3 2 3 2" xfId="7655" xr:uid="{00000000-0005-0000-0000-00009B1C0000}"/>
    <cellStyle name="20% - Accent5 2 3 2 3 2 2" xfId="7656" xr:uid="{00000000-0005-0000-0000-00009C1C0000}"/>
    <cellStyle name="20% - Accent5 2 3 2 3 2 2 2" xfId="7657" xr:uid="{00000000-0005-0000-0000-00009D1C0000}"/>
    <cellStyle name="20% - Accent5 2 3 2 3 2 3" xfId="7658" xr:uid="{00000000-0005-0000-0000-00009E1C0000}"/>
    <cellStyle name="20% - Accent5 2 3 2 3 2 4" xfId="7659" xr:uid="{00000000-0005-0000-0000-00009F1C0000}"/>
    <cellStyle name="20% - Accent5 2 3 2 3 2_Essbase BS Tax Accounts EOY" xfId="7660" xr:uid="{00000000-0005-0000-0000-0000A01C0000}"/>
    <cellStyle name="20% - Accent5 2 3 2 3 3" xfId="7661" xr:uid="{00000000-0005-0000-0000-0000A11C0000}"/>
    <cellStyle name="20% - Accent5 2 3 2 3 3 2" xfId="7662" xr:uid="{00000000-0005-0000-0000-0000A21C0000}"/>
    <cellStyle name="20% - Accent5 2 3 2 3 4" xfId="7663" xr:uid="{00000000-0005-0000-0000-0000A31C0000}"/>
    <cellStyle name="20% - Accent5 2 3 2 3 5" xfId="7664" xr:uid="{00000000-0005-0000-0000-0000A41C0000}"/>
    <cellStyle name="20% - Accent5 2 3 2 3_Essbase BS Tax Accounts EOY" xfId="7665" xr:uid="{00000000-0005-0000-0000-0000A51C0000}"/>
    <cellStyle name="20% - Accent5 2 3 2 4" xfId="7666" xr:uid="{00000000-0005-0000-0000-0000A61C0000}"/>
    <cellStyle name="20% - Accent5 2 3 2 4 2" xfId="7667" xr:uid="{00000000-0005-0000-0000-0000A71C0000}"/>
    <cellStyle name="20% - Accent5 2 3 2 4 2 2" xfId="7668" xr:uid="{00000000-0005-0000-0000-0000A81C0000}"/>
    <cellStyle name="20% - Accent5 2 3 2 4 3" xfId="7669" xr:uid="{00000000-0005-0000-0000-0000A91C0000}"/>
    <cellStyle name="20% - Accent5 2 3 2 4 4" xfId="7670" xr:uid="{00000000-0005-0000-0000-0000AA1C0000}"/>
    <cellStyle name="20% - Accent5 2 3 2 4_Essbase BS Tax Accounts EOY" xfId="7671" xr:uid="{00000000-0005-0000-0000-0000AB1C0000}"/>
    <cellStyle name="20% - Accent5 2 3 2 5" xfId="7672" xr:uid="{00000000-0005-0000-0000-0000AC1C0000}"/>
    <cellStyle name="20% - Accent5 2 3 2 5 2" xfId="7673" xr:uid="{00000000-0005-0000-0000-0000AD1C0000}"/>
    <cellStyle name="20% - Accent5 2 3 2 5 2 2" xfId="7674" xr:uid="{00000000-0005-0000-0000-0000AE1C0000}"/>
    <cellStyle name="20% - Accent5 2 3 2 5 2 3" xfId="7675" xr:uid="{00000000-0005-0000-0000-0000AF1C0000}"/>
    <cellStyle name="20% - Accent5 2 3 2 5 3" xfId="7676" xr:uid="{00000000-0005-0000-0000-0000B01C0000}"/>
    <cellStyle name="20% - Accent5 2 3 2 5 4" xfId="7677" xr:uid="{00000000-0005-0000-0000-0000B11C0000}"/>
    <cellStyle name="20% - Accent5 2 3 2 5_Essbase BS Tax Accounts EOY" xfId="7678" xr:uid="{00000000-0005-0000-0000-0000B21C0000}"/>
    <cellStyle name="20% - Accent5 2 3 2 6" xfId="7679" xr:uid="{00000000-0005-0000-0000-0000B31C0000}"/>
    <cellStyle name="20% - Accent5 2 3 2 6 2" xfId="7680" xr:uid="{00000000-0005-0000-0000-0000B41C0000}"/>
    <cellStyle name="20% - Accent5 2 3 2 6 2 2" xfId="7681" xr:uid="{00000000-0005-0000-0000-0000B51C0000}"/>
    <cellStyle name="20% - Accent5 2 3 2 6 3" xfId="7682" xr:uid="{00000000-0005-0000-0000-0000B61C0000}"/>
    <cellStyle name="20% - Accent5 2 3 2 6 4" xfId="7683" xr:uid="{00000000-0005-0000-0000-0000B71C0000}"/>
    <cellStyle name="20% - Accent5 2 3 2 7" xfId="7684" xr:uid="{00000000-0005-0000-0000-0000B81C0000}"/>
    <cellStyle name="20% - Accent5 2 3 2 7 2" xfId="7685" xr:uid="{00000000-0005-0000-0000-0000B91C0000}"/>
    <cellStyle name="20% - Accent5 2 3 2 7 2 2" xfId="7686" xr:uid="{00000000-0005-0000-0000-0000BA1C0000}"/>
    <cellStyle name="20% - Accent5 2 3 2 7 3" xfId="7687" xr:uid="{00000000-0005-0000-0000-0000BB1C0000}"/>
    <cellStyle name="20% - Accent5 2 3 2 7 4" xfId="7688" xr:uid="{00000000-0005-0000-0000-0000BC1C0000}"/>
    <cellStyle name="20% - Accent5 2 3 2 7_Essbase BS Tax Accounts EOY" xfId="7689" xr:uid="{00000000-0005-0000-0000-0000BD1C0000}"/>
    <cellStyle name="20% - Accent5 2 3 2 8" xfId="7690" xr:uid="{00000000-0005-0000-0000-0000BE1C0000}"/>
    <cellStyle name="20% - Accent5 2 3 2 8 2" xfId="7691" xr:uid="{00000000-0005-0000-0000-0000BF1C0000}"/>
    <cellStyle name="20% - Accent5 2 3 2 8 2 2" xfId="7692" xr:uid="{00000000-0005-0000-0000-0000C01C0000}"/>
    <cellStyle name="20% - Accent5 2 3 2 8 3" xfId="7693" xr:uid="{00000000-0005-0000-0000-0000C11C0000}"/>
    <cellStyle name="20% - Accent5 2 3 2 8 4" xfId="7694" xr:uid="{00000000-0005-0000-0000-0000C21C0000}"/>
    <cellStyle name="20% - Accent5 2 3 2 8_Essbase BS Tax Accounts EOY" xfId="7695" xr:uid="{00000000-0005-0000-0000-0000C31C0000}"/>
    <cellStyle name="20% - Accent5 2 3 2 9" xfId="7696" xr:uid="{00000000-0005-0000-0000-0000C41C0000}"/>
    <cellStyle name="20% - Accent5 2 3 2 9 2" xfId="7697" xr:uid="{00000000-0005-0000-0000-0000C51C0000}"/>
    <cellStyle name="20% - Accent5 2 3 2 9 2 2" xfId="7698" xr:uid="{00000000-0005-0000-0000-0000C61C0000}"/>
    <cellStyle name="20% - Accent5 2 3 2 9 3" xfId="7699" xr:uid="{00000000-0005-0000-0000-0000C71C0000}"/>
    <cellStyle name="20% - Accent5 2 3 2 9 4" xfId="7700" xr:uid="{00000000-0005-0000-0000-0000C81C0000}"/>
    <cellStyle name="20% - Accent5 2 3 2 9_Essbase BS Tax Accounts EOY" xfId="7701" xr:uid="{00000000-0005-0000-0000-0000C91C0000}"/>
    <cellStyle name="20% - Accent5 2 3 2_Basis Info" xfId="7702" xr:uid="{00000000-0005-0000-0000-0000CA1C0000}"/>
    <cellStyle name="20% - Accent5 2 3 3" xfId="7703" xr:uid="{00000000-0005-0000-0000-0000CB1C0000}"/>
    <cellStyle name="20% - Accent5 2 3 3 2" xfId="7704" xr:uid="{00000000-0005-0000-0000-0000CC1C0000}"/>
    <cellStyle name="20% - Accent5 2 3 3 3" xfId="7705" xr:uid="{00000000-0005-0000-0000-0000CD1C0000}"/>
    <cellStyle name="20% - Accent5 2 3 3 4" xfId="7706" xr:uid="{00000000-0005-0000-0000-0000CE1C0000}"/>
    <cellStyle name="20% - Accent5 2 3 3_Essbase BS Tax Accounts EOY" xfId="7707" xr:uid="{00000000-0005-0000-0000-0000CF1C0000}"/>
    <cellStyle name="20% - Accent5 2 3 4" xfId="7708" xr:uid="{00000000-0005-0000-0000-0000D01C0000}"/>
    <cellStyle name="20% - Accent5 2 3 4 2" xfId="7709" xr:uid="{00000000-0005-0000-0000-0000D11C0000}"/>
    <cellStyle name="20% - Accent5 2 3 4 2 2" xfId="7710" xr:uid="{00000000-0005-0000-0000-0000D21C0000}"/>
    <cellStyle name="20% - Accent5 2 3 4 2 2 2" xfId="7711" xr:uid="{00000000-0005-0000-0000-0000D31C0000}"/>
    <cellStyle name="20% - Accent5 2 3 4 2 3" xfId="7712" xr:uid="{00000000-0005-0000-0000-0000D41C0000}"/>
    <cellStyle name="20% - Accent5 2 3 4 3" xfId="7713" xr:uid="{00000000-0005-0000-0000-0000D51C0000}"/>
    <cellStyle name="20% - Accent5 2 3 4 3 2" xfId="7714" xr:uid="{00000000-0005-0000-0000-0000D61C0000}"/>
    <cellStyle name="20% - Accent5 2 3 5" xfId="7715" xr:uid="{00000000-0005-0000-0000-0000D71C0000}"/>
    <cellStyle name="20% - Accent5 2 3 5 2" xfId="7716" xr:uid="{00000000-0005-0000-0000-0000D81C0000}"/>
    <cellStyle name="20% - Accent5 2 3 5 2 2" xfId="7717" xr:uid="{00000000-0005-0000-0000-0000D91C0000}"/>
    <cellStyle name="20% - Accent5 2 3 5 2 2 2" xfId="7718" xr:uid="{00000000-0005-0000-0000-0000DA1C0000}"/>
    <cellStyle name="20% - Accent5 2 3 5 2 3" xfId="7719" xr:uid="{00000000-0005-0000-0000-0000DB1C0000}"/>
    <cellStyle name="20% - Accent5 2 3 5 2 4" xfId="7720" xr:uid="{00000000-0005-0000-0000-0000DC1C0000}"/>
    <cellStyle name="20% - Accent5 2 3 5 2_Essbase BS Tax Accounts EOY" xfId="7721" xr:uid="{00000000-0005-0000-0000-0000DD1C0000}"/>
    <cellStyle name="20% - Accent5 2 3 5 3" xfId="7722" xr:uid="{00000000-0005-0000-0000-0000DE1C0000}"/>
    <cellStyle name="20% - Accent5 2 3 5 3 2" xfId="7723" xr:uid="{00000000-0005-0000-0000-0000DF1C0000}"/>
    <cellStyle name="20% - Accent5 2 3 5 4" xfId="7724" xr:uid="{00000000-0005-0000-0000-0000E01C0000}"/>
    <cellStyle name="20% - Accent5 2 3 5 5" xfId="7725" xr:uid="{00000000-0005-0000-0000-0000E11C0000}"/>
    <cellStyle name="20% - Accent5 2 3 5_Essbase BS Tax Accounts EOY" xfId="7726" xr:uid="{00000000-0005-0000-0000-0000E21C0000}"/>
    <cellStyle name="20% - Accent5 2 3 6" xfId="7727" xr:uid="{00000000-0005-0000-0000-0000E31C0000}"/>
    <cellStyle name="20% - Accent5 2 3 6 2" xfId="7728" xr:uid="{00000000-0005-0000-0000-0000E41C0000}"/>
    <cellStyle name="20% - Accent5 2 3 6 2 2" xfId="7729" xr:uid="{00000000-0005-0000-0000-0000E51C0000}"/>
    <cellStyle name="20% - Accent5 2 3 6 3" xfId="7730" xr:uid="{00000000-0005-0000-0000-0000E61C0000}"/>
    <cellStyle name="20% - Accent5 2 3 6 4" xfId="7731" xr:uid="{00000000-0005-0000-0000-0000E71C0000}"/>
    <cellStyle name="20% - Accent5 2 3 6 5" xfId="7732" xr:uid="{00000000-0005-0000-0000-0000E81C0000}"/>
    <cellStyle name="20% - Accent5 2 3 6_Essbase BS Tax Accounts EOY" xfId="7733" xr:uid="{00000000-0005-0000-0000-0000E91C0000}"/>
    <cellStyle name="20% - Accent5 2 3 7" xfId="7734" xr:uid="{00000000-0005-0000-0000-0000EA1C0000}"/>
    <cellStyle name="20% - Accent5 2 3 7 2" xfId="7735" xr:uid="{00000000-0005-0000-0000-0000EB1C0000}"/>
    <cellStyle name="20% - Accent5 2 3 7 2 2" xfId="7736" xr:uid="{00000000-0005-0000-0000-0000EC1C0000}"/>
    <cellStyle name="20% - Accent5 2 3 7 3" xfId="7737" xr:uid="{00000000-0005-0000-0000-0000ED1C0000}"/>
    <cellStyle name="20% - Accent5 2 3 7 4" xfId="7738" xr:uid="{00000000-0005-0000-0000-0000EE1C0000}"/>
    <cellStyle name="20% - Accent5 2 3 7_Essbase BS Tax Accounts EOY" xfId="7739" xr:uid="{00000000-0005-0000-0000-0000EF1C0000}"/>
    <cellStyle name="20% - Accent5 2 3 8" xfId="7740" xr:uid="{00000000-0005-0000-0000-0000F01C0000}"/>
    <cellStyle name="20% - Accent5 2 3 8 2" xfId="7741" xr:uid="{00000000-0005-0000-0000-0000F11C0000}"/>
    <cellStyle name="20% - Accent5 2 3 8 2 2" xfId="7742" xr:uid="{00000000-0005-0000-0000-0000F21C0000}"/>
    <cellStyle name="20% - Accent5 2 3 8 3" xfId="7743" xr:uid="{00000000-0005-0000-0000-0000F31C0000}"/>
    <cellStyle name="20% - Accent5 2 3 8 4" xfId="7744" xr:uid="{00000000-0005-0000-0000-0000F41C0000}"/>
    <cellStyle name="20% - Accent5 2 3 8_Essbase BS Tax Accounts EOY" xfId="7745" xr:uid="{00000000-0005-0000-0000-0000F51C0000}"/>
    <cellStyle name="20% - Accent5 2 3 9" xfId="7746" xr:uid="{00000000-0005-0000-0000-0000F61C0000}"/>
    <cellStyle name="20% - Accent5 2 3 9 2" xfId="7747" xr:uid="{00000000-0005-0000-0000-0000F71C0000}"/>
    <cellStyle name="20% - Accent5 2 3 9 2 2" xfId="7748" xr:uid="{00000000-0005-0000-0000-0000F81C0000}"/>
    <cellStyle name="20% - Accent5 2 3 9 3" xfId="7749" xr:uid="{00000000-0005-0000-0000-0000F91C0000}"/>
    <cellStyle name="20% - Accent5 2 3 9 4" xfId="7750" xr:uid="{00000000-0005-0000-0000-0000FA1C0000}"/>
    <cellStyle name="20% - Accent5 2 3 9_Essbase BS Tax Accounts EOY" xfId="7751" xr:uid="{00000000-0005-0000-0000-0000FB1C0000}"/>
    <cellStyle name="20% - Accent5 2 3_Basis Info" xfId="7752" xr:uid="{00000000-0005-0000-0000-0000FC1C0000}"/>
    <cellStyle name="20% - Accent5 2 4" xfId="7753" xr:uid="{00000000-0005-0000-0000-0000FD1C0000}"/>
    <cellStyle name="20% - Accent5 2 4 2" xfId="7754" xr:uid="{00000000-0005-0000-0000-0000FE1C0000}"/>
    <cellStyle name="20% - Accent5 2 5" xfId="7755" xr:uid="{00000000-0005-0000-0000-0000FF1C0000}"/>
    <cellStyle name="20% - Accent5 2 5 2" xfId="7756" xr:uid="{00000000-0005-0000-0000-0000001D0000}"/>
    <cellStyle name="20% - Accent5 2 5 2 2" xfId="7757" xr:uid="{00000000-0005-0000-0000-0000011D0000}"/>
    <cellStyle name="20% - Accent5 2 5 2 2 2" xfId="7758" xr:uid="{00000000-0005-0000-0000-0000021D0000}"/>
    <cellStyle name="20% - Accent5 2 5 2 3" xfId="7759" xr:uid="{00000000-0005-0000-0000-0000031D0000}"/>
    <cellStyle name="20% - Accent5 2 5 2 4" xfId="7760" xr:uid="{00000000-0005-0000-0000-0000041D0000}"/>
    <cellStyle name="20% - Accent5 2 5 2_Essbase BS Tax Accounts EOY" xfId="7761" xr:uid="{00000000-0005-0000-0000-0000051D0000}"/>
    <cellStyle name="20% - Accent5 2 5 3" xfId="7762" xr:uid="{00000000-0005-0000-0000-0000061D0000}"/>
    <cellStyle name="20% - Accent5 2 5 3 2" xfId="7763" xr:uid="{00000000-0005-0000-0000-0000071D0000}"/>
    <cellStyle name="20% - Accent5 2 5_Essbase BS Tax Accounts EOY" xfId="7764" xr:uid="{00000000-0005-0000-0000-0000081D0000}"/>
    <cellStyle name="20% - Accent5 2 6" xfId="7765" xr:uid="{00000000-0005-0000-0000-0000091D0000}"/>
    <cellStyle name="20% - Accent5 2 6 2" xfId="7766" xr:uid="{00000000-0005-0000-0000-00000A1D0000}"/>
    <cellStyle name="20% - Accent5 2 6 2 2" xfId="7767" xr:uid="{00000000-0005-0000-0000-00000B1D0000}"/>
    <cellStyle name="20% - Accent5 2 6 3" xfId="7768" xr:uid="{00000000-0005-0000-0000-00000C1D0000}"/>
    <cellStyle name="20% - Accent5 2 6 4" xfId="7769" xr:uid="{00000000-0005-0000-0000-00000D1D0000}"/>
    <cellStyle name="20% - Accent5 2 6 5" xfId="7770" xr:uid="{00000000-0005-0000-0000-00000E1D0000}"/>
    <cellStyle name="20% - Accent5 2 6_Essbase BS Tax Accounts EOY" xfId="7771" xr:uid="{00000000-0005-0000-0000-00000F1D0000}"/>
    <cellStyle name="20% - Accent5 2 7" xfId="7772" xr:uid="{00000000-0005-0000-0000-0000101D0000}"/>
    <cellStyle name="20% - Accent5 2 7 2" xfId="7773" xr:uid="{00000000-0005-0000-0000-0000111D0000}"/>
    <cellStyle name="20% - Accent5 2 7 2 2" xfId="7774" xr:uid="{00000000-0005-0000-0000-0000121D0000}"/>
    <cellStyle name="20% - Accent5 2 7 3" xfId="7775" xr:uid="{00000000-0005-0000-0000-0000131D0000}"/>
    <cellStyle name="20% - Accent5 2 7 4" xfId="7776" xr:uid="{00000000-0005-0000-0000-0000141D0000}"/>
    <cellStyle name="20% - Accent5 2 7_Essbase BS Tax Accounts EOY" xfId="7777" xr:uid="{00000000-0005-0000-0000-0000151D0000}"/>
    <cellStyle name="20% - Accent5 2 8" xfId="7778" xr:uid="{00000000-0005-0000-0000-0000161D0000}"/>
    <cellStyle name="20% - Accent5 2 8 2" xfId="7779" xr:uid="{00000000-0005-0000-0000-0000171D0000}"/>
    <cellStyle name="20% - Accent5 2 8 2 2" xfId="7780" xr:uid="{00000000-0005-0000-0000-0000181D0000}"/>
    <cellStyle name="20% - Accent5 2 8 3" xfId="7781" xr:uid="{00000000-0005-0000-0000-0000191D0000}"/>
    <cellStyle name="20% - Accent5 2 8 4" xfId="7782" xr:uid="{00000000-0005-0000-0000-00001A1D0000}"/>
    <cellStyle name="20% - Accent5 2 8_Essbase BS Tax Accounts EOY" xfId="7783" xr:uid="{00000000-0005-0000-0000-00001B1D0000}"/>
    <cellStyle name="20% - Accent5 2 9" xfId="7784" xr:uid="{00000000-0005-0000-0000-00001C1D0000}"/>
    <cellStyle name="20% - Accent5 2 9 2" xfId="7785" xr:uid="{00000000-0005-0000-0000-00001D1D0000}"/>
    <cellStyle name="20% - Accent5 2 9 2 2" xfId="7786" xr:uid="{00000000-0005-0000-0000-00001E1D0000}"/>
    <cellStyle name="20% - Accent5 2 9 3" xfId="7787" xr:uid="{00000000-0005-0000-0000-00001F1D0000}"/>
    <cellStyle name="20% - Accent5 2 9 4" xfId="7788" xr:uid="{00000000-0005-0000-0000-0000201D0000}"/>
    <cellStyle name="20% - Accent5 2 9_Essbase BS Tax Accounts EOY" xfId="7789" xr:uid="{00000000-0005-0000-0000-0000211D0000}"/>
    <cellStyle name="20% - Accent5 2_10-1 BS" xfId="7790" xr:uid="{00000000-0005-0000-0000-0000221D0000}"/>
    <cellStyle name="20% - Accent5 20" xfId="7791" xr:uid="{00000000-0005-0000-0000-0000231D0000}"/>
    <cellStyle name="20% - Accent5 20 2" xfId="7792" xr:uid="{00000000-0005-0000-0000-0000241D0000}"/>
    <cellStyle name="20% - Accent5 20 2 2" xfId="7793" xr:uid="{00000000-0005-0000-0000-0000251D0000}"/>
    <cellStyle name="20% - Accent5 20 2 3" xfId="7794" xr:uid="{00000000-0005-0000-0000-0000261D0000}"/>
    <cellStyle name="20% - Accent5 20 2 4" xfId="7795" xr:uid="{00000000-0005-0000-0000-0000271D0000}"/>
    <cellStyle name="20% - Accent5 20 2_Essbase BS Tax Accounts EOY" xfId="7796" xr:uid="{00000000-0005-0000-0000-0000281D0000}"/>
    <cellStyle name="20% - Accent5 20 3" xfId="7797" xr:uid="{00000000-0005-0000-0000-0000291D0000}"/>
    <cellStyle name="20% - Accent5 20 3 2" xfId="7798" xr:uid="{00000000-0005-0000-0000-00002A1D0000}"/>
    <cellStyle name="20% - Accent5 20 4" xfId="7799" xr:uid="{00000000-0005-0000-0000-00002B1D0000}"/>
    <cellStyle name="20% - Accent5 20 4 2" xfId="7800" xr:uid="{00000000-0005-0000-0000-00002C1D0000}"/>
    <cellStyle name="20% - Accent5 20 4 3" xfId="7801" xr:uid="{00000000-0005-0000-0000-00002D1D0000}"/>
    <cellStyle name="20% - Accent5 20 4 4" xfId="7802" xr:uid="{00000000-0005-0000-0000-00002E1D0000}"/>
    <cellStyle name="20% - Accent5 20 4_Essbase BS Tax Accounts EOY" xfId="7803" xr:uid="{00000000-0005-0000-0000-00002F1D0000}"/>
    <cellStyle name="20% - Accent5 20 5" xfId="7804" xr:uid="{00000000-0005-0000-0000-0000301D0000}"/>
    <cellStyle name="20% - Accent5 20_Essbase BS Tax Accounts EOY" xfId="7805" xr:uid="{00000000-0005-0000-0000-0000311D0000}"/>
    <cellStyle name="20% - Accent5 21" xfId="7806" xr:uid="{00000000-0005-0000-0000-0000321D0000}"/>
    <cellStyle name="20% - Accent5 21 2" xfId="7807" xr:uid="{00000000-0005-0000-0000-0000331D0000}"/>
    <cellStyle name="20% - Accent5 21 2 2" xfId="7808" xr:uid="{00000000-0005-0000-0000-0000341D0000}"/>
    <cellStyle name="20% - Accent5 21 2 3" xfId="7809" xr:uid="{00000000-0005-0000-0000-0000351D0000}"/>
    <cellStyle name="20% - Accent5 21 2 4" xfId="7810" xr:uid="{00000000-0005-0000-0000-0000361D0000}"/>
    <cellStyle name="20% - Accent5 21 2_Essbase BS Tax Accounts EOY" xfId="7811" xr:uid="{00000000-0005-0000-0000-0000371D0000}"/>
    <cellStyle name="20% - Accent5 21 3" xfId="7812" xr:uid="{00000000-0005-0000-0000-0000381D0000}"/>
    <cellStyle name="20% - Accent5 21 3 2" xfId="7813" xr:uid="{00000000-0005-0000-0000-0000391D0000}"/>
    <cellStyle name="20% - Accent5 21 4" xfId="7814" xr:uid="{00000000-0005-0000-0000-00003A1D0000}"/>
    <cellStyle name="20% - Accent5 21 4 2" xfId="7815" xr:uid="{00000000-0005-0000-0000-00003B1D0000}"/>
    <cellStyle name="20% - Accent5 21 4 3" xfId="7816" xr:uid="{00000000-0005-0000-0000-00003C1D0000}"/>
    <cellStyle name="20% - Accent5 21 4 4" xfId="7817" xr:uid="{00000000-0005-0000-0000-00003D1D0000}"/>
    <cellStyle name="20% - Accent5 21 4_Essbase BS Tax Accounts EOY" xfId="7818" xr:uid="{00000000-0005-0000-0000-00003E1D0000}"/>
    <cellStyle name="20% - Accent5 21 5" xfId="7819" xr:uid="{00000000-0005-0000-0000-00003F1D0000}"/>
    <cellStyle name="20% - Accent5 21_Essbase BS Tax Accounts EOY" xfId="7820" xr:uid="{00000000-0005-0000-0000-0000401D0000}"/>
    <cellStyle name="20% - Accent5 22" xfId="7821" xr:uid="{00000000-0005-0000-0000-0000411D0000}"/>
    <cellStyle name="20% - Accent5 22 2" xfId="7822" xr:uid="{00000000-0005-0000-0000-0000421D0000}"/>
    <cellStyle name="20% - Accent5 22 2 2" xfId="7823" xr:uid="{00000000-0005-0000-0000-0000431D0000}"/>
    <cellStyle name="20% - Accent5 22 2 3" xfId="7824" xr:uid="{00000000-0005-0000-0000-0000441D0000}"/>
    <cellStyle name="20% - Accent5 22 2 4" xfId="7825" xr:uid="{00000000-0005-0000-0000-0000451D0000}"/>
    <cellStyle name="20% - Accent5 22 2_Essbase BS Tax Accounts EOY" xfId="7826" xr:uid="{00000000-0005-0000-0000-0000461D0000}"/>
    <cellStyle name="20% - Accent5 22 3" xfId="7827" xr:uid="{00000000-0005-0000-0000-0000471D0000}"/>
    <cellStyle name="20% - Accent5 22 3 2" xfId="7828" xr:uid="{00000000-0005-0000-0000-0000481D0000}"/>
    <cellStyle name="20% - Accent5 22 4" xfId="7829" xr:uid="{00000000-0005-0000-0000-0000491D0000}"/>
    <cellStyle name="20% - Accent5 22 4 2" xfId="7830" xr:uid="{00000000-0005-0000-0000-00004A1D0000}"/>
    <cellStyle name="20% - Accent5 22 4 3" xfId="7831" xr:uid="{00000000-0005-0000-0000-00004B1D0000}"/>
    <cellStyle name="20% - Accent5 22 4 4" xfId="7832" xr:uid="{00000000-0005-0000-0000-00004C1D0000}"/>
    <cellStyle name="20% - Accent5 22 4_Essbase BS Tax Accounts EOY" xfId="7833" xr:uid="{00000000-0005-0000-0000-00004D1D0000}"/>
    <cellStyle name="20% - Accent5 22 5" xfId="7834" xr:uid="{00000000-0005-0000-0000-00004E1D0000}"/>
    <cellStyle name="20% - Accent5 22_Essbase BS Tax Accounts EOY" xfId="7835" xr:uid="{00000000-0005-0000-0000-00004F1D0000}"/>
    <cellStyle name="20% - Accent5 23" xfId="7836" xr:uid="{00000000-0005-0000-0000-0000501D0000}"/>
    <cellStyle name="20% - Accent5 23 2" xfId="7837" xr:uid="{00000000-0005-0000-0000-0000511D0000}"/>
    <cellStyle name="20% - Accent5 23 2 2" xfId="7838" xr:uid="{00000000-0005-0000-0000-0000521D0000}"/>
    <cellStyle name="20% - Accent5 23 3" xfId="7839" xr:uid="{00000000-0005-0000-0000-0000531D0000}"/>
    <cellStyle name="20% - Accent5 23 3 2" xfId="7840" xr:uid="{00000000-0005-0000-0000-0000541D0000}"/>
    <cellStyle name="20% - Accent5 23 3 3" xfId="7841" xr:uid="{00000000-0005-0000-0000-0000551D0000}"/>
    <cellStyle name="20% - Accent5 23 3 4" xfId="7842" xr:uid="{00000000-0005-0000-0000-0000561D0000}"/>
    <cellStyle name="20% - Accent5 23 3_Essbase BS Tax Accounts EOY" xfId="7843" xr:uid="{00000000-0005-0000-0000-0000571D0000}"/>
    <cellStyle name="20% - Accent5 23 4" xfId="7844" xr:uid="{00000000-0005-0000-0000-0000581D0000}"/>
    <cellStyle name="20% - Accent5 23_Essbase BS Tax Accounts EOY" xfId="7845" xr:uid="{00000000-0005-0000-0000-0000591D0000}"/>
    <cellStyle name="20% - Accent5 24" xfId="7846" xr:uid="{00000000-0005-0000-0000-00005A1D0000}"/>
    <cellStyle name="20% - Accent5 24 10" xfId="7847" xr:uid="{00000000-0005-0000-0000-00005B1D0000}"/>
    <cellStyle name="20% - Accent5 24 11" xfId="7848" xr:uid="{00000000-0005-0000-0000-00005C1D0000}"/>
    <cellStyle name="20% - Accent5 24 2" xfId="7849" xr:uid="{00000000-0005-0000-0000-00005D1D0000}"/>
    <cellStyle name="20% - Accent5 24 3" xfId="7850" xr:uid="{00000000-0005-0000-0000-00005E1D0000}"/>
    <cellStyle name="20% - Accent5 24 3 2" xfId="7851" xr:uid="{00000000-0005-0000-0000-00005F1D0000}"/>
    <cellStyle name="20% - Accent5 24 3 2 2" xfId="7852" xr:uid="{00000000-0005-0000-0000-0000601D0000}"/>
    <cellStyle name="20% - Accent5 24 3 2 2 2" xfId="7853" xr:uid="{00000000-0005-0000-0000-0000611D0000}"/>
    <cellStyle name="20% - Accent5 24 3 2 2 2 2" xfId="7854" xr:uid="{00000000-0005-0000-0000-0000621D0000}"/>
    <cellStyle name="20% - Accent5 24 3 2 2 3" xfId="7855" xr:uid="{00000000-0005-0000-0000-0000631D0000}"/>
    <cellStyle name="20% - Accent5 24 3 2 2 4" xfId="7856" xr:uid="{00000000-0005-0000-0000-0000641D0000}"/>
    <cellStyle name="20% - Accent5 24 3 2 2_Essbase BS Tax Accounts EOY" xfId="7857" xr:uid="{00000000-0005-0000-0000-0000651D0000}"/>
    <cellStyle name="20% - Accent5 24 3 2 3" xfId="7858" xr:uid="{00000000-0005-0000-0000-0000661D0000}"/>
    <cellStyle name="20% - Accent5 24 3 2 3 2" xfId="7859" xr:uid="{00000000-0005-0000-0000-0000671D0000}"/>
    <cellStyle name="20% - Accent5 24 3 2 4" xfId="7860" xr:uid="{00000000-0005-0000-0000-0000681D0000}"/>
    <cellStyle name="20% - Accent5 24 3 2 5" xfId="7861" xr:uid="{00000000-0005-0000-0000-0000691D0000}"/>
    <cellStyle name="20% - Accent5 24 3 2_Essbase BS Tax Accounts EOY" xfId="7862" xr:uid="{00000000-0005-0000-0000-00006A1D0000}"/>
    <cellStyle name="20% - Accent5 24 3 3" xfId="7863" xr:uid="{00000000-0005-0000-0000-00006B1D0000}"/>
    <cellStyle name="20% - Accent5 24 3 3 2" xfId="7864" xr:uid="{00000000-0005-0000-0000-00006C1D0000}"/>
    <cellStyle name="20% - Accent5 24 3 3 2 2" xfId="7865" xr:uid="{00000000-0005-0000-0000-00006D1D0000}"/>
    <cellStyle name="20% - Accent5 24 3 3 3" xfId="7866" xr:uid="{00000000-0005-0000-0000-00006E1D0000}"/>
    <cellStyle name="20% - Accent5 24 3 3 4" xfId="7867" xr:uid="{00000000-0005-0000-0000-00006F1D0000}"/>
    <cellStyle name="20% - Accent5 24 3 3_Essbase BS Tax Accounts EOY" xfId="7868" xr:uid="{00000000-0005-0000-0000-0000701D0000}"/>
    <cellStyle name="20% - Accent5 24 3 4" xfId="7869" xr:uid="{00000000-0005-0000-0000-0000711D0000}"/>
    <cellStyle name="20% - Accent5 24 3 4 2" xfId="7870" xr:uid="{00000000-0005-0000-0000-0000721D0000}"/>
    <cellStyle name="20% - Accent5 24 3 5" xfId="7871" xr:uid="{00000000-0005-0000-0000-0000731D0000}"/>
    <cellStyle name="20% - Accent5 24 3 6" xfId="7872" xr:uid="{00000000-0005-0000-0000-0000741D0000}"/>
    <cellStyle name="20% - Accent5 24 3 7" xfId="7873" xr:uid="{00000000-0005-0000-0000-0000751D0000}"/>
    <cellStyle name="20% - Accent5 24 3_Essbase BS Tax Accounts EOY" xfId="7874" xr:uid="{00000000-0005-0000-0000-0000761D0000}"/>
    <cellStyle name="20% - Accent5 24 4" xfId="7875" xr:uid="{00000000-0005-0000-0000-0000771D0000}"/>
    <cellStyle name="20% - Accent5 24 4 2" xfId="7876" xr:uid="{00000000-0005-0000-0000-0000781D0000}"/>
    <cellStyle name="20% - Accent5 24 4 2 2" xfId="7877" xr:uid="{00000000-0005-0000-0000-0000791D0000}"/>
    <cellStyle name="20% - Accent5 24 4 2 2 2" xfId="7878" xr:uid="{00000000-0005-0000-0000-00007A1D0000}"/>
    <cellStyle name="20% - Accent5 24 4 2 3" xfId="7879" xr:uid="{00000000-0005-0000-0000-00007B1D0000}"/>
    <cellStyle name="20% - Accent5 24 4 2 4" xfId="7880" xr:uid="{00000000-0005-0000-0000-00007C1D0000}"/>
    <cellStyle name="20% - Accent5 24 4 2_Essbase BS Tax Accounts EOY" xfId="7881" xr:uid="{00000000-0005-0000-0000-00007D1D0000}"/>
    <cellStyle name="20% - Accent5 24 4 3" xfId="7882" xr:uid="{00000000-0005-0000-0000-00007E1D0000}"/>
    <cellStyle name="20% - Accent5 24 4 3 2" xfId="7883" xr:uid="{00000000-0005-0000-0000-00007F1D0000}"/>
    <cellStyle name="20% - Accent5 24 4 4" xfId="7884" xr:uid="{00000000-0005-0000-0000-0000801D0000}"/>
    <cellStyle name="20% - Accent5 24 4 5" xfId="7885" xr:uid="{00000000-0005-0000-0000-0000811D0000}"/>
    <cellStyle name="20% - Accent5 24 4_Essbase BS Tax Accounts EOY" xfId="7886" xr:uid="{00000000-0005-0000-0000-0000821D0000}"/>
    <cellStyle name="20% - Accent5 24 5" xfId="7887" xr:uid="{00000000-0005-0000-0000-0000831D0000}"/>
    <cellStyle name="20% - Accent5 24 5 2" xfId="7888" xr:uid="{00000000-0005-0000-0000-0000841D0000}"/>
    <cellStyle name="20% - Accent5 24 5 2 2" xfId="7889" xr:uid="{00000000-0005-0000-0000-0000851D0000}"/>
    <cellStyle name="20% - Accent5 24 5 3" xfId="7890" xr:uid="{00000000-0005-0000-0000-0000861D0000}"/>
    <cellStyle name="20% - Accent5 24 5 4" xfId="7891" xr:uid="{00000000-0005-0000-0000-0000871D0000}"/>
    <cellStyle name="20% - Accent5 24 5_Essbase BS Tax Accounts EOY" xfId="7892" xr:uid="{00000000-0005-0000-0000-0000881D0000}"/>
    <cellStyle name="20% - Accent5 24 6" xfId="7893" xr:uid="{00000000-0005-0000-0000-0000891D0000}"/>
    <cellStyle name="20% - Accent5 24 6 2" xfId="7894" xr:uid="{00000000-0005-0000-0000-00008A1D0000}"/>
    <cellStyle name="20% - Accent5 24 6 3" xfId="7895" xr:uid="{00000000-0005-0000-0000-00008B1D0000}"/>
    <cellStyle name="20% - Accent5 24 6_Essbase BS Tax Accounts EOY" xfId="7896" xr:uid="{00000000-0005-0000-0000-00008C1D0000}"/>
    <cellStyle name="20% - Accent5 24 7" xfId="7897" xr:uid="{00000000-0005-0000-0000-00008D1D0000}"/>
    <cellStyle name="20% - Accent5 24 8" xfId="7898" xr:uid="{00000000-0005-0000-0000-00008E1D0000}"/>
    <cellStyle name="20% - Accent5 24 9" xfId="7899" xr:uid="{00000000-0005-0000-0000-00008F1D0000}"/>
    <cellStyle name="20% - Accent5 24_Basis Detail" xfId="7900" xr:uid="{00000000-0005-0000-0000-0000901D0000}"/>
    <cellStyle name="20% - Accent5 25" xfId="7901" xr:uid="{00000000-0005-0000-0000-0000911D0000}"/>
    <cellStyle name="20% - Accent5 25 10" xfId="7902" xr:uid="{00000000-0005-0000-0000-0000921D0000}"/>
    <cellStyle name="20% - Accent5 25 11" xfId="7903" xr:uid="{00000000-0005-0000-0000-0000931D0000}"/>
    <cellStyle name="20% - Accent5 25 12" xfId="7904" xr:uid="{00000000-0005-0000-0000-0000941D0000}"/>
    <cellStyle name="20% - Accent5 25 2" xfId="7905" xr:uid="{00000000-0005-0000-0000-0000951D0000}"/>
    <cellStyle name="20% - Accent5 25 2 2" xfId="7906" xr:uid="{00000000-0005-0000-0000-0000961D0000}"/>
    <cellStyle name="20% - Accent5 25 2 3" xfId="7907" xr:uid="{00000000-0005-0000-0000-0000971D0000}"/>
    <cellStyle name="20% - Accent5 25 2 4" xfId="7908" xr:uid="{00000000-0005-0000-0000-0000981D0000}"/>
    <cellStyle name="20% - Accent5 25 2 5" xfId="7909" xr:uid="{00000000-0005-0000-0000-0000991D0000}"/>
    <cellStyle name="20% - Accent5 25 2_Essbase BS Tax Accounts EOY" xfId="7910" xr:uid="{00000000-0005-0000-0000-00009A1D0000}"/>
    <cellStyle name="20% - Accent5 25 3" xfId="7911" xr:uid="{00000000-0005-0000-0000-00009B1D0000}"/>
    <cellStyle name="20% - Accent5 25 3 2" xfId="7912" xr:uid="{00000000-0005-0000-0000-00009C1D0000}"/>
    <cellStyle name="20% - Accent5 25 4" xfId="7913" xr:uid="{00000000-0005-0000-0000-00009D1D0000}"/>
    <cellStyle name="20% - Accent5 25 4 2" xfId="7914" xr:uid="{00000000-0005-0000-0000-00009E1D0000}"/>
    <cellStyle name="20% - Accent5 25 4 3" xfId="7915" xr:uid="{00000000-0005-0000-0000-00009F1D0000}"/>
    <cellStyle name="20% - Accent5 25 4 4" xfId="7916" xr:uid="{00000000-0005-0000-0000-0000A01D0000}"/>
    <cellStyle name="20% - Accent5 25 4 5" xfId="7917" xr:uid="{00000000-0005-0000-0000-0000A11D0000}"/>
    <cellStyle name="20% - Accent5 25 4_Essbase BS Tax Accounts EOY" xfId="7918" xr:uid="{00000000-0005-0000-0000-0000A21D0000}"/>
    <cellStyle name="20% - Accent5 25 5" xfId="7919" xr:uid="{00000000-0005-0000-0000-0000A31D0000}"/>
    <cellStyle name="20% - Accent5 25 5 2" xfId="7920" xr:uid="{00000000-0005-0000-0000-0000A41D0000}"/>
    <cellStyle name="20% - Accent5 25 5 2 2" xfId="7921" xr:uid="{00000000-0005-0000-0000-0000A51D0000}"/>
    <cellStyle name="20% - Accent5 25 5 2 2 2" xfId="7922" xr:uid="{00000000-0005-0000-0000-0000A61D0000}"/>
    <cellStyle name="20% - Accent5 25 5 2 2 2 2" xfId="7923" xr:uid="{00000000-0005-0000-0000-0000A71D0000}"/>
    <cellStyle name="20% - Accent5 25 5 2 2 3" xfId="7924" xr:uid="{00000000-0005-0000-0000-0000A81D0000}"/>
    <cellStyle name="20% - Accent5 25 5 2 2 4" xfId="7925" xr:uid="{00000000-0005-0000-0000-0000A91D0000}"/>
    <cellStyle name="20% - Accent5 25 5 2 2_Essbase BS Tax Accounts EOY" xfId="7926" xr:uid="{00000000-0005-0000-0000-0000AA1D0000}"/>
    <cellStyle name="20% - Accent5 25 5 2 3" xfId="7927" xr:uid="{00000000-0005-0000-0000-0000AB1D0000}"/>
    <cellStyle name="20% - Accent5 25 5 2 3 2" xfId="7928" xr:uid="{00000000-0005-0000-0000-0000AC1D0000}"/>
    <cellStyle name="20% - Accent5 25 5 2 4" xfId="7929" xr:uid="{00000000-0005-0000-0000-0000AD1D0000}"/>
    <cellStyle name="20% - Accent5 25 5 2 5" xfId="7930" xr:uid="{00000000-0005-0000-0000-0000AE1D0000}"/>
    <cellStyle name="20% - Accent5 25 5 2_Essbase BS Tax Accounts EOY" xfId="7931" xr:uid="{00000000-0005-0000-0000-0000AF1D0000}"/>
    <cellStyle name="20% - Accent5 25 5 3" xfId="7932" xr:uid="{00000000-0005-0000-0000-0000B01D0000}"/>
    <cellStyle name="20% - Accent5 25 5 3 2" xfId="7933" xr:uid="{00000000-0005-0000-0000-0000B11D0000}"/>
    <cellStyle name="20% - Accent5 25 5 3 2 2" xfId="7934" xr:uid="{00000000-0005-0000-0000-0000B21D0000}"/>
    <cellStyle name="20% - Accent5 25 5 3 3" xfId="7935" xr:uid="{00000000-0005-0000-0000-0000B31D0000}"/>
    <cellStyle name="20% - Accent5 25 5 3 4" xfId="7936" xr:uid="{00000000-0005-0000-0000-0000B41D0000}"/>
    <cellStyle name="20% - Accent5 25 5 3_Essbase BS Tax Accounts EOY" xfId="7937" xr:uid="{00000000-0005-0000-0000-0000B51D0000}"/>
    <cellStyle name="20% - Accent5 25 5 4" xfId="7938" xr:uid="{00000000-0005-0000-0000-0000B61D0000}"/>
    <cellStyle name="20% - Accent5 25 5 4 2" xfId="7939" xr:uid="{00000000-0005-0000-0000-0000B71D0000}"/>
    <cellStyle name="20% - Accent5 25 5 5" xfId="7940" xr:uid="{00000000-0005-0000-0000-0000B81D0000}"/>
    <cellStyle name="20% - Accent5 25 5 6" xfId="7941" xr:uid="{00000000-0005-0000-0000-0000B91D0000}"/>
    <cellStyle name="20% - Accent5 25 5 7" xfId="7942" xr:uid="{00000000-0005-0000-0000-0000BA1D0000}"/>
    <cellStyle name="20% - Accent5 25 5_Essbase BS Tax Accounts EOY" xfId="7943" xr:uid="{00000000-0005-0000-0000-0000BB1D0000}"/>
    <cellStyle name="20% - Accent5 25 6" xfId="7944" xr:uid="{00000000-0005-0000-0000-0000BC1D0000}"/>
    <cellStyle name="20% - Accent5 25 6 2" xfId="7945" xr:uid="{00000000-0005-0000-0000-0000BD1D0000}"/>
    <cellStyle name="20% - Accent5 25 6 2 2" xfId="7946" xr:uid="{00000000-0005-0000-0000-0000BE1D0000}"/>
    <cellStyle name="20% - Accent5 25 6 2 2 2" xfId="7947" xr:uid="{00000000-0005-0000-0000-0000BF1D0000}"/>
    <cellStyle name="20% - Accent5 25 6 2 3" xfId="7948" xr:uid="{00000000-0005-0000-0000-0000C01D0000}"/>
    <cellStyle name="20% - Accent5 25 6 2 4" xfId="7949" xr:uid="{00000000-0005-0000-0000-0000C11D0000}"/>
    <cellStyle name="20% - Accent5 25 6 2_Essbase BS Tax Accounts EOY" xfId="7950" xr:uid="{00000000-0005-0000-0000-0000C21D0000}"/>
    <cellStyle name="20% - Accent5 25 6 3" xfId="7951" xr:uid="{00000000-0005-0000-0000-0000C31D0000}"/>
    <cellStyle name="20% - Accent5 25 6 3 2" xfId="7952" xr:uid="{00000000-0005-0000-0000-0000C41D0000}"/>
    <cellStyle name="20% - Accent5 25 6 4" xfId="7953" xr:uid="{00000000-0005-0000-0000-0000C51D0000}"/>
    <cellStyle name="20% - Accent5 25 6 5" xfId="7954" xr:uid="{00000000-0005-0000-0000-0000C61D0000}"/>
    <cellStyle name="20% - Accent5 25 6 6" xfId="7955" xr:uid="{00000000-0005-0000-0000-0000C71D0000}"/>
    <cellStyle name="20% - Accent5 25 6_Essbase BS Tax Accounts EOY" xfId="7956" xr:uid="{00000000-0005-0000-0000-0000C81D0000}"/>
    <cellStyle name="20% - Accent5 25 7" xfId="7957" xr:uid="{00000000-0005-0000-0000-0000C91D0000}"/>
    <cellStyle name="20% - Accent5 25 7 2" xfId="7958" xr:uid="{00000000-0005-0000-0000-0000CA1D0000}"/>
    <cellStyle name="20% - Accent5 25 7 2 2" xfId="7959" xr:uid="{00000000-0005-0000-0000-0000CB1D0000}"/>
    <cellStyle name="20% - Accent5 25 7 3" xfId="7960" xr:uid="{00000000-0005-0000-0000-0000CC1D0000}"/>
    <cellStyle name="20% - Accent5 25 7 4" xfId="7961" xr:uid="{00000000-0005-0000-0000-0000CD1D0000}"/>
    <cellStyle name="20% - Accent5 25 7_Essbase BS Tax Accounts EOY" xfId="7962" xr:uid="{00000000-0005-0000-0000-0000CE1D0000}"/>
    <cellStyle name="20% - Accent5 25 8" xfId="7963" xr:uid="{00000000-0005-0000-0000-0000CF1D0000}"/>
    <cellStyle name="20% - Accent5 25 8 2" xfId="7964" xr:uid="{00000000-0005-0000-0000-0000D01D0000}"/>
    <cellStyle name="20% - Accent5 25 8 3" xfId="7965" xr:uid="{00000000-0005-0000-0000-0000D11D0000}"/>
    <cellStyle name="20% - Accent5 25 8_Essbase BS Tax Accounts EOY" xfId="7966" xr:uid="{00000000-0005-0000-0000-0000D21D0000}"/>
    <cellStyle name="20% - Accent5 25 9" xfId="7967" xr:uid="{00000000-0005-0000-0000-0000D31D0000}"/>
    <cellStyle name="20% - Accent5 25_Basis Detail" xfId="7968" xr:uid="{00000000-0005-0000-0000-0000D41D0000}"/>
    <cellStyle name="20% - Accent5 26" xfId="7969" xr:uid="{00000000-0005-0000-0000-0000D51D0000}"/>
    <cellStyle name="20% - Accent5 26 10" xfId="7970" xr:uid="{00000000-0005-0000-0000-0000D61D0000}"/>
    <cellStyle name="20% - Accent5 26 11" xfId="7971" xr:uid="{00000000-0005-0000-0000-0000D71D0000}"/>
    <cellStyle name="20% - Accent5 26 2" xfId="7972" xr:uid="{00000000-0005-0000-0000-0000D81D0000}"/>
    <cellStyle name="20% - Accent5 26 2 2" xfId="7973" xr:uid="{00000000-0005-0000-0000-0000D91D0000}"/>
    <cellStyle name="20% - Accent5 26 2 2 2" xfId="7974" xr:uid="{00000000-0005-0000-0000-0000DA1D0000}"/>
    <cellStyle name="20% - Accent5 26 2 2 2 2" xfId="7975" xr:uid="{00000000-0005-0000-0000-0000DB1D0000}"/>
    <cellStyle name="20% - Accent5 26 2 2 3" xfId="7976" xr:uid="{00000000-0005-0000-0000-0000DC1D0000}"/>
    <cellStyle name="20% - Accent5 26 2 2 4" xfId="7977" xr:uid="{00000000-0005-0000-0000-0000DD1D0000}"/>
    <cellStyle name="20% - Accent5 26 2 2_Essbase BS Tax Accounts EOY" xfId="7978" xr:uid="{00000000-0005-0000-0000-0000DE1D0000}"/>
    <cellStyle name="20% - Accent5 26 2 3" xfId="7979" xr:uid="{00000000-0005-0000-0000-0000DF1D0000}"/>
    <cellStyle name="20% - Accent5 26 2 3 2" xfId="7980" xr:uid="{00000000-0005-0000-0000-0000E01D0000}"/>
    <cellStyle name="20% - Accent5 26 2 3 2 2" xfId="7981" xr:uid="{00000000-0005-0000-0000-0000E11D0000}"/>
    <cellStyle name="20% - Accent5 26 2 3 3" xfId="7982" xr:uid="{00000000-0005-0000-0000-0000E21D0000}"/>
    <cellStyle name="20% - Accent5 26 2 4" xfId="7983" xr:uid="{00000000-0005-0000-0000-0000E31D0000}"/>
    <cellStyle name="20% - Accent5 26 2 4 2" xfId="7984" xr:uid="{00000000-0005-0000-0000-0000E41D0000}"/>
    <cellStyle name="20% - Accent5 26 2 5" xfId="7985" xr:uid="{00000000-0005-0000-0000-0000E51D0000}"/>
    <cellStyle name="20% - Accent5 26 2 6" xfId="7986" xr:uid="{00000000-0005-0000-0000-0000E61D0000}"/>
    <cellStyle name="20% - Accent5 26 2 7" xfId="7987" xr:uid="{00000000-0005-0000-0000-0000E71D0000}"/>
    <cellStyle name="20% - Accent5 26 2_Essbase BS Tax Accounts EOY" xfId="7988" xr:uid="{00000000-0005-0000-0000-0000E81D0000}"/>
    <cellStyle name="20% - Accent5 26 3" xfId="7989" xr:uid="{00000000-0005-0000-0000-0000E91D0000}"/>
    <cellStyle name="20% - Accent5 26 3 2" xfId="7990" xr:uid="{00000000-0005-0000-0000-0000EA1D0000}"/>
    <cellStyle name="20% - Accent5 26 3 2 2" xfId="7991" xr:uid="{00000000-0005-0000-0000-0000EB1D0000}"/>
    <cellStyle name="20% - Accent5 26 3 3" xfId="7992" xr:uid="{00000000-0005-0000-0000-0000EC1D0000}"/>
    <cellStyle name="20% - Accent5 26 3 4" xfId="7993" xr:uid="{00000000-0005-0000-0000-0000ED1D0000}"/>
    <cellStyle name="20% - Accent5 26 3_Essbase BS Tax Accounts EOY" xfId="7994" xr:uid="{00000000-0005-0000-0000-0000EE1D0000}"/>
    <cellStyle name="20% - Accent5 26 4" xfId="7995" xr:uid="{00000000-0005-0000-0000-0000EF1D0000}"/>
    <cellStyle name="20% - Accent5 26 4 2" xfId="7996" xr:uid="{00000000-0005-0000-0000-0000F01D0000}"/>
    <cellStyle name="20% - Accent5 26 4 2 2" xfId="7997" xr:uid="{00000000-0005-0000-0000-0000F11D0000}"/>
    <cellStyle name="20% - Accent5 26 4 2 3" xfId="7998" xr:uid="{00000000-0005-0000-0000-0000F21D0000}"/>
    <cellStyle name="20% - Accent5 26 4 3" xfId="7999" xr:uid="{00000000-0005-0000-0000-0000F31D0000}"/>
    <cellStyle name="20% - Accent5 26 4 4" xfId="8000" xr:uid="{00000000-0005-0000-0000-0000F41D0000}"/>
    <cellStyle name="20% - Accent5 26 4_Essbase BS Tax Accounts EOY" xfId="8001" xr:uid="{00000000-0005-0000-0000-0000F51D0000}"/>
    <cellStyle name="20% - Accent5 26 5" xfId="8002" xr:uid="{00000000-0005-0000-0000-0000F61D0000}"/>
    <cellStyle name="20% - Accent5 26 5 2" xfId="8003" xr:uid="{00000000-0005-0000-0000-0000F71D0000}"/>
    <cellStyle name="20% - Accent5 26 5 2 2" xfId="8004" xr:uid="{00000000-0005-0000-0000-0000F81D0000}"/>
    <cellStyle name="20% - Accent5 26 5 3" xfId="8005" xr:uid="{00000000-0005-0000-0000-0000F91D0000}"/>
    <cellStyle name="20% - Accent5 26 5 4" xfId="8006" xr:uid="{00000000-0005-0000-0000-0000FA1D0000}"/>
    <cellStyle name="20% - Accent5 26 6" xfId="8007" xr:uid="{00000000-0005-0000-0000-0000FB1D0000}"/>
    <cellStyle name="20% - Accent5 26 6 2" xfId="8008" xr:uid="{00000000-0005-0000-0000-0000FC1D0000}"/>
    <cellStyle name="20% - Accent5 26 6 2 2" xfId="8009" xr:uid="{00000000-0005-0000-0000-0000FD1D0000}"/>
    <cellStyle name="20% - Accent5 26 6 3" xfId="8010" xr:uid="{00000000-0005-0000-0000-0000FE1D0000}"/>
    <cellStyle name="20% - Accent5 26 6 4" xfId="8011" xr:uid="{00000000-0005-0000-0000-0000FF1D0000}"/>
    <cellStyle name="20% - Accent5 26 6_Essbase BS Tax Accounts EOY" xfId="8012" xr:uid="{00000000-0005-0000-0000-0000001E0000}"/>
    <cellStyle name="20% - Accent5 26 7" xfId="8013" xr:uid="{00000000-0005-0000-0000-0000011E0000}"/>
    <cellStyle name="20% - Accent5 26 7 2" xfId="8014" xr:uid="{00000000-0005-0000-0000-0000021E0000}"/>
    <cellStyle name="20% - Accent5 26 7 2 2" xfId="8015" xr:uid="{00000000-0005-0000-0000-0000031E0000}"/>
    <cellStyle name="20% - Accent5 26 7 3" xfId="8016" xr:uid="{00000000-0005-0000-0000-0000041E0000}"/>
    <cellStyle name="20% - Accent5 26 7 4" xfId="8017" xr:uid="{00000000-0005-0000-0000-0000051E0000}"/>
    <cellStyle name="20% - Accent5 26 7_Essbase BS Tax Accounts EOY" xfId="8018" xr:uid="{00000000-0005-0000-0000-0000061E0000}"/>
    <cellStyle name="20% - Accent5 26 8" xfId="8019" xr:uid="{00000000-0005-0000-0000-0000071E0000}"/>
    <cellStyle name="20% - Accent5 26 8 2" xfId="8020" xr:uid="{00000000-0005-0000-0000-0000081E0000}"/>
    <cellStyle name="20% - Accent5 26 8 2 2" xfId="8021" xr:uid="{00000000-0005-0000-0000-0000091E0000}"/>
    <cellStyle name="20% - Accent5 26 8 3" xfId="8022" xr:uid="{00000000-0005-0000-0000-00000A1E0000}"/>
    <cellStyle name="20% - Accent5 26 8 4" xfId="8023" xr:uid="{00000000-0005-0000-0000-00000B1E0000}"/>
    <cellStyle name="20% - Accent5 26 8_Essbase BS Tax Accounts EOY" xfId="8024" xr:uid="{00000000-0005-0000-0000-00000C1E0000}"/>
    <cellStyle name="20% - Accent5 26 9" xfId="8025" xr:uid="{00000000-0005-0000-0000-00000D1E0000}"/>
    <cellStyle name="20% - Accent5 26 9 2" xfId="8026" xr:uid="{00000000-0005-0000-0000-00000E1E0000}"/>
    <cellStyle name="20% - Accent5 26_Essbase BS Tax Accounts EOY" xfId="8027" xr:uid="{00000000-0005-0000-0000-00000F1E0000}"/>
    <cellStyle name="20% - Accent5 27" xfId="8028" xr:uid="{00000000-0005-0000-0000-0000101E0000}"/>
    <cellStyle name="20% - Accent5 27 2" xfId="8029" xr:uid="{00000000-0005-0000-0000-0000111E0000}"/>
    <cellStyle name="20% - Accent5 27 2 2" xfId="8030" xr:uid="{00000000-0005-0000-0000-0000121E0000}"/>
    <cellStyle name="20% - Accent5 27 2 2 2" xfId="8031" xr:uid="{00000000-0005-0000-0000-0000131E0000}"/>
    <cellStyle name="20% - Accent5 27 2 3" xfId="8032" xr:uid="{00000000-0005-0000-0000-0000141E0000}"/>
    <cellStyle name="20% - Accent5 27 2 4" xfId="8033" xr:uid="{00000000-0005-0000-0000-0000151E0000}"/>
    <cellStyle name="20% - Accent5 27 2 5" xfId="8034" xr:uid="{00000000-0005-0000-0000-0000161E0000}"/>
    <cellStyle name="20% - Accent5 27 3" xfId="8035" xr:uid="{00000000-0005-0000-0000-0000171E0000}"/>
    <cellStyle name="20% - Accent5 27 3 2" xfId="8036" xr:uid="{00000000-0005-0000-0000-0000181E0000}"/>
    <cellStyle name="20% - Accent5 27 3 3" xfId="8037" xr:uid="{00000000-0005-0000-0000-0000191E0000}"/>
    <cellStyle name="20% - Accent5 27 3_Essbase BS Tax Accounts EOY" xfId="8038" xr:uid="{00000000-0005-0000-0000-00001A1E0000}"/>
    <cellStyle name="20% - Accent5 27 4" xfId="8039" xr:uid="{00000000-0005-0000-0000-00001B1E0000}"/>
    <cellStyle name="20% - Accent5 27 5" xfId="8040" xr:uid="{00000000-0005-0000-0000-00001C1E0000}"/>
    <cellStyle name="20% - Accent5 27_Essbase BS Tax Accounts EOY" xfId="8041" xr:uid="{00000000-0005-0000-0000-00001D1E0000}"/>
    <cellStyle name="20% - Accent5 28" xfId="8042" xr:uid="{00000000-0005-0000-0000-00001E1E0000}"/>
    <cellStyle name="20% - Accent5 28 2" xfId="8043" xr:uid="{00000000-0005-0000-0000-00001F1E0000}"/>
    <cellStyle name="20% - Accent5 28 2 2" xfId="8044" xr:uid="{00000000-0005-0000-0000-0000201E0000}"/>
    <cellStyle name="20% - Accent5 28 2 2 2" xfId="8045" xr:uid="{00000000-0005-0000-0000-0000211E0000}"/>
    <cellStyle name="20% - Accent5 28 2 3" xfId="8046" xr:uid="{00000000-0005-0000-0000-0000221E0000}"/>
    <cellStyle name="20% - Accent5 28 2 4" xfId="8047" xr:uid="{00000000-0005-0000-0000-0000231E0000}"/>
    <cellStyle name="20% - Accent5 28 3" xfId="8048" xr:uid="{00000000-0005-0000-0000-0000241E0000}"/>
    <cellStyle name="20% - Accent5 28 3 2" xfId="8049" xr:uid="{00000000-0005-0000-0000-0000251E0000}"/>
    <cellStyle name="20% - Accent5 28 4" xfId="8050" xr:uid="{00000000-0005-0000-0000-0000261E0000}"/>
    <cellStyle name="20% - Accent5 28 5" xfId="8051" xr:uid="{00000000-0005-0000-0000-0000271E0000}"/>
    <cellStyle name="20% - Accent5 28 6" xfId="8052" xr:uid="{00000000-0005-0000-0000-0000281E0000}"/>
    <cellStyle name="20% - Accent5 28_Essbase BS Tax Accounts EOY" xfId="8053" xr:uid="{00000000-0005-0000-0000-0000291E0000}"/>
    <cellStyle name="20% - Accent5 29" xfId="8054" xr:uid="{00000000-0005-0000-0000-00002A1E0000}"/>
    <cellStyle name="20% - Accent5 29 2" xfId="8055" xr:uid="{00000000-0005-0000-0000-00002B1E0000}"/>
    <cellStyle name="20% - Accent5 29 2 2" xfId="8056" xr:uid="{00000000-0005-0000-0000-00002C1E0000}"/>
    <cellStyle name="20% - Accent5 29 2 3" xfId="8057" xr:uid="{00000000-0005-0000-0000-00002D1E0000}"/>
    <cellStyle name="20% - Accent5 29 3" xfId="8058" xr:uid="{00000000-0005-0000-0000-00002E1E0000}"/>
    <cellStyle name="20% - Accent5 29 4" xfId="8059" xr:uid="{00000000-0005-0000-0000-00002F1E0000}"/>
    <cellStyle name="20% - Accent5 29 5" xfId="8060" xr:uid="{00000000-0005-0000-0000-0000301E0000}"/>
    <cellStyle name="20% - Accent5 29_Essbase BS Tax Accounts EOY" xfId="8061" xr:uid="{00000000-0005-0000-0000-0000311E0000}"/>
    <cellStyle name="20% - Accent5 3" xfId="8062" xr:uid="{00000000-0005-0000-0000-0000321E0000}"/>
    <cellStyle name="20% - Accent5 3 2" xfId="8063" xr:uid="{00000000-0005-0000-0000-0000331E0000}"/>
    <cellStyle name="20% - Accent5 3 2 2" xfId="8064" xr:uid="{00000000-0005-0000-0000-0000341E0000}"/>
    <cellStyle name="20% - Accent5 3 2 3" xfId="8065" xr:uid="{00000000-0005-0000-0000-0000351E0000}"/>
    <cellStyle name="20% - Accent5 3 2 3 2" xfId="8066" xr:uid="{00000000-0005-0000-0000-0000361E0000}"/>
    <cellStyle name="20% - Accent5 3 2 3 2 2" xfId="8067" xr:uid="{00000000-0005-0000-0000-0000371E0000}"/>
    <cellStyle name="20% - Accent5 3 2 3 3" xfId="8068" xr:uid="{00000000-0005-0000-0000-0000381E0000}"/>
    <cellStyle name="20% - Accent5 3 2 3 4" xfId="8069" xr:uid="{00000000-0005-0000-0000-0000391E0000}"/>
    <cellStyle name="20% - Accent5 3 2 4" xfId="8070" xr:uid="{00000000-0005-0000-0000-00003A1E0000}"/>
    <cellStyle name="20% - Accent5 3 2 4 2" xfId="8071" xr:uid="{00000000-0005-0000-0000-00003B1E0000}"/>
    <cellStyle name="20% - Accent5 3 2 4 2 2" xfId="8072" xr:uid="{00000000-0005-0000-0000-00003C1E0000}"/>
    <cellStyle name="20% - Accent5 3 2 4 3" xfId="8073" xr:uid="{00000000-0005-0000-0000-00003D1E0000}"/>
    <cellStyle name="20% - Accent5 3 2 4 4" xfId="8074" xr:uid="{00000000-0005-0000-0000-00003E1E0000}"/>
    <cellStyle name="20% - Accent5 3 2 4_Essbase BS Tax Accounts EOY" xfId="8075" xr:uid="{00000000-0005-0000-0000-00003F1E0000}"/>
    <cellStyle name="20% - Accent5 3 2 5" xfId="8076" xr:uid="{00000000-0005-0000-0000-0000401E0000}"/>
    <cellStyle name="20% - Accent5 3 2 5 2" xfId="8077" xr:uid="{00000000-0005-0000-0000-0000411E0000}"/>
    <cellStyle name="20% - Accent5 3 2 5 2 2" xfId="8078" xr:uid="{00000000-0005-0000-0000-0000421E0000}"/>
    <cellStyle name="20% - Accent5 3 2 5 3" xfId="8079" xr:uid="{00000000-0005-0000-0000-0000431E0000}"/>
    <cellStyle name="20% - Accent5 3 2 6" xfId="8080" xr:uid="{00000000-0005-0000-0000-0000441E0000}"/>
    <cellStyle name="20% - Accent5 3 2 6 2" xfId="8081" xr:uid="{00000000-0005-0000-0000-0000451E0000}"/>
    <cellStyle name="20% - Accent5 3 2 7" xfId="8082" xr:uid="{00000000-0005-0000-0000-0000461E0000}"/>
    <cellStyle name="20% - Accent5 3 2_Essbase BS Tax Accounts EOY" xfId="8083" xr:uid="{00000000-0005-0000-0000-0000471E0000}"/>
    <cellStyle name="20% - Accent5 3 3" xfId="8084" xr:uid="{00000000-0005-0000-0000-0000481E0000}"/>
    <cellStyle name="20% - Accent5 3 3 2" xfId="8085" xr:uid="{00000000-0005-0000-0000-0000491E0000}"/>
    <cellStyle name="20% - Accent5 3 3 2 2" xfId="8086" xr:uid="{00000000-0005-0000-0000-00004A1E0000}"/>
    <cellStyle name="20% - Accent5 3 3 2 3" xfId="8087" xr:uid="{00000000-0005-0000-0000-00004B1E0000}"/>
    <cellStyle name="20% - Accent5 3 3 2 4" xfId="8088" xr:uid="{00000000-0005-0000-0000-00004C1E0000}"/>
    <cellStyle name="20% - Accent5 3 3 2_Essbase BS Tax Accounts EOY" xfId="8089" xr:uid="{00000000-0005-0000-0000-00004D1E0000}"/>
    <cellStyle name="20% - Accent5 3 3 3" xfId="8090" xr:uid="{00000000-0005-0000-0000-00004E1E0000}"/>
    <cellStyle name="20% - Accent5 3 3 4" xfId="8091" xr:uid="{00000000-0005-0000-0000-00004F1E0000}"/>
    <cellStyle name="20% - Accent5 3 3 4 2" xfId="8092" xr:uid="{00000000-0005-0000-0000-0000501E0000}"/>
    <cellStyle name="20% - Accent5 3 3 5" xfId="8093" xr:uid="{00000000-0005-0000-0000-0000511E0000}"/>
    <cellStyle name="20% - Accent5 3 3 6" xfId="8094" xr:uid="{00000000-0005-0000-0000-0000521E0000}"/>
    <cellStyle name="20% - Accent5 3 3_Essbase BS Tax Accounts EOY" xfId="8095" xr:uid="{00000000-0005-0000-0000-0000531E0000}"/>
    <cellStyle name="20% - Accent5 3 4" xfId="8096" xr:uid="{00000000-0005-0000-0000-0000541E0000}"/>
    <cellStyle name="20% - Accent5 3 4 2" xfId="8097" xr:uid="{00000000-0005-0000-0000-0000551E0000}"/>
    <cellStyle name="20% - Accent5 3 4 2 2" xfId="8098" xr:uid="{00000000-0005-0000-0000-0000561E0000}"/>
    <cellStyle name="20% - Accent5 3 4 2 3" xfId="8099" xr:uid="{00000000-0005-0000-0000-0000571E0000}"/>
    <cellStyle name="20% - Accent5 3 4 2_Essbase BS Tax Accounts EOY" xfId="8100" xr:uid="{00000000-0005-0000-0000-0000581E0000}"/>
    <cellStyle name="20% - Accent5 3 4_Essbase BS Tax Accounts EOY" xfId="8101" xr:uid="{00000000-0005-0000-0000-0000591E0000}"/>
    <cellStyle name="20% - Accent5 3 5" xfId="8102" xr:uid="{00000000-0005-0000-0000-00005A1E0000}"/>
    <cellStyle name="20% - Accent5 3 5 2" xfId="8103" xr:uid="{00000000-0005-0000-0000-00005B1E0000}"/>
    <cellStyle name="20% - Accent5 3 5 2 2" xfId="8104" xr:uid="{00000000-0005-0000-0000-00005C1E0000}"/>
    <cellStyle name="20% - Accent5 3 5 2 2 2" xfId="8105" xr:uid="{00000000-0005-0000-0000-00005D1E0000}"/>
    <cellStyle name="20% - Accent5 3 5 2 3" xfId="8106" xr:uid="{00000000-0005-0000-0000-00005E1E0000}"/>
    <cellStyle name="20% - Accent5 3 5 3" xfId="8107" xr:uid="{00000000-0005-0000-0000-00005F1E0000}"/>
    <cellStyle name="20% - Accent5 3 5 3 2" xfId="8108" xr:uid="{00000000-0005-0000-0000-0000601E0000}"/>
    <cellStyle name="20% - Accent5 3 5 4" xfId="8109" xr:uid="{00000000-0005-0000-0000-0000611E0000}"/>
    <cellStyle name="20% - Accent5 3 5 5" xfId="8110" xr:uid="{00000000-0005-0000-0000-0000621E0000}"/>
    <cellStyle name="20% - Accent5 3 5 6" xfId="8111" xr:uid="{00000000-0005-0000-0000-0000631E0000}"/>
    <cellStyle name="20% - Accent5 3 5 7" xfId="8112" xr:uid="{00000000-0005-0000-0000-0000641E0000}"/>
    <cellStyle name="20% - Accent5 3 5 8" xfId="8113" xr:uid="{00000000-0005-0000-0000-0000651E0000}"/>
    <cellStyle name="20% - Accent5 3 5_Essbase BS Tax Accounts EOY" xfId="8114" xr:uid="{00000000-0005-0000-0000-0000661E0000}"/>
    <cellStyle name="20% - Accent5 3 6" xfId="8115" xr:uid="{00000000-0005-0000-0000-0000671E0000}"/>
    <cellStyle name="20% - Accent5 3 6 2" xfId="8116" xr:uid="{00000000-0005-0000-0000-0000681E0000}"/>
    <cellStyle name="20% - Accent5 3 6 2 2" xfId="8117" xr:uid="{00000000-0005-0000-0000-0000691E0000}"/>
    <cellStyle name="20% - Accent5 3 6 3" xfId="8118" xr:uid="{00000000-0005-0000-0000-00006A1E0000}"/>
    <cellStyle name="20% - Accent5 3 6 4" xfId="8119" xr:uid="{00000000-0005-0000-0000-00006B1E0000}"/>
    <cellStyle name="20% - Accent5 3 6_Essbase BS Tax Accounts EOY" xfId="8120" xr:uid="{00000000-0005-0000-0000-00006C1E0000}"/>
    <cellStyle name="20% - Accent5 3 7" xfId="8121" xr:uid="{00000000-0005-0000-0000-00006D1E0000}"/>
    <cellStyle name="20% - Accent5 3 7 2" xfId="8122" xr:uid="{00000000-0005-0000-0000-00006E1E0000}"/>
    <cellStyle name="20% - Accent5 3 7 2 2" xfId="8123" xr:uid="{00000000-0005-0000-0000-00006F1E0000}"/>
    <cellStyle name="20% - Accent5 3 7 3" xfId="8124" xr:uid="{00000000-0005-0000-0000-0000701E0000}"/>
    <cellStyle name="20% - Accent5 3 7 4" xfId="8125" xr:uid="{00000000-0005-0000-0000-0000711E0000}"/>
    <cellStyle name="20% - Accent5 3 7_Essbase BS Tax Accounts EOY" xfId="8126" xr:uid="{00000000-0005-0000-0000-0000721E0000}"/>
    <cellStyle name="20% - Accent5 3 8" xfId="8127" xr:uid="{00000000-0005-0000-0000-0000731E0000}"/>
    <cellStyle name="20% - Accent5 3 8 2" xfId="8128" xr:uid="{00000000-0005-0000-0000-0000741E0000}"/>
    <cellStyle name="20% - Accent5 3_Cap Software Basis Adj" xfId="8129" xr:uid="{00000000-0005-0000-0000-0000751E0000}"/>
    <cellStyle name="20% - Accent5 30" xfId="8130" xr:uid="{00000000-0005-0000-0000-0000761E0000}"/>
    <cellStyle name="20% - Accent5 30 2" xfId="8131" xr:uid="{00000000-0005-0000-0000-0000771E0000}"/>
    <cellStyle name="20% - Accent5 30 2 2" xfId="8132" xr:uid="{00000000-0005-0000-0000-0000781E0000}"/>
    <cellStyle name="20% - Accent5 30 2 3" xfId="8133" xr:uid="{00000000-0005-0000-0000-0000791E0000}"/>
    <cellStyle name="20% - Accent5 30 3" xfId="8134" xr:uid="{00000000-0005-0000-0000-00007A1E0000}"/>
    <cellStyle name="20% - Accent5 30 4" xfId="8135" xr:uid="{00000000-0005-0000-0000-00007B1E0000}"/>
    <cellStyle name="20% - Accent5 30 5" xfId="8136" xr:uid="{00000000-0005-0000-0000-00007C1E0000}"/>
    <cellStyle name="20% - Accent5 30_Essbase BS Tax Accounts EOY" xfId="8137" xr:uid="{00000000-0005-0000-0000-00007D1E0000}"/>
    <cellStyle name="20% - Accent5 31" xfId="8138" xr:uid="{00000000-0005-0000-0000-00007E1E0000}"/>
    <cellStyle name="20% - Accent5 31 2" xfId="8139" xr:uid="{00000000-0005-0000-0000-00007F1E0000}"/>
    <cellStyle name="20% - Accent5 31 2 2" xfId="8140" xr:uid="{00000000-0005-0000-0000-0000801E0000}"/>
    <cellStyle name="20% - Accent5 31 2 2 2" xfId="8141" xr:uid="{00000000-0005-0000-0000-0000811E0000}"/>
    <cellStyle name="20% - Accent5 31 2 2 2 2" xfId="8142" xr:uid="{00000000-0005-0000-0000-0000821E0000}"/>
    <cellStyle name="20% - Accent5 31 2 2 3" xfId="8143" xr:uid="{00000000-0005-0000-0000-0000831E0000}"/>
    <cellStyle name="20% - Accent5 31 2 2 4" xfId="8144" xr:uid="{00000000-0005-0000-0000-0000841E0000}"/>
    <cellStyle name="20% - Accent5 31 2 2_Essbase BS Tax Accounts EOY" xfId="8145" xr:uid="{00000000-0005-0000-0000-0000851E0000}"/>
    <cellStyle name="20% - Accent5 31 2 3" xfId="8146" xr:uid="{00000000-0005-0000-0000-0000861E0000}"/>
    <cellStyle name="20% - Accent5 31 2 3 2" xfId="8147" xr:uid="{00000000-0005-0000-0000-0000871E0000}"/>
    <cellStyle name="20% - Accent5 31 2 4" xfId="8148" xr:uid="{00000000-0005-0000-0000-0000881E0000}"/>
    <cellStyle name="20% - Accent5 31 2 5" xfId="8149" xr:uid="{00000000-0005-0000-0000-0000891E0000}"/>
    <cellStyle name="20% - Accent5 31 2_Essbase BS Tax Accounts EOY" xfId="8150" xr:uid="{00000000-0005-0000-0000-00008A1E0000}"/>
    <cellStyle name="20% - Accent5 31 3" xfId="8151" xr:uid="{00000000-0005-0000-0000-00008B1E0000}"/>
    <cellStyle name="20% - Accent5 31 3 2" xfId="8152" xr:uid="{00000000-0005-0000-0000-00008C1E0000}"/>
    <cellStyle name="20% - Accent5 31 3 2 2" xfId="8153" xr:uid="{00000000-0005-0000-0000-00008D1E0000}"/>
    <cellStyle name="20% - Accent5 31 3 3" xfId="8154" xr:uid="{00000000-0005-0000-0000-00008E1E0000}"/>
    <cellStyle name="20% - Accent5 31 3 4" xfId="8155" xr:uid="{00000000-0005-0000-0000-00008F1E0000}"/>
    <cellStyle name="20% - Accent5 31 3_Essbase BS Tax Accounts EOY" xfId="8156" xr:uid="{00000000-0005-0000-0000-0000901E0000}"/>
    <cellStyle name="20% - Accent5 31 4" xfId="8157" xr:uid="{00000000-0005-0000-0000-0000911E0000}"/>
    <cellStyle name="20% - Accent5 31 4 2" xfId="8158" xr:uid="{00000000-0005-0000-0000-0000921E0000}"/>
    <cellStyle name="20% - Accent5 31 4 3" xfId="8159" xr:uid="{00000000-0005-0000-0000-0000931E0000}"/>
    <cellStyle name="20% - Accent5 31 4_Essbase BS Tax Accounts EOY" xfId="8160" xr:uid="{00000000-0005-0000-0000-0000941E0000}"/>
    <cellStyle name="20% - Accent5 31 5" xfId="8161" xr:uid="{00000000-0005-0000-0000-0000951E0000}"/>
    <cellStyle name="20% - Accent5 31 5 2" xfId="8162" xr:uid="{00000000-0005-0000-0000-0000961E0000}"/>
    <cellStyle name="20% - Accent5 31 5 3" xfId="8163" xr:uid="{00000000-0005-0000-0000-0000971E0000}"/>
    <cellStyle name="20% - Accent5 31 5_Essbase BS Tax Accounts EOY" xfId="8164" xr:uid="{00000000-0005-0000-0000-0000981E0000}"/>
    <cellStyle name="20% - Accent5 31 6" xfId="8165" xr:uid="{00000000-0005-0000-0000-0000991E0000}"/>
    <cellStyle name="20% - Accent5 31 7" xfId="8166" xr:uid="{00000000-0005-0000-0000-00009A1E0000}"/>
    <cellStyle name="20% - Accent5 31_Essbase BS Tax Accounts EOY" xfId="8167" xr:uid="{00000000-0005-0000-0000-00009B1E0000}"/>
    <cellStyle name="20% - Accent5 32" xfId="8168" xr:uid="{00000000-0005-0000-0000-00009C1E0000}"/>
    <cellStyle name="20% - Accent5 32 2" xfId="8169" xr:uid="{00000000-0005-0000-0000-00009D1E0000}"/>
    <cellStyle name="20% - Accent5 32 2 2" xfId="8170" xr:uid="{00000000-0005-0000-0000-00009E1E0000}"/>
    <cellStyle name="20% - Accent5 32 2 2 2" xfId="8171" xr:uid="{00000000-0005-0000-0000-00009F1E0000}"/>
    <cellStyle name="20% - Accent5 32 2 2 2 2" xfId="8172" xr:uid="{00000000-0005-0000-0000-0000A01E0000}"/>
    <cellStyle name="20% - Accent5 32 2 2 3" xfId="8173" xr:uid="{00000000-0005-0000-0000-0000A11E0000}"/>
    <cellStyle name="20% - Accent5 32 2 2 4" xfId="8174" xr:uid="{00000000-0005-0000-0000-0000A21E0000}"/>
    <cellStyle name="20% - Accent5 32 2 2_Essbase BS Tax Accounts EOY" xfId="8175" xr:uid="{00000000-0005-0000-0000-0000A31E0000}"/>
    <cellStyle name="20% - Accent5 32 2 3" xfId="8176" xr:uid="{00000000-0005-0000-0000-0000A41E0000}"/>
    <cellStyle name="20% - Accent5 32 2 3 2" xfId="8177" xr:uid="{00000000-0005-0000-0000-0000A51E0000}"/>
    <cellStyle name="20% - Accent5 32 2 4" xfId="8178" xr:uid="{00000000-0005-0000-0000-0000A61E0000}"/>
    <cellStyle name="20% - Accent5 32 2 5" xfId="8179" xr:uid="{00000000-0005-0000-0000-0000A71E0000}"/>
    <cellStyle name="20% - Accent5 32 2_Essbase BS Tax Accounts EOY" xfId="8180" xr:uid="{00000000-0005-0000-0000-0000A81E0000}"/>
    <cellStyle name="20% - Accent5 32 3" xfId="8181" xr:uid="{00000000-0005-0000-0000-0000A91E0000}"/>
    <cellStyle name="20% - Accent5 32 3 2" xfId="8182" xr:uid="{00000000-0005-0000-0000-0000AA1E0000}"/>
    <cellStyle name="20% - Accent5 32 3 2 2" xfId="8183" xr:uid="{00000000-0005-0000-0000-0000AB1E0000}"/>
    <cellStyle name="20% - Accent5 32 3 3" xfId="8184" xr:uid="{00000000-0005-0000-0000-0000AC1E0000}"/>
    <cellStyle name="20% - Accent5 32 3 4" xfId="8185" xr:uid="{00000000-0005-0000-0000-0000AD1E0000}"/>
    <cellStyle name="20% - Accent5 32 3_Essbase BS Tax Accounts EOY" xfId="8186" xr:uid="{00000000-0005-0000-0000-0000AE1E0000}"/>
    <cellStyle name="20% - Accent5 32 4" xfId="8187" xr:uid="{00000000-0005-0000-0000-0000AF1E0000}"/>
    <cellStyle name="20% - Accent5 32 4 2" xfId="8188" xr:uid="{00000000-0005-0000-0000-0000B01E0000}"/>
    <cellStyle name="20% - Accent5 32 4 3" xfId="8189" xr:uid="{00000000-0005-0000-0000-0000B11E0000}"/>
    <cellStyle name="20% - Accent5 32 4_Essbase BS Tax Accounts EOY" xfId="8190" xr:uid="{00000000-0005-0000-0000-0000B21E0000}"/>
    <cellStyle name="20% - Accent5 32 5" xfId="8191" xr:uid="{00000000-0005-0000-0000-0000B31E0000}"/>
    <cellStyle name="20% - Accent5 32 5 2" xfId="8192" xr:uid="{00000000-0005-0000-0000-0000B41E0000}"/>
    <cellStyle name="20% - Accent5 32 5 3" xfId="8193" xr:uid="{00000000-0005-0000-0000-0000B51E0000}"/>
    <cellStyle name="20% - Accent5 32 5_Essbase BS Tax Accounts EOY" xfId="8194" xr:uid="{00000000-0005-0000-0000-0000B61E0000}"/>
    <cellStyle name="20% - Accent5 32 6" xfId="8195" xr:uid="{00000000-0005-0000-0000-0000B71E0000}"/>
    <cellStyle name="20% - Accent5 32 7" xfId="8196" xr:uid="{00000000-0005-0000-0000-0000B81E0000}"/>
    <cellStyle name="20% - Accent5 32_Essbase BS Tax Accounts EOY" xfId="8197" xr:uid="{00000000-0005-0000-0000-0000B91E0000}"/>
    <cellStyle name="20% - Accent5 33" xfId="8198" xr:uid="{00000000-0005-0000-0000-0000BA1E0000}"/>
    <cellStyle name="20% - Accent5 33 2" xfId="8199" xr:uid="{00000000-0005-0000-0000-0000BB1E0000}"/>
    <cellStyle name="20% - Accent5 33 2 2" xfId="8200" xr:uid="{00000000-0005-0000-0000-0000BC1E0000}"/>
    <cellStyle name="20% - Accent5 33 2 2 2" xfId="8201" xr:uid="{00000000-0005-0000-0000-0000BD1E0000}"/>
    <cellStyle name="20% - Accent5 33 2 2 2 2" xfId="8202" xr:uid="{00000000-0005-0000-0000-0000BE1E0000}"/>
    <cellStyle name="20% - Accent5 33 2 2 3" xfId="8203" xr:uid="{00000000-0005-0000-0000-0000BF1E0000}"/>
    <cellStyle name="20% - Accent5 33 2 2 4" xfId="8204" xr:uid="{00000000-0005-0000-0000-0000C01E0000}"/>
    <cellStyle name="20% - Accent5 33 2 2_Essbase BS Tax Accounts EOY" xfId="8205" xr:uid="{00000000-0005-0000-0000-0000C11E0000}"/>
    <cellStyle name="20% - Accent5 33 2 3" xfId="8206" xr:uid="{00000000-0005-0000-0000-0000C21E0000}"/>
    <cellStyle name="20% - Accent5 33 2 3 2" xfId="8207" xr:uid="{00000000-0005-0000-0000-0000C31E0000}"/>
    <cellStyle name="20% - Accent5 33 2 4" xfId="8208" xr:uid="{00000000-0005-0000-0000-0000C41E0000}"/>
    <cellStyle name="20% - Accent5 33 2 5" xfId="8209" xr:uid="{00000000-0005-0000-0000-0000C51E0000}"/>
    <cellStyle name="20% - Accent5 33 2_Essbase BS Tax Accounts EOY" xfId="8210" xr:uid="{00000000-0005-0000-0000-0000C61E0000}"/>
    <cellStyle name="20% - Accent5 33 3" xfId="8211" xr:uid="{00000000-0005-0000-0000-0000C71E0000}"/>
    <cellStyle name="20% - Accent5 33 3 2" xfId="8212" xr:uid="{00000000-0005-0000-0000-0000C81E0000}"/>
    <cellStyle name="20% - Accent5 33 3 2 2" xfId="8213" xr:uid="{00000000-0005-0000-0000-0000C91E0000}"/>
    <cellStyle name="20% - Accent5 33 3 3" xfId="8214" xr:uid="{00000000-0005-0000-0000-0000CA1E0000}"/>
    <cellStyle name="20% - Accent5 33 3 4" xfId="8215" xr:uid="{00000000-0005-0000-0000-0000CB1E0000}"/>
    <cellStyle name="20% - Accent5 33 3_Essbase BS Tax Accounts EOY" xfId="8216" xr:uid="{00000000-0005-0000-0000-0000CC1E0000}"/>
    <cellStyle name="20% - Accent5 33 4" xfId="8217" xr:uid="{00000000-0005-0000-0000-0000CD1E0000}"/>
    <cellStyle name="20% - Accent5 33 4 2" xfId="8218" xr:uid="{00000000-0005-0000-0000-0000CE1E0000}"/>
    <cellStyle name="20% - Accent5 33 4 3" xfId="8219" xr:uid="{00000000-0005-0000-0000-0000CF1E0000}"/>
    <cellStyle name="20% - Accent5 33 4_Essbase BS Tax Accounts EOY" xfId="8220" xr:uid="{00000000-0005-0000-0000-0000D01E0000}"/>
    <cellStyle name="20% - Accent5 33 5" xfId="8221" xr:uid="{00000000-0005-0000-0000-0000D11E0000}"/>
    <cellStyle name="20% - Accent5 33 5 2" xfId="8222" xr:uid="{00000000-0005-0000-0000-0000D21E0000}"/>
    <cellStyle name="20% - Accent5 33 5 3" xfId="8223" xr:uid="{00000000-0005-0000-0000-0000D31E0000}"/>
    <cellStyle name="20% - Accent5 33 5_Essbase BS Tax Accounts EOY" xfId="8224" xr:uid="{00000000-0005-0000-0000-0000D41E0000}"/>
    <cellStyle name="20% - Accent5 33 6" xfId="8225" xr:uid="{00000000-0005-0000-0000-0000D51E0000}"/>
    <cellStyle name="20% - Accent5 33 7" xfId="8226" xr:uid="{00000000-0005-0000-0000-0000D61E0000}"/>
    <cellStyle name="20% - Accent5 33_Essbase BS Tax Accounts EOY" xfId="8227" xr:uid="{00000000-0005-0000-0000-0000D71E0000}"/>
    <cellStyle name="20% - Accent5 34" xfId="8228" xr:uid="{00000000-0005-0000-0000-0000D81E0000}"/>
    <cellStyle name="20% - Accent5 34 2" xfId="8229" xr:uid="{00000000-0005-0000-0000-0000D91E0000}"/>
    <cellStyle name="20% - Accent5 34 2 2" xfId="8230" xr:uid="{00000000-0005-0000-0000-0000DA1E0000}"/>
    <cellStyle name="20% - Accent5 34 2 2 2" xfId="8231" xr:uid="{00000000-0005-0000-0000-0000DB1E0000}"/>
    <cellStyle name="20% - Accent5 34 2 3" xfId="8232" xr:uid="{00000000-0005-0000-0000-0000DC1E0000}"/>
    <cellStyle name="20% - Accent5 34 2 4" xfId="8233" xr:uid="{00000000-0005-0000-0000-0000DD1E0000}"/>
    <cellStyle name="20% - Accent5 34 2_Essbase BS Tax Accounts EOY" xfId="8234" xr:uid="{00000000-0005-0000-0000-0000DE1E0000}"/>
    <cellStyle name="20% - Accent5 34 3" xfId="8235" xr:uid="{00000000-0005-0000-0000-0000DF1E0000}"/>
    <cellStyle name="20% - Accent5 34 3 2" xfId="8236" xr:uid="{00000000-0005-0000-0000-0000E01E0000}"/>
    <cellStyle name="20% - Accent5 34 4" xfId="8237" xr:uid="{00000000-0005-0000-0000-0000E11E0000}"/>
    <cellStyle name="20% - Accent5 34 4 2" xfId="8238" xr:uid="{00000000-0005-0000-0000-0000E21E0000}"/>
    <cellStyle name="20% - Accent5 34 5" xfId="8239" xr:uid="{00000000-0005-0000-0000-0000E31E0000}"/>
    <cellStyle name="20% - Accent5 34 6" xfId="8240" xr:uid="{00000000-0005-0000-0000-0000E41E0000}"/>
    <cellStyle name="20% - Accent5 34_Essbase BS Tax Accounts EOY" xfId="8241" xr:uid="{00000000-0005-0000-0000-0000E51E0000}"/>
    <cellStyle name="20% - Accent5 35" xfId="8242" xr:uid="{00000000-0005-0000-0000-0000E61E0000}"/>
    <cellStyle name="20% - Accent5 35 2" xfId="8243" xr:uid="{00000000-0005-0000-0000-0000E71E0000}"/>
    <cellStyle name="20% - Accent5 35 2 2" xfId="8244" xr:uid="{00000000-0005-0000-0000-0000E81E0000}"/>
    <cellStyle name="20% - Accent5 35 2 2 2" xfId="8245" xr:uid="{00000000-0005-0000-0000-0000E91E0000}"/>
    <cellStyle name="20% - Accent5 35 2 3" xfId="8246" xr:uid="{00000000-0005-0000-0000-0000EA1E0000}"/>
    <cellStyle name="20% - Accent5 35 2 4" xfId="8247" xr:uid="{00000000-0005-0000-0000-0000EB1E0000}"/>
    <cellStyle name="20% - Accent5 35 2_Essbase BS Tax Accounts EOY" xfId="8248" xr:uid="{00000000-0005-0000-0000-0000EC1E0000}"/>
    <cellStyle name="20% - Accent5 35 3" xfId="8249" xr:uid="{00000000-0005-0000-0000-0000ED1E0000}"/>
    <cellStyle name="20% - Accent5 35 3 2" xfId="8250" xr:uid="{00000000-0005-0000-0000-0000EE1E0000}"/>
    <cellStyle name="20% - Accent5 35 4" xfId="8251" xr:uid="{00000000-0005-0000-0000-0000EF1E0000}"/>
    <cellStyle name="20% - Accent5 35 5" xfId="8252" xr:uid="{00000000-0005-0000-0000-0000F01E0000}"/>
    <cellStyle name="20% - Accent5 35_Essbase BS Tax Accounts EOY" xfId="8253" xr:uid="{00000000-0005-0000-0000-0000F11E0000}"/>
    <cellStyle name="20% - Accent5 36" xfId="8254" xr:uid="{00000000-0005-0000-0000-0000F21E0000}"/>
    <cellStyle name="20% - Accent5 36 2" xfId="8255" xr:uid="{00000000-0005-0000-0000-0000F31E0000}"/>
    <cellStyle name="20% - Accent5 36 2 2" xfId="8256" xr:uid="{00000000-0005-0000-0000-0000F41E0000}"/>
    <cellStyle name="20% - Accent5 36 2 2 2" xfId="8257" xr:uid="{00000000-0005-0000-0000-0000F51E0000}"/>
    <cellStyle name="20% - Accent5 36 2 3" xfId="8258" xr:uid="{00000000-0005-0000-0000-0000F61E0000}"/>
    <cellStyle name="20% - Accent5 36 2 4" xfId="8259" xr:uid="{00000000-0005-0000-0000-0000F71E0000}"/>
    <cellStyle name="20% - Accent5 36 2_Essbase BS Tax Accounts EOY" xfId="8260" xr:uid="{00000000-0005-0000-0000-0000F81E0000}"/>
    <cellStyle name="20% - Accent5 36 3" xfId="8261" xr:uid="{00000000-0005-0000-0000-0000F91E0000}"/>
    <cellStyle name="20% - Accent5 36 3 2" xfId="8262" xr:uid="{00000000-0005-0000-0000-0000FA1E0000}"/>
    <cellStyle name="20% - Accent5 36 4" xfId="8263" xr:uid="{00000000-0005-0000-0000-0000FB1E0000}"/>
    <cellStyle name="20% - Accent5 36 5" xfId="8264" xr:uid="{00000000-0005-0000-0000-0000FC1E0000}"/>
    <cellStyle name="20% - Accent5 36_Essbase BS Tax Accounts EOY" xfId="8265" xr:uid="{00000000-0005-0000-0000-0000FD1E0000}"/>
    <cellStyle name="20% - Accent5 37" xfId="8266" xr:uid="{00000000-0005-0000-0000-0000FE1E0000}"/>
    <cellStyle name="20% - Accent5 37 2" xfId="8267" xr:uid="{00000000-0005-0000-0000-0000FF1E0000}"/>
    <cellStyle name="20% - Accent5 37 2 2" xfId="8268" xr:uid="{00000000-0005-0000-0000-0000001F0000}"/>
    <cellStyle name="20% - Accent5 37 2 2 2" xfId="8269" xr:uid="{00000000-0005-0000-0000-0000011F0000}"/>
    <cellStyle name="20% - Accent5 37 2 3" xfId="8270" xr:uid="{00000000-0005-0000-0000-0000021F0000}"/>
    <cellStyle name="20% - Accent5 37 2 4" xfId="8271" xr:uid="{00000000-0005-0000-0000-0000031F0000}"/>
    <cellStyle name="20% - Accent5 37 2_Essbase BS Tax Accounts EOY" xfId="8272" xr:uid="{00000000-0005-0000-0000-0000041F0000}"/>
    <cellStyle name="20% - Accent5 37 3" xfId="8273" xr:uid="{00000000-0005-0000-0000-0000051F0000}"/>
    <cellStyle name="20% - Accent5 37 3 2" xfId="8274" xr:uid="{00000000-0005-0000-0000-0000061F0000}"/>
    <cellStyle name="20% - Accent5 37 4" xfId="8275" xr:uid="{00000000-0005-0000-0000-0000071F0000}"/>
    <cellStyle name="20% - Accent5 37 5" xfId="8276" xr:uid="{00000000-0005-0000-0000-0000081F0000}"/>
    <cellStyle name="20% - Accent5 37_Essbase BS Tax Accounts EOY" xfId="8277" xr:uid="{00000000-0005-0000-0000-0000091F0000}"/>
    <cellStyle name="20% - Accent5 38" xfId="8278" xr:uid="{00000000-0005-0000-0000-00000A1F0000}"/>
    <cellStyle name="20% - Accent5 38 2" xfId="8279" xr:uid="{00000000-0005-0000-0000-00000B1F0000}"/>
    <cellStyle name="20% - Accent5 38 2 2" xfId="8280" xr:uid="{00000000-0005-0000-0000-00000C1F0000}"/>
    <cellStyle name="20% - Accent5 38 2 2 2" xfId="8281" xr:uid="{00000000-0005-0000-0000-00000D1F0000}"/>
    <cellStyle name="20% - Accent5 38 2 3" xfId="8282" xr:uid="{00000000-0005-0000-0000-00000E1F0000}"/>
    <cellStyle name="20% - Accent5 38 2 4" xfId="8283" xr:uid="{00000000-0005-0000-0000-00000F1F0000}"/>
    <cellStyle name="20% - Accent5 38 2_Essbase BS Tax Accounts EOY" xfId="8284" xr:uid="{00000000-0005-0000-0000-0000101F0000}"/>
    <cellStyle name="20% - Accent5 38 3" xfId="8285" xr:uid="{00000000-0005-0000-0000-0000111F0000}"/>
    <cellStyle name="20% - Accent5 38 3 2" xfId="8286" xr:uid="{00000000-0005-0000-0000-0000121F0000}"/>
    <cellStyle name="20% - Accent5 38 4" xfId="8287" xr:uid="{00000000-0005-0000-0000-0000131F0000}"/>
    <cellStyle name="20% - Accent5 38 5" xfId="8288" xr:uid="{00000000-0005-0000-0000-0000141F0000}"/>
    <cellStyle name="20% - Accent5 38_Essbase BS Tax Accounts EOY" xfId="8289" xr:uid="{00000000-0005-0000-0000-0000151F0000}"/>
    <cellStyle name="20% - Accent5 39" xfId="8290" xr:uid="{00000000-0005-0000-0000-0000161F0000}"/>
    <cellStyle name="20% - Accent5 39 2" xfId="8291" xr:uid="{00000000-0005-0000-0000-0000171F0000}"/>
    <cellStyle name="20% - Accent5 39 2 2" xfId="8292" xr:uid="{00000000-0005-0000-0000-0000181F0000}"/>
    <cellStyle name="20% - Accent5 39 2 2 2" xfId="8293" xr:uid="{00000000-0005-0000-0000-0000191F0000}"/>
    <cellStyle name="20% - Accent5 39 2 3" xfId="8294" xr:uid="{00000000-0005-0000-0000-00001A1F0000}"/>
    <cellStyle name="20% - Accent5 39 2 4" xfId="8295" xr:uid="{00000000-0005-0000-0000-00001B1F0000}"/>
    <cellStyle name="20% - Accent5 39 2_Essbase BS Tax Accounts EOY" xfId="8296" xr:uid="{00000000-0005-0000-0000-00001C1F0000}"/>
    <cellStyle name="20% - Accent5 39 3" xfId="8297" xr:uid="{00000000-0005-0000-0000-00001D1F0000}"/>
    <cellStyle name="20% - Accent5 39 3 2" xfId="8298" xr:uid="{00000000-0005-0000-0000-00001E1F0000}"/>
    <cellStyle name="20% - Accent5 39 4" xfId="8299" xr:uid="{00000000-0005-0000-0000-00001F1F0000}"/>
    <cellStyle name="20% - Accent5 39 5" xfId="8300" xr:uid="{00000000-0005-0000-0000-0000201F0000}"/>
    <cellStyle name="20% - Accent5 39_Essbase BS Tax Accounts EOY" xfId="8301" xr:uid="{00000000-0005-0000-0000-0000211F0000}"/>
    <cellStyle name="20% - Accent5 4" xfId="8302" xr:uid="{00000000-0005-0000-0000-0000221F0000}"/>
    <cellStyle name="20% - Accent5 4 2" xfId="8303" xr:uid="{00000000-0005-0000-0000-0000231F0000}"/>
    <cellStyle name="20% - Accent5 4 2 2" xfId="8304" xr:uid="{00000000-0005-0000-0000-0000241F0000}"/>
    <cellStyle name="20% - Accent5 4 2 3" xfId="8305" xr:uid="{00000000-0005-0000-0000-0000251F0000}"/>
    <cellStyle name="20% - Accent5 4 2 4" xfId="8306" xr:uid="{00000000-0005-0000-0000-0000261F0000}"/>
    <cellStyle name="20% - Accent5 4 2_Essbase BS Tax Accounts EOY" xfId="8307" xr:uid="{00000000-0005-0000-0000-0000271F0000}"/>
    <cellStyle name="20% - Accent5 4 3" xfId="8308" xr:uid="{00000000-0005-0000-0000-0000281F0000}"/>
    <cellStyle name="20% - Accent5 4 3 2" xfId="8309" xr:uid="{00000000-0005-0000-0000-0000291F0000}"/>
    <cellStyle name="20% - Accent5 4 4" xfId="8310" xr:uid="{00000000-0005-0000-0000-00002A1F0000}"/>
    <cellStyle name="20% - Accent5 4 4 2" xfId="8311" xr:uid="{00000000-0005-0000-0000-00002B1F0000}"/>
    <cellStyle name="20% - Accent5 4 4 2 2" xfId="8312" xr:uid="{00000000-0005-0000-0000-00002C1F0000}"/>
    <cellStyle name="20% - Accent5 4 4 2 3" xfId="8313" xr:uid="{00000000-0005-0000-0000-00002D1F0000}"/>
    <cellStyle name="20% - Accent5 4 4 2_Essbase BS Tax Accounts EOY" xfId="8314" xr:uid="{00000000-0005-0000-0000-00002E1F0000}"/>
    <cellStyle name="20% - Accent5 4 4_Essbase BS Tax Accounts EOY" xfId="8315" xr:uid="{00000000-0005-0000-0000-00002F1F0000}"/>
    <cellStyle name="20% - Accent5 4 5" xfId="8316" xr:uid="{00000000-0005-0000-0000-0000301F0000}"/>
    <cellStyle name="20% - Accent5 4 5 2" xfId="8317" xr:uid="{00000000-0005-0000-0000-0000311F0000}"/>
    <cellStyle name="20% - Accent5 4 5 2 2" xfId="8318" xr:uid="{00000000-0005-0000-0000-0000321F0000}"/>
    <cellStyle name="20% - Accent5 4 5 2 2 2" xfId="8319" xr:uid="{00000000-0005-0000-0000-0000331F0000}"/>
    <cellStyle name="20% - Accent5 4 5 2 3" xfId="8320" xr:uid="{00000000-0005-0000-0000-0000341F0000}"/>
    <cellStyle name="20% - Accent5 4 5 3" xfId="8321" xr:uid="{00000000-0005-0000-0000-0000351F0000}"/>
    <cellStyle name="20% - Accent5 4 5 3 2" xfId="8322" xr:uid="{00000000-0005-0000-0000-0000361F0000}"/>
    <cellStyle name="20% - Accent5 4 5 4" xfId="8323" xr:uid="{00000000-0005-0000-0000-0000371F0000}"/>
    <cellStyle name="20% - Accent5 4 5 5" xfId="8324" xr:uid="{00000000-0005-0000-0000-0000381F0000}"/>
    <cellStyle name="20% - Accent5 4 5_Essbase BS Tax Accounts EOY" xfId="8325" xr:uid="{00000000-0005-0000-0000-0000391F0000}"/>
    <cellStyle name="20% - Accent5 4 6" xfId="8326" xr:uid="{00000000-0005-0000-0000-00003A1F0000}"/>
    <cellStyle name="20% - Accent5 4 6 2" xfId="8327" xr:uid="{00000000-0005-0000-0000-00003B1F0000}"/>
    <cellStyle name="20% - Accent5 4 6 2 2" xfId="8328" xr:uid="{00000000-0005-0000-0000-00003C1F0000}"/>
    <cellStyle name="20% - Accent5 4 6 3" xfId="8329" xr:uid="{00000000-0005-0000-0000-00003D1F0000}"/>
    <cellStyle name="20% - Accent5 4 6 4" xfId="8330" xr:uid="{00000000-0005-0000-0000-00003E1F0000}"/>
    <cellStyle name="20% - Accent5 4 6_Essbase BS Tax Accounts EOY" xfId="8331" xr:uid="{00000000-0005-0000-0000-00003F1F0000}"/>
    <cellStyle name="20% - Accent5 4 7" xfId="8332" xr:uid="{00000000-0005-0000-0000-0000401F0000}"/>
    <cellStyle name="20% - Accent5 4 7 2" xfId="8333" xr:uid="{00000000-0005-0000-0000-0000411F0000}"/>
    <cellStyle name="20% - Accent5 4 7 2 2" xfId="8334" xr:uid="{00000000-0005-0000-0000-0000421F0000}"/>
    <cellStyle name="20% - Accent5 4 7 3" xfId="8335" xr:uid="{00000000-0005-0000-0000-0000431F0000}"/>
    <cellStyle name="20% - Accent5 4 7 4" xfId="8336" xr:uid="{00000000-0005-0000-0000-0000441F0000}"/>
    <cellStyle name="20% - Accent5 4 7_Essbase BS Tax Accounts EOY" xfId="8337" xr:uid="{00000000-0005-0000-0000-0000451F0000}"/>
    <cellStyle name="20% - Accent5 4 8" xfId="8338" xr:uid="{00000000-0005-0000-0000-0000461F0000}"/>
    <cellStyle name="20% - Accent5 4 8 2" xfId="8339" xr:uid="{00000000-0005-0000-0000-0000471F0000}"/>
    <cellStyle name="20% - Accent5 4_Cap Software Basis Adj" xfId="8340" xr:uid="{00000000-0005-0000-0000-0000481F0000}"/>
    <cellStyle name="20% - Accent5 40" xfId="8341" xr:uid="{00000000-0005-0000-0000-0000491F0000}"/>
    <cellStyle name="20% - Accent5 40 2" xfId="8342" xr:uid="{00000000-0005-0000-0000-00004A1F0000}"/>
    <cellStyle name="20% - Accent5 40 2 2" xfId="8343" xr:uid="{00000000-0005-0000-0000-00004B1F0000}"/>
    <cellStyle name="20% - Accent5 40 2 2 2" xfId="8344" xr:uid="{00000000-0005-0000-0000-00004C1F0000}"/>
    <cellStyle name="20% - Accent5 40 2 3" xfId="8345" xr:uid="{00000000-0005-0000-0000-00004D1F0000}"/>
    <cellStyle name="20% - Accent5 40 2 4" xfId="8346" xr:uid="{00000000-0005-0000-0000-00004E1F0000}"/>
    <cellStyle name="20% - Accent5 40 2_Essbase BS Tax Accounts EOY" xfId="8347" xr:uid="{00000000-0005-0000-0000-00004F1F0000}"/>
    <cellStyle name="20% - Accent5 40 3" xfId="8348" xr:uid="{00000000-0005-0000-0000-0000501F0000}"/>
    <cellStyle name="20% - Accent5 40 3 2" xfId="8349" xr:uid="{00000000-0005-0000-0000-0000511F0000}"/>
    <cellStyle name="20% - Accent5 40 4" xfId="8350" xr:uid="{00000000-0005-0000-0000-0000521F0000}"/>
    <cellStyle name="20% - Accent5 40 5" xfId="8351" xr:uid="{00000000-0005-0000-0000-0000531F0000}"/>
    <cellStyle name="20% - Accent5 40_Essbase BS Tax Accounts EOY" xfId="8352" xr:uid="{00000000-0005-0000-0000-0000541F0000}"/>
    <cellStyle name="20% - Accent5 41" xfId="8353" xr:uid="{00000000-0005-0000-0000-0000551F0000}"/>
    <cellStyle name="20% - Accent5 41 2" xfId="8354" xr:uid="{00000000-0005-0000-0000-0000561F0000}"/>
    <cellStyle name="20% - Accent5 41 2 2" xfId="8355" xr:uid="{00000000-0005-0000-0000-0000571F0000}"/>
    <cellStyle name="20% - Accent5 41 2 2 2" xfId="8356" xr:uid="{00000000-0005-0000-0000-0000581F0000}"/>
    <cellStyle name="20% - Accent5 41 2 3" xfId="8357" xr:uid="{00000000-0005-0000-0000-0000591F0000}"/>
    <cellStyle name="20% - Accent5 41 2 4" xfId="8358" xr:uid="{00000000-0005-0000-0000-00005A1F0000}"/>
    <cellStyle name="20% - Accent5 41 2_Essbase BS Tax Accounts EOY" xfId="8359" xr:uid="{00000000-0005-0000-0000-00005B1F0000}"/>
    <cellStyle name="20% - Accent5 41 3" xfId="8360" xr:uid="{00000000-0005-0000-0000-00005C1F0000}"/>
    <cellStyle name="20% - Accent5 41 3 2" xfId="8361" xr:uid="{00000000-0005-0000-0000-00005D1F0000}"/>
    <cellStyle name="20% - Accent5 41 4" xfId="8362" xr:uid="{00000000-0005-0000-0000-00005E1F0000}"/>
    <cellStyle name="20% - Accent5 41 5" xfId="8363" xr:uid="{00000000-0005-0000-0000-00005F1F0000}"/>
    <cellStyle name="20% - Accent5 41_Essbase BS Tax Accounts EOY" xfId="8364" xr:uid="{00000000-0005-0000-0000-0000601F0000}"/>
    <cellStyle name="20% - Accent5 42" xfId="8365" xr:uid="{00000000-0005-0000-0000-0000611F0000}"/>
    <cellStyle name="20% - Accent5 42 2" xfId="8366" xr:uid="{00000000-0005-0000-0000-0000621F0000}"/>
    <cellStyle name="20% - Accent5 42 2 2" xfId="8367" xr:uid="{00000000-0005-0000-0000-0000631F0000}"/>
    <cellStyle name="20% - Accent5 42 2 2 2" xfId="8368" xr:uid="{00000000-0005-0000-0000-0000641F0000}"/>
    <cellStyle name="20% - Accent5 42 2 3" xfId="8369" xr:uid="{00000000-0005-0000-0000-0000651F0000}"/>
    <cellStyle name="20% - Accent5 42 2 4" xfId="8370" xr:uid="{00000000-0005-0000-0000-0000661F0000}"/>
    <cellStyle name="20% - Accent5 42 2_Essbase BS Tax Accounts EOY" xfId="8371" xr:uid="{00000000-0005-0000-0000-0000671F0000}"/>
    <cellStyle name="20% - Accent5 42 3" xfId="8372" xr:uid="{00000000-0005-0000-0000-0000681F0000}"/>
    <cellStyle name="20% - Accent5 42 3 2" xfId="8373" xr:uid="{00000000-0005-0000-0000-0000691F0000}"/>
    <cellStyle name="20% - Accent5 42 4" xfId="8374" xr:uid="{00000000-0005-0000-0000-00006A1F0000}"/>
    <cellStyle name="20% - Accent5 42 5" xfId="8375" xr:uid="{00000000-0005-0000-0000-00006B1F0000}"/>
    <cellStyle name="20% - Accent5 42_Essbase BS Tax Accounts EOY" xfId="8376" xr:uid="{00000000-0005-0000-0000-00006C1F0000}"/>
    <cellStyle name="20% - Accent5 43" xfId="8377" xr:uid="{00000000-0005-0000-0000-00006D1F0000}"/>
    <cellStyle name="20% - Accent5 43 2" xfId="8378" xr:uid="{00000000-0005-0000-0000-00006E1F0000}"/>
    <cellStyle name="20% - Accent5 43 2 2" xfId="8379" xr:uid="{00000000-0005-0000-0000-00006F1F0000}"/>
    <cellStyle name="20% - Accent5 43 2 2 2" xfId="8380" xr:uid="{00000000-0005-0000-0000-0000701F0000}"/>
    <cellStyle name="20% - Accent5 43 2 3" xfId="8381" xr:uid="{00000000-0005-0000-0000-0000711F0000}"/>
    <cellStyle name="20% - Accent5 43 2 4" xfId="8382" xr:uid="{00000000-0005-0000-0000-0000721F0000}"/>
    <cellStyle name="20% - Accent5 43 2_Essbase BS Tax Accounts EOY" xfId="8383" xr:uid="{00000000-0005-0000-0000-0000731F0000}"/>
    <cellStyle name="20% - Accent5 43 3" xfId="8384" xr:uid="{00000000-0005-0000-0000-0000741F0000}"/>
    <cellStyle name="20% - Accent5 43 3 2" xfId="8385" xr:uid="{00000000-0005-0000-0000-0000751F0000}"/>
    <cellStyle name="20% - Accent5 43 4" xfId="8386" xr:uid="{00000000-0005-0000-0000-0000761F0000}"/>
    <cellStyle name="20% - Accent5 43 5" xfId="8387" xr:uid="{00000000-0005-0000-0000-0000771F0000}"/>
    <cellStyle name="20% - Accent5 43_Essbase BS Tax Accounts EOY" xfId="8388" xr:uid="{00000000-0005-0000-0000-0000781F0000}"/>
    <cellStyle name="20% - Accent5 44" xfId="8389" xr:uid="{00000000-0005-0000-0000-0000791F0000}"/>
    <cellStyle name="20% - Accent5 44 2" xfId="8390" xr:uid="{00000000-0005-0000-0000-00007A1F0000}"/>
    <cellStyle name="20% - Accent5 44 2 2" xfId="8391" xr:uid="{00000000-0005-0000-0000-00007B1F0000}"/>
    <cellStyle name="20% - Accent5 44 2 2 2" xfId="8392" xr:uid="{00000000-0005-0000-0000-00007C1F0000}"/>
    <cellStyle name="20% - Accent5 44 2 3" xfId="8393" xr:uid="{00000000-0005-0000-0000-00007D1F0000}"/>
    <cellStyle name="20% - Accent5 44 2 4" xfId="8394" xr:uid="{00000000-0005-0000-0000-00007E1F0000}"/>
    <cellStyle name="20% - Accent5 44 2_Essbase BS Tax Accounts EOY" xfId="8395" xr:uid="{00000000-0005-0000-0000-00007F1F0000}"/>
    <cellStyle name="20% - Accent5 44 3" xfId="8396" xr:uid="{00000000-0005-0000-0000-0000801F0000}"/>
    <cellStyle name="20% - Accent5 44 3 2" xfId="8397" xr:uid="{00000000-0005-0000-0000-0000811F0000}"/>
    <cellStyle name="20% - Accent5 44 4" xfId="8398" xr:uid="{00000000-0005-0000-0000-0000821F0000}"/>
    <cellStyle name="20% - Accent5 44 5" xfId="8399" xr:uid="{00000000-0005-0000-0000-0000831F0000}"/>
    <cellStyle name="20% - Accent5 44_Essbase BS Tax Accounts EOY" xfId="8400" xr:uid="{00000000-0005-0000-0000-0000841F0000}"/>
    <cellStyle name="20% - Accent5 45" xfId="8401" xr:uid="{00000000-0005-0000-0000-0000851F0000}"/>
    <cellStyle name="20% - Accent5 45 2" xfId="8402" xr:uid="{00000000-0005-0000-0000-0000861F0000}"/>
    <cellStyle name="20% - Accent5 45 2 2" xfId="8403" xr:uid="{00000000-0005-0000-0000-0000871F0000}"/>
    <cellStyle name="20% - Accent5 45 2 2 2" xfId="8404" xr:uid="{00000000-0005-0000-0000-0000881F0000}"/>
    <cellStyle name="20% - Accent5 45 2 3" xfId="8405" xr:uid="{00000000-0005-0000-0000-0000891F0000}"/>
    <cellStyle name="20% - Accent5 45 2 4" xfId="8406" xr:uid="{00000000-0005-0000-0000-00008A1F0000}"/>
    <cellStyle name="20% - Accent5 45 2_Essbase BS Tax Accounts EOY" xfId="8407" xr:uid="{00000000-0005-0000-0000-00008B1F0000}"/>
    <cellStyle name="20% - Accent5 45 3" xfId="8408" xr:uid="{00000000-0005-0000-0000-00008C1F0000}"/>
    <cellStyle name="20% - Accent5 45 3 2" xfId="8409" xr:uid="{00000000-0005-0000-0000-00008D1F0000}"/>
    <cellStyle name="20% - Accent5 45 4" xfId="8410" xr:uid="{00000000-0005-0000-0000-00008E1F0000}"/>
    <cellStyle name="20% - Accent5 45 5" xfId="8411" xr:uid="{00000000-0005-0000-0000-00008F1F0000}"/>
    <cellStyle name="20% - Accent5 45_Essbase BS Tax Accounts EOY" xfId="8412" xr:uid="{00000000-0005-0000-0000-0000901F0000}"/>
    <cellStyle name="20% - Accent5 46" xfId="8413" xr:uid="{00000000-0005-0000-0000-0000911F0000}"/>
    <cellStyle name="20% - Accent5 46 2" xfId="8414" xr:uid="{00000000-0005-0000-0000-0000921F0000}"/>
    <cellStyle name="20% - Accent5 46 2 2" xfId="8415" xr:uid="{00000000-0005-0000-0000-0000931F0000}"/>
    <cellStyle name="20% - Accent5 46 2 2 2" xfId="8416" xr:uid="{00000000-0005-0000-0000-0000941F0000}"/>
    <cellStyle name="20% - Accent5 46 2 3" xfId="8417" xr:uid="{00000000-0005-0000-0000-0000951F0000}"/>
    <cellStyle name="20% - Accent5 46 2 4" xfId="8418" xr:uid="{00000000-0005-0000-0000-0000961F0000}"/>
    <cellStyle name="20% - Accent5 46 2_Essbase BS Tax Accounts EOY" xfId="8419" xr:uid="{00000000-0005-0000-0000-0000971F0000}"/>
    <cellStyle name="20% - Accent5 46 3" xfId="8420" xr:uid="{00000000-0005-0000-0000-0000981F0000}"/>
    <cellStyle name="20% - Accent5 46 3 2" xfId="8421" xr:uid="{00000000-0005-0000-0000-0000991F0000}"/>
    <cellStyle name="20% - Accent5 46 4" xfId="8422" xr:uid="{00000000-0005-0000-0000-00009A1F0000}"/>
    <cellStyle name="20% - Accent5 46 5" xfId="8423" xr:uid="{00000000-0005-0000-0000-00009B1F0000}"/>
    <cellStyle name="20% - Accent5 46_Essbase BS Tax Accounts EOY" xfId="8424" xr:uid="{00000000-0005-0000-0000-00009C1F0000}"/>
    <cellStyle name="20% - Accent5 47" xfId="8425" xr:uid="{00000000-0005-0000-0000-00009D1F0000}"/>
    <cellStyle name="20% - Accent5 47 2" xfId="8426" xr:uid="{00000000-0005-0000-0000-00009E1F0000}"/>
    <cellStyle name="20% - Accent5 47 2 2" xfId="8427" xr:uid="{00000000-0005-0000-0000-00009F1F0000}"/>
    <cellStyle name="20% - Accent5 47 2 2 2" xfId="8428" xr:uid="{00000000-0005-0000-0000-0000A01F0000}"/>
    <cellStyle name="20% - Accent5 47 2 3" xfId="8429" xr:uid="{00000000-0005-0000-0000-0000A11F0000}"/>
    <cellStyle name="20% - Accent5 47 2 4" xfId="8430" xr:uid="{00000000-0005-0000-0000-0000A21F0000}"/>
    <cellStyle name="20% - Accent5 47 2_Essbase BS Tax Accounts EOY" xfId="8431" xr:uid="{00000000-0005-0000-0000-0000A31F0000}"/>
    <cellStyle name="20% - Accent5 47 3" xfId="8432" xr:uid="{00000000-0005-0000-0000-0000A41F0000}"/>
    <cellStyle name="20% - Accent5 47 3 2" xfId="8433" xr:uid="{00000000-0005-0000-0000-0000A51F0000}"/>
    <cellStyle name="20% - Accent5 47 4" xfId="8434" xr:uid="{00000000-0005-0000-0000-0000A61F0000}"/>
    <cellStyle name="20% - Accent5 47 5" xfId="8435" xr:uid="{00000000-0005-0000-0000-0000A71F0000}"/>
    <cellStyle name="20% - Accent5 47_Essbase BS Tax Accounts EOY" xfId="8436" xr:uid="{00000000-0005-0000-0000-0000A81F0000}"/>
    <cellStyle name="20% - Accent5 48" xfId="8437" xr:uid="{00000000-0005-0000-0000-0000A91F0000}"/>
    <cellStyle name="20% - Accent5 48 2" xfId="8438" xr:uid="{00000000-0005-0000-0000-0000AA1F0000}"/>
    <cellStyle name="20% - Accent5 48 2 2" xfId="8439" xr:uid="{00000000-0005-0000-0000-0000AB1F0000}"/>
    <cellStyle name="20% - Accent5 48 2 2 2" xfId="8440" xr:uid="{00000000-0005-0000-0000-0000AC1F0000}"/>
    <cellStyle name="20% - Accent5 48 2 3" xfId="8441" xr:uid="{00000000-0005-0000-0000-0000AD1F0000}"/>
    <cellStyle name="20% - Accent5 48 2 4" xfId="8442" xr:uid="{00000000-0005-0000-0000-0000AE1F0000}"/>
    <cellStyle name="20% - Accent5 48 2_Essbase BS Tax Accounts EOY" xfId="8443" xr:uid="{00000000-0005-0000-0000-0000AF1F0000}"/>
    <cellStyle name="20% - Accent5 48 3" xfId="8444" xr:uid="{00000000-0005-0000-0000-0000B01F0000}"/>
    <cellStyle name="20% - Accent5 48 3 2" xfId="8445" xr:uid="{00000000-0005-0000-0000-0000B11F0000}"/>
    <cellStyle name="20% - Accent5 48 4" xfId="8446" xr:uid="{00000000-0005-0000-0000-0000B21F0000}"/>
    <cellStyle name="20% - Accent5 48 5" xfId="8447" xr:uid="{00000000-0005-0000-0000-0000B31F0000}"/>
    <cellStyle name="20% - Accent5 48_Essbase BS Tax Accounts EOY" xfId="8448" xr:uid="{00000000-0005-0000-0000-0000B41F0000}"/>
    <cellStyle name="20% - Accent5 49" xfId="8449" xr:uid="{00000000-0005-0000-0000-0000B51F0000}"/>
    <cellStyle name="20% - Accent5 49 2" xfId="8450" xr:uid="{00000000-0005-0000-0000-0000B61F0000}"/>
    <cellStyle name="20% - Accent5 49 2 2" xfId="8451" xr:uid="{00000000-0005-0000-0000-0000B71F0000}"/>
    <cellStyle name="20% - Accent5 49 2 2 2" xfId="8452" xr:uid="{00000000-0005-0000-0000-0000B81F0000}"/>
    <cellStyle name="20% - Accent5 49 2 3" xfId="8453" xr:uid="{00000000-0005-0000-0000-0000B91F0000}"/>
    <cellStyle name="20% - Accent5 49 2 4" xfId="8454" xr:uid="{00000000-0005-0000-0000-0000BA1F0000}"/>
    <cellStyle name="20% - Accent5 49 2_Essbase BS Tax Accounts EOY" xfId="8455" xr:uid="{00000000-0005-0000-0000-0000BB1F0000}"/>
    <cellStyle name="20% - Accent5 49 3" xfId="8456" xr:uid="{00000000-0005-0000-0000-0000BC1F0000}"/>
    <cellStyle name="20% - Accent5 49 3 2" xfId="8457" xr:uid="{00000000-0005-0000-0000-0000BD1F0000}"/>
    <cellStyle name="20% - Accent5 49 4" xfId="8458" xr:uid="{00000000-0005-0000-0000-0000BE1F0000}"/>
    <cellStyle name="20% - Accent5 49 5" xfId="8459" xr:uid="{00000000-0005-0000-0000-0000BF1F0000}"/>
    <cellStyle name="20% - Accent5 49_Essbase BS Tax Accounts EOY" xfId="8460" xr:uid="{00000000-0005-0000-0000-0000C01F0000}"/>
    <cellStyle name="20% - Accent5 5" xfId="8461" xr:uid="{00000000-0005-0000-0000-0000C11F0000}"/>
    <cellStyle name="20% - Accent5 5 2" xfId="8462" xr:uid="{00000000-0005-0000-0000-0000C21F0000}"/>
    <cellStyle name="20% - Accent5 5 2 2" xfId="8463" xr:uid="{00000000-0005-0000-0000-0000C31F0000}"/>
    <cellStyle name="20% - Accent5 5 2 2 2" xfId="8464" xr:uid="{00000000-0005-0000-0000-0000C41F0000}"/>
    <cellStyle name="20% - Accent5 5 2 2 3" xfId="8465" xr:uid="{00000000-0005-0000-0000-0000C51F0000}"/>
    <cellStyle name="20% - Accent5 5 2 2 4" xfId="8466" xr:uid="{00000000-0005-0000-0000-0000C61F0000}"/>
    <cellStyle name="20% - Accent5 5 2 2_Essbase BS Tax Accounts EOY" xfId="8467" xr:uid="{00000000-0005-0000-0000-0000C71F0000}"/>
    <cellStyle name="20% - Accent5 5 2 3" xfId="8468" xr:uid="{00000000-0005-0000-0000-0000C81F0000}"/>
    <cellStyle name="20% - Accent5 5 2 3 2" xfId="8469" xr:uid="{00000000-0005-0000-0000-0000C91F0000}"/>
    <cellStyle name="20% - Accent5 5 2 3 3" xfId="8470" xr:uid="{00000000-0005-0000-0000-0000CA1F0000}"/>
    <cellStyle name="20% - Accent5 5 2 3 4" xfId="8471" xr:uid="{00000000-0005-0000-0000-0000CB1F0000}"/>
    <cellStyle name="20% - Accent5 5 2 3_Essbase BS Tax Accounts EOY" xfId="8472" xr:uid="{00000000-0005-0000-0000-0000CC1F0000}"/>
    <cellStyle name="20% - Accent5 5 2 4" xfId="8473" xr:uid="{00000000-0005-0000-0000-0000CD1F0000}"/>
    <cellStyle name="20% - Accent5 5 2 5" xfId="8474" xr:uid="{00000000-0005-0000-0000-0000CE1F0000}"/>
    <cellStyle name="20% - Accent5 5 2 5 2" xfId="8475" xr:uid="{00000000-0005-0000-0000-0000CF1F0000}"/>
    <cellStyle name="20% - Accent5 5 2 6" xfId="8476" xr:uid="{00000000-0005-0000-0000-0000D01F0000}"/>
    <cellStyle name="20% - Accent5 5 2 7" xfId="8477" xr:uid="{00000000-0005-0000-0000-0000D11F0000}"/>
    <cellStyle name="20% - Accent5 5 2_Essbase BS Tax Accounts EOY" xfId="8478" xr:uid="{00000000-0005-0000-0000-0000D21F0000}"/>
    <cellStyle name="20% - Accent5 5 3" xfId="8479" xr:uid="{00000000-0005-0000-0000-0000D31F0000}"/>
    <cellStyle name="20% - Accent5 5 3 2" xfId="8480" xr:uid="{00000000-0005-0000-0000-0000D41F0000}"/>
    <cellStyle name="20% - Accent5 5 4" xfId="8481" xr:uid="{00000000-0005-0000-0000-0000D51F0000}"/>
    <cellStyle name="20% - Accent5 5 4 2" xfId="8482" xr:uid="{00000000-0005-0000-0000-0000D61F0000}"/>
    <cellStyle name="20% - Accent5 5 4 3" xfId="8483" xr:uid="{00000000-0005-0000-0000-0000D71F0000}"/>
    <cellStyle name="20% - Accent5 5 4 3 2" xfId="8484" xr:uid="{00000000-0005-0000-0000-0000D81F0000}"/>
    <cellStyle name="20% - Accent5 5 4 3 3" xfId="8485" xr:uid="{00000000-0005-0000-0000-0000D91F0000}"/>
    <cellStyle name="20% - Accent5 5 4 3_Essbase BS Tax Accounts EOY" xfId="8486" xr:uid="{00000000-0005-0000-0000-0000DA1F0000}"/>
    <cellStyle name="20% - Accent5 5 4 4" xfId="8487" xr:uid="{00000000-0005-0000-0000-0000DB1F0000}"/>
    <cellStyle name="20% - Accent5 5 4_Essbase BS Tax Accounts EOY" xfId="8488" xr:uid="{00000000-0005-0000-0000-0000DC1F0000}"/>
    <cellStyle name="20% - Accent5 5 5" xfId="8489" xr:uid="{00000000-0005-0000-0000-0000DD1F0000}"/>
    <cellStyle name="20% - Accent5 5 5 2" xfId="8490" xr:uid="{00000000-0005-0000-0000-0000DE1F0000}"/>
    <cellStyle name="20% - Accent5 5 5 3" xfId="8491" xr:uid="{00000000-0005-0000-0000-0000DF1F0000}"/>
    <cellStyle name="20% - Accent5 5 5_Essbase BS Tax Accounts EOY" xfId="8492" xr:uid="{00000000-0005-0000-0000-0000E01F0000}"/>
    <cellStyle name="20% - Accent5 5_Essbase BS Tax Accounts EOY" xfId="8493" xr:uid="{00000000-0005-0000-0000-0000E11F0000}"/>
    <cellStyle name="20% - Accent5 50" xfId="8494" xr:uid="{00000000-0005-0000-0000-0000E21F0000}"/>
    <cellStyle name="20% - Accent5 50 2" xfId="8495" xr:uid="{00000000-0005-0000-0000-0000E31F0000}"/>
    <cellStyle name="20% - Accent5 50 2 2" xfId="8496" xr:uid="{00000000-0005-0000-0000-0000E41F0000}"/>
    <cellStyle name="20% - Accent5 50 2 2 2" xfId="8497" xr:uid="{00000000-0005-0000-0000-0000E51F0000}"/>
    <cellStyle name="20% - Accent5 50 2 3" xfId="8498" xr:uid="{00000000-0005-0000-0000-0000E61F0000}"/>
    <cellStyle name="20% - Accent5 50 2 4" xfId="8499" xr:uid="{00000000-0005-0000-0000-0000E71F0000}"/>
    <cellStyle name="20% - Accent5 50 2_Essbase BS Tax Accounts EOY" xfId="8500" xr:uid="{00000000-0005-0000-0000-0000E81F0000}"/>
    <cellStyle name="20% - Accent5 50 3" xfId="8501" xr:uid="{00000000-0005-0000-0000-0000E91F0000}"/>
    <cellStyle name="20% - Accent5 50 3 2" xfId="8502" xr:uid="{00000000-0005-0000-0000-0000EA1F0000}"/>
    <cellStyle name="20% - Accent5 50 4" xfId="8503" xr:uid="{00000000-0005-0000-0000-0000EB1F0000}"/>
    <cellStyle name="20% - Accent5 50 5" xfId="8504" xr:uid="{00000000-0005-0000-0000-0000EC1F0000}"/>
    <cellStyle name="20% - Accent5 50_Essbase BS Tax Accounts EOY" xfId="8505" xr:uid="{00000000-0005-0000-0000-0000ED1F0000}"/>
    <cellStyle name="20% - Accent5 51" xfId="8506" xr:uid="{00000000-0005-0000-0000-0000EE1F0000}"/>
    <cellStyle name="20% - Accent5 51 2" xfId="8507" xr:uid="{00000000-0005-0000-0000-0000EF1F0000}"/>
    <cellStyle name="20% - Accent5 51 2 2" xfId="8508" xr:uid="{00000000-0005-0000-0000-0000F01F0000}"/>
    <cellStyle name="20% - Accent5 51 2 2 2" xfId="8509" xr:uid="{00000000-0005-0000-0000-0000F11F0000}"/>
    <cellStyle name="20% - Accent5 51 2 3" xfId="8510" xr:uid="{00000000-0005-0000-0000-0000F21F0000}"/>
    <cellStyle name="20% - Accent5 51 2 4" xfId="8511" xr:uid="{00000000-0005-0000-0000-0000F31F0000}"/>
    <cellStyle name="20% - Accent5 51 2_Essbase BS Tax Accounts EOY" xfId="8512" xr:uid="{00000000-0005-0000-0000-0000F41F0000}"/>
    <cellStyle name="20% - Accent5 51 3" xfId="8513" xr:uid="{00000000-0005-0000-0000-0000F51F0000}"/>
    <cellStyle name="20% - Accent5 51 3 2" xfId="8514" xr:uid="{00000000-0005-0000-0000-0000F61F0000}"/>
    <cellStyle name="20% - Accent5 51 4" xfId="8515" xr:uid="{00000000-0005-0000-0000-0000F71F0000}"/>
    <cellStyle name="20% - Accent5 51 5" xfId="8516" xr:uid="{00000000-0005-0000-0000-0000F81F0000}"/>
    <cellStyle name="20% - Accent5 51_Essbase BS Tax Accounts EOY" xfId="8517" xr:uid="{00000000-0005-0000-0000-0000F91F0000}"/>
    <cellStyle name="20% - Accent5 52" xfId="8518" xr:uid="{00000000-0005-0000-0000-0000FA1F0000}"/>
    <cellStyle name="20% - Accent5 52 2" xfId="8519" xr:uid="{00000000-0005-0000-0000-0000FB1F0000}"/>
    <cellStyle name="20% - Accent5 52 2 2" xfId="8520" xr:uid="{00000000-0005-0000-0000-0000FC1F0000}"/>
    <cellStyle name="20% - Accent5 52 2 2 2" xfId="8521" xr:uid="{00000000-0005-0000-0000-0000FD1F0000}"/>
    <cellStyle name="20% - Accent5 52 2 3" xfId="8522" xr:uid="{00000000-0005-0000-0000-0000FE1F0000}"/>
    <cellStyle name="20% - Accent5 52 2 4" xfId="8523" xr:uid="{00000000-0005-0000-0000-0000FF1F0000}"/>
    <cellStyle name="20% - Accent5 52 2_Essbase BS Tax Accounts EOY" xfId="8524" xr:uid="{00000000-0005-0000-0000-000000200000}"/>
    <cellStyle name="20% - Accent5 52 3" xfId="8525" xr:uid="{00000000-0005-0000-0000-000001200000}"/>
    <cellStyle name="20% - Accent5 52 3 2" xfId="8526" xr:uid="{00000000-0005-0000-0000-000002200000}"/>
    <cellStyle name="20% - Accent5 52 4" xfId="8527" xr:uid="{00000000-0005-0000-0000-000003200000}"/>
    <cellStyle name="20% - Accent5 52 5" xfId="8528" xr:uid="{00000000-0005-0000-0000-000004200000}"/>
    <cellStyle name="20% - Accent5 52_Essbase BS Tax Accounts EOY" xfId="8529" xr:uid="{00000000-0005-0000-0000-000005200000}"/>
    <cellStyle name="20% - Accent5 53" xfId="8530" xr:uid="{00000000-0005-0000-0000-000006200000}"/>
    <cellStyle name="20% - Accent5 53 2" xfId="8531" xr:uid="{00000000-0005-0000-0000-000007200000}"/>
    <cellStyle name="20% - Accent5 53 2 2" xfId="8532" xr:uid="{00000000-0005-0000-0000-000008200000}"/>
    <cellStyle name="20% - Accent5 53 2 2 2" xfId="8533" xr:uid="{00000000-0005-0000-0000-000009200000}"/>
    <cellStyle name="20% - Accent5 53 2 3" xfId="8534" xr:uid="{00000000-0005-0000-0000-00000A200000}"/>
    <cellStyle name="20% - Accent5 53 2 4" xfId="8535" xr:uid="{00000000-0005-0000-0000-00000B200000}"/>
    <cellStyle name="20% - Accent5 53 2_Essbase BS Tax Accounts EOY" xfId="8536" xr:uid="{00000000-0005-0000-0000-00000C200000}"/>
    <cellStyle name="20% - Accent5 53 3" xfId="8537" xr:uid="{00000000-0005-0000-0000-00000D200000}"/>
    <cellStyle name="20% - Accent5 53 3 2" xfId="8538" xr:uid="{00000000-0005-0000-0000-00000E200000}"/>
    <cellStyle name="20% - Accent5 53 4" xfId="8539" xr:uid="{00000000-0005-0000-0000-00000F200000}"/>
    <cellStyle name="20% - Accent5 53 5" xfId="8540" xr:uid="{00000000-0005-0000-0000-000010200000}"/>
    <cellStyle name="20% - Accent5 53_Essbase BS Tax Accounts EOY" xfId="8541" xr:uid="{00000000-0005-0000-0000-000011200000}"/>
    <cellStyle name="20% - Accent5 54" xfId="8542" xr:uid="{00000000-0005-0000-0000-000012200000}"/>
    <cellStyle name="20% - Accent5 54 2" xfId="8543" xr:uid="{00000000-0005-0000-0000-000013200000}"/>
    <cellStyle name="20% - Accent5 54 2 2" xfId="8544" xr:uid="{00000000-0005-0000-0000-000014200000}"/>
    <cellStyle name="20% - Accent5 54 2 2 2" xfId="8545" xr:uid="{00000000-0005-0000-0000-000015200000}"/>
    <cellStyle name="20% - Accent5 54 2 3" xfId="8546" xr:uid="{00000000-0005-0000-0000-000016200000}"/>
    <cellStyle name="20% - Accent5 54 2 4" xfId="8547" xr:uid="{00000000-0005-0000-0000-000017200000}"/>
    <cellStyle name="20% - Accent5 54 2_Essbase BS Tax Accounts EOY" xfId="8548" xr:uid="{00000000-0005-0000-0000-000018200000}"/>
    <cellStyle name="20% - Accent5 54 3" xfId="8549" xr:uid="{00000000-0005-0000-0000-000019200000}"/>
    <cellStyle name="20% - Accent5 54 3 2" xfId="8550" xr:uid="{00000000-0005-0000-0000-00001A200000}"/>
    <cellStyle name="20% - Accent5 54 4" xfId="8551" xr:uid="{00000000-0005-0000-0000-00001B200000}"/>
    <cellStyle name="20% - Accent5 54 5" xfId="8552" xr:uid="{00000000-0005-0000-0000-00001C200000}"/>
    <cellStyle name="20% - Accent5 54_Essbase BS Tax Accounts EOY" xfId="8553" xr:uid="{00000000-0005-0000-0000-00001D200000}"/>
    <cellStyle name="20% - Accent5 55" xfId="8554" xr:uid="{00000000-0005-0000-0000-00001E200000}"/>
    <cellStyle name="20% - Accent5 55 2" xfId="8555" xr:uid="{00000000-0005-0000-0000-00001F200000}"/>
    <cellStyle name="20% - Accent5 55 2 2" xfId="8556" xr:uid="{00000000-0005-0000-0000-000020200000}"/>
    <cellStyle name="20% - Accent5 55 2 2 2" xfId="8557" xr:uid="{00000000-0005-0000-0000-000021200000}"/>
    <cellStyle name="20% - Accent5 55 2 3" xfId="8558" xr:uid="{00000000-0005-0000-0000-000022200000}"/>
    <cellStyle name="20% - Accent5 55 2 4" xfId="8559" xr:uid="{00000000-0005-0000-0000-000023200000}"/>
    <cellStyle name="20% - Accent5 55 2_Essbase BS Tax Accounts EOY" xfId="8560" xr:uid="{00000000-0005-0000-0000-000024200000}"/>
    <cellStyle name="20% - Accent5 55 3" xfId="8561" xr:uid="{00000000-0005-0000-0000-000025200000}"/>
    <cellStyle name="20% - Accent5 55 3 2" xfId="8562" xr:uid="{00000000-0005-0000-0000-000026200000}"/>
    <cellStyle name="20% - Accent5 55 4" xfId="8563" xr:uid="{00000000-0005-0000-0000-000027200000}"/>
    <cellStyle name="20% - Accent5 55 5" xfId="8564" xr:uid="{00000000-0005-0000-0000-000028200000}"/>
    <cellStyle name="20% - Accent5 55_Essbase BS Tax Accounts EOY" xfId="8565" xr:uid="{00000000-0005-0000-0000-000029200000}"/>
    <cellStyle name="20% - Accent5 56" xfId="8566" xr:uid="{00000000-0005-0000-0000-00002A200000}"/>
    <cellStyle name="20% - Accent5 56 2" xfId="8567" xr:uid="{00000000-0005-0000-0000-00002B200000}"/>
    <cellStyle name="20% - Accent5 56 2 2" xfId="8568" xr:uid="{00000000-0005-0000-0000-00002C200000}"/>
    <cellStyle name="20% - Accent5 56 2 2 2" xfId="8569" xr:uid="{00000000-0005-0000-0000-00002D200000}"/>
    <cellStyle name="20% - Accent5 56 2 3" xfId="8570" xr:uid="{00000000-0005-0000-0000-00002E200000}"/>
    <cellStyle name="20% - Accent5 56 2 4" xfId="8571" xr:uid="{00000000-0005-0000-0000-00002F200000}"/>
    <cellStyle name="20% - Accent5 56 2_Essbase BS Tax Accounts EOY" xfId="8572" xr:uid="{00000000-0005-0000-0000-000030200000}"/>
    <cellStyle name="20% - Accent5 56 3" xfId="8573" xr:uid="{00000000-0005-0000-0000-000031200000}"/>
    <cellStyle name="20% - Accent5 56 3 2" xfId="8574" xr:uid="{00000000-0005-0000-0000-000032200000}"/>
    <cellStyle name="20% - Accent5 56 4" xfId="8575" xr:uid="{00000000-0005-0000-0000-000033200000}"/>
    <cellStyle name="20% - Accent5 56 5" xfId="8576" xr:uid="{00000000-0005-0000-0000-000034200000}"/>
    <cellStyle name="20% - Accent5 56_Essbase BS Tax Accounts EOY" xfId="8577" xr:uid="{00000000-0005-0000-0000-000035200000}"/>
    <cellStyle name="20% - Accent5 57" xfId="8578" xr:uid="{00000000-0005-0000-0000-000036200000}"/>
    <cellStyle name="20% - Accent5 57 2" xfId="8579" xr:uid="{00000000-0005-0000-0000-000037200000}"/>
    <cellStyle name="20% - Accent5 57 2 2" xfId="8580" xr:uid="{00000000-0005-0000-0000-000038200000}"/>
    <cellStyle name="20% - Accent5 57 3" xfId="8581" xr:uid="{00000000-0005-0000-0000-000039200000}"/>
    <cellStyle name="20% - Accent5 57 4" xfId="8582" xr:uid="{00000000-0005-0000-0000-00003A200000}"/>
    <cellStyle name="20% - Accent5 57_Essbase BS Tax Accounts EOY" xfId="8583" xr:uid="{00000000-0005-0000-0000-00003B200000}"/>
    <cellStyle name="20% - Accent5 58" xfId="8584" xr:uid="{00000000-0005-0000-0000-00003C200000}"/>
    <cellStyle name="20% - Accent5 58 2" xfId="8585" xr:uid="{00000000-0005-0000-0000-00003D200000}"/>
    <cellStyle name="20% - Accent5 58 2 2" xfId="8586" xr:uid="{00000000-0005-0000-0000-00003E200000}"/>
    <cellStyle name="20% - Accent5 58 3" xfId="8587" xr:uid="{00000000-0005-0000-0000-00003F200000}"/>
    <cellStyle name="20% - Accent5 58 4" xfId="8588" xr:uid="{00000000-0005-0000-0000-000040200000}"/>
    <cellStyle name="20% - Accent5 58_Essbase BS Tax Accounts EOY" xfId="8589" xr:uid="{00000000-0005-0000-0000-000041200000}"/>
    <cellStyle name="20% - Accent5 59" xfId="8590" xr:uid="{00000000-0005-0000-0000-000042200000}"/>
    <cellStyle name="20% - Accent5 59 2" xfId="8591" xr:uid="{00000000-0005-0000-0000-000043200000}"/>
    <cellStyle name="20% - Accent5 59 2 2" xfId="8592" xr:uid="{00000000-0005-0000-0000-000044200000}"/>
    <cellStyle name="20% - Accent5 59 3" xfId="8593" xr:uid="{00000000-0005-0000-0000-000045200000}"/>
    <cellStyle name="20% - Accent5 59 4" xfId="8594" xr:uid="{00000000-0005-0000-0000-000046200000}"/>
    <cellStyle name="20% - Accent5 59_Essbase BS Tax Accounts EOY" xfId="8595" xr:uid="{00000000-0005-0000-0000-000047200000}"/>
    <cellStyle name="20% - Accent5 6" xfId="8596" xr:uid="{00000000-0005-0000-0000-000048200000}"/>
    <cellStyle name="20% - Accent5 6 2" xfId="8597" xr:uid="{00000000-0005-0000-0000-000049200000}"/>
    <cellStyle name="20% - Accent5 6 2 2" xfId="8598" xr:uid="{00000000-0005-0000-0000-00004A200000}"/>
    <cellStyle name="20% - Accent5 6 2 3" xfId="8599" xr:uid="{00000000-0005-0000-0000-00004B200000}"/>
    <cellStyle name="20% - Accent5 6 2 4" xfId="8600" xr:uid="{00000000-0005-0000-0000-00004C200000}"/>
    <cellStyle name="20% - Accent5 6 2_Essbase BS Tax Accounts EOY" xfId="8601" xr:uid="{00000000-0005-0000-0000-00004D200000}"/>
    <cellStyle name="20% - Accent5 6 3" xfId="8602" xr:uid="{00000000-0005-0000-0000-00004E200000}"/>
    <cellStyle name="20% - Accent5 6 3 2" xfId="8603" xr:uid="{00000000-0005-0000-0000-00004F200000}"/>
    <cellStyle name="20% - Accent5 6 4" xfId="8604" xr:uid="{00000000-0005-0000-0000-000050200000}"/>
    <cellStyle name="20% - Accent5 6 4 2" xfId="8605" xr:uid="{00000000-0005-0000-0000-000051200000}"/>
    <cellStyle name="20% - Accent5 6 4 3" xfId="8606" xr:uid="{00000000-0005-0000-0000-000052200000}"/>
    <cellStyle name="20% - Accent5 6 4 4" xfId="8607" xr:uid="{00000000-0005-0000-0000-000053200000}"/>
    <cellStyle name="20% - Accent5 6 4_Essbase BS Tax Accounts EOY" xfId="8608" xr:uid="{00000000-0005-0000-0000-000054200000}"/>
    <cellStyle name="20% - Accent5 6 5" xfId="8609" xr:uid="{00000000-0005-0000-0000-000055200000}"/>
    <cellStyle name="20% - Accent5 6 5 2" xfId="8610" xr:uid="{00000000-0005-0000-0000-000056200000}"/>
    <cellStyle name="20% - Accent5 6 5 3" xfId="8611" xr:uid="{00000000-0005-0000-0000-000057200000}"/>
    <cellStyle name="20% - Accent5 6 5_Essbase BS Tax Accounts EOY" xfId="8612" xr:uid="{00000000-0005-0000-0000-000058200000}"/>
    <cellStyle name="20% - Accent5 6_Essbase BS Tax Accounts EOY" xfId="8613" xr:uid="{00000000-0005-0000-0000-000059200000}"/>
    <cellStyle name="20% - Accent5 60" xfId="8614" xr:uid="{00000000-0005-0000-0000-00005A200000}"/>
    <cellStyle name="20% - Accent5 60 2" xfId="8615" xr:uid="{00000000-0005-0000-0000-00005B200000}"/>
    <cellStyle name="20% - Accent5 60 2 2" xfId="8616" xr:uid="{00000000-0005-0000-0000-00005C200000}"/>
    <cellStyle name="20% - Accent5 60 3" xfId="8617" xr:uid="{00000000-0005-0000-0000-00005D200000}"/>
    <cellStyle name="20% - Accent5 60 4" xfId="8618" xr:uid="{00000000-0005-0000-0000-00005E200000}"/>
    <cellStyle name="20% - Accent5 60_Essbase BS Tax Accounts EOY" xfId="8619" xr:uid="{00000000-0005-0000-0000-00005F200000}"/>
    <cellStyle name="20% - Accent5 61" xfId="8620" xr:uid="{00000000-0005-0000-0000-000060200000}"/>
    <cellStyle name="20% - Accent5 61 2" xfId="8621" xr:uid="{00000000-0005-0000-0000-000061200000}"/>
    <cellStyle name="20% - Accent5 61 2 2" xfId="8622" xr:uid="{00000000-0005-0000-0000-000062200000}"/>
    <cellStyle name="20% - Accent5 61 3" xfId="8623" xr:uid="{00000000-0005-0000-0000-000063200000}"/>
    <cellStyle name="20% - Accent5 61 4" xfId="8624" xr:uid="{00000000-0005-0000-0000-000064200000}"/>
    <cellStyle name="20% - Accent5 61_Essbase BS Tax Accounts EOY" xfId="8625" xr:uid="{00000000-0005-0000-0000-000065200000}"/>
    <cellStyle name="20% - Accent5 62" xfId="8626" xr:uid="{00000000-0005-0000-0000-000066200000}"/>
    <cellStyle name="20% - Accent5 62 2" xfId="8627" xr:uid="{00000000-0005-0000-0000-000067200000}"/>
    <cellStyle name="20% - Accent5 62 2 2" xfId="8628" xr:uid="{00000000-0005-0000-0000-000068200000}"/>
    <cellStyle name="20% - Accent5 62 3" xfId="8629" xr:uid="{00000000-0005-0000-0000-000069200000}"/>
    <cellStyle name="20% - Accent5 62 4" xfId="8630" xr:uid="{00000000-0005-0000-0000-00006A200000}"/>
    <cellStyle name="20% - Accent5 62_Essbase BS Tax Accounts EOY" xfId="8631" xr:uid="{00000000-0005-0000-0000-00006B200000}"/>
    <cellStyle name="20% - Accent5 63" xfId="8632" xr:uid="{00000000-0005-0000-0000-00006C200000}"/>
    <cellStyle name="20% - Accent5 63 2" xfId="8633" xr:uid="{00000000-0005-0000-0000-00006D200000}"/>
    <cellStyle name="20% - Accent5 63 2 2" xfId="8634" xr:uid="{00000000-0005-0000-0000-00006E200000}"/>
    <cellStyle name="20% - Accent5 63 3" xfId="8635" xr:uid="{00000000-0005-0000-0000-00006F200000}"/>
    <cellStyle name="20% - Accent5 63 4" xfId="8636" xr:uid="{00000000-0005-0000-0000-000070200000}"/>
    <cellStyle name="20% - Accent5 63_Essbase BS Tax Accounts EOY" xfId="8637" xr:uid="{00000000-0005-0000-0000-000071200000}"/>
    <cellStyle name="20% - Accent5 64" xfId="8638" xr:uid="{00000000-0005-0000-0000-000072200000}"/>
    <cellStyle name="20% - Accent5 64 2" xfId="8639" xr:uid="{00000000-0005-0000-0000-000073200000}"/>
    <cellStyle name="20% - Accent5 64 2 2" xfId="8640" xr:uid="{00000000-0005-0000-0000-000074200000}"/>
    <cellStyle name="20% - Accent5 64 3" xfId="8641" xr:uid="{00000000-0005-0000-0000-000075200000}"/>
    <cellStyle name="20% - Accent5 64 4" xfId="8642" xr:uid="{00000000-0005-0000-0000-000076200000}"/>
    <cellStyle name="20% - Accent5 64_Essbase BS Tax Accounts EOY" xfId="8643" xr:uid="{00000000-0005-0000-0000-000077200000}"/>
    <cellStyle name="20% - Accent5 65" xfId="8644" xr:uid="{00000000-0005-0000-0000-000078200000}"/>
    <cellStyle name="20% - Accent5 65 2" xfId="8645" xr:uid="{00000000-0005-0000-0000-000079200000}"/>
    <cellStyle name="20% - Accent5 65 2 2" xfId="8646" xr:uid="{00000000-0005-0000-0000-00007A200000}"/>
    <cellStyle name="20% - Accent5 65 3" xfId="8647" xr:uid="{00000000-0005-0000-0000-00007B200000}"/>
    <cellStyle name="20% - Accent5 65 4" xfId="8648" xr:uid="{00000000-0005-0000-0000-00007C200000}"/>
    <cellStyle name="20% - Accent5 65_Essbase BS Tax Accounts EOY" xfId="8649" xr:uid="{00000000-0005-0000-0000-00007D200000}"/>
    <cellStyle name="20% - Accent5 66" xfId="8650" xr:uid="{00000000-0005-0000-0000-00007E200000}"/>
    <cellStyle name="20% - Accent5 66 2" xfId="8651" xr:uid="{00000000-0005-0000-0000-00007F200000}"/>
    <cellStyle name="20% - Accent5 66 2 2" xfId="8652" xr:uid="{00000000-0005-0000-0000-000080200000}"/>
    <cellStyle name="20% - Accent5 66 3" xfId="8653" xr:uid="{00000000-0005-0000-0000-000081200000}"/>
    <cellStyle name="20% - Accent5 66 4" xfId="8654" xr:uid="{00000000-0005-0000-0000-000082200000}"/>
    <cellStyle name="20% - Accent5 66_Essbase BS Tax Accounts EOY" xfId="8655" xr:uid="{00000000-0005-0000-0000-000083200000}"/>
    <cellStyle name="20% - Accent5 67" xfId="8656" xr:uid="{00000000-0005-0000-0000-000084200000}"/>
    <cellStyle name="20% - Accent5 67 2" xfId="8657" xr:uid="{00000000-0005-0000-0000-000085200000}"/>
    <cellStyle name="20% - Accent5 67 2 2" xfId="8658" xr:uid="{00000000-0005-0000-0000-000086200000}"/>
    <cellStyle name="20% - Accent5 67 2 3" xfId="8659" xr:uid="{00000000-0005-0000-0000-000087200000}"/>
    <cellStyle name="20% - Accent5 67 2_Essbase BS Tax Accounts EOY" xfId="8660" xr:uid="{00000000-0005-0000-0000-000088200000}"/>
    <cellStyle name="20% - Accent5 67 3" xfId="8661" xr:uid="{00000000-0005-0000-0000-000089200000}"/>
    <cellStyle name="20% - Accent5 67 4" xfId="8662" xr:uid="{00000000-0005-0000-0000-00008A200000}"/>
    <cellStyle name="20% - Accent5 67_Essbase BS Tax Accounts EOY" xfId="8663" xr:uid="{00000000-0005-0000-0000-00008B200000}"/>
    <cellStyle name="20% - Accent5 68" xfId="8664" xr:uid="{00000000-0005-0000-0000-00008C200000}"/>
    <cellStyle name="20% - Accent5 68 2" xfId="8665" xr:uid="{00000000-0005-0000-0000-00008D200000}"/>
    <cellStyle name="20% - Accent5 68 2 2" xfId="8666" xr:uid="{00000000-0005-0000-0000-00008E200000}"/>
    <cellStyle name="20% - Accent5 68 2 3" xfId="8667" xr:uid="{00000000-0005-0000-0000-00008F200000}"/>
    <cellStyle name="20% - Accent5 68 2_Essbase BS Tax Accounts EOY" xfId="8668" xr:uid="{00000000-0005-0000-0000-000090200000}"/>
    <cellStyle name="20% - Accent5 68 3" xfId="8669" xr:uid="{00000000-0005-0000-0000-000091200000}"/>
    <cellStyle name="20% - Accent5 68 4" xfId="8670" xr:uid="{00000000-0005-0000-0000-000092200000}"/>
    <cellStyle name="20% - Accent5 68_Essbase BS Tax Accounts EOY" xfId="8671" xr:uid="{00000000-0005-0000-0000-000093200000}"/>
    <cellStyle name="20% - Accent5 69" xfId="8672" xr:uid="{00000000-0005-0000-0000-000094200000}"/>
    <cellStyle name="20% - Accent5 69 2" xfId="8673" xr:uid="{00000000-0005-0000-0000-000095200000}"/>
    <cellStyle name="20% - Accent5 69 2 2" xfId="8674" xr:uid="{00000000-0005-0000-0000-000096200000}"/>
    <cellStyle name="20% - Accent5 69 3" xfId="8675" xr:uid="{00000000-0005-0000-0000-000097200000}"/>
    <cellStyle name="20% - Accent5 69 4" xfId="8676" xr:uid="{00000000-0005-0000-0000-000098200000}"/>
    <cellStyle name="20% - Accent5 69_Essbase BS Tax Accounts EOY" xfId="8677" xr:uid="{00000000-0005-0000-0000-000099200000}"/>
    <cellStyle name="20% - Accent5 7" xfId="8678" xr:uid="{00000000-0005-0000-0000-00009A200000}"/>
    <cellStyle name="20% - Accent5 7 2" xfId="8679" xr:uid="{00000000-0005-0000-0000-00009B200000}"/>
    <cellStyle name="20% - Accent5 7 2 2" xfId="8680" xr:uid="{00000000-0005-0000-0000-00009C200000}"/>
    <cellStyle name="20% - Accent5 7 2 3" xfId="8681" xr:uid="{00000000-0005-0000-0000-00009D200000}"/>
    <cellStyle name="20% - Accent5 7 2 4" xfId="8682" xr:uid="{00000000-0005-0000-0000-00009E200000}"/>
    <cellStyle name="20% - Accent5 7 2_Essbase BS Tax Accounts EOY" xfId="8683" xr:uid="{00000000-0005-0000-0000-00009F200000}"/>
    <cellStyle name="20% - Accent5 7 3" xfId="8684" xr:uid="{00000000-0005-0000-0000-0000A0200000}"/>
    <cellStyle name="20% - Accent5 7 3 2" xfId="8685" xr:uid="{00000000-0005-0000-0000-0000A1200000}"/>
    <cellStyle name="20% - Accent5 7 4" xfId="8686" xr:uid="{00000000-0005-0000-0000-0000A2200000}"/>
    <cellStyle name="20% - Accent5 7 4 2" xfId="8687" xr:uid="{00000000-0005-0000-0000-0000A3200000}"/>
    <cellStyle name="20% - Accent5 7 4 3" xfId="8688" xr:uid="{00000000-0005-0000-0000-0000A4200000}"/>
    <cellStyle name="20% - Accent5 7 4 4" xfId="8689" xr:uid="{00000000-0005-0000-0000-0000A5200000}"/>
    <cellStyle name="20% - Accent5 7 4_Essbase BS Tax Accounts EOY" xfId="8690" xr:uid="{00000000-0005-0000-0000-0000A6200000}"/>
    <cellStyle name="20% - Accent5 7 5" xfId="8691" xr:uid="{00000000-0005-0000-0000-0000A7200000}"/>
    <cellStyle name="20% - Accent5 7 5 2" xfId="8692" xr:uid="{00000000-0005-0000-0000-0000A8200000}"/>
    <cellStyle name="20% - Accent5 7 5 3" xfId="8693" xr:uid="{00000000-0005-0000-0000-0000A9200000}"/>
    <cellStyle name="20% - Accent5 7 5_Essbase BS Tax Accounts EOY" xfId="8694" xr:uid="{00000000-0005-0000-0000-0000AA200000}"/>
    <cellStyle name="20% - Accent5 7_Essbase BS Tax Accounts EOY" xfId="8695" xr:uid="{00000000-0005-0000-0000-0000AB200000}"/>
    <cellStyle name="20% - Accent5 70" xfId="8696" xr:uid="{00000000-0005-0000-0000-0000AC200000}"/>
    <cellStyle name="20% - Accent5 70 2" xfId="8697" xr:uid="{00000000-0005-0000-0000-0000AD200000}"/>
    <cellStyle name="20% - Accent5 70 2 2" xfId="8698" xr:uid="{00000000-0005-0000-0000-0000AE200000}"/>
    <cellStyle name="20% - Accent5 70 3" xfId="8699" xr:uid="{00000000-0005-0000-0000-0000AF200000}"/>
    <cellStyle name="20% - Accent5 70 4" xfId="8700" xr:uid="{00000000-0005-0000-0000-0000B0200000}"/>
    <cellStyle name="20% - Accent5 70_Essbase BS Tax Accounts EOY" xfId="8701" xr:uid="{00000000-0005-0000-0000-0000B1200000}"/>
    <cellStyle name="20% - Accent5 71" xfId="8702" xr:uid="{00000000-0005-0000-0000-0000B2200000}"/>
    <cellStyle name="20% - Accent5 71 2" xfId="8703" xr:uid="{00000000-0005-0000-0000-0000B3200000}"/>
    <cellStyle name="20% - Accent5 71 2 2" xfId="8704" xr:uid="{00000000-0005-0000-0000-0000B4200000}"/>
    <cellStyle name="20% - Accent5 71 3" xfId="8705" xr:uid="{00000000-0005-0000-0000-0000B5200000}"/>
    <cellStyle name="20% - Accent5 71 4" xfId="8706" xr:uid="{00000000-0005-0000-0000-0000B6200000}"/>
    <cellStyle name="20% - Accent5 71_Essbase BS Tax Accounts EOY" xfId="8707" xr:uid="{00000000-0005-0000-0000-0000B7200000}"/>
    <cellStyle name="20% - Accent5 72" xfId="8708" xr:uid="{00000000-0005-0000-0000-0000B8200000}"/>
    <cellStyle name="20% - Accent5 72 2" xfId="8709" xr:uid="{00000000-0005-0000-0000-0000B9200000}"/>
    <cellStyle name="20% - Accent5 72 2 2" xfId="8710" xr:uid="{00000000-0005-0000-0000-0000BA200000}"/>
    <cellStyle name="20% - Accent5 72 3" xfId="8711" xr:uid="{00000000-0005-0000-0000-0000BB200000}"/>
    <cellStyle name="20% - Accent5 72 4" xfId="8712" xr:uid="{00000000-0005-0000-0000-0000BC200000}"/>
    <cellStyle name="20% - Accent5 72_Essbase BS Tax Accounts EOY" xfId="8713" xr:uid="{00000000-0005-0000-0000-0000BD200000}"/>
    <cellStyle name="20% - Accent5 73" xfId="8714" xr:uid="{00000000-0005-0000-0000-0000BE200000}"/>
    <cellStyle name="20% - Accent5 73 2" xfId="8715" xr:uid="{00000000-0005-0000-0000-0000BF200000}"/>
    <cellStyle name="20% - Accent5 73 2 2" xfId="8716" xr:uid="{00000000-0005-0000-0000-0000C0200000}"/>
    <cellStyle name="20% - Accent5 73 3" xfId="8717" xr:uid="{00000000-0005-0000-0000-0000C1200000}"/>
    <cellStyle name="20% - Accent5 73 4" xfId="8718" xr:uid="{00000000-0005-0000-0000-0000C2200000}"/>
    <cellStyle name="20% - Accent5 73_Essbase BS Tax Accounts EOY" xfId="8719" xr:uid="{00000000-0005-0000-0000-0000C3200000}"/>
    <cellStyle name="20% - Accent5 74" xfId="8720" xr:uid="{00000000-0005-0000-0000-0000C4200000}"/>
    <cellStyle name="20% - Accent5 74 2" xfId="8721" xr:uid="{00000000-0005-0000-0000-0000C5200000}"/>
    <cellStyle name="20% - Accent5 74 2 2" xfId="8722" xr:uid="{00000000-0005-0000-0000-0000C6200000}"/>
    <cellStyle name="20% - Accent5 74 3" xfId="8723" xr:uid="{00000000-0005-0000-0000-0000C7200000}"/>
    <cellStyle name="20% - Accent5 74 4" xfId="8724" xr:uid="{00000000-0005-0000-0000-0000C8200000}"/>
    <cellStyle name="20% - Accent5 74_Essbase BS Tax Accounts EOY" xfId="8725" xr:uid="{00000000-0005-0000-0000-0000C9200000}"/>
    <cellStyle name="20% - Accent5 75" xfId="8726" xr:uid="{00000000-0005-0000-0000-0000CA200000}"/>
    <cellStyle name="20% - Accent5 75 2" xfId="8727" xr:uid="{00000000-0005-0000-0000-0000CB200000}"/>
    <cellStyle name="20% - Accent5 75 2 2" xfId="8728" xr:uid="{00000000-0005-0000-0000-0000CC200000}"/>
    <cellStyle name="20% - Accent5 75 3" xfId="8729" xr:uid="{00000000-0005-0000-0000-0000CD200000}"/>
    <cellStyle name="20% - Accent5 75 4" xfId="8730" xr:uid="{00000000-0005-0000-0000-0000CE200000}"/>
    <cellStyle name="20% - Accent5 75_Essbase BS Tax Accounts EOY" xfId="8731" xr:uid="{00000000-0005-0000-0000-0000CF200000}"/>
    <cellStyle name="20% - Accent5 76" xfId="8732" xr:uid="{00000000-0005-0000-0000-0000D0200000}"/>
    <cellStyle name="20% - Accent5 76 2" xfId="8733" xr:uid="{00000000-0005-0000-0000-0000D1200000}"/>
    <cellStyle name="20% - Accent5 76 2 2" xfId="8734" xr:uid="{00000000-0005-0000-0000-0000D2200000}"/>
    <cellStyle name="20% - Accent5 76 3" xfId="8735" xr:uid="{00000000-0005-0000-0000-0000D3200000}"/>
    <cellStyle name="20% - Accent5 76 4" xfId="8736" xr:uid="{00000000-0005-0000-0000-0000D4200000}"/>
    <cellStyle name="20% - Accent5 76_Essbase BS Tax Accounts EOY" xfId="8737" xr:uid="{00000000-0005-0000-0000-0000D5200000}"/>
    <cellStyle name="20% - Accent5 77" xfId="8738" xr:uid="{00000000-0005-0000-0000-0000D6200000}"/>
    <cellStyle name="20% - Accent5 77 2" xfId="8739" xr:uid="{00000000-0005-0000-0000-0000D7200000}"/>
    <cellStyle name="20% - Accent5 77 2 2" xfId="8740" xr:uid="{00000000-0005-0000-0000-0000D8200000}"/>
    <cellStyle name="20% - Accent5 77 3" xfId="8741" xr:uid="{00000000-0005-0000-0000-0000D9200000}"/>
    <cellStyle name="20% - Accent5 77 4" xfId="8742" xr:uid="{00000000-0005-0000-0000-0000DA200000}"/>
    <cellStyle name="20% - Accent5 77_Essbase BS Tax Accounts EOY" xfId="8743" xr:uid="{00000000-0005-0000-0000-0000DB200000}"/>
    <cellStyle name="20% - Accent5 78" xfId="8744" xr:uid="{00000000-0005-0000-0000-0000DC200000}"/>
    <cellStyle name="20% - Accent5 78 2" xfId="8745" xr:uid="{00000000-0005-0000-0000-0000DD200000}"/>
    <cellStyle name="20% - Accent5 78 2 2" xfId="8746" xr:uid="{00000000-0005-0000-0000-0000DE200000}"/>
    <cellStyle name="20% - Accent5 78 3" xfId="8747" xr:uid="{00000000-0005-0000-0000-0000DF200000}"/>
    <cellStyle name="20% - Accent5 78 4" xfId="8748" xr:uid="{00000000-0005-0000-0000-0000E0200000}"/>
    <cellStyle name="20% - Accent5 78_Essbase BS Tax Accounts EOY" xfId="8749" xr:uid="{00000000-0005-0000-0000-0000E1200000}"/>
    <cellStyle name="20% - Accent5 79" xfId="8750" xr:uid="{00000000-0005-0000-0000-0000E2200000}"/>
    <cellStyle name="20% - Accent5 79 2" xfId="8751" xr:uid="{00000000-0005-0000-0000-0000E3200000}"/>
    <cellStyle name="20% - Accent5 79 2 2" xfId="8752" xr:uid="{00000000-0005-0000-0000-0000E4200000}"/>
    <cellStyle name="20% - Accent5 79 3" xfId="8753" xr:uid="{00000000-0005-0000-0000-0000E5200000}"/>
    <cellStyle name="20% - Accent5 79 4" xfId="8754" xr:uid="{00000000-0005-0000-0000-0000E6200000}"/>
    <cellStyle name="20% - Accent5 79_Essbase BS Tax Accounts EOY" xfId="8755" xr:uid="{00000000-0005-0000-0000-0000E7200000}"/>
    <cellStyle name="20% - Accent5 8" xfId="8756" xr:uid="{00000000-0005-0000-0000-0000E8200000}"/>
    <cellStyle name="20% - Accent5 8 2" xfId="8757" xr:uid="{00000000-0005-0000-0000-0000E9200000}"/>
    <cellStyle name="20% - Accent5 8 2 2" xfId="8758" xr:uid="{00000000-0005-0000-0000-0000EA200000}"/>
    <cellStyle name="20% - Accent5 8 2 3" xfId="8759" xr:uid="{00000000-0005-0000-0000-0000EB200000}"/>
    <cellStyle name="20% - Accent5 8 2 4" xfId="8760" xr:uid="{00000000-0005-0000-0000-0000EC200000}"/>
    <cellStyle name="20% - Accent5 8 2_Essbase BS Tax Accounts EOY" xfId="8761" xr:uid="{00000000-0005-0000-0000-0000ED200000}"/>
    <cellStyle name="20% - Accent5 8 3" xfId="8762" xr:uid="{00000000-0005-0000-0000-0000EE200000}"/>
    <cellStyle name="20% - Accent5 8 3 2" xfId="8763" xr:uid="{00000000-0005-0000-0000-0000EF200000}"/>
    <cellStyle name="20% - Accent5 8 4" xfId="8764" xr:uid="{00000000-0005-0000-0000-0000F0200000}"/>
    <cellStyle name="20% - Accent5 8 4 2" xfId="8765" xr:uid="{00000000-0005-0000-0000-0000F1200000}"/>
    <cellStyle name="20% - Accent5 8 4 3" xfId="8766" xr:uid="{00000000-0005-0000-0000-0000F2200000}"/>
    <cellStyle name="20% - Accent5 8 4 4" xfId="8767" xr:uid="{00000000-0005-0000-0000-0000F3200000}"/>
    <cellStyle name="20% - Accent5 8 4_Essbase BS Tax Accounts EOY" xfId="8768" xr:uid="{00000000-0005-0000-0000-0000F4200000}"/>
    <cellStyle name="20% - Accent5 8 5" xfId="8769" xr:uid="{00000000-0005-0000-0000-0000F5200000}"/>
    <cellStyle name="20% - Accent5 8 5 2" xfId="8770" xr:uid="{00000000-0005-0000-0000-0000F6200000}"/>
    <cellStyle name="20% - Accent5 8 5 3" xfId="8771" xr:uid="{00000000-0005-0000-0000-0000F7200000}"/>
    <cellStyle name="20% - Accent5 8 5_Essbase BS Tax Accounts EOY" xfId="8772" xr:uid="{00000000-0005-0000-0000-0000F8200000}"/>
    <cellStyle name="20% - Accent5 8_Essbase BS Tax Accounts EOY" xfId="8773" xr:uid="{00000000-0005-0000-0000-0000F9200000}"/>
    <cellStyle name="20% - Accent5 80" xfId="8774" xr:uid="{00000000-0005-0000-0000-0000FA200000}"/>
    <cellStyle name="20% - Accent5 80 2" xfId="8775" xr:uid="{00000000-0005-0000-0000-0000FB200000}"/>
    <cellStyle name="20% - Accent5 80 2 2" xfId="8776" xr:uid="{00000000-0005-0000-0000-0000FC200000}"/>
    <cellStyle name="20% - Accent5 80 3" xfId="8777" xr:uid="{00000000-0005-0000-0000-0000FD200000}"/>
    <cellStyle name="20% - Accent5 80 4" xfId="8778" xr:uid="{00000000-0005-0000-0000-0000FE200000}"/>
    <cellStyle name="20% - Accent5 80_Essbase BS Tax Accounts EOY" xfId="8779" xr:uid="{00000000-0005-0000-0000-0000FF200000}"/>
    <cellStyle name="20% - Accent5 81" xfId="8780" xr:uid="{00000000-0005-0000-0000-000000210000}"/>
    <cellStyle name="20% - Accent5 81 2" xfId="8781" xr:uid="{00000000-0005-0000-0000-000001210000}"/>
    <cellStyle name="20% - Accent5 81 2 2" xfId="8782" xr:uid="{00000000-0005-0000-0000-000002210000}"/>
    <cellStyle name="20% - Accent5 81 3" xfId="8783" xr:uid="{00000000-0005-0000-0000-000003210000}"/>
    <cellStyle name="20% - Accent5 81 4" xfId="8784" xr:uid="{00000000-0005-0000-0000-000004210000}"/>
    <cellStyle name="20% - Accent5 81_Essbase BS Tax Accounts EOY" xfId="8785" xr:uid="{00000000-0005-0000-0000-000005210000}"/>
    <cellStyle name="20% - Accent5 82" xfId="8786" xr:uid="{00000000-0005-0000-0000-000006210000}"/>
    <cellStyle name="20% - Accent5 82 2" xfId="8787" xr:uid="{00000000-0005-0000-0000-000007210000}"/>
    <cellStyle name="20% - Accent5 82 2 2" xfId="8788" xr:uid="{00000000-0005-0000-0000-000008210000}"/>
    <cellStyle name="20% - Accent5 82 3" xfId="8789" xr:uid="{00000000-0005-0000-0000-000009210000}"/>
    <cellStyle name="20% - Accent5 82 4" xfId="8790" xr:uid="{00000000-0005-0000-0000-00000A210000}"/>
    <cellStyle name="20% - Accent5 82_Essbase BS Tax Accounts EOY" xfId="8791" xr:uid="{00000000-0005-0000-0000-00000B210000}"/>
    <cellStyle name="20% - Accent5 83" xfId="8792" xr:uid="{00000000-0005-0000-0000-00000C210000}"/>
    <cellStyle name="20% - Accent5 83 2" xfId="8793" xr:uid="{00000000-0005-0000-0000-00000D210000}"/>
    <cellStyle name="20% - Accent5 83 2 2" xfId="8794" xr:uid="{00000000-0005-0000-0000-00000E210000}"/>
    <cellStyle name="20% - Accent5 83 3" xfId="8795" xr:uid="{00000000-0005-0000-0000-00000F210000}"/>
    <cellStyle name="20% - Accent5 83 4" xfId="8796" xr:uid="{00000000-0005-0000-0000-000010210000}"/>
    <cellStyle name="20% - Accent5 83_Essbase BS Tax Accounts EOY" xfId="8797" xr:uid="{00000000-0005-0000-0000-000011210000}"/>
    <cellStyle name="20% - Accent5 84" xfId="8798" xr:uid="{00000000-0005-0000-0000-000012210000}"/>
    <cellStyle name="20% - Accent5 84 2" xfId="8799" xr:uid="{00000000-0005-0000-0000-000013210000}"/>
    <cellStyle name="20% - Accent5 84 2 2" xfId="8800" xr:uid="{00000000-0005-0000-0000-000014210000}"/>
    <cellStyle name="20% - Accent5 84 3" xfId="8801" xr:uid="{00000000-0005-0000-0000-000015210000}"/>
    <cellStyle name="20% - Accent5 85" xfId="8802" xr:uid="{00000000-0005-0000-0000-000016210000}"/>
    <cellStyle name="20% - Accent5 85 2" xfId="8803" xr:uid="{00000000-0005-0000-0000-000017210000}"/>
    <cellStyle name="20% - Accent5 85 2 2" xfId="8804" xr:uid="{00000000-0005-0000-0000-000018210000}"/>
    <cellStyle name="20% - Accent5 85 3" xfId="8805" xr:uid="{00000000-0005-0000-0000-000019210000}"/>
    <cellStyle name="20% - Accent5 86" xfId="8806" xr:uid="{00000000-0005-0000-0000-00001A210000}"/>
    <cellStyle name="20% - Accent5 86 2" xfId="8807" xr:uid="{00000000-0005-0000-0000-00001B210000}"/>
    <cellStyle name="20% - Accent5 86 2 2" xfId="8808" xr:uid="{00000000-0005-0000-0000-00001C210000}"/>
    <cellStyle name="20% - Accent5 86 3" xfId="8809" xr:uid="{00000000-0005-0000-0000-00001D210000}"/>
    <cellStyle name="20% - Accent5 87" xfId="8810" xr:uid="{00000000-0005-0000-0000-00001E210000}"/>
    <cellStyle name="20% - Accent5 87 2" xfId="8811" xr:uid="{00000000-0005-0000-0000-00001F210000}"/>
    <cellStyle name="20% - Accent5 87 2 2" xfId="8812" xr:uid="{00000000-0005-0000-0000-000020210000}"/>
    <cellStyle name="20% - Accent5 87 3" xfId="8813" xr:uid="{00000000-0005-0000-0000-000021210000}"/>
    <cellStyle name="20% - Accent5 88" xfId="8814" xr:uid="{00000000-0005-0000-0000-000022210000}"/>
    <cellStyle name="20% - Accent5 88 2" xfId="8815" xr:uid="{00000000-0005-0000-0000-000023210000}"/>
    <cellStyle name="20% - Accent5 88 2 2" xfId="8816" xr:uid="{00000000-0005-0000-0000-000024210000}"/>
    <cellStyle name="20% - Accent5 88 3" xfId="8817" xr:uid="{00000000-0005-0000-0000-000025210000}"/>
    <cellStyle name="20% - Accent5 89" xfId="8818" xr:uid="{00000000-0005-0000-0000-000026210000}"/>
    <cellStyle name="20% - Accent5 89 2" xfId="8819" xr:uid="{00000000-0005-0000-0000-000027210000}"/>
    <cellStyle name="20% - Accent5 89 2 2" xfId="8820" xr:uid="{00000000-0005-0000-0000-000028210000}"/>
    <cellStyle name="20% - Accent5 89 3" xfId="8821" xr:uid="{00000000-0005-0000-0000-000029210000}"/>
    <cellStyle name="20% - Accent5 9" xfId="8822" xr:uid="{00000000-0005-0000-0000-00002A210000}"/>
    <cellStyle name="20% - Accent5 9 2" xfId="8823" xr:uid="{00000000-0005-0000-0000-00002B210000}"/>
    <cellStyle name="20% - Accent5 9 2 2" xfId="8824" xr:uid="{00000000-0005-0000-0000-00002C210000}"/>
    <cellStyle name="20% - Accent5 9 2 3" xfId="8825" xr:uid="{00000000-0005-0000-0000-00002D210000}"/>
    <cellStyle name="20% - Accent5 9 2 4" xfId="8826" xr:uid="{00000000-0005-0000-0000-00002E210000}"/>
    <cellStyle name="20% - Accent5 9 2_Essbase BS Tax Accounts EOY" xfId="8827" xr:uid="{00000000-0005-0000-0000-00002F210000}"/>
    <cellStyle name="20% - Accent5 9 3" xfId="8828" xr:uid="{00000000-0005-0000-0000-000030210000}"/>
    <cellStyle name="20% - Accent5 9 3 2" xfId="8829" xr:uid="{00000000-0005-0000-0000-000031210000}"/>
    <cellStyle name="20% - Accent5 9 4" xfId="8830" xr:uid="{00000000-0005-0000-0000-000032210000}"/>
    <cellStyle name="20% - Accent5 9 4 2" xfId="8831" xr:uid="{00000000-0005-0000-0000-000033210000}"/>
    <cellStyle name="20% - Accent5 9 4 3" xfId="8832" xr:uid="{00000000-0005-0000-0000-000034210000}"/>
    <cellStyle name="20% - Accent5 9 4 4" xfId="8833" xr:uid="{00000000-0005-0000-0000-000035210000}"/>
    <cellStyle name="20% - Accent5 9 4_Essbase BS Tax Accounts EOY" xfId="8834" xr:uid="{00000000-0005-0000-0000-000036210000}"/>
    <cellStyle name="20% - Accent5 9 5" xfId="8835" xr:uid="{00000000-0005-0000-0000-000037210000}"/>
    <cellStyle name="20% - Accent5 9 5 2" xfId="8836" xr:uid="{00000000-0005-0000-0000-000038210000}"/>
    <cellStyle name="20% - Accent5 9 5 3" xfId="8837" xr:uid="{00000000-0005-0000-0000-000039210000}"/>
    <cellStyle name="20% - Accent5 9 5_Essbase BS Tax Accounts EOY" xfId="8838" xr:uid="{00000000-0005-0000-0000-00003A210000}"/>
    <cellStyle name="20% - Accent5 9_Essbase BS Tax Accounts EOY" xfId="8839" xr:uid="{00000000-0005-0000-0000-00003B210000}"/>
    <cellStyle name="20% - Accent5 90" xfId="8840" xr:uid="{00000000-0005-0000-0000-00003C210000}"/>
    <cellStyle name="20% - Accent5 90 2" xfId="8841" xr:uid="{00000000-0005-0000-0000-00003D210000}"/>
    <cellStyle name="20% - Accent5 90 2 2" xfId="8842" xr:uid="{00000000-0005-0000-0000-00003E210000}"/>
    <cellStyle name="20% - Accent5 90 3" xfId="8843" xr:uid="{00000000-0005-0000-0000-00003F210000}"/>
    <cellStyle name="20% - Accent5 91" xfId="8844" xr:uid="{00000000-0005-0000-0000-000040210000}"/>
    <cellStyle name="20% - Accent5 91 2" xfId="8845" xr:uid="{00000000-0005-0000-0000-000041210000}"/>
    <cellStyle name="20% - Accent5 91 2 2" xfId="8846" xr:uid="{00000000-0005-0000-0000-000042210000}"/>
    <cellStyle name="20% - Accent5 91 3" xfId="8847" xr:uid="{00000000-0005-0000-0000-000043210000}"/>
    <cellStyle name="20% - Accent5 92" xfId="8848" xr:uid="{00000000-0005-0000-0000-000044210000}"/>
    <cellStyle name="20% - Accent5 92 2" xfId="8849" xr:uid="{00000000-0005-0000-0000-000045210000}"/>
    <cellStyle name="20% - Accent5 92 2 2" xfId="8850" xr:uid="{00000000-0005-0000-0000-000046210000}"/>
    <cellStyle name="20% - Accent5 92 3" xfId="8851" xr:uid="{00000000-0005-0000-0000-000047210000}"/>
    <cellStyle name="20% - Accent5 93" xfId="8852" xr:uid="{00000000-0005-0000-0000-000048210000}"/>
    <cellStyle name="20% - Accent5 93 2" xfId="8853" xr:uid="{00000000-0005-0000-0000-000049210000}"/>
    <cellStyle name="20% - Accent5 93 2 2" xfId="8854" xr:uid="{00000000-0005-0000-0000-00004A210000}"/>
    <cellStyle name="20% - Accent5 93 3" xfId="8855" xr:uid="{00000000-0005-0000-0000-00004B210000}"/>
    <cellStyle name="20% - Accent5 94" xfId="8856" xr:uid="{00000000-0005-0000-0000-00004C210000}"/>
    <cellStyle name="20% - Accent5 94 2" xfId="8857" xr:uid="{00000000-0005-0000-0000-00004D210000}"/>
    <cellStyle name="20% - Accent5 94 2 2" xfId="8858" xr:uid="{00000000-0005-0000-0000-00004E210000}"/>
    <cellStyle name="20% - Accent5 94 3" xfId="8859" xr:uid="{00000000-0005-0000-0000-00004F210000}"/>
    <cellStyle name="20% - Accent5 95" xfId="8860" xr:uid="{00000000-0005-0000-0000-000050210000}"/>
    <cellStyle name="20% - Accent5 95 2" xfId="8861" xr:uid="{00000000-0005-0000-0000-000051210000}"/>
    <cellStyle name="20% - Accent5 95 2 2" xfId="8862" xr:uid="{00000000-0005-0000-0000-000052210000}"/>
    <cellStyle name="20% - Accent5 95 3" xfId="8863" xr:uid="{00000000-0005-0000-0000-000053210000}"/>
    <cellStyle name="20% - Accent5 96" xfId="8864" xr:uid="{00000000-0005-0000-0000-000054210000}"/>
    <cellStyle name="20% - Accent5 96 2" xfId="8865" xr:uid="{00000000-0005-0000-0000-000055210000}"/>
    <cellStyle name="20% - Accent5 96 2 2" xfId="8866" xr:uid="{00000000-0005-0000-0000-000056210000}"/>
    <cellStyle name="20% - Accent5 96 3" xfId="8867" xr:uid="{00000000-0005-0000-0000-000057210000}"/>
    <cellStyle name="20% - Accent5 97" xfId="8868" xr:uid="{00000000-0005-0000-0000-000058210000}"/>
    <cellStyle name="20% - Accent5 97 2" xfId="8869" xr:uid="{00000000-0005-0000-0000-000059210000}"/>
    <cellStyle name="20% - Accent5 97 2 2" xfId="8870" xr:uid="{00000000-0005-0000-0000-00005A210000}"/>
    <cellStyle name="20% - Accent5 97 3" xfId="8871" xr:uid="{00000000-0005-0000-0000-00005B210000}"/>
    <cellStyle name="20% - Accent5 98" xfId="8872" xr:uid="{00000000-0005-0000-0000-00005C210000}"/>
    <cellStyle name="20% - Accent5 98 2" xfId="8873" xr:uid="{00000000-0005-0000-0000-00005D210000}"/>
    <cellStyle name="20% - Accent5 98 2 2" xfId="8874" xr:uid="{00000000-0005-0000-0000-00005E210000}"/>
    <cellStyle name="20% - Accent5 98 3" xfId="8875" xr:uid="{00000000-0005-0000-0000-00005F210000}"/>
    <cellStyle name="20% - Accent5 99" xfId="8876" xr:uid="{00000000-0005-0000-0000-000060210000}"/>
    <cellStyle name="20% - Accent5 99 2" xfId="8877" xr:uid="{00000000-0005-0000-0000-000061210000}"/>
    <cellStyle name="20% - Accent5 99 2 2" xfId="8878" xr:uid="{00000000-0005-0000-0000-000062210000}"/>
    <cellStyle name="20% - Accent5 99 3" xfId="8879" xr:uid="{00000000-0005-0000-0000-000063210000}"/>
    <cellStyle name="20% - Accent6" xfId="6" builtinId="50" customBuiltin="1"/>
    <cellStyle name="20% - Accent6 10" xfId="8880" xr:uid="{00000000-0005-0000-0000-000065210000}"/>
    <cellStyle name="20% - Accent6 10 2" xfId="8881" xr:uid="{00000000-0005-0000-0000-000066210000}"/>
    <cellStyle name="20% - Accent6 10 2 2" xfId="8882" xr:uid="{00000000-0005-0000-0000-000067210000}"/>
    <cellStyle name="20% - Accent6 10 2 3" xfId="8883" xr:uid="{00000000-0005-0000-0000-000068210000}"/>
    <cellStyle name="20% - Accent6 10 2 4" xfId="8884" xr:uid="{00000000-0005-0000-0000-000069210000}"/>
    <cellStyle name="20% - Accent6 10 2_Essbase BS Tax Accounts EOY" xfId="8885" xr:uid="{00000000-0005-0000-0000-00006A210000}"/>
    <cellStyle name="20% - Accent6 10 3" xfId="8886" xr:uid="{00000000-0005-0000-0000-00006B210000}"/>
    <cellStyle name="20% - Accent6 10 3 2" xfId="8887" xr:uid="{00000000-0005-0000-0000-00006C210000}"/>
    <cellStyle name="20% - Accent6 10 4" xfId="8888" xr:uid="{00000000-0005-0000-0000-00006D210000}"/>
    <cellStyle name="20% - Accent6 10 4 2" xfId="8889" xr:uid="{00000000-0005-0000-0000-00006E210000}"/>
    <cellStyle name="20% - Accent6 10 4 3" xfId="8890" xr:uid="{00000000-0005-0000-0000-00006F210000}"/>
    <cellStyle name="20% - Accent6 10 4 4" xfId="8891" xr:uid="{00000000-0005-0000-0000-000070210000}"/>
    <cellStyle name="20% - Accent6 10 4_Essbase BS Tax Accounts EOY" xfId="8892" xr:uid="{00000000-0005-0000-0000-000071210000}"/>
    <cellStyle name="20% - Accent6 10 5" xfId="8893" xr:uid="{00000000-0005-0000-0000-000072210000}"/>
    <cellStyle name="20% - Accent6 10_Essbase BS Tax Accounts EOY" xfId="8894" xr:uid="{00000000-0005-0000-0000-000073210000}"/>
    <cellStyle name="20% - Accent6 100" xfId="8895" xr:uid="{00000000-0005-0000-0000-000074210000}"/>
    <cellStyle name="20% - Accent6 100 2" xfId="8896" xr:uid="{00000000-0005-0000-0000-000075210000}"/>
    <cellStyle name="20% - Accent6 100 2 2" xfId="8897" xr:uid="{00000000-0005-0000-0000-000076210000}"/>
    <cellStyle name="20% - Accent6 100 3" xfId="8898" xr:uid="{00000000-0005-0000-0000-000077210000}"/>
    <cellStyle name="20% - Accent6 101" xfId="8899" xr:uid="{00000000-0005-0000-0000-000078210000}"/>
    <cellStyle name="20% - Accent6 101 2" xfId="8900" xr:uid="{00000000-0005-0000-0000-000079210000}"/>
    <cellStyle name="20% - Accent6 102" xfId="8901" xr:uid="{00000000-0005-0000-0000-00007A210000}"/>
    <cellStyle name="20% - Accent6 102 2" xfId="8902" xr:uid="{00000000-0005-0000-0000-00007B210000}"/>
    <cellStyle name="20% - Accent6 103" xfId="8903" xr:uid="{00000000-0005-0000-0000-00007C210000}"/>
    <cellStyle name="20% - Accent6 103 2" xfId="8904" xr:uid="{00000000-0005-0000-0000-00007D210000}"/>
    <cellStyle name="20% - Accent6 104" xfId="8905" xr:uid="{00000000-0005-0000-0000-00007E210000}"/>
    <cellStyle name="20% - Accent6 104 2" xfId="8906" xr:uid="{00000000-0005-0000-0000-00007F210000}"/>
    <cellStyle name="20% - Accent6 105" xfId="8907" xr:uid="{00000000-0005-0000-0000-000080210000}"/>
    <cellStyle name="20% - Accent6 105 2" xfId="8908" xr:uid="{00000000-0005-0000-0000-000081210000}"/>
    <cellStyle name="20% - Accent6 106" xfId="8909" xr:uid="{00000000-0005-0000-0000-000082210000}"/>
    <cellStyle name="20% - Accent6 106 2" xfId="8910" xr:uid="{00000000-0005-0000-0000-000083210000}"/>
    <cellStyle name="20% - Accent6 107" xfId="8911" xr:uid="{00000000-0005-0000-0000-000084210000}"/>
    <cellStyle name="20% - Accent6 107 2" xfId="8912" xr:uid="{00000000-0005-0000-0000-000085210000}"/>
    <cellStyle name="20% - Accent6 108" xfId="8913" xr:uid="{00000000-0005-0000-0000-000086210000}"/>
    <cellStyle name="20% - Accent6 108 2" xfId="8914" xr:uid="{00000000-0005-0000-0000-000087210000}"/>
    <cellStyle name="20% - Accent6 109" xfId="8915" xr:uid="{00000000-0005-0000-0000-000088210000}"/>
    <cellStyle name="20% - Accent6 109 2" xfId="8916" xr:uid="{00000000-0005-0000-0000-000089210000}"/>
    <cellStyle name="20% - Accent6 11" xfId="8917" xr:uid="{00000000-0005-0000-0000-00008A210000}"/>
    <cellStyle name="20% - Accent6 11 2" xfId="8918" xr:uid="{00000000-0005-0000-0000-00008B210000}"/>
    <cellStyle name="20% - Accent6 11 2 2" xfId="8919" xr:uid="{00000000-0005-0000-0000-00008C210000}"/>
    <cellStyle name="20% - Accent6 11 2 3" xfId="8920" xr:uid="{00000000-0005-0000-0000-00008D210000}"/>
    <cellStyle name="20% - Accent6 11 2 4" xfId="8921" xr:uid="{00000000-0005-0000-0000-00008E210000}"/>
    <cellStyle name="20% - Accent6 11 2_Essbase BS Tax Accounts EOY" xfId="8922" xr:uid="{00000000-0005-0000-0000-00008F210000}"/>
    <cellStyle name="20% - Accent6 11 3" xfId="8923" xr:uid="{00000000-0005-0000-0000-000090210000}"/>
    <cellStyle name="20% - Accent6 11 3 2" xfId="8924" xr:uid="{00000000-0005-0000-0000-000091210000}"/>
    <cellStyle name="20% - Accent6 11 4" xfId="8925" xr:uid="{00000000-0005-0000-0000-000092210000}"/>
    <cellStyle name="20% - Accent6 11 4 2" xfId="8926" xr:uid="{00000000-0005-0000-0000-000093210000}"/>
    <cellStyle name="20% - Accent6 11 4 3" xfId="8927" xr:uid="{00000000-0005-0000-0000-000094210000}"/>
    <cellStyle name="20% - Accent6 11 4 4" xfId="8928" xr:uid="{00000000-0005-0000-0000-000095210000}"/>
    <cellStyle name="20% - Accent6 11 4_Essbase BS Tax Accounts EOY" xfId="8929" xr:uid="{00000000-0005-0000-0000-000096210000}"/>
    <cellStyle name="20% - Accent6 11 5" xfId="8930" xr:uid="{00000000-0005-0000-0000-000097210000}"/>
    <cellStyle name="20% - Accent6 11_Essbase BS Tax Accounts EOY" xfId="8931" xr:uid="{00000000-0005-0000-0000-000098210000}"/>
    <cellStyle name="20% - Accent6 110" xfId="8932" xr:uid="{00000000-0005-0000-0000-000099210000}"/>
    <cellStyle name="20% - Accent6 110 2" xfId="8933" xr:uid="{00000000-0005-0000-0000-00009A210000}"/>
    <cellStyle name="20% - Accent6 111" xfId="8934" xr:uid="{00000000-0005-0000-0000-00009B210000}"/>
    <cellStyle name="20% - Accent6 112" xfId="8935" xr:uid="{00000000-0005-0000-0000-00009C210000}"/>
    <cellStyle name="20% - Accent6 113" xfId="8936" xr:uid="{00000000-0005-0000-0000-00009D210000}"/>
    <cellStyle name="20% - Accent6 114" xfId="8937" xr:uid="{00000000-0005-0000-0000-00009E210000}"/>
    <cellStyle name="20% - Accent6 115" xfId="8938" xr:uid="{00000000-0005-0000-0000-00009F210000}"/>
    <cellStyle name="20% - Accent6 116" xfId="8939" xr:uid="{00000000-0005-0000-0000-0000A0210000}"/>
    <cellStyle name="20% - Accent6 117" xfId="8940" xr:uid="{00000000-0005-0000-0000-0000A1210000}"/>
    <cellStyle name="20% - Accent6 118" xfId="8941" xr:uid="{00000000-0005-0000-0000-0000A2210000}"/>
    <cellStyle name="20% - Accent6 119" xfId="8942" xr:uid="{00000000-0005-0000-0000-0000A3210000}"/>
    <cellStyle name="20% - Accent6 12" xfId="8943" xr:uid="{00000000-0005-0000-0000-0000A4210000}"/>
    <cellStyle name="20% - Accent6 12 2" xfId="8944" xr:uid="{00000000-0005-0000-0000-0000A5210000}"/>
    <cellStyle name="20% - Accent6 12 2 2" xfId="8945" xr:uid="{00000000-0005-0000-0000-0000A6210000}"/>
    <cellStyle name="20% - Accent6 12 2 3" xfId="8946" xr:uid="{00000000-0005-0000-0000-0000A7210000}"/>
    <cellStyle name="20% - Accent6 12 2 4" xfId="8947" xr:uid="{00000000-0005-0000-0000-0000A8210000}"/>
    <cellStyle name="20% - Accent6 12 2_Essbase BS Tax Accounts EOY" xfId="8948" xr:uid="{00000000-0005-0000-0000-0000A9210000}"/>
    <cellStyle name="20% - Accent6 12 3" xfId="8949" xr:uid="{00000000-0005-0000-0000-0000AA210000}"/>
    <cellStyle name="20% - Accent6 12 3 2" xfId="8950" xr:uid="{00000000-0005-0000-0000-0000AB210000}"/>
    <cellStyle name="20% - Accent6 12 4" xfId="8951" xr:uid="{00000000-0005-0000-0000-0000AC210000}"/>
    <cellStyle name="20% - Accent6 12 4 2" xfId="8952" xr:uid="{00000000-0005-0000-0000-0000AD210000}"/>
    <cellStyle name="20% - Accent6 12 4 3" xfId="8953" xr:uid="{00000000-0005-0000-0000-0000AE210000}"/>
    <cellStyle name="20% - Accent6 12 4 4" xfId="8954" xr:uid="{00000000-0005-0000-0000-0000AF210000}"/>
    <cellStyle name="20% - Accent6 12 4_Essbase BS Tax Accounts EOY" xfId="8955" xr:uid="{00000000-0005-0000-0000-0000B0210000}"/>
    <cellStyle name="20% - Accent6 12 5" xfId="8956" xr:uid="{00000000-0005-0000-0000-0000B1210000}"/>
    <cellStyle name="20% - Accent6 12_Essbase BS Tax Accounts EOY" xfId="8957" xr:uid="{00000000-0005-0000-0000-0000B2210000}"/>
    <cellStyle name="20% - Accent6 13" xfId="8958" xr:uid="{00000000-0005-0000-0000-0000B3210000}"/>
    <cellStyle name="20% - Accent6 13 2" xfId="8959" xr:uid="{00000000-0005-0000-0000-0000B4210000}"/>
    <cellStyle name="20% - Accent6 13 2 2" xfId="8960" xr:uid="{00000000-0005-0000-0000-0000B5210000}"/>
    <cellStyle name="20% - Accent6 13 2 3" xfId="8961" xr:uid="{00000000-0005-0000-0000-0000B6210000}"/>
    <cellStyle name="20% - Accent6 13 2 4" xfId="8962" xr:uid="{00000000-0005-0000-0000-0000B7210000}"/>
    <cellStyle name="20% - Accent6 13 2_Essbase BS Tax Accounts EOY" xfId="8963" xr:uid="{00000000-0005-0000-0000-0000B8210000}"/>
    <cellStyle name="20% - Accent6 13 3" xfId="8964" xr:uid="{00000000-0005-0000-0000-0000B9210000}"/>
    <cellStyle name="20% - Accent6 13 3 2" xfId="8965" xr:uid="{00000000-0005-0000-0000-0000BA210000}"/>
    <cellStyle name="20% - Accent6 13 4" xfId="8966" xr:uid="{00000000-0005-0000-0000-0000BB210000}"/>
    <cellStyle name="20% - Accent6 13 4 2" xfId="8967" xr:uid="{00000000-0005-0000-0000-0000BC210000}"/>
    <cellStyle name="20% - Accent6 13 4 3" xfId="8968" xr:uid="{00000000-0005-0000-0000-0000BD210000}"/>
    <cellStyle name="20% - Accent6 13 4 4" xfId="8969" xr:uid="{00000000-0005-0000-0000-0000BE210000}"/>
    <cellStyle name="20% - Accent6 13 4_Essbase BS Tax Accounts EOY" xfId="8970" xr:uid="{00000000-0005-0000-0000-0000BF210000}"/>
    <cellStyle name="20% - Accent6 13 5" xfId="8971" xr:uid="{00000000-0005-0000-0000-0000C0210000}"/>
    <cellStyle name="20% - Accent6 13_Essbase BS Tax Accounts EOY" xfId="8972" xr:uid="{00000000-0005-0000-0000-0000C1210000}"/>
    <cellStyle name="20% - Accent6 14" xfId="8973" xr:uid="{00000000-0005-0000-0000-0000C2210000}"/>
    <cellStyle name="20% - Accent6 14 2" xfId="8974" xr:uid="{00000000-0005-0000-0000-0000C3210000}"/>
    <cellStyle name="20% - Accent6 14 2 2" xfId="8975" xr:uid="{00000000-0005-0000-0000-0000C4210000}"/>
    <cellStyle name="20% - Accent6 14 2 3" xfId="8976" xr:uid="{00000000-0005-0000-0000-0000C5210000}"/>
    <cellStyle name="20% - Accent6 14 2 4" xfId="8977" xr:uid="{00000000-0005-0000-0000-0000C6210000}"/>
    <cellStyle name="20% - Accent6 14 2_Essbase BS Tax Accounts EOY" xfId="8978" xr:uid="{00000000-0005-0000-0000-0000C7210000}"/>
    <cellStyle name="20% - Accent6 14 3" xfId="8979" xr:uid="{00000000-0005-0000-0000-0000C8210000}"/>
    <cellStyle name="20% - Accent6 14 3 2" xfId="8980" xr:uid="{00000000-0005-0000-0000-0000C9210000}"/>
    <cellStyle name="20% - Accent6 14 4" xfId="8981" xr:uid="{00000000-0005-0000-0000-0000CA210000}"/>
    <cellStyle name="20% - Accent6 14 4 2" xfId="8982" xr:uid="{00000000-0005-0000-0000-0000CB210000}"/>
    <cellStyle name="20% - Accent6 14 4 3" xfId="8983" xr:uid="{00000000-0005-0000-0000-0000CC210000}"/>
    <cellStyle name="20% - Accent6 14 4 4" xfId="8984" xr:uid="{00000000-0005-0000-0000-0000CD210000}"/>
    <cellStyle name="20% - Accent6 14 4_Essbase BS Tax Accounts EOY" xfId="8985" xr:uid="{00000000-0005-0000-0000-0000CE210000}"/>
    <cellStyle name="20% - Accent6 14 5" xfId="8986" xr:uid="{00000000-0005-0000-0000-0000CF210000}"/>
    <cellStyle name="20% - Accent6 14_Essbase BS Tax Accounts EOY" xfId="8987" xr:uid="{00000000-0005-0000-0000-0000D0210000}"/>
    <cellStyle name="20% - Accent6 15" xfId="8988" xr:uid="{00000000-0005-0000-0000-0000D1210000}"/>
    <cellStyle name="20% - Accent6 15 2" xfId="8989" xr:uid="{00000000-0005-0000-0000-0000D2210000}"/>
    <cellStyle name="20% - Accent6 15 2 2" xfId="8990" xr:uid="{00000000-0005-0000-0000-0000D3210000}"/>
    <cellStyle name="20% - Accent6 15 2 3" xfId="8991" xr:uid="{00000000-0005-0000-0000-0000D4210000}"/>
    <cellStyle name="20% - Accent6 15 2 4" xfId="8992" xr:uid="{00000000-0005-0000-0000-0000D5210000}"/>
    <cellStyle name="20% - Accent6 15 2_Essbase BS Tax Accounts EOY" xfId="8993" xr:uid="{00000000-0005-0000-0000-0000D6210000}"/>
    <cellStyle name="20% - Accent6 15 3" xfId="8994" xr:uid="{00000000-0005-0000-0000-0000D7210000}"/>
    <cellStyle name="20% - Accent6 15 3 2" xfId="8995" xr:uid="{00000000-0005-0000-0000-0000D8210000}"/>
    <cellStyle name="20% - Accent6 15 4" xfId="8996" xr:uid="{00000000-0005-0000-0000-0000D9210000}"/>
    <cellStyle name="20% - Accent6 15 4 2" xfId="8997" xr:uid="{00000000-0005-0000-0000-0000DA210000}"/>
    <cellStyle name="20% - Accent6 15 4 3" xfId="8998" xr:uid="{00000000-0005-0000-0000-0000DB210000}"/>
    <cellStyle name="20% - Accent6 15 4 4" xfId="8999" xr:uid="{00000000-0005-0000-0000-0000DC210000}"/>
    <cellStyle name="20% - Accent6 15 4_Essbase BS Tax Accounts EOY" xfId="9000" xr:uid="{00000000-0005-0000-0000-0000DD210000}"/>
    <cellStyle name="20% - Accent6 15 5" xfId="9001" xr:uid="{00000000-0005-0000-0000-0000DE210000}"/>
    <cellStyle name="20% - Accent6 15_Essbase BS Tax Accounts EOY" xfId="9002" xr:uid="{00000000-0005-0000-0000-0000DF210000}"/>
    <cellStyle name="20% - Accent6 16" xfId="9003" xr:uid="{00000000-0005-0000-0000-0000E0210000}"/>
    <cellStyle name="20% - Accent6 16 2" xfId="9004" xr:uid="{00000000-0005-0000-0000-0000E1210000}"/>
    <cellStyle name="20% - Accent6 16 2 2" xfId="9005" xr:uid="{00000000-0005-0000-0000-0000E2210000}"/>
    <cellStyle name="20% - Accent6 16 2 3" xfId="9006" xr:uid="{00000000-0005-0000-0000-0000E3210000}"/>
    <cellStyle name="20% - Accent6 16 2 4" xfId="9007" xr:uid="{00000000-0005-0000-0000-0000E4210000}"/>
    <cellStyle name="20% - Accent6 16 2_Essbase BS Tax Accounts EOY" xfId="9008" xr:uid="{00000000-0005-0000-0000-0000E5210000}"/>
    <cellStyle name="20% - Accent6 16 3" xfId="9009" xr:uid="{00000000-0005-0000-0000-0000E6210000}"/>
    <cellStyle name="20% - Accent6 16 3 2" xfId="9010" xr:uid="{00000000-0005-0000-0000-0000E7210000}"/>
    <cellStyle name="20% - Accent6 16 4" xfId="9011" xr:uid="{00000000-0005-0000-0000-0000E8210000}"/>
    <cellStyle name="20% - Accent6 16 4 2" xfId="9012" xr:uid="{00000000-0005-0000-0000-0000E9210000}"/>
    <cellStyle name="20% - Accent6 16 4 3" xfId="9013" xr:uid="{00000000-0005-0000-0000-0000EA210000}"/>
    <cellStyle name="20% - Accent6 16 4 4" xfId="9014" xr:uid="{00000000-0005-0000-0000-0000EB210000}"/>
    <cellStyle name="20% - Accent6 16 4_Essbase BS Tax Accounts EOY" xfId="9015" xr:uid="{00000000-0005-0000-0000-0000EC210000}"/>
    <cellStyle name="20% - Accent6 16 5" xfId="9016" xr:uid="{00000000-0005-0000-0000-0000ED210000}"/>
    <cellStyle name="20% - Accent6 16_Essbase BS Tax Accounts EOY" xfId="9017" xr:uid="{00000000-0005-0000-0000-0000EE210000}"/>
    <cellStyle name="20% - Accent6 17" xfId="9018" xr:uid="{00000000-0005-0000-0000-0000EF210000}"/>
    <cellStyle name="20% - Accent6 17 2" xfId="9019" xr:uid="{00000000-0005-0000-0000-0000F0210000}"/>
    <cellStyle name="20% - Accent6 17 2 2" xfId="9020" xr:uid="{00000000-0005-0000-0000-0000F1210000}"/>
    <cellStyle name="20% - Accent6 17 2 3" xfId="9021" xr:uid="{00000000-0005-0000-0000-0000F2210000}"/>
    <cellStyle name="20% - Accent6 17 2 4" xfId="9022" xr:uid="{00000000-0005-0000-0000-0000F3210000}"/>
    <cellStyle name="20% - Accent6 17 2_Essbase BS Tax Accounts EOY" xfId="9023" xr:uid="{00000000-0005-0000-0000-0000F4210000}"/>
    <cellStyle name="20% - Accent6 17 3" xfId="9024" xr:uid="{00000000-0005-0000-0000-0000F5210000}"/>
    <cellStyle name="20% - Accent6 17 3 2" xfId="9025" xr:uid="{00000000-0005-0000-0000-0000F6210000}"/>
    <cellStyle name="20% - Accent6 17 4" xfId="9026" xr:uid="{00000000-0005-0000-0000-0000F7210000}"/>
    <cellStyle name="20% - Accent6 17 4 2" xfId="9027" xr:uid="{00000000-0005-0000-0000-0000F8210000}"/>
    <cellStyle name="20% - Accent6 17 4 3" xfId="9028" xr:uid="{00000000-0005-0000-0000-0000F9210000}"/>
    <cellStyle name="20% - Accent6 17 4 4" xfId="9029" xr:uid="{00000000-0005-0000-0000-0000FA210000}"/>
    <cellStyle name="20% - Accent6 17 4_Essbase BS Tax Accounts EOY" xfId="9030" xr:uid="{00000000-0005-0000-0000-0000FB210000}"/>
    <cellStyle name="20% - Accent6 17 5" xfId="9031" xr:uid="{00000000-0005-0000-0000-0000FC210000}"/>
    <cellStyle name="20% - Accent6 17_Essbase BS Tax Accounts EOY" xfId="9032" xr:uid="{00000000-0005-0000-0000-0000FD210000}"/>
    <cellStyle name="20% - Accent6 18" xfId="9033" xr:uid="{00000000-0005-0000-0000-0000FE210000}"/>
    <cellStyle name="20% - Accent6 18 2" xfId="9034" xr:uid="{00000000-0005-0000-0000-0000FF210000}"/>
    <cellStyle name="20% - Accent6 18 2 2" xfId="9035" xr:uid="{00000000-0005-0000-0000-000000220000}"/>
    <cellStyle name="20% - Accent6 18 2 3" xfId="9036" xr:uid="{00000000-0005-0000-0000-000001220000}"/>
    <cellStyle name="20% - Accent6 18 2 4" xfId="9037" xr:uid="{00000000-0005-0000-0000-000002220000}"/>
    <cellStyle name="20% - Accent6 18 2_Essbase BS Tax Accounts EOY" xfId="9038" xr:uid="{00000000-0005-0000-0000-000003220000}"/>
    <cellStyle name="20% - Accent6 18 3" xfId="9039" xr:uid="{00000000-0005-0000-0000-000004220000}"/>
    <cellStyle name="20% - Accent6 18 3 2" xfId="9040" xr:uid="{00000000-0005-0000-0000-000005220000}"/>
    <cellStyle name="20% - Accent6 18 4" xfId="9041" xr:uid="{00000000-0005-0000-0000-000006220000}"/>
    <cellStyle name="20% - Accent6 18 4 2" xfId="9042" xr:uid="{00000000-0005-0000-0000-000007220000}"/>
    <cellStyle name="20% - Accent6 18 4 3" xfId="9043" xr:uid="{00000000-0005-0000-0000-000008220000}"/>
    <cellStyle name="20% - Accent6 18 4 4" xfId="9044" xr:uid="{00000000-0005-0000-0000-000009220000}"/>
    <cellStyle name="20% - Accent6 18 4_Essbase BS Tax Accounts EOY" xfId="9045" xr:uid="{00000000-0005-0000-0000-00000A220000}"/>
    <cellStyle name="20% - Accent6 18 5" xfId="9046" xr:uid="{00000000-0005-0000-0000-00000B220000}"/>
    <cellStyle name="20% - Accent6 18_Essbase BS Tax Accounts EOY" xfId="9047" xr:uid="{00000000-0005-0000-0000-00000C220000}"/>
    <cellStyle name="20% - Accent6 19" xfId="9048" xr:uid="{00000000-0005-0000-0000-00000D220000}"/>
    <cellStyle name="20% - Accent6 19 2" xfId="9049" xr:uid="{00000000-0005-0000-0000-00000E220000}"/>
    <cellStyle name="20% - Accent6 19 2 2" xfId="9050" xr:uid="{00000000-0005-0000-0000-00000F220000}"/>
    <cellStyle name="20% - Accent6 19 2 3" xfId="9051" xr:uid="{00000000-0005-0000-0000-000010220000}"/>
    <cellStyle name="20% - Accent6 19 2 4" xfId="9052" xr:uid="{00000000-0005-0000-0000-000011220000}"/>
    <cellStyle name="20% - Accent6 19 2_Essbase BS Tax Accounts EOY" xfId="9053" xr:uid="{00000000-0005-0000-0000-000012220000}"/>
    <cellStyle name="20% - Accent6 19 3" xfId="9054" xr:uid="{00000000-0005-0000-0000-000013220000}"/>
    <cellStyle name="20% - Accent6 19 3 2" xfId="9055" xr:uid="{00000000-0005-0000-0000-000014220000}"/>
    <cellStyle name="20% - Accent6 19 4" xfId="9056" xr:uid="{00000000-0005-0000-0000-000015220000}"/>
    <cellStyle name="20% - Accent6 19 4 2" xfId="9057" xr:uid="{00000000-0005-0000-0000-000016220000}"/>
    <cellStyle name="20% - Accent6 19 4 3" xfId="9058" xr:uid="{00000000-0005-0000-0000-000017220000}"/>
    <cellStyle name="20% - Accent6 19 4 4" xfId="9059" xr:uid="{00000000-0005-0000-0000-000018220000}"/>
    <cellStyle name="20% - Accent6 19 4_Essbase BS Tax Accounts EOY" xfId="9060" xr:uid="{00000000-0005-0000-0000-000019220000}"/>
    <cellStyle name="20% - Accent6 19 5" xfId="9061" xr:uid="{00000000-0005-0000-0000-00001A220000}"/>
    <cellStyle name="20% - Accent6 19_Essbase BS Tax Accounts EOY" xfId="9062" xr:uid="{00000000-0005-0000-0000-00001B220000}"/>
    <cellStyle name="20% - Accent6 2" xfId="9063" xr:uid="{00000000-0005-0000-0000-00001C220000}"/>
    <cellStyle name="20% - Accent6 2 10" xfId="9064" xr:uid="{00000000-0005-0000-0000-00001D220000}"/>
    <cellStyle name="20% - Accent6 2 10 2" xfId="9065" xr:uid="{00000000-0005-0000-0000-00001E220000}"/>
    <cellStyle name="20% - Accent6 2 10 2 2" xfId="9066" xr:uid="{00000000-0005-0000-0000-00001F220000}"/>
    <cellStyle name="20% - Accent6 2 10 2 3" xfId="9067" xr:uid="{00000000-0005-0000-0000-000020220000}"/>
    <cellStyle name="20% - Accent6 2 10 2_Essbase BS Tax Accounts EOY" xfId="9068" xr:uid="{00000000-0005-0000-0000-000021220000}"/>
    <cellStyle name="20% - Accent6 2 10 3" xfId="9069" xr:uid="{00000000-0005-0000-0000-000022220000}"/>
    <cellStyle name="20% - Accent6 2 10 4" xfId="9070" xr:uid="{00000000-0005-0000-0000-000023220000}"/>
    <cellStyle name="20% - Accent6 2 10_Essbase BS Tax Accounts EOY" xfId="9071" xr:uid="{00000000-0005-0000-0000-000024220000}"/>
    <cellStyle name="20% - Accent6 2 11" xfId="9072" xr:uid="{00000000-0005-0000-0000-000025220000}"/>
    <cellStyle name="20% - Accent6 2 11 2" xfId="9073" xr:uid="{00000000-0005-0000-0000-000026220000}"/>
    <cellStyle name="20% - Accent6 2 11 2 2" xfId="9074" xr:uid="{00000000-0005-0000-0000-000027220000}"/>
    <cellStyle name="20% - Accent6 2 11 3" xfId="9075" xr:uid="{00000000-0005-0000-0000-000028220000}"/>
    <cellStyle name="20% - Accent6 2 11 4" xfId="9076" xr:uid="{00000000-0005-0000-0000-000029220000}"/>
    <cellStyle name="20% - Accent6 2 11_Essbase BS Tax Accounts EOY" xfId="9077" xr:uid="{00000000-0005-0000-0000-00002A220000}"/>
    <cellStyle name="20% - Accent6 2 12" xfId="9078" xr:uid="{00000000-0005-0000-0000-00002B220000}"/>
    <cellStyle name="20% - Accent6 2 12 2" xfId="9079" xr:uid="{00000000-0005-0000-0000-00002C220000}"/>
    <cellStyle name="20% - Accent6 2 12 2 2" xfId="9080" xr:uid="{00000000-0005-0000-0000-00002D220000}"/>
    <cellStyle name="20% - Accent6 2 12 3" xfId="9081" xr:uid="{00000000-0005-0000-0000-00002E220000}"/>
    <cellStyle name="20% - Accent6 2 12 4" xfId="9082" xr:uid="{00000000-0005-0000-0000-00002F220000}"/>
    <cellStyle name="20% - Accent6 2 12_Essbase BS Tax Accounts EOY" xfId="9083" xr:uid="{00000000-0005-0000-0000-000030220000}"/>
    <cellStyle name="20% - Accent6 2 13" xfId="9084" xr:uid="{00000000-0005-0000-0000-000031220000}"/>
    <cellStyle name="20% - Accent6 2 13 2" xfId="9085" xr:uid="{00000000-0005-0000-0000-000032220000}"/>
    <cellStyle name="20% - Accent6 2 13 2 2" xfId="9086" xr:uid="{00000000-0005-0000-0000-000033220000}"/>
    <cellStyle name="20% - Accent6 2 13 3" xfId="9087" xr:uid="{00000000-0005-0000-0000-000034220000}"/>
    <cellStyle name="20% - Accent6 2 14" xfId="9088" xr:uid="{00000000-0005-0000-0000-000035220000}"/>
    <cellStyle name="20% - Accent6 2 14 2" xfId="9089" xr:uid="{00000000-0005-0000-0000-000036220000}"/>
    <cellStyle name="20% - Accent6 2 14 3" xfId="9090" xr:uid="{00000000-0005-0000-0000-000037220000}"/>
    <cellStyle name="20% - Accent6 2 14_Essbase BS Tax Accounts EOY" xfId="9091" xr:uid="{00000000-0005-0000-0000-000038220000}"/>
    <cellStyle name="20% - Accent6 2 2" xfId="9092" xr:uid="{00000000-0005-0000-0000-000039220000}"/>
    <cellStyle name="20% - Accent6 2 2 10" xfId="9093" xr:uid="{00000000-0005-0000-0000-00003A220000}"/>
    <cellStyle name="20% - Accent6 2 2 11" xfId="9094" xr:uid="{00000000-0005-0000-0000-00003B220000}"/>
    <cellStyle name="20% - Accent6 2 2 12" xfId="9095" xr:uid="{00000000-0005-0000-0000-00003C220000}"/>
    <cellStyle name="20% - Accent6 2 2 2" xfId="9096" xr:uid="{00000000-0005-0000-0000-00003D220000}"/>
    <cellStyle name="20% - Accent6 2 2 2 2" xfId="9097" xr:uid="{00000000-0005-0000-0000-00003E220000}"/>
    <cellStyle name="20% - Accent6 2 2 2 2 2" xfId="9098" xr:uid="{00000000-0005-0000-0000-00003F220000}"/>
    <cellStyle name="20% - Accent6 2 2 2 2 2 2" xfId="9099" xr:uid="{00000000-0005-0000-0000-000040220000}"/>
    <cellStyle name="20% - Accent6 2 2 2 2 3" xfId="9100" xr:uid="{00000000-0005-0000-0000-000041220000}"/>
    <cellStyle name="20% - Accent6 2 2 2 2 4" xfId="9101" xr:uid="{00000000-0005-0000-0000-000042220000}"/>
    <cellStyle name="20% - Accent6 2 2 2 2_Essbase BS Tax Accounts EOY" xfId="9102" xr:uid="{00000000-0005-0000-0000-000043220000}"/>
    <cellStyle name="20% - Accent6 2 2 2 3" xfId="9103" xr:uid="{00000000-0005-0000-0000-000044220000}"/>
    <cellStyle name="20% - Accent6 2 2 2 3 2" xfId="9104" xr:uid="{00000000-0005-0000-0000-000045220000}"/>
    <cellStyle name="20% - Accent6 2 2 2 3 2 2" xfId="9105" xr:uid="{00000000-0005-0000-0000-000046220000}"/>
    <cellStyle name="20% - Accent6 2 2 2 3 3" xfId="9106" xr:uid="{00000000-0005-0000-0000-000047220000}"/>
    <cellStyle name="20% - Accent6 2 2 2 4" xfId="9107" xr:uid="{00000000-0005-0000-0000-000048220000}"/>
    <cellStyle name="20% - Accent6 2 2 2 4 2" xfId="9108" xr:uid="{00000000-0005-0000-0000-000049220000}"/>
    <cellStyle name="20% - Accent6 2 2 2 4 2 2" xfId="9109" xr:uid="{00000000-0005-0000-0000-00004A220000}"/>
    <cellStyle name="20% - Accent6 2 2 2 4 3" xfId="9110" xr:uid="{00000000-0005-0000-0000-00004B220000}"/>
    <cellStyle name="20% - Accent6 2 2 2 5" xfId="9111" xr:uid="{00000000-0005-0000-0000-00004C220000}"/>
    <cellStyle name="20% - Accent6 2 2 2 5 2" xfId="9112" xr:uid="{00000000-0005-0000-0000-00004D220000}"/>
    <cellStyle name="20% - Accent6 2 2 2_Essbase BS Tax Accounts EOY" xfId="9113" xr:uid="{00000000-0005-0000-0000-00004E220000}"/>
    <cellStyle name="20% - Accent6 2 2 3" xfId="9114" xr:uid="{00000000-0005-0000-0000-00004F220000}"/>
    <cellStyle name="20% - Accent6 2 2 3 2" xfId="9115" xr:uid="{00000000-0005-0000-0000-000050220000}"/>
    <cellStyle name="20% - Accent6 2 2 3 2 2" xfId="9116" xr:uid="{00000000-0005-0000-0000-000051220000}"/>
    <cellStyle name="20% - Accent6 2 2 3 3" xfId="9117" xr:uid="{00000000-0005-0000-0000-000052220000}"/>
    <cellStyle name="20% - Accent6 2 2 3 4" xfId="9118" xr:uid="{00000000-0005-0000-0000-000053220000}"/>
    <cellStyle name="20% - Accent6 2 2 3 5" xfId="9119" xr:uid="{00000000-0005-0000-0000-000054220000}"/>
    <cellStyle name="20% - Accent6 2 2 3_Essbase BS Tax Accounts EOY" xfId="9120" xr:uid="{00000000-0005-0000-0000-000055220000}"/>
    <cellStyle name="20% - Accent6 2 2 4" xfId="9121" xr:uid="{00000000-0005-0000-0000-000056220000}"/>
    <cellStyle name="20% - Accent6 2 2 4 2" xfId="9122" xr:uid="{00000000-0005-0000-0000-000057220000}"/>
    <cellStyle name="20% - Accent6 2 2 4 2 2" xfId="9123" xr:uid="{00000000-0005-0000-0000-000058220000}"/>
    <cellStyle name="20% - Accent6 2 2 4 2 3" xfId="9124" xr:uid="{00000000-0005-0000-0000-000059220000}"/>
    <cellStyle name="20% - Accent6 2 2 4 3" xfId="9125" xr:uid="{00000000-0005-0000-0000-00005A220000}"/>
    <cellStyle name="20% - Accent6 2 2 4 4" xfId="9126" xr:uid="{00000000-0005-0000-0000-00005B220000}"/>
    <cellStyle name="20% - Accent6 2 2 4_Essbase BS Tax Accounts EOY" xfId="9127" xr:uid="{00000000-0005-0000-0000-00005C220000}"/>
    <cellStyle name="20% - Accent6 2 2 5" xfId="9128" xr:uid="{00000000-0005-0000-0000-00005D220000}"/>
    <cellStyle name="20% - Accent6 2 2 6" xfId="9129" xr:uid="{00000000-0005-0000-0000-00005E220000}"/>
    <cellStyle name="20% - Accent6 2 2 6 2" xfId="9130" xr:uid="{00000000-0005-0000-0000-00005F220000}"/>
    <cellStyle name="20% - Accent6 2 2 6 2 2" xfId="9131" xr:uid="{00000000-0005-0000-0000-000060220000}"/>
    <cellStyle name="20% - Accent6 2 2 6 3" xfId="9132" xr:uid="{00000000-0005-0000-0000-000061220000}"/>
    <cellStyle name="20% - Accent6 2 2 6 4" xfId="9133" xr:uid="{00000000-0005-0000-0000-000062220000}"/>
    <cellStyle name="20% - Accent6 2 2 7" xfId="9134" xr:uid="{00000000-0005-0000-0000-000063220000}"/>
    <cellStyle name="20% - Accent6 2 2 7 2" xfId="9135" xr:uid="{00000000-0005-0000-0000-000064220000}"/>
    <cellStyle name="20% - Accent6 2 2 7 2 2" xfId="9136" xr:uid="{00000000-0005-0000-0000-000065220000}"/>
    <cellStyle name="20% - Accent6 2 2 7 3" xfId="9137" xr:uid="{00000000-0005-0000-0000-000066220000}"/>
    <cellStyle name="20% - Accent6 2 2 7 4" xfId="9138" xr:uid="{00000000-0005-0000-0000-000067220000}"/>
    <cellStyle name="20% - Accent6 2 2 7_Essbase BS Tax Accounts EOY" xfId="9139" xr:uid="{00000000-0005-0000-0000-000068220000}"/>
    <cellStyle name="20% - Accent6 2 2 8" xfId="9140" xr:uid="{00000000-0005-0000-0000-000069220000}"/>
    <cellStyle name="20% - Accent6 2 2 8 2" xfId="9141" xr:uid="{00000000-0005-0000-0000-00006A220000}"/>
    <cellStyle name="20% - Accent6 2 2 8 2 2" xfId="9142" xr:uid="{00000000-0005-0000-0000-00006B220000}"/>
    <cellStyle name="20% - Accent6 2 2 8 3" xfId="9143" xr:uid="{00000000-0005-0000-0000-00006C220000}"/>
    <cellStyle name="20% - Accent6 2 2 9" xfId="9144" xr:uid="{00000000-0005-0000-0000-00006D220000}"/>
    <cellStyle name="20% - Accent6 2 2 9 2" xfId="9145" xr:uid="{00000000-0005-0000-0000-00006E220000}"/>
    <cellStyle name="20% - Accent6 2 2_Basis Info" xfId="9146" xr:uid="{00000000-0005-0000-0000-00006F220000}"/>
    <cellStyle name="20% - Accent6 2 3" xfId="9147" xr:uid="{00000000-0005-0000-0000-000070220000}"/>
    <cellStyle name="20% - Accent6 2 3 10" xfId="9148" xr:uid="{00000000-0005-0000-0000-000071220000}"/>
    <cellStyle name="20% - Accent6 2 3 10 2" xfId="9149" xr:uid="{00000000-0005-0000-0000-000072220000}"/>
    <cellStyle name="20% - Accent6 2 3 10 2 2" xfId="9150" xr:uid="{00000000-0005-0000-0000-000073220000}"/>
    <cellStyle name="20% - Accent6 2 3 10 3" xfId="9151" xr:uid="{00000000-0005-0000-0000-000074220000}"/>
    <cellStyle name="20% - Accent6 2 3 10 4" xfId="9152" xr:uid="{00000000-0005-0000-0000-000075220000}"/>
    <cellStyle name="20% - Accent6 2 3 11" xfId="9153" xr:uid="{00000000-0005-0000-0000-000076220000}"/>
    <cellStyle name="20% - Accent6 2 3 11 2" xfId="9154" xr:uid="{00000000-0005-0000-0000-000077220000}"/>
    <cellStyle name="20% - Accent6 2 3 11 2 2" xfId="9155" xr:uid="{00000000-0005-0000-0000-000078220000}"/>
    <cellStyle name="20% - Accent6 2 3 11 3" xfId="9156" xr:uid="{00000000-0005-0000-0000-000079220000}"/>
    <cellStyle name="20% - Accent6 2 3 11 4" xfId="9157" xr:uid="{00000000-0005-0000-0000-00007A220000}"/>
    <cellStyle name="20% - Accent6 2 3 11_Essbase BS Tax Accounts EOY" xfId="9158" xr:uid="{00000000-0005-0000-0000-00007B220000}"/>
    <cellStyle name="20% - Accent6 2 3 12" xfId="9159" xr:uid="{00000000-0005-0000-0000-00007C220000}"/>
    <cellStyle name="20% - Accent6 2 3 12 2" xfId="9160" xr:uid="{00000000-0005-0000-0000-00007D220000}"/>
    <cellStyle name="20% - Accent6 2 3 12 3" xfId="9161" xr:uid="{00000000-0005-0000-0000-00007E220000}"/>
    <cellStyle name="20% - Accent6 2 3 12_Essbase BS Tax Accounts EOY" xfId="9162" xr:uid="{00000000-0005-0000-0000-00007F220000}"/>
    <cellStyle name="20% - Accent6 2 3 13" xfId="9163" xr:uid="{00000000-0005-0000-0000-000080220000}"/>
    <cellStyle name="20% - Accent6 2 3 13 2" xfId="9164" xr:uid="{00000000-0005-0000-0000-000081220000}"/>
    <cellStyle name="20% - Accent6 2 3 13 3" xfId="9165" xr:uid="{00000000-0005-0000-0000-000082220000}"/>
    <cellStyle name="20% - Accent6 2 3 13_Essbase BS Tax Accounts EOY" xfId="9166" xr:uid="{00000000-0005-0000-0000-000083220000}"/>
    <cellStyle name="20% - Accent6 2 3 14" xfId="9167" xr:uid="{00000000-0005-0000-0000-000084220000}"/>
    <cellStyle name="20% - Accent6 2 3 15" xfId="9168" xr:uid="{00000000-0005-0000-0000-000085220000}"/>
    <cellStyle name="20% - Accent6 2 3 2" xfId="9169" xr:uid="{00000000-0005-0000-0000-000086220000}"/>
    <cellStyle name="20% - Accent6 2 3 2 10" xfId="9170" xr:uid="{00000000-0005-0000-0000-000087220000}"/>
    <cellStyle name="20% - Accent6 2 3 2 10 2" xfId="9171" xr:uid="{00000000-0005-0000-0000-000088220000}"/>
    <cellStyle name="20% - Accent6 2 3 2 11" xfId="9172" xr:uid="{00000000-0005-0000-0000-000089220000}"/>
    <cellStyle name="20% - Accent6 2 3 2 12" xfId="9173" xr:uid="{00000000-0005-0000-0000-00008A220000}"/>
    <cellStyle name="20% - Accent6 2 3 2 13" xfId="9174" xr:uid="{00000000-0005-0000-0000-00008B220000}"/>
    <cellStyle name="20% - Accent6 2 3 2 14" xfId="9175" xr:uid="{00000000-0005-0000-0000-00008C220000}"/>
    <cellStyle name="20% - Accent6 2 3 2 2" xfId="9176" xr:uid="{00000000-0005-0000-0000-00008D220000}"/>
    <cellStyle name="20% - Accent6 2 3 2 2 2" xfId="9177" xr:uid="{00000000-0005-0000-0000-00008E220000}"/>
    <cellStyle name="20% - Accent6 2 3 2 2 2 2" xfId="9178" xr:uid="{00000000-0005-0000-0000-00008F220000}"/>
    <cellStyle name="20% - Accent6 2 3 2 2 2 2 2" xfId="9179" xr:uid="{00000000-0005-0000-0000-000090220000}"/>
    <cellStyle name="20% - Accent6 2 3 2 2 2 3" xfId="9180" xr:uid="{00000000-0005-0000-0000-000091220000}"/>
    <cellStyle name="20% - Accent6 2 3 2 2 2 4" xfId="9181" xr:uid="{00000000-0005-0000-0000-000092220000}"/>
    <cellStyle name="20% - Accent6 2 3 2 2 3" xfId="9182" xr:uid="{00000000-0005-0000-0000-000093220000}"/>
    <cellStyle name="20% - Accent6 2 3 2 2 3 2" xfId="9183" xr:uid="{00000000-0005-0000-0000-000094220000}"/>
    <cellStyle name="20% - Accent6 2 3 2 2 4" xfId="9184" xr:uid="{00000000-0005-0000-0000-000095220000}"/>
    <cellStyle name="20% - Accent6 2 3 2 2 5" xfId="9185" xr:uid="{00000000-0005-0000-0000-000096220000}"/>
    <cellStyle name="20% - Accent6 2 3 2 2 6" xfId="9186" xr:uid="{00000000-0005-0000-0000-000097220000}"/>
    <cellStyle name="20% - Accent6 2 3 2 2_Essbase BS Tax Accounts EOY" xfId="9187" xr:uid="{00000000-0005-0000-0000-000098220000}"/>
    <cellStyle name="20% - Accent6 2 3 2 3" xfId="9188" xr:uid="{00000000-0005-0000-0000-000099220000}"/>
    <cellStyle name="20% - Accent6 2 3 2 3 2" xfId="9189" xr:uid="{00000000-0005-0000-0000-00009A220000}"/>
    <cellStyle name="20% - Accent6 2 3 2 3 2 2" xfId="9190" xr:uid="{00000000-0005-0000-0000-00009B220000}"/>
    <cellStyle name="20% - Accent6 2 3 2 3 2 2 2" xfId="9191" xr:uid="{00000000-0005-0000-0000-00009C220000}"/>
    <cellStyle name="20% - Accent6 2 3 2 3 2 2 3" xfId="9192" xr:uid="{00000000-0005-0000-0000-00009D220000}"/>
    <cellStyle name="20% - Accent6 2 3 2 3 2 2_Essbase BS Tax Accounts EOY" xfId="9193" xr:uid="{00000000-0005-0000-0000-00009E220000}"/>
    <cellStyle name="20% - Accent6 2 3 2 3 2 3" xfId="9194" xr:uid="{00000000-0005-0000-0000-00009F220000}"/>
    <cellStyle name="20% - Accent6 2 3 2 3 2 4" xfId="9195" xr:uid="{00000000-0005-0000-0000-0000A0220000}"/>
    <cellStyle name="20% - Accent6 2 3 2 3 2_Essbase BS Tax Accounts EOY" xfId="9196" xr:uid="{00000000-0005-0000-0000-0000A1220000}"/>
    <cellStyle name="20% - Accent6 2 3 2 3 3" xfId="9197" xr:uid="{00000000-0005-0000-0000-0000A2220000}"/>
    <cellStyle name="20% - Accent6 2 3 2 3 3 2" xfId="9198" xr:uid="{00000000-0005-0000-0000-0000A3220000}"/>
    <cellStyle name="20% - Accent6 2 3 2 3 3 3" xfId="9199" xr:uid="{00000000-0005-0000-0000-0000A4220000}"/>
    <cellStyle name="20% - Accent6 2 3 2 3 3_Essbase BS Tax Accounts EOY" xfId="9200" xr:uid="{00000000-0005-0000-0000-0000A5220000}"/>
    <cellStyle name="20% - Accent6 2 3 2 3 4" xfId="9201" xr:uid="{00000000-0005-0000-0000-0000A6220000}"/>
    <cellStyle name="20% - Accent6 2 3 2 3 5" xfId="9202" xr:uid="{00000000-0005-0000-0000-0000A7220000}"/>
    <cellStyle name="20% - Accent6 2 3 2 3_Essbase BS Tax Accounts EOY" xfId="9203" xr:uid="{00000000-0005-0000-0000-0000A8220000}"/>
    <cellStyle name="20% - Accent6 2 3 2 4" xfId="9204" xr:uid="{00000000-0005-0000-0000-0000A9220000}"/>
    <cellStyle name="20% - Accent6 2 3 2 4 2" xfId="9205" xr:uid="{00000000-0005-0000-0000-0000AA220000}"/>
    <cellStyle name="20% - Accent6 2 3 2 4 2 2" xfId="9206" xr:uid="{00000000-0005-0000-0000-0000AB220000}"/>
    <cellStyle name="20% - Accent6 2 3 2 4 2 3" xfId="9207" xr:uid="{00000000-0005-0000-0000-0000AC220000}"/>
    <cellStyle name="20% - Accent6 2 3 2 4 2_Essbase BS Tax Accounts EOY" xfId="9208" xr:uid="{00000000-0005-0000-0000-0000AD220000}"/>
    <cellStyle name="20% - Accent6 2 3 2 4 3" xfId="9209" xr:uid="{00000000-0005-0000-0000-0000AE220000}"/>
    <cellStyle name="20% - Accent6 2 3 2 4 4" xfId="9210" xr:uid="{00000000-0005-0000-0000-0000AF220000}"/>
    <cellStyle name="20% - Accent6 2 3 2 4_Essbase BS Tax Accounts EOY" xfId="9211" xr:uid="{00000000-0005-0000-0000-0000B0220000}"/>
    <cellStyle name="20% - Accent6 2 3 2 5" xfId="9212" xr:uid="{00000000-0005-0000-0000-0000B1220000}"/>
    <cellStyle name="20% - Accent6 2 3 2 5 2" xfId="9213" xr:uid="{00000000-0005-0000-0000-0000B2220000}"/>
    <cellStyle name="20% - Accent6 2 3 2 5 2 2" xfId="9214" xr:uid="{00000000-0005-0000-0000-0000B3220000}"/>
    <cellStyle name="20% - Accent6 2 3 2 5 2 3" xfId="9215" xr:uid="{00000000-0005-0000-0000-0000B4220000}"/>
    <cellStyle name="20% - Accent6 2 3 2 5 3" xfId="9216" xr:uid="{00000000-0005-0000-0000-0000B5220000}"/>
    <cellStyle name="20% - Accent6 2 3 2 5 4" xfId="9217" xr:uid="{00000000-0005-0000-0000-0000B6220000}"/>
    <cellStyle name="20% - Accent6 2 3 2 5_Essbase BS Tax Accounts EOY" xfId="9218" xr:uid="{00000000-0005-0000-0000-0000B7220000}"/>
    <cellStyle name="20% - Accent6 2 3 2 6" xfId="9219" xr:uid="{00000000-0005-0000-0000-0000B8220000}"/>
    <cellStyle name="20% - Accent6 2 3 2 6 2" xfId="9220" xr:uid="{00000000-0005-0000-0000-0000B9220000}"/>
    <cellStyle name="20% - Accent6 2 3 2 6 2 2" xfId="9221" xr:uid="{00000000-0005-0000-0000-0000BA220000}"/>
    <cellStyle name="20% - Accent6 2 3 2 6 3" xfId="9222" xr:uid="{00000000-0005-0000-0000-0000BB220000}"/>
    <cellStyle name="20% - Accent6 2 3 2 6 4" xfId="9223" xr:uid="{00000000-0005-0000-0000-0000BC220000}"/>
    <cellStyle name="20% - Accent6 2 3 2 7" xfId="9224" xr:uid="{00000000-0005-0000-0000-0000BD220000}"/>
    <cellStyle name="20% - Accent6 2 3 2 7 2" xfId="9225" xr:uid="{00000000-0005-0000-0000-0000BE220000}"/>
    <cellStyle name="20% - Accent6 2 3 2 7 2 2" xfId="9226" xr:uid="{00000000-0005-0000-0000-0000BF220000}"/>
    <cellStyle name="20% - Accent6 2 3 2 7 3" xfId="9227" xr:uid="{00000000-0005-0000-0000-0000C0220000}"/>
    <cellStyle name="20% - Accent6 2 3 2 7 4" xfId="9228" xr:uid="{00000000-0005-0000-0000-0000C1220000}"/>
    <cellStyle name="20% - Accent6 2 3 2 7_Essbase BS Tax Accounts EOY" xfId="9229" xr:uid="{00000000-0005-0000-0000-0000C2220000}"/>
    <cellStyle name="20% - Accent6 2 3 2 8" xfId="9230" xr:uid="{00000000-0005-0000-0000-0000C3220000}"/>
    <cellStyle name="20% - Accent6 2 3 2 8 2" xfId="9231" xr:uid="{00000000-0005-0000-0000-0000C4220000}"/>
    <cellStyle name="20% - Accent6 2 3 2 8 2 2" xfId="9232" xr:uid="{00000000-0005-0000-0000-0000C5220000}"/>
    <cellStyle name="20% - Accent6 2 3 2 8 3" xfId="9233" xr:uid="{00000000-0005-0000-0000-0000C6220000}"/>
    <cellStyle name="20% - Accent6 2 3 2 8 4" xfId="9234" xr:uid="{00000000-0005-0000-0000-0000C7220000}"/>
    <cellStyle name="20% - Accent6 2 3 2 8_Essbase BS Tax Accounts EOY" xfId="9235" xr:uid="{00000000-0005-0000-0000-0000C8220000}"/>
    <cellStyle name="20% - Accent6 2 3 2 9" xfId="9236" xr:uid="{00000000-0005-0000-0000-0000C9220000}"/>
    <cellStyle name="20% - Accent6 2 3 2 9 2" xfId="9237" xr:uid="{00000000-0005-0000-0000-0000CA220000}"/>
    <cellStyle name="20% - Accent6 2 3 2 9 2 2" xfId="9238" xr:uid="{00000000-0005-0000-0000-0000CB220000}"/>
    <cellStyle name="20% - Accent6 2 3 2 9 3" xfId="9239" xr:uid="{00000000-0005-0000-0000-0000CC220000}"/>
    <cellStyle name="20% - Accent6 2 3 2 9 4" xfId="9240" xr:uid="{00000000-0005-0000-0000-0000CD220000}"/>
    <cellStyle name="20% - Accent6 2 3 2 9_Essbase BS Tax Accounts EOY" xfId="9241" xr:uid="{00000000-0005-0000-0000-0000CE220000}"/>
    <cellStyle name="20% - Accent6 2 3 2_Basis Info" xfId="9242" xr:uid="{00000000-0005-0000-0000-0000CF220000}"/>
    <cellStyle name="20% - Accent6 2 3 3" xfId="9243" xr:uid="{00000000-0005-0000-0000-0000D0220000}"/>
    <cellStyle name="20% - Accent6 2 3 3 2" xfId="9244" xr:uid="{00000000-0005-0000-0000-0000D1220000}"/>
    <cellStyle name="20% - Accent6 2 3 3 3" xfId="9245" xr:uid="{00000000-0005-0000-0000-0000D2220000}"/>
    <cellStyle name="20% - Accent6 2 3 3 4" xfId="9246" xr:uid="{00000000-0005-0000-0000-0000D3220000}"/>
    <cellStyle name="20% - Accent6 2 3 3_Essbase BS Tax Accounts EOY" xfId="9247" xr:uid="{00000000-0005-0000-0000-0000D4220000}"/>
    <cellStyle name="20% - Accent6 2 3 4" xfId="9248" xr:uid="{00000000-0005-0000-0000-0000D5220000}"/>
    <cellStyle name="20% - Accent6 2 3 4 2" xfId="9249" xr:uid="{00000000-0005-0000-0000-0000D6220000}"/>
    <cellStyle name="20% - Accent6 2 3 4 2 2" xfId="9250" xr:uid="{00000000-0005-0000-0000-0000D7220000}"/>
    <cellStyle name="20% - Accent6 2 3 4 2 2 2" xfId="9251" xr:uid="{00000000-0005-0000-0000-0000D8220000}"/>
    <cellStyle name="20% - Accent6 2 3 4 2 3" xfId="9252" xr:uid="{00000000-0005-0000-0000-0000D9220000}"/>
    <cellStyle name="20% - Accent6 2 3 4 3" xfId="9253" xr:uid="{00000000-0005-0000-0000-0000DA220000}"/>
    <cellStyle name="20% - Accent6 2 3 4 3 2" xfId="9254" xr:uid="{00000000-0005-0000-0000-0000DB220000}"/>
    <cellStyle name="20% - Accent6 2 3 5" xfId="9255" xr:uid="{00000000-0005-0000-0000-0000DC220000}"/>
    <cellStyle name="20% - Accent6 2 3 5 2" xfId="9256" xr:uid="{00000000-0005-0000-0000-0000DD220000}"/>
    <cellStyle name="20% - Accent6 2 3 5 2 2" xfId="9257" xr:uid="{00000000-0005-0000-0000-0000DE220000}"/>
    <cellStyle name="20% - Accent6 2 3 5 2 2 2" xfId="9258" xr:uid="{00000000-0005-0000-0000-0000DF220000}"/>
    <cellStyle name="20% - Accent6 2 3 5 2 2 3" xfId="9259" xr:uid="{00000000-0005-0000-0000-0000E0220000}"/>
    <cellStyle name="20% - Accent6 2 3 5 2 2_Essbase BS Tax Accounts EOY" xfId="9260" xr:uid="{00000000-0005-0000-0000-0000E1220000}"/>
    <cellStyle name="20% - Accent6 2 3 5 2 3" xfId="9261" xr:uid="{00000000-0005-0000-0000-0000E2220000}"/>
    <cellStyle name="20% - Accent6 2 3 5 2 4" xfId="9262" xr:uid="{00000000-0005-0000-0000-0000E3220000}"/>
    <cellStyle name="20% - Accent6 2 3 5 2_Essbase BS Tax Accounts EOY" xfId="9263" xr:uid="{00000000-0005-0000-0000-0000E4220000}"/>
    <cellStyle name="20% - Accent6 2 3 5 3" xfId="9264" xr:uid="{00000000-0005-0000-0000-0000E5220000}"/>
    <cellStyle name="20% - Accent6 2 3 5 3 2" xfId="9265" xr:uid="{00000000-0005-0000-0000-0000E6220000}"/>
    <cellStyle name="20% - Accent6 2 3 5 3 3" xfId="9266" xr:uid="{00000000-0005-0000-0000-0000E7220000}"/>
    <cellStyle name="20% - Accent6 2 3 5 3_Essbase BS Tax Accounts EOY" xfId="9267" xr:uid="{00000000-0005-0000-0000-0000E8220000}"/>
    <cellStyle name="20% - Accent6 2 3 5 4" xfId="9268" xr:uid="{00000000-0005-0000-0000-0000E9220000}"/>
    <cellStyle name="20% - Accent6 2 3 5 5" xfId="9269" xr:uid="{00000000-0005-0000-0000-0000EA220000}"/>
    <cellStyle name="20% - Accent6 2 3 5_Essbase BS Tax Accounts EOY" xfId="9270" xr:uid="{00000000-0005-0000-0000-0000EB220000}"/>
    <cellStyle name="20% - Accent6 2 3 6" xfId="9271" xr:uid="{00000000-0005-0000-0000-0000EC220000}"/>
    <cellStyle name="20% - Accent6 2 3 6 2" xfId="9272" xr:uid="{00000000-0005-0000-0000-0000ED220000}"/>
    <cellStyle name="20% - Accent6 2 3 6 2 2" xfId="9273" xr:uid="{00000000-0005-0000-0000-0000EE220000}"/>
    <cellStyle name="20% - Accent6 2 3 6 2 3" xfId="9274" xr:uid="{00000000-0005-0000-0000-0000EF220000}"/>
    <cellStyle name="20% - Accent6 2 3 6 2_Essbase BS Tax Accounts EOY" xfId="9275" xr:uid="{00000000-0005-0000-0000-0000F0220000}"/>
    <cellStyle name="20% - Accent6 2 3 6 3" xfId="9276" xr:uid="{00000000-0005-0000-0000-0000F1220000}"/>
    <cellStyle name="20% - Accent6 2 3 6 4" xfId="9277" xr:uid="{00000000-0005-0000-0000-0000F2220000}"/>
    <cellStyle name="20% - Accent6 2 3 6 5" xfId="9278" xr:uid="{00000000-0005-0000-0000-0000F3220000}"/>
    <cellStyle name="20% - Accent6 2 3 6_Essbase BS Tax Accounts EOY" xfId="9279" xr:uid="{00000000-0005-0000-0000-0000F4220000}"/>
    <cellStyle name="20% - Accent6 2 3 7" xfId="9280" xr:uid="{00000000-0005-0000-0000-0000F5220000}"/>
    <cellStyle name="20% - Accent6 2 3 7 2" xfId="9281" xr:uid="{00000000-0005-0000-0000-0000F6220000}"/>
    <cellStyle name="20% - Accent6 2 3 7 2 2" xfId="9282" xr:uid="{00000000-0005-0000-0000-0000F7220000}"/>
    <cellStyle name="20% - Accent6 2 3 7 2 3" xfId="9283" xr:uid="{00000000-0005-0000-0000-0000F8220000}"/>
    <cellStyle name="20% - Accent6 2 3 7 3" xfId="9284" xr:uid="{00000000-0005-0000-0000-0000F9220000}"/>
    <cellStyle name="20% - Accent6 2 3 7 4" xfId="9285" xr:uid="{00000000-0005-0000-0000-0000FA220000}"/>
    <cellStyle name="20% - Accent6 2 3 7_Essbase BS Tax Accounts EOY" xfId="9286" xr:uid="{00000000-0005-0000-0000-0000FB220000}"/>
    <cellStyle name="20% - Accent6 2 3 8" xfId="9287" xr:uid="{00000000-0005-0000-0000-0000FC220000}"/>
    <cellStyle name="20% - Accent6 2 3 8 2" xfId="9288" xr:uid="{00000000-0005-0000-0000-0000FD220000}"/>
    <cellStyle name="20% - Accent6 2 3 8 2 2" xfId="9289" xr:uid="{00000000-0005-0000-0000-0000FE220000}"/>
    <cellStyle name="20% - Accent6 2 3 8 3" xfId="9290" xr:uid="{00000000-0005-0000-0000-0000FF220000}"/>
    <cellStyle name="20% - Accent6 2 3 8 4" xfId="9291" xr:uid="{00000000-0005-0000-0000-000000230000}"/>
    <cellStyle name="20% - Accent6 2 3 9" xfId="9292" xr:uid="{00000000-0005-0000-0000-000001230000}"/>
    <cellStyle name="20% - Accent6 2 3 9 2" xfId="9293" xr:uid="{00000000-0005-0000-0000-000002230000}"/>
    <cellStyle name="20% - Accent6 2 3 9 2 2" xfId="9294" xr:uid="{00000000-0005-0000-0000-000003230000}"/>
    <cellStyle name="20% - Accent6 2 3 9 3" xfId="9295" xr:uid="{00000000-0005-0000-0000-000004230000}"/>
    <cellStyle name="20% - Accent6 2 3 9 4" xfId="9296" xr:uid="{00000000-0005-0000-0000-000005230000}"/>
    <cellStyle name="20% - Accent6 2 3_Basis Info" xfId="9297" xr:uid="{00000000-0005-0000-0000-000006230000}"/>
    <cellStyle name="20% - Accent6 2 4" xfId="9298" xr:uid="{00000000-0005-0000-0000-000007230000}"/>
    <cellStyle name="20% - Accent6 2 4 2" xfId="9299" xr:uid="{00000000-0005-0000-0000-000008230000}"/>
    <cellStyle name="20% - Accent6 2 5" xfId="9300" xr:uid="{00000000-0005-0000-0000-000009230000}"/>
    <cellStyle name="20% - Accent6 2 5 2" xfId="9301" xr:uid="{00000000-0005-0000-0000-00000A230000}"/>
    <cellStyle name="20% - Accent6 2 5 2 2" xfId="9302" xr:uid="{00000000-0005-0000-0000-00000B230000}"/>
    <cellStyle name="20% - Accent6 2 5 2 2 2" xfId="9303" xr:uid="{00000000-0005-0000-0000-00000C230000}"/>
    <cellStyle name="20% - Accent6 2 5 2 3" xfId="9304" xr:uid="{00000000-0005-0000-0000-00000D230000}"/>
    <cellStyle name="20% - Accent6 2 5 2 4" xfId="9305" xr:uid="{00000000-0005-0000-0000-00000E230000}"/>
    <cellStyle name="20% - Accent6 2 5 3" xfId="9306" xr:uid="{00000000-0005-0000-0000-00000F230000}"/>
    <cellStyle name="20% - Accent6 2 5 3 2" xfId="9307" xr:uid="{00000000-0005-0000-0000-000010230000}"/>
    <cellStyle name="20% - Accent6 2 5 3 3" xfId="9308" xr:uid="{00000000-0005-0000-0000-000011230000}"/>
    <cellStyle name="20% - Accent6 2 5 3_Essbase BS Tax Accounts EOY" xfId="9309" xr:uid="{00000000-0005-0000-0000-000012230000}"/>
    <cellStyle name="20% - Accent6 2 5 4" xfId="9310" xr:uid="{00000000-0005-0000-0000-000013230000}"/>
    <cellStyle name="20% - Accent6 2 5 5" xfId="9311" xr:uid="{00000000-0005-0000-0000-000014230000}"/>
    <cellStyle name="20% - Accent6 2 5 6" xfId="9312" xr:uid="{00000000-0005-0000-0000-000015230000}"/>
    <cellStyle name="20% - Accent6 2 5_Essbase BS Tax Accounts EOY" xfId="9313" xr:uid="{00000000-0005-0000-0000-000016230000}"/>
    <cellStyle name="20% - Accent6 2 6" xfId="9314" xr:uid="{00000000-0005-0000-0000-000017230000}"/>
    <cellStyle name="20% - Accent6 2 6 2" xfId="9315" xr:uid="{00000000-0005-0000-0000-000018230000}"/>
    <cellStyle name="20% - Accent6 2 6 2 2" xfId="9316" xr:uid="{00000000-0005-0000-0000-000019230000}"/>
    <cellStyle name="20% - Accent6 2 6 3" xfId="9317" xr:uid="{00000000-0005-0000-0000-00001A230000}"/>
    <cellStyle name="20% - Accent6 2 7" xfId="9318" xr:uid="{00000000-0005-0000-0000-00001B230000}"/>
    <cellStyle name="20% - Accent6 2 7 2" xfId="9319" xr:uid="{00000000-0005-0000-0000-00001C230000}"/>
    <cellStyle name="20% - Accent6 2 7 2 2" xfId="9320" xr:uid="{00000000-0005-0000-0000-00001D230000}"/>
    <cellStyle name="20% - Accent6 2 7 2 3" xfId="9321" xr:uid="{00000000-0005-0000-0000-00001E230000}"/>
    <cellStyle name="20% - Accent6 2 7 2_Essbase BS Tax Accounts EOY" xfId="9322" xr:uid="{00000000-0005-0000-0000-00001F230000}"/>
    <cellStyle name="20% - Accent6 2 7 3" xfId="9323" xr:uid="{00000000-0005-0000-0000-000020230000}"/>
    <cellStyle name="20% - Accent6 2 7 4" xfId="9324" xr:uid="{00000000-0005-0000-0000-000021230000}"/>
    <cellStyle name="20% - Accent6 2 7 5" xfId="9325" xr:uid="{00000000-0005-0000-0000-000022230000}"/>
    <cellStyle name="20% - Accent6 2 7 6" xfId="9326" xr:uid="{00000000-0005-0000-0000-000023230000}"/>
    <cellStyle name="20% - Accent6 2 7_Essbase BS Tax Accounts EOY" xfId="9327" xr:uid="{00000000-0005-0000-0000-000024230000}"/>
    <cellStyle name="20% - Accent6 2 8" xfId="9328" xr:uid="{00000000-0005-0000-0000-000025230000}"/>
    <cellStyle name="20% - Accent6 2 8 2" xfId="9329" xr:uid="{00000000-0005-0000-0000-000026230000}"/>
    <cellStyle name="20% - Accent6 2 8 2 2" xfId="9330" xr:uid="{00000000-0005-0000-0000-000027230000}"/>
    <cellStyle name="20% - Accent6 2 8 2 3" xfId="9331" xr:uid="{00000000-0005-0000-0000-000028230000}"/>
    <cellStyle name="20% - Accent6 2 8 2_Essbase BS Tax Accounts EOY" xfId="9332" xr:uid="{00000000-0005-0000-0000-000029230000}"/>
    <cellStyle name="20% - Accent6 2 8 3" xfId="9333" xr:uid="{00000000-0005-0000-0000-00002A230000}"/>
    <cellStyle name="20% - Accent6 2 8 4" xfId="9334" xr:uid="{00000000-0005-0000-0000-00002B230000}"/>
    <cellStyle name="20% - Accent6 2 8 5" xfId="9335" xr:uid="{00000000-0005-0000-0000-00002C230000}"/>
    <cellStyle name="20% - Accent6 2 8 6" xfId="9336" xr:uid="{00000000-0005-0000-0000-00002D230000}"/>
    <cellStyle name="20% - Accent6 2 8_Essbase BS Tax Accounts EOY" xfId="9337" xr:uid="{00000000-0005-0000-0000-00002E230000}"/>
    <cellStyle name="20% - Accent6 2 9" xfId="9338" xr:uid="{00000000-0005-0000-0000-00002F230000}"/>
    <cellStyle name="20% - Accent6 2 9 2" xfId="9339" xr:uid="{00000000-0005-0000-0000-000030230000}"/>
    <cellStyle name="20% - Accent6 2 9 2 2" xfId="9340" xr:uid="{00000000-0005-0000-0000-000031230000}"/>
    <cellStyle name="20% - Accent6 2 9 2 3" xfId="9341" xr:uid="{00000000-0005-0000-0000-000032230000}"/>
    <cellStyle name="20% - Accent6 2 9 2_Essbase BS Tax Accounts EOY" xfId="9342" xr:uid="{00000000-0005-0000-0000-000033230000}"/>
    <cellStyle name="20% - Accent6 2 9 3" xfId="9343" xr:uid="{00000000-0005-0000-0000-000034230000}"/>
    <cellStyle name="20% - Accent6 2 9 4" xfId="9344" xr:uid="{00000000-0005-0000-0000-000035230000}"/>
    <cellStyle name="20% - Accent6 2 9 5" xfId="9345" xr:uid="{00000000-0005-0000-0000-000036230000}"/>
    <cellStyle name="20% - Accent6 2 9_Essbase BS Tax Accounts EOY" xfId="9346" xr:uid="{00000000-0005-0000-0000-000037230000}"/>
    <cellStyle name="20% - Accent6 2_10-1 BS" xfId="9347" xr:uid="{00000000-0005-0000-0000-000038230000}"/>
    <cellStyle name="20% - Accent6 20" xfId="9348" xr:uid="{00000000-0005-0000-0000-000039230000}"/>
    <cellStyle name="20% - Accent6 20 2" xfId="9349" xr:uid="{00000000-0005-0000-0000-00003A230000}"/>
    <cellStyle name="20% - Accent6 20 2 2" xfId="9350" xr:uid="{00000000-0005-0000-0000-00003B230000}"/>
    <cellStyle name="20% - Accent6 20 2 3" xfId="9351" xr:uid="{00000000-0005-0000-0000-00003C230000}"/>
    <cellStyle name="20% - Accent6 20 2 4" xfId="9352" xr:uid="{00000000-0005-0000-0000-00003D230000}"/>
    <cellStyle name="20% - Accent6 20 2_Essbase BS Tax Accounts EOY" xfId="9353" xr:uid="{00000000-0005-0000-0000-00003E230000}"/>
    <cellStyle name="20% - Accent6 20 3" xfId="9354" xr:uid="{00000000-0005-0000-0000-00003F230000}"/>
    <cellStyle name="20% - Accent6 20 3 2" xfId="9355" xr:uid="{00000000-0005-0000-0000-000040230000}"/>
    <cellStyle name="20% - Accent6 20 4" xfId="9356" xr:uid="{00000000-0005-0000-0000-000041230000}"/>
    <cellStyle name="20% - Accent6 20 4 2" xfId="9357" xr:uid="{00000000-0005-0000-0000-000042230000}"/>
    <cellStyle name="20% - Accent6 20 4 3" xfId="9358" xr:uid="{00000000-0005-0000-0000-000043230000}"/>
    <cellStyle name="20% - Accent6 20 4 4" xfId="9359" xr:uid="{00000000-0005-0000-0000-000044230000}"/>
    <cellStyle name="20% - Accent6 20 4_Essbase BS Tax Accounts EOY" xfId="9360" xr:uid="{00000000-0005-0000-0000-000045230000}"/>
    <cellStyle name="20% - Accent6 20 5" xfId="9361" xr:uid="{00000000-0005-0000-0000-000046230000}"/>
    <cellStyle name="20% - Accent6 20_Essbase BS Tax Accounts EOY" xfId="9362" xr:uid="{00000000-0005-0000-0000-000047230000}"/>
    <cellStyle name="20% - Accent6 21" xfId="9363" xr:uid="{00000000-0005-0000-0000-000048230000}"/>
    <cellStyle name="20% - Accent6 21 2" xfId="9364" xr:uid="{00000000-0005-0000-0000-000049230000}"/>
    <cellStyle name="20% - Accent6 21 2 2" xfId="9365" xr:uid="{00000000-0005-0000-0000-00004A230000}"/>
    <cellStyle name="20% - Accent6 21 2 3" xfId="9366" xr:uid="{00000000-0005-0000-0000-00004B230000}"/>
    <cellStyle name="20% - Accent6 21 2 4" xfId="9367" xr:uid="{00000000-0005-0000-0000-00004C230000}"/>
    <cellStyle name="20% - Accent6 21 2_Essbase BS Tax Accounts EOY" xfId="9368" xr:uid="{00000000-0005-0000-0000-00004D230000}"/>
    <cellStyle name="20% - Accent6 21 3" xfId="9369" xr:uid="{00000000-0005-0000-0000-00004E230000}"/>
    <cellStyle name="20% - Accent6 21 3 2" xfId="9370" xr:uid="{00000000-0005-0000-0000-00004F230000}"/>
    <cellStyle name="20% - Accent6 21 4" xfId="9371" xr:uid="{00000000-0005-0000-0000-000050230000}"/>
    <cellStyle name="20% - Accent6 21 4 2" xfId="9372" xr:uid="{00000000-0005-0000-0000-000051230000}"/>
    <cellStyle name="20% - Accent6 21 4 3" xfId="9373" xr:uid="{00000000-0005-0000-0000-000052230000}"/>
    <cellStyle name="20% - Accent6 21 4 4" xfId="9374" xr:uid="{00000000-0005-0000-0000-000053230000}"/>
    <cellStyle name="20% - Accent6 21 4_Essbase BS Tax Accounts EOY" xfId="9375" xr:uid="{00000000-0005-0000-0000-000054230000}"/>
    <cellStyle name="20% - Accent6 21 5" xfId="9376" xr:uid="{00000000-0005-0000-0000-000055230000}"/>
    <cellStyle name="20% - Accent6 21_Essbase BS Tax Accounts EOY" xfId="9377" xr:uid="{00000000-0005-0000-0000-000056230000}"/>
    <cellStyle name="20% - Accent6 22" xfId="9378" xr:uid="{00000000-0005-0000-0000-000057230000}"/>
    <cellStyle name="20% - Accent6 22 2" xfId="9379" xr:uid="{00000000-0005-0000-0000-000058230000}"/>
    <cellStyle name="20% - Accent6 22 2 2" xfId="9380" xr:uid="{00000000-0005-0000-0000-000059230000}"/>
    <cellStyle name="20% - Accent6 22 2 3" xfId="9381" xr:uid="{00000000-0005-0000-0000-00005A230000}"/>
    <cellStyle name="20% - Accent6 22 2 4" xfId="9382" xr:uid="{00000000-0005-0000-0000-00005B230000}"/>
    <cellStyle name="20% - Accent6 22 2_Essbase BS Tax Accounts EOY" xfId="9383" xr:uid="{00000000-0005-0000-0000-00005C230000}"/>
    <cellStyle name="20% - Accent6 22 3" xfId="9384" xr:uid="{00000000-0005-0000-0000-00005D230000}"/>
    <cellStyle name="20% - Accent6 22 3 2" xfId="9385" xr:uid="{00000000-0005-0000-0000-00005E230000}"/>
    <cellStyle name="20% - Accent6 22 4" xfId="9386" xr:uid="{00000000-0005-0000-0000-00005F230000}"/>
    <cellStyle name="20% - Accent6 22 4 2" xfId="9387" xr:uid="{00000000-0005-0000-0000-000060230000}"/>
    <cellStyle name="20% - Accent6 22 4 3" xfId="9388" xr:uid="{00000000-0005-0000-0000-000061230000}"/>
    <cellStyle name="20% - Accent6 22 4 4" xfId="9389" xr:uid="{00000000-0005-0000-0000-000062230000}"/>
    <cellStyle name="20% - Accent6 22 4_Essbase BS Tax Accounts EOY" xfId="9390" xr:uid="{00000000-0005-0000-0000-000063230000}"/>
    <cellStyle name="20% - Accent6 22 5" xfId="9391" xr:uid="{00000000-0005-0000-0000-000064230000}"/>
    <cellStyle name="20% - Accent6 22_Essbase BS Tax Accounts EOY" xfId="9392" xr:uid="{00000000-0005-0000-0000-000065230000}"/>
    <cellStyle name="20% - Accent6 23" xfId="9393" xr:uid="{00000000-0005-0000-0000-000066230000}"/>
    <cellStyle name="20% - Accent6 23 2" xfId="9394" xr:uid="{00000000-0005-0000-0000-000067230000}"/>
    <cellStyle name="20% - Accent6 23 2 2" xfId="9395" xr:uid="{00000000-0005-0000-0000-000068230000}"/>
    <cellStyle name="20% - Accent6 23 3" xfId="9396" xr:uid="{00000000-0005-0000-0000-000069230000}"/>
    <cellStyle name="20% - Accent6 23 3 2" xfId="9397" xr:uid="{00000000-0005-0000-0000-00006A230000}"/>
    <cellStyle name="20% - Accent6 23 3 3" xfId="9398" xr:uid="{00000000-0005-0000-0000-00006B230000}"/>
    <cellStyle name="20% - Accent6 23 3 4" xfId="9399" xr:uid="{00000000-0005-0000-0000-00006C230000}"/>
    <cellStyle name="20% - Accent6 23 3_Essbase BS Tax Accounts EOY" xfId="9400" xr:uid="{00000000-0005-0000-0000-00006D230000}"/>
    <cellStyle name="20% - Accent6 23 4" xfId="9401" xr:uid="{00000000-0005-0000-0000-00006E230000}"/>
    <cellStyle name="20% - Accent6 23_Essbase BS Tax Accounts EOY" xfId="9402" xr:uid="{00000000-0005-0000-0000-00006F230000}"/>
    <cellStyle name="20% - Accent6 24" xfId="9403" xr:uid="{00000000-0005-0000-0000-000070230000}"/>
    <cellStyle name="20% - Accent6 24 10" xfId="9404" xr:uid="{00000000-0005-0000-0000-000071230000}"/>
    <cellStyle name="20% - Accent6 24 11" xfId="9405" xr:uid="{00000000-0005-0000-0000-000072230000}"/>
    <cellStyle name="20% - Accent6 24 11 2" xfId="9406" xr:uid="{00000000-0005-0000-0000-000073230000}"/>
    <cellStyle name="20% - Accent6 24 11 2 2" xfId="9407" xr:uid="{00000000-0005-0000-0000-000074230000}"/>
    <cellStyle name="20% - Accent6 24 11 2 3" xfId="9408" xr:uid="{00000000-0005-0000-0000-000075230000}"/>
    <cellStyle name="20% - Accent6 24 11 2_Essbase BS Tax Accounts EOY" xfId="9409" xr:uid="{00000000-0005-0000-0000-000076230000}"/>
    <cellStyle name="20% - Accent6 24 11 3" xfId="9410" xr:uid="{00000000-0005-0000-0000-000077230000}"/>
    <cellStyle name="20% - Accent6 24 11 4" xfId="9411" xr:uid="{00000000-0005-0000-0000-000078230000}"/>
    <cellStyle name="20% - Accent6 24 11_Essbase BS Tax Accounts EOY" xfId="9412" xr:uid="{00000000-0005-0000-0000-000079230000}"/>
    <cellStyle name="20% - Accent6 24 12" xfId="9413" xr:uid="{00000000-0005-0000-0000-00007A230000}"/>
    <cellStyle name="20% - Accent6 24 12 2" xfId="9414" xr:uid="{00000000-0005-0000-0000-00007B230000}"/>
    <cellStyle name="20% - Accent6 24 12 2 2" xfId="9415" xr:uid="{00000000-0005-0000-0000-00007C230000}"/>
    <cellStyle name="20% - Accent6 24 12 2 3" xfId="9416" xr:uid="{00000000-0005-0000-0000-00007D230000}"/>
    <cellStyle name="20% - Accent6 24 12 2_Essbase BS Tax Accounts EOY" xfId="9417" xr:uid="{00000000-0005-0000-0000-00007E230000}"/>
    <cellStyle name="20% - Accent6 24 12 3" xfId="9418" xr:uid="{00000000-0005-0000-0000-00007F230000}"/>
    <cellStyle name="20% - Accent6 24 12 4" xfId="9419" xr:uid="{00000000-0005-0000-0000-000080230000}"/>
    <cellStyle name="20% - Accent6 24 12_Essbase BS Tax Accounts EOY" xfId="9420" xr:uid="{00000000-0005-0000-0000-000081230000}"/>
    <cellStyle name="20% - Accent6 24 13" xfId="9421" xr:uid="{00000000-0005-0000-0000-000082230000}"/>
    <cellStyle name="20% - Accent6 24 14" xfId="9422" xr:uid="{00000000-0005-0000-0000-000083230000}"/>
    <cellStyle name="20% - Accent6 24 15" xfId="9423" xr:uid="{00000000-0005-0000-0000-000084230000}"/>
    <cellStyle name="20% - Accent6 24 2" xfId="9424" xr:uid="{00000000-0005-0000-0000-000085230000}"/>
    <cellStyle name="20% - Accent6 24 2 2" xfId="9425" xr:uid="{00000000-0005-0000-0000-000086230000}"/>
    <cellStyle name="20% - Accent6 24 2 3" xfId="9426" xr:uid="{00000000-0005-0000-0000-000087230000}"/>
    <cellStyle name="20% - Accent6 24 2 4" xfId="9427" xr:uid="{00000000-0005-0000-0000-000088230000}"/>
    <cellStyle name="20% - Accent6 24 2_Essbase BS Tax Accounts EOY" xfId="9428" xr:uid="{00000000-0005-0000-0000-000089230000}"/>
    <cellStyle name="20% - Accent6 24 3" xfId="9429" xr:uid="{00000000-0005-0000-0000-00008A230000}"/>
    <cellStyle name="20% - Accent6 24 3 2" xfId="9430" xr:uid="{00000000-0005-0000-0000-00008B230000}"/>
    <cellStyle name="20% - Accent6 24 3 2 2" xfId="9431" xr:uid="{00000000-0005-0000-0000-00008C230000}"/>
    <cellStyle name="20% - Accent6 24 3 2 2 2" xfId="9432" xr:uid="{00000000-0005-0000-0000-00008D230000}"/>
    <cellStyle name="20% - Accent6 24 3 2 2 2 2" xfId="9433" xr:uid="{00000000-0005-0000-0000-00008E230000}"/>
    <cellStyle name="20% - Accent6 24 3 2 2 2 3" xfId="9434" xr:uid="{00000000-0005-0000-0000-00008F230000}"/>
    <cellStyle name="20% - Accent6 24 3 2 2 2_Essbase BS Tax Accounts EOY" xfId="9435" xr:uid="{00000000-0005-0000-0000-000090230000}"/>
    <cellStyle name="20% - Accent6 24 3 2 2 3" xfId="9436" xr:uid="{00000000-0005-0000-0000-000091230000}"/>
    <cellStyle name="20% - Accent6 24 3 2 2 4" xfId="9437" xr:uid="{00000000-0005-0000-0000-000092230000}"/>
    <cellStyle name="20% - Accent6 24 3 2 2_Essbase BS Tax Accounts EOY" xfId="9438" xr:uid="{00000000-0005-0000-0000-000093230000}"/>
    <cellStyle name="20% - Accent6 24 3 2 3" xfId="9439" xr:uid="{00000000-0005-0000-0000-000094230000}"/>
    <cellStyle name="20% - Accent6 24 3 2 3 2" xfId="9440" xr:uid="{00000000-0005-0000-0000-000095230000}"/>
    <cellStyle name="20% - Accent6 24 3 2 3 3" xfId="9441" xr:uid="{00000000-0005-0000-0000-000096230000}"/>
    <cellStyle name="20% - Accent6 24 3 2 3_Essbase BS Tax Accounts EOY" xfId="9442" xr:uid="{00000000-0005-0000-0000-000097230000}"/>
    <cellStyle name="20% - Accent6 24 3 2 4" xfId="9443" xr:uid="{00000000-0005-0000-0000-000098230000}"/>
    <cellStyle name="20% - Accent6 24 3 2 5" xfId="9444" xr:uid="{00000000-0005-0000-0000-000099230000}"/>
    <cellStyle name="20% - Accent6 24 3 2_Essbase BS Tax Accounts EOY" xfId="9445" xr:uid="{00000000-0005-0000-0000-00009A230000}"/>
    <cellStyle name="20% - Accent6 24 3 3" xfId="9446" xr:uid="{00000000-0005-0000-0000-00009B230000}"/>
    <cellStyle name="20% - Accent6 24 3 3 2" xfId="9447" xr:uid="{00000000-0005-0000-0000-00009C230000}"/>
    <cellStyle name="20% - Accent6 24 3 3 2 2" xfId="9448" xr:uid="{00000000-0005-0000-0000-00009D230000}"/>
    <cellStyle name="20% - Accent6 24 3 3 2 3" xfId="9449" xr:uid="{00000000-0005-0000-0000-00009E230000}"/>
    <cellStyle name="20% - Accent6 24 3 3 2_Essbase BS Tax Accounts EOY" xfId="9450" xr:uid="{00000000-0005-0000-0000-00009F230000}"/>
    <cellStyle name="20% - Accent6 24 3 3 3" xfId="9451" xr:uid="{00000000-0005-0000-0000-0000A0230000}"/>
    <cellStyle name="20% - Accent6 24 3 3 4" xfId="9452" xr:uid="{00000000-0005-0000-0000-0000A1230000}"/>
    <cellStyle name="20% - Accent6 24 3 3_Essbase BS Tax Accounts EOY" xfId="9453" xr:uid="{00000000-0005-0000-0000-0000A2230000}"/>
    <cellStyle name="20% - Accent6 24 3 4" xfId="9454" xr:uid="{00000000-0005-0000-0000-0000A3230000}"/>
    <cellStyle name="20% - Accent6 24 3 4 2" xfId="9455" xr:uid="{00000000-0005-0000-0000-0000A4230000}"/>
    <cellStyle name="20% - Accent6 24 3 4 3" xfId="9456" xr:uid="{00000000-0005-0000-0000-0000A5230000}"/>
    <cellStyle name="20% - Accent6 24 3 4_Essbase BS Tax Accounts EOY" xfId="9457" xr:uid="{00000000-0005-0000-0000-0000A6230000}"/>
    <cellStyle name="20% - Accent6 24 3 5" xfId="9458" xr:uid="{00000000-0005-0000-0000-0000A7230000}"/>
    <cellStyle name="20% - Accent6 24 3 6" xfId="9459" xr:uid="{00000000-0005-0000-0000-0000A8230000}"/>
    <cellStyle name="20% - Accent6 24 3 7" xfId="9460" xr:uid="{00000000-0005-0000-0000-0000A9230000}"/>
    <cellStyle name="20% - Accent6 24 3_Essbase BS Tax Accounts EOY" xfId="9461" xr:uid="{00000000-0005-0000-0000-0000AA230000}"/>
    <cellStyle name="20% - Accent6 24 4" xfId="9462" xr:uid="{00000000-0005-0000-0000-0000AB230000}"/>
    <cellStyle name="20% - Accent6 24 4 2" xfId="9463" xr:uid="{00000000-0005-0000-0000-0000AC230000}"/>
    <cellStyle name="20% - Accent6 24 4 2 2" xfId="9464" xr:uid="{00000000-0005-0000-0000-0000AD230000}"/>
    <cellStyle name="20% - Accent6 24 4 2 2 2" xfId="9465" xr:uid="{00000000-0005-0000-0000-0000AE230000}"/>
    <cellStyle name="20% - Accent6 24 4 2 2 3" xfId="9466" xr:uid="{00000000-0005-0000-0000-0000AF230000}"/>
    <cellStyle name="20% - Accent6 24 4 2 2_Essbase BS Tax Accounts EOY" xfId="9467" xr:uid="{00000000-0005-0000-0000-0000B0230000}"/>
    <cellStyle name="20% - Accent6 24 4 2 3" xfId="9468" xr:uid="{00000000-0005-0000-0000-0000B1230000}"/>
    <cellStyle name="20% - Accent6 24 4 2 4" xfId="9469" xr:uid="{00000000-0005-0000-0000-0000B2230000}"/>
    <cellStyle name="20% - Accent6 24 4 2_Essbase BS Tax Accounts EOY" xfId="9470" xr:uid="{00000000-0005-0000-0000-0000B3230000}"/>
    <cellStyle name="20% - Accent6 24 4 3" xfId="9471" xr:uid="{00000000-0005-0000-0000-0000B4230000}"/>
    <cellStyle name="20% - Accent6 24 4 3 2" xfId="9472" xr:uid="{00000000-0005-0000-0000-0000B5230000}"/>
    <cellStyle name="20% - Accent6 24 4 3 3" xfId="9473" xr:uid="{00000000-0005-0000-0000-0000B6230000}"/>
    <cellStyle name="20% - Accent6 24 4 3_Essbase BS Tax Accounts EOY" xfId="9474" xr:uid="{00000000-0005-0000-0000-0000B7230000}"/>
    <cellStyle name="20% - Accent6 24 4 4" xfId="9475" xr:uid="{00000000-0005-0000-0000-0000B8230000}"/>
    <cellStyle name="20% - Accent6 24 4 5" xfId="9476" xr:uid="{00000000-0005-0000-0000-0000B9230000}"/>
    <cellStyle name="20% - Accent6 24 4_Essbase BS Tax Accounts EOY" xfId="9477" xr:uid="{00000000-0005-0000-0000-0000BA230000}"/>
    <cellStyle name="20% - Accent6 24 5" xfId="9478" xr:uid="{00000000-0005-0000-0000-0000BB230000}"/>
    <cellStyle name="20% - Accent6 24 6" xfId="9479" xr:uid="{00000000-0005-0000-0000-0000BC230000}"/>
    <cellStyle name="20% - Accent6 24 7" xfId="9480" xr:uid="{00000000-0005-0000-0000-0000BD230000}"/>
    <cellStyle name="20% - Accent6 24 8" xfId="9481" xr:uid="{00000000-0005-0000-0000-0000BE230000}"/>
    <cellStyle name="20% - Accent6 24 9" xfId="9482" xr:uid="{00000000-0005-0000-0000-0000BF230000}"/>
    <cellStyle name="20% - Accent6 24_Basis Detail" xfId="9483" xr:uid="{00000000-0005-0000-0000-0000C0230000}"/>
    <cellStyle name="20% - Accent6 25" xfId="9484" xr:uid="{00000000-0005-0000-0000-0000C1230000}"/>
    <cellStyle name="20% - Accent6 25 10" xfId="9485" xr:uid="{00000000-0005-0000-0000-0000C2230000}"/>
    <cellStyle name="20% - Accent6 25 11" xfId="9486" xr:uid="{00000000-0005-0000-0000-0000C3230000}"/>
    <cellStyle name="20% - Accent6 25 12" xfId="9487" xr:uid="{00000000-0005-0000-0000-0000C4230000}"/>
    <cellStyle name="20% - Accent6 25 2" xfId="9488" xr:uid="{00000000-0005-0000-0000-0000C5230000}"/>
    <cellStyle name="20% - Accent6 25 2 2" xfId="9489" xr:uid="{00000000-0005-0000-0000-0000C6230000}"/>
    <cellStyle name="20% - Accent6 25 2 3" xfId="9490" xr:uid="{00000000-0005-0000-0000-0000C7230000}"/>
    <cellStyle name="20% - Accent6 25 2 4" xfId="9491" xr:uid="{00000000-0005-0000-0000-0000C8230000}"/>
    <cellStyle name="20% - Accent6 25 2 5" xfId="9492" xr:uid="{00000000-0005-0000-0000-0000C9230000}"/>
    <cellStyle name="20% - Accent6 25 2_Essbase BS Tax Accounts EOY" xfId="9493" xr:uid="{00000000-0005-0000-0000-0000CA230000}"/>
    <cellStyle name="20% - Accent6 25 3" xfId="9494" xr:uid="{00000000-0005-0000-0000-0000CB230000}"/>
    <cellStyle name="20% - Accent6 25 3 2" xfId="9495" xr:uid="{00000000-0005-0000-0000-0000CC230000}"/>
    <cellStyle name="20% - Accent6 25 4" xfId="9496" xr:uid="{00000000-0005-0000-0000-0000CD230000}"/>
    <cellStyle name="20% - Accent6 25 4 2" xfId="9497" xr:uid="{00000000-0005-0000-0000-0000CE230000}"/>
    <cellStyle name="20% - Accent6 25 4 3" xfId="9498" xr:uid="{00000000-0005-0000-0000-0000CF230000}"/>
    <cellStyle name="20% - Accent6 25 4 4" xfId="9499" xr:uid="{00000000-0005-0000-0000-0000D0230000}"/>
    <cellStyle name="20% - Accent6 25 4 5" xfId="9500" xr:uid="{00000000-0005-0000-0000-0000D1230000}"/>
    <cellStyle name="20% - Accent6 25 4_Essbase BS Tax Accounts EOY" xfId="9501" xr:uid="{00000000-0005-0000-0000-0000D2230000}"/>
    <cellStyle name="20% - Accent6 25 5" xfId="9502" xr:uid="{00000000-0005-0000-0000-0000D3230000}"/>
    <cellStyle name="20% - Accent6 25 5 2" xfId="9503" xr:uid="{00000000-0005-0000-0000-0000D4230000}"/>
    <cellStyle name="20% - Accent6 25 5 2 2" xfId="9504" xr:uid="{00000000-0005-0000-0000-0000D5230000}"/>
    <cellStyle name="20% - Accent6 25 5 2 2 2" xfId="9505" xr:uid="{00000000-0005-0000-0000-0000D6230000}"/>
    <cellStyle name="20% - Accent6 25 5 2 2 2 2" xfId="9506" xr:uid="{00000000-0005-0000-0000-0000D7230000}"/>
    <cellStyle name="20% - Accent6 25 5 2 2 2 3" xfId="9507" xr:uid="{00000000-0005-0000-0000-0000D8230000}"/>
    <cellStyle name="20% - Accent6 25 5 2 2 2_Essbase BS Tax Accounts EOY" xfId="9508" xr:uid="{00000000-0005-0000-0000-0000D9230000}"/>
    <cellStyle name="20% - Accent6 25 5 2 2 3" xfId="9509" xr:uid="{00000000-0005-0000-0000-0000DA230000}"/>
    <cellStyle name="20% - Accent6 25 5 2 2 4" xfId="9510" xr:uid="{00000000-0005-0000-0000-0000DB230000}"/>
    <cellStyle name="20% - Accent6 25 5 2 2_Essbase BS Tax Accounts EOY" xfId="9511" xr:uid="{00000000-0005-0000-0000-0000DC230000}"/>
    <cellStyle name="20% - Accent6 25 5 2 3" xfId="9512" xr:uid="{00000000-0005-0000-0000-0000DD230000}"/>
    <cellStyle name="20% - Accent6 25 5 2 3 2" xfId="9513" xr:uid="{00000000-0005-0000-0000-0000DE230000}"/>
    <cellStyle name="20% - Accent6 25 5 2 3 3" xfId="9514" xr:uid="{00000000-0005-0000-0000-0000DF230000}"/>
    <cellStyle name="20% - Accent6 25 5 2 3_Essbase BS Tax Accounts EOY" xfId="9515" xr:uid="{00000000-0005-0000-0000-0000E0230000}"/>
    <cellStyle name="20% - Accent6 25 5 2 4" xfId="9516" xr:uid="{00000000-0005-0000-0000-0000E1230000}"/>
    <cellStyle name="20% - Accent6 25 5 2 5" xfId="9517" xr:uid="{00000000-0005-0000-0000-0000E2230000}"/>
    <cellStyle name="20% - Accent6 25 5 2_Essbase BS Tax Accounts EOY" xfId="9518" xr:uid="{00000000-0005-0000-0000-0000E3230000}"/>
    <cellStyle name="20% - Accent6 25 5 3" xfId="9519" xr:uid="{00000000-0005-0000-0000-0000E4230000}"/>
    <cellStyle name="20% - Accent6 25 5 3 2" xfId="9520" xr:uid="{00000000-0005-0000-0000-0000E5230000}"/>
    <cellStyle name="20% - Accent6 25 5 3 2 2" xfId="9521" xr:uid="{00000000-0005-0000-0000-0000E6230000}"/>
    <cellStyle name="20% - Accent6 25 5 3 2 3" xfId="9522" xr:uid="{00000000-0005-0000-0000-0000E7230000}"/>
    <cellStyle name="20% - Accent6 25 5 3 2_Essbase BS Tax Accounts EOY" xfId="9523" xr:uid="{00000000-0005-0000-0000-0000E8230000}"/>
    <cellStyle name="20% - Accent6 25 5 3 3" xfId="9524" xr:uid="{00000000-0005-0000-0000-0000E9230000}"/>
    <cellStyle name="20% - Accent6 25 5 3 4" xfId="9525" xr:uid="{00000000-0005-0000-0000-0000EA230000}"/>
    <cellStyle name="20% - Accent6 25 5 3_Essbase BS Tax Accounts EOY" xfId="9526" xr:uid="{00000000-0005-0000-0000-0000EB230000}"/>
    <cellStyle name="20% - Accent6 25 5 4" xfId="9527" xr:uid="{00000000-0005-0000-0000-0000EC230000}"/>
    <cellStyle name="20% - Accent6 25 5 4 2" xfId="9528" xr:uid="{00000000-0005-0000-0000-0000ED230000}"/>
    <cellStyle name="20% - Accent6 25 5 4 3" xfId="9529" xr:uid="{00000000-0005-0000-0000-0000EE230000}"/>
    <cellStyle name="20% - Accent6 25 5 4_Essbase BS Tax Accounts EOY" xfId="9530" xr:uid="{00000000-0005-0000-0000-0000EF230000}"/>
    <cellStyle name="20% - Accent6 25 5 5" xfId="9531" xr:uid="{00000000-0005-0000-0000-0000F0230000}"/>
    <cellStyle name="20% - Accent6 25 5 6" xfId="9532" xr:uid="{00000000-0005-0000-0000-0000F1230000}"/>
    <cellStyle name="20% - Accent6 25 5 7" xfId="9533" xr:uid="{00000000-0005-0000-0000-0000F2230000}"/>
    <cellStyle name="20% - Accent6 25 5_Essbase BS Tax Accounts EOY" xfId="9534" xr:uid="{00000000-0005-0000-0000-0000F3230000}"/>
    <cellStyle name="20% - Accent6 25 6" xfId="9535" xr:uid="{00000000-0005-0000-0000-0000F4230000}"/>
    <cellStyle name="20% - Accent6 25 6 2" xfId="9536" xr:uid="{00000000-0005-0000-0000-0000F5230000}"/>
    <cellStyle name="20% - Accent6 25 6 2 2" xfId="9537" xr:uid="{00000000-0005-0000-0000-0000F6230000}"/>
    <cellStyle name="20% - Accent6 25 6 2 2 2" xfId="9538" xr:uid="{00000000-0005-0000-0000-0000F7230000}"/>
    <cellStyle name="20% - Accent6 25 6 2 2 3" xfId="9539" xr:uid="{00000000-0005-0000-0000-0000F8230000}"/>
    <cellStyle name="20% - Accent6 25 6 2 2_Essbase BS Tax Accounts EOY" xfId="9540" xr:uid="{00000000-0005-0000-0000-0000F9230000}"/>
    <cellStyle name="20% - Accent6 25 6 2 3" xfId="9541" xr:uid="{00000000-0005-0000-0000-0000FA230000}"/>
    <cellStyle name="20% - Accent6 25 6 2 4" xfId="9542" xr:uid="{00000000-0005-0000-0000-0000FB230000}"/>
    <cellStyle name="20% - Accent6 25 6 2_Essbase BS Tax Accounts EOY" xfId="9543" xr:uid="{00000000-0005-0000-0000-0000FC230000}"/>
    <cellStyle name="20% - Accent6 25 6 3" xfId="9544" xr:uid="{00000000-0005-0000-0000-0000FD230000}"/>
    <cellStyle name="20% - Accent6 25 6 3 2" xfId="9545" xr:uid="{00000000-0005-0000-0000-0000FE230000}"/>
    <cellStyle name="20% - Accent6 25 6 3 3" xfId="9546" xr:uid="{00000000-0005-0000-0000-0000FF230000}"/>
    <cellStyle name="20% - Accent6 25 6 3_Essbase BS Tax Accounts EOY" xfId="9547" xr:uid="{00000000-0005-0000-0000-000000240000}"/>
    <cellStyle name="20% - Accent6 25 6 4" xfId="9548" xr:uid="{00000000-0005-0000-0000-000001240000}"/>
    <cellStyle name="20% - Accent6 25 6 5" xfId="9549" xr:uid="{00000000-0005-0000-0000-000002240000}"/>
    <cellStyle name="20% - Accent6 25 6 6" xfId="9550" xr:uid="{00000000-0005-0000-0000-000003240000}"/>
    <cellStyle name="20% - Accent6 25 6_Essbase BS Tax Accounts EOY" xfId="9551" xr:uid="{00000000-0005-0000-0000-000004240000}"/>
    <cellStyle name="20% - Accent6 25 7" xfId="9552" xr:uid="{00000000-0005-0000-0000-000005240000}"/>
    <cellStyle name="20% - Accent6 25 7 2" xfId="9553" xr:uid="{00000000-0005-0000-0000-000006240000}"/>
    <cellStyle name="20% - Accent6 25 7 2 2" xfId="9554" xr:uid="{00000000-0005-0000-0000-000007240000}"/>
    <cellStyle name="20% - Accent6 25 7 2 3" xfId="9555" xr:uid="{00000000-0005-0000-0000-000008240000}"/>
    <cellStyle name="20% - Accent6 25 7 2_Essbase BS Tax Accounts EOY" xfId="9556" xr:uid="{00000000-0005-0000-0000-000009240000}"/>
    <cellStyle name="20% - Accent6 25 7 3" xfId="9557" xr:uid="{00000000-0005-0000-0000-00000A240000}"/>
    <cellStyle name="20% - Accent6 25 7 4" xfId="9558" xr:uid="{00000000-0005-0000-0000-00000B240000}"/>
    <cellStyle name="20% - Accent6 25 7_Essbase BS Tax Accounts EOY" xfId="9559" xr:uid="{00000000-0005-0000-0000-00000C240000}"/>
    <cellStyle name="20% - Accent6 25 8" xfId="9560" xr:uid="{00000000-0005-0000-0000-00000D240000}"/>
    <cellStyle name="20% - Accent6 25 8 2" xfId="9561" xr:uid="{00000000-0005-0000-0000-00000E240000}"/>
    <cellStyle name="20% - Accent6 25 8 2 2" xfId="9562" xr:uid="{00000000-0005-0000-0000-00000F240000}"/>
    <cellStyle name="20% - Accent6 25 8 2 3" xfId="9563" xr:uid="{00000000-0005-0000-0000-000010240000}"/>
    <cellStyle name="20% - Accent6 25 8 2_Essbase BS Tax Accounts EOY" xfId="9564" xr:uid="{00000000-0005-0000-0000-000011240000}"/>
    <cellStyle name="20% - Accent6 25 8 3" xfId="9565" xr:uid="{00000000-0005-0000-0000-000012240000}"/>
    <cellStyle name="20% - Accent6 25 8 4" xfId="9566" xr:uid="{00000000-0005-0000-0000-000013240000}"/>
    <cellStyle name="20% - Accent6 25 8_Essbase BS Tax Accounts EOY" xfId="9567" xr:uid="{00000000-0005-0000-0000-000014240000}"/>
    <cellStyle name="20% - Accent6 25 9" xfId="9568" xr:uid="{00000000-0005-0000-0000-000015240000}"/>
    <cellStyle name="20% - Accent6 25_Basis Detail" xfId="9569" xr:uid="{00000000-0005-0000-0000-000016240000}"/>
    <cellStyle name="20% - Accent6 26" xfId="9570" xr:uid="{00000000-0005-0000-0000-000017240000}"/>
    <cellStyle name="20% - Accent6 26 10" xfId="9571" xr:uid="{00000000-0005-0000-0000-000018240000}"/>
    <cellStyle name="20% - Accent6 26 11" xfId="9572" xr:uid="{00000000-0005-0000-0000-000019240000}"/>
    <cellStyle name="20% - Accent6 26 2" xfId="9573" xr:uid="{00000000-0005-0000-0000-00001A240000}"/>
    <cellStyle name="20% - Accent6 26 2 2" xfId="9574" xr:uid="{00000000-0005-0000-0000-00001B240000}"/>
    <cellStyle name="20% - Accent6 26 2 2 2" xfId="9575" xr:uid="{00000000-0005-0000-0000-00001C240000}"/>
    <cellStyle name="20% - Accent6 26 2 2 2 2" xfId="9576" xr:uid="{00000000-0005-0000-0000-00001D240000}"/>
    <cellStyle name="20% - Accent6 26 2 2 2 3" xfId="9577" xr:uid="{00000000-0005-0000-0000-00001E240000}"/>
    <cellStyle name="20% - Accent6 26 2 2 2_Essbase BS Tax Accounts EOY" xfId="9578" xr:uid="{00000000-0005-0000-0000-00001F240000}"/>
    <cellStyle name="20% - Accent6 26 2 2 3" xfId="9579" xr:uid="{00000000-0005-0000-0000-000020240000}"/>
    <cellStyle name="20% - Accent6 26 2 2 4" xfId="9580" xr:uid="{00000000-0005-0000-0000-000021240000}"/>
    <cellStyle name="20% - Accent6 26 2 2_Essbase BS Tax Accounts EOY" xfId="9581" xr:uid="{00000000-0005-0000-0000-000022240000}"/>
    <cellStyle name="20% - Accent6 26 2 3" xfId="9582" xr:uid="{00000000-0005-0000-0000-000023240000}"/>
    <cellStyle name="20% - Accent6 26 2 3 2" xfId="9583" xr:uid="{00000000-0005-0000-0000-000024240000}"/>
    <cellStyle name="20% - Accent6 26 2 3 2 2" xfId="9584" xr:uid="{00000000-0005-0000-0000-000025240000}"/>
    <cellStyle name="20% - Accent6 26 2 3 3" xfId="9585" xr:uid="{00000000-0005-0000-0000-000026240000}"/>
    <cellStyle name="20% - Accent6 26 2 3 4" xfId="9586" xr:uid="{00000000-0005-0000-0000-000027240000}"/>
    <cellStyle name="20% - Accent6 26 2 3_Essbase BS Tax Accounts EOY" xfId="9587" xr:uid="{00000000-0005-0000-0000-000028240000}"/>
    <cellStyle name="20% - Accent6 26 2 4" xfId="9588" xr:uid="{00000000-0005-0000-0000-000029240000}"/>
    <cellStyle name="20% - Accent6 26 2 4 2" xfId="9589" xr:uid="{00000000-0005-0000-0000-00002A240000}"/>
    <cellStyle name="20% - Accent6 26 2 5" xfId="9590" xr:uid="{00000000-0005-0000-0000-00002B240000}"/>
    <cellStyle name="20% - Accent6 26 2 6" xfId="9591" xr:uid="{00000000-0005-0000-0000-00002C240000}"/>
    <cellStyle name="20% - Accent6 26 2 7" xfId="9592" xr:uid="{00000000-0005-0000-0000-00002D240000}"/>
    <cellStyle name="20% - Accent6 26 2_Essbase BS Tax Accounts EOY" xfId="9593" xr:uid="{00000000-0005-0000-0000-00002E240000}"/>
    <cellStyle name="20% - Accent6 26 3" xfId="9594" xr:uid="{00000000-0005-0000-0000-00002F240000}"/>
    <cellStyle name="20% - Accent6 26 3 2" xfId="9595" xr:uid="{00000000-0005-0000-0000-000030240000}"/>
    <cellStyle name="20% - Accent6 26 3 2 2" xfId="9596" xr:uid="{00000000-0005-0000-0000-000031240000}"/>
    <cellStyle name="20% - Accent6 26 3 2 3" xfId="9597" xr:uid="{00000000-0005-0000-0000-000032240000}"/>
    <cellStyle name="20% - Accent6 26 3 2_Essbase BS Tax Accounts EOY" xfId="9598" xr:uid="{00000000-0005-0000-0000-000033240000}"/>
    <cellStyle name="20% - Accent6 26 3 3" xfId="9599" xr:uid="{00000000-0005-0000-0000-000034240000}"/>
    <cellStyle name="20% - Accent6 26 3 4" xfId="9600" xr:uid="{00000000-0005-0000-0000-000035240000}"/>
    <cellStyle name="20% - Accent6 26 3_Essbase BS Tax Accounts EOY" xfId="9601" xr:uid="{00000000-0005-0000-0000-000036240000}"/>
    <cellStyle name="20% - Accent6 26 4" xfId="9602" xr:uid="{00000000-0005-0000-0000-000037240000}"/>
    <cellStyle name="20% - Accent6 26 4 2" xfId="9603" xr:uid="{00000000-0005-0000-0000-000038240000}"/>
    <cellStyle name="20% - Accent6 26 4 2 2" xfId="9604" xr:uid="{00000000-0005-0000-0000-000039240000}"/>
    <cellStyle name="20% - Accent6 26 4 2 3" xfId="9605" xr:uid="{00000000-0005-0000-0000-00003A240000}"/>
    <cellStyle name="20% - Accent6 26 4 3" xfId="9606" xr:uid="{00000000-0005-0000-0000-00003B240000}"/>
    <cellStyle name="20% - Accent6 26 4 4" xfId="9607" xr:uid="{00000000-0005-0000-0000-00003C240000}"/>
    <cellStyle name="20% - Accent6 26 4_Essbase BS Tax Accounts EOY" xfId="9608" xr:uid="{00000000-0005-0000-0000-00003D240000}"/>
    <cellStyle name="20% - Accent6 26 5" xfId="9609" xr:uid="{00000000-0005-0000-0000-00003E240000}"/>
    <cellStyle name="20% - Accent6 26 5 2" xfId="9610" xr:uid="{00000000-0005-0000-0000-00003F240000}"/>
    <cellStyle name="20% - Accent6 26 5 2 2" xfId="9611" xr:uid="{00000000-0005-0000-0000-000040240000}"/>
    <cellStyle name="20% - Accent6 26 5 3" xfId="9612" xr:uid="{00000000-0005-0000-0000-000041240000}"/>
    <cellStyle name="20% - Accent6 26 5 4" xfId="9613" xr:uid="{00000000-0005-0000-0000-000042240000}"/>
    <cellStyle name="20% - Accent6 26 6" xfId="9614" xr:uid="{00000000-0005-0000-0000-000043240000}"/>
    <cellStyle name="20% - Accent6 26 6 2" xfId="9615" xr:uid="{00000000-0005-0000-0000-000044240000}"/>
    <cellStyle name="20% - Accent6 26 6 2 2" xfId="9616" xr:uid="{00000000-0005-0000-0000-000045240000}"/>
    <cellStyle name="20% - Accent6 26 6 3" xfId="9617" xr:uid="{00000000-0005-0000-0000-000046240000}"/>
    <cellStyle name="20% - Accent6 26 6 4" xfId="9618" xr:uid="{00000000-0005-0000-0000-000047240000}"/>
    <cellStyle name="20% - Accent6 26 6_Essbase BS Tax Accounts EOY" xfId="9619" xr:uid="{00000000-0005-0000-0000-000048240000}"/>
    <cellStyle name="20% - Accent6 26 7" xfId="9620" xr:uid="{00000000-0005-0000-0000-000049240000}"/>
    <cellStyle name="20% - Accent6 26 7 2" xfId="9621" xr:uid="{00000000-0005-0000-0000-00004A240000}"/>
    <cellStyle name="20% - Accent6 26 7 2 2" xfId="9622" xr:uid="{00000000-0005-0000-0000-00004B240000}"/>
    <cellStyle name="20% - Accent6 26 7 3" xfId="9623" xr:uid="{00000000-0005-0000-0000-00004C240000}"/>
    <cellStyle name="20% - Accent6 26 7 4" xfId="9624" xr:uid="{00000000-0005-0000-0000-00004D240000}"/>
    <cellStyle name="20% - Accent6 26 7_Essbase BS Tax Accounts EOY" xfId="9625" xr:uid="{00000000-0005-0000-0000-00004E240000}"/>
    <cellStyle name="20% - Accent6 26 8" xfId="9626" xr:uid="{00000000-0005-0000-0000-00004F240000}"/>
    <cellStyle name="20% - Accent6 26 8 2" xfId="9627" xr:uid="{00000000-0005-0000-0000-000050240000}"/>
    <cellStyle name="20% - Accent6 26 8 2 2" xfId="9628" xr:uid="{00000000-0005-0000-0000-000051240000}"/>
    <cellStyle name="20% - Accent6 26 8 3" xfId="9629" xr:uid="{00000000-0005-0000-0000-000052240000}"/>
    <cellStyle name="20% - Accent6 26 8 4" xfId="9630" xr:uid="{00000000-0005-0000-0000-000053240000}"/>
    <cellStyle name="20% - Accent6 26 8_Essbase BS Tax Accounts EOY" xfId="9631" xr:uid="{00000000-0005-0000-0000-000054240000}"/>
    <cellStyle name="20% - Accent6 26 9" xfId="9632" xr:uid="{00000000-0005-0000-0000-000055240000}"/>
    <cellStyle name="20% - Accent6 26 9 2" xfId="9633" xr:uid="{00000000-0005-0000-0000-000056240000}"/>
    <cellStyle name="20% - Accent6 26_Essbase BS Tax Accounts EOY" xfId="9634" xr:uid="{00000000-0005-0000-0000-000057240000}"/>
    <cellStyle name="20% - Accent6 27" xfId="9635" xr:uid="{00000000-0005-0000-0000-000058240000}"/>
    <cellStyle name="20% - Accent6 27 2" xfId="9636" xr:uid="{00000000-0005-0000-0000-000059240000}"/>
    <cellStyle name="20% - Accent6 27 2 2" xfId="9637" xr:uid="{00000000-0005-0000-0000-00005A240000}"/>
    <cellStyle name="20% - Accent6 27 2 2 2" xfId="9638" xr:uid="{00000000-0005-0000-0000-00005B240000}"/>
    <cellStyle name="20% - Accent6 27 2 3" xfId="9639" xr:uid="{00000000-0005-0000-0000-00005C240000}"/>
    <cellStyle name="20% - Accent6 27 2 4" xfId="9640" xr:uid="{00000000-0005-0000-0000-00005D240000}"/>
    <cellStyle name="20% - Accent6 27 2 5" xfId="9641" xr:uid="{00000000-0005-0000-0000-00005E240000}"/>
    <cellStyle name="20% - Accent6 27 3" xfId="9642" xr:uid="{00000000-0005-0000-0000-00005F240000}"/>
    <cellStyle name="20% - Accent6 27 3 2" xfId="9643" xr:uid="{00000000-0005-0000-0000-000060240000}"/>
    <cellStyle name="20% - Accent6 27 3 3" xfId="9644" xr:uid="{00000000-0005-0000-0000-000061240000}"/>
    <cellStyle name="20% - Accent6 27 3_Essbase BS Tax Accounts EOY" xfId="9645" xr:uid="{00000000-0005-0000-0000-000062240000}"/>
    <cellStyle name="20% - Accent6 27 4" xfId="9646" xr:uid="{00000000-0005-0000-0000-000063240000}"/>
    <cellStyle name="20% - Accent6 27 5" xfId="9647" xr:uid="{00000000-0005-0000-0000-000064240000}"/>
    <cellStyle name="20% - Accent6 27 6" xfId="9648" xr:uid="{00000000-0005-0000-0000-000065240000}"/>
    <cellStyle name="20% - Accent6 27_Essbase BS Tax Accounts EOY" xfId="9649" xr:uid="{00000000-0005-0000-0000-000066240000}"/>
    <cellStyle name="20% - Accent6 28" xfId="9650" xr:uid="{00000000-0005-0000-0000-000067240000}"/>
    <cellStyle name="20% - Accent6 28 2" xfId="9651" xr:uid="{00000000-0005-0000-0000-000068240000}"/>
    <cellStyle name="20% - Accent6 28 2 2" xfId="9652" xr:uid="{00000000-0005-0000-0000-000069240000}"/>
    <cellStyle name="20% - Accent6 28 2 2 2" xfId="9653" xr:uid="{00000000-0005-0000-0000-00006A240000}"/>
    <cellStyle name="20% - Accent6 28 2 3" xfId="9654" xr:uid="{00000000-0005-0000-0000-00006B240000}"/>
    <cellStyle name="20% - Accent6 28 2 4" xfId="9655" xr:uid="{00000000-0005-0000-0000-00006C240000}"/>
    <cellStyle name="20% - Accent6 28 3" xfId="9656" xr:uid="{00000000-0005-0000-0000-00006D240000}"/>
    <cellStyle name="20% - Accent6 28 3 2" xfId="9657" xr:uid="{00000000-0005-0000-0000-00006E240000}"/>
    <cellStyle name="20% - Accent6 28 4" xfId="9658" xr:uid="{00000000-0005-0000-0000-00006F240000}"/>
    <cellStyle name="20% - Accent6 28 5" xfId="9659" xr:uid="{00000000-0005-0000-0000-000070240000}"/>
    <cellStyle name="20% - Accent6 28 6" xfId="9660" xr:uid="{00000000-0005-0000-0000-000071240000}"/>
    <cellStyle name="20% - Accent6 28_Essbase BS Tax Accounts EOY" xfId="9661" xr:uid="{00000000-0005-0000-0000-000072240000}"/>
    <cellStyle name="20% - Accent6 29" xfId="9662" xr:uid="{00000000-0005-0000-0000-000073240000}"/>
    <cellStyle name="20% - Accent6 29 2" xfId="9663" xr:uid="{00000000-0005-0000-0000-000074240000}"/>
    <cellStyle name="20% - Accent6 29 2 2" xfId="9664" xr:uid="{00000000-0005-0000-0000-000075240000}"/>
    <cellStyle name="20% - Accent6 29 2 3" xfId="9665" xr:uid="{00000000-0005-0000-0000-000076240000}"/>
    <cellStyle name="20% - Accent6 29 3" xfId="9666" xr:uid="{00000000-0005-0000-0000-000077240000}"/>
    <cellStyle name="20% - Accent6 29 4" xfId="9667" xr:uid="{00000000-0005-0000-0000-000078240000}"/>
    <cellStyle name="20% - Accent6 29 5" xfId="9668" xr:uid="{00000000-0005-0000-0000-000079240000}"/>
    <cellStyle name="20% - Accent6 29_Essbase BS Tax Accounts EOY" xfId="9669" xr:uid="{00000000-0005-0000-0000-00007A240000}"/>
    <cellStyle name="20% - Accent6 3" xfId="9670" xr:uid="{00000000-0005-0000-0000-00007B240000}"/>
    <cellStyle name="20% - Accent6 3 2" xfId="9671" xr:uid="{00000000-0005-0000-0000-00007C240000}"/>
    <cellStyle name="20% - Accent6 3 2 10" xfId="9672" xr:uid="{00000000-0005-0000-0000-00007D240000}"/>
    <cellStyle name="20% - Accent6 3 2 2" xfId="9673" xr:uid="{00000000-0005-0000-0000-00007E240000}"/>
    <cellStyle name="20% - Accent6 3 2 2 2" xfId="9674" xr:uid="{00000000-0005-0000-0000-00007F240000}"/>
    <cellStyle name="20% - Accent6 3 2 2 2 2" xfId="9675" xr:uid="{00000000-0005-0000-0000-000080240000}"/>
    <cellStyle name="20% - Accent6 3 2 2 3" xfId="9676" xr:uid="{00000000-0005-0000-0000-000081240000}"/>
    <cellStyle name="20% - Accent6 3 2 2_Essbase BS Tax Accounts EOY" xfId="9677" xr:uid="{00000000-0005-0000-0000-000082240000}"/>
    <cellStyle name="20% - Accent6 3 2 3" xfId="9678" xr:uid="{00000000-0005-0000-0000-000083240000}"/>
    <cellStyle name="20% - Accent6 3 2 3 2" xfId="9679" xr:uid="{00000000-0005-0000-0000-000084240000}"/>
    <cellStyle name="20% - Accent6 3 2 3 2 2" xfId="9680" xr:uid="{00000000-0005-0000-0000-000085240000}"/>
    <cellStyle name="20% - Accent6 3 2 4" xfId="9681" xr:uid="{00000000-0005-0000-0000-000086240000}"/>
    <cellStyle name="20% - Accent6 3 2 4 2" xfId="9682" xr:uid="{00000000-0005-0000-0000-000087240000}"/>
    <cellStyle name="20% - Accent6 3 2 4 2 2" xfId="9683" xr:uid="{00000000-0005-0000-0000-000088240000}"/>
    <cellStyle name="20% - Accent6 3 2 4 3" xfId="9684" xr:uid="{00000000-0005-0000-0000-000089240000}"/>
    <cellStyle name="20% - Accent6 3 2 4 4" xfId="9685" xr:uid="{00000000-0005-0000-0000-00008A240000}"/>
    <cellStyle name="20% - Accent6 3 2 5" xfId="9686" xr:uid="{00000000-0005-0000-0000-00008B240000}"/>
    <cellStyle name="20% - Accent6 3 2 5 2" xfId="9687" xr:uid="{00000000-0005-0000-0000-00008C240000}"/>
    <cellStyle name="20% - Accent6 3 2 5 2 2" xfId="9688" xr:uid="{00000000-0005-0000-0000-00008D240000}"/>
    <cellStyle name="20% - Accent6 3 2 5 3" xfId="9689" xr:uid="{00000000-0005-0000-0000-00008E240000}"/>
    <cellStyle name="20% - Accent6 3 2 5 4" xfId="9690" xr:uid="{00000000-0005-0000-0000-00008F240000}"/>
    <cellStyle name="20% - Accent6 3 2 5_Essbase BS Tax Accounts EOY" xfId="9691" xr:uid="{00000000-0005-0000-0000-000090240000}"/>
    <cellStyle name="20% - Accent6 3 2 6" xfId="9692" xr:uid="{00000000-0005-0000-0000-000091240000}"/>
    <cellStyle name="20% - Accent6 3 2 6 2" xfId="9693" xr:uid="{00000000-0005-0000-0000-000092240000}"/>
    <cellStyle name="20% - Accent6 3 2 6 2 2" xfId="9694" xr:uid="{00000000-0005-0000-0000-000093240000}"/>
    <cellStyle name="20% - Accent6 3 2 6 3" xfId="9695" xr:uid="{00000000-0005-0000-0000-000094240000}"/>
    <cellStyle name="20% - Accent6 3 2 7" xfId="9696" xr:uid="{00000000-0005-0000-0000-000095240000}"/>
    <cellStyle name="20% - Accent6 3 2 7 2" xfId="9697" xr:uid="{00000000-0005-0000-0000-000096240000}"/>
    <cellStyle name="20% - Accent6 3 2 8" xfId="9698" xr:uid="{00000000-0005-0000-0000-000097240000}"/>
    <cellStyle name="20% - Accent6 3 2 9" xfId="9699" xr:uid="{00000000-0005-0000-0000-000098240000}"/>
    <cellStyle name="20% - Accent6 3 2_Basis Info" xfId="9700" xr:uid="{00000000-0005-0000-0000-000099240000}"/>
    <cellStyle name="20% - Accent6 3 3" xfId="9701" xr:uid="{00000000-0005-0000-0000-00009A240000}"/>
    <cellStyle name="20% - Accent6 3 3 2" xfId="9702" xr:uid="{00000000-0005-0000-0000-00009B240000}"/>
    <cellStyle name="20% - Accent6 3 3 2 2" xfId="9703" xr:uid="{00000000-0005-0000-0000-00009C240000}"/>
    <cellStyle name="20% - Accent6 3 3 2 3" xfId="9704" xr:uid="{00000000-0005-0000-0000-00009D240000}"/>
    <cellStyle name="20% - Accent6 3 3 2 4" xfId="9705" xr:uid="{00000000-0005-0000-0000-00009E240000}"/>
    <cellStyle name="20% - Accent6 3 3 2_Essbase BS Tax Accounts EOY" xfId="9706" xr:uid="{00000000-0005-0000-0000-00009F240000}"/>
    <cellStyle name="20% - Accent6 3 3 3" xfId="9707" xr:uid="{00000000-0005-0000-0000-0000A0240000}"/>
    <cellStyle name="20% - Accent6 3 3 4" xfId="9708" xr:uid="{00000000-0005-0000-0000-0000A1240000}"/>
    <cellStyle name="20% - Accent6 3 3 4 2" xfId="9709" xr:uid="{00000000-0005-0000-0000-0000A2240000}"/>
    <cellStyle name="20% - Accent6 3 3 5" xfId="9710" xr:uid="{00000000-0005-0000-0000-0000A3240000}"/>
    <cellStyle name="20% - Accent6 3 3 6" xfId="9711" xr:uid="{00000000-0005-0000-0000-0000A4240000}"/>
    <cellStyle name="20% - Accent6 3 3_Essbase BS Tax Accounts EOY" xfId="9712" xr:uid="{00000000-0005-0000-0000-0000A5240000}"/>
    <cellStyle name="20% - Accent6 3 4" xfId="9713" xr:uid="{00000000-0005-0000-0000-0000A6240000}"/>
    <cellStyle name="20% - Accent6 3 4 2" xfId="9714" xr:uid="{00000000-0005-0000-0000-0000A7240000}"/>
    <cellStyle name="20% - Accent6 3 4 2 2" xfId="9715" xr:uid="{00000000-0005-0000-0000-0000A8240000}"/>
    <cellStyle name="20% - Accent6 3 4 2 3" xfId="9716" xr:uid="{00000000-0005-0000-0000-0000A9240000}"/>
    <cellStyle name="20% - Accent6 3 4 2_Essbase BS Tax Accounts EOY" xfId="9717" xr:uid="{00000000-0005-0000-0000-0000AA240000}"/>
    <cellStyle name="20% - Accent6 3 4_Essbase BS Tax Accounts EOY" xfId="9718" xr:uid="{00000000-0005-0000-0000-0000AB240000}"/>
    <cellStyle name="20% - Accent6 3 5" xfId="9719" xr:uid="{00000000-0005-0000-0000-0000AC240000}"/>
    <cellStyle name="20% - Accent6 3 5 2" xfId="9720" xr:uid="{00000000-0005-0000-0000-0000AD240000}"/>
    <cellStyle name="20% - Accent6 3 5 2 2" xfId="9721" xr:uid="{00000000-0005-0000-0000-0000AE240000}"/>
    <cellStyle name="20% - Accent6 3 5 2 2 2" xfId="9722" xr:uid="{00000000-0005-0000-0000-0000AF240000}"/>
    <cellStyle name="20% - Accent6 3 5 2 3" xfId="9723" xr:uid="{00000000-0005-0000-0000-0000B0240000}"/>
    <cellStyle name="20% - Accent6 3 5 2 4" xfId="9724" xr:uid="{00000000-0005-0000-0000-0000B1240000}"/>
    <cellStyle name="20% - Accent6 3 5 3" xfId="9725" xr:uid="{00000000-0005-0000-0000-0000B2240000}"/>
    <cellStyle name="20% - Accent6 3 5 3 2" xfId="9726" xr:uid="{00000000-0005-0000-0000-0000B3240000}"/>
    <cellStyle name="20% - Accent6 3 5 3 3" xfId="9727" xr:uid="{00000000-0005-0000-0000-0000B4240000}"/>
    <cellStyle name="20% - Accent6 3 5 3_Essbase BS Tax Accounts EOY" xfId="9728" xr:uid="{00000000-0005-0000-0000-0000B5240000}"/>
    <cellStyle name="20% - Accent6 3 5 4" xfId="9729" xr:uid="{00000000-0005-0000-0000-0000B6240000}"/>
    <cellStyle name="20% - Accent6 3 5 5" xfId="9730" xr:uid="{00000000-0005-0000-0000-0000B7240000}"/>
    <cellStyle name="20% - Accent6 3 5 6" xfId="9731" xr:uid="{00000000-0005-0000-0000-0000B8240000}"/>
    <cellStyle name="20% - Accent6 3 5 7" xfId="9732" xr:uid="{00000000-0005-0000-0000-0000B9240000}"/>
    <cellStyle name="20% - Accent6 3 5_Essbase BS Tax Accounts EOY" xfId="9733" xr:uid="{00000000-0005-0000-0000-0000BA240000}"/>
    <cellStyle name="20% - Accent6 3 6" xfId="9734" xr:uid="{00000000-0005-0000-0000-0000BB240000}"/>
    <cellStyle name="20% - Accent6 3 6 2" xfId="9735" xr:uid="{00000000-0005-0000-0000-0000BC240000}"/>
    <cellStyle name="20% - Accent6 3 6 2 2" xfId="9736" xr:uid="{00000000-0005-0000-0000-0000BD240000}"/>
    <cellStyle name="20% - Accent6 3 6 3" xfId="9737" xr:uid="{00000000-0005-0000-0000-0000BE240000}"/>
    <cellStyle name="20% - Accent6 3 6 4" xfId="9738" xr:uid="{00000000-0005-0000-0000-0000BF240000}"/>
    <cellStyle name="20% - Accent6 3 6 5" xfId="9739" xr:uid="{00000000-0005-0000-0000-0000C0240000}"/>
    <cellStyle name="20% - Accent6 3 6_Essbase BS Tax Accounts EOY" xfId="9740" xr:uid="{00000000-0005-0000-0000-0000C1240000}"/>
    <cellStyle name="20% - Accent6 3 7" xfId="9741" xr:uid="{00000000-0005-0000-0000-0000C2240000}"/>
    <cellStyle name="20% - Accent6 3 7 2" xfId="9742" xr:uid="{00000000-0005-0000-0000-0000C3240000}"/>
    <cellStyle name="20% - Accent6 3 7 2 2" xfId="9743" xr:uid="{00000000-0005-0000-0000-0000C4240000}"/>
    <cellStyle name="20% - Accent6 3 7 3" xfId="9744" xr:uid="{00000000-0005-0000-0000-0000C5240000}"/>
    <cellStyle name="20% - Accent6 3 7 4" xfId="9745" xr:uid="{00000000-0005-0000-0000-0000C6240000}"/>
    <cellStyle name="20% - Accent6 3 7_Essbase BS Tax Accounts EOY" xfId="9746" xr:uid="{00000000-0005-0000-0000-0000C7240000}"/>
    <cellStyle name="20% - Accent6 3 8" xfId="9747" xr:uid="{00000000-0005-0000-0000-0000C8240000}"/>
    <cellStyle name="20% - Accent6 3 8 2" xfId="9748" xr:uid="{00000000-0005-0000-0000-0000C9240000}"/>
    <cellStyle name="20% - Accent6 3 8 2 2" xfId="9749" xr:uid="{00000000-0005-0000-0000-0000CA240000}"/>
    <cellStyle name="20% - Accent6 3 8 3" xfId="9750" xr:uid="{00000000-0005-0000-0000-0000CB240000}"/>
    <cellStyle name="20% - Accent6 3 8 4" xfId="9751" xr:uid="{00000000-0005-0000-0000-0000CC240000}"/>
    <cellStyle name="20% - Accent6 3 8_Essbase BS Tax Accounts EOY" xfId="9752" xr:uid="{00000000-0005-0000-0000-0000CD240000}"/>
    <cellStyle name="20% - Accent6 3 9" xfId="9753" xr:uid="{00000000-0005-0000-0000-0000CE240000}"/>
    <cellStyle name="20% - Accent6 3 9 2" xfId="9754" xr:uid="{00000000-0005-0000-0000-0000CF240000}"/>
    <cellStyle name="20% - Accent6 3_Cap Software Basis Adj" xfId="9755" xr:uid="{00000000-0005-0000-0000-0000D0240000}"/>
    <cellStyle name="20% - Accent6 30" xfId="9756" xr:uid="{00000000-0005-0000-0000-0000D1240000}"/>
    <cellStyle name="20% - Accent6 30 2" xfId="9757" xr:uid="{00000000-0005-0000-0000-0000D2240000}"/>
    <cellStyle name="20% - Accent6 30 2 2" xfId="9758" xr:uid="{00000000-0005-0000-0000-0000D3240000}"/>
    <cellStyle name="20% - Accent6 30 2 3" xfId="9759" xr:uid="{00000000-0005-0000-0000-0000D4240000}"/>
    <cellStyle name="20% - Accent6 30 3" xfId="9760" xr:uid="{00000000-0005-0000-0000-0000D5240000}"/>
    <cellStyle name="20% - Accent6 30 4" xfId="9761" xr:uid="{00000000-0005-0000-0000-0000D6240000}"/>
    <cellStyle name="20% - Accent6 30 5" xfId="9762" xr:uid="{00000000-0005-0000-0000-0000D7240000}"/>
    <cellStyle name="20% - Accent6 30_Essbase BS Tax Accounts EOY" xfId="9763" xr:uid="{00000000-0005-0000-0000-0000D8240000}"/>
    <cellStyle name="20% - Accent6 31" xfId="9764" xr:uid="{00000000-0005-0000-0000-0000D9240000}"/>
    <cellStyle name="20% - Accent6 31 2" xfId="9765" xr:uid="{00000000-0005-0000-0000-0000DA240000}"/>
    <cellStyle name="20% - Accent6 31 2 2" xfId="9766" xr:uid="{00000000-0005-0000-0000-0000DB240000}"/>
    <cellStyle name="20% - Accent6 31 2 2 2" xfId="9767" xr:uid="{00000000-0005-0000-0000-0000DC240000}"/>
    <cellStyle name="20% - Accent6 31 2 2 2 2" xfId="9768" xr:uid="{00000000-0005-0000-0000-0000DD240000}"/>
    <cellStyle name="20% - Accent6 31 2 2 2 3" xfId="9769" xr:uid="{00000000-0005-0000-0000-0000DE240000}"/>
    <cellStyle name="20% - Accent6 31 2 2 2_Essbase BS Tax Accounts EOY" xfId="9770" xr:uid="{00000000-0005-0000-0000-0000DF240000}"/>
    <cellStyle name="20% - Accent6 31 2 2 3" xfId="9771" xr:uid="{00000000-0005-0000-0000-0000E0240000}"/>
    <cellStyle name="20% - Accent6 31 2 2 4" xfId="9772" xr:uid="{00000000-0005-0000-0000-0000E1240000}"/>
    <cellStyle name="20% - Accent6 31 2 2_Essbase BS Tax Accounts EOY" xfId="9773" xr:uid="{00000000-0005-0000-0000-0000E2240000}"/>
    <cellStyle name="20% - Accent6 31 2 3" xfId="9774" xr:uid="{00000000-0005-0000-0000-0000E3240000}"/>
    <cellStyle name="20% - Accent6 31 2 3 2" xfId="9775" xr:uid="{00000000-0005-0000-0000-0000E4240000}"/>
    <cellStyle name="20% - Accent6 31 2 3 3" xfId="9776" xr:uid="{00000000-0005-0000-0000-0000E5240000}"/>
    <cellStyle name="20% - Accent6 31 2 3_Essbase BS Tax Accounts EOY" xfId="9777" xr:uid="{00000000-0005-0000-0000-0000E6240000}"/>
    <cellStyle name="20% - Accent6 31 2 4" xfId="9778" xr:uid="{00000000-0005-0000-0000-0000E7240000}"/>
    <cellStyle name="20% - Accent6 31 2 5" xfId="9779" xr:uid="{00000000-0005-0000-0000-0000E8240000}"/>
    <cellStyle name="20% - Accent6 31 2_Essbase BS Tax Accounts EOY" xfId="9780" xr:uid="{00000000-0005-0000-0000-0000E9240000}"/>
    <cellStyle name="20% - Accent6 31 3" xfId="9781" xr:uid="{00000000-0005-0000-0000-0000EA240000}"/>
    <cellStyle name="20% - Accent6 31 3 2" xfId="9782" xr:uid="{00000000-0005-0000-0000-0000EB240000}"/>
    <cellStyle name="20% - Accent6 31 3 2 2" xfId="9783" xr:uid="{00000000-0005-0000-0000-0000EC240000}"/>
    <cellStyle name="20% - Accent6 31 3 2 3" xfId="9784" xr:uid="{00000000-0005-0000-0000-0000ED240000}"/>
    <cellStyle name="20% - Accent6 31 3 2_Essbase BS Tax Accounts EOY" xfId="9785" xr:uid="{00000000-0005-0000-0000-0000EE240000}"/>
    <cellStyle name="20% - Accent6 31 3 3" xfId="9786" xr:uid="{00000000-0005-0000-0000-0000EF240000}"/>
    <cellStyle name="20% - Accent6 31 3 4" xfId="9787" xr:uid="{00000000-0005-0000-0000-0000F0240000}"/>
    <cellStyle name="20% - Accent6 31 3_Essbase BS Tax Accounts EOY" xfId="9788" xr:uid="{00000000-0005-0000-0000-0000F1240000}"/>
    <cellStyle name="20% - Accent6 31 4" xfId="9789" xr:uid="{00000000-0005-0000-0000-0000F2240000}"/>
    <cellStyle name="20% - Accent6 31 4 2" xfId="9790" xr:uid="{00000000-0005-0000-0000-0000F3240000}"/>
    <cellStyle name="20% - Accent6 31 4 3" xfId="9791" xr:uid="{00000000-0005-0000-0000-0000F4240000}"/>
    <cellStyle name="20% - Accent6 31 4_Essbase BS Tax Accounts EOY" xfId="9792" xr:uid="{00000000-0005-0000-0000-0000F5240000}"/>
    <cellStyle name="20% - Accent6 31 5" xfId="9793" xr:uid="{00000000-0005-0000-0000-0000F6240000}"/>
    <cellStyle name="20% - Accent6 31 5 2" xfId="9794" xr:uid="{00000000-0005-0000-0000-0000F7240000}"/>
    <cellStyle name="20% - Accent6 31 5 3" xfId="9795" xr:uid="{00000000-0005-0000-0000-0000F8240000}"/>
    <cellStyle name="20% - Accent6 31 5_Essbase BS Tax Accounts EOY" xfId="9796" xr:uid="{00000000-0005-0000-0000-0000F9240000}"/>
    <cellStyle name="20% - Accent6 31 6" xfId="9797" xr:uid="{00000000-0005-0000-0000-0000FA240000}"/>
    <cellStyle name="20% - Accent6 31 7" xfId="9798" xr:uid="{00000000-0005-0000-0000-0000FB240000}"/>
    <cellStyle name="20% - Accent6 31_Essbase BS Tax Accounts EOY" xfId="9799" xr:uid="{00000000-0005-0000-0000-0000FC240000}"/>
    <cellStyle name="20% - Accent6 32" xfId="9800" xr:uid="{00000000-0005-0000-0000-0000FD240000}"/>
    <cellStyle name="20% - Accent6 32 2" xfId="9801" xr:uid="{00000000-0005-0000-0000-0000FE240000}"/>
    <cellStyle name="20% - Accent6 32 2 2" xfId="9802" xr:uid="{00000000-0005-0000-0000-0000FF240000}"/>
    <cellStyle name="20% - Accent6 32 2 2 2" xfId="9803" xr:uid="{00000000-0005-0000-0000-000000250000}"/>
    <cellStyle name="20% - Accent6 32 2 2 2 2" xfId="9804" xr:uid="{00000000-0005-0000-0000-000001250000}"/>
    <cellStyle name="20% - Accent6 32 2 2 2 3" xfId="9805" xr:uid="{00000000-0005-0000-0000-000002250000}"/>
    <cellStyle name="20% - Accent6 32 2 2 2_Essbase BS Tax Accounts EOY" xfId="9806" xr:uid="{00000000-0005-0000-0000-000003250000}"/>
    <cellStyle name="20% - Accent6 32 2 2 3" xfId="9807" xr:uid="{00000000-0005-0000-0000-000004250000}"/>
    <cellStyle name="20% - Accent6 32 2 2 4" xfId="9808" xr:uid="{00000000-0005-0000-0000-000005250000}"/>
    <cellStyle name="20% - Accent6 32 2 2_Essbase BS Tax Accounts EOY" xfId="9809" xr:uid="{00000000-0005-0000-0000-000006250000}"/>
    <cellStyle name="20% - Accent6 32 2 3" xfId="9810" xr:uid="{00000000-0005-0000-0000-000007250000}"/>
    <cellStyle name="20% - Accent6 32 2 3 2" xfId="9811" xr:uid="{00000000-0005-0000-0000-000008250000}"/>
    <cellStyle name="20% - Accent6 32 2 3 3" xfId="9812" xr:uid="{00000000-0005-0000-0000-000009250000}"/>
    <cellStyle name="20% - Accent6 32 2 3_Essbase BS Tax Accounts EOY" xfId="9813" xr:uid="{00000000-0005-0000-0000-00000A250000}"/>
    <cellStyle name="20% - Accent6 32 2 4" xfId="9814" xr:uid="{00000000-0005-0000-0000-00000B250000}"/>
    <cellStyle name="20% - Accent6 32 2 5" xfId="9815" xr:uid="{00000000-0005-0000-0000-00000C250000}"/>
    <cellStyle name="20% - Accent6 32 2_Essbase BS Tax Accounts EOY" xfId="9816" xr:uid="{00000000-0005-0000-0000-00000D250000}"/>
    <cellStyle name="20% - Accent6 32 3" xfId="9817" xr:uid="{00000000-0005-0000-0000-00000E250000}"/>
    <cellStyle name="20% - Accent6 32 3 2" xfId="9818" xr:uid="{00000000-0005-0000-0000-00000F250000}"/>
    <cellStyle name="20% - Accent6 32 3 2 2" xfId="9819" xr:uid="{00000000-0005-0000-0000-000010250000}"/>
    <cellStyle name="20% - Accent6 32 3 2 3" xfId="9820" xr:uid="{00000000-0005-0000-0000-000011250000}"/>
    <cellStyle name="20% - Accent6 32 3 2_Essbase BS Tax Accounts EOY" xfId="9821" xr:uid="{00000000-0005-0000-0000-000012250000}"/>
    <cellStyle name="20% - Accent6 32 3 3" xfId="9822" xr:uid="{00000000-0005-0000-0000-000013250000}"/>
    <cellStyle name="20% - Accent6 32 3 4" xfId="9823" xr:uid="{00000000-0005-0000-0000-000014250000}"/>
    <cellStyle name="20% - Accent6 32 3_Essbase BS Tax Accounts EOY" xfId="9824" xr:uid="{00000000-0005-0000-0000-000015250000}"/>
    <cellStyle name="20% - Accent6 32 4" xfId="9825" xr:uid="{00000000-0005-0000-0000-000016250000}"/>
    <cellStyle name="20% - Accent6 32 4 2" xfId="9826" xr:uid="{00000000-0005-0000-0000-000017250000}"/>
    <cellStyle name="20% - Accent6 32 4 3" xfId="9827" xr:uid="{00000000-0005-0000-0000-000018250000}"/>
    <cellStyle name="20% - Accent6 32 4_Essbase BS Tax Accounts EOY" xfId="9828" xr:uid="{00000000-0005-0000-0000-000019250000}"/>
    <cellStyle name="20% - Accent6 32 5" xfId="9829" xr:uid="{00000000-0005-0000-0000-00001A250000}"/>
    <cellStyle name="20% - Accent6 32 5 2" xfId="9830" xr:uid="{00000000-0005-0000-0000-00001B250000}"/>
    <cellStyle name="20% - Accent6 32 5 3" xfId="9831" xr:uid="{00000000-0005-0000-0000-00001C250000}"/>
    <cellStyle name="20% - Accent6 32 5_Essbase BS Tax Accounts EOY" xfId="9832" xr:uid="{00000000-0005-0000-0000-00001D250000}"/>
    <cellStyle name="20% - Accent6 32 6" xfId="9833" xr:uid="{00000000-0005-0000-0000-00001E250000}"/>
    <cellStyle name="20% - Accent6 32 7" xfId="9834" xr:uid="{00000000-0005-0000-0000-00001F250000}"/>
    <cellStyle name="20% - Accent6 32_Essbase BS Tax Accounts EOY" xfId="9835" xr:uid="{00000000-0005-0000-0000-000020250000}"/>
    <cellStyle name="20% - Accent6 33" xfId="9836" xr:uid="{00000000-0005-0000-0000-000021250000}"/>
    <cellStyle name="20% - Accent6 33 2" xfId="9837" xr:uid="{00000000-0005-0000-0000-000022250000}"/>
    <cellStyle name="20% - Accent6 33 2 2" xfId="9838" xr:uid="{00000000-0005-0000-0000-000023250000}"/>
    <cellStyle name="20% - Accent6 33 2 2 2" xfId="9839" xr:uid="{00000000-0005-0000-0000-000024250000}"/>
    <cellStyle name="20% - Accent6 33 2 2 2 2" xfId="9840" xr:uid="{00000000-0005-0000-0000-000025250000}"/>
    <cellStyle name="20% - Accent6 33 2 2 2 3" xfId="9841" xr:uid="{00000000-0005-0000-0000-000026250000}"/>
    <cellStyle name="20% - Accent6 33 2 2 2_Essbase BS Tax Accounts EOY" xfId="9842" xr:uid="{00000000-0005-0000-0000-000027250000}"/>
    <cellStyle name="20% - Accent6 33 2 2 3" xfId="9843" xr:uid="{00000000-0005-0000-0000-000028250000}"/>
    <cellStyle name="20% - Accent6 33 2 2 4" xfId="9844" xr:uid="{00000000-0005-0000-0000-000029250000}"/>
    <cellStyle name="20% - Accent6 33 2 2_Essbase BS Tax Accounts EOY" xfId="9845" xr:uid="{00000000-0005-0000-0000-00002A250000}"/>
    <cellStyle name="20% - Accent6 33 2 3" xfId="9846" xr:uid="{00000000-0005-0000-0000-00002B250000}"/>
    <cellStyle name="20% - Accent6 33 2 3 2" xfId="9847" xr:uid="{00000000-0005-0000-0000-00002C250000}"/>
    <cellStyle name="20% - Accent6 33 2 3 3" xfId="9848" xr:uid="{00000000-0005-0000-0000-00002D250000}"/>
    <cellStyle name="20% - Accent6 33 2 3_Essbase BS Tax Accounts EOY" xfId="9849" xr:uid="{00000000-0005-0000-0000-00002E250000}"/>
    <cellStyle name="20% - Accent6 33 2 4" xfId="9850" xr:uid="{00000000-0005-0000-0000-00002F250000}"/>
    <cellStyle name="20% - Accent6 33 2 5" xfId="9851" xr:uid="{00000000-0005-0000-0000-000030250000}"/>
    <cellStyle name="20% - Accent6 33 2_Essbase BS Tax Accounts EOY" xfId="9852" xr:uid="{00000000-0005-0000-0000-000031250000}"/>
    <cellStyle name="20% - Accent6 33 3" xfId="9853" xr:uid="{00000000-0005-0000-0000-000032250000}"/>
    <cellStyle name="20% - Accent6 33 3 2" xfId="9854" xr:uid="{00000000-0005-0000-0000-000033250000}"/>
    <cellStyle name="20% - Accent6 33 3 2 2" xfId="9855" xr:uid="{00000000-0005-0000-0000-000034250000}"/>
    <cellStyle name="20% - Accent6 33 3 2 3" xfId="9856" xr:uid="{00000000-0005-0000-0000-000035250000}"/>
    <cellStyle name="20% - Accent6 33 3 2_Essbase BS Tax Accounts EOY" xfId="9857" xr:uid="{00000000-0005-0000-0000-000036250000}"/>
    <cellStyle name="20% - Accent6 33 3 3" xfId="9858" xr:uid="{00000000-0005-0000-0000-000037250000}"/>
    <cellStyle name="20% - Accent6 33 3 4" xfId="9859" xr:uid="{00000000-0005-0000-0000-000038250000}"/>
    <cellStyle name="20% - Accent6 33 3_Essbase BS Tax Accounts EOY" xfId="9860" xr:uid="{00000000-0005-0000-0000-000039250000}"/>
    <cellStyle name="20% - Accent6 33 4" xfId="9861" xr:uid="{00000000-0005-0000-0000-00003A250000}"/>
    <cellStyle name="20% - Accent6 33 4 2" xfId="9862" xr:uid="{00000000-0005-0000-0000-00003B250000}"/>
    <cellStyle name="20% - Accent6 33 4 3" xfId="9863" xr:uid="{00000000-0005-0000-0000-00003C250000}"/>
    <cellStyle name="20% - Accent6 33 4_Essbase BS Tax Accounts EOY" xfId="9864" xr:uid="{00000000-0005-0000-0000-00003D250000}"/>
    <cellStyle name="20% - Accent6 33 5" xfId="9865" xr:uid="{00000000-0005-0000-0000-00003E250000}"/>
    <cellStyle name="20% - Accent6 33 5 2" xfId="9866" xr:uid="{00000000-0005-0000-0000-00003F250000}"/>
    <cellStyle name="20% - Accent6 33 5 3" xfId="9867" xr:uid="{00000000-0005-0000-0000-000040250000}"/>
    <cellStyle name="20% - Accent6 33 5_Essbase BS Tax Accounts EOY" xfId="9868" xr:uid="{00000000-0005-0000-0000-000041250000}"/>
    <cellStyle name="20% - Accent6 33 6" xfId="9869" xr:uid="{00000000-0005-0000-0000-000042250000}"/>
    <cellStyle name="20% - Accent6 33 7" xfId="9870" xr:uid="{00000000-0005-0000-0000-000043250000}"/>
    <cellStyle name="20% - Accent6 33_Essbase BS Tax Accounts EOY" xfId="9871" xr:uid="{00000000-0005-0000-0000-000044250000}"/>
    <cellStyle name="20% - Accent6 34" xfId="9872" xr:uid="{00000000-0005-0000-0000-000045250000}"/>
    <cellStyle name="20% - Accent6 34 2" xfId="9873" xr:uid="{00000000-0005-0000-0000-000046250000}"/>
    <cellStyle name="20% - Accent6 34 2 2" xfId="9874" xr:uid="{00000000-0005-0000-0000-000047250000}"/>
    <cellStyle name="20% - Accent6 34 2 2 2" xfId="9875" xr:uid="{00000000-0005-0000-0000-000048250000}"/>
    <cellStyle name="20% - Accent6 34 2 2 3" xfId="9876" xr:uid="{00000000-0005-0000-0000-000049250000}"/>
    <cellStyle name="20% - Accent6 34 2 2_Essbase BS Tax Accounts EOY" xfId="9877" xr:uid="{00000000-0005-0000-0000-00004A250000}"/>
    <cellStyle name="20% - Accent6 34 2 3" xfId="9878" xr:uid="{00000000-0005-0000-0000-00004B250000}"/>
    <cellStyle name="20% - Accent6 34 2 4" xfId="9879" xr:uid="{00000000-0005-0000-0000-00004C250000}"/>
    <cellStyle name="20% - Accent6 34 2_Essbase BS Tax Accounts EOY" xfId="9880" xr:uid="{00000000-0005-0000-0000-00004D250000}"/>
    <cellStyle name="20% - Accent6 34 3" xfId="9881" xr:uid="{00000000-0005-0000-0000-00004E250000}"/>
    <cellStyle name="20% - Accent6 34 3 2" xfId="9882" xr:uid="{00000000-0005-0000-0000-00004F250000}"/>
    <cellStyle name="20% - Accent6 34 3 3" xfId="9883" xr:uid="{00000000-0005-0000-0000-000050250000}"/>
    <cellStyle name="20% - Accent6 34 3_Essbase BS Tax Accounts EOY" xfId="9884" xr:uid="{00000000-0005-0000-0000-000051250000}"/>
    <cellStyle name="20% - Accent6 34 4" xfId="9885" xr:uid="{00000000-0005-0000-0000-000052250000}"/>
    <cellStyle name="20% - Accent6 34 4 2" xfId="9886" xr:uid="{00000000-0005-0000-0000-000053250000}"/>
    <cellStyle name="20% - Accent6 34 5" xfId="9887" xr:uid="{00000000-0005-0000-0000-000054250000}"/>
    <cellStyle name="20% - Accent6 34 6" xfId="9888" xr:uid="{00000000-0005-0000-0000-000055250000}"/>
    <cellStyle name="20% - Accent6 34_Essbase BS Tax Accounts EOY" xfId="9889" xr:uid="{00000000-0005-0000-0000-000056250000}"/>
    <cellStyle name="20% - Accent6 35" xfId="9890" xr:uid="{00000000-0005-0000-0000-000057250000}"/>
    <cellStyle name="20% - Accent6 35 2" xfId="9891" xr:uid="{00000000-0005-0000-0000-000058250000}"/>
    <cellStyle name="20% - Accent6 35 2 2" xfId="9892" xr:uid="{00000000-0005-0000-0000-000059250000}"/>
    <cellStyle name="20% - Accent6 35 2 2 2" xfId="9893" xr:uid="{00000000-0005-0000-0000-00005A250000}"/>
    <cellStyle name="20% - Accent6 35 2 2 3" xfId="9894" xr:uid="{00000000-0005-0000-0000-00005B250000}"/>
    <cellStyle name="20% - Accent6 35 2 2_Essbase BS Tax Accounts EOY" xfId="9895" xr:uid="{00000000-0005-0000-0000-00005C250000}"/>
    <cellStyle name="20% - Accent6 35 2 3" xfId="9896" xr:uid="{00000000-0005-0000-0000-00005D250000}"/>
    <cellStyle name="20% - Accent6 35 2 4" xfId="9897" xr:uid="{00000000-0005-0000-0000-00005E250000}"/>
    <cellStyle name="20% - Accent6 35 2_Essbase BS Tax Accounts EOY" xfId="9898" xr:uid="{00000000-0005-0000-0000-00005F250000}"/>
    <cellStyle name="20% - Accent6 35 3" xfId="9899" xr:uid="{00000000-0005-0000-0000-000060250000}"/>
    <cellStyle name="20% - Accent6 35 3 2" xfId="9900" xr:uid="{00000000-0005-0000-0000-000061250000}"/>
    <cellStyle name="20% - Accent6 35 3 3" xfId="9901" xr:uid="{00000000-0005-0000-0000-000062250000}"/>
    <cellStyle name="20% - Accent6 35 3_Essbase BS Tax Accounts EOY" xfId="9902" xr:uid="{00000000-0005-0000-0000-000063250000}"/>
    <cellStyle name="20% - Accent6 35 4" xfId="9903" xr:uid="{00000000-0005-0000-0000-000064250000}"/>
    <cellStyle name="20% - Accent6 35 5" xfId="9904" xr:uid="{00000000-0005-0000-0000-000065250000}"/>
    <cellStyle name="20% - Accent6 35_Essbase BS Tax Accounts EOY" xfId="9905" xr:uid="{00000000-0005-0000-0000-000066250000}"/>
    <cellStyle name="20% - Accent6 36" xfId="9906" xr:uid="{00000000-0005-0000-0000-000067250000}"/>
    <cellStyle name="20% - Accent6 36 2" xfId="9907" xr:uid="{00000000-0005-0000-0000-000068250000}"/>
    <cellStyle name="20% - Accent6 36 2 2" xfId="9908" xr:uid="{00000000-0005-0000-0000-000069250000}"/>
    <cellStyle name="20% - Accent6 36 2 2 2" xfId="9909" xr:uid="{00000000-0005-0000-0000-00006A250000}"/>
    <cellStyle name="20% - Accent6 36 2 2 3" xfId="9910" xr:uid="{00000000-0005-0000-0000-00006B250000}"/>
    <cellStyle name="20% - Accent6 36 2 2_Essbase BS Tax Accounts EOY" xfId="9911" xr:uid="{00000000-0005-0000-0000-00006C250000}"/>
    <cellStyle name="20% - Accent6 36 2 3" xfId="9912" xr:uid="{00000000-0005-0000-0000-00006D250000}"/>
    <cellStyle name="20% - Accent6 36 2 4" xfId="9913" xr:uid="{00000000-0005-0000-0000-00006E250000}"/>
    <cellStyle name="20% - Accent6 36 2_Essbase BS Tax Accounts EOY" xfId="9914" xr:uid="{00000000-0005-0000-0000-00006F250000}"/>
    <cellStyle name="20% - Accent6 36 3" xfId="9915" xr:uid="{00000000-0005-0000-0000-000070250000}"/>
    <cellStyle name="20% - Accent6 36 3 2" xfId="9916" xr:uid="{00000000-0005-0000-0000-000071250000}"/>
    <cellStyle name="20% - Accent6 36 3 3" xfId="9917" xr:uid="{00000000-0005-0000-0000-000072250000}"/>
    <cellStyle name="20% - Accent6 36 3_Essbase BS Tax Accounts EOY" xfId="9918" xr:uid="{00000000-0005-0000-0000-000073250000}"/>
    <cellStyle name="20% - Accent6 36 4" xfId="9919" xr:uid="{00000000-0005-0000-0000-000074250000}"/>
    <cellStyle name="20% - Accent6 36 5" xfId="9920" xr:uid="{00000000-0005-0000-0000-000075250000}"/>
    <cellStyle name="20% - Accent6 36_Essbase BS Tax Accounts EOY" xfId="9921" xr:uid="{00000000-0005-0000-0000-000076250000}"/>
    <cellStyle name="20% - Accent6 37" xfId="9922" xr:uid="{00000000-0005-0000-0000-000077250000}"/>
    <cellStyle name="20% - Accent6 37 2" xfId="9923" xr:uid="{00000000-0005-0000-0000-000078250000}"/>
    <cellStyle name="20% - Accent6 37 2 2" xfId="9924" xr:uid="{00000000-0005-0000-0000-000079250000}"/>
    <cellStyle name="20% - Accent6 37 2 2 2" xfId="9925" xr:uid="{00000000-0005-0000-0000-00007A250000}"/>
    <cellStyle name="20% - Accent6 37 2 2 3" xfId="9926" xr:uid="{00000000-0005-0000-0000-00007B250000}"/>
    <cellStyle name="20% - Accent6 37 2 2_Essbase BS Tax Accounts EOY" xfId="9927" xr:uid="{00000000-0005-0000-0000-00007C250000}"/>
    <cellStyle name="20% - Accent6 37 2 3" xfId="9928" xr:uid="{00000000-0005-0000-0000-00007D250000}"/>
    <cellStyle name="20% - Accent6 37 2 4" xfId="9929" xr:uid="{00000000-0005-0000-0000-00007E250000}"/>
    <cellStyle name="20% - Accent6 37 2_Essbase BS Tax Accounts EOY" xfId="9930" xr:uid="{00000000-0005-0000-0000-00007F250000}"/>
    <cellStyle name="20% - Accent6 37 3" xfId="9931" xr:uid="{00000000-0005-0000-0000-000080250000}"/>
    <cellStyle name="20% - Accent6 37 3 2" xfId="9932" xr:uid="{00000000-0005-0000-0000-000081250000}"/>
    <cellStyle name="20% - Accent6 37 3 3" xfId="9933" xr:uid="{00000000-0005-0000-0000-000082250000}"/>
    <cellStyle name="20% - Accent6 37 3_Essbase BS Tax Accounts EOY" xfId="9934" xr:uid="{00000000-0005-0000-0000-000083250000}"/>
    <cellStyle name="20% - Accent6 37 4" xfId="9935" xr:uid="{00000000-0005-0000-0000-000084250000}"/>
    <cellStyle name="20% - Accent6 37 5" xfId="9936" xr:uid="{00000000-0005-0000-0000-000085250000}"/>
    <cellStyle name="20% - Accent6 37_Essbase BS Tax Accounts EOY" xfId="9937" xr:uid="{00000000-0005-0000-0000-000086250000}"/>
    <cellStyle name="20% - Accent6 38" xfId="9938" xr:uid="{00000000-0005-0000-0000-000087250000}"/>
    <cellStyle name="20% - Accent6 38 2" xfId="9939" xr:uid="{00000000-0005-0000-0000-000088250000}"/>
    <cellStyle name="20% - Accent6 38 2 2" xfId="9940" xr:uid="{00000000-0005-0000-0000-000089250000}"/>
    <cellStyle name="20% - Accent6 38 2 2 2" xfId="9941" xr:uid="{00000000-0005-0000-0000-00008A250000}"/>
    <cellStyle name="20% - Accent6 38 2 2 3" xfId="9942" xr:uid="{00000000-0005-0000-0000-00008B250000}"/>
    <cellStyle name="20% - Accent6 38 2 2_Essbase BS Tax Accounts EOY" xfId="9943" xr:uid="{00000000-0005-0000-0000-00008C250000}"/>
    <cellStyle name="20% - Accent6 38 2 3" xfId="9944" xr:uid="{00000000-0005-0000-0000-00008D250000}"/>
    <cellStyle name="20% - Accent6 38 2 4" xfId="9945" xr:uid="{00000000-0005-0000-0000-00008E250000}"/>
    <cellStyle name="20% - Accent6 38 2_Essbase BS Tax Accounts EOY" xfId="9946" xr:uid="{00000000-0005-0000-0000-00008F250000}"/>
    <cellStyle name="20% - Accent6 38 3" xfId="9947" xr:uid="{00000000-0005-0000-0000-000090250000}"/>
    <cellStyle name="20% - Accent6 38 3 2" xfId="9948" xr:uid="{00000000-0005-0000-0000-000091250000}"/>
    <cellStyle name="20% - Accent6 38 3 3" xfId="9949" xr:uid="{00000000-0005-0000-0000-000092250000}"/>
    <cellStyle name="20% - Accent6 38 3_Essbase BS Tax Accounts EOY" xfId="9950" xr:uid="{00000000-0005-0000-0000-000093250000}"/>
    <cellStyle name="20% - Accent6 38 4" xfId="9951" xr:uid="{00000000-0005-0000-0000-000094250000}"/>
    <cellStyle name="20% - Accent6 38 5" xfId="9952" xr:uid="{00000000-0005-0000-0000-000095250000}"/>
    <cellStyle name="20% - Accent6 38_Essbase BS Tax Accounts EOY" xfId="9953" xr:uid="{00000000-0005-0000-0000-000096250000}"/>
    <cellStyle name="20% - Accent6 39" xfId="9954" xr:uid="{00000000-0005-0000-0000-000097250000}"/>
    <cellStyle name="20% - Accent6 39 2" xfId="9955" xr:uid="{00000000-0005-0000-0000-000098250000}"/>
    <cellStyle name="20% - Accent6 39 2 2" xfId="9956" xr:uid="{00000000-0005-0000-0000-000099250000}"/>
    <cellStyle name="20% - Accent6 39 2 2 2" xfId="9957" xr:uid="{00000000-0005-0000-0000-00009A250000}"/>
    <cellStyle name="20% - Accent6 39 2 2 3" xfId="9958" xr:uid="{00000000-0005-0000-0000-00009B250000}"/>
    <cellStyle name="20% - Accent6 39 2 2_Essbase BS Tax Accounts EOY" xfId="9959" xr:uid="{00000000-0005-0000-0000-00009C250000}"/>
    <cellStyle name="20% - Accent6 39 2 3" xfId="9960" xr:uid="{00000000-0005-0000-0000-00009D250000}"/>
    <cellStyle name="20% - Accent6 39 2 4" xfId="9961" xr:uid="{00000000-0005-0000-0000-00009E250000}"/>
    <cellStyle name="20% - Accent6 39 2_Essbase BS Tax Accounts EOY" xfId="9962" xr:uid="{00000000-0005-0000-0000-00009F250000}"/>
    <cellStyle name="20% - Accent6 39 3" xfId="9963" xr:uid="{00000000-0005-0000-0000-0000A0250000}"/>
    <cellStyle name="20% - Accent6 39 3 2" xfId="9964" xr:uid="{00000000-0005-0000-0000-0000A1250000}"/>
    <cellStyle name="20% - Accent6 39 3 3" xfId="9965" xr:uid="{00000000-0005-0000-0000-0000A2250000}"/>
    <cellStyle name="20% - Accent6 39 3_Essbase BS Tax Accounts EOY" xfId="9966" xr:uid="{00000000-0005-0000-0000-0000A3250000}"/>
    <cellStyle name="20% - Accent6 39 4" xfId="9967" xr:uid="{00000000-0005-0000-0000-0000A4250000}"/>
    <cellStyle name="20% - Accent6 39 5" xfId="9968" xr:uid="{00000000-0005-0000-0000-0000A5250000}"/>
    <cellStyle name="20% - Accent6 39_Essbase BS Tax Accounts EOY" xfId="9969" xr:uid="{00000000-0005-0000-0000-0000A6250000}"/>
    <cellStyle name="20% - Accent6 4" xfId="9970" xr:uid="{00000000-0005-0000-0000-0000A7250000}"/>
    <cellStyle name="20% - Accent6 4 10" xfId="9971" xr:uid="{00000000-0005-0000-0000-0000A8250000}"/>
    <cellStyle name="20% - Accent6 4 10 2" xfId="9972" xr:uid="{00000000-0005-0000-0000-0000A9250000}"/>
    <cellStyle name="20% - Accent6 4 10 2 2" xfId="9973" xr:uid="{00000000-0005-0000-0000-0000AA250000}"/>
    <cellStyle name="20% - Accent6 4 10 3" xfId="9974" xr:uid="{00000000-0005-0000-0000-0000AB250000}"/>
    <cellStyle name="20% - Accent6 4 11" xfId="9975" xr:uid="{00000000-0005-0000-0000-0000AC250000}"/>
    <cellStyle name="20% - Accent6 4 11 2" xfId="9976" xr:uid="{00000000-0005-0000-0000-0000AD250000}"/>
    <cellStyle name="20% - Accent6 4 11 2 2" xfId="9977" xr:uid="{00000000-0005-0000-0000-0000AE250000}"/>
    <cellStyle name="20% - Accent6 4 11 3" xfId="9978" xr:uid="{00000000-0005-0000-0000-0000AF250000}"/>
    <cellStyle name="20% - Accent6 4 12" xfId="9979" xr:uid="{00000000-0005-0000-0000-0000B0250000}"/>
    <cellStyle name="20% - Accent6 4 12 2" xfId="9980" xr:uid="{00000000-0005-0000-0000-0000B1250000}"/>
    <cellStyle name="20% - Accent6 4 12 2 2" xfId="9981" xr:uid="{00000000-0005-0000-0000-0000B2250000}"/>
    <cellStyle name="20% - Accent6 4 12 3" xfId="9982" xr:uid="{00000000-0005-0000-0000-0000B3250000}"/>
    <cellStyle name="20% - Accent6 4 13" xfId="9983" xr:uid="{00000000-0005-0000-0000-0000B4250000}"/>
    <cellStyle name="20% - Accent6 4 13 2" xfId="9984" xr:uid="{00000000-0005-0000-0000-0000B5250000}"/>
    <cellStyle name="20% - Accent6 4 2" xfId="9985" xr:uid="{00000000-0005-0000-0000-0000B6250000}"/>
    <cellStyle name="20% - Accent6 4 2 2" xfId="9986" xr:uid="{00000000-0005-0000-0000-0000B7250000}"/>
    <cellStyle name="20% - Accent6 4 2 2 2" xfId="9987" xr:uid="{00000000-0005-0000-0000-0000B8250000}"/>
    <cellStyle name="20% - Accent6 4 2 2 3" xfId="9988" xr:uid="{00000000-0005-0000-0000-0000B9250000}"/>
    <cellStyle name="20% - Accent6 4 2 2 4" xfId="9989" xr:uid="{00000000-0005-0000-0000-0000BA250000}"/>
    <cellStyle name="20% - Accent6 4 2 2_Essbase BS Tax Accounts EOY" xfId="9990" xr:uid="{00000000-0005-0000-0000-0000BB250000}"/>
    <cellStyle name="20% - Accent6 4 2 3" xfId="9991" xr:uid="{00000000-0005-0000-0000-0000BC250000}"/>
    <cellStyle name="20% - Accent6 4 2 4" xfId="9992" xr:uid="{00000000-0005-0000-0000-0000BD250000}"/>
    <cellStyle name="20% - Accent6 4 2 5" xfId="9993" xr:uid="{00000000-0005-0000-0000-0000BE250000}"/>
    <cellStyle name="20% - Accent6 4 2 6" xfId="9994" xr:uid="{00000000-0005-0000-0000-0000BF250000}"/>
    <cellStyle name="20% - Accent6 4 2 7" xfId="9995" xr:uid="{00000000-0005-0000-0000-0000C0250000}"/>
    <cellStyle name="20% - Accent6 4 2_Basis Info" xfId="9996" xr:uid="{00000000-0005-0000-0000-0000C1250000}"/>
    <cellStyle name="20% - Accent6 4 3" xfId="9997" xr:uid="{00000000-0005-0000-0000-0000C2250000}"/>
    <cellStyle name="20% - Accent6 4 3 2" xfId="9998" xr:uid="{00000000-0005-0000-0000-0000C3250000}"/>
    <cellStyle name="20% - Accent6 4 4" xfId="9999" xr:uid="{00000000-0005-0000-0000-0000C4250000}"/>
    <cellStyle name="20% - Accent6 4 4 2" xfId="10000" xr:uid="{00000000-0005-0000-0000-0000C5250000}"/>
    <cellStyle name="20% - Accent6 4 4 3" xfId="10001" xr:uid="{00000000-0005-0000-0000-0000C6250000}"/>
    <cellStyle name="20% - Accent6 4 4 3 2" xfId="10002" xr:uid="{00000000-0005-0000-0000-0000C7250000}"/>
    <cellStyle name="20% - Accent6 4 4 3 3" xfId="10003" xr:uid="{00000000-0005-0000-0000-0000C8250000}"/>
    <cellStyle name="20% - Accent6 4 4 3_Essbase BS Tax Accounts EOY" xfId="10004" xr:uid="{00000000-0005-0000-0000-0000C9250000}"/>
    <cellStyle name="20% - Accent6 4 4 4" xfId="10005" xr:uid="{00000000-0005-0000-0000-0000CA250000}"/>
    <cellStyle name="20% - Accent6 4 4_Essbase BS Tax Accounts EOY" xfId="10006" xr:uid="{00000000-0005-0000-0000-0000CB250000}"/>
    <cellStyle name="20% - Accent6 4 5" xfId="10007" xr:uid="{00000000-0005-0000-0000-0000CC250000}"/>
    <cellStyle name="20% - Accent6 4 5 2" xfId="10008" xr:uid="{00000000-0005-0000-0000-0000CD250000}"/>
    <cellStyle name="20% - Accent6 4 5 2 2" xfId="10009" xr:uid="{00000000-0005-0000-0000-0000CE250000}"/>
    <cellStyle name="20% - Accent6 4 5 2 2 2" xfId="10010" xr:uid="{00000000-0005-0000-0000-0000CF250000}"/>
    <cellStyle name="20% - Accent6 4 5 2 3" xfId="10011" xr:uid="{00000000-0005-0000-0000-0000D0250000}"/>
    <cellStyle name="20% - Accent6 4 5 3" xfId="10012" xr:uid="{00000000-0005-0000-0000-0000D1250000}"/>
    <cellStyle name="20% - Accent6 4 5 3 2" xfId="10013" xr:uid="{00000000-0005-0000-0000-0000D2250000}"/>
    <cellStyle name="20% - Accent6 4 5 4" xfId="10014" xr:uid="{00000000-0005-0000-0000-0000D3250000}"/>
    <cellStyle name="20% - Accent6 4 5 5" xfId="10015" xr:uid="{00000000-0005-0000-0000-0000D4250000}"/>
    <cellStyle name="20% - Accent6 4 5 6" xfId="10016" xr:uid="{00000000-0005-0000-0000-0000D5250000}"/>
    <cellStyle name="20% - Accent6 4 5_Essbase BS Tax Accounts EOY" xfId="10017" xr:uid="{00000000-0005-0000-0000-0000D6250000}"/>
    <cellStyle name="20% - Accent6 4 6" xfId="10018" xr:uid="{00000000-0005-0000-0000-0000D7250000}"/>
    <cellStyle name="20% - Accent6 4 6 2" xfId="10019" xr:uid="{00000000-0005-0000-0000-0000D8250000}"/>
    <cellStyle name="20% - Accent6 4 6 2 2" xfId="10020" xr:uid="{00000000-0005-0000-0000-0000D9250000}"/>
    <cellStyle name="20% - Accent6 4 6 3" xfId="10021" xr:uid="{00000000-0005-0000-0000-0000DA250000}"/>
    <cellStyle name="20% - Accent6 4 6 4" xfId="10022" xr:uid="{00000000-0005-0000-0000-0000DB250000}"/>
    <cellStyle name="20% - Accent6 4 6_Essbase BS Tax Accounts EOY" xfId="10023" xr:uid="{00000000-0005-0000-0000-0000DC250000}"/>
    <cellStyle name="20% - Accent6 4 7" xfId="10024" xr:uid="{00000000-0005-0000-0000-0000DD250000}"/>
    <cellStyle name="20% - Accent6 4 7 2" xfId="10025" xr:uid="{00000000-0005-0000-0000-0000DE250000}"/>
    <cellStyle name="20% - Accent6 4 7 2 2" xfId="10026" xr:uid="{00000000-0005-0000-0000-0000DF250000}"/>
    <cellStyle name="20% - Accent6 4 7 3" xfId="10027" xr:uid="{00000000-0005-0000-0000-0000E0250000}"/>
    <cellStyle name="20% - Accent6 4 7 4" xfId="10028" xr:uid="{00000000-0005-0000-0000-0000E1250000}"/>
    <cellStyle name="20% - Accent6 4 7_Essbase BS Tax Accounts EOY" xfId="10029" xr:uid="{00000000-0005-0000-0000-0000E2250000}"/>
    <cellStyle name="20% - Accent6 4 8" xfId="10030" xr:uid="{00000000-0005-0000-0000-0000E3250000}"/>
    <cellStyle name="20% - Accent6 4 8 2" xfId="10031" xr:uid="{00000000-0005-0000-0000-0000E4250000}"/>
    <cellStyle name="20% - Accent6 4 8 2 2" xfId="10032" xr:uid="{00000000-0005-0000-0000-0000E5250000}"/>
    <cellStyle name="20% - Accent6 4 8 3" xfId="10033" xr:uid="{00000000-0005-0000-0000-0000E6250000}"/>
    <cellStyle name="20% - Accent6 4 8 4" xfId="10034" xr:uid="{00000000-0005-0000-0000-0000E7250000}"/>
    <cellStyle name="20% - Accent6 4 8_Essbase BS Tax Accounts EOY" xfId="10035" xr:uid="{00000000-0005-0000-0000-0000E8250000}"/>
    <cellStyle name="20% - Accent6 4 9" xfId="10036" xr:uid="{00000000-0005-0000-0000-0000E9250000}"/>
    <cellStyle name="20% - Accent6 4 9 2" xfId="10037" xr:uid="{00000000-0005-0000-0000-0000EA250000}"/>
    <cellStyle name="20% - Accent6 4 9 2 2" xfId="10038" xr:uid="{00000000-0005-0000-0000-0000EB250000}"/>
    <cellStyle name="20% - Accent6 4 9 3" xfId="10039" xr:uid="{00000000-0005-0000-0000-0000EC250000}"/>
    <cellStyle name="20% - Accent6 4 9 4" xfId="10040" xr:uid="{00000000-0005-0000-0000-0000ED250000}"/>
    <cellStyle name="20% - Accent6 4 9_Essbase BS Tax Accounts EOY" xfId="10041" xr:uid="{00000000-0005-0000-0000-0000EE250000}"/>
    <cellStyle name="20% - Accent6 4_Cap Software Basis Adj" xfId="10042" xr:uid="{00000000-0005-0000-0000-0000EF250000}"/>
    <cellStyle name="20% - Accent6 40" xfId="10043" xr:uid="{00000000-0005-0000-0000-0000F0250000}"/>
    <cellStyle name="20% - Accent6 40 2" xfId="10044" xr:uid="{00000000-0005-0000-0000-0000F1250000}"/>
    <cellStyle name="20% - Accent6 40 2 2" xfId="10045" xr:uid="{00000000-0005-0000-0000-0000F2250000}"/>
    <cellStyle name="20% - Accent6 40 2 2 2" xfId="10046" xr:uid="{00000000-0005-0000-0000-0000F3250000}"/>
    <cellStyle name="20% - Accent6 40 2 2 3" xfId="10047" xr:uid="{00000000-0005-0000-0000-0000F4250000}"/>
    <cellStyle name="20% - Accent6 40 2 2_Essbase BS Tax Accounts EOY" xfId="10048" xr:uid="{00000000-0005-0000-0000-0000F5250000}"/>
    <cellStyle name="20% - Accent6 40 2 3" xfId="10049" xr:uid="{00000000-0005-0000-0000-0000F6250000}"/>
    <cellStyle name="20% - Accent6 40 2 4" xfId="10050" xr:uid="{00000000-0005-0000-0000-0000F7250000}"/>
    <cellStyle name="20% - Accent6 40 2_Essbase BS Tax Accounts EOY" xfId="10051" xr:uid="{00000000-0005-0000-0000-0000F8250000}"/>
    <cellStyle name="20% - Accent6 40 3" xfId="10052" xr:uid="{00000000-0005-0000-0000-0000F9250000}"/>
    <cellStyle name="20% - Accent6 40 3 2" xfId="10053" xr:uid="{00000000-0005-0000-0000-0000FA250000}"/>
    <cellStyle name="20% - Accent6 40 3 3" xfId="10054" xr:uid="{00000000-0005-0000-0000-0000FB250000}"/>
    <cellStyle name="20% - Accent6 40 3_Essbase BS Tax Accounts EOY" xfId="10055" xr:uid="{00000000-0005-0000-0000-0000FC250000}"/>
    <cellStyle name="20% - Accent6 40 4" xfId="10056" xr:uid="{00000000-0005-0000-0000-0000FD250000}"/>
    <cellStyle name="20% - Accent6 40 5" xfId="10057" xr:uid="{00000000-0005-0000-0000-0000FE250000}"/>
    <cellStyle name="20% - Accent6 40_Essbase BS Tax Accounts EOY" xfId="10058" xr:uid="{00000000-0005-0000-0000-0000FF250000}"/>
    <cellStyle name="20% - Accent6 41" xfId="10059" xr:uid="{00000000-0005-0000-0000-000000260000}"/>
    <cellStyle name="20% - Accent6 41 2" xfId="10060" xr:uid="{00000000-0005-0000-0000-000001260000}"/>
    <cellStyle name="20% - Accent6 41 2 2" xfId="10061" xr:uid="{00000000-0005-0000-0000-000002260000}"/>
    <cellStyle name="20% - Accent6 41 2 2 2" xfId="10062" xr:uid="{00000000-0005-0000-0000-000003260000}"/>
    <cellStyle name="20% - Accent6 41 2 2 3" xfId="10063" xr:uid="{00000000-0005-0000-0000-000004260000}"/>
    <cellStyle name="20% - Accent6 41 2 2_Essbase BS Tax Accounts EOY" xfId="10064" xr:uid="{00000000-0005-0000-0000-000005260000}"/>
    <cellStyle name="20% - Accent6 41 2 3" xfId="10065" xr:uid="{00000000-0005-0000-0000-000006260000}"/>
    <cellStyle name="20% - Accent6 41 2 4" xfId="10066" xr:uid="{00000000-0005-0000-0000-000007260000}"/>
    <cellStyle name="20% - Accent6 41 2_Essbase BS Tax Accounts EOY" xfId="10067" xr:uid="{00000000-0005-0000-0000-000008260000}"/>
    <cellStyle name="20% - Accent6 41 3" xfId="10068" xr:uid="{00000000-0005-0000-0000-000009260000}"/>
    <cellStyle name="20% - Accent6 41 3 2" xfId="10069" xr:uid="{00000000-0005-0000-0000-00000A260000}"/>
    <cellStyle name="20% - Accent6 41 3 3" xfId="10070" xr:uid="{00000000-0005-0000-0000-00000B260000}"/>
    <cellStyle name="20% - Accent6 41 3_Essbase BS Tax Accounts EOY" xfId="10071" xr:uid="{00000000-0005-0000-0000-00000C260000}"/>
    <cellStyle name="20% - Accent6 41 4" xfId="10072" xr:uid="{00000000-0005-0000-0000-00000D260000}"/>
    <cellStyle name="20% - Accent6 41 5" xfId="10073" xr:uid="{00000000-0005-0000-0000-00000E260000}"/>
    <cellStyle name="20% - Accent6 41_Essbase BS Tax Accounts EOY" xfId="10074" xr:uid="{00000000-0005-0000-0000-00000F260000}"/>
    <cellStyle name="20% - Accent6 42" xfId="10075" xr:uid="{00000000-0005-0000-0000-000010260000}"/>
    <cellStyle name="20% - Accent6 42 2" xfId="10076" xr:uid="{00000000-0005-0000-0000-000011260000}"/>
    <cellStyle name="20% - Accent6 42 2 2" xfId="10077" xr:uid="{00000000-0005-0000-0000-000012260000}"/>
    <cellStyle name="20% - Accent6 42 2 2 2" xfId="10078" xr:uid="{00000000-0005-0000-0000-000013260000}"/>
    <cellStyle name="20% - Accent6 42 2 2 3" xfId="10079" xr:uid="{00000000-0005-0000-0000-000014260000}"/>
    <cellStyle name="20% - Accent6 42 2 2_Essbase BS Tax Accounts EOY" xfId="10080" xr:uid="{00000000-0005-0000-0000-000015260000}"/>
    <cellStyle name="20% - Accent6 42 2 3" xfId="10081" xr:uid="{00000000-0005-0000-0000-000016260000}"/>
    <cellStyle name="20% - Accent6 42 2 4" xfId="10082" xr:uid="{00000000-0005-0000-0000-000017260000}"/>
    <cellStyle name="20% - Accent6 42 2_Essbase BS Tax Accounts EOY" xfId="10083" xr:uid="{00000000-0005-0000-0000-000018260000}"/>
    <cellStyle name="20% - Accent6 42 3" xfId="10084" xr:uid="{00000000-0005-0000-0000-000019260000}"/>
    <cellStyle name="20% - Accent6 42 3 2" xfId="10085" xr:uid="{00000000-0005-0000-0000-00001A260000}"/>
    <cellStyle name="20% - Accent6 42 3 3" xfId="10086" xr:uid="{00000000-0005-0000-0000-00001B260000}"/>
    <cellStyle name="20% - Accent6 42 3_Essbase BS Tax Accounts EOY" xfId="10087" xr:uid="{00000000-0005-0000-0000-00001C260000}"/>
    <cellStyle name="20% - Accent6 42 4" xfId="10088" xr:uid="{00000000-0005-0000-0000-00001D260000}"/>
    <cellStyle name="20% - Accent6 42 5" xfId="10089" xr:uid="{00000000-0005-0000-0000-00001E260000}"/>
    <cellStyle name="20% - Accent6 42_Essbase BS Tax Accounts EOY" xfId="10090" xr:uid="{00000000-0005-0000-0000-00001F260000}"/>
    <cellStyle name="20% - Accent6 43" xfId="10091" xr:uid="{00000000-0005-0000-0000-000020260000}"/>
    <cellStyle name="20% - Accent6 43 2" xfId="10092" xr:uid="{00000000-0005-0000-0000-000021260000}"/>
    <cellStyle name="20% - Accent6 43 2 2" xfId="10093" xr:uid="{00000000-0005-0000-0000-000022260000}"/>
    <cellStyle name="20% - Accent6 43 2 2 2" xfId="10094" xr:uid="{00000000-0005-0000-0000-000023260000}"/>
    <cellStyle name="20% - Accent6 43 2 2 3" xfId="10095" xr:uid="{00000000-0005-0000-0000-000024260000}"/>
    <cellStyle name="20% - Accent6 43 2 2_Essbase BS Tax Accounts EOY" xfId="10096" xr:uid="{00000000-0005-0000-0000-000025260000}"/>
    <cellStyle name="20% - Accent6 43 2 3" xfId="10097" xr:uid="{00000000-0005-0000-0000-000026260000}"/>
    <cellStyle name="20% - Accent6 43 2 4" xfId="10098" xr:uid="{00000000-0005-0000-0000-000027260000}"/>
    <cellStyle name="20% - Accent6 43 2_Essbase BS Tax Accounts EOY" xfId="10099" xr:uid="{00000000-0005-0000-0000-000028260000}"/>
    <cellStyle name="20% - Accent6 43 3" xfId="10100" xr:uid="{00000000-0005-0000-0000-000029260000}"/>
    <cellStyle name="20% - Accent6 43 3 2" xfId="10101" xr:uid="{00000000-0005-0000-0000-00002A260000}"/>
    <cellStyle name="20% - Accent6 43 3 3" xfId="10102" xr:uid="{00000000-0005-0000-0000-00002B260000}"/>
    <cellStyle name="20% - Accent6 43 3_Essbase BS Tax Accounts EOY" xfId="10103" xr:uid="{00000000-0005-0000-0000-00002C260000}"/>
    <cellStyle name="20% - Accent6 43 4" xfId="10104" xr:uid="{00000000-0005-0000-0000-00002D260000}"/>
    <cellStyle name="20% - Accent6 43 5" xfId="10105" xr:uid="{00000000-0005-0000-0000-00002E260000}"/>
    <cellStyle name="20% - Accent6 43_Essbase BS Tax Accounts EOY" xfId="10106" xr:uid="{00000000-0005-0000-0000-00002F260000}"/>
    <cellStyle name="20% - Accent6 44" xfId="10107" xr:uid="{00000000-0005-0000-0000-000030260000}"/>
    <cellStyle name="20% - Accent6 44 2" xfId="10108" xr:uid="{00000000-0005-0000-0000-000031260000}"/>
    <cellStyle name="20% - Accent6 44 2 2" xfId="10109" xr:uid="{00000000-0005-0000-0000-000032260000}"/>
    <cellStyle name="20% - Accent6 44 2 2 2" xfId="10110" xr:uid="{00000000-0005-0000-0000-000033260000}"/>
    <cellStyle name="20% - Accent6 44 2 2 3" xfId="10111" xr:uid="{00000000-0005-0000-0000-000034260000}"/>
    <cellStyle name="20% - Accent6 44 2 2_Essbase BS Tax Accounts EOY" xfId="10112" xr:uid="{00000000-0005-0000-0000-000035260000}"/>
    <cellStyle name="20% - Accent6 44 2 3" xfId="10113" xr:uid="{00000000-0005-0000-0000-000036260000}"/>
    <cellStyle name="20% - Accent6 44 2 4" xfId="10114" xr:uid="{00000000-0005-0000-0000-000037260000}"/>
    <cellStyle name="20% - Accent6 44 2_Essbase BS Tax Accounts EOY" xfId="10115" xr:uid="{00000000-0005-0000-0000-000038260000}"/>
    <cellStyle name="20% - Accent6 44 3" xfId="10116" xr:uid="{00000000-0005-0000-0000-000039260000}"/>
    <cellStyle name="20% - Accent6 44 3 2" xfId="10117" xr:uid="{00000000-0005-0000-0000-00003A260000}"/>
    <cellStyle name="20% - Accent6 44 3 3" xfId="10118" xr:uid="{00000000-0005-0000-0000-00003B260000}"/>
    <cellStyle name="20% - Accent6 44 3_Essbase BS Tax Accounts EOY" xfId="10119" xr:uid="{00000000-0005-0000-0000-00003C260000}"/>
    <cellStyle name="20% - Accent6 44 4" xfId="10120" xr:uid="{00000000-0005-0000-0000-00003D260000}"/>
    <cellStyle name="20% - Accent6 44 5" xfId="10121" xr:uid="{00000000-0005-0000-0000-00003E260000}"/>
    <cellStyle name="20% - Accent6 44_Essbase BS Tax Accounts EOY" xfId="10122" xr:uid="{00000000-0005-0000-0000-00003F260000}"/>
    <cellStyle name="20% - Accent6 45" xfId="10123" xr:uid="{00000000-0005-0000-0000-000040260000}"/>
    <cellStyle name="20% - Accent6 45 2" xfId="10124" xr:uid="{00000000-0005-0000-0000-000041260000}"/>
    <cellStyle name="20% - Accent6 45 2 2" xfId="10125" xr:uid="{00000000-0005-0000-0000-000042260000}"/>
    <cellStyle name="20% - Accent6 45 2 2 2" xfId="10126" xr:uid="{00000000-0005-0000-0000-000043260000}"/>
    <cellStyle name="20% - Accent6 45 2 2 3" xfId="10127" xr:uid="{00000000-0005-0000-0000-000044260000}"/>
    <cellStyle name="20% - Accent6 45 2 2_Essbase BS Tax Accounts EOY" xfId="10128" xr:uid="{00000000-0005-0000-0000-000045260000}"/>
    <cellStyle name="20% - Accent6 45 2 3" xfId="10129" xr:uid="{00000000-0005-0000-0000-000046260000}"/>
    <cellStyle name="20% - Accent6 45 2 4" xfId="10130" xr:uid="{00000000-0005-0000-0000-000047260000}"/>
    <cellStyle name="20% - Accent6 45 2_Essbase BS Tax Accounts EOY" xfId="10131" xr:uid="{00000000-0005-0000-0000-000048260000}"/>
    <cellStyle name="20% - Accent6 45 3" xfId="10132" xr:uid="{00000000-0005-0000-0000-000049260000}"/>
    <cellStyle name="20% - Accent6 45 3 2" xfId="10133" xr:uid="{00000000-0005-0000-0000-00004A260000}"/>
    <cellStyle name="20% - Accent6 45 3 3" xfId="10134" xr:uid="{00000000-0005-0000-0000-00004B260000}"/>
    <cellStyle name="20% - Accent6 45 3_Essbase BS Tax Accounts EOY" xfId="10135" xr:uid="{00000000-0005-0000-0000-00004C260000}"/>
    <cellStyle name="20% - Accent6 45 4" xfId="10136" xr:uid="{00000000-0005-0000-0000-00004D260000}"/>
    <cellStyle name="20% - Accent6 45 5" xfId="10137" xr:uid="{00000000-0005-0000-0000-00004E260000}"/>
    <cellStyle name="20% - Accent6 45_Essbase BS Tax Accounts EOY" xfId="10138" xr:uid="{00000000-0005-0000-0000-00004F260000}"/>
    <cellStyle name="20% - Accent6 46" xfId="10139" xr:uid="{00000000-0005-0000-0000-000050260000}"/>
    <cellStyle name="20% - Accent6 46 2" xfId="10140" xr:uid="{00000000-0005-0000-0000-000051260000}"/>
    <cellStyle name="20% - Accent6 46 2 2" xfId="10141" xr:uid="{00000000-0005-0000-0000-000052260000}"/>
    <cellStyle name="20% - Accent6 46 2 2 2" xfId="10142" xr:uid="{00000000-0005-0000-0000-000053260000}"/>
    <cellStyle name="20% - Accent6 46 2 2 3" xfId="10143" xr:uid="{00000000-0005-0000-0000-000054260000}"/>
    <cellStyle name="20% - Accent6 46 2 2_Essbase BS Tax Accounts EOY" xfId="10144" xr:uid="{00000000-0005-0000-0000-000055260000}"/>
    <cellStyle name="20% - Accent6 46 2 3" xfId="10145" xr:uid="{00000000-0005-0000-0000-000056260000}"/>
    <cellStyle name="20% - Accent6 46 2 4" xfId="10146" xr:uid="{00000000-0005-0000-0000-000057260000}"/>
    <cellStyle name="20% - Accent6 46 2_Essbase BS Tax Accounts EOY" xfId="10147" xr:uid="{00000000-0005-0000-0000-000058260000}"/>
    <cellStyle name="20% - Accent6 46 3" xfId="10148" xr:uid="{00000000-0005-0000-0000-000059260000}"/>
    <cellStyle name="20% - Accent6 46 3 2" xfId="10149" xr:uid="{00000000-0005-0000-0000-00005A260000}"/>
    <cellStyle name="20% - Accent6 46 3 3" xfId="10150" xr:uid="{00000000-0005-0000-0000-00005B260000}"/>
    <cellStyle name="20% - Accent6 46 3_Essbase BS Tax Accounts EOY" xfId="10151" xr:uid="{00000000-0005-0000-0000-00005C260000}"/>
    <cellStyle name="20% - Accent6 46 4" xfId="10152" xr:uid="{00000000-0005-0000-0000-00005D260000}"/>
    <cellStyle name="20% - Accent6 46 5" xfId="10153" xr:uid="{00000000-0005-0000-0000-00005E260000}"/>
    <cellStyle name="20% - Accent6 46_Essbase BS Tax Accounts EOY" xfId="10154" xr:uid="{00000000-0005-0000-0000-00005F260000}"/>
    <cellStyle name="20% - Accent6 47" xfId="10155" xr:uid="{00000000-0005-0000-0000-000060260000}"/>
    <cellStyle name="20% - Accent6 47 2" xfId="10156" xr:uid="{00000000-0005-0000-0000-000061260000}"/>
    <cellStyle name="20% - Accent6 47 2 2" xfId="10157" xr:uid="{00000000-0005-0000-0000-000062260000}"/>
    <cellStyle name="20% - Accent6 47 2 2 2" xfId="10158" xr:uid="{00000000-0005-0000-0000-000063260000}"/>
    <cellStyle name="20% - Accent6 47 2 2 3" xfId="10159" xr:uid="{00000000-0005-0000-0000-000064260000}"/>
    <cellStyle name="20% - Accent6 47 2 2_Essbase BS Tax Accounts EOY" xfId="10160" xr:uid="{00000000-0005-0000-0000-000065260000}"/>
    <cellStyle name="20% - Accent6 47 2 3" xfId="10161" xr:uid="{00000000-0005-0000-0000-000066260000}"/>
    <cellStyle name="20% - Accent6 47 2 4" xfId="10162" xr:uid="{00000000-0005-0000-0000-000067260000}"/>
    <cellStyle name="20% - Accent6 47 2_Essbase BS Tax Accounts EOY" xfId="10163" xr:uid="{00000000-0005-0000-0000-000068260000}"/>
    <cellStyle name="20% - Accent6 47 3" xfId="10164" xr:uid="{00000000-0005-0000-0000-000069260000}"/>
    <cellStyle name="20% - Accent6 47 3 2" xfId="10165" xr:uid="{00000000-0005-0000-0000-00006A260000}"/>
    <cellStyle name="20% - Accent6 47 3 3" xfId="10166" xr:uid="{00000000-0005-0000-0000-00006B260000}"/>
    <cellStyle name="20% - Accent6 47 3_Essbase BS Tax Accounts EOY" xfId="10167" xr:uid="{00000000-0005-0000-0000-00006C260000}"/>
    <cellStyle name="20% - Accent6 47 4" xfId="10168" xr:uid="{00000000-0005-0000-0000-00006D260000}"/>
    <cellStyle name="20% - Accent6 47 5" xfId="10169" xr:uid="{00000000-0005-0000-0000-00006E260000}"/>
    <cellStyle name="20% - Accent6 47_Essbase BS Tax Accounts EOY" xfId="10170" xr:uid="{00000000-0005-0000-0000-00006F260000}"/>
    <cellStyle name="20% - Accent6 48" xfId="10171" xr:uid="{00000000-0005-0000-0000-000070260000}"/>
    <cellStyle name="20% - Accent6 48 2" xfId="10172" xr:uid="{00000000-0005-0000-0000-000071260000}"/>
    <cellStyle name="20% - Accent6 48 2 2" xfId="10173" xr:uid="{00000000-0005-0000-0000-000072260000}"/>
    <cellStyle name="20% - Accent6 48 2 2 2" xfId="10174" xr:uid="{00000000-0005-0000-0000-000073260000}"/>
    <cellStyle name="20% - Accent6 48 2 2 3" xfId="10175" xr:uid="{00000000-0005-0000-0000-000074260000}"/>
    <cellStyle name="20% - Accent6 48 2 2_Essbase BS Tax Accounts EOY" xfId="10176" xr:uid="{00000000-0005-0000-0000-000075260000}"/>
    <cellStyle name="20% - Accent6 48 2 3" xfId="10177" xr:uid="{00000000-0005-0000-0000-000076260000}"/>
    <cellStyle name="20% - Accent6 48 2 4" xfId="10178" xr:uid="{00000000-0005-0000-0000-000077260000}"/>
    <cellStyle name="20% - Accent6 48 2_Essbase BS Tax Accounts EOY" xfId="10179" xr:uid="{00000000-0005-0000-0000-000078260000}"/>
    <cellStyle name="20% - Accent6 48 3" xfId="10180" xr:uid="{00000000-0005-0000-0000-000079260000}"/>
    <cellStyle name="20% - Accent6 48 3 2" xfId="10181" xr:uid="{00000000-0005-0000-0000-00007A260000}"/>
    <cellStyle name="20% - Accent6 48 3 3" xfId="10182" xr:uid="{00000000-0005-0000-0000-00007B260000}"/>
    <cellStyle name="20% - Accent6 48 3_Essbase BS Tax Accounts EOY" xfId="10183" xr:uid="{00000000-0005-0000-0000-00007C260000}"/>
    <cellStyle name="20% - Accent6 48 4" xfId="10184" xr:uid="{00000000-0005-0000-0000-00007D260000}"/>
    <cellStyle name="20% - Accent6 48 5" xfId="10185" xr:uid="{00000000-0005-0000-0000-00007E260000}"/>
    <cellStyle name="20% - Accent6 48_Essbase BS Tax Accounts EOY" xfId="10186" xr:uid="{00000000-0005-0000-0000-00007F260000}"/>
    <cellStyle name="20% - Accent6 49" xfId="10187" xr:uid="{00000000-0005-0000-0000-000080260000}"/>
    <cellStyle name="20% - Accent6 49 2" xfId="10188" xr:uid="{00000000-0005-0000-0000-000081260000}"/>
    <cellStyle name="20% - Accent6 49 2 2" xfId="10189" xr:uid="{00000000-0005-0000-0000-000082260000}"/>
    <cellStyle name="20% - Accent6 49 2 2 2" xfId="10190" xr:uid="{00000000-0005-0000-0000-000083260000}"/>
    <cellStyle name="20% - Accent6 49 2 2 3" xfId="10191" xr:uid="{00000000-0005-0000-0000-000084260000}"/>
    <cellStyle name="20% - Accent6 49 2 2_Essbase BS Tax Accounts EOY" xfId="10192" xr:uid="{00000000-0005-0000-0000-000085260000}"/>
    <cellStyle name="20% - Accent6 49 2 3" xfId="10193" xr:uid="{00000000-0005-0000-0000-000086260000}"/>
    <cellStyle name="20% - Accent6 49 2 4" xfId="10194" xr:uid="{00000000-0005-0000-0000-000087260000}"/>
    <cellStyle name="20% - Accent6 49 2_Essbase BS Tax Accounts EOY" xfId="10195" xr:uid="{00000000-0005-0000-0000-000088260000}"/>
    <cellStyle name="20% - Accent6 49 3" xfId="10196" xr:uid="{00000000-0005-0000-0000-000089260000}"/>
    <cellStyle name="20% - Accent6 49 3 2" xfId="10197" xr:uid="{00000000-0005-0000-0000-00008A260000}"/>
    <cellStyle name="20% - Accent6 49 3 3" xfId="10198" xr:uid="{00000000-0005-0000-0000-00008B260000}"/>
    <cellStyle name="20% - Accent6 49 3_Essbase BS Tax Accounts EOY" xfId="10199" xr:uid="{00000000-0005-0000-0000-00008C260000}"/>
    <cellStyle name="20% - Accent6 49 4" xfId="10200" xr:uid="{00000000-0005-0000-0000-00008D260000}"/>
    <cellStyle name="20% - Accent6 49 5" xfId="10201" xr:uid="{00000000-0005-0000-0000-00008E260000}"/>
    <cellStyle name="20% - Accent6 49_Essbase BS Tax Accounts EOY" xfId="10202" xr:uid="{00000000-0005-0000-0000-00008F260000}"/>
    <cellStyle name="20% - Accent6 5" xfId="10203" xr:uid="{00000000-0005-0000-0000-000090260000}"/>
    <cellStyle name="20% - Accent6 5 2" xfId="10204" xr:uid="{00000000-0005-0000-0000-000091260000}"/>
    <cellStyle name="20% - Accent6 5 2 2" xfId="10205" xr:uid="{00000000-0005-0000-0000-000092260000}"/>
    <cellStyle name="20% - Accent6 5 2 3" xfId="10206" xr:uid="{00000000-0005-0000-0000-000093260000}"/>
    <cellStyle name="20% - Accent6 5 2 4" xfId="10207" xr:uid="{00000000-0005-0000-0000-000094260000}"/>
    <cellStyle name="20% - Accent6 5 2_Essbase BS Tax Accounts EOY" xfId="10208" xr:uid="{00000000-0005-0000-0000-000095260000}"/>
    <cellStyle name="20% - Accent6 5 3" xfId="10209" xr:uid="{00000000-0005-0000-0000-000096260000}"/>
    <cellStyle name="20% - Accent6 5 3 2" xfId="10210" xr:uid="{00000000-0005-0000-0000-000097260000}"/>
    <cellStyle name="20% - Accent6 5 4" xfId="10211" xr:uid="{00000000-0005-0000-0000-000098260000}"/>
    <cellStyle name="20% - Accent6 5 4 2" xfId="10212" xr:uid="{00000000-0005-0000-0000-000099260000}"/>
    <cellStyle name="20% - Accent6 5 4 3" xfId="10213" xr:uid="{00000000-0005-0000-0000-00009A260000}"/>
    <cellStyle name="20% - Accent6 5 4_Essbase BS Tax Accounts EOY" xfId="10214" xr:uid="{00000000-0005-0000-0000-00009B260000}"/>
    <cellStyle name="20% - Accent6 5_Cap Software Basis Adj" xfId="10215" xr:uid="{00000000-0005-0000-0000-00009C260000}"/>
    <cellStyle name="20% - Accent6 50" xfId="10216" xr:uid="{00000000-0005-0000-0000-00009D260000}"/>
    <cellStyle name="20% - Accent6 50 2" xfId="10217" xr:uid="{00000000-0005-0000-0000-00009E260000}"/>
    <cellStyle name="20% - Accent6 50 2 2" xfId="10218" xr:uid="{00000000-0005-0000-0000-00009F260000}"/>
    <cellStyle name="20% - Accent6 50 2 2 2" xfId="10219" xr:uid="{00000000-0005-0000-0000-0000A0260000}"/>
    <cellStyle name="20% - Accent6 50 2 2 3" xfId="10220" xr:uid="{00000000-0005-0000-0000-0000A1260000}"/>
    <cellStyle name="20% - Accent6 50 2 2_Essbase BS Tax Accounts EOY" xfId="10221" xr:uid="{00000000-0005-0000-0000-0000A2260000}"/>
    <cellStyle name="20% - Accent6 50 2 3" xfId="10222" xr:uid="{00000000-0005-0000-0000-0000A3260000}"/>
    <cellStyle name="20% - Accent6 50 2 4" xfId="10223" xr:uid="{00000000-0005-0000-0000-0000A4260000}"/>
    <cellStyle name="20% - Accent6 50 2_Essbase BS Tax Accounts EOY" xfId="10224" xr:uid="{00000000-0005-0000-0000-0000A5260000}"/>
    <cellStyle name="20% - Accent6 50 3" xfId="10225" xr:uid="{00000000-0005-0000-0000-0000A6260000}"/>
    <cellStyle name="20% - Accent6 50 3 2" xfId="10226" xr:uid="{00000000-0005-0000-0000-0000A7260000}"/>
    <cellStyle name="20% - Accent6 50 3 3" xfId="10227" xr:uid="{00000000-0005-0000-0000-0000A8260000}"/>
    <cellStyle name="20% - Accent6 50 3_Essbase BS Tax Accounts EOY" xfId="10228" xr:uid="{00000000-0005-0000-0000-0000A9260000}"/>
    <cellStyle name="20% - Accent6 50 4" xfId="10229" xr:uid="{00000000-0005-0000-0000-0000AA260000}"/>
    <cellStyle name="20% - Accent6 50 5" xfId="10230" xr:uid="{00000000-0005-0000-0000-0000AB260000}"/>
    <cellStyle name="20% - Accent6 50_Essbase BS Tax Accounts EOY" xfId="10231" xr:uid="{00000000-0005-0000-0000-0000AC260000}"/>
    <cellStyle name="20% - Accent6 51" xfId="10232" xr:uid="{00000000-0005-0000-0000-0000AD260000}"/>
    <cellStyle name="20% - Accent6 51 2" xfId="10233" xr:uid="{00000000-0005-0000-0000-0000AE260000}"/>
    <cellStyle name="20% - Accent6 51 2 2" xfId="10234" xr:uid="{00000000-0005-0000-0000-0000AF260000}"/>
    <cellStyle name="20% - Accent6 51 2 2 2" xfId="10235" xr:uid="{00000000-0005-0000-0000-0000B0260000}"/>
    <cellStyle name="20% - Accent6 51 2 2 3" xfId="10236" xr:uid="{00000000-0005-0000-0000-0000B1260000}"/>
    <cellStyle name="20% - Accent6 51 2 2_Essbase BS Tax Accounts EOY" xfId="10237" xr:uid="{00000000-0005-0000-0000-0000B2260000}"/>
    <cellStyle name="20% - Accent6 51 2 3" xfId="10238" xr:uid="{00000000-0005-0000-0000-0000B3260000}"/>
    <cellStyle name="20% - Accent6 51 2 4" xfId="10239" xr:uid="{00000000-0005-0000-0000-0000B4260000}"/>
    <cellStyle name="20% - Accent6 51 2_Essbase BS Tax Accounts EOY" xfId="10240" xr:uid="{00000000-0005-0000-0000-0000B5260000}"/>
    <cellStyle name="20% - Accent6 51 3" xfId="10241" xr:uid="{00000000-0005-0000-0000-0000B6260000}"/>
    <cellStyle name="20% - Accent6 51 3 2" xfId="10242" xr:uid="{00000000-0005-0000-0000-0000B7260000}"/>
    <cellStyle name="20% - Accent6 51 3 3" xfId="10243" xr:uid="{00000000-0005-0000-0000-0000B8260000}"/>
    <cellStyle name="20% - Accent6 51 3_Essbase BS Tax Accounts EOY" xfId="10244" xr:uid="{00000000-0005-0000-0000-0000B9260000}"/>
    <cellStyle name="20% - Accent6 51 4" xfId="10245" xr:uid="{00000000-0005-0000-0000-0000BA260000}"/>
    <cellStyle name="20% - Accent6 51 5" xfId="10246" xr:uid="{00000000-0005-0000-0000-0000BB260000}"/>
    <cellStyle name="20% - Accent6 51_Essbase BS Tax Accounts EOY" xfId="10247" xr:uid="{00000000-0005-0000-0000-0000BC260000}"/>
    <cellStyle name="20% - Accent6 52" xfId="10248" xr:uid="{00000000-0005-0000-0000-0000BD260000}"/>
    <cellStyle name="20% - Accent6 52 2" xfId="10249" xr:uid="{00000000-0005-0000-0000-0000BE260000}"/>
    <cellStyle name="20% - Accent6 52 2 2" xfId="10250" xr:uid="{00000000-0005-0000-0000-0000BF260000}"/>
    <cellStyle name="20% - Accent6 52 2 2 2" xfId="10251" xr:uid="{00000000-0005-0000-0000-0000C0260000}"/>
    <cellStyle name="20% - Accent6 52 2 2 3" xfId="10252" xr:uid="{00000000-0005-0000-0000-0000C1260000}"/>
    <cellStyle name="20% - Accent6 52 2 2_Essbase BS Tax Accounts EOY" xfId="10253" xr:uid="{00000000-0005-0000-0000-0000C2260000}"/>
    <cellStyle name="20% - Accent6 52 2 3" xfId="10254" xr:uid="{00000000-0005-0000-0000-0000C3260000}"/>
    <cellStyle name="20% - Accent6 52 2 4" xfId="10255" xr:uid="{00000000-0005-0000-0000-0000C4260000}"/>
    <cellStyle name="20% - Accent6 52 2_Essbase BS Tax Accounts EOY" xfId="10256" xr:uid="{00000000-0005-0000-0000-0000C5260000}"/>
    <cellStyle name="20% - Accent6 52 3" xfId="10257" xr:uid="{00000000-0005-0000-0000-0000C6260000}"/>
    <cellStyle name="20% - Accent6 52 3 2" xfId="10258" xr:uid="{00000000-0005-0000-0000-0000C7260000}"/>
    <cellStyle name="20% - Accent6 52 3 3" xfId="10259" xr:uid="{00000000-0005-0000-0000-0000C8260000}"/>
    <cellStyle name="20% - Accent6 52 3_Essbase BS Tax Accounts EOY" xfId="10260" xr:uid="{00000000-0005-0000-0000-0000C9260000}"/>
    <cellStyle name="20% - Accent6 52 4" xfId="10261" xr:uid="{00000000-0005-0000-0000-0000CA260000}"/>
    <cellStyle name="20% - Accent6 52 5" xfId="10262" xr:uid="{00000000-0005-0000-0000-0000CB260000}"/>
    <cellStyle name="20% - Accent6 52_Essbase BS Tax Accounts EOY" xfId="10263" xr:uid="{00000000-0005-0000-0000-0000CC260000}"/>
    <cellStyle name="20% - Accent6 53" xfId="10264" xr:uid="{00000000-0005-0000-0000-0000CD260000}"/>
    <cellStyle name="20% - Accent6 53 2" xfId="10265" xr:uid="{00000000-0005-0000-0000-0000CE260000}"/>
    <cellStyle name="20% - Accent6 53 2 2" xfId="10266" xr:uid="{00000000-0005-0000-0000-0000CF260000}"/>
    <cellStyle name="20% - Accent6 53 2 2 2" xfId="10267" xr:uid="{00000000-0005-0000-0000-0000D0260000}"/>
    <cellStyle name="20% - Accent6 53 2 2 3" xfId="10268" xr:uid="{00000000-0005-0000-0000-0000D1260000}"/>
    <cellStyle name="20% - Accent6 53 2 2_Essbase BS Tax Accounts EOY" xfId="10269" xr:uid="{00000000-0005-0000-0000-0000D2260000}"/>
    <cellStyle name="20% - Accent6 53 2 3" xfId="10270" xr:uid="{00000000-0005-0000-0000-0000D3260000}"/>
    <cellStyle name="20% - Accent6 53 2 4" xfId="10271" xr:uid="{00000000-0005-0000-0000-0000D4260000}"/>
    <cellStyle name="20% - Accent6 53 2_Essbase BS Tax Accounts EOY" xfId="10272" xr:uid="{00000000-0005-0000-0000-0000D5260000}"/>
    <cellStyle name="20% - Accent6 53 3" xfId="10273" xr:uid="{00000000-0005-0000-0000-0000D6260000}"/>
    <cellStyle name="20% - Accent6 53 3 2" xfId="10274" xr:uid="{00000000-0005-0000-0000-0000D7260000}"/>
    <cellStyle name="20% - Accent6 53 3 3" xfId="10275" xr:uid="{00000000-0005-0000-0000-0000D8260000}"/>
    <cellStyle name="20% - Accent6 53 3_Essbase BS Tax Accounts EOY" xfId="10276" xr:uid="{00000000-0005-0000-0000-0000D9260000}"/>
    <cellStyle name="20% - Accent6 53 4" xfId="10277" xr:uid="{00000000-0005-0000-0000-0000DA260000}"/>
    <cellStyle name="20% - Accent6 53 5" xfId="10278" xr:uid="{00000000-0005-0000-0000-0000DB260000}"/>
    <cellStyle name="20% - Accent6 53_Essbase BS Tax Accounts EOY" xfId="10279" xr:uid="{00000000-0005-0000-0000-0000DC260000}"/>
    <cellStyle name="20% - Accent6 54" xfId="10280" xr:uid="{00000000-0005-0000-0000-0000DD260000}"/>
    <cellStyle name="20% - Accent6 54 2" xfId="10281" xr:uid="{00000000-0005-0000-0000-0000DE260000}"/>
    <cellStyle name="20% - Accent6 54 2 2" xfId="10282" xr:uid="{00000000-0005-0000-0000-0000DF260000}"/>
    <cellStyle name="20% - Accent6 54 2 2 2" xfId="10283" xr:uid="{00000000-0005-0000-0000-0000E0260000}"/>
    <cellStyle name="20% - Accent6 54 2 2 3" xfId="10284" xr:uid="{00000000-0005-0000-0000-0000E1260000}"/>
    <cellStyle name="20% - Accent6 54 2 2_Essbase BS Tax Accounts EOY" xfId="10285" xr:uid="{00000000-0005-0000-0000-0000E2260000}"/>
    <cellStyle name="20% - Accent6 54 2 3" xfId="10286" xr:uid="{00000000-0005-0000-0000-0000E3260000}"/>
    <cellStyle name="20% - Accent6 54 2 4" xfId="10287" xr:uid="{00000000-0005-0000-0000-0000E4260000}"/>
    <cellStyle name="20% - Accent6 54 2_Essbase BS Tax Accounts EOY" xfId="10288" xr:uid="{00000000-0005-0000-0000-0000E5260000}"/>
    <cellStyle name="20% - Accent6 54 3" xfId="10289" xr:uid="{00000000-0005-0000-0000-0000E6260000}"/>
    <cellStyle name="20% - Accent6 54 3 2" xfId="10290" xr:uid="{00000000-0005-0000-0000-0000E7260000}"/>
    <cellStyle name="20% - Accent6 54 3 3" xfId="10291" xr:uid="{00000000-0005-0000-0000-0000E8260000}"/>
    <cellStyle name="20% - Accent6 54 3_Essbase BS Tax Accounts EOY" xfId="10292" xr:uid="{00000000-0005-0000-0000-0000E9260000}"/>
    <cellStyle name="20% - Accent6 54 4" xfId="10293" xr:uid="{00000000-0005-0000-0000-0000EA260000}"/>
    <cellStyle name="20% - Accent6 54 5" xfId="10294" xr:uid="{00000000-0005-0000-0000-0000EB260000}"/>
    <cellStyle name="20% - Accent6 54_Essbase BS Tax Accounts EOY" xfId="10295" xr:uid="{00000000-0005-0000-0000-0000EC260000}"/>
    <cellStyle name="20% - Accent6 55" xfId="10296" xr:uid="{00000000-0005-0000-0000-0000ED260000}"/>
    <cellStyle name="20% - Accent6 55 2" xfId="10297" xr:uid="{00000000-0005-0000-0000-0000EE260000}"/>
    <cellStyle name="20% - Accent6 55 2 2" xfId="10298" xr:uid="{00000000-0005-0000-0000-0000EF260000}"/>
    <cellStyle name="20% - Accent6 55 2 2 2" xfId="10299" xr:uid="{00000000-0005-0000-0000-0000F0260000}"/>
    <cellStyle name="20% - Accent6 55 2 2 3" xfId="10300" xr:uid="{00000000-0005-0000-0000-0000F1260000}"/>
    <cellStyle name="20% - Accent6 55 2 2_Essbase BS Tax Accounts EOY" xfId="10301" xr:uid="{00000000-0005-0000-0000-0000F2260000}"/>
    <cellStyle name="20% - Accent6 55 2 3" xfId="10302" xr:uid="{00000000-0005-0000-0000-0000F3260000}"/>
    <cellStyle name="20% - Accent6 55 2 4" xfId="10303" xr:uid="{00000000-0005-0000-0000-0000F4260000}"/>
    <cellStyle name="20% - Accent6 55 2_Essbase BS Tax Accounts EOY" xfId="10304" xr:uid="{00000000-0005-0000-0000-0000F5260000}"/>
    <cellStyle name="20% - Accent6 55 3" xfId="10305" xr:uid="{00000000-0005-0000-0000-0000F6260000}"/>
    <cellStyle name="20% - Accent6 55 3 2" xfId="10306" xr:uid="{00000000-0005-0000-0000-0000F7260000}"/>
    <cellStyle name="20% - Accent6 55 3 3" xfId="10307" xr:uid="{00000000-0005-0000-0000-0000F8260000}"/>
    <cellStyle name="20% - Accent6 55 3_Essbase BS Tax Accounts EOY" xfId="10308" xr:uid="{00000000-0005-0000-0000-0000F9260000}"/>
    <cellStyle name="20% - Accent6 55 4" xfId="10309" xr:uid="{00000000-0005-0000-0000-0000FA260000}"/>
    <cellStyle name="20% - Accent6 55 5" xfId="10310" xr:uid="{00000000-0005-0000-0000-0000FB260000}"/>
    <cellStyle name="20% - Accent6 55_Essbase BS Tax Accounts EOY" xfId="10311" xr:uid="{00000000-0005-0000-0000-0000FC260000}"/>
    <cellStyle name="20% - Accent6 56" xfId="10312" xr:uid="{00000000-0005-0000-0000-0000FD260000}"/>
    <cellStyle name="20% - Accent6 56 2" xfId="10313" xr:uid="{00000000-0005-0000-0000-0000FE260000}"/>
    <cellStyle name="20% - Accent6 56 2 2" xfId="10314" xr:uid="{00000000-0005-0000-0000-0000FF260000}"/>
    <cellStyle name="20% - Accent6 56 2 2 2" xfId="10315" xr:uid="{00000000-0005-0000-0000-000000270000}"/>
    <cellStyle name="20% - Accent6 56 2 2 3" xfId="10316" xr:uid="{00000000-0005-0000-0000-000001270000}"/>
    <cellStyle name="20% - Accent6 56 2 2_Essbase BS Tax Accounts EOY" xfId="10317" xr:uid="{00000000-0005-0000-0000-000002270000}"/>
    <cellStyle name="20% - Accent6 56 2 3" xfId="10318" xr:uid="{00000000-0005-0000-0000-000003270000}"/>
    <cellStyle name="20% - Accent6 56 2 4" xfId="10319" xr:uid="{00000000-0005-0000-0000-000004270000}"/>
    <cellStyle name="20% - Accent6 56 2_Essbase BS Tax Accounts EOY" xfId="10320" xr:uid="{00000000-0005-0000-0000-000005270000}"/>
    <cellStyle name="20% - Accent6 56 3" xfId="10321" xr:uid="{00000000-0005-0000-0000-000006270000}"/>
    <cellStyle name="20% - Accent6 56 3 2" xfId="10322" xr:uid="{00000000-0005-0000-0000-000007270000}"/>
    <cellStyle name="20% - Accent6 56 3 3" xfId="10323" xr:uid="{00000000-0005-0000-0000-000008270000}"/>
    <cellStyle name="20% - Accent6 56 3_Essbase BS Tax Accounts EOY" xfId="10324" xr:uid="{00000000-0005-0000-0000-000009270000}"/>
    <cellStyle name="20% - Accent6 56 4" xfId="10325" xr:uid="{00000000-0005-0000-0000-00000A270000}"/>
    <cellStyle name="20% - Accent6 56 5" xfId="10326" xr:uid="{00000000-0005-0000-0000-00000B270000}"/>
    <cellStyle name="20% - Accent6 56_Essbase BS Tax Accounts EOY" xfId="10327" xr:uid="{00000000-0005-0000-0000-00000C270000}"/>
    <cellStyle name="20% - Accent6 57" xfId="10328" xr:uid="{00000000-0005-0000-0000-00000D270000}"/>
    <cellStyle name="20% - Accent6 57 2" xfId="10329" xr:uid="{00000000-0005-0000-0000-00000E270000}"/>
    <cellStyle name="20% - Accent6 57 2 2" xfId="10330" xr:uid="{00000000-0005-0000-0000-00000F270000}"/>
    <cellStyle name="20% - Accent6 57 2 3" xfId="10331" xr:uid="{00000000-0005-0000-0000-000010270000}"/>
    <cellStyle name="20% - Accent6 57 2_Essbase BS Tax Accounts EOY" xfId="10332" xr:uid="{00000000-0005-0000-0000-000011270000}"/>
    <cellStyle name="20% - Accent6 57 3" xfId="10333" xr:uid="{00000000-0005-0000-0000-000012270000}"/>
    <cellStyle name="20% - Accent6 57 4" xfId="10334" xr:uid="{00000000-0005-0000-0000-000013270000}"/>
    <cellStyle name="20% - Accent6 57_Essbase BS Tax Accounts EOY" xfId="10335" xr:uid="{00000000-0005-0000-0000-000014270000}"/>
    <cellStyle name="20% - Accent6 58" xfId="10336" xr:uid="{00000000-0005-0000-0000-000015270000}"/>
    <cellStyle name="20% - Accent6 58 2" xfId="10337" xr:uid="{00000000-0005-0000-0000-000016270000}"/>
    <cellStyle name="20% - Accent6 58 2 2" xfId="10338" xr:uid="{00000000-0005-0000-0000-000017270000}"/>
    <cellStyle name="20% - Accent6 58 2 3" xfId="10339" xr:uid="{00000000-0005-0000-0000-000018270000}"/>
    <cellStyle name="20% - Accent6 58 2_Essbase BS Tax Accounts EOY" xfId="10340" xr:uid="{00000000-0005-0000-0000-000019270000}"/>
    <cellStyle name="20% - Accent6 58 3" xfId="10341" xr:uid="{00000000-0005-0000-0000-00001A270000}"/>
    <cellStyle name="20% - Accent6 58 4" xfId="10342" xr:uid="{00000000-0005-0000-0000-00001B270000}"/>
    <cellStyle name="20% - Accent6 58_Essbase BS Tax Accounts EOY" xfId="10343" xr:uid="{00000000-0005-0000-0000-00001C270000}"/>
    <cellStyle name="20% - Accent6 59" xfId="10344" xr:uid="{00000000-0005-0000-0000-00001D270000}"/>
    <cellStyle name="20% - Accent6 59 2" xfId="10345" xr:uid="{00000000-0005-0000-0000-00001E270000}"/>
    <cellStyle name="20% - Accent6 59 2 2" xfId="10346" xr:uid="{00000000-0005-0000-0000-00001F270000}"/>
    <cellStyle name="20% - Accent6 59 2 3" xfId="10347" xr:uid="{00000000-0005-0000-0000-000020270000}"/>
    <cellStyle name="20% - Accent6 59 2_Essbase BS Tax Accounts EOY" xfId="10348" xr:uid="{00000000-0005-0000-0000-000021270000}"/>
    <cellStyle name="20% - Accent6 59 3" xfId="10349" xr:uid="{00000000-0005-0000-0000-000022270000}"/>
    <cellStyle name="20% - Accent6 59 4" xfId="10350" xr:uid="{00000000-0005-0000-0000-000023270000}"/>
    <cellStyle name="20% - Accent6 59_Essbase BS Tax Accounts EOY" xfId="10351" xr:uid="{00000000-0005-0000-0000-000024270000}"/>
    <cellStyle name="20% - Accent6 6" xfId="10352" xr:uid="{00000000-0005-0000-0000-000025270000}"/>
    <cellStyle name="20% - Accent6 6 2" xfId="10353" xr:uid="{00000000-0005-0000-0000-000026270000}"/>
    <cellStyle name="20% - Accent6 6 2 2" xfId="10354" xr:uid="{00000000-0005-0000-0000-000027270000}"/>
    <cellStyle name="20% - Accent6 6 2 2 2" xfId="10355" xr:uid="{00000000-0005-0000-0000-000028270000}"/>
    <cellStyle name="20% - Accent6 6 2 2 3" xfId="10356" xr:uid="{00000000-0005-0000-0000-000029270000}"/>
    <cellStyle name="20% - Accent6 6 2 2 4" xfId="10357" xr:uid="{00000000-0005-0000-0000-00002A270000}"/>
    <cellStyle name="20% - Accent6 6 2 2_Essbase BS Tax Accounts EOY" xfId="10358" xr:uid="{00000000-0005-0000-0000-00002B270000}"/>
    <cellStyle name="20% - Accent6 6 2 3" xfId="10359" xr:uid="{00000000-0005-0000-0000-00002C270000}"/>
    <cellStyle name="20% - Accent6 6 2 3 2" xfId="10360" xr:uid="{00000000-0005-0000-0000-00002D270000}"/>
    <cellStyle name="20% - Accent6 6 2 3 3" xfId="10361" xr:uid="{00000000-0005-0000-0000-00002E270000}"/>
    <cellStyle name="20% - Accent6 6 2 3 4" xfId="10362" xr:uid="{00000000-0005-0000-0000-00002F270000}"/>
    <cellStyle name="20% - Accent6 6 2 3_Essbase BS Tax Accounts EOY" xfId="10363" xr:uid="{00000000-0005-0000-0000-000030270000}"/>
    <cellStyle name="20% - Accent6 6 2 4" xfId="10364" xr:uid="{00000000-0005-0000-0000-000031270000}"/>
    <cellStyle name="20% - Accent6 6 2 5" xfId="10365" xr:uid="{00000000-0005-0000-0000-000032270000}"/>
    <cellStyle name="20% - Accent6 6 2 5 2" xfId="10366" xr:uid="{00000000-0005-0000-0000-000033270000}"/>
    <cellStyle name="20% - Accent6 6 2 6" xfId="10367" xr:uid="{00000000-0005-0000-0000-000034270000}"/>
    <cellStyle name="20% - Accent6 6 2 7" xfId="10368" xr:uid="{00000000-0005-0000-0000-000035270000}"/>
    <cellStyle name="20% - Accent6 6 2 8" xfId="10369" xr:uid="{00000000-0005-0000-0000-000036270000}"/>
    <cellStyle name="20% - Accent6 6 2_Basis Info" xfId="10370" xr:uid="{00000000-0005-0000-0000-000037270000}"/>
    <cellStyle name="20% - Accent6 6 3" xfId="10371" xr:uid="{00000000-0005-0000-0000-000038270000}"/>
    <cellStyle name="20% - Accent6 6 3 2" xfId="10372" xr:uid="{00000000-0005-0000-0000-000039270000}"/>
    <cellStyle name="20% - Accent6 6 4" xfId="10373" xr:uid="{00000000-0005-0000-0000-00003A270000}"/>
    <cellStyle name="20% - Accent6 6 4 2" xfId="10374" xr:uid="{00000000-0005-0000-0000-00003B270000}"/>
    <cellStyle name="20% - Accent6 6 4 3" xfId="10375" xr:uid="{00000000-0005-0000-0000-00003C270000}"/>
    <cellStyle name="20% - Accent6 6 4 4" xfId="10376" xr:uid="{00000000-0005-0000-0000-00003D270000}"/>
    <cellStyle name="20% - Accent6 6 4_Essbase BS Tax Accounts EOY" xfId="10377" xr:uid="{00000000-0005-0000-0000-00003E270000}"/>
    <cellStyle name="20% - Accent6 6 5" xfId="10378" xr:uid="{00000000-0005-0000-0000-00003F270000}"/>
    <cellStyle name="20% - Accent6 6 5 2" xfId="10379" xr:uid="{00000000-0005-0000-0000-000040270000}"/>
    <cellStyle name="20% - Accent6 6 5 3" xfId="10380" xr:uid="{00000000-0005-0000-0000-000041270000}"/>
    <cellStyle name="20% - Accent6 6 5_Essbase BS Tax Accounts EOY" xfId="10381" xr:uid="{00000000-0005-0000-0000-000042270000}"/>
    <cellStyle name="20% - Accent6 6 6" xfId="10382" xr:uid="{00000000-0005-0000-0000-000043270000}"/>
    <cellStyle name="20% - Accent6 6 6 2" xfId="10383" xr:uid="{00000000-0005-0000-0000-000044270000}"/>
    <cellStyle name="20% - Accent6 6 6 3" xfId="10384" xr:uid="{00000000-0005-0000-0000-000045270000}"/>
    <cellStyle name="20% - Accent6 6 6_Essbase BS Tax Accounts EOY" xfId="10385" xr:uid="{00000000-0005-0000-0000-000046270000}"/>
    <cellStyle name="20% - Accent6 6_Essbase BS Tax Accounts EOY" xfId="10386" xr:uid="{00000000-0005-0000-0000-000047270000}"/>
    <cellStyle name="20% - Accent6 60" xfId="10387" xr:uid="{00000000-0005-0000-0000-000048270000}"/>
    <cellStyle name="20% - Accent6 60 2" xfId="10388" xr:uid="{00000000-0005-0000-0000-000049270000}"/>
    <cellStyle name="20% - Accent6 60 2 2" xfId="10389" xr:uid="{00000000-0005-0000-0000-00004A270000}"/>
    <cellStyle name="20% - Accent6 60 2 3" xfId="10390" xr:uid="{00000000-0005-0000-0000-00004B270000}"/>
    <cellStyle name="20% - Accent6 60 2_Essbase BS Tax Accounts EOY" xfId="10391" xr:uid="{00000000-0005-0000-0000-00004C270000}"/>
    <cellStyle name="20% - Accent6 60 3" xfId="10392" xr:uid="{00000000-0005-0000-0000-00004D270000}"/>
    <cellStyle name="20% - Accent6 60 4" xfId="10393" xr:uid="{00000000-0005-0000-0000-00004E270000}"/>
    <cellStyle name="20% - Accent6 60_Essbase BS Tax Accounts EOY" xfId="10394" xr:uid="{00000000-0005-0000-0000-00004F270000}"/>
    <cellStyle name="20% - Accent6 61" xfId="10395" xr:uid="{00000000-0005-0000-0000-000050270000}"/>
    <cellStyle name="20% - Accent6 61 2" xfId="10396" xr:uid="{00000000-0005-0000-0000-000051270000}"/>
    <cellStyle name="20% - Accent6 61 2 2" xfId="10397" xr:uid="{00000000-0005-0000-0000-000052270000}"/>
    <cellStyle name="20% - Accent6 61 2 3" xfId="10398" xr:uid="{00000000-0005-0000-0000-000053270000}"/>
    <cellStyle name="20% - Accent6 61 2_Essbase BS Tax Accounts EOY" xfId="10399" xr:uid="{00000000-0005-0000-0000-000054270000}"/>
    <cellStyle name="20% - Accent6 61 3" xfId="10400" xr:uid="{00000000-0005-0000-0000-000055270000}"/>
    <cellStyle name="20% - Accent6 61 4" xfId="10401" xr:uid="{00000000-0005-0000-0000-000056270000}"/>
    <cellStyle name="20% - Accent6 61_Essbase BS Tax Accounts EOY" xfId="10402" xr:uid="{00000000-0005-0000-0000-000057270000}"/>
    <cellStyle name="20% - Accent6 62" xfId="10403" xr:uid="{00000000-0005-0000-0000-000058270000}"/>
    <cellStyle name="20% - Accent6 62 2" xfId="10404" xr:uid="{00000000-0005-0000-0000-000059270000}"/>
    <cellStyle name="20% - Accent6 62 2 2" xfId="10405" xr:uid="{00000000-0005-0000-0000-00005A270000}"/>
    <cellStyle name="20% - Accent6 62 2 3" xfId="10406" xr:uid="{00000000-0005-0000-0000-00005B270000}"/>
    <cellStyle name="20% - Accent6 62 2_Essbase BS Tax Accounts EOY" xfId="10407" xr:uid="{00000000-0005-0000-0000-00005C270000}"/>
    <cellStyle name="20% - Accent6 62 3" xfId="10408" xr:uid="{00000000-0005-0000-0000-00005D270000}"/>
    <cellStyle name="20% - Accent6 62 4" xfId="10409" xr:uid="{00000000-0005-0000-0000-00005E270000}"/>
    <cellStyle name="20% - Accent6 62_Essbase BS Tax Accounts EOY" xfId="10410" xr:uid="{00000000-0005-0000-0000-00005F270000}"/>
    <cellStyle name="20% - Accent6 63" xfId="10411" xr:uid="{00000000-0005-0000-0000-000060270000}"/>
    <cellStyle name="20% - Accent6 63 2" xfId="10412" xr:uid="{00000000-0005-0000-0000-000061270000}"/>
    <cellStyle name="20% - Accent6 63 2 2" xfId="10413" xr:uid="{00000000-0005-0000-0000-000062270000}"/>
    <cellStyle name="20% - Accent6 63 2 3" xfId="10414" xr:uid="{00000000-0005-0000-0000-000063270000}"/>
    <cellStyle name="20% - Accent6 63 2_Essbase BS Tax Accounts EOY" xfId="10415" xr:uid="{00000000-0005-0000-0000-000064270000}"/>
    <cellStyle name="20% - Accent6 63 3" xfId="10416" xr:uid="{00000000-0005-0000-0000-000065270000}"/>
    <cellStyle name="20% - Accent6 63 4" xfId="10417" xr:uid="{00000000-0005-0000-0000-000066270000}"/>
    <cellStyle name="20% - Accent6 63_Essbase BS Tax Accounts EOY" xfId="10418" xr:uid="{00000000-0005-0000-0000-000067270000}"/>
    <cellStyle name="20% - Accent6 64" xfId="10419" xr:uid="{00000000-0005-0000-0000-000068270000}"/>
    <cellStyle name="20% - Accent6 64 2" xfId="10420" xr:uid="{00000000-0005-0000-0000-000069270000}"/>
    <cellStyle name="20% - Accent6 64 2 2" xfId="10421" xr:uid="{00000000-0005-0000-0000-00006A270000}"/>
    <cellStyle name="20% - Accent6 64 2 3" xfId="10422" xr:uid="{00000000-0005-0000-0000-00006B270000}"/>
    <cellStyle name="20% - Accent6 64 2_Essbase BS Tax Accounts EOY" xfId="10423" xr:uid="{00000000-0005-0000-0000-00006C270000}"/>
    <cellStyle name="20% - Accent6 64 3" xfId="10424" xr:uid="{00000000-0005-0000-0000-00006D270000}"/>
    <cellStyle name="20% - Accent6 64 4" xfId="10425" xr:uid="{00000000-0005-0000-0000-00006E270000}"/>
    <cellStyle name="20% - Accent6 64_Essbase BS Tax Accounts EOY" xfId="10426" xr:uid="{00000000-0005-0000-0000-00006F270000}"/>
    <cellStyle name="20% - Accent6 65" xfId="10427" xr:uid="{00000000-0005-0000-0000-000070270000}"/>
    <cellStyle name="20% - Accent6 65 2" xfId="10428" xr:uid="{00000000-0005-0000-0000-000071270000}"/>
    <cellStyle name="20% - Accent6 65 2 2" xfId="10429" xr:uid="{00000000-0005-0000-0000-000072270000}"/>
    <cellStyle name="20% - Accent6 65 2 3" xfId="10430" xr:uid="{00000000-0005-0000-0000-000073270000}"/>
    <cellStyle name="20% - Accent6 65 2_Essbase BS Tax Accounts EOY" xfId="10431" xr:uid="{00000000-0005-0000-0000-000074270000}"/>
    <cellStyle name="20% - Accent6 65 3" xfId="10432" xr:uid="{00000000-0005-0000-0000-000075270000}"/>
    <cellStyle name="20% - Accent6 65 4" xfId="10433" xr:uid="{00000000-0005-0000-0000-000076270000}"/>
    <cellStyle name="20% - Accent6 65_Essbase BS Tax Accounts EOY" xfId="10434" xr:uid="{00000000-0005-0000-0000-000077270000}"/>
    <cellStyle name="20% - Accent6 66" xfId="10435" xr:uid="{00000000-0005-0000-0000-000078270000}"/>
    <cellStyle name="20% - Accent6 66 2" xfId="10436" xr:uid="{00000000-0005-0000-0000-000079270000}"/>
    <cellStyle name="20% - Accent6 66 2 2" xfId="10437" xr:uid="{00000000-0005-0000-0000-00007A270000}"/>
    <cellStyle name="20% - Accent6 66 2 3" xfId="10438" xr:uid="{00000000-0005-0000-0000-00007B270000}"/>
    <cellStyle name="20% - Accent6 66 2_Essbase BS Tax Accounts EOY" xfId="10439" xr:uid="{00000000-0005-0000-0000-00007C270000}"/>
    <cellStyle name="20% - Accent6 66 3" xfId="10440" xr:uid="{00000000-0005-0000-0000-00007D270000}"/>
    <cellStyle name="20% - Accent6 66 4" xfId="10441" xr:uid="{00000000-0005-0000-0000-00007E270000}"/>
    <cellStyle name="20% - Accent6 66_Essbase BS Tax Accounts EOY" xfId="10442" xr:uid="{00000000-0005-0000-0000-00007F270000}"/>
    <cellStyle name="20% - Accent6 67" xfId="10443" xr:uid="{00000000-0005-0000-0000-000080270000}"/>
    <cellStyle name="20% - Accent6 67 2" xfId="10444" xr:uid="{00000000-0005-0000-0000-000081270000}"/>
    <cellStyle name="20% - Accent6 67 2 2" xfId="10445" xr:uid="{00000000-0005-0000-0000-000082270000}"/>
    <cellStyle name="20% - Accent6 67 2 3" xfId="10446" xr:uid="{00000000-0005-0000-0000-000083270000}"/>
    <cellStyle name="20% - Accent6 67 2_Essbase BS Tax Accounts EOY" xfId="10447" xr:uid="{00000000-0005-0000-0000-000084270000}"/>
    <cellStyle name="20% - Accent6 67 3" xfId="10448" xr:uid="{00000000-0005-0000-0000-000085270000}"/>
    <cellStyle name="20% - Accent6 67 4" xfId="10449" xr:uid="{00000000-0005-0000-0000-000086270000}"/>
    <cellStyle name="20% - Accent6 67_Essbase BS Tax Accounts EOY" xfId="10450" xr:uid="{00000000-0005-0000-0000-000087270000}"/>
    <cellStyle name="20% - Accent6 68" xfId="10451" xr:uid="{00000000-0005-0000-0000-000088270000}"/>
    <cellStyle name="20% - Accent6 68 2" xfId="10452" xr:uid="{00000000-0005-0000-0000-000089270000}"/>
    <cellStyle name="20% - Accent6 68 2 2" xfId="10453" xr:uid="{00000000-0005-0000-0000-00008A270000}"/>
    <cellStyle name="20% - Accent6 68 2 3" xfId="10454" xr:uid="{00000000-0005-0000-0000-00008B270000}"/>
    <cellStyle name="20% - Accent6 68 2_Essbase BS Tax Accounts EOY" xfId="10455" xr:uid="{00000000-0005-0000-0000-00008C270000}"/>
    <cellStyle name="20% - Accent6 68 3" xfId="10456" xr:uid="{00000000-0005-0000-0000-00008D270000}"/>
    <cellStyle name="20% - Accent6 68 4" xfId="10457" xr:uid="{00000000-0005-0000-0000-00008E270000}"/>
    <cellStyle name="20% - Accent6 68_Essbase BS Tax Accounts EOY" xfId="10458" xr:uid="{00000000-0005-0000-0000-00008F270000}"/>
    <cellStyle name="20% - Accent6 69" xfId="10459" xr:uid="{00000000-0005-0000-0000-000090270000}"/>
    <cellStyle name="20% - Accent6 69 2" xfId="10460" xr:uid="{00000000-0005-0000-0000-000091270000}"/>
    <cellStyle name="20% - Accent6 69 2 2" xfId="10461" xr:uid="{00000000-0005-0000-0000-000092270000}"/>
    <cellStyle name="20% - Accent6 69 2 3" xfId="10462" xr:uid="{00000000-0005-0000-0000-000093270000}"/>
    <cellStyle name="20% - Accent6 69 2_Essbase BS Tax Accounts EOY" xfId="10463" xr:uid="{00000000-0005-0000-0000-000094270000}"/>
    <cellStyle name="20% - Accent6 69 3" xfId="10464" xr:uid="{00000000-0005-0000-0000-000095270000}"/>
    <cellStyle name="20% - Accent6 69 4" xfId="10465" xr:uid="{00000000-0005-0000-0000-000096270000}"/>
    <cellStyle name="20% - Accent6 69_Essbase BS Tax Accounts EOY" xfId="10466" xr:uid="{00000000-0005-0000-0000-000097270000}"/>
    <cellStyle name="20% - Accent6 7" xfId="10467" xr:uid="{00000000-0005-0000-0000-000098270000}"/>
    <cellStyle name="20% - Accent6 7 2" xfId="10468" xr:uid="{00000000-0005-0000-0000-000099270000}"/>
    <cellStyle name="20% - Accent6 7 2 2" xfId="10469" xr:uid="{00000000-0005-0000-0000-00009A270000}"/>
    <cellStyle name="20% - Accent6 7 2 3" xfId="10470" xr:uid="{00000000-0005-0000-0000-00009B270000}"/>
    <cellStyle name="20% - Accent6 7 2 4" xfId="10471" xr:uid="{00000000-0005-0000-0000-00009C270000}"/>
    <cellStyle name="20% - Accent6 7 2_Essbase BS Tax Accounts EOY" xfId="10472" xr:uid="{00000000-0005-0000-0000-00009D270000}"/>
    <cellStyle name="20% - Accent6 7 3" xfId="10473" xr:uid="{00000000-0005-0000-0000-00009E270000}"/>
    <cellStyle name="20% - Accent6 7 3 2" xfId="10474" xr:uid="{00000000-0005-0000-0000-00009F270000}"/>
    <cellStyle name="20% - Accent6 7 4" xfId="10475" xr:uid="{00000000-0005-0000-0000-0000A0270000}"/>
    <cellStyle name="20% - Accent6 7 4 2" xfId="10476" xr:uid="{00000000-0005-0000-0000-0000A1270000}"/>
    <cellStyle name="20% - Accent6 7 4 3" xfId="10477" xr:uid="{00000000-0005-0000-0000-0000A2270000}"/>
    <cellStyle name="20% - Accent6 7 4 4" xfId="10478" xr:uid="{00000000-0005-0000-0000-0000A3270000}"/>
    <cellStyle name="20% - Accent6 7 4_Essbase BS Tax Accounts EOY" xfId="10479" xr:uid="{00000000-0005-0000-0000-0000A4270000}"/>
    <cellStyle name="20% - Accent6 7 5" xfId="10480" xr:uid="{00000000-0005-0000-0000-0000A5270000}"/>
    <cellStyle name="20% - Accent6 7 5 2" xfId="10481" xr:uid="{00000000-0005-0000-0000-0000A6270000}"/>
    <cellStyle name="20% - Accent6 7 5 3" xfId="10482" xr:uid="{00000000-0005-0000-0000-0000A7270000}"/>
    <cellStyle name="20% - Accent6 7 5_Essbase BS Tax Accounts EOY" xfId="10483" xr:uid="{00000000-0005-0000-0000-0000A8270000}"/>
    <cellStyle name="20% - Accent6 7_Essbase BS Tax Accounts EOY" xfId="10484" xr:uid="{00000000-0005-0000-0000-0000A9270000}"/>
    <cellStyle name="20% - Accent6 70" xfId="10485" xr:uid="{00000000-0005-0000-0000-0000AA270000}"/>
    <cellStyle name="20% - Accent6 70 2" xfId="10486" xr:uid="{00000000-0005-0000-0000-0000AB270000}"/>
    <cellStyle name="20% - Accent6 70 2 2" xfId="10487" xr:uid="{00000000-0005-0000-0000-0000AC270000}"/>
    <cellStyle name="20% - Accent6 70 3" xfId="10488" xr:uid="{00000000-0005-0000-0000-0000AD270000}"/>
    <cellStyle name="20% - Accent6 70 4" xfId="10489" xr:uid="{00000000-0005-0000-0000-0000AE270000}"/>
    <cellStyle name="20% - Accent6 70_Essbase BS Tax Accounts EOY" xfId="10490" xr:uid="{00000000-0005-0000-0000-0000AF270000}"/>
    <cellStyle name="20% - Accent6 71" xfId="10491" xr:uid="{00000000-0005-0000-0000-0000B0270000}"/>
    <cellStyle name="20% - Accent6 71 2" xfId="10492" xr:uid="{00000000-0005-0000-0000-0000B1270000}"/>
    <cellStyle name="20% - Accent6 71 2 2" xfId="10493" xr:uid="{00000000-0005-0000-0000-0000B2270000}"/>
    <cellStyle name="20% - Accent6 71 3" xfId="10494" xr:uid="{00000000-0005-0000-0000-0000B3270000}"/>
    <cellStyle name="20% - Accent6 71 4" xfId="10495" xr:uid="{00000000-0005-0000-0000-0000B4270000}"/>
    <cellStyle name="20% - Accent6 71_Essbase BS Tax Accounts EOY" xfId="10496" xr:uid="{00000000-0005-0000-0000-0000B5270000}"/>
    <cellStyle name="20% - Accent6 72" xfId="10497" xr:uid="{00000000-0005-0000-0000-0000B6270000}"/>
    <cellStyle name="20% - Accent6 72 2" xfId="10498" xr:uid="{00000000-0005-0000-0000-0000B7270000}"/>
    <cellStyle name="20% - Accent6 72 2 2" xfId="10499" xr:uid="{00000000-0005-0000-0000-0000B8270000}"/>
    <cellStyle name="20% - Accent6 72 3" xfId="10500" xr:uid="{00000000-0005-0000-0000-0000B9270000}"/>
    <cellStyle name="20% - Accent6 72 4" xfId="10501" xr:uid="{00000000-0005-0000-0000-0000BA270000}"/>
    <cellStyle name="20% - Accent6 72_Essbase BS Tax Accounts EOY" xfId="10502" xr:uid="{00000000-0005-0000-0000-0000BB270000}"/>
    <cellStyle name="20% - Accent6 73" xfId="10503" xr:uid="{00000000-0005-0000-0000-0000BC270000}"/>
    <cellStyle name="20% - Accent6 73 2" xfId="10504" xr:uid="{00000000-0005-0000-0000-0000BD270000}"/>
    <cellStyle name="20% - Accent6 73 2 2" xfId="10505" xr:uid="{00000000-0005-0000-0000-0000BE270000}"/>
    <cellStyle name="20% - Accent6 73 3" xfId="10506" xr:uid="{00000000-0005-0000-0000-0000BF270000}"/>
    <cellStyle name="20% - Accent6 73 4" xfId="10507" xr:uid="{00000000-0005-0000-0000-0000C0270000}"/>
    <cellStyle name="20% - Accent6 73_Essbase BS Tax Accounts EOY" xfId="10508" xr:uid="{00000000-0005-0000-0000-0000C1270000}"/>
    <cellStyle name="20% - Accent6 74" xfId="10509" xr:uid="{00000000-0005-0000-0000-0000C2270000}"/>
    <cellStyle name="20% - Accent6 74 2" xfId="10510" xr:uid="{00000000-0005-0000-0000-0000C3270000}"/>
    <cellStyle name="20% - Accent6 74 2 2" xfId="10511" xr:uid="{00000000-0005-0000-0000-0000C4270000}"/>
    <cellStyle name="20% - Accent6 74 3" xfId="10512" xr:uid="{00000000-0005-0000-0000-0000C5270000}"/>
    <cellStyle name="20% - Accent6 74 4" xfId="10513" xr:uid="{00000000-0005-0000-0000-0000C6270000}"/>
    <cellStyle name="20% - Accent6 74_Essbase BS Tax Accounts EOY" xfId="10514" xr:uid="{00000000-0005-0000-0000-0000C7270000}"/>
    <cellStyle name="20% - Accent6 75" xfId="10515" xr:uid="{00000000-0005-0000-0000-0000C8270000}"/>
    <cellStyle name="20% - Accent6 75 2" xfId="10516" xr:uid="{00000000-0005-0000-0000-0000C9270000}"/>
    <cellStyle name="20% - Accent6 75 2 2" xfId="10517" xr:uid="{00000000-0005-0000-0000-0000CA270000}"/>
    <cellStyle name="20% - Accent6 75 3" xfId="10518" xr:uid="{00000000-0005-0000-0000-0000CB270000}"/>
    <cellStyle name="20% - Accent6 75 4" xfId="10519" xr:uid="{00000000-0005-0000-0000-0000CC270000}"/>
    <cellStyle name="20% - Accent6 75_Essbase BS Tax Accounts EOY" xfId="10520" xr:uid="{00000000-0005-0000-0000-0000CD270000}"/>
    <cellStyle name="20% - Accent6 76" xfId="10521" xr:uid="{00000000-0005-0000-0000-0000CE270000}"/>
    <cellStyle name="20% - Accent6 76 2" xfId="10522" xr:uid="{00000000-0005-0000-0000-0000CF270000}"/>
    <cellStyle name="20% - Accent6 76 2 2" xfId="10523" xr:uid="{00000000-0005-0000-0000-0000D0270000}"/>
    <cellStyle name="20% - Accent6 76 3" xfId="10524" xr:uid="{00000000-0005-0000-0000-0000D1270000}"/>
    <cellStyle name="20% - Accent6 76 4" xfId="10525" xr:uid="{00000000-0005-0000-0000-0000D2270000}"/>
    <cellStyle name="20% - Accent6 76_Essbase BS Tax Accounts EOY" xfId="10526" xr:uid="{00000000-0005-0000-0000-0000D3270000}"/>
    <cellStyle name="20% - Accent6 77" xfId="10527" xr:uid="{00000000-0005-0000-0000-0000D4270000}"/>
    <cellStyle name="20% - Accent6 77 2" xfId="10528" xr:uid="{00000000-0005-0000-0000-0000D5270000}"/>
    <cellStyle name="20% - Accent6 77 2 2" xfId="10529" xr:uid="{00000000-0005-0000-0000-0000D6270000}"/>
    <cellStyle name="20% - Accent6 77 3" xfId="10530" xr:uid="{00000000-0005-0000-0000-0000D7270000}"/>
    <cellStyle name="20% - Accent6 77 4" xfId="10531" xr:uid="{00000000-0005-0000-0000-0000D8270000}"/>
    <cellStyle name="20% - Accent6 77_Essbase BS Tax Accounts EOY" xfId="10532" xr:uid="{00000000-0005-0000-0000-0000D9270000}"/>
    <cellStyle name="20% - Accent6 78" xfId="10533" xr:uid="{00000000-0005-0000-0000-0000DA270000}"/>
    <cellStyle name="20% - Accent6 78 2" xfId="10534" xr:uid="{00000000-0005-0000-0000-0000DB270000}"/>
    <cellStyle name="20% - Accent6 78 2 2" xfId="10535" xr:uid="{00000000-0005-0000-0000-0000DC270000}"/>
    <cellStyle name="20% - Accent6 78 3" xfId="10536" xr:uid="{00000000-0005-0000-0000-0000DD270000}"/>
    <cellStyle name="20% - Accent6 78 4" xfId="10537" xr:uid="{00000000-0005-0000-0000-0000DE270000}"/>
    <cellStyle name="20% - Accent6 78_Essbase BS Tax Accounts EOY" xfId="10538" xr:uid="{00000000-0005-0000-0000-0000DF270000}"/>
    <cellStyle name="20% - Accent6 79" xfId="10539" xr:uid="{00000000-0005-0000-0000-0000E0270000}"/>
    <cellStyle name="20% - Accent6 79 2" xfId="10540" xr:uid="{00000000-0005-0000-0000-0000E1270000}"/>
    <cellStyle name="20% - Accent6 79 2 2" xfId="10541" xr:uid="{00000000-0005-0000-0000-0000E2270000}"/>
    <cellStyle name="20% - Accent6 79 3" xfId="10542" xr:uid="{00000000-0005-0000-0000-0000E3270000}"/>
    <cellStyle name="20% - Accent6 79 4" xfId="10543" xr:uid="{00000000-0005-0000-0000-0000E4270000}"/>
    <cellStyle name="20% - Accent6 79_Essbase BS Tax Accounts EOY" xfId="10544" xr:uid="{00000000-0005-0000-0000-0000E5270000}"/>
    <cellStyle name="20% - Accent6 8" xfId="10545" xr:uid="{00000000-0005-0000-0000-0000E6270000}"/>
    <cellStyle name="20% - Accent6 8 2" xfId="10546" xr:uid="{00000000-0005-0000-0000-0000E7270000}"/>
    <cellStyle name="20% - Accent6 8 2 2" xfId="10547" xr:uid="{00000000-0005-0000-0000-0000E8270000}"/>
    <cellStyle name="20% - Accent6 8 2 3" xfId="10548" xr:uid="{00000000-0005-0000-0000-0000E9270000}"/>
    <cellStyle name="20% - Accent6 8 2 4" xfId="10549" xr:uid="{00000000-0005-0000-0000-0000EA270000}"/>
    <cellStyle name="20% - Accent6 8 2_Essbase BS Tax Accounts EOY" xfId="10550" xr:uid="{00000000-0005-0000-0000-0000EB270000}"/>
    <cellStyle name="20% - Accent6 8 3" xfId="10551" xr:uid="{00000000-0005-0000-0000-0000EC270000}"/>
    <cellStyle name="20% - Accent6 8 3 2" xfId="10552" xr:uid="{00000000-0005-0000-0000-0000ED270000}"/>
    <cellStyle name="20% - Accent6 8 4" xfId="10553" xr:uid="{00000000-0005-0000-0000-0000EE270000}"/>
    <cellStyle name="20% - Accent6 8 4 2" xfId="10554" xr:uid="{00000000-0005-0000-0000-0000EF270000}"/>
    <cellStyle name="20% - Accent6 8 4 3" xfId="10555" xr:uid="{00000000-0005-0000-0000-0000F0270000}"/>
    <cellStyle name="20% - Accent6 8 4 4" xfId="10556" xr:uid="{00000000-0005-0000-0000-0000F1270000}"/>
    <cellStyle name="20% - Accent6 8 4_Essbase BS Tax Accounts EOY" xfId="10557" xr:uid="{00000000-0005-0000-0000-0000F2270000}"/>
    <cellStyle name="20% - Accent6 8 5" xfId="10558" xr:uid="{00000000-0005-0000-0000-0000F3270000}"/>
    <cellStyle name="20% - Accent6 8 5 2" xfId="10559" xr:uid="{00000000-0005-0000-0000-0000F4270000}"/>
    <cellStyle name="20% - Accent6 8 5 3" xfId="10560" xr:uid="{00000000-0005-0000-0000-0000F5270000}"/>
    <cellStyle name="20% - Accent6 8 5_Essbase BS Tax Accounts EOY" xfId="10561" xr:uid="{00000000-0005-0000-0000-0000F6270000}"/>
    <cellStyle name="20% - Accent6 8_Essbase BS Tax Accounts EOY" xfId="10562" xr:uid="{00000000-0005-0000-0000-0000F7270000}"/>
    <cellStyle name="20% - Accent6 80" xfId="10563" xr:uid="{00000000-0005-0000-0000-0000F8270000}"/>
    <cellStyle name="20% - Accent6 80 2" xfId="10564" xr:uid="{00000000-0005-0000-0000-0000F9270000}"/>
    <cellStyle name="20% - Accent6 80 2 2" xfId="10565" xr:uid="{00000000-0005-0000-0000-0000FA270000}"/>
    <cellStyle name="20% - Accent6 80 3" xfId="10566" xr:uid="{00000000-0005-0000-0000-0000FB270000}"/>
    <cellStyle name="20% - Accent6 80 4" xfId="10567" xr:uid="{00000000-0005-0000-0000-0000FC270000}"/>
    <cellStyle name="20% - Accent6 80_Essbase BS Tax Accounts EOY" xfId="10568" xr:uid="{00000000-0005-0000-0000-0000FD270000}"/>
    <cellStyle name="20% - Accent6 81" xfId="10569" xr:uid="{00000000-0005-0000-0000-0000FE270000}"/>
    <cellStyle name="20% - Accent6 81 2" xfId="10570" xr:uid="{00000000-0005-0000-0000-0000FF270000}"/>
    <cellStyle name="20% - Accent6 81 2 2" xfId="10571" xr:uid="{00000000-0005-0000-0000-000000280000}"/>
    <cellStyle name="20% - Accent6 81 3" xfId="10572" xr:uid="{00000000-0005-0000-0000-000001280000}"/>
    <cellStyle name="20% - Accent6 81 4" xfId="10573" xr:uid="{00000000-0005-0000-0000-000002280000}"/>
    <cellStyle name="20% - Accent6 81_Essbase BS Tax Accounts EOY" xfId="10574" xr:uid="{00000000-0005-0000-0000-000003280000}"/>
    <cellStyle name="20% - Accent6 82" xfId="10575" xr:uid="{00000000-0005-0000-0000-000004280000}"/>
    <cellStyle name="20% - Accent6 82 2" xfId="10576" xr:uid="{00000000-0005-0000-0000-000005280000}"/>
    <cellStyle name="20% - Accent6 82 2 2" xfId="10577" xr:uid="{00000000-0005-0000-0000-000006280000}"/>
    <cellStyle name="20% - Accent6 82 3" xfId="10578" xr:uid="{00000000-0005-0000-0000-000007280000}"/>
    <cellStyle name="20% - Accent6 82 4" xfId="10579" xr:uid="{00000000-0005-0000-0000-000008280000}"/>
    <cellStyle name="20% - Accent6 82_Essbase BS Tax Accounts EOY" xfId="10580" xr:uid="{00000000-0005-0000-0000-000009280000}"/>
    <cellStyle name="20% - Accent6 83" xfId="10581" xr:uid="{00000000-0005-0000-0000-00000A280000}"/>
    <cellStyle name="20% - Accent6 83 2" xfId="10582" xr:uid="{00000000-0005-0000-0000-00000B280000}"/>
    <cellStyle name="20% - Accent6 83 2 2" xfId="10583" xr:uid="{00000000-0005-0000-0000-00000C280000}"/>
    <cellStyle name="20% - Accent6 83 3" xfId="10584" xr:uid="{00000000-0005-0000-0000-00000D280000}"/>
    <cellStyle name="20% - Accent6 83 4" xfId="10585" xr:uid="{00000000-0005-0000-0000-00000E280000}"/>
    <cellStyle name="20% - Accent6 83_Essbase BS Tax Accounts EOY" xfId="10586" xr:uid="{00000000-0005-0000-0000-00000F280000}"/>
    <cellStyle name="20% - Accent6 84" xfId="10587" xr:uid="{00000000-0005-0000-0000-000010280000}"/>
    <cellStyle name="20% - Accent6 84 2" xfId="10588" xr:uid="{00000000-0005-0000-0000-000011280000}"/>
    <cellStyle name="20% - Accent6 84 2 2" xfId="10589" xr:uid="{00000000-0005-0000-0000-000012280000}"/>
    <cellStyle name="20% - Accent6 84 3" xfId="10590" xr:uid="{00000000-0005-0000-0000-000013280000}"/>
    <cellStyle name="20% - Accent6 85" xfId="10591" xr:uid="{00000000-0005-0000-0000-000014280000}"/>
    <cellStyle name="20% - Accent6 85 2" xfId="10592" xr:uid="{00000000-0005-0000-0000-000015280000}"/>
    <cellStyle name="20% - Accent6 85 2 2" xfId="10593" xr:uid="{00000000-0005-0000-0000-000016280000}"/>
    <cellStyle name="20% - Accent6 85 3" xfId="10594" xr:uid="{00000000-0005-0000-0000-000017280000}"/>
    <cellStyle name="20% - Accent6 86" xfId="10595" xr:uid="{00000000-0005-0000-0000-000018280000}"/>
    <cellStyle name="20% - Accent6 86 2" xfId="10596" xr:uid="{00000000-0005-0000-0000-000019280000}"/>
    <cellStyle name="20% - Accent6 86 2 2" xfId="10597" xr:uid="{00000000-0005-0000-0000-00001A280000}"/>
    <cellStyle name="20% - Accent6 86 3" xfId="10598" xr:uid="{00000000-0005-0000-0000-00001B280000}"/>
    <cellStyle name="20% - Accent6 87" xfId="10599" xr:uid="{00000000-0005-0000-0000-00001C280000}"/>
    <cellStyle name="20% - Accent6 87 2" xfId="10600" xr:uid="{00000000-0005-0000-0000-00001D280000}"/>
    <cellStyle name="20% - Accent6 87 2 2" xfId="10601" xr:uid="{00000000-0005-0000-0000-00001E280000}"/>
    <cellStyle name="20% - Accent6 87 3" xfId="10602" xr:uid="{00000000-0005-0000-0000-00001F280000}"/>
    <cellStyle name="20% - Accent6 88" xfId="10603" xr:uid="{00000000-0005-0000-0000-000020280000}"/>
    <cellStyle name="20% - Accent6 88 2" xfId="10604" xr:uid="{00000000-0005-0000-0000-000021280000}"/>
    <cellStyle name="20% - Accent6 88 2 2" xfId="10605" xr:uid="{00000000-0005-0000-0000-000022280000}"/>
    <cellStyle name="20% - Accent6 88 3" xfId="10606" xr:uid="{00000000-0005-0000-0000-000023280000}"/>
    <cellStyle name="20% - Accent6 89" xfId="10607" xr:uid="{00000000-0005-0000-0000-000024280000}"/>
    <cellStyle name="20% - Accent6 89 2" xfId="10608" xr:uid="{00000000-0005-0000-0000-000025280000}"/>
    <cellStyle name="20% - Accent6 89 2 2" xfId="10609" xr:uid="{00000000-0005-0000-0000-000026280000}"/>
    <cellStyle name="20% - Accent6 89 3" xfId="10610" xr:uid="{00000000-0005-0000-0000-000027280000}"/>
    <cellStyle name="20% - Accent6 9" xfId="10611" xr:uid="{00000000-0005-0000-0000-000028280000}"/>
    <cellStyle name="20% - Accent6 9 2" xfId="10612" xr:uid="{00000000-0005-0000-0000-000029280000}"/>
    <cellStyle name="20% - Accent6 9 2 2" xfId="10613" xr:uid="{00000000-0005-0000-0000-00002A280000}"/>
    <cellStyle name="20% - Accent6 9 2 3" xfId="10614" xr:uid="{00000000-0005-0000-0000-00002B280000}"/>
    <cellStyle name="20% - Accent6 9 2 4" xfId="10615" xr:uid="{00000000-0005-0000-0000-00002C280000}"/>
    <cellStyle name="20% - Accent6 9 2_Essbase BS Tax Accounts EOY" xfId="10616" xr:uid="{00000000-0005-0000-0000-00002D280000}"/>
    <cellStyle name="20% - Accent6 9 3" xfId="10617" xr:uid="{00000000-0005-0000-0000-00002E280000}"/>
    <cellStyle name="20% - Accent6 9 3 2" xfId="10618" xr:uid="{00000000-0005-0000-0000-00002F280000}"/>
    <cellStyle name="20% - Accent6 9 4" xfId="10619" xr:uid="{00000000-0005-0000-0000-000030280000}"/>
    <cellStyle name="20% - Accent6 9 4 2" xfId="10620" xr:uid="{00000000-0005-0000-0000-000031280000}"/>
    <cellStyle name="20% - Accent6 9 4 3" xfId="10621" xr:uid="{00000000-0005-0000-0000-000032280000}"/>
    <cellStyle name="20% - Accent6 9 4 4" xfId="10622" xr:uid="{00000000-0005-0000-0000-000033280000}"/>
    <cellStyle name="20% - Accent6 9 4_Essbase BS Tax Accounts EOY" xfId="10623" xr:uid="{00000000-0005-0000-0000-000034280000}"/>
    <cellStyle name="20% - Accent6 9 5" xfId="10624" xr:uid="{00000000-0005-0000-0000-000035280000}"/>
    <cellStyle name="20% - Accent6 9 5 2" xfId="10625" xr:uid="{00000000-0005-0000-0000-000036280000}"/>
    <cellStyle name="20% - Accent6 9 5 3" xfId="10626" xr:uid="{00000000-0005-0000-0000-000037280000}"/>
    <cellStyle name="20% - Accent6 9 5_Essbase BS Tax Accounts EOY" xfId="10627" xr:uid="{00000000-0005-0000-0000-000038280000}"/>
    <cellStyle name="20% - Accent6 9_Essbase BS Tax Accounts EOY" xfId="10628" xr:uid="{00000000-0005-0000-0000-000039280000}"/>
    <cellStyle name="20% - Accent6 90" xfId="10629" xr:uid="{00000000-0005-0000-0000-00003A280000}"/>
    <cellStyle name="20% - Accent6 90 2" xfId="10630" xr:uid="{00000000-0005-0000-0000-00003B280000}"/>
    <cellStyle name="20% - Accent6 90 2 2" xfId="10631" xr:uid="{00000000-0005-0000-0000-00003C280000}"/>
    <cellStyle name="20% - Accent6 90 3" xfId="10632" xr:uid="{00000000-0005-0000-0000-00003D280000}"/>
    <cellStyle name="20% - Accent6 91" xfId="10633" xr:uid="{00000000-0005-0000-0000-00003E280000}"/>
    <cellStyle name="20% - Accent6 91 2" xfId="10634" xr:uid="{00000000-0005-0000-0000-00003F280000}"/>
    <cellStyle name="20% - Accent6 91 2 2" xfId="10635" xr:uid="{00000000-0005-0000-0000-000040280000}"/>
    <cellStyle name="20% - Accent6 91 3" xfId="10636" xr:uid="{00000000-0005-0000-0000-000041280000}"/>
    <cellStyle name="20% - Accent6 92" xfId="10637" xr:uid="{00000000-0005-0000-0000-000042280000}"/>
    <cellStyle name="20% - Accent6 92 2" xfId="10638" xr:uid="{00000000-0005-0000-0000-000043280000}"/>
    <cellStyle name="20% - Accent6 92 2 2" xfId="10639" xr:uid="{00000000-0005-0000-0000-000044280000}"/>
    <cellStyle name="20% - Accent6 92 3" xfId="10640" xr:uid="{00000000-0005-0000-0000-000045280000}"/>
    <cellStyle name="20% - Accent6 93" xfId="10641" xr:uid="{00000000-0005-0000-0000-000046280000}"/>
    <cellStyle name="20% - Accent6 93 2" xfId="10642" xr:uid="{00000000-0005-0000-0000-000047280000}"/>
    <cellStyle name="20% - Accent6 93 2 2" xfId="10643" xr:uid="{00000000-0005-0000-0000-000048280000}"/>
    <cellStyle name="20% - Accent6 93 3" xfId="10644" xr:uid="{00000000-0005-0000-0000-000049280000}"/>
    <cellStyle name="20% - Accent6 94" xfId="10645" xr:uid="{00000000-0005-0000-0000-00004A280000}"/>
    <cellStyle name="20% - Accent6 94 2" xfId="10646" xr:uid="{00000000-0005-0000-0000-00004B280000}"/>
    <cellStyle name="20% - Accent6 94 2 2" xfId="10647" xr:uid="{00000000-0005-0000-0000-00004C280000}"/>
    <cellStyle name="20% - Accent6 94 3" xfId="10648" xr:uid="{00000000-0005-0000-0000-00004D280000}"/>
    <cellStyle name="20% - Accent6 95" xfId="10649" xr:uid="{00000000-0005-0000-0000-00004E280000}"/>
    <cellStyle name="20% - Accent6 95 2" xfId="10650" xr:uid="{00000000-0005-0000-0000-00004F280000}"/>
    <cellStyle name="20% - Accent6 95 2 2" xfId="10651" xr:uid="{00000000-0005-0000-0000-000050280000}"/>
    <cellStyle name="20% - Accent6 95 3" xfId="10652" xr:uid="{00000000-0005-0000-0000-000051280000}"/>
    <cellStyle name="20% - Accent6 96" xfId="10653" xr:uid="{00000000-0005-0000-0000-000052280000}"/>
    <cellStyle name="20% - Accent6 96 2" xfId="10654" xr:uid="{00000000-0005-0000-0000-000053280000}"/>
    <cellStyle name="20% - Accent6 96 2 2" xfId="10655" xr:uid="{00000000-0005-0000-0000-000054280000}"/>
    <cellStyle name="20% - Accent6 96 3" xfId="10656" xr:uid="{00000000-0005-0000-0000-000055280000}"/>
    <cellStyle name="20% - Accent6 97" xfId="10657" xr:uid="{00000000-0005-0000-0000-000056280000}"/>
    <cellStyle name="20% - Accent6 97 2" xfId="10658" xr:uid="{00000000-0005-0000-0000-000057280000}"/>
    <cellStyle name="20% - Accent6 97 2 2" xfId="10659" xr:uid="{00000000-0005-0000-0000-000058280000}"/>
    <cellStyle name="20% - Accent6 97 3" xfId="10660" xr:uid="{00000000-0005-0000-0000-000059280000}"/>
    <cellStyle name="20% - Accent6 98" xfId="10661" xr:uid="{00000000-0005-0000-0000-00005A280000}"/>
    <cellStyle name="20% - Accent6 98 2" xfId="10662" xr:uid="{00000000-0005-0000-0000-00005B280000}"/>
    <cellStyle name="20% - Accent6 98 2 2" xfId="10663" xr:uid="{00000000-0005-0000-0000-00005C280000}"/>
    <cellStyle name="20% - Accent6 98 3" xfId="10664" xr:uid="{00000000-0005-0000-0000-00005D280000}"/>
    <cellStyle name="20% - Accent6 99" xfId="10665" xr:uid="{00000000-0005-0000-0000-00005E280000}"/>
    <cellStyle name="20% - Accent6 99 2" xfId="10666" xr:uid="{00000000-0005-0000-0000-00005F280000}"/>
    <cellStyle name="20% - Accent6 99 2 2" xfId="10667" xr:uid="{00000000-0005-0000-0000-000060280000}"/>
    <cellStyle name="20% - Accent6 99 3" xfId="10668" xr:uid="{00000000-0005-0000-0000-000061280000}"/>
    <cellStyle name="40% - Accent1" xfId="7" builtinId="31" customBuiltin="1"/>
    <cellStyle name="40% - Accent1 10" xfId="10669" xr:uid="{00000000-0005-0000-0000-000063280000}"/>
    <cellStyle name="40% - Accent1 10 2" xfId="10670" xr:uid="{00000000-0005-0000-0000-000064280000}"/>
    <cellStyle name="40% - Accent1 10 2 2" xfId="10671" xr:uid="{00000000-0005-0000-0000-000065280000}"/>
    <cellStyle name="40% - Accent1 10 2 3" xfId="10672" xr:uid="{00000000-0005-0000-0000-000066280000}"/>
    <cellStyle name="40% - Accent1 10 2 4" xfId="10673" xr:uid="{00000000-0005-0000-0000-000067280000}"/>
    <cellStyle name="40% - Accent1 10 2_Essbase BS Tax Accounts EOY" xfId="10674" xr:uid="{00000000-0005-0000-0000-000068280000}"/>
    <cellStyle name="40% - Accent1 10 3" xfId="10675" xr:uid="{00000000-0005-0000-0000-000069280000}"/>
    <cellStyle name="40% - Accent1 10 3 2" xfId="10676" xr:uid="{00000000-0005-0000-0000-00006A280000}"/>
    <cellStyle name="40% - Accent1 10 4" xfId="10677" xr:uid="{00000000-0005-0000-0000-00006B280000}"/>
    <cellStyle name="40% - Accent1 10 4 2" xfId="10678" xr:uid="{00000000-0005-0000-0000-00006C280000}"/>
    <cellStyle name="40% - Accent1 10 4 3" xfId="10679" xr:uid="{00000000-0005-0000-0000-00006D280000}"/>
    <cellStyle name="40% - Accent1 10 4 4" xfId="10680" xr:uid="{00000000-0005-0000-0000-00006E280000}"/>
    <cellStyle name="40% - Accent1 10 4_Essbase BS Tax Accounts EOY" xfId="10681" xr:uid="{00000000-0005-0000-0000-00006F280000}"/>
    <cellStyle name="40% - Accent1 10 5" xfId="10682" xr:uid="{00000000-0005-0000-0000-000070280000}"/>
    <cellStyle name="40% - Accent1 10_Essbase BS Tax Accounts EOY" xfId="10683" xr:uid="{00000000-0005-0000-0000-000071280000}"/>
    <cellStyle name="40% - Accent1 100" xfId="10684" xr:uid="{00000000-0005-0000-0000-000072280000}"/>
    <cellStyle name="40% - Accent1 100 2" xfId="10685" xr:uid="{00000000-0005-0000-0000-000073280000}"/>
    <cellStyle name="40% - Accent1 100 2 2" xfId="10686" xr:uid="{00000000-0005-0000-0000-000074280000}"/>
    <cellStyle name="40% - Accent1 100 3" xfId="10687" xr:uid="{00000000-0005-0000-0000-000075280000}"/>
    <cellStyle name="40% - Accent1 101" xfId="10688" xr:uid="{00000000-0005-0000-0000-000076280000}"/>
    <cellStyle name="40% - Accent1 101 2" xfId="10689" xr:uid="{00000000-0005-0000-0000-000077280000}"/>
    <cellStyle name="40% - Accent1 102" xfId="10690" xr:uid="{00000000-0005-0000-0000-000078280000}"/>
    <cellStyle name="40% - Accent1 102 2" xfId="10691" xr:uid="{00000000-0005-0000-0000-000079280000}"/>
    <cellStyle name="40% - Accent1 103" xfId="10692" xr:uid="{00000000-0005-0000-0000-00007A280000}"/>
    <cellStyle name="40% - Accent1 103 2" xfId="10693" xr:uid="{00000000-0005-0000-0000-00007B280000}"/>
    <cellStyle name="40% - Accent1 104" xfId="10694" xr:uid="{00000000-0005-0000-0000-00007C280000}"/>
    <cellStyle name="40% - Accent1 104 2" xfId="10695" xr:uid="{00000000-0005-0000-0000-00007D280000}"/>
    <cellStyle name="40% - Accent1 105" xfId="10696" xr:uid="{00000000-0005-0000-0000-00007E280000}"/>
    <cellStyle name="40% - Accent1 105 2" xfId="10697" xr:uid="{00000000-0005-0000-0000-00007F280000}"/>
    <cellStyle name="40% - Accent1 106" xfId="10698" xr:uid="{00000000-0005-0000-0000-000080280000}"/>
    <cellStyle name="40% - Accent1 106 2" xfId="10699" xr:uid="{00000000-0005-0000-0000-000081280000}"/>
    <cellStyle name="40% - Accent1 107" xfId="10700" xr:uid="{00000000-0005-0000-0000-000082280000}"/>
    <cellStyle name="40% - Accent1 107 2" xfId="10701" xr:uid="{00000000-0005-0000-0000-000083280000}"/>
    <cellStyle name="40% - Accent1 108" xfId="10702" xr:uid="{00000000-0005-0000-0000-000084280000}"/>
    <cellStyle name="40% - Accent1 108 2" xfId="10703" xr:uid="{00000000-0005-0000-0000-000085280000}"/>
    <cellStyle name="40% - Accent1 109" xfId="10704" xr:uid="{00000000-0005-0000-0000-000086280000}"/>
    <cellStyle name="40% - Accent1 109 2" xfId="10705" xr:uid="{00000000-0005-0000-0000-000087280000}"/>
    <cellStyle name="40% - Accent1 11" xfId="10706" xr:uid="{00000000-0005-0000-0000-000088280000}"/>
    <cellStyle name="40% - Accent1 11 2" xfId="10707" xr:uid="{00000000-0005-0000-0000-000089280000}"/>
    <cellStyle name="40% - Accent1 11 2 2" xfId="10708" xr:uid="{00000000-0005-0000-0000-00008A280000}"/>
    <cellStyle name="40% - Accent1 11 2 3" xfId="10709" xr:uid="{00000000-0005-0000-0000-00008B280000}"/>
    <cellStyle name="40% - Accent1 11 2 4" xfId="10710" xr:uid="{00000000-0005-0000-0000-00008C280000}"/>
    <cellStyle name="40% - Accent1 11 2_Essbase BS Tax Accounts EOY" xfId="10711" xr:uid="{00000000-0005-0000-0000-00008D280000}"/>
    <cellStyle name="40% - Accent1 11 3" xfId="10712" xr:uid="{00000000-0005-0000-0000-00008E280000}"/>
    <cellStyle name="40% - Accent1 11 3 2" xfId="10713" xr:uid="{00000000-0005-0000-0000-00008F280000}"/>
    <cellStyle name="40% - Accent1 11 4" xfId="10714" xr:uid="{00000000-0005-0000-0000-000090280000}"/>
    <cellStyle name="40% - Accent1 11 4 2" xfId="10715" xr:uid="{00000000-0005-0000-0000-000091280000}"/>
    <cellStyle name="40% - Accent1 11 4 3" xfId="10716" xr:uid="{00000000-0005-0000-0000-000092280000}"/>
    <cellStyle name="40% - Accent1 11 4 4" xfId="10717" xr:uid="{00000000-0005-0000-0000-000093280000}"/>
    <cellStyle name="40% - Accent1 11 4_Essbase BS Tax Accounts EOY" xfId="10718" xr:uid="{00000000-0005-0000-0000-000094280000}"/>
    <cellStyle name="40% - Accent1 11 5" xfId="10719" xr:uid="{00000000-0005-0000-0000-000095280000}"/>
    <cellStyle name="40% - Accent1 11_Essbase BS Tax Accounts EOY" xfId="10720" xr:uid="{00000000-0005-0000-0000-000096280000}"/>
    <cellStyle name="40% - Accent1 110" xfId="10721" xr:uid="{00000000-0005-0000-0000-000097280000}"/>
    <cellStyle name="40% - Accent1 110 2" xfId="10722" xr:uid="{00000000-0005-0000-0000-000098280000}"/>
    <cellStyle name="40% - Accent1 111" xfId="10723" xr:uid="{00000000-0005-0000-0000-000099280000}"/>
    <cellStyle name="40% - Accent1 112" xfId="10724" xr:uid="{00000000-0005-0000-0000-00009A280000}"/>
    <cellStyle name="40% - Accent1 113" xfId="10725" xr:uid="{00000000-0005-0000-0000-00009B280000}"/>
    <cellStyle name="40% - Accent1 114" xfId="10726" xr:uid="{00000000-0005-0000-0000-00009C280000}"/>
    <cellStyle name="40% - Accent1 115" xfId="10727" xr:uid="{00000000-0005-0000-0000-00009D280000}"/>
    <cellStyle name="40% - Accent1 116" xfId="10728" xr:uid="{00000000-0005-0000-0000-00009E280000}"/>
    <cellStyle name="40% - Accent1 117" xfId="10729" xr:uid="{00000000-0005-0000-0000-00009F280000}"/>
    <cellStyle name="40% - Accent1 118" xfId="10730" xr:uid="{00000000-0005-0000-0000-0000A0280000}"/>
    <cellStyle name="40% - Accent1 119" xfId="10731" xr:uid="{00000000-0005-0000-0000-0000A1280000}"/>
    <cellStyle name="40% - Accent1 12" xfId="10732" xr:uid="{00000000-0005-0000-0000-0000A2280000}"/>
    <cellStyle name="40% - Accent1 12 2" xfId="10733" xr:uid="{00000000-0005-0000-0000-0000A3280000}"/>
    <cellStyle name="40% - Accent1 12 2 2" xfId="10734" xr:uid="{00000000-0005-0000-0000-0000A4280000}"/>
    <cellStyle name="40% - Accent1 12 2 3" xfId="10735" xr:uid="{00000000-0005-0000-0000-0000A5280000}"/>
    <cellStyle name="40% - Accent1 12 2 4" xfId="10736" xr:uid="{00000000-0005-0000-0000-0000A6280000}"/>
    <cellStyle name="40% - Accent1 12 2_Essbase BS Tax Accounts EOY" xfId="10737" xr:uid="{00000000-0005-0000-0000-0000A7280000}"/>
    <cellStyle name="40% - Accent1 12 3" xfId="10738" xr:uid="{00000000-0005-0000-0000-0000A8280000}"/>
    <cellStyle name="40% - Accent1 12 3 2" xfId="10739" xr:uid="{00000000-0005-0000-0000-0000A9280000}"/>
    <cellStyle name="40% - Accent1 12 4" xfId="10740" xr:uid="{00000000-0005-0000-0000-0000AA280000}"/>
    <cellStyle name="40% - Accent1 12 4 2" xfId="10741" xr:uid="{00000000-0005-0000-0000-0000AB280000}"/>
    <cellStyle name="40% - Accent1 12 4 3" xfId="10742" xr:uid="{00000000-0005-0000-0000-0000AC280000}"/>
    <cellStyle name="40% - Accent1 12 4 4" xfId="10743" xr:uid="{00000000-0005-0000-0000-0000AD280000}"/>
    <cellStyle name="40% - Accent1 12 4_Essbase BS Tax Accounts EOY" xfId="10744" xr:uid="{00000000-0005-0000-0000-0000AE280000}"/>
    <cellStyle name="40% - Accent1 12 5" xfId="10745" xr:uid="{00000000-0005-0000-0000-0000AF280000}"/>
    <cellStyle name="40% - Accent1 12_Essbase BS Tax Accounts EOY" xfId="10746" xr:uid="{00000000-0005-0000-0000-0000B0280000}"/>
    <cellStyle name="40% - Accent1 13" xfId="10747" xr:uid="{00000000-0005-0000-0000-0000B1280000}"/>
    <cellStyle name="40% - Accent1 13 2" xfId="10748" xr:uid="{00000000-0005-0000-0000-0000B2280000}"/>
    <cellStyle name="40% - Accent1 13 2 2" xfId="10749" xr:uid="{00000000-0005-0000-0000-0000B3280000}"/>
    <cellStyle name="40% - Accent1 13 2 3" xfId="10750" xr:uid="{00000000-0005-0000-0000-0000B4280000}"/>
    <cellStyle name="40% - Accent1 13 2 4" xfId="10751" xr:uid="{00000000-0005-0000-0000-0000B5280000}"/>
    <cellStyle name="40% - Accent1 13 2_Essbase BS Tax Accounts EOY" xfId="10752" xr:uid="{00000000-0005-0000-0000-0000B6280000}"/>
    <cellStyle name="40% - Accent1 13 3" xfId="10753" xr:uid="{00000000-0005-0000-0000-0000B7280000}"/>
    <cellStyle name="40% - Accent1 13 3 2" xfId="10754" xr:uid="{00000000-0005-0000-0000-0000B8280000}"/>
    <cellStyle name="40% - Accent1 13 4" xfId="10755" xr:uid="{00000000-0005-0000-0000-0000B9280000}"/>
    <cellStyle name="40% - Accent1 13 4 2" xfId="10756" xr:uid="{00000000-0005-0000-0000-0000BA280000}"/>
    <cellStyle name="40% - Accent1 13 4 3" xfId="10757" xr:uid="{00000000-0005-0000-0000-0000BB280000}"/>
    <cellStyle name="40% - Accent1 13 4 4" xfId="10758" xr:uid="{00000000-0005-0000-0000-0000BC280000}"/>
    <cellStyle name="40% - Accent1 13 4_Essbase BS Tax Accounts EOY" xfId="10759" xr:uid="{00000000-0005-0000-0000-0000BD280000}"/>
    <cellStyle name="40% - Accent1 13 5" xfId="10760" xr:uid="{00000000-0005-0000-0000-0000BE280000}"/>
    <cellStyle name="40% - Accent1 13_Essbase BS Tax Accounts EOY" xfId="10761" xr:uid="{00000000-0005-0000-0000-0000BF280000}"/>
    <cellStyle name="40% - Accent1 14" xfId="10762" xr:uid="{00000000-0005-0000-0000-0000C0280000}"/>
    <cellStyle name="40% - Accent1 14 2" xfId="10763" xr:uid="{00000000-0005-0000-0000-0000C1280000}"/>
    <cellStyle name="40% - Accent1 14 2 2" xfId="10764" xr:uid="{00000000-0005-0000-0000-0000C2280000}"/>
    <cellStyle name="40% - Accent1 14 2 3" xfId="10765" xr:uid="{00000000-0005-0000-0000-0000C3280000}"/>
    <cellStyle name="40% - Accent1 14 2 4" xfId="10766" xr:uid="{00000000-0005-0000-0000-0000C4280000}"/>
    <cellStyle name="40% - Accent1 14 2_Essbase BS Tax Accounts EOY" xfId="10767" xr:uid="{00000000-0005-0000-0000-0000C5280000}"/>
    <cellStyle name="40% - Accent1 14 3" xfId="10768" xr:uid="{00000000-0005-0000-0000-0000C6280000}"/>
    <cellStyle name="40% - Accent1 14 3 2" xfId="10769" xr:uid="{00000000-0005-0000-0000-0000C7280000}"/>
    <cellStyle name="40% - Accent1 14 4" xfId="10770" xr:uid="{00000000-0005-0000-0000-0000C8280000}"/>
    <cellStyle name="40% - Accent1 14 4 2" xfId="10771" xr:uid="{00000000-0005-0000-0000-0000C9280000}"/>
    <cellStyle name="40% - Accent1 14 4 3" xfId="10772" xr:uid="{00000000-0005-0000-0000-0000CA280000}"/>
    <cellStyle name="40% - Accent1 14 4 4" xfId="10773" xr:uid="{00000000-0005-0000-0000-0000CB280000}"/>
    <cellStyle name="40% - Accent1 14 4_Essbase BS Tax Accounts EOY" xfId="10774" xr:uid="{00000000-0005-0000-0000-0000CC280000}"/>
    <cellStyle name="40% - Accent1 14 5" xfId="10775" xr:uid="{00000000-0005-0000-0000-0000CD280000}"/>
    <cellStyle name="40% - Accent1 14_Essbase BS Tax Accounts EOY" xfId="10776" xr:uid="{00000000-0005-0000-0000-0000CE280000}"/>
    <cellStyle name="40% - Accent1 15" xfId="10777" xr:uid="{00000000-0005-0000-0000-0000CF280000}"/>
    <cellStyle name="40% - Accent1 15 2" xfId="10778" xr:uid="{00000000-0005-0000-0000-0000D0280000}"/>
    <cellStyle name="40% - Accent1 15 2 2" xfId="10779" xr:uid="{00000000-0005-0000-0000-0000D1280000}"/>
    <cellStyle name="40% - Accent1 15 2 3" xfId="10780" xr:uid="{00000000-0005-0000-0000-0000D2280000}"/>
    <cellStyle name="40% - Accent1 15 2 4" xfId="10781" xr:uid="{00000000-0005-0000-0000-0000D3280000}"/>
    <cellStyle name="40% - Accent1 15 2_Essbase BS Tax Accounts EOY" xfId="10782" xr:uid="{00000000-0005-0000-0000-0000D4280000}"/>
    <cellStyle name="40% - Accent1 15 3" xfId="10783" xr:uid="{00000000-0005-0000-0000-0000D5280000}"/>
    <cellStyle name="40% - Accent1 15 3 2" xfId="10784" xr:uid="{00000000-0005-0000-0000-0000D6280000}"/>
    <cellStyle name="40% - Accent1 15 4" xfId="10785" xr:uid="{00000000-0005-0000-0000-0000D7280000}"/>
    <cellStyle name="40% - Accent1 15 4 2" xfId="10786" xr:uid="{00000000-0005-0000-0000-0000D8280000}"/>
    <cellStyle name="40% - Accent1 15 4 3" xfId="10787" xr:uid="{00000000-0005-0000-0000-0000D9280000}"/>
    <cellStyle name="40% - Accent1 15 4 4" xfId="10788" xr:uid="{00000000-0005-0000-0000-0000DA280000}"/>
    <cellStyle name="40% - Accent1 15 4_Essbase BS Tax Accounts EOY" xfId="10789" xr:uid="{00000000-0005-0000-0000-0000DB280000}"/>
    <cellStyle name="40% - Accent1 15 5" xfId="10790" xr:uid="{00000000-0005-0000-0000-0000DC280000}"/>
    <cellStyle name="40% - Accent1 15_Essbase BS Tax Accounts EOY" xfId="10791" xr:uid="{00000000-0005-0000-0000-0000DD280000}"/>
    <cellStyle name="40% - Accent1 16" xfId="10792" xr:uid="{00000000-0005-0000-0000-0000DE280000}"/>
    <cellStyle name="40% - Accent1 16 2" xfId="10793" xr:uid="{00000000-0005-0000-0000-0000DF280000}"/>
    <cellStyle name="40% - Accent1 16 2 2" xfId="10794" xr:uid="{00000000-0005-0000-0000-0000E0280000}"/>
    <cellStyle name="40% - Accent1 16 2 3" xfId="10795" xr:uid="{00000000-0005-0000-0000-0000E1280000}"/>
    <cellStyle name="40% - Accent1 16 2 4" xfId="10796" xr:uid="{00000000-0005-0000-0000-0000E2280000}"/>
    <cellStyle name="40% - Accent1 16 2_Essbase BS Tax Accounts EOY" xfId="10797" xr:uid="{00000000-0005-0000-0000-0000E3280000}"/>
    <cellStyle name="40% - Accent1 16 3" xfId="10798" xr:uid="{00000000-0005-0000-0000-0000E4280000}"/>
    <cellStyle name="40% - Accent1 16 3 2" xfId="10799" xr:uid="{00000000-0005-0000-0000-0000E5280000}"/>
    <cellStyle name="40% - Accent1 16 4" xfId="10800" xr:uid="{00000000-0005-0000-0000-0000E6280000}"/>
    <cellStyle name="40% - Accent1 16 4 2" xfId="10801" xr:uid="{00000000-0005-0000-0000-0000E7280000}"/>
    <cellStyle name="40% - Accent1 16 4 3" xfId="10802" xr:uid="{00000000-0005-0000-0000-0000E8280000}"/>
    <cellStyle name="40% - Accent1 16 4 4" xfId="10803" xr:uid="{00000000-0005-0000-0000-0000E9280000}"/>
    <cellStyle name="40% - Accent1 16 4_Essbase BS Tax Accounts EOY" xfId="10804" xr:uid="{00000000-0005-0000-0000-0000EA280000}"/>
    <cellStyle name="40% - Accent1 16 5" xfId="10805" xr:uid="{00000000-0005-0000-0000-0000EB280000}"/>
    <cellStyle name="40% - Accent1 16_Essbase BS Tax Accounts EOY" xfId="10806" xr:uid="{00000000-0005-0000-0000-0000EC280000}"/>
    <cellStyle name="40% - Accent1 17" xfId="10807" xr:uid="{00000000-0005-0000-0000-0000ED280000}"/>
    <cellStyle name="40% - Accent1 17 2" xfId="10808" xr:uid="{00000000-0005-0000-0000-0000EE280000}"/>
    <cellStyle name="40% - Accent1 17 2 2" xfId="10809" xr:uid="{00000000-0005-0000-0000-0000EF280000}"/>
    <cellStyle name="40% - Accent1 17 2 3" xfId="10810" xr:uid="{00000000-0005-0000-0000-0000F0280000}"/>
    <cellStyle name="40% - Accent1 17 2 4" xfId="10811" xr:uid="{00000000-0005-0000-0000-0000F1280000}"/>
    <cellStyle name="40% - Accent1 17 2_Essbase BS Tax Accounts EOY" xfId="10812" xr:uid="{00000000-0005-0000-0000-0000F2280000}"/>
    <cellStyle name="40% - Accent1 17 3" xfId="10813" xr:uid="{00000000-0005-0000-0000-0000F3280000}"/>
    <cellStyle name="40% - Accent1 17 3 2" xfId="10814" xr:uid="{00000000-0005-0000-0000-0000F4280000}"/>
    <cellStyle name="40% - Accent1 17 4" xfId="10815" xr:uid="{00000000-0005-0000-0000-0000F5280000}"/>
    <cellStyle name="40% - Accent1 17 4 2" xfId="10816" xr:uid="{00000000-0005-0000-0000-0000F6280000}"/>
    <cellStyle name="40% - Accent1 17 4 3" xfId="10817" xr:uid="{00000000-0005-0000-0000-0000F7280000}"/>
    <cellStyle name="40% - Accent1 17 4 4" xfId="10818" xr:uid="{00000000-0005-0000-0000-0000F8280000}"/>
    <cellStyle name="40% - Accent1 17 4_Essbase BS Tax Accounts EOY" xfId="10819" xr:uid="{00000000-0005-0000-0000-0000F9280000}"/>
    <cellStyle name="40% - Accent1 17 5" xfId="10820" xr:uid="{00000000-0005-0000-0000-0000FA280000}"/>
    <cellStyle name="40% - Accent1 17_Essbase BS Tax Accounts EOY" xfId="10821" xr:uid="{00000000-0005-0000-0000-0000FB280000}"/>
    <cellStyle name="40% - Accent1 18" xfId="10822" xr:uid="{00000000-0005-0000-0000-0000FC280000}"/>
    <cellStyle name="40% - Accent1 18 2" xfId="10823" xr:uid="{00000000-0005-0000-0000-0000FD280000}"/>
    <cellStyle name="40% - Accent1 18 2 2" xfId="10824" xr:uid="{00000000-0005-0000-0000-0000FE280000}"/>
    <cellStyle name="40% - Accent1 18 2 3" xfId="10825" xr:uid="{00000000-0005-0000-0000-0000FF280000}"/>
    <cellStyle name="40% - Accent1 18 2 4" xfId="10826" xr:uid="{00000000-0005-0000-0000-000000290000}"/>
    <cellStyle name="40% - Accent1 18 2_Essbase BS Tax Accounts EOY" xfId="10827" xr:uid="{00000000-0005-0000-0000-000001290000}"/>
    <cellStyle name="40% - Accent1 18 3" xfId="10828" xr:uid="{00000000-0005-0000-0000-000002290000}"/>
    <cellStyle name="40% - Accent1 18 3 2" xfId="10829" xr:uid="{00000000-0005-0000-0000-000003290000}"/>
    <cellStyle name="40% - Accent1 18 4" xfId="10830" xr:uid="{00000000-0005-0000-0000-000004290000}"/>
    <cellStyle name="40% - Accent1 18 4 2" xfId="10831" xr:uid="{00000000-0005-0000-0000-000005290000}"/>
    <cellStyle name="40% - Accent1 18 4 3" xfId="10832" xr:uid="{00000000-0005-0000-0000-000006290000}"/>
    <cellStyle name="40% - Accent1 18 4 4" xfId="10833" xr:uid="{00000000-0005-0000-0000-000007290000}"/>
    <cellStyle name="40% - Accent1 18 4_Essbase BS Tax Accounts EOY" xfId="10834" xr:uid="{00000000-0005-0000-0000-000008290000}"/>
    <cellStyle name="40% - Accent1 18 5" xfId="10835" xr:uid="{00000000-0005-0000-0000-000009290000}"/>
    <cellStyle name="40% - Accent1 18_Essbase BS Tax Accounts EOY" xfId="10836" xr:uid="{00000000-0005-0000-0000-00000A290000}"/>
    <cellStyle name="40% - Accent1 19" xfId="10837" xr:uid="{00000000-0005-0000-0000-00000B290000}"/>
    <cellStyle name="40% - Accent1 19 2" xfId="10838" xr:uid="{00000000-0005-0000-0000-00000C290000}"/>
    <cellStyle name="40% - Accent1 19 2 2" xfId="10839" xr:uid="{00000000-0005-0000-0000-00000D290000}"/>
    <cellStyle name="40% - Accent1 19 2 3" xfId="10840" xr:uid="{00000000-0005-0000-0000-00000E290000}"/>
    <cellStyle name="40% - Accent1 19 2 4" xfId="10841" xr:uid="{00000000-0005-0000-0000-00000F290000}"/>
    <cellStyle name="40% - Accent1 19 2_Essbase BS Tax Accounts EOY" xfId="10842" xr:uid="{00000000-0005-0000-0000-000010290000}"/>
    <cellStyle name="40% - Accent1 19 3" xfId="10843" xr:uid="{00000000-0005-0000-0000-000011290000}"/>
    <cellStyle name="40% - Accent1 19 3 2" xfId="10844" xr:uid="{00000000-0005-0000-0000-000012290000}"/>
    <cellStyle name="40% - Accent1 19 4" xfId="10845" xr:uid="{00000000-0005-0000-0000-000013290000}"/>
    <cellStyle name="40% - Accent1 19 4 2" xfId="10846" xr:uid="{00000000-0005-0000-0000-000014290000}"/>
    <cellStyle name="40% - Accent1 19 4 3" xfId="10847" xr:uid="{00000000-0005-0000-0000-000015290000}"/>
    <cellStyle name="40% - Accent1 19 4 4" xfId="10848" xr:uid="{00000000-0005-0000-0000-000016290000}"/>
    <cellStyle name="40% - Accent1 19 4_Essbase BS Tax Accounts EOY" xfId="10849" xr:uid="{00000000-0005-0000-0000-000017290000}"/>
    <cellStyle name="40% - Accent1 19 5" xfId="10850" xr:uid="{00000000-0005-0000-0000-000018290000}"/>
    <cellStyle name="40% - Accent1 19_Essbase BS Tax Accounts EOY" xfId="10851" xr:uid="{00000000-0005-0000-0000-000019290000}"/>
    <cellStyle name="40% - Accent1 2" xfId="10852" xr:uid="{00000000-0005-0000-0000-00001A290000}"/>
    <cellStyle name="40% - Accent1 2 10" xfId="10853" xr:uid="{00000000-0005-0000-0000-00001B290000}"/>
    <cellStyle name="40% - Accent1 2 10 2" xfId="10854" xr:uid="{00000000-0005-0000-0000-00001C290000}"/>
    <cellStyle name="40% - Accent1 2 10 2 2" xfId="10855" xr:uid="{00000000-0005-0000-0000-00001D290000}"/>
    <cellStyle name="40% - Accent1 2 10 2 3" xfId="10856" xr:uid="{00000000-0005-0000-0000-00001E290000}"/>
    <cellStyle name="40% - Accent1 2 10 2_Essbase BS Tax Accounts EOY" xfId="10857" xr:uid="{00000000-0005-0000-0000-00001F290000}"/>
    <cellStyle name="40% - Accent1 2 10 3" xfId="10858" xr:uid="{00000000-0005-0000-0000-000020290000}"/>
    <cellStyle name="40% - Accent1 2 10 4" xfId="10859" xr:uid="{00000000-0005-0000-0000-000021290000}"/>
    <cellStyle name="40% - Accent1 2 10_Essbase BS Tax Accounts EOY" xfId="10860" xr:uid="{00000000-0005-0000-0000-000022290000}"/>
    <cellStyle name="40% - Accent1 2 11" xfId="10861" xr:uid="{00000000-0005-0000-0000-000023290000}"/>
    <cellStyle name="40% - Accent1 2 11 2" xfId="10862" xr:uid="{00000000-0005-0000-0000-000024290000}"/>
    <cellStyle name="40% - Accent1 2 11 2 2" xfId="10863" xr:uid="{00000000-0005-0000-0000-000025290000}"/>
    <cellStyle name="40% - Accent1 2 11 3" xfId="10864" xr:uid="{00000000-0005-0000-0000-000026290000}"/>
    <cellStyle name="40% - Accent1 2 11 4" xfId="10865" xr:uid="{00000000-0005-0000-0000-000027290000}"/>
    <cellStyle name="40% - Accent1 2 11_Essbase BS Tax Accounts EOY" xfId="10866" xr:uid="{00000000-0005-0000-0000-000028290000}"/>
    <cellStyle name="40% - Accent1 2 12" xfId="10867" xr:uid="{00000000-0005-0000-0000-000029290000}"/>
    <cellStyle name="40% - Accent1 2 12 2" xfId="10868" xr:uid="{00000000-0005-0000-0000-00002A290000}"/>
    <cellStyle name="40% - Accent1 2 12 2 2" xfId="10869" xr:uid="{00000000-0005-0000-0000-00002B290000}"/>
    <cellStyle name="40% - Accent1 2 12 3" xfId="10870" xr:uid="{00000000-0005-0000-0000-00002C290000}"/>
    <cellStyle name="40% - Accent1 2 12 4" xfId="10871" xr:uid="{00000000-0005-0000-0000-00002D290000}"/>
    <cellStyle name="40% - Accent1 2 12_Essbase BS Tax Accounts EOY" xfId="10872" xr:uid="{00000000-0005-0000-0000-00002E290000}"/>
    <cellStyle name="40% - Accent1 2 13" xfId="10873" xr:uid="{00000000-0005-0000-0000-00002F290000}"/>
    <cellStyle name="40% - Accent1 2 13 2" xfId="10874" xr:uid="{00000000-0005-0000-0000-000030290000}"/>
    <cellStyle name="40% - Accent1 2 13 2 2" xfId="10875" xr:uid="{00000000-0005-0000-0000-000031290000}"/>
    <cellStyle name="40% - Accent1 2 13 3" xfId="10876" xr:uid="{00000000-0005-0000-0000-000032290000}"/>
    <cellStyle name="40% - Accent1 2 14" xfId="10877" xr:uid="{00000000-0005-0000-0000-000033290000}"/>
    <cellStyle name="40% - Accent1 2 14 2" xfId="10878" xr:uid="{00000000-0005-0000-0000-000034290000}"/>
    <cellStyle name="40% - Accent1 2 14 3" xfId="10879" xr:uid="{00000000-0005-0000-0000-000035290000}"/>
    <cellStyle name="40% - Accent1 2 14_Essbase BS Tax Accounts EOY" xfId="10880" xr:uid="{00000000-0005-0000-0000-000036290000}"/>
    <cellStyle name="40% - Accent1 2 2" xfId="10881" xr:uid="{00000000-0005-0000-0000-000037290000}"/>
    <cellStyle name="40% - Accent1 2 2 10" xfId="10882" xr:uid="{00000000-0005-0000-0000-000038290000}"/>
    <cellStyle name="40% - Accent1 2 2 11" xfId="10883" xr:uid="{00000000-0005-0000-0000-000039290000}"/>
    <cellStyle name="40% - Accent1 2 2 12" xfId="10884" xr:uid="{00000000-0005-0000-0000-00003A290000}"/>
    <cellStyle name="40% - Accent1 2 2 2" xfId="10885" xr:uid="{00000000-0005-0000-0000-00003B290000}"/>
    <cellStyle name="40% - Accent1 2 2 2 2" xfId="10886" xr:uid="{00000000-0005-0000-0000-00003C290000}"/>
    <cellStyle name="40% - Accent1 2 2 2 2 2" xfId="10887" xr:uid="{00000000-0005-0000-0000-00003D290000}"/>
    <cellStyle name="40% - Accent1 2 2 2 2 2 2" xfId="10888" xr:uid="{00000000-0005-0000-0000-00003E290000}"/>
    <cellStyle name="40% - Accent1 2 2 2 2 3" xfId="10889" xr:uid="{00000000-0005-0000-0000-00003F290000}"/>
    <cellStyle name="40% - Accent1 2 2 2 2 4" xfId="10890" xr:uid="{00000000-0005-0000-0000-000040290000}"/>
    <cellStyle name="40% - Accent1 2 2 2 2_Essbase BS Tax Accounts EOY" xfId="10891" xr:uid="{00000000-0005-0000-0000-000041290000}"/>
    <cellStyle name="40% - Accent1 2 2 2 3" xfId="10892" xr:uid="{00000000-0005-0000-0000-000042290000}"/>
    <cellStyle name="40% - Accent1 2 2 2 3 2" xfId="10893" xr:uid="{00000000-0005-0000-0000-000043290000}"/>
    <cellStyle name="40% - Accent1 2 2 2 3 2 2" xfId="10894" xr:uid="{00000000-0005-0000-0000-000044290000}"/>
    <cellStyle name="40% - Accent1 2 2 2 3 3" xfId="10895" xr:uid="{00000000-0005-0000-0000-000045290000}"/>
    <cellStyle name="40% - Accent1 2 2 2 4" xfId="10896" xr:uid="{00000000-0005-0000-0000-000046290000}"/>
    <cellStyle name="40% - Accent1 2 2 2 4 2" xfId="10897" xr:uid="{00000000-0005-0000-0000-000047290000}"/>
    <cellStyle name="40% - Accent1 2 2 2 4 2 2" xfId="10898" xr:uid="{00000000-0005-0000-0000-000048290000}"/>
    <cellStyle name="40% - Accent1 2 2 2 4 3" xfId="10899" xr:uid="{00000000-0005-0000-0000-000049290000}"/>
    <cellStyle name="40% - Accent1 2 2 2 5" xfId="10900" xr:uid="{00000000-0005-0000-0000-00004A290000}"/>
    <cellStyle name="40% - Accent1 2 2 2 5 2" xfId="10901" xr:uid="{00000000-0005-0000-0000-00004B290000}"/>
    <cellStyle name="40% - Accent1 2 2 2_Essbase BS Tax Accounts EOY" xfId="10902" xr:uid="{00000000-0005-0000-0000-00004C290000}"/>
    <cellStyle name="40% - Accent1 2 2 3" xfId="10903" xr:uid="{00000000-0005-0000-0000-00004D290000}"/>
    <cellStyle name="40% - Accent1 2 2 3 2" xfId="10904" xr:uid="{00000000-0005-0000-0000-00004E290000}"/>
    <cellStyle name="40% - Accent1 2 2 3 2 2" xfId="10905" xr:uid="{00000000-0005-0000-0000-00004F290000}"/>
    <cellStyle name="40% - Accent1 2 2 3 3" xfId="10906" xr:uid="{00000000-0005-0000-0000-000050290000}"/>
    <cellStyle name="40% - Accent1 2 2 3 4" xfId="10907" xr:uid="{00000000-0005-0000-0000-000051290000}"/>
    <cellStyle name="40% - Accent1 2 2 3 5" xfId="10908" xr:uid="{00000000-0005-0000-0000-000052290000}"/>
    <cellStyle name="40% - Accent1 2 2 3_Essbase BS Tax Accounts EOY" xfId="10909" xr:uid="{00000000-0005-0000-0000-000053290000}"/>
    <cellStyle name="40% - Accent1 2 2 4" xfId="10910" xr:uid="{00000000-0005-0000-0000-000054290000}"/>
    <cellStyle name="40% - Accent1 2 2 4 2" xfId="10911" xr:uid="{00000000-0005-0000-0000-000055290000}"/>
    <cellStyle name="40% - Accent1 2 2 4 2 2" xfId="10912" xr:uid="{00000000-0005-0000-0000-000056290000}"/>
    <cellStyle name="40% - Accent1 2 2 4 2 3" xfId="10913" xr:uid="{00000000-0005-0000-0000-000057290000}"/>
    <cellStyle name="40% - Accent1 2 2 4 3" xfId="10914" xr:uid="{00000000-0005-0000-0000-000058290000}"/>
    <cellStyle name="40% - Accent1 2 2 4 4" xfId="10915" xr:uid="{00000000-0005-0000-0000-000059290000}"/>
    <cellStyle name="40% - Accent1 2 2 4_Essbase BS Tax Accounts EOY" xfId="10916" xr:uid="{00000000-0005-0000-0000-00005A290000}"/>
    <cellStyle name="40% - Accent1 2 2 5" xfId="10917" xr:uid="{00000000-0005-0000-0000-00005B290000}"/>
    <cellStyle name="40% - Accent1 2 2 6" xfId="10918" xr:uid="{00000000-0005-0000-0000-00005C290000}"/>
    <cellStyle name="40% - Accent1 2 2 6 2" xfId="10919" xr:uid="{00000000-0005-0000-0000-00005D290000}"/>
    <cellStyle name="40% - Accent1 2 2 6 2 2" xfId="10920" xr:uid="{00000000-0005-0000-0000-00005E290000}"/>
    <cellStyle name="40% - Accent1 2 2 6 3" xfId="10921" xr:uid="{00000000-0005-0000-0000-00005F290000}"/>
    <cellStyle name="40% - Accent1 2 2 6 4" xfId="10922" xr:uid="{00000000-0005-0000-0000-000060290000}"/>
    <cellStyle name="40% - Accent1 2 2 7" xfId="10923" xr:uid="{00000000-0005-0000-0000-000061290000}"/>
    <cellStyle name="40% - Accent1 2 2 7 2" xfId="10924" xr:uid="{00000000-0005-0000-0000-000062290000}"/>
    <cellStyle name="40% - Accent1 2 2 7 2 2" xfId="10925" xr:uid="{00000000-0005-0000-0000-000063290000}"/>
    <cellStyle name="40% - Accent1 2 2 7 3" xfId="10926" xr:uid="{00000000-0005-0000-0000-000064290000}"/>
    <cellStyle name="40% - Accent1 2 2 7 4" xfId="10927" xr:uid="{00000000-0005-0000-0000-000065290000}"/>
    <cellStyle name="40% - Accent1 2 2 7_Essbase BS Tax Accounts EOY" xfId="10928" xr:uid="{00000000-0005-0000-0000-000066290000}"/>
    <cellStyle name="40% - Accent1 2 2 8" xfId="10929" xr:uid="{00000000-0005-0000-0000-000067290000}"/>
    <cellStyle name="40% - Accent1 2 2 8 2" xfId="10930" xr:uid="{00000000-0005-0000-0000-000068290000}"/>
    <cellStyle name="40% - Accent1 2 2 8 2 2" xfId="10931" xr:uid="{00000000-0005-0000-0000-000069290000}"/>
    <cellStyle name="40% - Accent1 2 2 8 3" xfId="10932" xr:uid="{00000000-0005-0000-0000-00006A290000}"/>
    <cellStyle name="40% - Accent1 2 2 9" xfId="10933" xr:uid="{00000000-0005-0000-0000-00006B290000}"/>
    <cellStyle name="40% - Accent1 2 2 9 2" xfId="10934" xr:uid="{00000000-0005-0000-0000-00006C290000}"/>
    <cellStyle name="40% - Accent1 2 2_Basis Info" xfId="10935" xr:uid="{00000000-0005-0000-0000-00006D290000}"/>
    <cellStyle name="40% - Accent1 2 3" xfId="10936" xr:uid="{00000000-0005-0000-0000-00006E290000}"/>
    <cellStyle name="40% - Accent1 2 3 10" xfId="10937" xr:uid="{00000000-0005-0000-0000-00006F290000}"/>
    <cellStyle name="40% - Accent1 2 3 10 2" xfId="10938" xr:uid="{00000000-0005-0000-0000-000070290000}"/>
    <cellStyle name="40% - Accent1 2 3 10 2 2" xfId="10939" xr:uid="{00000000-0005-0000-0000-000071290000}"/>
    <cellStyle name="40% - Accent1 2 3 10 3" xfId="10940" xr:uid="{00000000-0005-0000-0000-000072290000}"/>
    <cellStyle name="40% - Accent1 2 3 10 4" xfId="10941" xr:uid="{00000000-0005-0000-0000-000073290000}"/>
    <cellStyle name="40% - Accent1 2 3 11" xfId="10942" xr:uid="{00000000-0005-0000-0000-000074290000}"/>
    <cellStyle name="40% - Accent1 2 3 11 2" xfId="10943" xr:uid="{00000000-0005-0000-0000-000075290000}"/>
    <cellStyle name="40% - Accent1 2 3 11 2 2" xfId="10944" xr:uid="{00000000-0005-0000-0000-000076290000}"/>
    <cellStyle name="40% - Accent1 2 3 11 3" xfId="10945" xr:uid="{00000000-0005-0000-0000-000077290000}"/>
    <cellStyle name="40% - Accent1 2 3 11 4" xfId="10946" xr:uid="{00000000-0005-0000-0000-000078290000}"/>
    <cellStyle name="40% - Accent1 2 3 11_Essbase BS Tax Accounts EOY" xfId="10947" xr:uid="{00000000-0005-0000-0000-000079290000}"/>
    <cellStyle name="40% - Accent1 2 3 12" xfId="10948" xr:uid="{00000000-0005-0000-0000-00007A290000}"/>
    <cellStyle name="40% - Accent1 2 3 12 2" xfId="10949" xr:uid="{00000000-0005-0000-0000-00007B290000}"/>
    <cellStyle name="40% - Accent1 2 3 12 3" xfId="10950" xr:uid="{00000000-0005-0000-0000-00007C290000}"/>
    <cellStyle name="40% - Accent1 2 3 12_Essbase BS Tax Accounts EOY" xfId="10951" xr:uid="{00000000-0005-0000-0000-00007D290000}"/>
    <cellStyle name="40% - Accent1 2 3 13" xfId="10952" xr:uid="{00000000-0005-0000-0000-00007E290000}"/>
    <cellStyle name="40% - Accent1 2 3 13 2" xfId="10953" xr:uid="{00000000-0005-0000-0000-00007F290000}"/>
    <cellStyle name="40% - Accent1 2 3 13 3" xfId="10954" xr:uid="{00000000-0005-0000-0000-000080290000}"/>
    <cellStyle name="40% - Accent1 2 3 13_Essbase BS Tax Accounts EOY" xfId="10955" xr:uid="{00000000-0005-0000-0000-000081290000}"/>
    <cellStyle name="40% - Accent1 2 3 14" xfId="10956" xr:uid="{00000000-0005-0000-0000-000082290000}"/>
    <cellStyle name="40% - Accent1 2 3 15" xfId="10957" xr:uid="{00000000-0005-0000-0000-000083290000}"/>
    <cellStyle name="40% - Accent1 2 3 2" xfId="10958" xr:uid="{00000000-0005-0000-0000-000084290000}"/>
    <cellStyle name="40% - Accent1 2 3 2 10" xfId="10959" xr:uid="{00000000-0005-0000-0000-000085290000}"/>
    <cellStyle name="40% - Accent1 2 3 2 10 2" xfId="10960" xr:uid="{00000000-0005-0000-0000-000086290000}"/>
    <cellStyle name="40% - Accent1 2 3 2 11" xfId="10961" xr:uid="{00000000-0005-0000-0000-000087290000}"/>
    <cellStyle name="40% - Accent1 2 3 2 12" xfId="10962" xr:uid="{00000000-0005-0000-0000-000088290000}"/>
    <cellStyle name="40% - Accent1 2 3 2 13" xfId="10963" xr:uid="{00000000-0005-0000-0000-000089290000}"/>
    <cellStyle name="40% - Accent1 2 3 2 14" xfId="10964" xr:uid="{00000000-0005-0000-0000-00008A290000}"/>
    <cellStyle name="40% - Accent1 2 3 2 2" xfId="10965" xr:uid="{00000000-0005-0000-0000-00008B290000}"/>
    <cellStyle name="40% - Accent1 2 3 2 2 2" xfId="10966" xr:uid="{00000000-0005-0000-0000-00008C290000}"/>
    <cellStyle name="40% - Accent1 2 3 2 2 2 2" xfId="10967" xr:uid="{00000000-0005-0000-0000-00008D290000}"/>
    <cellStyle name="40% - Accent1 2 3 2 2 2 2 2" xfId="10968" xr:uid="{00000000-0005-0000-0000-00008E290000}"/>
    <cellStyle name="40% - Accent1 2 3 2 2 2 3" xfId="10969" xr:uid="{00000000-0005-0000-0000-00008F290000}"/>
    <cellStyle name="40% - Accent1 2 3 2 2 2 4" xfId="10970" xr:uid="{00000000-0005-0000-0000-000090290000}"/>
    <cellStyle name="40% - Accent1 2 3 2 2 3" xfId="10971" xr:uid="{00000000-0005-0000-0000-000091290000}"/>
    <cellStyle name="40% - Accent1 2 3 2 2 3 2" xfId="10972" xr:uid="{00000000-0005-0000-0000-000092290000}"/>
    <cellStyle name="40% - Accent1 2 3 2 2 4" xfId="10973" xr:uid="{00000000-0005-0000-0000-000093290000}"/>
    <cellStyle name="40% - Accent1 2 3 2 2 5" xfId="10974" xr:uid="{00000000-0005-0000-0000-000094290000}"/>
    <cellStyle name="40% - Accent1 2 3 2 2 6" xfId="10975" xr:uid="{00000000-0005-0000-0000-000095290000}"/>
    <cellStyle name="40% - Accent1 2 3 2 2_Essbase BS Tax Accounts EOY" xfId="10976" xr:uid="{00000000-0005-0000-0000-000096290000}"/>
    <cellStyle name="40% - Accent1 2 3 2 3" xfId="10977" xr:uid="{00000000-0005-0000-0000-000097290000}"/>
    <cellStyle name="40% - Accent1 2 3 2 3 2" xfId="10978" xr:uid="{00000000-0005-0000-0000-000098290000}"/>
    <cellStyle name="40% - Accent1 2 3 2 3 2 2" xfId="10979" xr:uid="{00000000-0005-0000-0000-000099290000}"/>
    <cellStyle name="40% - Accent1 2 3 2 3 2 2 2" xfId="10980" xr:uid="{00000000-0005-0000-0000-00009A290000}"/>
    <cellStyle name="40% - Accent1 2 3 2 3 2 2 3" xfId="10981" xr:uid="{00000000-0005-0000-0000-00009B290000}"/>
    <cellStyle name="40% - Accent1 2 3 2 3 2 2_Essbase BS Tax Accounts EOY" xfId="10982" xr:uid="{00000000-0005-0000-0000-00009C290000}"/>
    <cellStyle name="40% - Accent1 2 3 2 3 2 3" xfId="10983" xr:uid="{00000000-0005-0000-0000-00009D290000}"/>
    <cellStyle name="40% - Accent1 2 3 2 3 2 4" xfId="10984" xr:uid="{00000000-0005-0000-0000-00009E290000}"/>
    <cellStyle name="40% - Accent1 2 3 2 3 2_Essbase BS Tax Accounts EOY" xfId="10985" xr:uid="{00000000-0005-0000-0000-00009F290000}"/>
    <cellStyle name="40% - Accent1 2 3 2 3 3" xfId="10986" xr:uid="{00000000-0005-0000-0000-0000A0290000}"/>
    <cellStyle name="40% - Accent1 2 3 2 3 3 2" xfId="10987" xr:uid="{00000000-0005-0000-0000-0000A1290000}"/>
    <cellStyle name="40% - Accent1 2 3 2 3 3 3" xfId="10988" xr:uid="{00000000-0005-0000-0000-0000A2290000}"/>
    <cellStyle name="40% - Accent1 2 3 2 3 3_Essbase BS Tax Accounts EOY" xfId="10989" xr:uid="{00000000-0005-0000-0000-0000A3290000}"/>
    <cellStyle name="40% - Accent1 2 3 2 3 4" xfId="10990" xr:uid="{00000000-0005-0000-0000-0000A4290000}"/>
    <cellStyle name="40% - Accent1 2 3 2 3 5" xfId="10991" xr:uid="{00000000-0005-0000-0000-0000A5290000}"/>
    <cellStyle name="40% - Accent1 2 3 2 3_Essbase BS Tax Accounts EOY" xfId="10992" xr:uid="{00000000-0005-0000-0000-0000A6290000}"/>
    <cellStyle name="40% - Accent1 2 3 2 4" xfId="10993" xr:uid="{00000000-0005-0000-0000-0000A7290000}"/>
    <cellStyle name="40% - Accent1 2 3 2 4 2" xfId="10994" xr:uid="{00000000-0005-0000-0000-0000A8290000}"/>
    <cellStyle name="40% - Accent1 2 3 2 4 2 2" xfId="10995" xr:uid="{00000000-0005-0000-0000-0000A9290000}"/>
    <cellStyle name="40% - Accent1 2 3 2 4 2 3" xfId="10996" xr:uid="{00000000-0005-0000-0000-0000AA290000}"/>
    <cellStyle name="40% - Accent1 2 3 2 4 2_Essbase BS Tax Accounts EOY" xfId="10997" xr:uid="{00000000-0005-0000-0000-0000AB290000}"/>
    <cellStyle name="40% - Accent1 2 3 2 4 3" xfId="10998" xr:uid="{00000000-0005-0000-0000-0000AC290000}"/>
    <cellStyle name="40% - Accent1 2 3 2 4 4" xfId="10999" xr:uid="{00000000-0005-0000-0000-0000AD290000}"/>
    <cellStyle name="40% - Accent1 2 3 2 4_Essbase BS Tax Accounts EOY" xfId="11000" xr:uid="{00000000-0005-0000-0000-0000AE290000}"/>
    <cellStyle name="40% - Accent1 2 3 2 5" xfId="11001" xr:uid="{00000000-0005-0000-0000-0000AF290000}"/>
    <cellStyle name="40% - Accent1 2 3 2 5 2" xfId="11002" xr:uid="{00000000-0005-0000-0000-0000B0290000}"/>
    <cellStyle name="40% - Accent1 2 3 2 5 2 2" xfId="11003" xr:uid="{00000000-0005-0000-0000-0000B1290000}"/>
    <cellStyle name="40% - Accent1 2 3 2 5 2 3" xfId="11004" xr:uid="{00000000-0005-0000-0000-0000B2290000}"/>
    <cellStyle name="40% - Accent1 2 3 2 5 3" xfId="11005" xr:uid="{00000000-0005-0000-0000-0000B3290000}"/>
    <cellStyle name="40% - Accent1 2 3 2 5 4" xfId="11006" xr:uid="{00000000-0005-0000-0000-0000B4290000}"/>
    <cellStyle name="40% - Accent1 2 3 2 5_Essbase BS Tax Accounts EOY" xfId="11007" xr:uid="{00000000-0005-0000-0000-0000B5290000}"/>
    <cellStyle name="40% - Accent1 2 3 2 6" xfId="11008" xr:uid="{00000000-0005-0000-0000-0000B6290000}"/>
    <cellStyle name="40% - Accent1 2 3 2 6 2" xfId="11009" xr:uid="{00000000-0005-0000-0000-0000B7290000}"/>
    <cellStyle name="40% - Accent1 2 3 2 6 2 2" xfId="11010" xr:uid="{00000000-0005-0000-0000-0000B8290000}"/>
    <cellStyle name="40% - Accent1 2 3 2 6 3" xfId="11011" xr:uid="{00000000-0005-0000-0000-0000B9290000}"/>
    <cellStyle name="40% - Accent1 2 3 2 6 4" xfId="11012" xr:uid="{00000000-0005-0000-0000-0000BA290000}"/>
    <cellStyle name="40% - Accent1 2 3 2 7" xfId="11013" xr:uid="{00000000-0005-0000-0000-0000BB290000}"/>
    <cellStyle name="40% - Accent1 2 3 2 7 2" xfId="11014" xr:uid="{00000000-0005-0000-0000-0000BC290000}"/>
    <cellStyle name="40% - Accent1 2 3 2 7 2 2" xfId="11015" xr:uid="{00000000-0005-0000-0000-0000BD290000}"/>
    <cellStyle name="40% - Accent1 2 3 2 7 3" xfId="11016" xr:uid="{00000000-0005-0000-0000-0000BE290000}"/>
    <cellStyle name="40% - Accent1 2 3 2 7 4" xfId="11017" xr:uid="{00000000-0005-0000-0000-0000BF290000}"/>
    <cellStyle name="40% - Accent1 2 3 2 7_Essbase BS Tax Accounts EOY" xfId="11018" xr:uid="{00000000-0005-0000-0000-0000C0290000}"/>
    <cellStyle name="40% - Accent1 2 3 2 8" xfId="11019" xr:uid="{00000000-0005-0000-0000-0000C1290000}"/>
    <cellStyle name="40% - Accent1 2 3 2 8 2" xfId="11020" xr:uid="{00000000-0005-0000-0000-0000C2290000}"/>
    <cellStyle name="40% - Accent1 2 3 2 8 2 2" xfId="11021" xr:uid="{00000000-0005-0000-0000-0000C3290000}"/>
    <cellStyle name="40% - Accent1 2 3 2 8 3" xfId="11022" xr:uid="{00000000-0005-0000-0000-0000C4290000}"/>
    <cellStyle name="40% - Accent1 2 3 2 8 4" xfId="11023" xr:uid="{00000000-0005-0000-0000-0000C5290000}"/>
    <cellStyle name="40% - Accent1 2 3 2 8_Essbase BS Tax Accounts EOY" xfId="11024" xr:uid="{00000000-0005-0000-0000-0000C6290000}"/>
    <cellStyle name="40% - Accent1 2 3 2 9" xfId="11025" xr:uid="{00000000-0005-0000-0000-0000C7290000}"/>
    <cellStyle name="40% - Accent1 2 3 2 9 2" xfId="11026" xr:uid="{00000000-0005-0000-0000-0000C8290000}"/>
    <cellStyle name="40% - Accent1 2 3 2 9 2 2" xfId="11027" xr:uid="{00000000-0005-0000-0000-0000C9290000}"/>
    <cellStyle name="40% - Accent1 2 3 2 9 3" xfId="11028" xr:uid="{00000000-0005-0000-0000-0000CA290000}"/>
    <cellStyle name="40% - Accent1 2 3 2 9 4" xfId="11029" xr:uid="{00000000-0005-0000-0000-0000CB290000}"/>
    <cellStyle name="40% - Accent1 2 3 2 9_Essbase BS Tax Accounts EOY" xfId="11030" xr:uid="{00000000-0005-0000-0000-0000CC290000}"/>
    <cellStyle name="40% - Accent1 2 3 2_Basis Info" xfId="11031" xr:uid="{00000000-0005-0000-0000-0000CD290000}"/>
    <cellStyle name="40% - Accent1 2 3 3" xfId="11032" xr:uid="{00000000-0005-0000-0000-0000CE290000}"/>
    <cellStyle name="40% - Accent1 2 3 3 2" xfId="11033" xr:uid="{00000000-0005-0000-0000-0000CF290000}"/>
    <cellStyle name="40% - Accent1 2 3 3 3" xfId="11034" xr:uid="{00000000-0005-0000-0000-0000D0290000}"/>
    <cellStyle name="40% - Accent1 2 3 3 4" xfId="11035" xr:uid="{00000000-0005-0000-0000-0000D1290000}"/>
    <cellStyle name="40% - Accent1 2 3 3_Essbase BS Tax Accounts EOY" xfId="11036" xr:uid="{00000000-0005-0000-0000-0000D2290000}"/>
    <cellStyle name="40% - Accent1 2 3 4" xfId="11037" xr:uid="{00000000-0005-0000-0000-0000D3290000}"/>
    <cellStyle name="40% - Accent1 2 3 4 2" xfId="11038" xr:uid="{00000000-0005-0000-0000-0000D4290000}"/>
    <cellStyle name="40% - Accent1 2 3 4 2 2" xfId="11039" xr:uid="{00000000-0005-0000-0000-0000D5290000}"/>
    <cellStyle name="40% - Accent1 2 3 4 2 2 2" xfId="11040" xr:uid="{00000000-0005-0000-0000-0000D6290000}"/>
    <cellStyle name="40% - Accent1 2 3 4 2 3" xfId="11041" xr:uid="{00000000-0005-0000-0000-0000D7290000}"/>
    <cellStyle name="40% - Accent1 2 3 4 3" xfId="11042" xr:uid="{00000000-0005-0000-0000-0000D8290000}"/>
    <cellStyle name="40% - Accent1 2 3 4 3 2" xfId="11043" xr:uid="{00000000-0005-0000-0000-0000D9290000}"/>
    <cellStyle name="40% - Accent1 2 3 5" xfId="11044" xr:uid="{00000000-0005-0000-0000-0000DA290000}"/>
    <cellStyle name="40% - Accent1 2 3 5 2" xfId="11045" xr:uid="{00000000-0005-0000-0000-0000DB290000}"/>
    <cellStyle name="40% - Accent1 2 3 5 2 2" xfId="11046" xr:uid="{00000000-0005-0000-0000-0000DC290000}"/>
    <cellStyle name="40% - Accent1 2 3 5 2 2 2" xfId="11047" xr:uid="{00000000-0005-0000-0000-0000DD290000}"/>
    <cellStyle name="40% - Accent1 2 3 5 2 2 3" xfId="11048" xr:uid="{00000000-0005-0000-0000-0000DE290000}"/>
    <cellStyle name="40% - Accent1 2 3 5 2 2_Essbase BS Tax Accounts EOY" xfId="11049" xr:uid="{00000000-0005-0000-0000-0000DF290000}"/>
    <cellStyle name="40% - Accent1 2 3 5 2 3" xfId="11050" xr:uid="{00000000-0005-0000-0000-0000E0290000}"/>
    <cellStyle name="40% - Accent1 2 3 5 2 4" xfId="11051" xr:uid="{00000000-0005-0000-0000-0000E1290000}"/>
    <cellStyle name="40% - Accent1 2 3 5 2_Essbase BS Tax Accounts EOY" xfId="11052" xr:uid="{00000000-0005-0000-0000-0000E2290000}"/>
    <cellStyle name="40% - Accent1 2 3 5 3" xfId="11053" xr:uid="{00000000-0005-0000-0000-0000E3290000}"/>
    <cellStyle name="40% - Accent1 2 3 5 3 2" xfId="11054" xr:uid="{00000000-0005-0000-0000-0000E4290000}"/>
    <cellStyle name="40% - Accent1 2 3 5 3 3" xfId="11055" xr:uid="{00000000-0005-0000-0000-0000E5290000}"/>
    <cellStyle name="40% - Accent1 2 3 5 3_Essbase BS Tax Accounts EOY" xfId="11056" xr:uid="{00000000-0005-0000-0000-0000E6290000}"/>
    <cellStyle name="40% - Accent1 2 3 5 4" xfId="11057" xr:uid="{00000000-0005-0000-0000-0000E7290000}"/>
    <cellStyle name="40% - Accent1 2 3 5 5" xfId="11058" xr:uid="{00000000-0005-0000-0000-0000E8290000}"/>
    <cellStyle name="40% - Accent1 2 3 5_Essbase BS Tax Accounts EOY" xfId="11059" xr:uid="{00000000-0005-0000-0000-0000E9290000}"/>
    <cellStyle name="40% - Accent1 2 3 6" xfId="11060" xr:uid="{00000000-0005-0000-0000-0000EA290000}"/>
    <cellStyle name="40% - Accent1 2 3 6 2" xfId="11061" xr:uid="{00000000-0005-0000-0000-0000EB290000}"/>
    <cellStyle name="40% - Accent1 2 3 6 2 2" xfId="11062" xr:uid="{00000000-0005-0000-0000-0000EC290000}"/>
    <cellStyle name="40% - Accent1 2 3 6 2 3" xfId="11063" xr:uid="{00000000-0005-0000-0000-0000ED290000}"/>
    <cellStyle name="40% - Accent1 2 3 6 2_Essbase BS Tax Accounts EOY" xfId="11064" xr:uid="{00000000-0005-0000-0000-0000EE290000}"/>
    <cellStyle name="40% - Accent1 2 3 6 3" xfId="11065" xr:uid="{00000000-0005-0000-0000-0000EF290000}"/>
    <cellStyle name="40% - Accent1 2 3 6 4" xfId="11066" xr:uid="{00000000-0005-0000-0000-0000F0290000}"/>
    <cellStyle name="40% - Accent1 2 3 6 5" xfId="11067" xr:uid="{00000000-0005-0000-0000-0000F1290000}"/>
    <cellStyle name="40% - Accent1 2 3 6_Essbase BS Tax Accounts EOY" xfId="11068" xr:uid="{00000000-0005-0000-0000-0000F2290000}"/>
    <cellStyle name="40% - Accent1 2 3 7" xfId="11069" xr:uid="{00000000-0005-0000-0000-0000F3290000}"/>
    <cellStyle name="40% - Accent1 2 3 7 2" xfId="11070" xr:uid="{00000000-0005-0000-0000-0000F4290000}"/>
    <cellStyle name="40% - Accent1 2 3 7 2 2" xfId="11071" xr:uid="{00000000-0005-0000-0000-0000F5290000}"/>
    <cellStyle name="40% - Accent1 2 3 7 2 3" xfId="11072" xr:uid="{00000000-0005-0000-0000-0000F6290000}"/>
    <cellStyle name="40% - Accent1 2 3 7 3" xfId="11073" xr:uid="{00000000-0005-0000-0000-0000F7290000}"/>
    <cellStyle name="40% - Accent1 2 3 7 4" xfId="11074" xr:uid="{00000000-0005-0000-0000-0000F8290000}"/>
    <cellStyle name="40% - Accent1 2 3 7_Essbase BS Tax Accounts EOY" xfId="11075" xr:uid="{00000000-0005-0000-0000-0000F9290000}"/>
    <cellStyle name="40% - Accent1 2 3 8" xfId="11076" xr:uid="{00000000-0005-0000-0000-0000FA290000}"/>
    <cellStyle name="40% - Accent1 2 3 8 2" xfId="11077" xr:uid="{00000000-0005-0000-0000-0000FB290000}"/>
    <cellStyle name="40% - Accent1 2 3 8 2 2" xfId="11078" xr:uid="{00000000-0005-0000-0000-0000FC290000}"/>
    <cellStyle name="40% - Accent1 2 3 8 3" xfId="11079" xr:uid="{00000000-0005-0000-0000-0000FD290000}"/>
    <cellStyle name="40% - Accent1 2 3 8 4" xfId="11080" xr:uid="{00000000-0005-0000-0000-0000FE290000}"/>
    <cellStyle name="40% - Accent1 2 3 9" xfId="11081" xr:uid="{00000000-0005-0000-0000-0000FF290000}"/>
    <cellStyle name="40% - Accent1 2 3 9 2" xfId="11082" xr:uid="{00000000-0005-0000-0000-0000002A0000}"/>
    <cellStyle name="40% - Accent1 2 3 9 2 2" xfId="11083" xr:uid="{00000000-0005-0000-0000-0000012A0000}"/>
    <cellStyle name="40% - Accent1 2 3 9 3" xfId="11084" xr:uid="{00000000-0005-0000-0000-0000022A0000}"/>
    <cellStyle name="40% - Accent1 2 3 9 4" xfId="11085" xr:uid="{00000000-0005-0000-0000-0000032A0000}"/>
    <cellStyle name="40% - Accent1 2 3_Basis Info" xfId="11086" xr:uid="{00000000-0005-0000-0000-0000042A0000}"/>
    <cellStyle name="40% - Accent1 2 4" xfId="11087" xr:uid="{00000000-0005-0000-0000-0000052A0000}"/>
    <cellStyle name="40% - Accent1 2 4 2" xfId="11088" xr:uid="{00000000-0005-0000-0000-0000062A0000}"/>
    <cellStyle name="40% - Accent1 2 5" xfId="11089" xr:uid="{00000000-0005-0000-0000-0000072A0000}"/>
    <cellStyle name="40% - Accent1 2 5 2" xfId="11090" xr:uid="{00000000-0005-0000-0000-0000082A0000}"/>
    <cellStyle name="40% - Accent1 2 5 2 2" xfId="11091" xr:uid="{00000000-0005-0000-0000-0000092A0000}"/>
    <cellStyle name="40% - Accent1 2 5 2 2 2" xfId="11092" xr:uid="{00000000-0005-0000-0000-00000A2A0000}"/>
    <cellStyle name="40% - Accent1 2 5 2 3" xfId="11093" xr:uid="{00000000-0005-0000-0000-00000B2A0000}"/>
    <cellStyle name="40% - Accent1 2 5 2 4" xfId="11094" xr:uid="{00000000-0005-0000-0000-00000C2A0000}"/>
    <cellStyle name="40% - Accent1 2 5 3" xfId="11095" xr:uid="{00000000-0005-0000-0000-00000D2A0000}"/>
    <cellStyle name="40% - Accent1 2 5 3 2" xfId="11096" xr:uid="{00000000-0005-0000-0000-00000E2A0000}"/>
    <cellStyle name="40% - Accent1 2 5 3 3" xfId="11097" xr:uid="{00000000-0005-0000-0000-00000F2A0000}"/>
    <cellStyle name="40% - Accent1 2 5 3_Essbase BS Tax Accounts EOY" xfId="11098" xr:uid="{00000000-0005-0000-0000-0000102A0000}"/>
    <cellStyle name="40% - Accent1 2 5 4" xfId="11099" xr:uid="{00000000-0005-0000-0000-0000112A0000}"/>
    <cellStyle name="40% - Accent1 2 5 5" xfId="11100" xr:uid="{00000000-0005-0000-0000-0000122A0000}"/>
    <cellStyle name="40% - Accent1 2 5 6" xfId="11101" xr:uid="{00000000-0005-0000-0000-0000132A0000}"/>
    <cellStyle name="40% - Accent1 2 5_Essbase BS Tax Accounts EOY" xfId="11102" xr:uid="{00000000-0005-0000-0000-0000142A0000}"/>
    <cellStyle name="40% - Accent1 2 6" xfId="11103" xr:uid="{00000000-0005-0000-0000-0000152A0000}"/>
    <cellStyle name="40% - Accent1 2 6 2" xfId="11104" xr:uid="{00000000-0005-0000-0000-0000162A0000}"/>
    <cellStyle name="40% - Accent1 2 6 2 2" xfId="11105" xr:uid="{00000000-0005-0000-0000-0000172A0000}"/>
    <cellStyle name="40% - Accent1 2 6 3" xfId="11106" xr:uid="{00000000-0005-0000-0000-0000182A0000}"/>
    <cellStyle name="40% - Accent1 2 7" xfId="11107" xr:uid="{00000000-0005-0000-0000-0000192A0000}"/>
    <cellStyle name="40% - Accent1 2 7 2" xfId="11108" xr:uid="{00000000-0005-0000-0000-00001A2A0000}"/>
    <cellStyle name="40% - Accent1 2 7 2 2" xfId="11109" xr:uid="{00000000-0005-0000-0000-00001B2A0000}"/>
    <cellStyle name="40% - Accent1 2 7 2 3" xfId="11110" xr:uid="{00000000-0005-0000-0000-00001C2A0000}"/>
    <cellStyle name="40% - Accent1 2 7 2_Essbase BS Tax Accounts EOY" xfId="11111" xr:uid="{00000000-0005-0000-0000-00001D2A0000}"/>
    <cellStyle name="40% - Accent1 2 7 3" xfId="11112" xr:uid="{00000000-0005-0000-0000-00001E2A0000}"/>
    <cellStyle name="40% - Accent1 2 7 4" xfId="11113" xr:uid="{00000000-0005-0000-0000-00001F2A0000}"/>
    <cellStyle name="40% - Accent1 2 7 5" xfId="11114" xr:uid="{00000000-0005-0000-0000-0000202A0000}"/>
    <cellStyle name="40% - Accent1 2 7 6" xfId="11115" xr:uid="{00000000-0005-0000-0000-0000212A0000}"/>
    <cellStyle name="40% - Accent1 2 7_Essbase BS Tax Accounts EOY" xfId="11116" xr:uid="{00000000-0005-0000-0000-0000222A0000}"/>
    <cellStyle name="40% - Accent1 2 8" xfId="11117" xr:uid="{00000000-0005-0000-0000-0000232A0000}"/>
    <cellStyle name="40% - Accent1 2 8 2" xfId="11118" xr:uid="{00000000-0005-0000-0000-0000242A0000}"/>
    <cellStyle name="40% - Accent1 2 8 2 2" xfId="11119" xr:uid="{00000000-0005-0000-0000-0000252A0000}"/>
    <cellStyle name="40% - Accent1 2 8 2 3" xfId="11120" xr:uid="{00000000-0005-0000-0000-0000262A0000}"/>
    <cellStyle name="40% - Accent1 2 8 2_Essbase BS Tax Accounts EOY" xfId="11121" xr:uid="{00000000-0005-0000-0000-0000272A0000}"/>
    <cellStyle name="40% - Accent1 2 8 3" xfId="11122" xr:uid="{00000000-0005-0000-0000-0000282A0000}"/>
    <cellStyle name="40% - Accent1 2 8 4" xfId="11123" xr:uid="{00000000-0005-0000-0000-0000292A0000}"/>
    <cellStyle name="40% - Accent1 2 8 5" xfId="11124" xr:uid="{00000000-0005-0000-0000-00002A2A0000}"/>
    <cellStyle name="40% - Accent1 2 8 6" xfId="11125" xr:uid="{00000000-0005-0000-0000-00002B2A0000}"/>
    <cellStyle name="40% - Accent1 2 8_Essbase BS Tax Accounts EOY" xfId="11126" xr:uid="{00000000-0005-0000-0000-00002C2A0000}"/>
    <cellStyle name="40% - Accent1 2 9" xfId="11127" xr:uid="{00000000-0005-0000-0000-00002D2A0000}"/>
    <cellStyle name="40% - Accent1 2 9 2" xfId="11128" xr:uid="{00000000-0005-0000-0000-00002E2A0000}"/>
    <cellStyle name="40% - Accent1 2 9 2 2" xfId="11129" xr:uid="{00000000-0005-0000-0000-00002F2A0000}"/>
    <cellStyle name="40% - Accent1 2 9 2 3" xfId="11130" xr:uid="{00000000-0005-0000-0000-0000302A0000}"/>
    <cellStyle name="40% - Accent1 2 9 2_Essbase BS Tax Accounts EOY" xfId="11131" xr:uid="{00000000-0005-0000-0000-0000312A0000}"/>
    <cellStyle name="40% - Accent1 2 9 3" xfId="11132" xr:uid="{00000000-0005-0000-0000-0000322A0000}"/>
    <cellStyle name="40% - Accent1 2 9 4" xfId="11133" xr:uid="{00000000-0005-0000-0000-0000332A0000}"/>
    <cellStyle name="40% - Accent1 2 9 5" xfId="11134" xr:uid="{00000000-0005-0000-0000-0000342A0000}"/>
    <cellStyle name="40% - Accent1 2 9_Essbase BS Tax Accounts EOY" xfId="11135" xr:uid="{00000000-0005-0000-0000-0000352A0000}"/>
    <cellStyle name="40% - Accent1 2_10-1 BS" xfId="11136" xr:uid="{00000000-0005-0000-0000-0000362A0000}"/>
    <cellStyle name="40% - Accent1 20" xfId="11137" xr:uid="{00000000-0005-0000-0000-0000372A0000}"/>
    <cellStyle name="40% - Accent1 20 2" xfId="11138" xr:uid="{00000000-0005-0000-0000-0000382A0000}"/>
    <cellStyle name="40% - Accent1 20 2 2" xfId="11139" xr:uid="{00000000-0005-0000-0000-0000392A0000}"/>
    <cellStyle name="40% - Accent1 20 2 3" xfId="11140" xr:uid="{00000000-0005-0000-0000-00003A2A0000}"/>
    <cellStyle name="40% - Accent1 20 2 4" xfId="11141" xr:uid="{00000000-0005-0000-0000-00003B2A0000}"/>
    <cellStyle name="40% - Accent1 20 2_Essbase BS Tax Accounts EOY" xfId="11142" xr:uid="{00000000-0005-0000-0000-00003C2A0000}"/>
    <cellStyle name="40% - Accent1 20 3" xfId="11143" xr:uid="{00000000-0005-0000-0000-00003D2A0000}"/>
    <cellStyle name="40% - Accent1 20 3 2" xfId="11144" xr:uid="{00000000-0005-0000-0000-00003E2A0000}"/>
    <cellStyle name="40% - Accent1 20 4" xfId="11145" xr:uid="{00000000-0005-0000-0000-00003F2A0000}"/>
    <cellStyle name="40% - Accent1 20 4 2" xfId="11146" xr:uid="{00000000-0005-0000-0000-0000402A0000}"/>
    <cellStyle name="40% - Accent1 20 4 3" xfId="11147" xr:uid="{00000000-0005-0000-0000-0000412A0000}"/>
    <cellStyle name="40% - Accent1 20 4 4" xfId="11148" xr:uid="{00000000-0005-0000-0000-0000422A0000}"/>
    <cellStyle name="40% - Accent1 20 4_Essbase BS Tax Accounts EOY" xfId="11149" xr:uid="{00000000-0005-0000-0000-0000432A0000}"/>
    <cellStyle name="40% - Accent1 20 5" xfId="11150" xr:uid="{00000000-0005-0000-0000-0000442A0000}"/>
    <cellStyle name="40% - Accent1 20_Essbase BS Tax Accounts EOY" xfId="11151" xr:uid="{00000000-0005-0000-0000-0000452A0000}"/>
    <cellStyle name="40% - Accent1 21" xfId="11152" xr:uid="{00000000-0005-0000-0000-0000462A0000}"/>
    <cellStyle name="40% - Accent1 21 2" xfId="11153" xr:uid="{00000000-0005-0000-0000-0000472A0000}"/>
    <cellStyle name="40% - Accent1 21 2 2" xfId="11154" xr:uid="{00000000-0005-0000-0000-0000482A0000}"/>
    <cellStyle name="40% - Accent1 21 2 3" xfId="11155" xr:uid="{00000000-0005-0000-0000-0000492A0000}"/>
    <cellStyle name="40% - Accent1 21 2 4" xfId="11156" xr:uid="{00000000-0005-0000-0000-00004A2A0000}"/>
    <cellStyle name="40% - Accent1 21 2_Essbase BS Tax Accounts EOY" xfId="11157" xr:uid="{00000000-0005-0000-0000-00004B2A0000}"/>
    <cellStyle name="40% - Accent1 21 3" xfId="11158" xr:uid="{00000000-0005-0000-0000-00004C2A0000}"/>
    <cellStyle name="40% - Accent1 21 3 2" xfId="11159" xr:uid="{00000000-0005-0000-0000-00004D2A0000}"/>
    <cellStyle name="40% - Accent1 21 4" xfId="11160" xr:uid="{00000000-0005-0000-0000-00004E2A0000}"/>
    <cellStyle name="40% - Accent1 21 4 2" xfId="11161" xr:uid="{00000000-0005-0000-0000-00004F2A0000}"/>
    <cellStyle name="40% - Accent1 21 4 3" xfId="11162" xr:uid="{00000000-0005-0000-0000-0000502A0000}"/>
    <cellStyle name="40% - Accent1 21 4 4" xfId="11163" xr:uid="{00000000-0005-0000-0000-0000512A0000}"/>
    <cellStyle name="40% - Accent1 21 4_Essbase BS Tax Accounts EOY" xfId="11164" xr:uid="{00000000-0005-0000-0000-0000522A0000}"/>
    <cellStyle name="40% - Accent1 21 5" xfId="11165" xr:uid="{00000000-0005-0000-0000-0000532A0000}"/>
    <cellStyle name="40% - Accent1 21_Essbase BS Tax Accounts EOY" xfId="11166" xr:uid="{00000000-0005-0000-0000-0000542A0000}"/>
    <cellStyle name="40% - Accent1 22" xfId="11167" xr:uid="{00000000-0005-0000-0000-0000552A0000}"/>
    <cellStyle name="40% - Accent1 22 2" xfId="11168" xr:uid="{00000000-0005-0000-0000-0000562A0000}"/>
    <cellStyle name="40% - Accent1 22 2 2" xfId="11169" xr:uid="{00000000-0005-0000-0000-0000572A0000}"/>
    <cellStyle name="40% - Accent1 22 2 3" xfId="11170" xr:uid="{00000000-0005-0000-0000-0000582A0000}"/>
    <cellStyle name="40% - Accent1 22 2 4" xfId="11171" xr:uid="{00000000-0005-0000-0000-0000592A0000}"/>
    <cellStyle name="40% - Accent1 22 2_Essbase BS Tax Accounts EOY" xfId="11172" xr:uid="{00000000-0005-0000-0000-00005A2A0000}"/>
    <cellStyle name="40% - Accent1 22 3" xfId="11173" xr:uid="{00000000-0005-0000-0000-00005B2A0000}"/>
    <cellStyle name="40% - Accent1 22 3 2" xfId="11174" xr:uid="{00000000-0005-0000-0000-00005C2A0000}"/>
    <cellStyle name="40% - Accent1 22 4" xfId="11175" xr:uid="{00000000-0005-0000-0000-00005D2A0000}"/>
    <cellStyle name="40% - Accent1 22 4 2" xfId="11176" xr:uid="{00000000-0005-0000-0000-00005E2A0000}"/>
    <cellStyle name="40% - Accent1 22 4 3" xfId="11177" xr:uid="{00000000-0005-0000-0000-00005F2A0000}"/>
    <cellStyle name="40% - Accent1 22 4 4" xfId="11178" xr:uid="{00000000-0005-0000-0000-0000602A0000}"/>
    <cellStyle name="40% - Accent1 22 4_Essbase BS Tax Accounts EOY" xfId="11179" xr:uid="{00000000-0005-0000-0000-0000612A0000}"/>
    <cellStyle name="40% - Accent1 22 5" xfId="11180" xr:uid="{00000000-0005-0000-0000-0000622A0000}"/>
    <cellStyle name="40% - Accent1 22_Essbase BS Tax Accounts EOY" xfId="11181" xr:uid="{00000000-0005-0000-0000-0000632A0000}"/>
    <cellStyle name="40% - Accent1 23" xfId="11182" xr:uid="{00000000-0005-0000-0000-0000642A0000}"/>
    <cellStyle name="40% - Accent1 23 2" xfId="11183" xr:uid="{00000000-0005-0000-0000-0000652A0000}"/>
    <cellStyle name="40% - Accent1 23 2 2" xfId="11184" xr:uid="{00000000-0005-0000-0000-0000662A0000}"/>
    <cellStyle name="40% - Accent1 23 3" xfId="11185" xr:uid="{00000000-0005-0000-0000-0000672A0000}"/>
    <cellStyle name="40% - Accent1 23 3 2" xfId="11186" xr:uid="{00000000-0005-0000-0000-0000682A0000}"/>
    <cellStyle name="40% - Accent1 23 3 3" xfId="11187" xr:uid="{00000000-0005-0000-0000-0000692A0000}"/>
    <cellStyle name="40% - Accent1 23 3 4" xfId="11188" xr:uid="{00000000-0005-0000-0000-00006A2A0000}"/>
    <cellStyle name="40% - Accent1 23 3_Essbase BS Tax Accounts EOY" xfId="11189" xr:uid="{00000000-0005-0000-0000-00006B2A0000}"/>
    <cellStyle name="40% - Accent1 23 4" xfId="11190" xr:uid="{00000000-0005-0000-0000-00006C2A0000}"/>
    <cellStyle name="40% - Accent1 23_Essbase BS Tax Accounts EOY" xfId="11191" xr:uid="{00000000-0005-0000-0000-00006D2A0000}"/>
    <cellStyle name="40% - Accent1 24" xfId="11192" xr:uid="{00000000-0005-0000-0000-00006E2A0000}"/>
    <cellStyle name="40% - Accent1 24 10" xfId="11193" xr:uid="{00000000-0005-0000-0000-00006F2A0000}"/>
    <cellStyle name="40% - Accent1 24 11" xfId="11194" xr:uid="{00000000-0005-0000-0000-0000702A0000}"/>
    <cellStyle name="40% - Accent1 24 11 2" xfId="11195" xr:uid="{00000000-0005-0000-0000-0000712A0000}"/>
    <cellStyle name="40% - Accent1 24 11 2 2" xfId="11196" xr:uid="{00000000-0005-0000-0000-0000722A0000}"/>
    <cellStyle name="40% - Accent1 24 11 2 3" xfId="11197" xr:uid="{00000000-0005-0000-0000-0000732A0000}"/>
    <cellStyle name="40% - Accent1 24 11 2_Essbase BS Tax Accounts EOY" xfId="11198" xr:uid="{00000000-0005-0000-0000-0000742A0000}"/>
    <cellStyle name="40% - Accent1 24 11 3" xfId="11199" xr:uid="{00000000-0005-0000-0000-0000752A0000}"/>
    <cellStyle name="40% - Accent1 24 11 4" xfId="11200" xr:uid="{00000000-0005-0000-0000-0000762A0000}"/>
    <cellStyle name="40% - Accent1 24 11_Essbase BS Tax Accounts EOY" xfId="11201" xr:uid="{00000000-0005-0000-0000-0000772A0000}"/>
    <cellStyle name="40% - Accent1 24 12" xfId="11202" xr:uid="{00000000-0005-0000-0000-0000782A0000}"/>
    <cellStyle name="40% - Accent1 24 12 2" xfId="11203" xr:uid="{00000000-0005-0000-0000-0000792A0000}"/>
    <cellStyle name="40% - Accent1 24 12 2 2" xfId="11204" xr:uid="{00000000-0005-0000-0000-00007A2A0000}"/>
    <cellStyle name="40% - Accent1 24 12 2 3" xfId="11205" xr:uid="{00000000-0005-0000-0000-00007B2A0000}"/>
    <cellStyle name="40% - Accent1 24 12 2_Essbase BS Tax Accounts EOY" xfId="11206" xr:uid="{00000000-0005-0000-0000-00007C2A0000}"/>
    <cellStyle name="40% - Accent1 24 12 3" xfId="11207" xr:uid="{00000000-0005-0000-0000-00007D2A0000}"/>
    <cellStyle name="40% - Accent1 24 12 4" xfId="11208" xr:uid="{00000000-0005-0000-0000-00007E2A0000}"/>
    <cellStyle name="40% - Accent1 24 12_Essbase BS Tax Accounts EOY" xfId="11209" xr:uid="{00000000-0005-0000-0000-00007F2A0000}"/>
    <cellStyle name="40% - Accent1 24 13" xfId="11210" xr:uid="{00000000-0005-0000-0000-0000802A0000}"/>
    <cellStyle name="40% - Accent1 24 14" xfId="11211" xr:uid="{00000000-0005-0000-0000-0000812A0000}"/>
    <cellStyle name="40% - Accent1 24 15" xfId="11212" xr:uid="{00000000-0005-0000-0000-0000822A0000}"/>
    <cellStyle name="40% - Accent1 24 2" xfId="11213" xr:uid="{00000000-0005-0000-0000-0000832A0000}"/>
    <cellStyle name="40% - Accent1 24 2 2" xfId="11214" xr:uid="{00000000-0005-0000-0000-0000842A0000}"/>
    <cellStyle name="40% - Accent1 24 2 3" xfId="11215" xr:uid="{00000000-0005-0000-0000-0000852A0000}"/>
    <cellStyle name="40% - Accent1 24 2 4" xfId="11216" xr:uid="{00000000-0005-0000-0000-0000862A0000}"/>
    <cellStyle name="40% - Accent1 24 2_Essbase BS Tax Accounts EOY" xfId="11217" xr:uid="{00000000-0005-0000-0000-0000872A0000}"/>
    <cellStyle name="40% - Accent1 24 3" xfId="11218" xr:uid="{00000000-0005-0000-0000-0000882A0000}"/>
    <cellStyle name="40% - Accent1 24 3 2" xfId="11219" xr:uid="{00000000-0005-0000-0000-0000892A0000}"/>
    <cellStyle name="40% - Accent1 24 3 2 2" xfId="11220" xr:uid="{00000000-0005-0000-0000-00008A2A0000}"/>
    <cellStyle name="40% - Accent1 24 3 2 2 2" xfId="11221" xr:uid="{00000000-0005-0000-0000-00008B2A0000}"/>
    <cellStyle name="40% - Accent1 24 3 2 2 2 2" xfId="11222" xr:uid="{00000000-0005-0000-0000-00008C2A0000}"/>
    <cellStyle name="40% - Accent1 24 3 2 2 2 3" xfId="11223" xr:uid="{00000000-0005-0000-0000-00008D2A0000}"/>
    <cellStyle name="40% - Accent1 24 3 2 2 2_Essbase BS Tax Accounts EOY" xfId="11224" xr:uid="{00000000-0005-0000-0000-00008E2A0000}"/>
    <cellStyle name="40% - Accent1 24 3 2 2 3" xfId="11225" xr:uid="{00000000-0005-0000-0000-00008F2A0000}"/>
    <cellStyle name="40% - Accent1 24 3 2 2 4" xfId="11226" xr:uid="{00000000-0005-0000-0000-0000902A0000}"/>
    <cellStyle name="40% - Accent1 24 3 2 2_Essbase BS Tax Accounts EOY" xfId="11227" xr:uid="{00000000-0005-0000-0000-0000912A0000}"/>
    <cellStyle name="40% - Accent1 24 3 2 3" xfId="11228" xr:uid="{00000000-0005-0000-0000-0000922A0000}"/>
    <cellStyle name="40% - Accent1 24 3 2 3 2" xfId="11229" xr:uid="{00000000-0005-0000-0000-0000932A0000}"/>
    <cellStyle name="40% - Accent1 24 3 2 3 3" xfId="11230" xr:uid="{00000000-0005-0000-0000-0000942A0000}"/>
    <cellStyle name="40% - Accent1 24 3 2 3_Essbase BS Tax Accounts EOY" xfId="11231" xr:uid="{00000000-0005-0000-0000-0000952A0000}"/>
    <cellStyle name="40% - Accent1 24 3 2 4" xfId="11232" xr:uid="{00000000-0005-0000-0000-0000962A0000}"/>
    <cellStyle name="40% - Accent1 24 3 2 5" xfId="11233" xr:uid="{00000000-0005-0000-0000-0000972A0000}"/>
    <cellStyle name="40% - Accent1 24 3 2_Essbase BS Tax Accounts EOY" xfId="11234" xr:uid="{00000000-0005-0000-0000-0000982A0000}"/>
    <cellStyle name="40% - Accent1 24 3 3" xfId="11235" xr:uid="{00000000-0005-0000-0000-0000992A0000}"/>
    <cellStyle name="40% - Accent1 24 3 3 2" xfId="11236" xr:uid="{00000000-0005-0000-0000-00009A2A0000}"/>
    <cellStyle name="40% - Accent1 24 3 3 2 2" xfId="11237" xr:uid="{00000000-0005-0000-0000-00009B2A0000}"/>
    <cellStyle name="40% - Accent1 24 3 3 2 3" xfId="11238" xr:uid="{00000000-0005-0000-0000-00009C2A0000}"/>
    <cellStyle name="40% - Accent1 24 3 3 2_Essbase BS Tax Accounts EOY" xfId="11239" xr:uid="{00000000-0005-0000-0000-00009D2A0000}"/>
    <cellStyle name="40% - Accent1 24 3 3 3" xfId="11240" xr:uid="{00000000-0005-0000-0000-00009E2A0000}"/>
    <cellStyle name="40% - Accent1 24 3 3 4" xfId="11241" xr:uid="{00000000-0005-0000-0000-00009F2A0000}"/>
    <cellStyle name="40% - Accent1 24 3 3_Essbase BS Tax Accounts EOY" xfId="11242" xr:uid="{00000000-0005-0000-0000-0000A02A0000}"/>
    <cellStyle name="40% - Accent1 24 3 4" xfId="11243" xr:uid="{00000000-0005-0000-0000-0000A12A0000}"/>
    <cellStyle name="40% - Accent1 24 3 4 2" xfId="11244" xr:uid="{00000000-0005-0000-0000-0000A22A0000}"/>
    <cellStyle name="40% - Accent1 24 3 4 3" xfId="11245" xr:uid="{00000000-0005-0000-0000-0000A32A0000}"/>
    <cellStyle name="40% - Accent1 24 3 4_Essbase BS Tax Accounts EOY" xfId="11246" xr:uid="{00000000-0005-0000-0000-0000A42A0000}"/>
    <cellStyle name="40% - Accent1 24 3 5" xfId="11247" xr:uid="{00000000-0005-0000-0000-0000A52A0000}"/>
    <cellStyle name="40% - Accent1 24 3 6" xfId="11248" xr:uid="{00000000-0005-0000-0000-0000A62A0000}"/>
    <cellStyle name="40% - Accent1 24 3 7" xfId="11249" xr:uid="{00000000-0005-0000-0000-0000A72A0000}"/>
    <cellStyle name="40% - Accent1 24 3_Essbase BS Tax Accounts EOY" xfId="11250" xr:uid="{00000000-0005-0000-0000-0000A82A0000}"/>
    <cellStyle name="40% - Accent1 24 4" xfId="11251" xr:uid="{00000000-0005-0000-0000-0000A92A0000}"/>
    <cellStyle name="40% - Accent1 24 4 2" xfId="11252" xr:uid="{00000000-0005-0000-0000-0000AA2A0000}"/>
    <cellStyle name="40% - Accent1 24 4 2 2" xfId="11253" xr:uid="{00000000-0005-0000-0000-0000AB2A0000}"/>
    <cellStyle name="40% - Accent1 24 4 2 2 2" xfId="11254" xr:uid="{00000000-0005-0000-0000-0000AC2A0000}"/>
    <cellStyle name="40% - Accent1 24 4 2 2 3" xfId="11255" xr:uid="{00000000-0005-0000-0000-0000AD2A0000}"/>
    <cellStyle name="40% - Accent1 24 4 2 2_Essbase BS Tax Accounts EOY" xfId="11256" xr:uid="{00000000-0005-0000-0000-0000AE2A0000}"/>
    <cellStyle name="40% - Accent1 24 4 2 3" xfId="11257" xr:uid="{00000000-0005-0000-0000-0000AF2A0000}"/>
    <cellStyle name="40% - Accent1 24 4 2 4" xfId="11258" xr:uid="{00000000-0005-0000-0000-0000B02A0000}"/>
    <cellStyle name="40% - Accent1 24 4 2_Essbase BS Tax Accounts EOY" xfId="11259" xr:uid="{00000000-0005-0000-0000-0000B12A0000}"/>
    <cellStyle name="40% - Accent1 24 4 3" xfId="11260" xr:uid="{00000000-0005-0000-0000-0000B22A0000}"/>
    <cellStyle name="40% - Accent1 24 4 3 2" xfId="11261" xr:uid="{00000000-0005-0000-0000-0000B32A0000}"/>
    <cellStyle name="40% - Accent1 24 4 3 3" xfId="11262" xr:uid="{00000000-0005-0000-0000-0000B42A0000}"/>
    <cellStyle name="40% - Accent1 24 4 3_Essbase BS Tax Accounts EOY" xfId="11263" xr:uid="{00000000-0005-0000-0000-0000B52A0000}"/>
    <cellStyle name="40% - Accent1 24 4 4" xfId="11264" xr:uid="{00000000-0005-0000-0000-0000B62A0000}"/>
    <cellStyle name="40% - Accent1 24 4 5" xfId="11265" xr:uid="{00000000-0005-0000-0000-0000B72A0000}"/>
    <cellStyle name="40% - Accent1 24 4_Essbase BS Tax Accounts EOY" xfId="11266" xr:uid="{00000000-0005-0000-0000-0000B82A0000}"/>
    <cellStyle name="40% - Accent1 24 5" xfId="11267" xr:uid="{00000000-0005-0000-0000-0000B92A0000}"/>
    <cellStyle name="40% - Accent1 24 6" xfId="11268" xr:uid="{00000000-0005-0000-0000-0000BA2A0000}"/>
    <cellStyle name="40% - Accent1 24 7" xfId="11269" xr:uid="{00000000-0005-0000-0000-0000BB2A0000}"/>
    <cellStyle name="40% - Accent1 24 8" xfId="11270" xr:uid="{00000000-0005-0000-0000-0000BC2A0000}"/>
    <cellStyle name="40% - Accent1 24 9" xfId="11271" xr:uid="{00000000-0005-0000-0000-0000BD2A0000}"/>
    <cellStyle name="40% - Accent1 24_Basis Detail" xfId="11272" xr:uid="{00000000-0005-0000-0000-0000BE2A0000}"/>
    <cellStyle name="40% - Accent1 25" xfId="11273" xr:uid="{00000000-0005-0000-0000-0000BF2A0000}"/>
    <cellStyle name="40% - Accent1 25 10" xfId="11274" xr:uid="{00000000-0005-0000-0000-0000C02A0000}"/>
    <cellStyle name="40% - Accent1 25 11" xfId="11275" xr:uid="{00000000-0005-0000-0000-0000C12A0000}"/>
    <cellStyle name="40% - Accent1 25 12" xfId="11276" xr:uid="{00000000-0005-0000-0000-0000C22A0000}"/>
    <cellStyle name="40% - Accent1 25 2" xfId="11277" xr:uid="{00000000-0005-0000-0000-0000C32A0000}"/>
    <cellStyle name="40% - Accent1 25 2 2" xfId="11278" xr:uid="{00000000-0005-0000-0000-0000C42A0000}"/>
    <cellStyle name="40% - Accent1 25 2 3" xfId="11279" xr:uid="{00000000-0005-0000-0000-0000C52A0000}"/>
    <cellStyle name="40% - Accent1 25 2 4" xfId="11280" xr:uid="{00000000-0005-0000-0000-0000C62A0000}"/>
    <cellStyle name="40% - Accent1 25 2 5" xfId="11281" xr:uid="{00000000-0005-0000-0000-0000C72A0000}"/>
    <cellStyle name="40% - Accent1 25 2_Essbase BS Tax Accounts EOY" xfId="11282" xr:uid="{00000000-0005-0000-0000-0000C82A0000}"/>
    <cellStyle name="40% - Accent1 25 3" xfId="11283" xr:uid="{00000000-0005-0000-0000-0000C92A0000}"/>
    <cellStyle name="40% - Accent1 25 3 2" xfId="11284" xr:uid="{00000000-0005-0000-0000-0000CA2A0000}"/>
    <cellStyle name="40% - Accent1 25 4" xfId="11285" xr:uid="{00000000-0005-0000-0000-0000CB2A0000}"/>
    <cellStyle name="40% - Accent1 25 4 2" xfId="11286" xr:uid="{00000000-0005-0000-0000-0000CC2A0000}"/>
    <cellStyle name="40% - Accent1 25 4 3" xfId="11287" xr:uid="{00000000-0005-0000-0000-0000CD2A0000}"/>
    <cellStyle name="40% - Accent1 25 4 4" xfId="11288" xr:uid="{00000000-0005-0000-0000-0000CE2A0000}"/>
    <cellStyle name="40% - Accent1 25 4 5" xfId="11289" xr:uid="{00000000-0005-0000-0000-0000CF2A0000}"/>
    <cellStyle name="40% - Accent1 25 4_Essbase BS Tax Accounts EOY" xfId="11290" xr:uid="{00000000-0005-0000-0000-0000D02A0000}"/>
    <cellStyle name="40% - Accent1 25 5" xfId="11291" xr:uid="{00000000-0005-0000-0000-0000D12A0000}"/>
    <cellStyle name="40% - Accent1 25 5 2" xfId="11292" xr:uid="{00000000-0005-0000-0000-0000D22A0000}"/>
    <cellStyle name="40% - Accent1 25 5 2 2" xfId="11293" xr:uid="{00000000-0005-0000-0000-0000D32A0000}"/>
    <cellStyle name="40% - Accent1 25 5 2 2 2" xfId="11294" xr:uid="{00000000-0005-0000-0000-0000D42A0000}"/>
    <cellStyle name="40% - Accent1 25 5 2 2 2 2" xfId="11295" xr:uid="{00000000-0005-0000-0000-0000D52A0000}"/>
    <cellStyle name="40% - Accent1 25 5 2 2 2 3" xfId="11296" xr:uid="{00000000-0005-0000-0000-0000D62A0000}"/>
    <cellStyle name="40% - Accent1 25 5 2 2 2_Essbase BS Tax Accounts EOY" xfId="11297" xr:uid="{00000000-0005-0000-0000-0000D72A0000}"/>
    <cellStyle name="40% - Accent1 25 5 2 2 3" xfId="11298" xr:uid="{00000000-0005-0000-0000-0000D82A0000}"/>
    <cellStyle name="40% - Accent1 25 5 2 2 4" xfId="11299" xr:uid="{00000000-0005-0000-0000-0000D92A0000}"/>
    <cellStyle name="40% - Accent1 25 5 2 2_Essbase BS Tax Accounts EOY" xfId="11300" xr:uid="{00000000-0005-0000-0000-0000DA2A0000}"/>
    <cellStyle name="40% - Accent1 25 5 2 3" xfId="11301" xr:uid="{00000000-0005-0000-0000-0000DB2A0000}"/>
    <cellStyle name="40% - Accent1 25 5 2 3 2" xfId="11302" xr:uid="{00000000-0005-0000-0000-0000DC2A0000}"/>
    <cellStyle name="40% - Accent1 25 5 2 3 3" xfId="11303" xr:uid="{00000000-0005-0000-0000-0000DD2A0000}"/>
    <cellStyle name="40% - Accent1 25 5 2 3_Essbase BS Tax Accounts EOY" xfId="11304" xr:uid="{00000000-0005-0000-0000-0000DE2A0000}"/>
    <cellStyle name="40% - Accent1 25 5 2 4" xfId="11305" xr:uid="{00000000-0005-0000-0000-0000DF2A0000}"/>
    <cellStyle name="40% - Accent1 25 5 2 5" xfId="11306" xr:uid="{00000000-0005-0000-0000-0000E02A0000}"/>
    <cellStyle name="40% - Accent1 25 5 2_Essbase BS Tax Accounts EOY" xfId="11307" xr:uid="{00000000-0005-0000-0000-0000E12A0000}"/>
    <cellStyle name="40% - Accent1 25 5 3" xfId="11308" xr:uid="{00000000-0005-0000-0000-0000E22A0000}"/>
    <cellStyle name="40% - Accent1 25 5 3 2" xfId="11309" xr:uid="{00000000-0005-0000-0000-0000E32A0000}"/>
    <cellStyle name="40% - Accent1 25 5 3 2 2" xfId="11310" xr:uid="{00000000-0005-0000-0000-0000E42A0000}"/>
    <cellStyle name="40% - Accent1 25 5 3 2 3" xfId="11311" xr:uid="{00000000-0005-0000-0000-0000E52A0000}"/>
    <cellStyle name="40% - Accent1 25 5 3 2_Essbase BS Tax Accounts EOY" xfId="11312" xr:uid="{00000000-0005-0000-0000-0000E62A0000}"/>
    <cellStyle name="40% - Accent1 25 5 3 3" xfId="11313" xr:uid="{00000000-0005-0000-0000-0000E72A0000}"/>
    <cellStyle name="40% - Accent1 25 5 3 4" xfId="11314" xr:uid="{00000000-0005-0000-0000-0000E82A0000}"/>
    <cellStyle name="40% - Accent1 25 5 3_Essbase BS Tax Accounts EOY" xfId="11315" xr:uid="{00000000-0005-0000-0000-0000E92A0000}"/>
    <cellStyle name="40% - Accent1 25 5 4" xfId="11316" xr:uid="{00000000-0005-0000-0000-0000EA2A0000}"/>
    <cellStyle name="40% - Accent1 25 5 4 2" xfId="11317" xr:uid="{00000000-0005-0000-0000-0000EB2A0000}"/>
    <cellStyle name="40% - Accent1 25 5 4 3" xfId="11318" xr:uid="{00000000-0005-0000-0000-0000EC2A0000}"/>
    <cellStyle name="40% - Accent1 25 5 4_Essbase BS Tax Accounts EOY" xfId="11319" xr:uid="{00000000-0005-0000-0000-0000ED2A0000}"/>
    <cellStyle name="40% - Accent1 25 5 5" xfId="11320" xr:uid="{00000000-0005-0000-0000-0000EE2A0000}"/>
    <cellStyle name="40% - Accent1 25 5 6" xfId="11321" xr:uid="{00000000-0005-0000-0000-0000EF2A0000}"/>
    <cellStyle name="40% - Accent1 25 5 7" xfId="11322" xr:uid="{00000000-0005-0000-0000-0000F02A0000}"/>
    <cellStyle name="40% - Accent1 25 5_Essbase BS Tax Accounts EOY" xfId="11323" xr:uid="{00000000-0005-0000-0000-0000F12A0000}"/>
    <cellStyle name="40% - Accent1 25 6" xfId="11324" xr:uid="{00000000-0005-0000-0000-0000F22A0000}"/>
    <cellStyle name="40% - Accent1 25 6 2" xfId="11325" xr:uid="{00000000-0005-0000-0000-0000F32A0000}"/>
    <cellStyle name="40% - Accent1 25 6 2 2" xfId="11326" xr:uid="{00000000-0005-0000-0000-0000F42A0000}"/>
    <cellStyle name="40% - Accent1 25 6 2 2 2" xfId="11327" xr:uid="{00000000-0005-0000-0000-0000F52A0000}"/>
    <cellStyle name="40% - Accent1 25 6 2 2 3" xfId="11328" xr:uid="{00000000-0005-0000-0000-0000F62A0000}"/>
    <cellStyle name="40% - Accent1 25 6 2 2_Essbase BS Tax Accounts EOY" xfId="11329" xr:uid="{00000000-0005-0000-0000-0000F72A0000}"/>
    <cellStyle name="40% - Accent1 25 6 2 3" xfId="11330" xr:uid="{00000000-0005-0000-0000-0000F82A0000}"/>
    <cellStyle name="40% - Accent1 25 6 2 4" xfId="11331" xr:uid="{00000000-0005-0000-0000-0000F92A0000}"/>
    <cellStyle name="40% - Accent1 25 6 2_Essbase BS Tax Accounts EOY" xfId="11332" xr:uid="{00000000-0005-0000-0000-0000FA2A0000}"/>
    <cellStyle name="40% - Accent1 25 6 3" xfId="11333" xr:uid="{00000000-0005-0000-0000-0000FB2A0000}"/>
    <cellStyle name="40% - Accent1 25 6 3 2" xfId="11334" xr:uid="{00000000-0005-0000-0000-0000FC2A0000}"/>
    <cellStyle name="40% - Accent1 25 6 3 3" xfId="11335" xr:uid="{00000000-0005-0000-0000-0000FD2A0000}"/>
    <cellStyle name="40% - Accent1 25 6 3_Essbase BS Tax Accounts EOY" xfId="11336" xr:uid="{00000000-0005-0000-0000-0000FE2A0000}"/>
    <cellStyle name="40% - Accent1 25 6 4" xfId="11337" xr:uid="{00000000-0005-0000-0000-0000FF2A0000}"/>
    <cellStyle name="40% - Accent1 25 6 5" xfId="11338" xr:uid="{00000000-0005-0000-0000-0000002B0000}"/>
    <cellStyle name="40% - Accent1 25 6 6" xfId="11339" xr:uid="{00000000-0005-0000-0000-0000012B0000}"/>
    <cellStyle name="40% - Accent1 25 6_Essbase BS Tax Accounts EOY" xfId="11340" xr:uid="{00000000-0005-0000-0000-0000022B0000}"/>
    <cellStyle name="40% - Accent1 25 7" xfId="11341" xr:uid="{00000000-0005-0000-0000-0000032B0000}"/>
    <cellStyle name="40% - Accent1 25 7 2" xfId="11342" xr:uid="{00000000-0005-0000-0000-0000042B0000}"/>
    <cellStyle name="40% - Accent1 25 7 2 2" xfId="11343" xr:uid="{00000000-0005-0000-0000-0000052B0000}"/>
    <cellStyle name="40% - Accent1 25 7 2 3" xfId="11344" xr:uid="{00000000-0005-0000-0000-0000062B0000}"/>
    <cellStyle name="40% - Accent1 25 7 2_Essbase BS Tax Accounts EOY" xfId="11345" xr:uid="{00000000-0005-0000-0000-0000072B0000}"/>
    <cellStyle name="40% - Accent1 25 7 3" xfId="11346" xr:uid="{00000000-0005-0000-0000-0000082B0000}"/>
    <cellStyle name="40% - Accent1 25 7 4" xfId="11347" xr:uid="{00000000-0005-0000-0000-0000092B0000}"/>
    <cellStyle name="40% - Accent1 25 7_Essbase BS Tax Accounts EOY" xfId="11348" xr:uid="{00000000-0005-0000-0000-00000A2B0000}"/>
    <cellStyle name="40% - Accent1 25 8" xfId="11349" xr:uid="{00000000-0005-0000-0000-00000B2B0000}"/>
    <cellStyle name="40% - Accent1 25 8 2" xfId="11350" xr:uid="{00000000-0005-0000-0000-00000C2B0000}"/>
    <cellStyle name="40% - Accent1 25 8 2 2" xfId="11351" xr:uid="{00000000-0005-0000-0000-00000D2B0000}"/>
    <cellStyle name="40% - Accent1 25 8 2 3" xfId="11352" xr:uid="{00000000-0005-0000-0000-00000E2B0000}"/>
    <cellStyle name="40% - Accent1 25 8 2_Essbase BS Tax Accounts EOY" xfId="11353" xr:uid="{00000000-0005-0000-0000-00000F2B0000}"/>
    <cellStyle name="40% - Accent1 25 8 3" xfId="11354" xr:uid="{00000000-0005-0000-0000-0000102B0000}"/>
    <cellStyle name="40% - Accent1 25 8 4" xfId="11355" xr:uid="{00000000-0005-0000-0000-0000112B0000}"/>
    <cellStyle name="40% - Accent1 25 8_Essbase BS Tax Accounts EOY" xfId="11356" xr:uid="{00000000-0005-0000-0000-0000122B0000}"/>
    <cellStyle name="40% - Accent1 25 9" xfId="11357" xr:uid="{00000000-0005-0000-0000-0000132B0000}"/>
    <cellStyle name="40% - Accent1 25_Basis Detail" xfId="11358" xr:uid="{00000000-0005-0000-0000-0000142B0000}"/>
    <cellStyle name="40% - Accent1 26" xfId="11359" xr:uid="{00000000-0005-0000-0000-0000152B0000}"/>
    <cellStyle name="40% - Accent1 26 10" xfId="11360" xr:uid="{00000000-0005-0000-0000-0000162B0000}"/>
    <cellStyle name="40% - Accent1 26 11" xfId="11361" xr:uid="{00000000-0005-0000-0000-0000172B0000}"/>
    <cellStyle name="40% - Accent1 26 2" xfId="11362" xr:uid="{00000000-0005-0000-0000-0000182B0000}"/>
    <cellStyle name="40% - Accent1 26 2 2" xfId="11363" xr:uid="{00000000-0005-0000-0000-0000192B0000}"/>
    <cellStyle name="40% - Accent1 26 2 2 2" xfId="11364" xr:uid="{00000000-0005-0000-0000-00001A2B0000}"/>
    <cellStyle name="40% - Accent1 26 2 2 2 2" xfId="11365" xr:uid="{00000000-0005-0000-0000-00001B2B0000}"/>
    <cellStyle name="40% - Accent1 26 2 2 2 3" xfId="11366" xr:uid="{00000000-0005-0000-0000-00001C2B0000}"/>
    <cellStyle name="40% - Accent1 26 2 2 2_Essbase BS Tax Accounts EOY" xfId="11367" xr:uid="{00000000-0005-0000-0000-00001D2B0000}"/>
    <cellStyle name="40% - Accent1 26 2 2 3" xfId="11368" xr:uid="{00000000-0005-0000-0000-00001E2B0000}"/>
    <cellStyle name="40% - Accent1 26 2 2 4" xfId="11369" xr:uid="{00000000-0005-0000-0000-00001F2B0000}"/>
    <cellStyle name="40% - Accent1 26 2 2_Essbase BS Tax Accounts EOY" xfId="11370" xr:uid="{00000000-0005-0000-0000-0000202B0000}"/>
    <cellStyle name="40% - Accent1 26 2 3" xfId="11371" xr:uid="{00000000-0005-0000-0000-0000212B0000}"/>
    <cellStyle name="40% - Accent1 26 2 3 2" xfId="11372" xr:uid="{00000000-0005-0000-0000-0000222B0000}"/>
    <cellStyle name="40% - Accent1 26 2 3 2 2" xfId="11373" xr:uid="{00000000-0005-0000-0000-0000232B0000}"/>
    <cellStyle name="40% - Accent1 26 2 3 3" xfId="11374" xr:uid="{00000000-0005-0000-0000-0000242B0000}"/>
    <cellStyle name="40% - Accent1 26 2 3 4" xfId="11375" xr:uid="{00000000-0005-0000-0000-0000252B0000}"/>
    <cellStyle name="40% - Accent1 26 2 3_Essbase BS Tax Accounts EOY" xfId="11376" xr:uid="{00000000-0005-0000-0000-0000262B0000}"/>
    <cellStyle name="40% - Accent1 26 2 4" xfId="11377" xr:uid="{00000000-0005-0000-0000-0000272B0000}"/>
    <cellStyle name="40% - Accent1 26 2 4 2" xfId="11378" xr:uid="{00000000-0005-0000-0000-0000282B0000}"/>
    <cellStyle name="40% - Accent1 26 2 5" xfId="11379" xr:uid="{00000000-0005-0000-0000-0000292B0000}"/>
    <cellStyle name="40% - Accent1 26 2 6" xfId="11380" xr:uid="{00000000-0005-0000-0000-00002A2B0000}"/>
    <cellStyle name="40% - Accent1 26 2 7" xfId="11381" xr:uid="{00000000-0005-0000-0000-00002B2B0000}"/>
    <cellStyle name="40% - Accent1 26 2_Essbase BS Tax Accounts EOY" xfId="11382" xr:uid="{00000000-0005-0000-0000-00002C2B0000}"/>
    <cellStyle name="40% - Accent1 26 3" xfId="11383" xr:uid="{00000000-0005-0000-0000-00002D2B0000}"/>
    <cellStyle name="40% - Accent1 26 3 2" xfId="11384" xr:uid="{00000000-0005-0000-0000-00002E2B0000}"/>
    <cellStyle name="40% - Accent1 26 3 2 2" xfId="11385" xr:uid="{00000000-0005-0000-0000-00002F2B0000}"/>
    <cellStyle name="40% - Accent1 26 3 2 3" xfId="11386" xr:uid="{00000000-0005-0000-0000-0000302B0000}"/>
    <cellStyle name="40% - Accent1 26 3 2_Essbase BS Tax Accounts EOY" xfId="11387" xr:uid="{00000000-0005-0000-0000-0000312B0000}"/>
    <cellStyle name="40% - Accent1 26 3 3" xfId="11388" xr:uid="{00000000-0005-0000-0000-0000322B0000}"/>
    <cellStyle name="40% - Accent1 26 3 4" xfId="11389" xr:uid="{00000000-0005-0000-0000-0000332B0000}"/>
    <cellStyle name="40% - Accent1 26 3_Essbase BS Tax Accounts EOY" xfId="11390" xr:uid="{00000000-0005-0000-0000-0000342B0000}"/>
    <cellStyle name="40% - Accent1 26 4" xfId="11391" xr:uid="{00000000-0005-0000-0000-0000352B0000}"/>
    <cellStyle name="40% - Accent1 26 4 2" xfId="11392" xr:uid="{00000000-0005-0000-0000-0000362B0000}"/>
    <cellStyle name="40% - Accent1 26 4 2 2" xfId="11393" xr:uid="{00000000-0005-0000-0000-0000372B0000}"/>
    <cellStyle name="40% - Accent1 26 4 2 3" xfId="11394" xr:uid="{00000000-0005-0000-0000-0000382B0000}"/>
    <cellStyle name="40% - Accent1 26 4 3" xfId="11395" xr:uid="{00000000-0005-0000-0000-0000392B0000}"/>
    <cellStyle name="40% - Accent1 26 4 4" xfId="11396" xr:uid="{00000000-0005-0000-0000-00003A2B0000}"/>
    <cellStyle name="40% - Accent1 26 4_Essbase BS Tax Accounts EOY" xfId="11397" xr:uid="{00000000-0005-0000-0000-00003B2B0000}"/>
    <cellStyle name="40% - Accent1 26 5" xfId="11398" xr:uid="{00000000-0005-0000-0000-00003C2B0000}"/>
    <cellStyle name="40% - Accent1 26 5 2" xfId="11399" xr:uid="{00000000-0005-0000-0000-00003D2B0000}"/>
    <cellStyle name="40% - Accent1 26 5 2 2" xfId="11400" xr:uid="{00000000-0005-0000-0000-00003E2B0000}"/>
    <cellStyle name="40% - Accent1 26 5 3" xfId="11401" xr:uid="{00000000-0005-0000-0000-00003F2B0000}"/>
    <cellStyle name="40% - Accent1 26 5 4" xfId="11402" xr:uid="{00000000-0005-0000-0000-0000402B0000}"/>
    <cellStyle name="40% - Accent1 26 6" xfId="11403" xr:uid="{00000000-0005-0000-0000-0000412B0000}"/>
    <cellStyle name="40% - Accent1 26 6 2" xfId="11404" xr:uid="{00000000-0005-0000-0000-0000422B0000}"/>
    <cellStyle name="40% - Accent1 26 6 2 2" xfId="11405" xr:uid="{00000000-0005-0000-0000-0000432B0000}"/>
    <cellStyle name="40% - Accent1 26 6 3" xfId="11406" xr:uid="{00000000-0005-0000-0000-0000442B0000}"/>
    <cellStyle name="40% - Accent1 26 6 4" xfId="11407" xr:uid="{00000000-0005-0000-0000-0000452B0000}"/>
    <cellStyle name="40% - Accent1 26 6_Essbase BS Tax Accounts EOY" xfId="11408" xr:uid="{00000000-0005-0000-0000-0000462B0000}"/>
    <cellStyle name="40% - Accent1 26 7" xfId="11409" xr:uid="{00000000-0005-0000-0000-0000472B0000}"/>
    <cellStyle name="40% - Accent1 26 7 2" xfId="11410" xr:uid="{00000000-0005-0000-0000-0000482B0000}"/>
    <cellStyle name="40% - Accent1 26 7 2 2" xfId="11411" xr:uid="{00000000-0005-0000-0000-0000492B0000}"/>
    <cellStyle name="40% - Accent1 26 7 3" xfId="11412" xr:uid="{00000000-0005-0000-0000-00004A2B0000}"/>
    <cellStyle name="40% - Accent1 26 7 4" xfId="11413" xr:uid="{00000000-0005-0000-0000-00004B2B0000}"/>
    <cellStyle name="40% - Accent1 26 7_Essbase BS Tax Accounts EOY" xfId="11414" xr:uid="{00000000-0005-0000-0000-00004C2B0000}"/>
    <cellStyle name="40% - Accent1 26 8" xfId="11415" xr:uid="{00000000-0005-0000-0000-00004D2B0000}"/>
    <cellStyle name="40% - Accent1 26 8 2" xfId="11416" xr:uid="{00000000-0005-0000-0000-00004E2B0000}"/>
    <cellStyle name="40% - Accent1 26 8 2 2" xfId="11417" xr:uid="{00000000-0005-0000-0000-00004F2B0000}"/>
    <cellStyle name="40% - Accent1 26 8 3" xfId="11418" xr:uid="{00000000-0005-0000-0000-0000502B0000}"/>
    <cellStyle name="40% - Accent1 26 8 4" xfId="11419" xr:uid="{00000000-0005-0000-0000-0000512B0000}"/>
    <cellStyle name="40% - Accent1 26 8_Essbase BS Tax Accounts EOY" xfId="11420" xr:uid="{00000000-0005-0000-0000-0000522B0000}"/>
    <cellStyle name="40% - Accent1 26 9" xfId="11421" xr:uid="{00000000-0005-0000-0000-0000532B0000}"/>
    <cellStyle name="40% - Accent1 26 9 2" xfId="11422" xr:uid="{00000000-0005-0000-0000-0000542B0000}"/>
    <cellStyle name="40% - Accent1 26_Essbase BS Tax Accounts EOY" xfId="11423" xr:uid="{00000000-0005-0000-0000-0000552B0000}"/>
    <cellStyle name="40% - Accent1 27" xfId="11424" xr:uid="{00000000-0005-0000-0000-0000562B0000}"/>
    <cellStyle name="40% - Accent1 27 2" xfId="11425" xr:uid="{00000000-0005-0000-0000-0000572B0000}"/>
    <cellStyle name="40% - Accent1 27 2 2" xfId="11426" xr:uid="{00000000-0005-0000-0000-0000582B0000}"/>
    <cellStyle name="40% - Accent1 27 2 2 2" xfId="11427" xr:uid="{00000000-0005-0000-0000-0000592B0000}"/>
    <cellStyle name="40% - Accent1 27 2 3" xfId="11428" xr:uid="{00000000-0005-0000-0000-00005A2B0000}"/>
    <cellStyle name="40% - Accent1 27 2 4" xfId="11429" xr:uid="{00000000-0005-0000-0000-00005B2B0000}"/>
    <cellStyle name="40% - Accent1 27 2 5" xfId="11430" xr:uid="{00000000-0005-0000-0000-00005C2B0000}"/>
    <cellStyle name="40% - Accent1 27 3" xfId="11431" xr:uid="{00000000-0005-0000-0000-00005D2B0000}"/>
    <cellStyle name="40% - Accent1 27 3 2" xfId="11432" xr:uid="{00000000-0005-0000-0000-00005E2B0000}"/>
    <cellStyle name="40% - Accent1 27 3 3" xfId="11433" xr:uid="{00000000-0005-0000-0000-00005F2B0000}"/>
    <cellStyle name="40% - Accent1 27 3_Essbase BS Tax Accounts EOY" xfId="11434" xr:uid="{00000000-0005-0000-0000-0000602B0000}"/>
    <cellStyle name="40% - Accent1 27 4" xfId="11435" xr:uid="{00000000-0005-0000-0000-0000612B0000}"/>
    <cellStyle name="40% - Accent1 27 5" xfId="11436" xr:uid="{00000000-0005-0000-0000-0000622B0000}"/>
    <cellStyle name="40% - Accent1 27 6" xfId="11437" xr:uid="{00000000-0005-0000-0000-0000632B0000}"/>
    <cellStyle name="40% - Accent1 27_Essbase BS Tax Accounts EOY" xfId="11438" xr:uid="{00000000-0005-0000-0000-0000642B0000}"/>
    <cellStyle name="40% - Accent1 28" xfId="11439" xr:uid="{00000000-0005-0000-0000-0000652B0000}"/>
    <cellStyle name="40% - Accent1 28 2" xfId="11440" xr:uid="{00000000-0005-0000-0000-0000662B0000}"/>
    <cellStyle name="40% - Accent1 28 2 2" xfId="11441" xr:uid="{00000000-0005-0000-0000-0000672B0000}"/>
    <cellStyle name="40% - Accent1 28 2 2 2" xfId="11442" xr:uid="{00000000-0005-0000-0000-0000682B0000}"/>
    <cellStyle name="40% - Accent1 28 2 3" xfId="11443" xr:uid="{00000000-0005-0000-0000-0000692B0000}"/>
    <cellStyle name="40% - Accent1 28 2 4" xfId="11444" xr:uid="{00000000-0005-0000-0000-00006A2B0000}"/>
    <cellStyle name="40% - Accent1 28 3" xfId="11445" xr:uid="{00000000-0005-0000-0000-00006B2B0000}"/>
    <cellStyle name="40% - Accent1 28 3 2" xfId="11446" xr:uid="{00000000-0005-0000-0000-00006C2B0000}"/>
    <cellStyle name="40% - Accent1 28 4" xfId="11447" xr:uid="{00000000-0005-0000-0000-00006D2B0000}"/>
    <cellStyle name="40% - Accent1 28 5" xfId="11448" xr:uid="{00000000-0005-0000-0000-00006E2B0000}"/>
    <cellStyle name="40% - Accent1 28 6" xfId="11449" xr:uid="{00000000-0005-0000-0000-00006F2B0000}"/>
    <cellStyle name="40% - Accent1 28_Essbase BS Tax Accounts EOY" xfId="11450" xr:uid="{00000000-0005-0000-0000-0000702B0000}"/>
    <cellStyle name="40% - Accent1 29" xfId="11451" xr:uid="{00000000-0005-0000-0000-0000712B0000}"/>
    <cellStyle name="40% - Accent1 29 2" xfId="11452" xr:uid="{00000000-0005-0000-0000-0000722B0000}"/>
    <cellStyle name="40% - Accent1 29 2 2" xfId="11453" xr:uid="{00000000-0005-0000-0000-0000732B0000}"/>
    <cellStyle name="40% - Accent1 29 2 3" xfId="11454" xr:uid="{00000000-0005-0000-0000-0000742B0000}"/>
    <cellStyle name="40% - Accent1 29 3" xfId="11455" xr:uid="{00000000-0005-0000-0000-0000752B0000}"/>
    <cellStyle name="40% - Accent1 29 4" xfId="11456" xr:uid="{00000000-0005-0000-0000-0000762B0000}"/>
    <cellStyle name="40% - Accent1 29 5" xfId="11457" xr:uid="{00000000-0005-0000-0000-0000772B0000}"/>
    <cellStyle name="40% - Accent1 29_Essbase BS Tax Accounts EOY" xfId="11458" xr:uid="{00000000-0005-0000-0000-0000782B0000}"/>
    <cellStyle name="40% - Accent1 3" xfId="11459" xr:uid="{00000000-0005-0000-0000-0000792B0000}"/>
    <cellStyle name="40% - Accent1 3 2" xfId="11460" xr:uid="{00000000-0005-0000-0000-00007A2B0000}"/>
    <cellStyle name="40% - Accent1 3 2 10" xfId="11461" xr:uid="{00000000-0005-0000-0000-00007B2B0000}"/>
    <cellStyle name="40% - Accent1 3 2 2" xfId="11462" xr:uid="{00000000-0005-0000-0000-00007C2B0000}"/>
    <cellStyle name="40% - Accent1 3 2 2 2" xfId="11463" xr:uid="{00000000-0005-0000-0000-00007D2B0000}"/>
    <cellStyle name="40% - Accent1 3 2 2 2 2" xfId="11464" xr:uid="{00000000-0005-0000-0000-00007E2B0000}"/>
    <cellStyle name="40% - Accent1 3 2 2 3" xfId="11465" xr:uid="{00000000-0005-0000-0000-00007F2B0000}"/>
    <cellStyle name="40% - Accent1 3 2 2_Essbase BS Tax Accounts EOY" xfId="11466" xr:uid="{00000000-0005-0000-0000-0000802B0000}"/>
    <cellStyle name="40% - Accent1 3 2 3" xfId="11467" xr:uid="{00000000-0005-0000-0000-0000812B0000}"/>
    <cellStyle name="40% - Accent1 3 2 3 2" xfId="11468" xr:uid="{00000000-0005-0000-0000-0000822B0000}"/>
    <cellStyle name="40% - Accent1 3 2 3 2 2" xfId="11469" xr:uid="{00000000-0005-0000-0000-0000832B0000}"/>
    <cellStyle name="40% - Accent1 3 2 4" xfId="11470" xr:uid="{00000000-0005-0000-0000-0000842B0000}"/>
    <cellStyle name="40% - Accent1 3 2 4 2" xfId="11471" xr:uid="{00000000-0005-0000-0000-0000852B0000}"/>
    <cellStyle name="40% - Accent1 3 2 4 2 2" xfId="11472" xr:uid="{00000000-0005-0000-0000-0000862B0000}"/>
    <cellStyle name="40% - Accent1 3 2 4 3" xfId="11473" xr:uid="{00000000-0005-0000-0000-0000872B0000}"/>
    <cellStyle name="40% - Accent1 3 2 4 4" xfId="11474" xr:uid="{00000000-0005-0000-0000-0000882B0000}"/>
    <cellStyle name="40% - Accent1 3 2 5" xfId="11475" xr:uid="{00000000-0005-0000-0000-0000892B0000}"/>
    <cellStyle name="40% - Accent1 3 2 5 2" xfId="11476" xr:uid="{00000000-0005-0000-0000-00008A2B0000}"/>
    <cellStyle name="40% - Accent1 3 2 5 2 2" xfId="11477" xr:uid="{00000000-0005-0000-0000-00008B2B0000}"/>
    <cellStyle name="40% - Accent1 3 2 5 3" xfId="11478" xr:uid="{00000000-0005-0000-0000-00008C2B0000}"/>
    <cellStyle name="40% - Accent1 3 2 5 4" xfId="11479" xr:uid="{00000000-0005-0000-0000-00008D2B0000}"/>
    <cellStyle name="40% - Accent1 3 2 5_Essbase BS Tax Accounts EOY" xfId="11480" xr:uid="{00000000-0005-0000-0000-00008E2B0000}"/>
    <cellStyle name="40% - Accent1 3 2 6" xfId="11481" xr:uid="{00000000-0005-0000-0000-00008F2B0000}"/>
    <cellStyle name="40% - Accent1 3 2 6 2" xfId="11482" xr:uid="{00000000-0005-0000-0000-0000902B0000}"/>
    <cellStyle name="40% - Accent1 3 2 6 2 2" xfId="11483" xr:uid="{00000000-0005-0000-0000-0000912B0000}"/>
    <cellStyle name="40% - Accent1 3 2 6 3" xfId="11484" xr:uid="{00000000-0005-0000-0000-0000922B0000}"/>
    <cellStyle name="40% - Accent1 3 2 7" xfId="11485" xr:uid="{00000000-0005-0000-0000-0000932B0000}"/>
    <cellStyle name="40% - Accent1 3 2 7 2" xfId="11486" xr:uid="{00000000-0005-0000-0000-0000942B0000}"/>
    <cellStyle name="40% - Accent1 3 2 8" xfId="11487" xr:uid="{00000000-0005-0000-0000-0000952B0000}"/>
    <cellStyle name="40% - Accent1 3 2 9" xfId="11488" xr:uid="{00000000-0005-0000-0000-0000962B0000}"/>
    <cellStyle name="40% - Accent1 3 2_Basis Info" xfId="11489" xr:uid="{00000000-0005-0000-0000-0000972B0000}"/>
    <cellStyle name="40% - Accent1 3 3" xfId="11490" xr:uid="{00000000-0005-0000-0000-0000982B0000}"/>
    <cellStyle name="40% - Accent1 3 3 2" xfId="11491" xr:uid="{00000000-0005-0000-0000-0000992B0000}"/>
    <cellStyle name="40% - Accent1 3 3 2 2" xfId="11492" xr:uid="{00000000-0005-0000-0000-00009A2B0000}"/>
    <cellStyle name="40% - Accent1 3 3 2 3" xfId="11493" xr:uid="{00000000-0005-0000-0000-00009B2B0000}"/>
    <cellStyle name="40% - Accent1 3 3 2 4" xfId="11494" xr:uid="{00000000-0005-0000-0000-00009C2B0000}"/>
    <cellStyle name="40% - Accent1 3 3 2_Essbase BS Tax Accounts EOY" xfId="11495" xr:uid="{00000000-0005-0000-0000-00009D2B0000}"/>
    <cellStyle name="40% - Accent1 3 3 3" xfId="11496" xr:uid="{00000000-0005-0000-0000-00009E2B0000}"/>
    <cellStyle name="40% - Accent1 3 3 4" xfId="11497" xr:uid="{00000000-0005-0000-0000-00009F2B0000}"/>
    <cellStyle name="40% - Accent1 3 3 4 2" xfId="11498" xr:uid="{00000000-0005-0000-0000-0000A02B0000}"/>
    <cellStyle name="40% - Accent1 3 3 5" xfId="11499" xr:uid="{00000000-0005-0000-0000-0000A12B0000}"/>
    <cellStyle name="40% - Accent1 3 3 6" xfId="11500" xr:uid="{00000000-0005-0000-0000-0000A22B0000}"/>
    <cellStyle name="40% - Accent1 3 3_Essbase BS Tax Accounts EOY" xfId="11501" xr:uid="{00000000-0005-0000-0000-0000A32B0000}"/>
    <cellStyle name="40% - Accent1 3 4" xfId="11502" xr:uid="{00000000-0005-0000-0000-0000A42B0000}"/>
    <cellStyle name="40% - Accent1 3 4 2" xfId="11503" xr:uid="{00000000-0005-0000-0000-0000A52B0000}"/>
    <cellStyle name="40% - Accent1 3 4 2 2" xfId="11504" xr:uid="{00000000-0005-0000-0000-0000A62B0000}"/>
    <cellStyle name="40% - Accent1 3 4 2 3" xfId="11505" xr:uid="{00000000-0005-0000-0000-0000A72B0000}"/>
    <cellStyle name="40% - Accent1 3 4 2_Essbase BS Tax Accounts EOY" xfId="11506" xr:uid="{00000000-0005-0000-0000-0000A82B0000}"/>
    <cellStyle name="40% - Accent1 3 4_Essbase BS Tax Accounts EOY" xfId="11507" xr:uid="{00000000-0005-0000-0000-0000A92B0000}"/>
    <cellStyle name="40% - Accent1 3 5" xfId="11508" xr:uid="{00000000-0005-0000-0000-0000AA2B0000}"/>
    <cellStyle name="40% - Accent1 3 5 2" xfId="11509" xr:uid="{00000000-0005-0000-0000-0000AB2B0000}"/>
    <cellStyle name="40% - Accent1 3 5 2 2" xfId="11510" xr:uid="{00000000-0005-0000-0000-0000AC2B0000}"/>
    <cellStyle name="40% - Accent1 3 5 2 2 2" xfId="11511" xr:uid="{00000000-0005-0000-0000-0000AD2B0000}"/>
    <cellStyle name="40% - Accent1 3 5 2 3" xfId="11512" xr:uid="{00000000-0005-0000-0000-0000AE2B0000}"/>
    <cellStyle name="40% - Accent1 3 5 2 4" xfId="11513" xr:uid="{00000000-0005-0000-0000-0000AF2B0000}"/>
    <cellStyle name="40% - Accent1 3 5 3" xfId="11514" xr:uid="{00000000-0005-0000-0000-0000B02B0000}"/>
    <cellStyle name="40% - Accent1 3 5 3 2" xfId="11515" xr:uid="{00000000-0005-0000-0000-0000B12B0000}"/>
    <cellStyle name="40% - Accent1 3 5 3 3" xfId="11516" xr:uid="{00000000-0005-0000-0000-0000B22B0000}"/>
    <cellStyle name="40% - Accent1 3 5 3_Essbase BS Tax Accounts EOY" xfId="11517" xr:uid="{00000000-0005-0000-0000-0000B32B0000}"/>
    <cellStyle name="40% - Accent1 3 5 4" xfId="11518" xr:uid="{00000000-0005-0000-0000-0000B42B0000}"/>
    <cellStyle name="40% - Accent1 3 5 5" xfId="11519" xr:uid="{00000000-0005-0000-0000-0000B52B0000}"/>
    <cellStyle name="40% - Accent1 3 5 6" xfId="11520" xr:uid="{00000000-0005-0000-0000-0000B62B0000}"/>
    <cellStyle name="40% - Accent1 3 5 7" xfId="11521" xr:uid="{00000000-0005-0000-0000-0000B72B0000}"/>
    <cellStyle name="40% - Accent1 3 5_Essbase BS Tax Accounts EOY" xfId="11522" xr:uid="{00000000-0005-0000-0000-0000B82B0000}"/>
    <cellStyle name="40% - Accent1 3 6" xfId="11523" xr:uid="{00000000-0005-0000-0000-0000B92B0000}"/>
    <cellStyle name="40% - Accent1 3 6 2" xfId="11524" xr:uid="{00000000-0005-0000-0000-0000BA2B0000}"/>
    <cellStyle name="40% - Accent1 3 6 2 2" xfId="11525" xr:uid="{00000000-0005-0000-0000-0000BB2B0000}"/>
    <cellStyle name="40% - Accent1 3 6 3" xfId="11526" xr:uid="{00000000-0005-0000-0000-0000BC2B0000}"/>
    <cellStyle name="40% - Accent1 3 6 4" xfId="11527" xr:uid="{00000000-0005-0000-0000-0000BD2B0000}"/>
    <cellStyle name="40% - Accent1 3 6 5" xfId="11528" xr:uid="{00000000-0005-0000-0000-0000BE2B0000}"/>
    <cellStyle name="40% - Accent1 3 6_Essbase BS Tax Accounts EOY" xfId="11529" xr:uid="{00000000-0005-0000-0000-0000BF2B0000}"/>
    <cellStyle name="40% - Accent1 3 7" xfId="11530" xr:uid="{00000000-0005-0000-0000-0000C02B0000}"/>
    <cellStyle name="40% - Accent1 3 7 2" xfId="11531" xr:uid="{00000000-0005-0000-0000-0000C12B0000}"/>
    <cellStyle name="40% - Accent1 3 7 2 2" xfId="11532" xr:uid="{00000000-0005-0000-0000-0000C22B0000}"/>
    <cellStyle name="40% - Accent1 3 7 3" xfId="11533" xr:uid="{00000000-0005-0000-0000-0000C32B0000}"/>
    <cellStyle name="40% - Accent1 3 7 4" xfId="11534" xr:uid="{00000000-0005-0000-0000-0000C42B0000}"/>
    <cellStyle name="40% - Accent1 3 7_Essbase BS Tax Accounts EOY" xfId="11535" xr:uid="{00000000-0005-0000-0000-0000C52B0000}"/>
    <cellStyle name="40% - Accent1 3 8" xfId="11536" xr:uid="{00000000-0005-0000-0000-0000C62B0000}"/>
    <cellStyle name="40% - Accent1 3 8 2" xfId="11537" xr:uid="{00000000-0005-0000-0000-0000C72B0000}"/>
    <cellStyle name="40% - Accent1 3 8 2 2" xfId="11538" xr:uid="{00000000-0005-0000-0000-0000C82B0000}"/>
    <cellStyle name="40% - Accent1 3 8 3" xfId="11539" xr:uid="{00000000-0005-0000-0000-0000C92B0000}"/>
    <cellStyle name="40% - Accent1 3 8 4" xfId="11540" xr:uid="{00000000-0005-0000-0000-0000CA2B0000}"/>
    <cellStyle name="40% - Accent1 3 8_Essbase BS Tax Accounts EOY" xfId="11541" xr:uid="{00000000-0005-0000-0000-0000CB2B0000}"/>
    <cellStyle name="40% - Accent1 3 9" xfId="11542" xr:uid="{00000000-0005-0000-0000-0000CC2B0000}"/>
    <cellStyle name="40% - Accent1 3 9 2" xfId="11543" xr:uid="{00000000-0005-0000-0000-0000CD2B0000}"/>
    <cellStyle name="40% - Accent1 3_Cap Software Basis Adj" xfId="11544" xr:uid="{00000000-0005-0000-0000-0000CE2B0000}"/>
    <cellStyle name="40% - Accent1 30" xfId="11545" xr:uid="{00000000-0005-0000-0000-0000CF2B0000}"/>
    <cellStyle name="40% - Accent1 30 2" xfId="11546" xr:uid="{00000000-0005-0000-0000-0000D02B0000}"/>
    <cellStyle name="40% - Accent1 30 2 2" xfId="11547" xr:uid="{00000000-0005-0000-0000-0000D12B0000}"/>
    <cellStyle name="40% - Accent1 30 2 3" xfId="11548" xr:uid="{00000000-0005-0000-0000-0000D22B0000}"/>
    <cellStyle name="40% - Accent1 30 3" xfId="11549" xr:uid="{00000000-0005-0000-0000-0000D32B0000}"/>
    <cellStyle name="40% - Accent1 30 4" xfId="11550" xr:uid="{00000000-0005-0000-0000-0000D42B0000}"/>
    <cellStyle name="40% - Accent1 30 5" xfId="11551" xr:uid="{00000000-0005-0000-0000-0000D52B0000}"/>
    <cellStyle name="40% - Accent1 30_Essbase BS Tax Accounts EOY" xfId="11552" xr:uid="{00000000-0005-0000-0000-0000D62B0000}"/>
    <cellStyle name="40% - Accent1 31" xfId="11553" xr:uid="{00000000-0005-0000-0000-0000D72B0000}"/>
    <cellStyle name="40% - Accent1 31 2" xfId="11554" xr:uid="{00000000-0005-0000-0000-0000D82B0000}"/>
    <cellStyle name="40% - Accent1 31 2 2" xfId="11555" xr:uid="{00000000-0005-0000-0000-0000D92B0000}"/>
    <cellStyle name="40% - Accent1 31 2 2 2" xfId="11556" xr:uid="{00000000-0005-0000-0000-0000DA2B0000}"/>
    <cellStyle name="40% - Accent1 31 2 2 2 2" xfId="11557" xr:uid="{00000000-0005-0000-0000-0000DB2B0000}"/>
    <cellStyle name="40% - Accent1 31 2 2 2 3" xfId="11558" xr:uid="{00000000-0005-0000-0000-0000DC2B0000}"/>
    <cellStyle name="40% - Accent1 31 2 2 2_Essbase BS Tax Accounts EOY" xfId="11559" xr:uid="{00000000-0005-0000-0000-0000DD2B0000}"/>
    <cellStyle name="40% - Accent1 31 2 2 3" xfId="11560" xr:uid="{00000000-0005-0000-0000-0000DE2B0000}"/>
    <cellStyle name="40% - Accent1 31 2 2 4" xfId="11561" xr:uid="{00000000-0005-0000-0000-0000DF2B0000}"/>
    <cellStyle name="40% - Accent1 31 2 2_Essbase BS Tax Accounts EOY" xfId="11562" xr:uid="{00000000-0005-0000-0000-0000E02B0000}"/>
    <cellStyle name="40% - Accent1 31 2 3" xfId="11563" xr:uid="{00000000-0005-0000-0000-0000E12B0000}"/>
    <cellStyle name="40% - Accent1 31 2 3 2" xfId="11564" xr:uid="{00000000-0005-0000-0000-0000E22B0000}"/>
    <cellStyle name="40% - Accent1 31 2 3 3" xfId="11565" xr:uid="{00000000-0005-0000-0000-0000E32B0000}"/>
    <cellStyle name="40% - Accent1 31 2 3_Essbase BS Tax Accounts EOY" xfId="11566" xr:uid="{00000000-0005-0000-0000-0000E42B0000}"/>
    <cellStyle name="40% - Accent1 31 2 4" xfId="11567" xr:uid="{00000000-0005-0000-0000-0000E52B0000}"/>
    <cellStyle name="40% - Accent1 31 2 5" xfId="11568" xr:uid="{00000000-0005-0000-0000-0000E62B0000}"/>
    <cellStyle name="40% - Accent1 31 2_Essbase BS Tax Accounts EOY" xfId="11569" xr:uid="{00000000-0005-0000-0000-0000E72B0000}"/>
    <cellStyle name="40% - Accent1 31 3" xfId="11570" xr:uid="{00000000-0005-0000-0000-0000E82B0000}"/>
    <cellStyle name="40% - Accent1 31 3 2" xfId="11571" xr:uid="{00000000-0005-0000-0000-0000E92B0000}"/>
    <cellStyle name="40% - Accent1 31 3 2 2" xfId="11572" xr:uid="{00000000-0005-0000-0000-0000EA2B0000}"/>
    <cellStyle name="40% - Accent1 31 3 2 3" xfId="11573" xr:uid="{00000000-0005-0000-0000-0000EB2B0000}"/>
    <cellStyle name="40% - Accent1 31 3 2_Essbase BS Tax Accounts EOY" xfId="11574" xr:uid="{00000000-0005-0000-0000-0000EC2B0000}"/>
    <cellStyle name="40% - Accent1 31 3 3" xfId="11575" xr:uid="{00000000-0005-0000-0000-0000ED2B0000}"/>
    <cellStyle name="40% - Accent1 31 3 4" xfId="11576" xr:uid="{00000000-0005-0000-0000-0000EE2B0000}"/>
    <cellStyle name="40% - Accent1 31 3_Essbase BS Tax Accounts EOY" xfId="11577" xr:uid="{00000000-0005-0000-0000-0000EF2B0000}"/>
    <cellStyle name="40% - Accent1 31 4" xfId="11578" xr:uid="{00000000-0005-0000-0000-0000F02B0000}"/>
    <cellStyle name="40% - Accent1 31 4 2" xfId="11579" xr:uid="{00000000-0005-0000-0000-0000F12B0000}"/>
    <cellStyle name="40% - Accent1 31 4 3" xfId="11580" xr:uid="{00000000-0005-0000-0000-0000F22B0000}"/>
    <cellStyle name="40% - Accent1 31 4_Essbase BS Tax Accounts EOY" xfId="11581" xr:uid="{00000000-0005-0000-0000-0000F32B0000}"/>
    <cellStyle name="40% - Accent1 31 5" xfId="11582" xr:uid="{00000000-0005-0000-0000-0000F42B0000}"/>
    <cellStyle name="40% - Accent1 31 5 2" xfId="11583" xr:uid="{00000000-0005-0000-0000-0000F52B0000}"/>
    <cellStyle name="40% - Accent1 31 5 3" xfId="11584" xr:uid="{00000000-0005-0000-0000-0000F62B0000}"/>
    <cellStyle name="40% - Accent1 31 5_Essbase BS Tax Accounts EOY" xfId="11585" xr:uid="{00000000-0005-0000-0000-0000F72B0000}"/>
    <cellStyle name="40% - Accent1 31 6" xfId="11586" xr:uid="{00000000-0005-0000-0000-0000F82B0000}"/>
    <cellStyle name="40% - Accent1 31 7" xfId="11587" xr:uid="{00000000-0005-0000-0000-0000F92B0000}"/>
    <cellStyle name="40% - Accent1 31_Essbase BS Tax Accounts EOY" xfId="11588" xr:uid="{00000000-0005-0000-0000-0000FA2B0000}"/>
    <cellStyle name="40% - Accent1 32" xfId="11589" xr:uid="{00000000-0005-0000-0000-0000FB2B0000}"/>
    <cellStyle name="40% - Accent1 32 2" xfId="11590" xr:uid="{00000000-0005-0000-0000-0000FC2B0000}"/>
    <cellStyle name="40% - Accent1 32 2 2" xfId="11591" xr:uid="{00000000-0005-0000-0000-0000FD2B0000}"/>
    <cellStyle name="40% - Accent1 32 2 2 2" xfId="11592" xr:uid="{00000000-0005-0000-0000-0000FE2B0000}"/>
    <cellStyle name="40% - Accent1 32 2 2 2 2" xfId="11593" xr:uid="{00000000-0005-0000-0000-0000FF2B0000}"/>
    <cellStyle name="40% - Accent1 32 2 2 2 3" xfId="11594" xr:uid="{00000000-0005-0000-0000-0000002C0000}"/>
    <cellStyle name="40% - Accent1 32 2 2 2_Essbase BS Tax Accounts EOY" xfId="11595" xr:uid="{00000000-0005-0000-0000-0000012C0000}"/>
    <cellStyle name="40% - Accent1 32 2 2 3" xfId="11596" xr:uid="{00000000-0005-0000-0000-0000022C0000}"/>
    <cellStyle name="40% - Accent1 32 2 2 4" xfId="11597" xr:uid="{00000000-0005-0000-0000-0000032C0000}"/>
    <cellStyle name="40% - Accent1 32 2 2_Essbase BS Tax Accounts EOY" xfId="11598" xr:uid="{00000000-0005-0000-0000-0000042C0000}"/>
    <cellStyle name="40% - Accent1 32 2 3" xfId="11599" xr:uid="{00000000-0005-0000-0000-0000052C0000}"/>
    <cellStyle name="40% - Accent1 32 2 3 2" xfId="11600" xr:uid="{00000000-0005-0000-0000-0000062C0000}"/>
    <cellStyle name="40% - Accent1 32 2 3 3" xfId="11601" xr:uid="{00000000-0005-0000-0000-0000072C0000}"/>
    <cellStyle name="40% - Accent1 32 2 3_Essbase BS Tax Accounts EOY" xfId="11602" xr:uid="{00000000-0005-0000-0000-0000082C0000}"/>
    <cellStyle name="40% - Accent1 32 2 4" xfId="11603" xr:uid="{00000000-0005-0000-0000-0000092C0000}"/>
    <cellStyle name="40% - Accent1 32 2 5" xfId="11604" xr:uid="{00000000-0005-0000-0000-00000A2C0000}"/>
    <cellStyle name="40% - Accent1 32 2_Essbase BS Tax Accounts EOY" xfId="11605" xr:uid="{00000000-0005-0000-0000-00000B2C0000}"/>
    <cellStyle name="40% - Accent1 32 3" xfId="11606" xr:uid="{00000000-0005-0000-0000-00000C2C0000}"/>
    <cellStyle name="40% - Accent1 32 3 2" xfId="11607" xr:uid="{00000000-0005-0000-0000-00000D2C0000}"/>
    <cellStyle name="40% - Accent1 32 3 2 2" xfId="11608" xr:uid="{00000000-0005-0000-0000-00000E2C0000}"/>
    <cellStyle name="40% - Accent1 32 3 2 3" xfId="11609" xr:uid="{00000000-0005-0000-0000-00000F2C0000}"/>
    <cellStyle name="40% - Accent1 32 3 2_Essbase BS Tax Accounts EOY" xfId="11610" xr:uid="{00000000-0005-0000-0000-0000102C0000}"/>
    <cellStyle name="40% - Accent1 32 3 3" xfId="11611" xr:uid="{00000000-0005-0000-0000-0000112C0000}"/>
    <cellStyle name="40% - Accent1 32 3 4" xfId="11612" xr:uid="{00000000-0005-0000-0000-0000122C0000}"/>
    <cellStyle name="40% - Accent1 32 3_Essbase BS Tax Accounts EOY" xfId="11613" xr:uid="{00000000-0005-0000-0000-0000132C0000}"/>
    <cellStyle name="40% - Accent1 32 4" xfId="11614" xr:uid="{00000000-0005-0000-0000-0000142C0000}"/>
    <cellStyle name="40% - Accent1 32 4 2" xfId="11615" xr:uid="{00000000-0005-0000-0000-0000152C0000}"/>
    <cellStyle name="40% - Accent1 32 4 3" xfId="11616" xr:uid="{00000000-0005-0000-0000-0000162C0000}"/>
    <cellStyle name="40% - Accent1 32 4_Essbase BS Tax Accounts EOY" xfId="11617" xr:uid="{00000000-0005-0000-0000-0000172C0000}"/>
    <cellStyle name="40% - Accent1 32 5" xfId="11618" xr:uid="{00000000-0005-0000-0000-0000182C0000}"/>
    <cellStyle name="40% - Accent1 32 5 2" xfId="11619" xr:uid="{00000000-0005-0000-0000-0000192C0000}"/>
    <cellStyle name="40% - Accent1 32 5 3" xfId="11620" xr:uid="{00000000-0005-0000-0000-00001A2C0000}"/>
    <cellStyle name="40% - Accent1 32 5_Essbase BS Tax Accounts EOY" xfId="11621" xr:uid="{00000000-0005-0000-0000-00001B2C0000}"/>
    <cellStyle name="40% - Accent1 32 6" xfId="11622" xr:uid="{00000000-0005-0000-0000-00001C2C0000}"/>
    <cellStyle name="40% - Accent1 32 7" xfId="11623" xr:uid="{00000000-0005-0000-0000-00001D2C0000}"/>
    <cellStyle name="40% - Accent1 32_Essbase BS Tax Accounts EOY" xfId="11624" xr:uid="{00000000-0005-0000-0000-00001E2C0000}"/>
    <cellStyle name="40% - Accent1 33" xfId="11625" xr:uid="{00000000-0005-0000-0000-00001F2C0000}"/>
    <cellStyle name="40% - Accent1 33 2" xfId="11626" xr:uid="{00000000-0005-0000-0000-0000202C0000}"/>
    <cellStyle name="40% - Accent1 33 2 2" xfId="11627" xr:uid="{00000000-0005-0000-0000-0000212C0000}"/>
    <cellStyle name="40% - Accent1 33 2 2 2" xfId="11628" xr:uid="{00000000-0005-0000-0000-0000222C0000}"/>
    <cellStyle name="40% - Accent1 33 2 2 2 2" xfId="11629" xr:uid="{00000000-0005-0000-0000-0000232C0000}"/>
    <cellStyle name="40% - Accent1 33 2 2 2 3" xfId="11630" xr:uid="{00000000-0005-0000-0000-0000242C0000}"/>
    <cellStyle name="40% - Accent1 33 2 2 2_Essbase BS Tax Accounts EOY" xfId="11631" xr:uid="{00000000-0005-0000-0000-0000252C0000}"/>
    <cellStyle name="40% - Accent1 33 2 2 3" xfId="11632" xr:uid="{00000000-0005-0000-0000-0000262C0000}"/>
    <cellStyle name="40% - Accent1 33 2 2 4" xfId="11633" xr:uid="{00000000-0005-0000-0000-0000272C0000}"/>
    <cellStyle name="40% - Accent1 33 2 2_Essbase BS Tax Accounts EOY" xfId="11634" xr:uid="{00000000-0005-0000-0000-0000282C0000}"/>
    <cellStyle name="40% - Accent1 33 2 3" xfId="11635" xr:uid="{00000000-0005-0000-0000-0000292C0000}"/>
    <cellStyle name="40% - Accent1 33 2 3 2" xfId="11636" xr:uid="{00000000-0005-0000-0000-00002A2C0000}"/>
    <cellStyle name="40% - Accent1 33 2 3 3" xfId="11637" xr:uid="{00000000-0005-0000-0000-00002B2C0000}"/>
    <cellStyle name="40% - Accent1 33 2 3_Essbase BS Tax Accounts EOY" xfId="11638" xr:uid="{00000000-0005-0000-0000-00002C2C0000}"/>
    <cellStyle name="40% - Accent1 33 2 4" xfId="11639" xr:uid="{00000000-0005-0000-0000-00002D2C0000}"/>
    <cellStyle name="40% - Accent1 33 2 5" xfId="11640" xr:uid="{00000000-0005-0000-0000-00002E2C0000}"/>
    <cellStyle name="40% - Accent1 33 2_Essbase BS Tax Accounts EOY" xfId="11641" xr:uid="{00000000-0005-0000-0000-00002F2C0000}"/>
    <cellStyle name="40% - Accent1 33 3" xfId="11642" xr:uid="{00000000-0005-0000-0000-0000302C0000}"/>
    <cellStyle name="40% - Accent1 33 3 2" xfId="11643" xr:uid="{00000000-0005-0000-0000-0000312C0000}"/>
    <cellStyle name="40% - Accent1 33 3 2 2" xfId="11644" xr:uid="{00000000-0005-0000-0000-0000322C0000}"/>
    <cellStyle name="40% - Accent1 33 3 2 3" xfId="11645" xr:uid="{00000000-0005-0000-0000-0000332C0000}"/>
    <cellStyle name="40% - Accent1 33 3 2_Essbase BS Tax Accounts EOY" xfId="11646" xr:uid="{00000000-0005-0000-0000-0000342C0000}"/>
    <cellStyle name="40% - Accent1 33 3 3" xfId="11647" xr:uid="{00000000-0005-0000-0000-0000352C0000}"/>
    <cellStyle name="40% - Accent1 33 3 4" xfId="11648" xr:uid="{00000000-0005-0000-0000-0000362C0000}"/>
    <cellStyle name="40% - Accent1 33 3_Essbase BS Tax Accounts EOY" xfId="11649" xr:uid="{00000000-0005-0000-0000-0000372C0000}"/>
    <cellStyle name="40% - Accent1 33 4" xfId="11650" xr:uid="{00000000-0005-0000-0000-0000382C0000}"/>
    <cellStyle name="40% - Accent1 33 4 2" xfId="11651" xr:uid="{00000000-0005-0000-0000-0000392C0000}"/>
    <cellStyle name="40% - Accent1 33 4 3" xfId="11652" xr:uid="{00000000-0005-0000-0000-00003A2C0000}"/>
    <cellStyle name="40% - Accent1 33 4_Essbase BS Tax Accounts EOY" xfId="11653" xr:uid="{00000000-0005-0000-0000-00003B2C0000}"/>
    <cellStyle name="40% - Accent1 33 5" xfId="11654" xr:uid="{00000000-0005-0000-0000-00003C2C0000}"/>
    <cellStyle name="40% - Accent1 33 5 2" xfId="11655" xr:uid="{00000000-0005-0000-0000-00003D2C0000}"/>
    <cellStyle name="40% - Accent1 33 5 3" xfId="11656" xr:uid="{00000000-0005-0000-0000-00003E2C0000}"/>
    <cellStyle name="40% - Accent1 33 5_Essbase BS Tax Accounts EOY" xfId="11657" xr:uid="{00000000-0005-0000-0000-00003F2C0000}"/>
    <cellStyle name="40% - Accent1 33 6" xfId="11658" xr:uid="{00000000-0005-0000-0000-0000402C0000}"/>
    <cellStyle name="40% - Accent1 33 7" xfId="11659" xr:uid="{00000000-0005-0000-0000-0000412C0000}"/>
    <cellStyle name="40% - Accent1 33_Essbase BS Tax Accounts EOY" xfId="11660" xr:uid="{00000000-0005-0000-0000-0000422C0000}"/>
    <cellStyle name="40% - Accent1 34" xfId="11661" xr:uid="{00000000-0005-0000-0000-0000432C0000}"/>
    <cellStyle name="40% - Accent1 34 2" xfId="11662" xr:uid="{00000000-0005-0000-0000-0000442C0000}"/>
    <cellStyle name="40% - Accent1 34 2 2" xfId="11663" xr:uid="{00000000-0005-0000-0000-0000452C0000}"/>
    <cellStyle name="40% - Accent1 34 2 2 2" xfId="11664" xr:uid="{00000000-0005-0000-0000-0000462C0000}"/>
    <cellStyle name="40% - Accent1 34 2 2 3" xfId="11665" xr:uid="{00000000-0005-0000-0000-0000472C0000}"/>
    <cellStyle name="40% - Accent1 34 2 2_Essbase BS Tax Accounts EOY" xfId="11666" xr:uid="{00000000-0005-0000-0000-0000482C0000}"/>
    <cellStyle name="40% - Accent1 34 2 3" xfId="11667" xr:uid="{00000000-0005-0000-0000-0000492C0000}"/>
    <cellStyle name="40% - Accent1 34 2 4" xfId="11668" xr:uid="{00000000-0005-0000-0000-00004A2C0000}"/>
    <cellStyle name="40% - Accent1 34 2_Essbase BS Tax Accounts EOY" xfId="11669" xr:uid="{00000000-0005-0000-0000-00004B2C0000}"/>
    <cellStyle name="40% - Accent1 34 3" xfId="11670" xr:uid="{00000000-0005-0000-0000-00004C2C0000}"/>
    <cellStyle name="40% - Accent1 34 3 2" xfId="11671" xr:uid="{00000000-0005-0000-0000-00004D2C0000}"/>
    <cellStyle name="40% - Accent1 34 3 3" xfId="11672" xr:uid="{00000000-0005-0000-0000-00004E2C0000}"/>
    <cellStyle name="40% - Accent1 34 3_Essbase BS Tax Accounts EOY" xfId="11673" xr:uid="{00000000-0005-0000-0000-00004F2C0000}"/>
    <cellStyle name="40% - Accent1 34 4" xfId="11674" xr:uid="{00000000-0005-0000-0000-0000502C0000}"/>
    <cellStyle name="40% - Accent1 34 4 2" xfId="11675" xr:uid="{00000000-0005-0000-0000-0000512C0000}"/>
    <cellStyle name="40% - Accent1 34 5" xfId="11676" xr:uid="{00000000-0005-0000-0000-0000522C0000}"/>
    <cellStyle name="40% - Accent1 34 6" xfId="11677" xr:uid="{00000000-0005-0000-0000-0000532C0000}"/>
    <cellStyle name="40% - Accent1 34_Essbase BS Tax Accounts EOY" xfId="11678" xr:uid="{00000000-0005-0000-0000-0000542C0000}"/>
    <cellStyle name="40% - Accent1 35" xfId="11679" xr:uid="{00000000-0005-0000-0000-0000552C0000}"/>
    <cellStyle name="40% - Accent1 35 2" xfId="11680" xr:uid="{00000000-0005-0000-0000-0000562C0000}"/>
    <cellStyle name="40% - Accent1 35 2 2" xfId="11681" xr:uid="{00000000-0005-0000-0000-0000572C0000}"/>
    <cellStyle name="40% - Accent1 35 2 2 2" xfId="11682" xr:uid="{00000000-0005-0000-0000-0000582C0000}"/>
    <cellStyle name="40% - Accent1 35 2 2 3" xfId="11683" xr:uid="{00000000-0005-0000-0000-0000592C0000}"/>
    <cellStyle name="40% - Accent1 35 2 2_Essbase BS Tax Accounts EOY" xfId="11684" xr:uid="{00000000-0005-0000-0000-00005A2C0000}"/>
    <cellStyle name="40% - Accent1 35 2 3" xfId="11685" xr:uid="{00000000-0005-0000-0000-00005B2C0000}"/>
    <cellStyle name="40% - Accent1 35 2 4" xfId="11686" xr:uid="{00000000-0005-0000-0000-00005C2C0000}"/>
    <cellStyle name="40% - Accent1 35 2_Essbase BS Tax Accounts EOY" xfId="11687" xr:uid="{00000000-0005-0000-0000-00005D2C0000}"/>
    <cellStyle name="40% - Accent1 35 3" xfId="11688" xr:uid="{00000000-0005-0000-0000-00005E2C0000}"/>
    <cellStyle name="40% - Accent1 35 3 2" xfId="11689" xr:uid="{00000000-0005-0000-0000-00005F2C0000}"/>
    <cellStyle name="40% - Accent1 35 3 3" xfId="11690" xr:uid="{00000000-0005-0000-0000-0000602C0000}"/>
    <cellStyle name="40% - Accent1 35 3_Essbase BS Tax Accounts EOY" xfId="11691" xr:uid="{00000000-0005-0000-0000-0000612C0000}"/>
    <cellStyle name="40% - Accent1 35 4" xfId="11692" xr:uid="{00000000-0005-0000-0000-0000622C0000}"/>
    <cellStyle name="40% - Accent1 35 5" xfId="11693" xr:uid="{00000000-0005-0000-0000-0000632C0000}"/>
    <cellStyle name="40% - Accent1 35_Essbase BS Tax Accounts EOY" xfId="11694" xr:uid="{00000000-0005-0000-0000-0000642C0000}"/>
    <cellStyle name="40% - Accent1 36" xfId="11695" xr:uid="{00000000-0005-0000-0000-0000652C0000}"/>
    <cellStyle name="40% - Accent1 36 2" xfId="11696" xr:uid="{00000000-0005-0000-0000-0000662C0000}"/>
    <cellStyle name="40% - Accent1 36 2 2" xfId="11697" xr:uid="{00000000-0005-0000-0000-0000672C0000}"/>
    <cellStyle name="40% - Accent1 36 2 2 2" xfId="11698" xr:uid="{00000000-0005-0000-0000-0000682C0000}"/>
    <cellStyle name="40% - Accent1 36 2 2 3" xfId="11699" xr:uid="{00000000-0005-0000-0000-0000692C0000}"/>
    <cellStyle name="40% - Accent1 36 2 2_Essbase BS Tax Accounts EOY" xfId="11700" xr:uid="{00000000-0005-0000-0000-00006A2C0000}"/>
    <cellStyle name="40% - Accent1 36 2 3" xfId="11701" xr:uid="{00000000-0005-0000-0000-00006B2C0000}"/>
    <cellStyle name="40% - Accent1 36 2 4" xfId="11702" xr:uid="{00000000-0005-0000-0000-00006C2C0000}"/>
    <cellStyle name="40% - Accent1 36 2_Essbase BS Tax Accounts EOY" xfId="11703" xr:uid="{00000000-0005-0000-0000-00006D2C0000}"/>
    <cellStyle name="40% - Accent1 36 3" xfId="11704" xr:uid="{00000000-0005-0000-0000-00006E2C0000}"/>
    <cellStyle name="40% - Accent1 36 3 2" xfId="11705" xr:uid="{00000000-0005-0000-0000-00006F2C0000}"/>
    <cellStyle name="40% - Accent1 36 3 3" xfId="11706" xr:uid="{00000000-0005-0000-0000-0000702C0000}"/>
    <cellStyle name="40% - Accent1 36 3_Essbase BS Tax Accounts EOY" xfId="11707" xr:uid="{00000000-0005-0000-0000-0000712C0000}"/>
    <cellStyle name="40% - Accent1 36 4" xfId="11708" xr:uid="{00000000-0005-0000-0000-0000722C0000}"/>
    <cellStyle name="40% - Accent1 36 5" xfId="11709" xr:uid="{00000000-0005-0000-0000-0000732C0000}"/>
    <cellStyle name="40% - Accent1 36_Essbase BS Tax Accounts EOY" xfId="11710" xr:uid="{00000000-0005-0000-0000-0000742C0000}"/>
    <cellStyle name="40% - Accent1 37" xfId="11711" xr:uid="{00000000-0005-0000-0000-0000752C0000}"/>
    <cellStyle name="40% - Accent1 37 2" xfId="11712" xr:uid="{00000000-0005-0000-0000-0000762C0000}"/>
    <cellStyle name="40% - Accent1 37 2 2" xfId="11713" xr:uid="{00000000-0005-0000-0000-0000772C0000}"/>
    <cellStyle name="40% - Accent1 37 2 2 2" xfId="11714" xr:uid="{00000000-0005-0000-0000-0000782C0000}"/>
    <cellStyle name="40% - Accent1 37 2 2 3" xfId="11715" xr:uid="{00000000-0005-0000-0000-0000792C0000}"/>
    <cellStyle name="40% - Accent1 37 2 2_Essbase BS Tax Accounts EOY" xfId="11716" xr:uid="{00000000-0005-0000-0000-00007A2C0000}"/>
    <cellStyle name="40% - Accent1 37 2 3" xfId="11717" xr:uid="{00000000-0005-0000-0000-00007B2C0000}"/>
    <cellStyle name="40% - Accent1 37 2 4" xfId="11718" xr:uid="{00000000-0005-0000-0000-00007C2C0000}"/>
    <cellStyle name="40% - Accent1 37 2_Essbase BS Tax Accounts EOY" xfId="11719" xr:uid="{00000000-0005-0000-0000-00007D2C0000}"/>
    <cellStyle name="40% - Accent1 37 3" xfId="11720" xr:uid="{00000000-0005-0000-0000-00007E2C0000}"/>
    <cellStyle name="40% - Accent1 37 3 2" xfId="11721" xr:uid="{00000000-0005-0000-0000-00007F2C0000}"/>
    <cellStyle name="40% - Accent1 37 3 3" xfId="11722" xr:uid="{00000000-0005-0000-0000-0000802C0000}"/>
    <cellStyle name="40% - Accent1 37 3_Essbase BS Tax Accounts EOY" xfId="11723" xr:uid="{00000000-0005-0000-0000-0000812C0000}"/>
    <cellStyle name="40% - Accent1 37 4" xfId="11724" xr:uid="{00000000-0005-0000-0000-0000822C0000}"/>
    <cellStyle name="40% - Accent1 37 5" xfId="11725" xr:uid="{00000000-0005-0000-0000-0000832C0000}"/>
    <cellStyle name="40% - Accent1 37_Essbase BS Tax Accounts EOY" xfId="11726" xr:uid="{00000000-0005-0000-0000-0000842C0000}"/>
    <cellStyle name="40% - Accent1 38" xfId="11727" xr:uid="{00000000-0005-0000-0000-0000852C0000}"/>
    <cellStyle name="40% - Accent1 38 2" xfId="11728" xr:uid="{00000000-0005-0000-0000-0000862C0000}"/>
    <cellStyle name="40% - Accent1 38 2 2" xfId="11729" xr:uid="{00000000-0005-0000-0000-0000872C0000}"/>
    <cellStyle name="40% - Accent1 38 2 2 2" xfId="11730" xr:uid="{00000000-0005-0000-0000-0000882C0000}"/>
    <cellStyle name="40% - Accent1 38 2 2 3" xfId="11731" xr:uid="{00000000-0005-0000-0000-0000892C0000}"/>
    <cellStyle name="40% - Accent1 38 2 2_Essbase BS Tax Accounts EOY" xfId="11732" xr:uid="{00000000-0005-0000-0000-00008A2C0000}"/>
    <cellStyle name="40% - Accent1 38 2 3" xfId="11733" xr:uid="{00000000-0005-0000-0000-00008B2C0000}"/>
    <cellStyle name="40% - Accent1 38 2 4" xfId="11734" xr:uid="{00000000-0005-0000-0000-00008C2C0000}"/>
    <cellStyle name="40% - Accent1 38 2_Essbase BS Tax Accounts EOY" xfId="11735" xr:uid="{00000000-0005-0000-0000-00008D2C0000}"/>
    <cellStyle name="40% - Accent1 38 3" xfId="11736" xr:uid="{00000000-0005-0000-0000-00008E2C0000}"/>
    <cellStyle name="40% - Accent1 38 3 2" xfId="11737" xr:uid="{00000000-0005-0000-0000-00008F2C0000}"/>
    <cellStyle name="40% - Accent1 38 3 3" xfId="11738" xr:uid="{00000000-0005-0000-0000-0000902C0000}"/>
    <cellStyle name="40% - Accent1 38 3_Essbase BS Tax Accounts EOY" xfId="11739" xr:uid="{00000000-0005-0000-0000-0000912C0000}"/>
    <cellStyle name="40% - Accent1 38 4" xfId="11740" xr:uid="{00000000-0005-0000-0000-0000922C0000}"/>
    <cellStyle name="40% - Accent1 38 5" xfId="11741" xr:uid="{00000000-0005-0000-0000-0000932C0000}"/>
    <cellStyle name="40% - Accent1 38_Essbase BS Tax Accounts EOY" xfId="11742" xr:uid="{00000000-0005-0000-0000-0000942C0000}"/>
    <cellStyle name="40% - Accent1 39" xfId="11743" xr:uid="{00000000-0005-0000-0000-0000952C0000}"/>
    <cellStyle name="40% - Accent1 39 2" xfId="11744" xr:uid="{00000000-0005-0000-0000-0000962C0000}"/>
    <cellStyle name="40% - Accent1 39 2 2" xfId="11745" xr:uid="{00000000-0005-0000-0000-0000972C0000}"/>
    <cellStyle name="40% - Accent1 39 2 2 2" xfId="11746" xr:uid="{00000000-0005-0000-0000-0000982C0000}"/>
    <cellStyle name="40% - Accent1 39 2 2 3" xfId="11747" xr:uid="{00000000-0005-0000-0000-0000992C0000}"/>
    <cellStyle name="40% - Accent1 39 2 2_Essbase BS Tax Accounts EOY" xfId="11748" xr:uid="{00000000-0005-0000-0000-00009A2C0000}"/>
    <cellStyle name="40% - Accent1 39 2 3" xfId="11749" xr:uid="{00000000-0005-0000-0000-00009B2C0000}"/>
    <cellStyle name="40% - Accent1 39 2 4" xfId="11750" xr:uid="{00000000-0005-0000-0000-00009C2C0000}"/>
    <cellStyle name="40% - Accent1 39 2_Essbase BS Tax Accounts EOY" xfId="11751" xr:uid="{00000000-0005-0000-0000-00009D2C0000}"/>
    <cellStyle name="40% - Accent1 39 3" xfId="11752" xr:uid="{00000000-0005-0000-0000-00009E2C0000}"/>
    <cellStyle name="40% - Accent1 39 3 2" xfId="11753" xr:uid="{00000000-0005-0000-0000-00009F2C0000}"/>
    <cellStyle name="40% - Accent1 39 3 3" xfId="11754" xr:uid="{00000000-0005-0000-0000-0000A02C0000}"/>
    <cellStyle name="40% - Accent1 39 3_Essbase BS Tax Accounts EOY" xfId="11755" xr:uid="{00000000-0005-0000-0000-0000A12C0000}"/>
    <cellStyle name="40% - Accent1 39 4" xfId="11756" xr:uid="{00000000-0005-0000-0000-0000A22C0000}"/>
    <cellStyle name="40% - Accent1 39 5" xfId="11757" xr:uid="{00000000-0005-0000-0000-0000A32C0000}"/>
    <cellStyle name="40% - Accent1 39_Essbase BS Tax Accounts EOY" xfId="11758" xr:uid="{00000000-0005-0000-0000-0000A42C0000}"/>
    <cellStyle name="40% - Accent1 4" xfId="11759" xr:uid="{00000000-0005-0000-0000-0000A52C0000}"/>
    <cellStyle name="40% - Accent1 4 10" xfId="11760" xr:uid="{00000000-0005-0000-0000-0000A62C0000}"/>
    <cellStyle name="40% - Accent1 4 10 2" xfId="11761" xr:uid="{00000000-0005-0000-0000-0000A72C0000}"/>
    <cellStyle name="40% - Accent1 4 10 2 2" xfId="11762" xr:uid="{00000000-0005-0000-0000-0000A82C0000}"/>
    <cellStyle name="40% - Accent1 4 10 3" xfId="11763" xr:uid="{00000000-0005-0000-0000-0000A92C0000}"/>
    <cellStyle name="40% - Accent1 4 11" xfId="11764" xr:uid="{00000000-0005-0000-0000-0000AA2C0000}"/>
    <cellStyle name="40% - Accent1 4 11 2" xfId="11765" xr:uid="{00000000-0005-0000-0000-0000AB2C0000}"/>
    <cellStyle name="40% - Accent1 4 11 2 2" xfId="11766" xr:uid="{00000000-0005-0000-0000-0000AC2C0000}"/>
    <cellStyle name="40% - Accent1 4 11 3" xfId="11767" xr:uid="{00000000-0005-0000-0000-0000AD2C0000}"/>
    <cellStyle name="40% - Accent1 4 12" xfId="11768" xr:uid="{00000000-0005-0000-0000-0000AE2C0000}"/>
    <cellStyle name="40% - Accent1 4 12 2" xfId="11769" xr:uid="{00000000-0005-0000-0000-0000AF2C0000}"/>
    <cellStyle name="40% - Accent1 4 12 2 2" xfId="11770" xr:uid="{00000000-0005-0000-0000-0000B02C0000}"/>
    <cellStyle name="40% - Accent1 4 12 3" xfId="11771" xr:uid="{00000000-0005-0000-0000-0000B12C0000}"/>
    <cellStyle name="40% - Accent1 4 13" xfId="11772" xr:uid="{00000000-0005-0000-0000-0000B22C0000}"/>
    <cellStyle name="40% - Accent1 4 13 2" xfId="11773" xr:uid="{00000000-0005-0000-0000-0000B32C0000}"/>
    <cellStyle name="40% - Accent1 4 2" xfId="11774" xr:uid="{00000000-0005-0000-0000-0000B42C0000}"/>
    <cellStyle name="40% - Accent1 4 2 2" xfId="11775" xr:uid="{00000000-0005-0000-0000-0000B52C0000}"/>
    <cellStyle name="40% - Accent1 4 2 2 2" xfId="11776" xr:uid="{00000000-0005-0000-0000-0000B62C0000}"/>
    <cellStyle name="40% - Accent1 4 2 2 3" xfId="11777" xr:uid="{00000000-0005-0000-0000-0000B72C0000}"/>
    <cellStyle name="40% - Accent1 4 2 2 4" xfId="11778" xr:uid="{00000000-0005-0000-0000-0000B82C0000}"/>
    <cellStyle name="40% - Accent1 4 2 2_Essbase BS Tax Accounts EOY" xfId="11779" xr:uid="{00000000-0005-0000-0000-0000B92C0000}"/>
    <cellStyle name="40% - Accent1 4 2 3" xfId="11780" xr:uid="{00000000-0005-0000-0000-0000BA2C0000}"/>
    <cellStyle name="40% - Accent1 4 2 4" xfId="11781" xr:uid="{00000000-0005-0000-0000-0000BB2C0000}"/>
    <cellStyle name="40% - Accent1 4 2 5" xfId="11782" xr:uid="{00000000-0005-0000-0000-0000BC2C0000}"/>
    <cellStyle name="40% - Accent1 4 2 6" xfId="11783" xr:uid="{00000000-0005-0000-0000-0000BD2C0000}"/>
    <cellStyle name="40% - Accent1 4 2 7" xfId="11784" xr:uid="{00000000-0005-0000-0000-0000BE2C0000}"/>
    <cellStyle name="40% - Accent1 4 2_Basis Info" xfId="11785" xr:uid="{00000000-0005-0000-0000-0000BF2C0000}"/>
    <cellStyle name="40% - Accent1 4 3" xfId="11786" xr:uid="{00000000-0005-0000-0000-0000C02C0000}"/>
    <cellStyle name="40% - Accent1 4 3 2" xfId="11787" xr:uid="{00000000-0005-0000-0000-0000C12C0000}"/>
    <cellStyle name="40% - Accent1 4 4" xfId="11788" xr:uid="{00000000-0005-0000-0000-0000C22C0000}"/>
    <cellStyle name="40% - Accent1 4 4 2" xfId="11789" xr:uid="{00000000-0005-0000-0000-0000C32C0000}"/>
    <cellStyle name="40% - Accent1 4 4 3" xfId="11790" xr:uid="{00000000-0005-0000-0000-0000C42C0000}"/>
    <cellStyle name="40% - Accent1 4 4 3 2" xfId="11791" xr:uid="{00000000-0005-0000-0000-0000C52C0000}"/>
    <cellStyle name="40% - Accent1 4 4 3 3" xfId="11792" xr:uid="{00000000-0005-0000-0000-0000C62C0000}"/>
    <cellStyle name="40% - Accent1 4 4 3_Essbase BS Tax Accounts EOY" xfId="11793" xr:uid="{00000000-0005-0000-0000-0000C72C0000}"/>
    <cellStyle name="40% - Accent1 4 4 4" xfId="11794" xr:uid="{00000000-0005-0000-0000-0000C82C0000}"/>
    <cellStyle name="40% - Accent1 4 4_Essbase BS Tax Accounts EOY" xfId="11795" xr:uid="{00000000-0005-0000-0000-0000C92C0000}"/>
    <cellStyle name="40% - Accent1 4 5" xfId="11796" xr:uid="{00000000-0005-0000-0000-0000CA2C0000}"/>
    <cellStyle name="40% - Accent1 4 5 2" xfId="11797" xr:uid="{00000000-0005-0000-0000-0000CB2C0000}"/>
    <cellStyle name="40% - Accent1 4 5 2 2" xfId="11798" xr:uid="{00000000-0005-0000-0000-0000CC2C0000}"/>
    <cellStyle name="40% - Accent1 4 5 2 2 2" xfId="11799" xr:uid="{00000000-0005-0000-0000-0000CD2C0000}"/>
    <cellStyle name="40% - Accent1 4 5 2 3" xfId="11800" xr:uid="{00000000-0005-0000-0000-0000CE2C0000}"/>
    <cellStyle name="40% - Accent1 4 5 3" xfId="11801" xr:uid="{00000000-0005-0000-0000-0000CF2C0000}"/>
    <cellStyle name="40% - Accent1 4 5 3 2" xfId="11802" xr:uid="{00000000-0005-0000-0000-0000D02C0000}"/>
    <cellStyle name="40% - Accent1 4 5 4" xfId="11803" xr:uid="{00000000-0005-0000-0000-0000D12C0000}"/>
    <cellStyle name="40% - Accent1 4 5 5" xfId="11804" xr:uid="{00000000-0005-0000-0000-0000D22C0000}"/>
    <cellStyle name="40% - Accent1 4 5 6" xfId="11805" xr:uid="{00000000-0005-0000-0000-0000D32C0000}"/>
    <cellStyle name="40% - Accent1 4 5_Essbase BS Tax Accounts EOY" xfId="11806" xr:uid="{00000000-0005-0000-0000-0000D42C0000}"/>
    <cellStyle name="40% - Accent1 4 6" xfId="11807" xr:uid="{00000000-0005-0000-0000-0000D52C0000}"/>
    <cellStyle name="40% - Accent1 4 6 2" xfId="11808" xr:uid="{00000000-0005-0000-0000-0000D62C0000}"/>
    <cellStyle name="40% - Accent1 4 6 2 2" xfId="11809" xr:uid="{00000000-0005-0000-0000-0000D72C0000}"/>
    <cellStyle name="40% - Accent1 4 6 3" xfId="11810" xr:uid="{00000000-0005-0000-0000-0000D82C0000}"/>
    <cellStyle name="40% - Accent1 4 6 4" xfId="11811" xr:uid="{00000000-0005-0000-0000-0000D92C0000}"/>
    <cellStyle name="40% - Accent1 4 6_Essbase BS Tax Accounts EOY" xfId="11812" xr:uid="{00000000-0005-0000-0000-0000DA2C0000}"/>
    <cellStyle name="40% - Accent1 4 7" xfId="11813" xr:uid="{00000000-0005-0000-0000-0000DB2C0000}"/>
    <cellStyle name="40% - Accent1 4 7 2" xfId="11814" xr:uid="{00000000-0005-0000-0000-0000DC2C0000}"/>
    <cellStyle name="40% - Accent1 4 7 2 2" xfId="11815" xr:uid="{00000000-0005-0000-0000-0000DD2C0000}"/>
    <cellStyle name="40% - Accent1 4 7 3" xfId="11816" xr:uid="{00000000-0005-0000-0000-0000DE2C0000}"/>
    <cellStyle name="40% - Accent1 4 7 4" xfId="11817" xr:uid="{00000000-0005-0000-0000-0000DF2C0000}"/>
    <cellStyle name="40% - Accent1 4 7_Essbase BS Tax Accounts EOY" xfId="11818" xr:uid="{00000000-0005-0000-0000-0000E02C0000}"/>
    <cellStyle name="40% - Accent1 4 8" xfId="11819" xr:uid="{00000000-0005-0000-0000-0000E12C0000}"/>
    <cellStyle name="40% - Accent1 4 8 2" xfId="11820" xr:uid="{00000000-0005-0000-0000-0000E22C0000}"/>
    <cellStyle name="40% - Accent1 4 8 2 2" xfId="11821" xr:uid="{00000000-0005-0000-0000-0000E32C0000}"/>
    <cellStyle name="40% - Accent1 4 8 3" xfId="11822" xr:uid="{00000000-0005-0000-0000-0000E42C0000}"/>
    <cellStyle name="40% - Accent1 4 8 4" xfId="11823" xr:uid="{00000000-0005-0000-0000-0000E52C0000}"/>
    <cellStyle name="40% - Accent1 4 8_Essbase BS Tax Accounts EOY" xfId="11824" xr:uid="{00000000-0005-0000-0000-0000E62C0000}"/>
    <cellStyle name="40% - Accent1 4 9" xfId="11825" xr:uid="{00000000-0005-0000-0000-0000E72C0000}"/>
    <cellStyle name="40% - Accent1 4 9 2" xfId="11826" xr:uid="{00000000-0005-0000-0000-0000E82C0000}"/>
    <cellStyle name="40% - Accent1 4 9 2 2" xfId="11827" xr:uid="{00000000-0005-0000-0000-0000E92C0000}"/>
    <cellStyle name="40% - Accent1 4 9 3" xfId="11828" xr:uid="{00000000-0005-0000-0000-0000EA2C0000}"/>
    <cellStyle name="40% - Accent1 4 9 4" xfId="11829" xr:uid="{00000000-0005-0000-0000-0000EB2C0000}"/>
    <cellStyle name="40% - Accent1 4 9_Essbase BS Tax Accounts EOY" xfId="11830" xr:uid="{00000000-0005-0000-0000-0000EC2C0000}"/>
    <cellStyle name="40% - Accent1 4_Cap Software Basis Adj" xfId="11831" xr:uid="{00000000-0005-0000-0000-0000ED2C0000}"/>
    <cellStyle name="40% - Accent1 40" xfId="11832" xr:uid="{00000000-0005-0000-0000-0000EE2C0000}"/>
    <cellStyle name="40% - Accent1 40 2" xfId="11833" xr:uid="{00000000-0005-0000-0000-0000EF2C0000}"/>
    <cellStyle name="40% - Accent1 40 2 2" xfId="11834" xr:uid="{00000000-0005-0000-0000-0000F02C0000}"/>
    <cellStyle name="40% - Accent1 40 2 2 2" xfId="11835" xr:uid="{00000000-0005-0000-0000-0000F12C0000}"/>
    <cellStyle name="40% - Accent1 40 2 2 3" xfId="11836" xr:uid="{00000000-0005-0000-0000-0000F22C0000}"/>
    <cellStyle name="40% - Accent1 40 2 2_Essbase BS Tax Accounts EOY" xfId="11837" xr:uid="{00000000-0005-0000-0000-0000F32C0000}"/>
    <cellStyle name="40% - Accent1 40 2 3" xfId="11838" xr:uid="{00000000-0005-0000-0000-0000F42C0000}"/>
    <cellStyle name="40% - Accent1 40 2 4" xfId="11839" xr:uid="{00000000-0005-0000-0000-0000F52C0000}"/>
    <cellStyle name="40% - Accent1 40 2_Essbase BS Tax Accounts EOY" xfId="11840" xr:uid="{00000000-0005-0000-0000-0000F62C0000}"/>
    <cellStyle name="40% - Accent1 40 3" xfId="11841" xr:uid="{00000000-0005-0000-0000-0000F72C0000}"/>
    <cellStyle name="40% - Accent1 40 3 2" xfId="11842" xr:uid="{00000000-0005-0000-0000-0000F82C0000}"/>
    <cellStyle name="40% - Accent1 40 3 3" xfId="11843" xr:uid="{00000000-0005-0000-0000-0000F92C0000}"/>
    <cellStyle name="40% - Accent1 40 3_Essbase BS Tax Accounts EOY" xfId="11844" xr:uid="{00000000-0005-0000-0000-0000FA2C0000}"/>
    <cellStyle name="40% - Accent1 40 4" xfId="11845" xr:uid="{00000000-0005-0000-0000-0000FB2C0000}"/>
    <cellStyle name="40% - Accent1 40 5" xfId="11846" xr:uid="{00000000-0005-0000-0000-0000FC2C0000}"/>
    <cellStyle name="40% - Accent1 40_Essbase BS Tax Accounts EOY" xfId="11847" xr:uid="{00000000-0005-0000-0000-0000FD2C0000}"/>
    <cellStyle name="40% - Accent1 41" xfId="11848" xr:uid="{00000000-0005-0000-0000-0000FE2C0000}"/>
    <cellStyle name="40% - Accent1 41 2" xfId="11849" xr:uid="{00000000-0005-0000-0000-0000FF2C0000}"/>
    <cellStyle name="40% - Accent1 41 2 2" xfId="11850" xr:uid="{00000000-0005-0000-0000-0000002D0000}"/>
    <cellStyle name="40% - Accent1 41 2 2 2" xfId="11851" xr:uid="{00000000-0005-0000-0000-0000012D0000}"/>
    <cellStyle name="40% - Accent1 41 2 2 3" xfId="11852" xr:uid="{00000000-0005-0000-0000-0000022D0000}"/>
    <cellStyle name="40% - Accent1 41 2 2_Essbase BS Tax Accounts EOY" xfId="11853" xr:uid="{00000000-0005-0000-0000-0000032D0000}"/>
    <cellStyle name="40% - Accent1 41 2 3" xfId="11854" xr:uid="{00000000-0005-0000-0000-0000042D0000}"/>
    <cellStyle name="40% - Accent1 41 2 4" xfId="11855" xr:uid="{00000000-0005-0000-0000-0000052D0000}"/>
    <cellStyle name="40% - Accent1 41 2_Essbase BS Tax Accounts EOY" xfId="11856" xr:uid="{00000000-0005-0000-0000-0000062D0000}"/>
    <cellStyle name="40% - Accent1 41 3" xfId="11857" xr:uid="{00000000-0005-0000-0000-0000072D0000}"/>
    <cellStyle name="40% - Accent1 41 3 2" xfId="11858" xr:uid="{00000000-0005-0000-0000-0000082D0000}"/>
    <cellStyle name="40% - Accent1 41 3 3" xfId="11859" xr:uid="{00000000-0005-0000-0000-0000092D0000}"/>
    <cellStyle name="40% - Accent1 41 3_Essbase BS Tax Accounts EOY" xfId="11860" xr:uid="{00000000-0005-0000-0000-00000A2D0000}"/>
    <cellStyle name="40% - Accent1 41 4" xfId="11861" xr:uid="{00000000-0005-0000-0000-00000B2D0000}"/>
    <cellStyle name="40% - Accent1 41 5" xfId="11862" xr:uid="{00000000-0005-0000-0000-00000C2D0000}"/>
    <cellStyle name="40% - Accent1 41_Essbase BS Tax Accounts EOY" xfId="11863" xr:uid="{00000000-0005-0000-0000-00000D2D0000}"/>
    <cellStyle name="40% - Accent1 42" xfId="11864" xr:uid="{00000000-0005-0000-0000-00000E2D0000}"/>
    <cellStyle name="40% - Accent1 42 2" xfId="11865" xr:uid="{00000000-0005-0000-0000-00000F2D0000}"/>
    <cellStyle name="40% - Accent1 42 2 2" xfId="11866" xr:uid="{00000000-0005-0000-0000-0000102D0000}"/>
    <cellStyle name="40% - Accent1 42 2 2 2" xfId="11867" xr:uid="{00000000-0005-0000-0000-0000112D0000}"/>
    <cellStyle name="40% - Accent1 42 2 2 3" xfId="11868" xr:uid="{00000000-0005-0000-0000-0000122D0000}"/>
    <cellStyle name="40% - Accent1 42 2 2_Essbase BS Tax Accounts EOY" xfId="11869" xr:uid="{00000000-0005-0000-0000-0000132D0000}"/>
    <cellStyle name="40% - Accent1 42 2 3" xfId="11870" xr:uid="{00000000-0005-0000-0000-0000142D0000}"/>
    <cellStyle name="40% - Accent1 42 2 4" xfId="11871" xr:uid="{00000000-0005-0000-0000-0000152D0000}"/>
    <cellStyle name="40% - Accent1 42 2_Essbase BS Tax Accounts EOY" xfId="11872" xr:uid="{00000000-0005-0000-0000-0000162D0000}"/>
    <cellStyle name="40% - Accent1 42 3" xfId="11873" xr:uid="{00000000-0005-0000-0000-0000172D0000}"/>
    <cellStyle name="40% - Accent1 42 3 2" xfId="11874" xr:uid="{00000000-0005-0000-0000-0000182D0000}"/>
    <cellStyle name="40% - Accent1 42 3 3" xfId="11875" xr:uid="{00000000-0005-0000-0000-0000192D0000}"/>
    <cellStyle name="40% - Accent1 42 3_Essbase BS Tax Accounts EOY" xfId="11876" xr:uid="{00000000-0005-0000-0000-00001A2D0000}"/>
    <cellStyle name="40% - Accent1 42 4" xfId="11877" xr:uid="{00000000-0005-0000-0000-00001B2D0000}"/>
    <cellStyle name="40% - Accent1 42 5" xfId="11878" xr:uid="{00000000-0005-0000-0000-00001C2D0000}"/>
    <cellStyle name="40% - Accent1 42_Essbase BS Tax Accounts EOY" xfId="11879" xr:uid="{00000000-0005-0000-0000-00001D2D0000}"/>
    <cellStyle name="40% - Accent1 43" xfId="11880" xr:uid="{00000000-0005-0000-0000-00001E2D0000}"/>
    <cellStyle name="40% - Accent1 43 2" xfId="11881" xr:uid="{00000000-0005-0000-0000-00001F2D0000}"/>
    <cellStyle name="40% - Accent1 43 2 2" xfId="11882" xr:uid="{00000000-0005-0000-0000-0000202D0000}"/>
    <cellStyle name="40% - Accent1 43 2 2 2" xfId="11883" xr:uid="{00000000-0005-0000-0000-0000212D0000}"/>
    <cellStyle name="40% - Accent1 43 2 2 3" xfId="11884" xr:uid="{00000000-0005-0000-0000-0000222D0000}"/>
    <cellStyle name="40% - Accent1 43 2 2_Essbase BS Tax Accounts EOY" xfId="11885" xr:uid="{00000000-0005-0000-0000-0000232D0000}"/>
    <cellStyle name="40% - Accent1 43 2 3" xfId="11886" xr:uid="{00000000-0005-0000-0000-0000242D0000}"/>
    <cellStyle name="40% - Accent1 43 2 4" xfId="11887" xr:uid="{00000000-0005-0000-0000-0000252D0000}"/>
    <cellStyle name="40% - Accent1 43 2_Essbase BS Tax Accounts EOY" xfId="11888" xr:uid="{00000000-0005-0000-0000-0000262D0000}"/>
    <cellStyle name="40% - Accent1 43 3" xfId="11889" xr:uid="{00000000-0005-0000-0000-0000272D0000}"/>
    <cellStyle name="40% - Accent1 43 3 2" xfId="11890" xr:uid="{00000000-0005-0000-0000-0000282D0000}"/>
    <cellStyle name="40% - Accent1 43 3 3" xfId="11891" xr:uid="{00000000-0005-0000-0000-0000292D0000}"/>
    <cellStyle name="40% - Accent1 43 3_Essbase BS Tax Accounts EOY" xfId="11892" xr:uid="{00000000-0005-0000-0000-00002A2D0000}"/>
    <cellStyle name="40% - Accent1 43 4" xfId="11893" xr:uid="{00000000-0005-0000-0000-00002B2D0000}"/>
    <cellStyle name="40% - Accent1 43 5" xfId="11894" xr:uid="{00000000-0005-0000-0000-00002C2D0000}"/>
    <cellStyle name="40% - Accent1 43_Essbase BS Tax Accounts EOY" xfId="11895" xr:uid="{00000000-0005-0000-0000-00002D2D0000}"/>
    <cellStyle name="40% - Accent1 44" xfId="11896" xr:uid="{00000000-0005-0000-0000-00002E2D0000}"/>
    <cellStyle name="40% - Accent1 44 2" xfId="11897" xr:uid="{00000000-0005-0000-0000-00002F2D0000}"/>
    <cellStyle name="40% - Accent1 44 2 2" xfId="11898" xr:uid="{00000000-0005-0000-0000-0000302D0000}"/>
    <cellStyle name="40% - Accent1 44 2 2 2" xfId="11899" xr:uid="{00000000-0005-0000-0000-0000312D0000}"/>
    <cellStyle name="40% - Accent1 44 2 2 3" xfId="11900" xr:uid="{00000000-0005-0000-0000-0000322D0000}"/>
    <cellStyle name="40% - Accent1 44 2 2_Essbase BS Tax Accounts EOY" xfId="11901" xr:uid="{00000000-0005-0000-0000-0000332D0000}"/>
    <cellStyle name="40% - Accent1 44 2 3" xfId="11902" xr:uid="{00000000-0005-0000-0000-0000342D0000}"/>
    <cellStyle name="40% - Accent1 44 2 4" xfId="11903" xr:uid="{00000000-0005-0000-0000-0000352D0000}"/>
    <cellStyle name="40% - Accent1 44 2_Essbase BS Tax Accounts EOY" xfId="11904" xr:uid="{00000000-0005-0000-0000-0000362D0000}"/>
    <cellStyle name="40% - Accent1 44 3" xfId="11905" xr:uid="{00000000-0005-0000-0000-0000372D0000}"/>
    <cellStyle name="40% - Accent1 44 3 2" xfId="11906" xr:uid="{00000000-0005-0000-0000-0000382D0000}"/>
    <cellStyle name="40% - Accent1 44 3 3" xfId="11907" xr:uid="{00000000-0005-0000-0000-0000392D0000}"/>
    <cellStyle name="40% - Accent1 44 3_Essbase BS Tax Accounts EOY" xfId="11908" xr:uid="{00000000-0005-0000-0000-00003A2D0000}"/>
    <cellStyle name="40% - Accent1 44 4" xfId="11909" xr:uid="{00000000-0005-0000-0000-00003B2D0000}"/>
    <cellStyle name="40% - Accent1 44 5" xfId="11910" xr:uid="{00000000-0005-0000-0000-00003C2D0000}"/>
    <cellStyle name="40% - Accent1 44_Essbase BS Tax Accounts EOY" xfId="11911" xr:uid="{00000000-0005-0000-0000-00003D2D0000}"/>
    <cellStyle name="40% - Accent1 45" xfId="11912" xr:uid="{00000000-0005-0000-0000-00003E2D0000}"/>
    <cellStyle name="40% - Accent1 45 2" xfId="11913" xr:uid="{00000000-0005-0000-0000-00003F2D0000}"/>
    <cellStyle name="40% - Accent1 45 2 2" xfId="11914" xr:uid="{00000000-0005-0000-0000-0000402D0000}"/>
    <cellStyle name="40% - Accent1 45 2 2 2" xfId="11915" xr:uid="{00000000-0005-0000-0000-0000412D0000}"/>
    <cellStyle name="40% - Accent1 45 2 2 3" xfId="11916" xr:uid="{00000000-0005-0000-0000-0000422D0000}"/>
    <cellStyle name="40% - Accent1 45 2 2_Essbase BS Tax Accounts EOY" xfId="11917" xr:uid="{00000000-0005-0000-0000-0000432D0000}"/>
    <cellStyle name="40% - Accent1 45 2 3" xfId="11918" xr:uid="{00000000-0005-0000-0000-0000442D0000}"/>
    <cellStyle name="40% - Accent1 45 2 4" xfId="11919" xr:uid="{00000000-0005-0000-0000-0000452D0000}"/>
    <cellStyle name="40% - Accent1 45 2_Essbase BS Tax Accounts EOY" xfId="11920" xr:uid="{00000000-0005-0000-0000-0000462D0000}"/>
    <cellStyle name="40% - Accent1 45 3" xfId="11921" xr:uid="{00000000-0005-0000-0000-0000472D0000}"/>
    <cellStyle name="40% - Accent1 45 3 2" xfId="11922" xr:uid="{00000000-0005-0000-0000-0000482D0000}"/>
    <cellStyle name="40% - Accent1 45 3 3" xfId="11923" xr:uid="{00000000-0005-0000-0000-0000492D0000}"/>
    <cellStyle name="40% - Accent1 45 3_Essbase BS Tax Accounts EOY" xfId="11924" xr:uid="{00000000-0005-0000-0000-00004A2D0000}"/>
    <cellStyle name="40% - Accent1 45 4" xfId="11925" xr:uid="{00000000-0005-0000-0000-00004B2D0000}"/>
    <cellStyle name="40% - Accent1 45 5" xfId="11926" xr:uid="{00000000-0005-0000-0000-00004C2D0000}"/>
    <cellStyle name="40% - Accent1 45_Essbase BS Tax Accounts EOY" xfId="11927" xr:uid="{00000000-0005-0000-0000-00004D2D0000}"/>
    <cellStyle name="40% - Accent1 46" xfId="11928" xr:uid="{00000000-0005-0000-0000-00004E2D0000}"/>
    <cellStyle name="40% - Accent1 46 2" xfId="11929" xr:uid="{00000000-0005-0000-0000-00004F2D0000}"/>
    <cellStyle name="40% - Accent1 46 2 2" xfId="11930" xr:uid="{00000000-0005-0000-0000-0000502D0000}"/>
    <cellStyle name="40% - Accent1 46 2 2 2" xfId="11931" xr:uid="{00000000-0005-0000-0000-0000512D0000}"/>
    <cellStyle name="40% - Accent1 46 2 2 3" xfId="11932" xr:uid="{00000000-0005-0000-0000-0000522D0000}"/>
    <cellStyle name="40% - Accent1 46 2 2_Essbase BS Tax Accounts EOY" xfId="11933" xr:uid="{00000000-0005-0000-0000-0000532D0000}"/>
    <cellStyle name="40% - Accent1 46 2 3" xfId="11934" xr:uid="{00000000-0005-0000-0000-0000542D0000}"/>
    <cellStyle name="40% - Accent1 46 2 4" xfId="11935" xr:uid="{00000000-0005-0000-0000-0000552D0000}"/>
    <cellStyle name="40% - Accent1 46 2_Essbase BS Tax Accounts EOY" xfId="11936" xr:uid="{00000000-0005-0000-0000-0000562D0000}"/>
    <cellStyle name="40% - Accent1 46 3" xfId="11937" xr:uid="{00000000-0005-0000-0000-0000572D0000}"/>
    <cellStyle name="40% - Accent1 46 3 2" xfId="11938" xr:uid="{00000000-0005-0000-0000-0000582D0000}"/>
    <cellStyle name="40% - Accent1 46 3 3" xfId="11939" xr:uid="{00000000-0005-0000-0000-0000592D0000}"/>
    <cellStyle name="40% - Accent1 46 3_Essbase BS Tax Accounts EOY" xfId="11940" xr:uid="{00000000-0005-0000-0000-00005A2D0000}"/>
    <cellStyle name="40% - Accent1 46 4" xfId="11941" xr:uid="{00000000-0005-0000-0000-00005B2D0000}"/>
    <cellStyle name="40% - Accent1 46 5" xfId="11942" xr:uid="{00000000-0005-0000-0000-00005C2D0000}"/>
    <cellStyle name="40% - Accent1 46_Essbase BS Tax Accounts EOY" xfId="11943" xr:uid="{00000000-0005-0000-0000-00005D2D0000}"/>
    <cellStyle name="40% - Accent1 47" xfId="11944" xr:uid="{00000000-0005-0000-0000-00005E2D0000}"/>
    <cellStyle name="40% - Accent1 47 2" xfId="11945" xr:uid="{00000000-0005-0000-0000-00005F2D0000}"/>
    <cellStyle name="40% - Accent1 47 2 2" xfId="11946" xr:uid="{00000000-0005-0000-0000-0000602D0000}"/>
    <cellStyle name="40% - Accent1 47 2 2 2" xfId="11947" xr:uid="{00000000-0005-0000-0000-0000612D0000}"/>
    <cellStyle name="40% - Accent1 47 2 2 3" xfId="11948" xr:uid="{00000000-0005-0000-0000-0000622D0000}"/>
    <cellStyle name="40% - Accent1 47 2 2_Essbase BS Tax Accounts EOY" xfId="11949" xr:uid="{00000000-0005-0000-0000-0000632D0000}"/>
    <cellStyle name="40% - Accent1 47 2 3" xfId="11950" xr:uid="{00000000-0005-0000-0000-0000642D0000}"/>
    <cellStyle name="40% - Accent1 47 2 4" xfId="11951" xr:uid="{00000000-0005-0000-0000-0000652D0000}"/>
    <cellStyle name="40% - Accent1 47 2_Essbase BS Tax Accounts EOY" xfId="11952" xr:uid="{00000000-0005-0000-0000-0000662D0000}"/>
    <cellStyle name="40% - Accent1 47 3" xfId="11953" xr:uid="{00000000-0005-0000-0000-0000672D0000}"/>
    <cellStyle name="40% - Accent1 47 3 2" xfId="11954" xr:uid="{00000000-0005-0000-0000-0000682D0000}"/>
    <cellStyle name="40% - Accent1 47 3 3" xfId="11955" xr:uid="{00000000-0005-0000-0000-0000692D0000}"/>
    <cellStyle name="40% - Accent1 47 3_Essbase BS Tax Accounts EOY" xfId="11956" xr:uid="{00000000-0005-0000-0000-00006A2D0000}"/>
    <cellStyle name="40% - Accent1 47 4" xfId="11957" xr:uid="{00000000-0005-0000-0000-00006B2D0000}"/>
    <cellStyle name="40% - Accent1 47 5" xfId="11958" xr:uid="{00000000-0005-0000-0000-00006C2D0000}"/>
    <cellStyle name="40% - Accent1 47_Essbase BS Tax Accounts EOY" xfId="11959" xr:uid="{00000000-0005-0000-0000-00006D2D0000}"/>
    <cellStyle name="40% - Accent1 48" xfId="11960" xr:uid="{00000000-0005-0000-0000-00006E2D0000}"/>
    <cellStyle name="40% - Accent1 48 2" xfId="11961" xr:uid="{00000000-0005-0000-0000-00006F2D0000}"/>
    <cellStyle name="40% - Accent1 48 2 2" xfId="11962" xr:uid="{00000000-0005-0000-0000-0000702D0000}"/>
    <cellStyle name="40% - Accent1 48 2 2 2" xfId="11963" xr:uid="{00000000-0005-0000-0000-0000712D0000}"/>
    <cellStyle name="40% - Accent1 48 2 2 3" xfId="11964" xr:uid="{00000000-0005-0000-0000-0000722D0000}"/>
    <cellStyle name="40% - Accent1 48 2 2_Essbase BS Tax Accounts EOY" xfId="11965" xr:uid="{00000000-0005-0000-0000-0000732D0000}"/>
    <cellStyle name="40% - Accent1 48 2 3" xfId="11966" xr:uid="{00000000-0005-0000-0000-0000742D0000}"/>
    <cellStyle name="40% - Accent1 48 2 4" xfId="11967" xr:uid="{00000000-0005-0000-0000-0000752D0000}"/>
    <cellStyle name="40% - Accent1 48 2_Essbase BS Tax Accounts EOY" xfId="11968" xr:uid="{00000000-0005-0000-0000-0000762D0000}"/>
    <cellStyle name="40% - Accent1 48 3" xfId="11969" xr:uid="{00000000-0005-0000-0000-0000772D0000}"/>
    <cellStyle name="40% - Accent1 48 3 2" xfId="11970" xr:uid="{00000000-0005-0000-0000-0000782D0000}"/>
    <cellStyle name="40% - Accent1 48 3 3" xfId="11971" xr:uid="{00000000-0005-0000-0000-0000792D0000}"/>
    <cellStyle name="40% - Accent1 48 3_Essbase BS Tax Accounts EOY" xfId="11972" xr:uid="{00000000-0005-0000-0000-00007A2D0000}"/>
    <cellStyle name="40% - Accent1 48 4" xfId="11973" xr:uid="{00000000-0005-0000-0000-00007B2D0000}"/>
    <cellStyle name="40% - Accent1 48 5" xfId="11974" xr:uid="{00000000-0005-0000-0000-00007C2D0000}"/>
    <cellStyle name="40% - Accent1 48_Essbase BS Tax Accounts EOY" xfId="11975" xr:uid="{00000000-0005-0000-0000-00007D2D0000}"/>
    <cellStyle name="40% - Accent1 49" xfId="11976" xr:uid="{00000000-0005-0000-0000-00007E2D0000}"/>
    <cellStyle name="40% - Accent1 49 2" xfId="11977" xr:uid="{00000000-0005-0000-0000-00007F2D0000}"/>
    <cellStyle name="40% - Accent1 49 2 2" xfId="11978" xr:uid="{00000000-0005-0000-0000-0000802D0000}"/>
    <cellStyle name="40% - Accent1 49 2 2 2" xfId="11979" xr:uid="{00000000-0005-0000-0000-0000812D0000}"/>
    <cellStyle name="40% - Accent1 49 2 2 3" xfId="11980" xr:uid="{00000000-0005-0000-0000-0000822D0000}"/>
    <cellStyle name="40% - Accent1 49 2 2_Essbase BS Tax Accounts EOY" xfId="11981" xr:uid="{00000000-0005-0000-0000-0000832D0000}"/>
    <cellStyle name="40% - Accent1 49 2 3" xfId="11982" xr:uid="{00000000-0005-0000-0000-0000842D0000}"/>
    <cellStyle name="40% - Accent1 49 2 4" xfId="11983" xr:uid="{00000000-0005-0000-0000-0000852D0000}"/>
    <cellStyle name="40% - Accent1 49 2_Essbase BS Tax Accounts EOY" xfId="11984" xr:uid="{00000000-0005-0000-0000-0000862D0000}"/>
    <cellStyle name="40% - Accent1 49 3" xfId="11985" xr:uid="{00000000-0005-0000-0000-0000872D0000}"/>
    <cellStyle name="40% - Accent1 49 3 2" xfId="11986" xr:uid="{00000000-0005-0000-0000-0000882D0000}"/>
    <cellStyle name="40% - Accent1 49 3 3" xfId="11987" xr:uid="{00000000-0005-0000-0000-0000892D0000}"/>
    <cellStyle name="40% - Accent1 49 3_Essbase BS Tax Accounts EOY" xfId="11988" xr:uid="{00000000-0005-0000-0000-00008A2D0000}"/>
    <cellStyle name="40% - Accent1 49 4" xfId="11989" xr:uid="{00000000-0005-0000-0000-00008B2D0000}"/>
    <cellStyle name="40% - Accent1 49 5" xfId="11990" xr:uid="{00000000-0005-0000-0000-00008C2D0000}"/>
    <cellStyle name="40% - Accent1 49_Essbase BS Tax Accounts EOY" xfId="11991" xr:uid="{00000000-0005-0000-0000-00008D2D0000}"/>
    <cellStyle name="40% - Accent1 5" xfId="11992" xr:uid="{00000000-0005-0000-0000-00008E2D0000}"/>
    <cellStyle name="40% - Accent1 5 2" xfId="11993" xr:uid="{00000000-0005-0000-0000-00008F2D0000}"/>
    <cellStyle name="40% - Accent1 5 2 2" xfId="11994" xr:uid="{00000000-0005-0000-0000-0000902D0000}"/>
    <cellStyle name="40% - Accent1 5 2 3" xfId="11995" xr:uid="{00000000-0005-0000-0000-0000912D0000}"/>
    <cellStyle name="40% - Accent1 5 2 4" xfId="11996" xr:uid="{00000000-0005-0000-0000-0000922D0000}"/>
    <cellStyle name="40% - Accent1 5 2_Essbase BS Tax Accounts EOY" xfId="11997" xr:uid="{00000000-0005-0000-0000-0000932D0000}"/>
    <cellStyle name="40% - Accent1 5 3" xfId="11998" xr:uid="{00000000-0005-0000-0000-0000942D0000}"/>
    <cellStyle name="40% - Accent1 5 3 2" xfId="11999" xr:uid="{00000000-0005-0000-0000-0000952D0000}"/>
    <cellStyle name="40% - Accent1 5 4" xfId="12000" xr:uid="{00000000-0005-0000-0000-0000962D0000}"/>
    <cellStyle name="40% - Accent1 5 4 2" xfId="12001" xr:uid="{00000000-0005-0000-0000-0000972D0000}"/>
    <cellStyle name="40% - Accent1 5 4 3" xfId="12002" xr:uid="{00000000-0005-0000-0000-0000982D0000}"/>
    <cellStyle name="40% - Accent1 5 4_Essbase BS Tax Accounts EOY" xfId="12003" xr:uid="{00000000-0005-0000-0000-0000992D0000}"/>
    <cellStyle name="40% - Accent1 5_Cap Software Basis Adj" xfId="12004" xr:uid="{00000000-0005-0000-0000-00009A2D0000}"/>
    <cellStyle name="40% - Accent1 50" xfId="12005" xr:uid="{00000000-0005-0000-0000-00009B2D0000}"/>
    <cellStyle name="40% - Accent1 50 2" xfId="12006" xr:uid="{00000000-0005-0000-0000-00009C2D0000}"/>
    <cellStyle name="40% - Accent1 50 2 2" xfId="12007" xr:uid="{00000000-0005-0000-0000-00009D2D0000}"/>
    <cellStyle name="40% - Accent1 50 2 2 2" xfId="12008" xr:uid="{00000000-0005-0000-0000-00009E2D0000}"/>
    <cellStyle name="40% - Accent1 50 2 2 3" xfId="12009" xr:uid="{00000000-0005-0000-0000-00009F2D0000}"/>
    <cellStyle name="40% - Accent1 50 2 2_Essbase BS Tax Accounts EOY" xfId="12010" xr:uid="{00000000-0005-0000-0000-0000A02D0000}"/>
    <cellStyle name="40% - Accent1 50 2 3" xfId="12011" xr:uid="{00000000-0005-0000-0000-0000A12D0000}"/>
    <cellStyle name="40% - Accent1 50 2 4" xfId="12012" xr:uid="{00000000-0005-0000-0000-0000A22D0000}"/>
    <cellStyle name="40% - Accent1 50 2_Essbase BS Tax Accounts EOY" xfId="12013" xr:uid="{00000000-0005-0000-0000-0000A32D0000}"/>
    <cellStyle name="40% - Accent1 50 3" xfId="12014" xr:uid="{00000000-0005-0000-0000-0000A42D0000}"/>
    <cellStyle name="40% - Accent1 50 3 2" xfId="12015" xr:uid="{00000000-0005-0000-0000-0000A52D0000}"/>
    <cellStyle name="40% - Accent1 50 3 3" xfId="12016" xr:uid="{00000000-0005-0000-0000-0000A62D0000}"/>
    <cellStyle name="40% - Accent1 50 3_Essbase BS Tax Accounts EOY" xfId="12017" xr:uid="{00000000-0005-0000-0000-0000A72D0000}"/>
    <cellStyle name="40% - Accent1 50 4" xfId="12018" xr:uid="{00000000-0005-0000-0000-0000A82D0000}"/>
    <cellStyle name="40% - Accent1 50 5" xfId="12019" xr:uid="{00000000-0005-0000-0000-0000A92D0000}"/>
    <cellStyle name="40% - Accent1 50_Essbase BS Tax Accounts EOY" xfId="12020" xr:uid="{00000000-0005-0000-0000-0000AA2D0000}"/>
    <cellStyle name="40% - Accent1 51" xfId="12021" xr:uid="{00000000-0005-0000-0000-0000AB2D0000}"/>
    <cellStyle name="40% - Accent1 51 2" xfId="12022" xr:uid="{00000000-0005-0000-0000-0000AC2D0000}"/>
    <cellStyle name="40% - Accent1 51 2 2" xfId="12023" xr:uid="{00000000-0005-0000-0000-0000AD2D0000}"/>
    <cellStyle name="40% - Accent1 51 2 2 2" xfId="12024" xr:uid="{00000000-0005-0000-0000-0000AE2D0000}"/>
    <cellStyle name="40% - Accent1 51 2 2 3" xfId="12025" xr:uid="{00000000-0005-0000-0000-0000AF2D0000}"/>
    <cellStyle name="40% - Accent1 51 2 2_Essbase BS Tax Accounts EOY" xfId="12026" xr:uid="{00000000-0005-0000-0000-0000B02D0000}"/>
    <cellStyle name="40% - Accent1 51 2 3" xfId="12027" xr:uid="{00000000-0005-0000-0000-0000B12D0000}"/>
    <cellStyle name="40% - Accent1 51 2 4" xfId="12028" xr:uid="{00000000-0005-0000-0000-0000B22D0000}"/>
    <cellStyle name="40% - Accent1 51 2_Essbase BS Tax Accounts EOY" xfId="12029" xr:uid="{00000000-0005-0000-0000-0000B32D0000}"/>
    <cellStyle name="40% - Accent1 51 3" xfId="12030" xr:uid="{00000000-0005-0000-0000-0000B42D0000}"/>
    <cellStyle name="40% - Accent1 51 3 2" xfId="12031" xr:uid="{00000000-0005-0000-0000-0000B52D0000}"/>
    <cellStyle name="40% - Accent1 51 3 3" xfId="12032" xr:uid="{00000000-0005-0000-0000-0000B62D0000}"/>
    <cellStyle name="40% - Accent1 51 3_Essbase BS Tax Accounts EOY" xfId="12033" xr:uid="{00000000-0005-0000-0000-0000B72D0000}"/>
    <cellStyle name="40% - Accent1 51 4" xfId="12034" xr:uid="{00000000-0005-0000-0000-0000B82D0000}"/>
    <cellStyle name="40% - Accent1 51 5" xfId="12035" xr:uid="{00000000-0005-0000-0000-0000B92D0000}"/>
    <cellStyle name="40% - Accent1 51_Essbase BS Tax Accounts EOY" xfId="12036" xr:uid="{00000000-0005-0000-0000-0000BA2D0000}"/>
    <cellStyle name="40% - Accent1 52" xfId="12037" xr:uid="{00000000-0005-0000-0000-0000BB2D0000}"/>
    <cellStyle name="40% - Accent1 52 2" xfId="12038" xr:uid="{00000000-0005-0000-0000-0000BC2D0000}"/>
    <cellStyle name="40% - Accent1 52 2 2" xfId="12039" xr:uid="{00000000-0005-0000-0000-0000BD2D0000}"/>
    <cellStyle name="40% - Accent1 52 2 2 2" xfId="12040" xr:uid="{00000000-0005-0000-0000-0000BE2D0000}"/>
    <cellStyle name="40% - Accent1 52 2 2 3" xfId="12041" xr:uid="{00000000-0005-0000-0000-0000BF2D0000}"/>
    <cellStyle name="40% - Accent1 52 2 2_Essbase BS Tax Accounts EOY" xfId="12042" xr:uid="{00000000-0005-0000-0000-0000C02D0000}"/>
    <cellStyle name="40% - Accent1 52 2 3" xfId="12043" xr:uid="{00000000-0005-0000-0000-0000C12D0000}"/>
    <cellStyle name="40% - Accent1 52 2 4" xfId="12044" xr:uid="{00000000-0005-0000-0000-0000C22D0000}"/>
    <cellStyle name="40% - Accent1 52 2_Essbase BS Tax Accounts EOY" xfId="12045" xr:uid="{00000000-0005-0000-0000-0000C32D0000}"/>
    <cellStyle name="40% - Accent1 52 3" xfId="12046" xr:uid="{00000000-0005-0000-0000-0000C42D0000}"/>
    <cellStyle name="40% - Accent1 52 3 2" xfId="12047" xr:uid="{00000000-0005-0000-0000-0000C52D0000}"/>
    <cellStyle name="40% - Accent1 52 3 3" xfId="12048" xr:uid="{00000000-0005-0000-0000-0000C62D0000}"/>
    <cellStyle name="40% - Accent1 52 3_Essbase BS Tax Accounts EOY" xfId="12049" xr:uid="{00000000-0005-0000-0000-0000C72D0000}"/>
    <cellStyle name="40% - Accent1 52 4" xfId="12050" xr:uid="{00000000-0005-0000-0000-0000C82D0000}"/>
    <cellStyle name="40% - Accent1 52 5" xfId="12051" xr:uid="{00000000-0005-0000-0000-0000C92D0000}"/>
    <cellStyle name="40% - Accent1 52_Essbase BS Tax Accounts EOY" xfId="12052" xr:uid="{00000000-0005-0000-0000-0000CA2D0000}"/>
    <cellStyle name="40% - Accent1 53" xfId="12053" xr:uid="{00000000-0005-0000-0000-0000CB2D0000}"/>
    <cellStyle name="40% - Accent1 53 2" xfId="12054" xr:uid="{00000000-0005-0000-0000-0000CC2D0000}"/>
    <cellStyle name="40% - Accent1 53 2 2" xfId="12055" xr:uid="{00000000-0005-0000-0000-0000CD2D0000}"/>
    <cellStyle name="40% - Accent1 53 2 2 2" xfId="12056" xr:uid="{00000000-0005-0000-0000-0000CE2D0000}"/>
    <cellStyle name="40% - Accent1 53 2 2 3" xfId="12057" xr:uid="{00000000-0005-0000-0000-0000CF2D0000}"/>
    <cellStyle name="40% - Accent1 53 2 2_Essbase BS Tax Accounts EOY" xfId="12058" xr:uid="{00000000-0005-0000-0000-0000D02D0000}"/>
    <cellStyle name="40% - Accent1 53 2 3" xfId="12059" xr:uid="{00000000-0005-0000-0000-0000D12D0000}"/>
    <cellStyle name="40% - Accent1 53 2 4" xfId="12060" xr:uid="{00000000-0005-0000-0000-0000D22D0000}"/>
    <cellStyle name="40% - Accent1 53 2_Essbase BS Tax Accounts EOY" xfId="12061" xr:uid="{00000000-0005-0000-0000-0000D32D0000}"/>
    <cellStyle name="40% - Accent1 53 3" xfId="12062" xr:uid="{00000000-0005-0000-0000-0000D42D0000}"/>
    <cellStyle name="40% - Accent1 53 3 2" xfId="12063" xr:uid="{00000000-0005-0000-0000-0000D52D0000}"/>
    <cellStyle name="40% - Accent1 53 3 3" xfId="12064" xr:uid="{00000000-0005-0000-0000-0000D62D0000}"/>
    <cellStyle name="40% - Accent1 53 3_Essbase BS Tax Accounts EOY" xfId="12065" xr:uid="{00000000-0005-0000-0000-0000D72D0000}"/>
    <cellStyle name="40% - Accent1 53 4" xfId="12066" xr:uid="{00000000-0005-0000-0000-0000D82D0000}"/>
    <cellStyle name="40% - Accent1 53 5" xfId="12067" xr:uid="{00000000-0005-0000-0000-0000D92D0000}"/>
    <cellStyle name="40% - Accent1 53_Essbase BS Tax Accounts EOY" xfId="12068" xr:uid="{00000000-0005-0000-0000-0000DA2D0000}"/>
    <cellStyle name="40% - Accent1 54" xfId="12069" xr:uid="{00000000-0005-0000-0000-0000DB2D0000}"/>
    <cellStyle name="40% - Accent1 54 2" xfId="12070" xr:uid="{00000000-0005-0000-0000-0000DC2D0000}"/>
    <cellStyle name="40% - Accent1 54 2 2" xfId="12071" xr:uid="{00000000-0005-0000-0000-0000DD2D0000}"/>
    <cellStyle name="40% - Accent1 54 2 2 2" xfId="12072" xr:uid="{00000000-0005-0000-0000-0000DE2D0000}"/>
    <cellStyle name="40% - Accent1 54 2 2 3" xfId="12073" xr:uid="{00000000-0005-0000-0000-0000DF2D0000}"/>
    <cellStyle name="40% - Accent1 54 2 2_Essbase BS Tax Accounts EOY" xfId="12074" xr:uid="{00000000-0005-0000-0000-0000E02D0000}"/>
    <cellStyle name="40% - Accent1 54 2 3" xfId="12075" xr:uid="{00000000-0005-0000-0000-0000E12D0000}"/>
    <cellStyle name="40% - Accent1 54 2 4" xfId="12076" xr:uid="{00000000-0005-0000-0000-0000E22D0000}"/>
    <cellStyle name="40% - Accent1 54 2_Essbase BS Tax Accounts EOY" xfId="12077" xr:uid="{00000000-0005-0000-0000-0000E32D0000}"/>
    <cellStyle name="40% - Accent1 54 3" xfId="12078" xr:uid="{00000000-0005-0000-0000-0000E42D0000}"/>
    <cellStyle name="40% - Accent1 54 3 2" xfId="12079" xr:uid="{00000000-0005-0000-0000-0000E52D0000}"/>
    <cellStyle name="40% - Accent1 54 3 3" xfId="12080" xr:uid="{00000000-0005-0000-0000-0000E62D0000}"/>
    <cellStyle name="40% - Accent1 54 3_Essbase BS Tax Accounts EOY" xfId="12081" xr:uid="{00000000-0005-0000-0000-0000E72D0000}"/>
    <cellStyle name="40% - Accent1 54 4" xfId="12082" xr:uid="{00000000-0005-0000-0000-0000E82D0000}"/>
    <cellStyle name="40% - Accent1 54 5" xfId="12083" xr:uid="{00000000-0005-0000-0000-0000E92D0000}"/>
    <cellStyle name="40% - Accent1 54_Essbase BS Tax Accounts EOY" xfId="12084" xr:uid="{00000000-0005-0000-0000-0000EA2D0000}"/>
    <cellStyle name="40% - Accent1 55" xfId="12085" xr:uid="{00000000-0005-0000-0000-0000EB2D0000}"/>
    <cellStyle name="40% - Accent1 55 2" xfId="12086" xr:uid="{00000000-0005-0000-0000-0000EC2D0000}"/>
    <cellStyle name="40% - Accent1 55 2 2" xfId="12087" xr:uid="{00000000-0005-0000-0000-0000ED2D0000}"/>
    <cellStyle name="40% - Accent1 55 2 2 2" xfId="12088" xr:uid="{00000000-0005-0000-0000-0000EE2D0000}"/>
    <cellStyle name="40% - Accent1 55 2 2 3" xfId="12089" xr:uid="{00000000-0005-0000-0000-0000EF2D0000}"/>
    <cellStyle name="40% - Accent1 55 2 2_Essbase BS Tax Accounts EOY" xfId="12090" xr:uid="{00000000-0005-0000-0000-0000F02D0000}"/>
    <cellStyle name="40% - Accent1 55 2 3" xfId="12091" xr:uid="{00000000-0005-0000-0000-0000F12D0000}"/>
    <cellStyle name="40% - Accent1 55 2 4" xfId="12092" xr:uid="{00000000-0005-0000-0000-0000F22D0000}"/>
    <cellStyle name="40% - Accent1 55 2_Essbase BS Tax Accounts EOY" xfId="12093" xr:uid="{00000000-0005-0000-0000-0000F32D0000}"/>
    <cellStyle name="40% - Accent1 55 3" xfId="12094" xr:uid="{00000000-0005-0000-0000-0000F42D0000}"/>
    <cellStyle name="40% - Accent1 55 3 2" xfId="12095" xr:uid="{00000000-0005-0000-0000-0000F52D0000}"/>
    <cellStyle name="40% - Accent1 55 3 3" xfId="12096" xr:uid="{00000000-0005-0000-0000-0000F62D0000}"/>
    <cellStyle name="40% - Accent1 55 3_Essbase BS Tax Accounts EOY" xfId="12097" xr:uid="{00000000-0005-0000-0000-0000F72D0000}"/>
    <cellStyle name="40% - Accent1 55 4" xfId="12098" xr:uid="{00000000-0005-0000-0000-0000F82D0000}"/>
    <cellStyle name="40% - Accent1 55 5" xfId="12099" xr:uid="{00000000-0005-0000-0000-0000F92D0000}"/>
    <cellStyle name="40% - Accent1 55_Essbase BS Tax Accounts EOY" xfId="12100" xr:uid="{00000000-0005-0000-0000-0000FA2D0000}"/>
    <cellStyle name="40% - Accent1 56" xfId="12101" xr:uid="{00000000-0005-0000-0000-0000FB2D0000}"/>
    <cellStyle name="40% - Accent1 56 2" xfId="12102" xr:uid="{00000000-0005-0000-0000-0000FC2D0000}"/>
    <cellStyle name="40% - Accent1 56 2 2" xfId="12103" xr:uid="{00000000-0005-0000-0000-0000FD2D0000}"/>
    <cellStyle name="40% - Accent1 56 2 2 2" xfId="12104" xr:uid="{00000000-0005-0000-0000-0000FE2D0000}"/>
    <cellStyle name="40% - Accent1 56 2 2 3" xfId="12105" xr:uid="{00000000-0005-0000-0000-0000FF2D0000}"/>
    <cellStyle name="40% - Accent1 56 2 2_Essbase BS Tax Accounts EOY" xfId="12106" xr:uid="{00000000-0005-0000-0000-0000002E0000}"/>
    <cellStyle name="40% - Accent1 56 2 3" xfId="12107" xr:uid="{00000000-0005-0000-0000-0000012E0000}"/>
    <cellStyle name="40% - Accent1 56 2 4" xfId="12108" xr:uid="{00000000-0005-0000-0000-0000022E0000}"/>
    <cellStyle name="40% - Accent1 56 2_Essbase BS Tax Accounts EOY" xfId="12109" xr:uid="{00000000-0005-0000-0000-0000032E0000}"/>
    <cellStyle name="40% - Accent1 56 3" xfId="12110" xr:uid="{00000000-0005-0000-0000-0000042E0000}"/>
    <cellStyle name="40% - Accent1 56 3 2" xfId="12111" xr:uid="{00000000-0005-0000-0000-0000052E0000}"/>
    <cellStyle name="40% - Accent1 56 3 3" xfId="12112" xr:uid="{00000000-0005-0000-0000-0000062E0000}"/>
    <cellStyle name="40% - Accent1 56 3_Essbase BS Tax Accounts EOY" xfId="12113" xr:uid="{00000000-0005-0000-0000-0000072E0000}"/>
    <cellStyle name="40% - Accent1 56 4" xfId="12114" xr:uid="{00000000-0005-0000-0000-0000082E0000}"/>
    <cellStyle name="40% - Accent1 56 5" xfId="12115" xr:uid="{00000000-0005-0000-0000-0000092E0000}"/>
    <cellStyle name="40% - Accent1 56_Essbase BS Tax Accounts EOY" xfId="12116" xr:uid="{00000000-0005-0000-0000-00000A2E0000}"/>
    <cellStyle name="40% - Accent1 57" xfId="12117" xr:uid="{00000000-0005-0000-0000-00000B2E0000}"/>
    <cellStyle name="40% - Accent1 57 2" xfId="12118" xr:uid="{00000000-0005-0000-0000-00000C2E0000}"/>
    <cellStyle name="40% - Accent1 57 2 2" xfId="12119" xr:uid="{00000000-0005-0000-0000-00000D2E0000}"/>
    <cellStyle name="40% - Accent1 57 2 3" xfId="12120" xr:uid="{00000000-0005-0000-0000-00000E2E0000}"/>
    <cellStyle name="40% - Accent1 57 2_Essbase BS Tax Accounts EOY" xfId="12121" xr:uid="{00000000-0005-0000-0000-00000F2E0000}"/>
    <cellStyle name="40% - Accent1 57 3" xfId="12122" xr:uid="{00000000-0005-0000-0000-0000102E0000}"/>
    <cellStyle name="40% - Accent1 57 4" xfId="12123" xr:uid="{00000000-0005-0000-0000-0000112E0000}"/>
    <cellStyle name="40% - Accent1 57_Essbase BS Tax Accounts EOY" xfId="12124" xr:uid="{00000000-0005-0000-0000-0000122E0000}"/>
    <cellStyle name="40% - Accent1 58" xfId="12125" xr:uid="{00000000-0005-0000-0000-0000132E0000}"/>
    <cellStyle name="40% - Accent1 58 2" xfId="12126" xr:uid="{00000000-0005-0000-0000-0000142E0000}"/>
    <cellStyle name="40% - Accent1 58 2 2" xfId="12127" xr:uid="{00000000-0005-0000-0000-0000152E0000}"/>
    <cellStyle name="40% - Accent1 58 2 3" xfId="12128" xr:uid="{00000000-0005-0000-0000-0000162E0000}"/>
    <cellStyle name="40% - Accent1 58 2_Essbase BS Tax Accounts EOY" xfId="12129" xr:uid="{00000000-0005-0000-0000-0000172E0000}"/>
    <cellStyle name="40% - Accent1 58 3" xfId="12130" xr:uid="{00000000-0005-0000-0000-0000182E0000}"/>
    <cellStyle name="40% - Accent1 58 4" xfId="12131" xr:uid="{00000000-0005-0000-0000-0000192E0000}"/>
    <cellStyle name="40% - Accent1 58_Essbase BS Tax Accounts EOY" xfId="12132" xr:uid="{00000000-0005-0000-0000-00001A2E0000}"/>
    <cellStyle name="40% - Accent1 59" xfId="12133" xr:uid="{00000000-0005-0000-0000-00001B2E0000}"/>
    <cellStyle name="40% - Accent1 59 2" xfId="12134" xr:uid="{00000000-0005-0000-0000-00001C2E0000}"/>
    <cellStyle name="40% - Accent1 59 2 2" xfId="12135" xr:uid="{00000000-0005-0000-0000-00001D2E0000}"/>
    <cellStyle name="40% - Accent1 59 2 3" xfId="12136" xr:uid="{00000000-0005-0000-0000-00001E2E0000}"/>
    <cellStyle name="40% - Accent1 59 2_Essbase BS Tax Accounts EOY" xfId="12137" xr:uid="{00000000-0005-0000-0000-00001F2E0000}"/>
    <cellStyle name="40% - Accent1 59 3" xfId="12138" xr:uid="{00000000-0005-0000-0000-0000202E0000}"/>
    <cellStyle name="40% - Accent1 59 4" xfId="12139" xr:uid="{00000000-0005-0000-0000-0000212E0000}"/>
    <cellStyle name="40% - Accent1 59_Essbase BS Tax Accounts EOY" xfId="12140" xr:uid="{00000000-0005-0000-0000-0000222E0000}"/>
    <cellStyle name="40% - Accent1 6" xfId="12141" xr:uid="{00000000-0005-0000-0000-0000232E0000}"/>
    <cellStyle name="40% - Accent1 6 2" xfId="12142" xr:uid="{00000000-0005-0000-0000-0000242E0000}"/>
    <cellStyle name="40% - Accent1 6 2 2" xfId="12143" xr:uid="{00000000-0005-0000-0000-0000252E0000}"/>
    <cellStyle name="40% - Accent1 6 2 2 2" xfId="12144" xr:uid="{00000000-0005-0000-0000-0000262E0000}"/>
    <cellStyle name="40% - Accent1 6 2 2 3" xfId="12145" xr:uid="{00000000-0005-0000-0000-0000272E0000}"/>
    <cellStyle name="40% - Accent1 6 2 2 4" xfId="12146" xr:uid="{00000000-0005-0000-0000-0000282E0000}"/>
    <cellStyle name="40% - Accent1 6 2 2_Essbase BS Tax Accounts EOY" xfId="12147" xr:uid="{00000000-0005-0000-0000-0000292E0000}"/>
    <cellStyle name="40% - Accent1 6 2 3" xfId="12148" xr:uid="{00000000-0005-0000-0000-00002A2E0000}"/>
    <cellStyle name="40% - Accent1 6 2 3 2" xfId="12149" xr:uid="{00000000-0005-0000-0000-00002B2E0000}"/>
    <cellStyle name="40% - Accent1 6 2 3 3" xfId="12150" xr:uid="{00000000-0005-0000-0000-00002C2E0000}"/>
    <cellStyle name="40% - Accent1 6 2 3 4" xfId="12151" xr:uid="{00000000-0005-0000-0000-00002D2E0000}"/>
    <cellStyle name="40% - Accent1 6 2 3_Essbase BS Tax Accounts EOY" xfId="12152" xr:uid="{00000000-0005-0000-0000-00002E2E0000}"/>
    <cellStyle name="40% - Accent1 6 2 4" xfId="12153" xr:uid="{00000000-0005-0000-0000-00002F2E0000}"/>
    <cellStyle name="40% - Accent1 6 2 5" xfId="12154" xr:uid="{00000000-0005-0000-0000-0000302E0000}"/>
    <cellStyle name="40% - Accent1 6 2 5 2" xfId="12155" xr:uid="{00000000-0005-0000-0000-0000312E0000}"/>
    <cellStyle name="40% - Accent1 6 2 6" xfId="12156" xr:uid="{00000000-0005-0000-0000-0000322E0000}"/>
    <cellStyle name="40% - Accent1 6 2 7" xfId="12157" xr:uid="{00000000-0005-0000-0000-0000332E0000}"/>
    <cellStyle name="40% - Accent1 6 2 8" xfId="12158" xr:uid="{00000000-0005-0000-0000-0000342E0000}"/>
    <cellStyle name="40% - Accent1 6 2_Basis Info" xfId="12159" xr:uid="{00000000-0005-0000-0000-0000352E0000}"/>
    <cellStyle name="40% - Accent1 6 3" xfId="12160" xr:uid="{00000000-0005-0000-0000-0000362E0000}"/>
    <cellStyle name="40% - Accent1 6 3 2" xfId="12161" xr:uid="{00000000-0005-0000-0000-0000372E0000}"/>
    <cellStyle name="40% - Accent1 6 4" xfId="12162" xr:uid="{00000000-0005-0000-0000-0000382E0000}"/>
    <cellStyle name="40% - Accent1 6 4 2" xfId="12163" xr:uid="{00000000-0005-0000-0000-0000392E0000}"/>
    <cellStyle name="40% - Accent1 6 4 3" xfId="12164" xr:uid="{00000000-0005-0000-0000-00003A2E0000}"/>
    <cellStyle name="40% - Accent1 6 4 4" xfId="12165" xr:uid="{00000000-0005-0000-0000-00003B2E0000}"/>
    <cellStyle name="40% - Accent1 6 4_Essbase BS Tax Accounts EOY" xfId="12166" xr:uid="{00000000-0005-0000-0000-00003C2E0000}"/>
    <cellStyle name="40% - Accent1 6 5" xfId="12167" xr:uid="{00000000-0005-0000-0000-00003D2E0000}"/>
    <cellStyle name="40% - Accent1 6 5 2" xfId="12168" xr:uid="{00000000-0005-0000-0000-00003E2E0000}"/>
    <cellStyle name="40% - Accent1 6 5 3" xfId="12169" xr:uid="{00000000-0005-0000-0000-00003F2E0000}"/>
    <cellStyle name="40% - Accent1 6 5_Essbase BS Tax Accounts EOY" xfId="12170" xr:uid="{00000000-0005-0000-0000-0000402E0000}"/>
    <cellStyle name="40% - Accent1 6 6" xfId="12171" xr:uid="{00000000-0005-0000-0000-0000412E0000}"/>
    <cellStyle name="40% - Accent1 6 6 2" xfId="12172" xr:uid="{00000000-0005-0000-0000-0000422E0000}"/>
    <cellStyle name="40% - Accent1 6 6 3" xfId="12173" xr:uid="{00000000-0005-0000-0000-0000432E0000}"/>
    <cellStyle name="40% - Accent1 6 6_Essbase BS Tax Accounts EOY" xfId="12174" xr:uid="{00000000-0005-0000-0000-0000442E0000}"/>
    <cellStyle name="40% - Accent1 6_Essbase BS Tax Accounts EOY" xfId="12175" xr:uid="{00000000-0005-0000-0000-0000452E0000}"/>
    <cellStyle name="40% - Accent1 60" xfId="12176" xr:uid="{00000000-0005-0000-0000-0000462E0000}"/>
    <cellStyle name="40% - Accent1 60 2" xfId="12177" xr:uid="{00000000-0005-0000-0000-0000472E0000}"/>
    <cellStyle name="40% - Accent1 60 2 2" xfId="12178" xr:uid="{00000000-0005-0000-0000-0000482E0000}"/>
    <cellStyle name="40% - Accent1 60 2 3" xfId="12179" xr:uid="{00000000-0005-0000-0000-0000492E0000}"/>
    <cellStyle name="40% - Accent1 60 2_Essbase BS Tax Accounts EOY" xfId="12180" xr:uid="{00000000-0005-0000-0000-00004A2E0000}"/>
    <cellStyle name="40% - Accent1 60 3" xfId="12181" xr:uid="{00000000-0005-0000-0000-00004B2E0000}"/>
    <cellStyle name="40% - Accent1 60 4" xfId="12182" xr:uid="{00000000-0005-0000-0000-00004C2E0000}"/>
    <cellStyle name="40% - Accent1 60_Essbase BS Tax Accounts EOY" xfId="12183" xr:uid="{00000000-0005-0000-0000-00004D2E0000}"/>
    <cellStyle name="40% - Accent1 61" xfId="12184" xr:uid="{00000000-0005-0000-0000-00004E2E0000}"/>
    <cellStyle name="40% - Accent1 61 2" xfId="12185" xr:uid="{00000000-0005-0000-0000-00004F2E0000}"/>
    <cellStyle name="40% - Accent1 61 2 2" xfId="12186" xr:uid="{00000000-0005-0000-0000-0000502E0000}"/>
    <cellStyle name="40% - Accent1 61 2 3" xfId="12187" xr:uid="{00000000-0005-0000-0000-0000512E0000}"/>
    <cellStyle name="40% - Accent1 61 2_Essbase BS Tax Accounts EOY" xfId="12188" xr:uid="{00000000-0005-0000-0000-0000522E0000}"/>
    <cellStyle name="40% - Accent1 61 3" xfId="12189" xr:uid="{00000000-0005-0000-0000-0000532E0000}"/>
    <cellStyle name="40% - Accent1 61 4" xfId="12190" xr:uid="{00000000-0005-0000-0000-0000542E0000}"/>
    <cellStyle name="40% - Accent1 61_Essbase BS Tax Accounts EOY" xfId="12191" xr:uid="{00000000-0005-0000-0000-0000552E0000}"/>
    <cellStyle name="40% - Accent1 62" xfId="12192" xr:uid="{00000000-0005-0000-0000-0000562E0000}"/>
    <cellStyle name="40% - Accent1 62 2" xfId="12193" xr:uid="{00000000-0005-0000-0000-0000572E0000}"/>
    <cellStyle name="40% - Accent1 62 2 2" xfId="12194" xr:uid="{00000000-0005-0000-0000-0000582E0000}"/>
    <cellStyle name="40% - Accent1 62 2 3" xfId="12195" xr:uid="{00000000-0005-0000-0000-0000592E0000}"/>
    <cellStyle name="40% - Accent1 62 2_Essbase BS Tax Accounts EOY" xfId="12196" xr:uid="{00000000-0005-0000-0000-00005A2E0000}"/>
    <cellStyle name="40% - Accent1 62 3" xfId="12197" xr:uid="{00000000-0005-0000-0000-00005B2E0000}"/>
    <cellStyle name="40% - Accent1 62 4" xfId="12198" xr:uid="{00000000-0005-0000-0000-00005C2E0000}"/>
    <cellStyle name="40% - Accent1 62_Essbase BS Tax Accounts EOY" xfId="12199" xr:uid="{00000000-0005-0000-0000-00005D2E0000}"/>
    <cellStyle name="40% - Accent1 63" xfId="12200" xr:uid="{00000000-0005-0000-0000-00005E2E0000}"/>
    <cellStyle name="40% - Accent1 63 2" xfId="12201" xr:uid="{00000000-0005-0000-0000-00005F2E0000}"/>
    <cellStyle name="40% - Accent1 63 2 2" xfId="12202" xr:uid="{00000000-0005-0000-0000-0000602E0000}"/>
    <cellStyle name="40% - Accent1 63 2 3" xfId="12203" xr:uid="{00000000-0005-0000-0000-0000612E0000}"/>
    <cellStyle name="40% - Accent1 63 2_Essbase BS Tax Accounts EOY" xfId="12204" xr:uid="{00000000-0005-0000-0000-0000622E0000}"/>
    <cellStyle name="40% - Accent1 63 3" xfId="12205" xr:uid="{00000000-0005-0000-0000-0000632E0000}"/>
    <cellStyle name="40% - Accent1 63 4" xfId="12206" xr:uid="{00000000-0005-0000-0000-0000642E0000}"/>
    <cellStyle name="40% - Accent1 63_Essbase BS Tax Accounts EOY" xfId="12207" xr:uid="{00000000-0005-0000-0000-0000652E0000}"/>
    <cellStyle name="40% - Accent1 64" xfId="12208" xr:uid="{00000000-0005-0000-0000-0000662E0000}"/>
    <cellStyle name="40% - Accent1 64 2" xfId="12209" xr:uid="{00000000-0005-0000-0000-0000672E0000}"/>
    <cellStyle name="40% - Accent1 64 2 2" xfId="12210" xr:uid="{00000000-0005-0000-0000-0000682E0000}"/>
    <cellStyle name="40% - Accent1 64 2 3" xfId="12211" xr:uid="{00000000-0005-0000-0000-0000692E0000}"/>
    <cellStyle name="40% - Accent1 64 2_Essbase BS Tax Accounts EOY" xfId="12212" xr:uid="{00000000-0005-0000-0000-00006A2E0000}"/>
    <cellStyle name="40% - Accent1 64 3" xfId="12213" xr:uid="{00000000-0005-0000-0000-00006B2E0000}"/>
    <cellStyle name="40% - Accent1 64 4" xfId="12214" xr:uid="{00000000-0005-0000-0000-00006C2E0000}"/>
    <cellStyle name="40% - Accent1 64_Essbase BS Tax Accounts EOY" xfId="12215" xr:uid="{00000000-0005-0000-0000-00006D2E0000}"/>
    <cellStyle name="40% - Accent1 65" xfId="12216" xr:uid="{00000000-0005-0000-0000-00006E2E0000}"/>
    <cellStyle name="40% - Accent1 65 2" xfId="12217" xr:uid="{00000000-0005-0000-0000-00006F2E0000}"/>
    <cellStyle name="40% - Accent1 65 2 2" xfId="12218" xr:uid="{00000000-0005-0000-0000-0000702E0000}"/>
    <cellStyle name="40% - Accent1 65 2 3" xfId="12219" xr:uid="{00000000-0005-0000-0000-0000712E0000}"/>
    <cellStyle name="40% - Accent1 65 2_Essbase BS Tax Accounts EOY" xfId="12220" xr:uid="{00000000-0005-0000-0000-0000722E0000}"/>
    <cellStyle name="40% - Accent1 65 3" xfId="12221" xr:uid="{00000000-0005-0000-0000-0000732E0000}"/>
    <cellStyle name="40% - Accent1 65 4" xfId="12222" xr:uid="{00000000-0005-0000-0000-0000742E0000}"/>
    <cellStyle name="40% - Accent1 65_Essbase BS Tax Accounts EOY" xfId="12223" xr:uid="{00000000-0005-0000-0000-0000752E0000}"/>
    <cellStyle name="40% - Accent1 66" xfId="12224" xr:uid="{00000000-0005-0000-0000-0000762E0000}"/>
    <cellStyle name="40% - Accent1 66 2" xfId="12225" xr:uid="{00000000-0005-0000-0000-0000772E0000}"/>
    <cellStyle name="40% - Accent1 66 2 2" xfId="12226" xr:uid="{00000000-0005-0000-0000-0000782E0000}"/>
    <cellStyle name="40% - Accent1 66 2 3" xfId="12227" xr:uid="{00000000-0005-0000-0000-0000792E0000}"/>
    <cellStyle name="40% - Accent1 66 2_Essbase BS Tax Accounts EOY" xfId="12228" xr:uid="{00000000-0005-0000-0000-00007A2E0000}"/>
    <cellStyle name="40% - Accent1 66 3" xfId="12229" xr:uid="{00000000-0005-0000-0000-00007B2E0000}"/>
    <cellStyle name="40% - Accent1 66 4" xfId="12230" xr:uid="{00000000-0005-0000-0000-00007C2E0000}"/>
    <cellStyle name="40% - Accent1 66_Essbase BS Tax Accounts EOY" xfId="12231" xr:uid="{00000000-0005-0000-0000-00007D2E0000}"/>
    <cellStyle name="40% - Accent1 67" xfId="12232" xr:uid="{00000000-0005-0000-0000-00007E2E0000}"/>
    <cellStyle name="40% - Accent1 67 2" xfId="12233" xr:uid="{00000000-0005-0000-0000-00007F2E0000}"/>
    <cellStyle name="40% - Accent1 67 2 2" xfId="12234" xr:uid="{00000000-0005-0000-0000-0000802E0000}"/>
    <cellStyle name="40% - Accent1 67 2 3" xfId="12235" xr:uid="{00000000-0005-0000-0000-0000812E0000}"/>
    <cellStyle name="40% - Accent1 67 2_Essbase BS Tax Accounts EOY" xfId="12236" xr:uid="{00000000-0005-0000-0000-0000822E0000}"/>
    <cellStyle name="40% - Accent1 67 3" xfId="12237" xr:uid="{00000000-0005-0000-0000-0000832E0000}"/>
    <cellStyle name="40% - Accent1 67 4" xfId="12238" xr:uid="{00000000-0005-0000-0000-0000842E0000}"/>
    <cellStyle name="40% - Accent1 67_Essbase BS Tax Accounts EOY" xfId="12239" xr:uid="{00000000-0005-0000-0000-0000852E0000}"/>
    <cellStyle name="40% - Accent1 68" xfId="12240" xr:uid="{00000000-0005-0000-0000-0000862E0000}"/>
    <cellStyle name="40% - Accent1 68 2" xfId="12241" xr:uid="{00000000-0005-0000-0000-0000872E0000}"/>
    <cellStyle name="40% - Accent1 68 2 2" xfId="12242" xr:uid="{00000000-0005-0000-0000-0000882E0000}"/>
    <cellStyle name="40% - Accent1 68 2 3" xfId="12243" xr:uid="{00000000-0005-0000-0000-0000892E0000}"/>
    <cellStyle name="40% - Accent1 68 2_Essbase BS Tax Accounts EOY" xfId="12244" xr:uid="{00000000-0005-0000-0000-00008A2E0000}"/>
    <cellStyle name="40% - Accent1 68 3" xfId="12245" xr:uid="{00000000-0005-0000-0000-00008B2E0000}"/>
    <cellStyle name="40% - Accent1 68 4" xfId="12246" xr:uid="{00000000-0005-0000-0000-00008C2E0000}"/>
    <cellStyle name="40% - Accent1 68_Essbase BS Tax Accounts EOY" xfId="12247" xr:uid="{00000000-0005-0000-0000-00008D2E0000}"/>
    <cellStyle name="40% - Accent1 69" xfId="12248" xr:uid="{00000000-0005-0000-0000-00008E2E0000}"/>
    <cellStyle name="40% - Accent1 69 2" xfId="12249" xr:uid="{00000000-0005-0000-0000-00008F2E0000}"/>
    <cellStyle name="40% - Accent1 69 2 2" xfId="12250" xr:uid="{00000000-0005-0000-0000-0000902E0000}"/>
    <cellStyle name="40% - Accent1 69 2 3" xfId="12251" xr:uid="{00000000-0005-0000-0000-0000912E0000}"/>
    <cellStyle name="40% - Accent1 69 2_Essbase BS Tax Accounts EOY" xfId="12252" xr:uid="{00000000-0005-0000-0000-0000922E0000}"/>
    <cellStyle name="40% - Accent1 69 3" xfId="12253" xr:uid="{00000000-0005-0000-0000-0000932E0000}"/>
    <cellStyle name="40% - Accent1 69 4" xfId="12254" xr:uid="{00000000-0005-0000-0000-0000942E0000}"/>
    <cellStyle name="40% - Accent1 69_Essbase BS Tax Accounts EOY" xfId="12255" xr:uid="{00000000-0005-0000-0000-0000952E0000}"/>
    <cellStyle name="40% - Accent1 7" xfId="12256" xr:uid="{00000000-0005-0000-0000-0000962E0000}"/>
    <cellStyle name="40% - Accent1 7 2" xfId="12257" xr:uid="{00000000-0005-0000-0000-0000972E0000}"/>
    <cellStyle name="40% - Accent1 7 2 2" xfId="12258" xr:uid="{00000000-0005-0000-0000-0000982E0000}"/>
    <cellStyle name="40% - Accent1 7 2 3" xfId="12259" xr:uid="{00000000-0005-0000-0000-0000992E0000}"/>
    <cellStyle name="40% - Accent1 7 2 4" xfId="12260" xr:uid="{00000000-0005-0000-0000-00009A2E0000}"/>
    <cellStyle name="40% - Accent1 7 2_Essbase BS Tax Accounts EOY" xfId="12261" xr:uid="{00000000-0005-0000-0000-00009B2E0000}"/>
    <cellStyle name="40% - Accent1 7 3" xfId="12262" xr:uid="{00000000-0005-0000-0000-00009C2E0000}"/>
    <cellStyle name="40% - Accent1 7 3 2" xfId="12263" xr:uid="{00000000-0005-0000-0000-00009D2E0000}"/>
    <cellStyle name="40% - Accent1 7 4" xfId="12264" xr:uid="{00000000-0005-0000-0000-00009E2E0000}"/>
    <cellStyle name="40% - Accent1 7 4 2" xfId="12265" xr:uid="{00000000-0005-0000-0000-00009F2E0000}"/>
    <cellStyle name="40% - Accent1 7 4 3" xfId="12266" xr:uid="{00000000-0005-0000-0000-0000A02E0000}"/>
    <cellStyle name="40% - Accent1 7 4 4" xfId="12267" xr:uid="{00000000-0005-0000-0000-0000A12E0000}"/>
    <cellStyle name="40% - Accent1 7 4_Essbase BS Tax Accounts EOY" xfId="12268" xr:uid="{00000000-0005-0000-0000-0000A22E0000}"/>
    <cellStyle name="40% - Accent1 7 5" xfId="12269" xr:uid="{00000000-0005-0000-0000-0000A32E0000}"/>
    <cellStyle name="40% - Accent1 7 5 2" xfId="12270" xr:uid="{00000000-0005-0000-0000-0000A42E0000}"/>
    <cellStyle name="40% - Accent1 7 5 3" xfId="12271" xr:uid="{00000000-0005-0000-0000-0000A52E0000}"/>
    <cellStyle name="40% - Accent1 7 5_Essbase BS Tax Accounts EOY" xfId="12272" xr:uid="{00000000-0005-0000-0000-0000A62E0000}"/>
    <cellStyle name="40% - Accent1 7_Essbase BS Tax Accounts EOY" xfId="12273" xr:uid="{00000000-0005-0000-0000-0000A72E0000}"/>
    <cellStyle name="40% - Accent1 70" xfId="12274" xr:uid="{00000000-0005-0000-0000-0000A82E0000}"/>
    <cellStyle name="40% - Accent1 70 2" xfId="12275" xr:uid="{00000000-0005-0000-0000-0000A92E0000}"/>
    <cellStyle name="40% - Accent1 70 2 2" xfId="12276" xr:uid="{00000000-0005-0000-0000-0000AA2E0000}"/>
    <cellStyle name="40% - Accent1 70 3" xfId="12277" xr:uid="{00000000-0005-0000-0000-0000AB2E0000}"/>
    <cellStyle name="40% - Accent1 70 4" xfId="12278" xr:uid="{00000000-0005-0000-0000-0000AC2E0000}"/>
    <cellStyle name="40% - Accent1 70_Essbase BS Tax Accounts EOY" xfId="12279" xr:uid="{00000000-0005-0000-0000-0000AD2E0000}"/>
    <cellStyle name="40% - Accent1 71" xfId="12280" xr:uid="{00000000-0005-0000-0000-0000AE2E0000}"/>
    <cellStyle name="40% - Accent1 71 2" xfId="12281" xr:uid="{00000000-0005-0000-0000-0000AF2E0000}"/>
    <cellStyle name="40% - Accent1 71 2 2" xfId="12282" xr:uid="{00000000-0005-0000-0000-0000B02E0000}"/>
    <cellStyle name="40% - Accent1 71 3" xfId="12283" xr:uid="{00000000-0005-0000-0000-0000B12E0000}"/>
    <cellStyle name="40% - Accent1 71 4" xfId="12284" xr:uid="{00000000-0005-0000-0000-0000B22E0000}"/>
    <cellStyle name="40% - Accent1 71_Essbase BS Tax Accounts EOY" xfId="12285" xr:uid="{00000000-0005-0000-0000-0000B32E0000}"/>
    <cellStyle name="40% - Accent1 72" xfId="12286" xr:uid="{00000000-0005-0000-0000-0000B42E0000}"/>
    <cellStyle name="40% - Accent1 72 2" xfId="12287" xr:uid="{00000000-0005-0000-0000-0000B52E0000}"/>
    <cellStyle name="40% - Accent1 72 2 2" xfId="12288" xr:uid="{00000000-0005-0000-0000-0000B62E0000}"/>
    <cellStyle name="40% - Accent1 72 3" xfId="12289" xr:uid="{00000000-0005-0000-0000-0000B72E0000}"/>
    <cellStyle name="40% - Accent1 72 4" xfId="12290" xr:uid="{00000000-0005-0000-0000-0000B82E0000}"/>
    <cellStyle name="40% - Accent1 72_Essbase BS Tax Accounts EOY" xfId="12291" xr:uid="{00000000-0005-0000-0000-0000B92E0000}"/>
    <cellStyle name="40% - Accent1 73" xfId="12292" xr:uid="{00000000-0005-0000-0000-0000BA2E0000}"/>
    <cellStyle name="40% - Accent1 73 2" xfId="12293" xr:uid="{00000000-0005-0000-0000-0000BB2E0000}"/>
    <cellStyle name="40% - Accent1 73 2 2" xfId="12294" xr:uid="{00000000-0005-0000-0000-0000BC2E0000}"/>
    <cellStyle name="40% - Accent1 73 3" xfId="12295" xr:uid="{00000000-0005-0000-0000-0000BD2E0000}"/>
    <cellStyle name="40% - Accent1 73 4" xfId="12296" xr:uid="{00000000-0005-0000-0000-0000BE2E0000}"/>
    <cellStyle name="40% - Accent1 73_Essbase BS Tax Accounts EOY" xfId="12297" xr:uid="{00000000-0005-0000-0000-0000BF2E0000}"/>
    <cellStyle name="40% - Accent1 74" xfId="12298" xr:uid="{00000000-0005-0000-0000-0000C02E0000}"/>
    <cellStyle name="40% - Accent1 74 2" xfId="12299" xr:uid="{00000000-0005-0000-0000-0000C12E0000}"/>
    <cellStyle name="40% - Accent1 74 2 2" xfId="12300" xr:uid="{00000000-0005-0000-0000-0000C22E0000}"/>
    <cellStyle name="40% - Accent1 74 3" xfId="12301" xr:uid="{00000000-0005-0000-0000-0000C32E0000}"/>
    <cellStyle name="40% - Accent1 74 4" xfId="12302" xr:uid="{00000000-0005-0000-0000-0000C42E0000}"/>
    <cellStyle name="40% - Accent1 74_Essbase BS Tax Accounts EOY" xfId="12303" xr:uid="{00000000-0005-0000-0000-0000C52E0000}"/>
    <cellStyle name="40% - Accent1 75" xfId="12304" xr:uid="{00000000-0005-0000-0000-0000C62E0000}"/>
    <cellStyle name="40% - Accent1 75 2" xfId="12305" xr:uid="{00000000-0005-0000-0000-0000C72E0000}"/>
    <cellStyle name="40% - Accent1 75 2 2" xfId="12306" xr:uid="{00000000-0005-0000-0000-0000C82E0000}"/>
    <cellStyle name="40% - Accent1 75 3" xfId="12307" xr:uid="{00000000-0005-0000-0000-0000C92E0000}"/>
    <cellStyle name="40% - Accent1 75 4" xfId="12308" xr:uid="{00000000-0005-0000-0000-0000CA2E0000}"/>
    <cellStyle name="40% - Accent1 75_Essbase BS Tax Accounts EOY" xfId="12309" xr:uid="{00000000-0005-0000-0000-0000CB2E0000}"/>
    <cellStyle name="40% - Accent1 76" xfId="12310" xr:uid="{00000000-0005-0000-0000-0000CC2E0000}"/>
    <cellStyle name="40% - Accent1 76 2" xfId="12311" xr:uid="{00000000-0005-0000-0000-0000CD2E0000}"/>
    <cellStyle name="40% - Accent1 76 2 2" xfId="12312" xr:uid="{00000000-0005-0000-0000-0000CE2E0000}"/>
    <cellStyle name="40% - Accent1 76 3" xfId="12313" xr:uid="{00000000-0005-0000-0000-0000CF2E0000}"/>
    <cellStyle name="40% - Accent1 76 4" xfId="12314" xr:uid="{00000000-0005-0000-0000-0000D02E0000}"/>
    <cellStyle name="40% - Accent1 76_Essbase BS Tax Accounts EOY" xfId="12315" xr:uid="{00000000-0005-0000-0000-0000D12E0000}"/>
    <cellStyle name="40% - Accent1 77" xfId="12316" xr:uid="{00000000-0005-0000-0000-0000D22E0000}"/>
    <cellStyle name="40% - Accent1 77 2" xfId="12317" xr:uid="{00000000-0005-0000-0000-0000D32E0000}"/>
    <cellStyle name="40% - Accent1 77 2 2" xfId="12318" xr:uid="{00000000-0005-0000-0000-0000D42E0000}"/>
    <cellStyle name="40% - Accent1 77 3" xfId="12319" xr:uid="{00000000-0005-0000-0000-0000D52E0000}"/>
    <cellStyle name="40% - Accent1 77 4" xfId="12320" xr:uid="{00000000-0005-0000-0000-0000D62E0000}"/>
    <cellStyle name="40% - Accent1 77_Essbase BS Tax Accounts EOY" xfId="12321" xr:uid="{00000000-0005-0000-0000-0000D72E0000}"/>
    <cellStyle name="40% - Accent1 78" xfId="12322" xr:uid="{00000000-0005-0000-0000-0000D82E0000}"/>
    <cellStyle name="40% - Accent1 78 2" xfId="12323" xr:uid="{00000000-0005-0000-0000-0000D92E0000}"/>
    <cellStyle name="40% - Accent1 78 2 2" xfId="12324" xr:uid="{00000000-0005-0000-0000-0000DA2E0000}"/>
    <cellStyle name="40% - Accent1 78 3" xfId="12325" xr:uid="{00000000-0005-0000-0000-0000DB2E0000}"/>
    <cellStyle name="40% - Accent1 78 4" xfId="12326" xr:uid="{00000000-0005-0000-0000-0000DC2E0000}"/>
    <cellStyle name="40% - Accent1 78_Essbase BS Tax Accounts EOY" xfId="12327" xr:uid="{00000000-0005-0000-0000-0000DD2E0000}"/>
    <cellStyle name="40% - Accent1 79" xfId="12328" xr:uid="{00000000-0005-0000-0000-0000DE2E0000}"/>
    <cellStyle name="40% - Accent1 79 2" xfId="12329" xr:uid="{00000000-0005-0000-0000-0000DF2E0000}"/>
    <cellStyle name="40% - Accent1 79 2 2" xfId="12330" xr:uid="{00000000-0005-0000-0000-0000E02E0000}"/>
    <cellStyle name="40% - Accent1 79 3" xfId="12331" xr:uid="{00000000-0005-0000-0000-0000E12E0000}"/>
    <cellStyle name="40% - Accent1 79 4" xfId="12332" xr:uid="{00000000-0005-0000-0000-0000E22E0000}"/>
    <cellStyle name="40% - Accent1 79_Essbase BS Tax Accounts EOY" xfId="12333" xr:uid="{00000000-0005-0000-0000-0000E32E0000}"/>
    <cellStyle name="40% - Accent1 8" xfId="12334" xr:uid="{00000000-0005-0000-0000-0000E42E0000}"/>
    <cellStyle name="40% - Accent1 8 2" xfId="12335" xr:uid="{00000000-0005-0000-0000-0000E52E0000}"/>
    <cellStyle name="40% - Accent1 8 2 2" xfId="12336" xr:uid="{00000000-0005-0000-0000-0000E62E0000}"/>
    <cellStyle name="40% - Accent1 8 2 3" xfId="12337" xr:uid="{00000000-0005-0000-0000-0000E72E0000}"/>
    <cellStyle name="40% - Accent1 8 2 4" xfId="12338" xr:uid="{00000000-0005-0000-0000-0000E82E0000}"/>
    <cellStyle name="40% - Accent1 8 2_Essbase BS Tax Accounts EOY" xfId="12339" xr:uid="{00000000-0005-0000-0000-0000E92E0000}"/>
    <cellStyle name="40% - Accent1 8 3" xfId="12340" xr:uid="{00000000-0005-0000-0000-0000EA2E0000}"/>
    <cellStyle name="40% - Accent1 8 3 2" xfId="12341" xr:uid="{00000000-0005-0000-0000-0000EB2E0000}"/>
    <cellStyle name="40% - Accent1 8 4" xfId="12342" xr:uid="{00000000-0005-0000-0000-0000EC2E0000}"/>
    <cellStyle name="40% - Accent1 8 4 2" xfId="12343" xr:uid="{00000000-0005-0000-0000-0000ED2E0000}"/>
    <cellStyle name="40% - Accent1 8 4 3" xfId="12344" xr:uid="{00000000-0005-0000-0000-0000EE2E0000}"/>
    <cellStyle name="40% - Accent1 8 4 4" xfId="12345" xr:uid="{00000000-0005-0000-0000-0000EF2E0000}"/>
    <cellStyle name="40% - Accent1 8 4_Essbase BS Tax Accounts EOY" xfId="12346" xr:uid="{00000000-0005-0000-0000-0000F02E0000}"/>
    <cellStyle name="40% - Accent1 8 5" xfId="12347" xr:uid="{00000000-0005-0000-0000-0000F12E0000}"/>
    <cellStyle name="40% - Accent1 8 5 2" xfId="12348" xr:uid="{00000000-0005-0000-0000-0000F22E0000}"/>
    <cellStyle name="40% - Accent1 8 5 3" xfId="12349" xr:uid="{00000000-0005-0000-0000-0000F32E0000}"/>
    <cellStyle name="40% - Accent1 8 5_Essbase BS Tax Accounts EOY" xfId="12350" xr:uid="{00000000-0005-0000-0000-0000F42E0000}"/>
    <cellStyle name="40% - Accent1 8_Essbase BS Tax Accounts EOY" xfId="12351" xr:uid="{00000000-0005-0000-0000-0000F52E0000}"/>
    <cellStyle name="40% - Accent1 80" xfId="12352" xr:uid="{00000000-0005-0000-0000-0000F62E0000}"/>
    <cellStyle name="40% - Accent1 80 2" xfId="12353" xr:uid="{00000000-0005-0000-0000-0000F72E0000}"/>
    <cellStyle name="40% - Accent1 80 2 2" xfId="12354" xr:uid="{00000000-0005-0000-0000-0000F82E0000}"/>
    <cellStyle name="40% - Accent1 80 3" xfId="12355" xr:uid="{00000000-0005-0000-0000-0000F92E0000}"/>
    <cellStyle name="40% - Accent1 80 4" xfId="12356" xr:uid="{00000000-0005-0000-0000-0000FA2E0000}"/>
    <cellStyle name="40% - Accent1 80_Essbase BS Tax Accounts EOY" xfId="12357" xr:uid="{00000000-0005-0000-0000-0000FB2E0000}"/>
    <cellStyle name="40% - Accent1 81" xfId="12358" xr:uid="{00000000-0005-0000-0000-0000FC2E0000}"/>
    <cellStyle name="40% - Accent1 81 2" xfId="12359" xr:uid="{00000000-0005-0000-0000-0000FD2E0000}"/>
    <cellStyle name="40% - Accent1 81 2 2" xfId="12360" xr:uid="{00000000-0005-0000-0000-0000FE2E0000}"/>
    <cellStyle name="40% - Accent1 81 3" xfId="12361" xr:uid="{00000000-0005-0000-0000-0000FF2E0000}"/>
    <cellStyle name="40% - Accent1 81 4" xfId="12362" xr:uid="{00000000-0005-0000-0000-0000002F0000}"/>
    <cellStyle name="40% - Accent1 81_Essbase BS Tax Accounts EOY" xfId="12363" xr:uid="{00000000-0005-0000-0000-0000012F0000}"/>
    <cellStyle name="40% - Accent1 82" xfId="12364" xr:uid="{00000000-0005-0000-0000-0000022F0000}"/>
    <cellStyle name="40% - Accent1 82 2" xfId="12365" xr:uid="{00000000-0005-0000-0000-0000032F0000}"/>
    <cellStyle name="40% - Accent1 82 2 2" xfId="12366" xr:uid="{00000000-0005-0000-0000-0000042F0000}"/>
    <cellStyle name="40% - Accent1 82 3" xfId="12367" xr:uid="{00000000-0005-0000-0000-0000052F0000}"/>
    <cellStyle name="40% - Accent1 82 4" xfId="12368" xr:uid="{00000000-0005-0000-0000-0000062F0000}"/>
    <cellStyle name="40% - Accent1 82_Essbase BS Tax Accounts EOY" xfId="12369" xr:uid="{00000000-0005-0000-0000-0000072F0000}"/>
    <cellStyle name="40% - Accent1 83" xfId="12370" xr:uid="{00000000-0005-0000-0000-0000082F0000}"/>
    <cellStyle name="40% - Accent1 83 2" xfId="12371" xr:uid="{00000000-0005-0000-0000-0000092F0000}"/>
    <cellStyle name="40% - Accent1 83 2 2" xfId="12372" xr:uid="{00000000-0005-0000-0000-00000A2F0000}"/>
    <cellStyle name="40% - Accent1 83 3" xfId="12373" xr:uid="{00000000-0005-0000-0000-00000B2F0000}"/>
    <cellStyle name="40% - Accent1 83 4" xfId="12374" xr:uid="{00000000-0005-0000-0000-00000C2F0000}"/>
    <cellStyle name="40% - Accent1 83_Essbase BS Tax Accounts EOY" xfId="12375" xr:uid="{00000000-0005-0000-0000-00000D2F0000}"/>
    <cellStyle name="40% - Accent1 84" xfId="12376" xr:uid="{00000000-0005-0000-0000-00000E2F0000}"/>
    <cellStyle name="40% - Accent1 84 2" xfId="12377" xr:uid="{00000000-0005-0000-0000-00000F2F0000}"/>
    <cellStyle name="40% - Accent1 84 2 2" xfId="12378" xr:uid="{00000000-0005-0000-0000-0000102F0000}"/>
    <cellStyle name="40% - Accent1 84 3" xfId="12379" xr:uid="{00000000-0005-0000-0000-0000112F0000}"/>
    <cellStyle name="40% - Accent1 85" xfId="12380" xr:uid="{00000000-0005-0000-0000-0000122F0000}"/>
    <cellStyle name="40% - Accent1 85 2" xfId="12381" xr:uid="{00000000-0005-0000-0000-0000132F0000}"/>
    <cellStyle name="40% - Accent1 85 2 2" xfId="12382" xr:uid="{00000000-0005-0000-0000-0000142F0000}"/>
    <cellStyle name="40% - Accent1 85 3" xfId="12383" xr:uid="{00000000-0005-0000-0000-0000152F0000}"/>
    <cellStyle name="40% - Accent1 86" xfId="12384" xr:uid="{00000000-0005-0000-0000-0000162F0000}"/>
    <cellStyle name="40% - Accent1 86 2" xfId="12385" xr:uid="{00000000-0005-0000-0000-0000172F0000}"/>
    <cellStyle name="40% - Accent1 86 2 2" xfId="12386" xr:uid="{00000000-0005-0000-0000-0000182F0000}"/>
    <cellStyle name="40% - Accent1 86 3" xfId="12387" xr:uid="{00000000-0005-0000-0000-0000192F0000}"/>
    <cellStyle name="40% - Accent1 87" xfId="12388" xr:uid="{00000000-0005-0000-0000-00001A2F0000}"/>
    <cellStyle name="40% - Accent1 87 2" xfId="12389" xr:uid="{00000000-0005-0000-0000-00001B2F0000}"/>
    <cellStyle name="40% - Accent1 87 2 2" xfId="12390" xr:uid="{00000000-0005-0000-0000-00001C2F0000}"/>
    <cellStyle name="40% - Accent1 87 3" xfId="12391" xr:uid="{00000000-0005-0000-0000-00001D2F0000}"/>
    <cellStyle name="40% - Accent1 88" xfId="12392" xr:uid="{00000000-0005-0000-0000-00001E2F0000}"/>
    <cellStyle name="40% - Accent1 88 2" xfId="12393" xr:uid="{00000000-0005-0000-0000-00001F2F0000}"/>
    <cellStyle name="40% - Accent1 88 2 2" xfId="12394" xr:uid="{00000000-0005-0000-0000-0000202F0000}"/>
    <cellStyle name="40% - Accent1 88 3" xfId="12395" xr:uid="{00000000-0005-0000-0000-0000212F0000}"/>
    <cellStyle name="40% - Accent1 89" xfId="12396" xr:uid="{00000000-0005-0000-0000-0000222F0000}"/>
    <cellStyle name="40% - Accent1 89 2" xfId="12397" xr:uid="{00000000-0005-0000-0000-0000232F0000}"/>
    <cellStyle name="40% - Accent1 89 2 2" xfId="12398" xr:uid="{00000000-0005-0000-0000-0000242F0000}"/>
    <cellStyle name="40% - Accent1 89 3" xfId="12399" xr:uid="{00000000-0005-0000-0000-0000252F0000}"/>
    <cellStyle name="40% - Accent1 9" xfId="12400" xr:uid="{00000000-0005-0000-0000-0000262F0000}"/>
    <cellStyle name="40% - Accent1 9 2" xfId="12401" xr:uid="{00000000-0005-0000-0000-0000272F0000}"/>
    <cellStyle name="40% - Accent1 9 2 2" xfId="12402" xr:uid="{00000000-0005-0000-0000-0000282F0000}"/>
    <cellStyle name="40% - Accent1 9 2 3" xfId="12403" xr:uid="{00000000-0005-0000-0000-0000292F0000}"/>
    <cellStyle name="40% - Accent1 9 2 4" xfId="12404" xr:uid="{00000000-0005-0000-0000-00002A2F0000}"/>
    <cellStyle name="40% - Accent1 9 2_Essbase BS Tax Accounts EOY" xfId="12405" xr:uid="{00000000-0005-0000-0000-00002B2F0000}"/>
    <cellStyle name="40% - Accent1 9 3" xfId="12406" xr:uid="{00000000-0005-0000-0000-00002C2F0000}"/>
    <cellStyle name="40% - Accent1 9 3 2" xfId="12407" xr:uid="{00000000-0005-0000-0000-00002D2F0000}"/>
    <cellStyle name="40% - Accent1 9 4" xfId="12408" xr:uid="{00000000-0005-0000-0000-00002E2F0000}"/>
    <cellStyle name="40% - Accent1 9 4 2" xfId="12409" xr:uid="{00000000-0005-0000-0000-00002F2F0000}"/>
    <cellStyle name="40% - Accent1 9 4 3" xfId="12410" xr:uid="{00000000-0005-0000-0000-0000302F0000}"/>
    <cellStyle name="40% - Accent1 9 4 4" xfId="12411" xr:uid="{00000000-0005-0000-0000-0000312F0000}"/>
    <cellStyle name="40% - Accent1 9 4_Essbase BS Tax Accounts EOY" xfId="12412" xr:uid="{00000000-0005-0000-0000-0000322F0000}"/>
    <cellStyle name="40% - Accent1 9 5" xfId="12413" xr:uid="{00000000-0005-0000-0000-0000332F0000}"/>
    <cellStyle name="40% - Accent1 9 5 2" xfId="12414" xr:uid="{00000000-0005-0000-0000-0000342F0000}"/>
    <cellStyle name="40% - Accent1 9 5 3" xfId="12415" xr:uid="{00000000-0005-0000-0000-0000352F0000}"/>
    <cellStyle name="40% - Accent1 9 5_Essbase BS Tax Accounts EOY" xfId="12416" xr:uid="{00000000-0005-0000-0000-0000362F0000}"/>
    <cellStyle name="40% - Accent1 9_Essbase BS Tax Accounts EOY" xfId="12417" xr:uid="{00000000-0005-0000-0000-0000372F0000}"/>
    <cellStyle name="40% - Accent1 90" xfId="12418" xr:uid="{00000000-0005-0000-0000-0000382F0000}"/>
    <cellStyle name="40% - Accent1 90 2" xfId="12419" xr:uid="{00000000-0005-0000-0000-0000392F0000}"/>
    <cellStyle name="40% - Accent1 90 2 2" xfId="12420" xr:uid="{00000000-0005-0000-0000-00003A2F0000}"/>
    <cellStyle name="40% - Accent1 90 3" xfId="12421" xr:uid="{00000000-0005-0000-0000-00003B2F0000}"/>
    <cellStyle name="40% - Accent1 91" xfId="12422" xr:uid="{00000000-0005-0000-0000-00003C2F0000}"/>
    <cellStyle name="40% - Accent1 91 2" xfId="12423" xr:uid="{00000000-0005-0000-0000-00003D2F0000}"/>
    <cellStyle name="40% - Accent1 91 2 2" xfId="12424" xr:uid="{00000000-0005-0000-0000-00003E2F0000}"/>
    <cellStyle name="40% - Accent1 91 3" xfId="12425" xr:uid="{00000000-0005-0000-0000-00003F2F0000}"/>
    <cellStyle name="40% - Accent1 92" xfId="12426" xr:uid="{00000000-0005-0000-0000-0000402F0000}"/>
    <cellStyle name="40% - Accent1 92 2" xfId="12427" xr:uid="{00000000-0005-0000-0000-0000412F0000}"/>
    <cellStyle name="40% - Accent1 92 2 2" xfId="12428" xr:uid="{00000000-0005-0000-0000-0000422F0000}"/>
    <cellStyle name="40% - Accent1 92 3" xfId="12429" xr:uid="{00000000-0005-0000-0000-0000432F0000}"/>
    <cellStyle name="40% - Accent1 93" xfId="12430" xr:uid="{00000000-0005-0000-0000-0000442F0000}"/>
    <cellStyle name="40% - Accent1 93 2" xfId="12431" xr:uid="{00000000-0005-0000-0000-0000452F0000}"/>
    <cellStyle name="40% - Accent1 93 2 2" xfId="12432" xr:uid="{00000000-0005-0000-0000-0000462F0000}"/>
    <cellStyle name="40% - Accent1 93 3" xfId="12433" xr:uid="{00000000-0005-0000-0000-0000472F0000}"/>
    <cellStyle name="40% - Accent1 94" xfId="12434" xr:uid="{00000000-0005-0000-0000-0000482F0000}"/>
    <cellStyle name="40% - Accent1 94 2" xfId="12435" xr:uid="{00000000-0005-0000-0000-0000492F0000}"/>
    <cellStyle name="40% - Accent1 94 2 2" xfId="12436" xr:uid="{00000000-0005-0000-0000-00004A2F0000}"/>
    <cellStyle name="40% - Accent1 94 3" xfId="12437" xr:uid="{00000000-0005-0000-0000-00004B2F0000}"/>
    <cellStyle name="40% - Accent1 95" xfId="12438" xr:uid="{00000000-0005-0000-0000-00004C2F0000}"/>
    <cellStyle name="40% - Accent1 95 2" xfId="12439" xr:uid="{00000000-0005-0000-0000-00004D2F0000}"/>
    <cellStyle name="40% - Accent1 95 2 2" xfId="12440" xr:uid="{00000000-0005-0000-0000-00004E2F0000}"/>
    <cellStyle name="40% - Accent1 95 3" xfId="12441" xr:uid="{00000000-0005-0000-0000-00004F2F0000}"/>
    <cellStyle name="40% - Accent1 96" xfId="12442" xr:uid="{00000000-0005-0000-0000-0000502F0000}"/>
    <cellStyle name="40% - Accent1 96 2" xfId="12443" xr:uid="{00000000-0005-0000-0000-0000512F0000}"/>
    <cellStyle name="40% - Accent1 96 2 2" xfId="12444" xr:uid="{00000000-0005-0000-0000-0000522F0000}"/>
    <cellStyle name="40% - Accent1 96 3" xfId="12445" xr:uid="{00000000-0005-0000-0000-0000532F0000}"/>
    <cellStyle name="40% - Accent1 97" xfId="12446" xr:uid="{00000000-0005-0000-0000-0000542F0000}"/>
    <cellStyle name="40% - Accent1 97 2" xfId="12447" xr:uid="{00000000-0005-0000-0000-0000552F0000}"/>
    <cellStyle name="40% - Accent1 97 2 2" xfId="12448" xr:uid="{00000000-0005-0000-0000-0000562F0000}"/>
    <cellStyle name="40% - Accent1 97 3" xfId="12449" xr:uid="{00000000-0005-0000-0000-0000572F0000}"/>
    <cellStyle name="40% - Accent1 98" xfId="12450" xr:uid="{00000000-0005-0000-0000-0000582F0000}"/>
    <cellStyle name="40% - Accent1 98 2" xfId="12451" xr:uid="{00000000-0005-0000-0000-0000592F0000}"/>
    <cellStyle name="40% - Accent1 98 2 2" xfId="12452" xr:uid="{00000000-0005-0000-0000-00005A2F0000}"/>
    <cellStyle name="40% - Accent1 98 3" xfId="12453" xr:uid="{00000000-0005-0000-0000-00005B2F0000}"/>
    <cellStyle name="40% - Accent1 99" xfId="12454" xr:uid="{00000000-0005-0000-0000-00005C2F0000}"/>
    <cellStyle name="40% - Accent1 99 2" xfId="12455" xr:uid="{00000000-0005-0000-0000-00005D2F0000}"/>
    <cellStyle name="40% - Accent1 99 2 2" xfId="12456" xr:uid="{00000000-0005-0000-0000-00005E2F0000}"/>
    <cellStyle name="40% - Accent1 99 3" xfId="12457" xr:uid="{00000000-0005-0000-0000-00005F2F0000}"/>
    <cellStyle name="40% - Accent2" xfId="8" builtinId="35" customBuiltin="1"/>
    <cellStyle name="40% - Accent2 10" xfId="12458" xr:uid="{00000000-0005-0000-0000-0000612F0000}"/>
    <cellStyle name="40% - Accent2 10 2" xfId="12459" xr:uid="{00000000-0005-0000-0000-0000622F0000}"/>
    <cellStyle name="40% - Accent2 10 2 2" xfId="12460" xr:uid="{00000000-0005-0000-0000-0000632F0000}"/>
    <cellStyle name="40% - Accent2 10 2 3" xfId="12461" xr:uid="{00000000-0005-0000-0000-0000642F0000}"/>
    <cellStyle name="40% - Accent2 10 2 4" xfId="12462" xr:uid="{00000000-0005-0000-0000-0000652F0000}"/>
    <cellStyle name="40% - Accent2 10 2_Essbase BS Tax Accounts EOY" xfId="12463" xr:uid="{00000000-0005-0000-0000-0000662F0000}"/>
    <cellStyle name="40% - Accent2 10 3" xfId="12464" xr:uid="{00000000-0005-0000-0000-0000672F0000}"/>
    <cellStyle name="40% - Accent2 10 3 2" xfId="12465" xr:uid="{00000000-0005-0000-0000-0000682F0000}"/>
    <cellStyle name="40% - Accent2 10 4" xfId="12466" xr:uid="{00000000-0005-0000-0000-0000692F0000}"/>
    <cellStyle name="40% - Accent2 10 4 2" xfId="12467" xr:uid="{00000000-0005-0000-0000-00006A2F0000}"/>
    <cellStyle name="40% - Accent2 10 4 3" xfId="12468" xr:uid="{00000000-0005-0000-0000-00006B2F0000}"/>
    <cellStyle name="40% - Accent2 10 4 4" xfId="12469" xr:uid="{00000000-0005-0000-0000-00006C2F0000}"/>
    <cellStyle name="40% - Accent2 10 4_Essbase BS Tax Accounts EOY" xfId="12470" xr:uid="{00000000-0005-0000-0000-00006D2F0000}"/>
    <cellStyle name="40% - Accent2 10 5" xfId="12471" xr:uid="{00000000-0005-0000-0000-00006E2F0000}"/>
    <cellStyle name="40% - Accent2 10_Essbase BS Tax Accounts EOY" xfId="12472" xr:uid="{00000000-0005-0000-0000-00006F2F0000}"/>
    <cellStyle name="40% - Accent2 100" xfId="12473" xr:uid="{00000000-0005-0000-0000-0000702F0000}"/>
    <cellStyle name="40% - Accent2 100 2" xfId="12474" xr:uid="{00000000-0005-0000-0000-0000712F0000}"/>
    <cellStyle name="40% - Accent2 100 2 2" xfId="12475" xr:uid="{00000000-0005-0000-0000-0000722F0000}"/>
    <cellStyle name="40% - Accent2 100 3" xfId="12476" xr:uid="{00000000-0005-0000-0000-0000732F0000}"/>
    <cellStyle name="40% - Accent2 101" xfId="12477" xr:uid="{00000000-0005-0000-0000-0000742F0000}"/>
    <cellStyle name="40% - Accent2 101 2" xfId="12478" xr:uid="{00000000-0005-0000-0000-0000752F0000}"/>
    <cellStyle name="40% - Accent2 102" xfId="12479" xr:uid="{00000000-0005-0000-0000-0000762F0000}"/>
    <cellStyle name="40% - Accent2 102 2" xfId="12480" xr:uid="{00000000-0005-0000-0000-0000772F0000}"/>
    <cellStyle name="40% - Accent2 103" xfId="12481" xr:uid="{00000000-0005-0000-0000-0000782F0000}"/>
    <cellStyle name="40% - Accent2 103 2" xfId="12482" xr:uid="{00000000-0005-0000-0000-0000792F0000}"/>
    <cellStyle name="40% - Accent2 104" xfId="12483" xr:uid="{00000000-0005-0000-0000-00007A2F0000}"/>
    <cellStyle name="40% - Accent2 104 2" xfId="12484" xr:uid="{00000000-0005-0000-0000-00007B2F0000}"/>
    <cellStyle name="40% - Accent2 105" xfId="12485" xr:uid="{00000000-0005-0000-0000-00007C2F0000}"/>
    <cellStyle name="40% - Accent2 105 2" xfId="12486" xr:uid="{00000000-0005-0000-0000-00007D2F0000}"/>
    <cellStyle name="40% - Accent2 106" xfId="12487" xr:uid="{00000000-0005-0000-0000-00007E2F0000}"/>
    <cellStyle name="40% - Accent2 106 2" xfId="12488" xr:uid="{00000000-0005-0000-0000-00007F2F0000}"/>
    <cellStyle name="40% - Accent2 107" xfId="12489" xr:uid="{00000000-0005-0000-0000-0000802F0000}"/>
    <cellStyle name="40% - Accent2 107 2" xfId="12490" xr:uid="{00000000-0005-0000-0000-0000812F0000}"/>
    <cellStyle name="40% - Accent2 108" xfId="12491" xr:uid="{00000000-0005-0000-0000-0000822F0000}"/>
    <cellStyle name="40% - Accent2 108 2" xfId="12492" xr:uid="{00000000-0005-0000-0000-0000832F0000}"/>
    <cellStyle name="40% - Accent2 109" xfId="12493" xr:uid="{00000000-0005-0000-0000-0000842F0000}"/>
    <cellStyle name="40% - Accent2 109 2" xfId="12494" xr:uid="{00000000-0005-0000-0000-0000852F0000}"/>
    <cellStyle name="40% - Accent2 11" xfId="12495" xr:uid="{00000000-0005-0000-0000-0000862F0000}"/>
    <cellStyle name="40% - Accent2 11 2" xfId="12496" xr:uid="{00000000-0005-0000-0000-0000872F0000}"/>
    <cellStyle name="40% - Accent2 11 2 2" xfId="12497" xr:uid="{00000000-0005-0000-0000-0000882F0000}"/>
    <cellStyle name="40% - Accent2 11 2 3" xfId="12498" xr:uid="{00000000-0005-0000-0000-0000892F0000}"/>
    <cellStyle name="40% - Accent2 11 2 4" xfId="12499" xr:uid="{00000000-0005-0000-0000-00008A2F0000}"/>
    <cellStyle name="40% - Accent2 11 2_Essbase BS Tax Accounts EOY" xfId="12500" xr:uid="{00000000-0005-0000-0000-00008B2F0000}"/>
    <cellStyle name="40% - Accent2 11 3" xfId="12501" xr:uid="{00000000-0005-0000-0000-00008C2F0000}"/>
    <cellStyle name="40% - Accent2 11 3 2" xfId="12502" xr:uid="{00000000-0005-0000-0000-00008D2F0000}"/>
    <cellStyle name="40% - Accent2 11 4" xfId="12503" xr:uid="{00000000-0005-0000-0000-00008E2F0000}"/>
    <cellStyle name="40% - Accent2 11 4 2" xfId="12504" xr:uid="{00000000-0005-0000-0000-00008F2F0000}"/>
    <cellStyle name="40% - Accent2 11 4 3" xfId="12505" xr:uid="{00000000-0005-0000-0000-0000902F0000}"/>
    <cellStyle name="40% - Accent2 11 4 4" xfId="12506" xr:uid="{00000000-0005-0000-0000-0000912F0000}"/>
    <cellStyle name="40% - Accent2 11 4_Essbase BS Tax Accounts EOY" xfId="12507" xr:uid="{00000000-0005-0000-0000-0000922F0000}"/>
    <cellStyle name="40% - Accent2 11 5" xfId="12508" xr:uid="{00000000-0005-0000-0000-0000932F0000}"/>
    <cellStyle name="40% - Accent2 11_Essbase BS Tax Accounts EOY" xfId="12509" xr:uid="{00000000-0005-0000-0000-0000942F0000}"/>
    <cellStyle name="40% - Accent2 110" xfId="12510" xr:uid="{00000000-0005-0000-0000-0000952F0000}"/>
    <cellStyle name="40% - Accent2 110 2" xfId="12511" xr:uid="{00000000-0005-0000-0000-0000962F0000}"/>
    <cellStyle name="40% - Accent2 111" xfId="12512" xr:uid="{00000000-0005-0000-0000-0000972F0000}"/>
    <cellStyle name="40% - Accent2 112" xfId="12513" xr:uid="{00000000-0005-0000-0000-0000982F0000}"/>
    <cellStyle name="40% - Accent2 113" xfId="12514" xr:uid="{00000000-0005-0000-0000-0000992F0000}"/>
    <cellStyle name="40% - Accent2 114" xfId="12515" xr:uid="{00000000-0005-0000-0000-00009A2F0000}"/>
    <cellStyle name="40% - Accent2 115" xfId="12516" xr:uid="{00000000-0005-0000-0000-00009B2F0000}"/>
    <cellStyle name="40% - Accent2 116" xfId="12517" xr:uid="{00000000-0005-0000-0000-00009C2F0000}"/>
    <cellStyle name="40% - Accent2 117" xfId="12518" xr:uid="{00000000-0005-0000-0000-00009D2F0000}"/>
    <cellStyle name="40% - Accent2 118" xfId="12519" xr:uid="{00000000-0005-0000-0000-00009E2F0000}"/>
    <cellStyle name="40% - Accent2 119" xfId="12520" xr:uid="{00000000-0005-0000-0000-00009F2F0000}"/>
    <cellStyle name="40% - Accent2 12" xfId="12521" xr:uid="{00000000-0005-0000-0000-0000A02F0000}"/>
    <cellStyle name="40% - Accent2 12 2" xfId="12522" xr:uid="{00000000-0005-0000-0000-0000A12F0000}"/>
    <cellStyle name="40% - Accent2 12 2 2" xfId="12523" xr:uid="{00000000-0005-0000-0000-0000A22F0000}"/>
    <cellStyle name="40% - Accent2 12 2 3" xfId="12524" xr:uid="{00000000-0005-0000-0000-0000A32F0000}"/>
    <cellStyle name="40% - Accent2 12 2 4" xfId="12525" xr:uid="{00000000-0005-0000-0000-0000A42F0000}"/>
    <cellStyle name="40% - Accent2 12 2_Essbase BS Tax Accounts EOY" xfId="12526" xr:uid="{00000000-0005-0000-0000-0000A52F0000}"/>
    <cellStyle name="40% - Accent2 12 3" xfId="12527" xr:uid="{00000000-0005-0000-0000-0000A62F0000}"/>
    <cellStyle name="40% - Accent2 12 3 2" xfId="12528" xr:uid="{00000000-0005-0000-0000-0000A72F0000}"/>
    <cellStyle name="40% - Accent2 12 4" xfId="12529" xr:uid="{00000000-0005-0000-0000-0000A82F0000}"/>
    <cellStyle name="40% - Accent2 12 4 2" xfId="12530" xr:uid="{00000000-0005-0000-0000-0000A92F0000}"/>
    <cellStyle name="40% - Accent2 12 4 3" xfId="12531" xr:uid="{00000000-0005-0000-0000-0000AA2F0000}"/>
    <cellStyle name="40% - Accent2 12 4 4" xfId="12532" xr:uid="{00000000-0005-0000-0000-0000AB2F0000}"/>
    <cellStyle name="40% - Accent2 12 4_Essbase BS Tax Accounts EOY" xfId="12533" xr:uid="{00000000-0005-0000-0000-0000AC2F0000}"/>
    <cellStyle name="40% - Accent2 12 5" xfId="12534" xr:uid="{00000000-0005-0000-0000-0000AD2F0000}"/>
    <cellStyle name="40% - Accent2 12_Essbase BS Tax Accounts EOY" xfId="12535" xr:uid="{00000000-0005-0000-0000-0000AE2F0000}"/>
    <cellStyle name="40% - Accent2 13" xfId="12536" xr:uid="{00000000-0005-0000-0000-0000AF2F0000}"/>
    <cellStyle name="40% - Accent2 13 2" xfId="12537" xr:uid="{00000000-0005-0000-0000-0000B02F0000}"/>
    <cellStyle name="40% - Accent2 13 2 2" xfId="12538" xr:uid="{00000000-0005-0000-0000-0000B12F0000}"/>
    <cellStyle name="40% - Accent2 13 2 3" xfId="12539" xr:uid="{00000000-0005-0000-0000-0000B22F0000}"/>
    <cellStyle name="40% - Accent2 13 2 4" xfId="12540" xr:uid="{00000000-0005-0000-0000-0000B32F0000}"/>
    <cellStyle name="40% - Accent2 13 2_Essbase BS Tax Accounts EOY" xfId="12541" xr:uid="{00000000-0005-0000-0000-0000B42F0000}"/>
    <cellStyle name="40% - Accent2 13 3" xfId="12542" xr:uid="{00000000-0005-0000-0000-0000B52F0000}"/>
    <cellStyle name="40% - Accent2 13 3 2" xfId="12543" xr:uid="{00000000-0005-0000-0000-0000B62F0000}"/>
    <cellStyle name="40% - Accent2 13 4" xfId="12544" xr:uid="{00000000-0005-0000-0000-0000B72F0000}"/>
    <cellStyle name="40% - Accent2 13 4 2" xfId="12545" xr:uid="{00000000-0005-0000-0000-0000B82F0000}"/>
    <cellStyle name="40% - Accent2 13 4 3" xfId="12546" xr:uid="{00000000-0005-0000-0000-0000B92F0000}"/>
    <cellStyle name="40% - Accent2 13 4 4" xfId="12547" xr:uid="{00000000-0005-0000-0000-0000BA2F0000}"/>
    <cellStyle name="40% - Accent2 13 4_Essbase BS Tax Accounts EOY" xfId="12548" xr:uid="{00000000-0005-0000-0000-0000BB2F0000}"/>
    <cellStyle name="40% - Accent2 13 5" xfId="12549" xr:uid="{00000000-0005-0000-0000-0000BC2F0000}"/>
    <cellStyle name="40% - Accent2 13_Essbase BS Tax Accounts EOY" xfId="12550" xr:uid="{00000000-0005-0000-0000-0000BD2F0000}"/>
    <cellStyle name="40% - Accent2 14" xfId="12551" xr:uid="{00000000-0005-0000-0000-0000BE2F0000}"/>
    <cellStyle name="40% - Accent2 14 2" xfId="12552" xr:uid="{00000000-0005-0000-0000-0000BF2F0000}"/>
    <cellStyle name="40% - Accent2 14 2 2" xfId="12553" xr:uid="{00000000-0005-0000-0000-0000C02F0000}"/>
    <cellStyle name="40% - Accent2 14 2 3" xfId="12554" xr:uid="{00000000-0005-0000-0000-0000C12F0000}"/>
    <cellStyle name="40% - Accent2 14 2 4" xfId="12555" xr:uid="{00000000-0005-0000-0000-0000C22F0000}"/>
    <cellStyle name="40% - Accent2 14 2_Essbase BS Tax Accounts EOY" xfId="12556" xr:uid="{00000000-0005-0000-0000-0000C32F0000}"/>
    <cellStyle name="40% - Accent2 14 3" xfId="12557" xr:uid="{00000000-0005-0000-0000-0000C42F0000}"/>
    <cellStyle name="40% - Accent2 14 3 2" xfId="12558" xr:uid="{00000000-0005-0000-0000-0000C52F0000}"/>
    <cellStyle name="40% - Accent2 14 4" xfId="12559" xr:uid="{00000000-0005-0000-0000-0000C62F0000}"/>
    <cellStyle name="40% - Accent2 14 4 2" xfId="12560" xr:uid="{00000000-0005-0000-0000-0000C72F0000}"/>
    <cellStyle name="40% - Accent2 14 4 3" xfId="12561" xr:uid="{00000000-0005-0000-0000-0000C82F0000}"/>
    <cellStyle name="40% - Accent2 14 4 4" xfId="12562" xr:uid="{00000000-0005-0000-0000-0000C92F0000}"/>
    <cellStyle name="40% - Accent2 14 4_Essbase BS Tax Accounts EOY" xfId="12563" xr:uid="{00000000-0005-0000-0000-0000CA2F0000}"/>
    <cellStyle name="40% - Accent2 14 5" xfId="12564" xr:uid="{00000000-0005-0000-0000-0000CB2F0000}"/>
    <cellStyle name="40% - Accent2 14_Essbase BS Tax Accounts EOY" xfId="12565" xr:uid="{00000000-0005-0000-0000-0000CC2F0000}"/>
    <cellStyle name="40% - Accent2 15" xfId="12566" xr:uid="{00000000-0005-0000-0000-0000CD2F0000}"/>
    <cellStyle name="40% - Accent2 15 2" xfId="12567" xr:uid="{00000000-0005-0000-0000-0000CE2F0000}"/>
    <cellStyle name="40% - Accent2 15 2 2" xfId="12568" xr:uid="{00000000-0005-0000-0000-0000CF2F0000}"/>
    <cellStyle name="40% - Accent2 15 2 3" xfId="12569" xr:uid="{00000000-0005-0000-0000-0000D02F0000}"/>
    <cellStyle name="40% - Accent2 15 2 4" xfId="12570" xr:uid="{00000000-0005-0000-0000-0000D12F0000}"/>
    <cellStyle name="40% - Accent2 15 2_Essbase BS Tax Accounts EOY" xfId="12571" xr:uid="{00000000-0005-0000-0000-0000D22F0000}"/>
    <cellStyle name="40% - Accent2 15 3" xfId="12572" xr:uid="{00000000-0005-0000-0000-0000D32F0000}"/>
    <cellStyle name="40% - Accent2 15 3 2" xfId="12573" xr:uid="{00000000-0005-0000-0000-0000D42F0000}"/>
    <cellStyle name="40% - Accent2 15 4" xfId="12574" xr:uid="{00000000-0005-0000-0000-0000D52F0000}"/>
    <cellStyle name="40% - Accent2 15 4 2" xfId="12575" xr:uid="{00000000-0005-0000-0000-0000D62F0000}"/>
    <cellStyle name="40% - Accent2 15 4 3" xfId="12576" xr:uid="{00000000-0005-0000-0000-0000D72F0000}"/>
    <cellStyle name="40% - Accent2 15 4 4" xfId="12577" xr:uid="{00000000-0005-0000-0000-0000D82F0000}"/>
    <cellStyle name="40% - Accent2 15 4_Essbase BS Tax Accounts EOY" xfId="12578" xr:uid="{00000000-0005-0000-0000-0000D92F0000}"/>
    <cellStyle name="40% - Accent2 15 5" xfId="12579" xr:uid="{00000000-0005-0000-0000-0000DA2F0000}"/>
    <cellStyle name="40% - Accent2 15_Essbase BS Tax Accounts EOY" xfId="12580" xr:uid="{00000000-0005-0000-0000-0000DB2F0000}"/>
    <cellStyle name="40% - Accent2 16" xfId="12581" xr:uid="{00000000-0005-0000-0000-0000DC2F0000}"/>
    <cellStyle name="40% - Accent2 16 2" xfId="12582" xr:uid="{00000000-0005-0000-0000-0000DD2F0000}"/>
    <cellStyle name="40% - Accent2 16 2 2" xfId="12583" xr:uid="{00000000-0005-0000-0000-0000DE2F0000}"/>
    <cellStyle name="40% - Accent2 16 2 3" xfId="12584" xr:uid="{00000000-0005-0000-0000-0000DF2F0000}"/>
    <cellStyle name="40% - Accent2 16 2 4" xfId="12585" xr:uid="{00000000-0005-0000-0000-0000E02F0000}"/>
    <cellStyle name="40% - Accent2 16 2_Essbase BS Tax Accounts EOY" xfId="12586" xr:uid="{00000000-0005-0000-0000-0000E12F0000}"/>
    <cellStyle name="40% - Accent2 16 3" xfId="12587" xr:uid="{00000000-0005-0000-0000-0000E22F0000}"/>
    <cellStyle name="40% - Accent2 16 3 2" xfId="12588" xr:uid="{00000000-0005-0000-0000-0000E32F0000}"/>
    <cellStyle name="40% - Accent2 16 4" xfId="12589" xr:uid="{00000000-0005-0000-0000-0000E42F0000}"/>
    <cellStyle name="40% - Accent2 16 4 2" xfId="12590" xr:uid="{00000000-0005-0000-0000-0000E52F0000}"/>
    <cellStyle name="40% - Accent2 16 4 3" xfId="12591" xr:uid="{00000000-0005-0000-0000-0000E62F0000}"/>
    <cellStyle name="40% - Accent2 16 4 4" xfId="12592" xr:uid="{00000000-0005-0000-0000-0000E72F0000}"/>
    <cellStyle name="40% - Accent2 16 4_Essbase BS Tax Accounts EOY" xfId="12593" xr:uid="{00000000-0005-0000-0000-0000E82F0000}"/>
    <cellStyle name="40% - Accent2 16 5" xfId="12594" xr:uid="{00000000-0005-0000-0000-0000E92F0000}"/>
    <cellStyle name="40% - Accent2 16_Essbase BS Tax Accounts EOY" xfId="12595" xr:uid="{00000000-0005-0000-0000-0000EA2F0000}"/>
    <cellStyle name="40% - Accent2 17" xfId="12596" xr:uid="{00000000-0005-0000-0000-0000EB2F0000}"/>
    <cellStyle name="40% - Accent2 17 2" xfId="12597" xr:uid="{00000000-0005-0000-0000-0000EC2F0000}"/>
    <cellStyle name="40% - Accent2 17 2 2" xfId="12598" xr:uid="{00000000-0005-0000-0000-0000ED2F0000}"/>
    <cellStyle name="40% - Accent2 17 2 3" xfId="12599" xr:uid="{00000000-0005-0000-0000-0000EE2F0000}"/>
    <cellStyle name="40% - Accent2 17 2 4" xfId="12600" xr:uid="{00000000-0005-0000-0000-0000EF2F0000}"/>
    <cellStyle name="40% - Accent2 17 2_Essbase BS Tax Accounts EOY" xfId="12601" xr:uid="{00000000-0005-0000-0000-0000F02F0000}"/>
    <cellStyle name="40% - Accent2 17 3" xfId="12602" xr:uid="{00000000-0005-0000-0000-0000F12F0000}"/>
    <cellStyle name="40% - Accent2 17 3 2" xfId="12603" xr:uid="{00000000-0005-0000-0000-0000F22F0000}"/>
    <cellStyle name="40% - Accent2 17 4" xfId="12604" xr:uid="{00000000-0005-0000-0000-0000F32F0000}"/>
    <cellStyle name="40% - Accent2 17 4 2" xfId="12605" xr:uid="{00000000-0005-0000-0000-0000F42F0000}"/>
    <cellStyle name="40% - Accent2 17 4 3" xfId="12606" xr:uid="{00000000-0005-0000-0000-0000F52F0000}"/>
    <cellStyle name="40% - Accent2 17 4 4" xfId="12607" xr:uid="{00000000-0005-0000-0000-0000F62F0000}"/>
    <cellStyle name="40% - Accent2 17 4_Essbase BS Tax Accounts EOY" xfId="12608" xr:uid="{00000000-0005-0000-0000-0000F72F0000}"/>
    <cellStyle name="40% - Accent2 17 5" xfId="12609" xr:uid="{00000000-0005-0000-0000-0000F82F0000}"/>
    <cellStyle name="40% - Accent2 17_Essbase BS Tax Accounts EOY" xfId="12610" xr:uid="{00000000-0005-0000-0000-0000F92F0000}"/>
    <cellStyle name="40% - Accent2 18" xfId="12611" xr:uid="{00000000-0005-0000-0000-0000FA2F0000}"/>
    <cellStyle name="40% - Accent2 18 2" xfId="12612" xr:uid="{00000000-0005-0000-0000-0000FB2F0000}"/>
    <cellStyle name="40% - Accent2 18 2 2" xfId="12613" xr:uid="{00000000-0005-0000-0000-0000FC2F0000}"/>
    <cellStyle name="40% - Accent2 18 2 3" xfId="12614" xr:uid="{00000000-0005-0000-0000-0000FD2F0000}"/>
    <cellStyle name="40% - Accent2 18 2 4" xfId="12615" xr:uid="{00000000-0005-0000-0000-0000FE2F0000}"/>
    <cellStyle name="40% - Accent2 18 2_Essbase BS Tax Accounts EOY" xfId="12616" xr:uid="{00000000-0005-0000-0000-0000FF2F0000}"/>
    <cellStyle name="40% - Accent2 18 3" xfId="12617" xr:uid="{00000000-0005-0000-0000-000000300000}"/>
    <cellStyle name="40% - Accent2 18 3 2" xfId="12618" xr:uid="{00000000-0005-0000-0000-000001300000}"/>
    <cellStyle name="40% - Accent2 18 4" xfId="12619" xr:uid="{00000000-0005-0000-0000-000002300000}"/>
    <cellStyle name="40% - Accent2 18 4 2" xfId="12620" xr:uid="{00000000-0005-0000-0000-000003300000}"/>
    <cellStyle name="40% - Accent2 18 4 3" xfId="12621" xr:uid="{00000000-0005-0000-0000-000004300000}"/>
    <cellStyle name="40% - Accent2 18 4 4" xfId="12622" xr:uid="{00000000-0005-0000-0000-000005300000}"/>
    <cellStyle name="40% - Accent2 18 4_Essbase BS Tax Accounts EOY" xfId="12623" xr:uid="{00000000-0005-0000-0000-000006300000}"/>
    <cellStyle name="40% - Accent2 18 5" xfId="12624" xr:uid="{00000000-0005-0000-0000-000007300000}"/>
    <cellStyle name="40% - Accent2 18_Essbase BS Tax Accounts EOY" xfId="12625" xr:uid="{00000000-0005-0000-0000-000008300000}"/>
    <cellStyle name="40% - Accent2 19" xfId="12626" xr:uid="{00000000-0005-0000-0000-000009300000}"/>
    <cellStyle name="40% - Accent2 19 2" xfId="12627" xr:uid="{00000000-0005-0000-0000-00000A300000}"/>
    <cellStyle name="40% - Accent2 19 2 2" xfId="12628" xr:uid="{00000000-0005-0000-0000-00000B300000}"/>
    <cellStyle name="40% - Accent2 19 2 3" xfId="12629" xr:uid="{00000000-0005-0000-0000-00000C300000}"/>
    <cellStyle name="40% - Accent2 19 2 4" xfId="12630" xr:uid="{00000000-0005-0000-0000-00000D300000}"/>
    <cellStyle name="40% - Accent2 19 2_Essbase BS Tax Accounts EOY" xfId="12631" xr:uid="{00000000-0005-0000-0000-00000E300000}"/>
    <cellStyle name="40% - Accent2 19 3" xfId="12632" xr:uid="{00000000-0005-0000-0000-00000F300000}"/>
    <cellStyle name="40% - Accent2 19 3 2" xfId="12633" xr:uid="{00000000-0005-0000-0000-000010300000}"/>
    <cellStyle name="40% - Accent2 19 4" xfId="12634" xr:uid="{00000000-0005-0000-0000-000011300000}"/>
    <cellStyle name="40% - Accent2 19 4 2" xfId="12635" xr:uid="{00000000-0005-0000-0000-000012300000}"/>
    <cellStyle name="40% - Accent2 19 4 3" xfId="12636" xr:uid="{00000000-0005-0000-0000-000013300000}"/>
    <cellStyle name="40% - Accent2 19 4 4" xfId="12637" xr:uid="{00000000-0005-0000-0000-000014300000}"/>
    <cellStyle name="40% - Accent2 19 4_Essbase BS Tax Accounts EOY" xfId="12638" xr:uid="{00000000-0005-0000-0000-000015300000}"/>
    <cellStyle name="40% - Accent2 19 5" xfId="12639" xr:uid="{00000000-0005-0000-0000-000016300000}"/>
    <cellStyle name="40% - Accent2 19_Essbase BS Tax Accounts EOY" xfId="12640" xr:uid="{00000000-0005-0000-0000-000017300000}"/>
    <cellStyle name="40% - Accent2 2" xfId="12641" xr:uid="{00000000-0005-0000-0000-000018300000}"/>
    <cellStyle name="40% - Accent2 2 10" xfId="12642" xr:uid="{00000000-0005-0000-0000-000019300000}"/>
    <cellStyle name="40% - Accent2 2 10 2" xfId="12643" xr:uid="{00000000-0005-0000-0000-00001A300000}"/>
    <cellStyle name="40% - Accent2 2 11" xfId="12644" xr:uid="{00000000-0005-0000-0000-00001B300000}"/>
    <cellStyle name="40% - Accent2 2 11 2" xfId="12645" xr:uid="{00000000-0005-0000-0000-00001C300000}"/>
    <cellStyle name="40% - Accent2 2 11 3" xfId="12646" xr:uid="{00000000-0005-0000-0000-00001D300000}"/>
    <cellStyle name="40% - Accent2 2 11_Essbase BS Tax Accounts EOY" xfId="12647" xr:uid="{00000000-0005-0000-0000-00001E300000}"/>
    <cellStyle name="40% - Accent2 2 2" xfId="12648" xr:uid="{00000000-0005-0000-0000-00001F300000}"/>
    <cellStyle name="40% - Accent2 2 2 2" xfId="12649" xr:uid="{00000000-0005-0000-0000-000020300000}"/>
    <cellStyle name="40% - Accent2 2 2 2 2" xfId="12650" xr:uid="{00000000-0005-0000-0000-000021300000}"/>
    <cellStyle name="40% - Accent2 2 2 2 2 2" xfId="12651" xr:uid="{00000000-0005-0000-0000-000022300000}"/>
    <cellStyle name="40% - Accent2 2 2 2 2 2 2" xfId="12652" xr:uid="{00000000-0005-0000-0000-000023300000}"/>
    <cellStyle name="40% - Accent2 2 2 2 2 3" xfId="12653" xr:uid="{00000000-0005-0000-0000-000024300000}"/>
    <cellStyle name="40% - Accent2 2 2 2 2 4" xfId="12654" xr:uid="{00000000-0005-0000-0000-000025300000}"/>
    <cellStyle name="40% - Accent2 2 2 2 2_Essbase BS Tax Accounts EOY" xfId="12655" xr:uid="{00000000-0005-0000-0000-000026300000}"/>
    <cellStyle name="40% - Accent2 2 2 2 3" xfId="12656" xr:uid="{00000000-0005-0000-0000-000027300000}"/>
    <cellStyle name="40% - Accent2 2 2 2 3 2" xfId="12657" xr:uid="{00000000-0005-0000-0000-000028300000}"/>
    <cellStyle name="40% - Accent2 2 2 2 3 2 2" xfId="12658" xr:uid="{00000000-0005-0000-0000-000029300000}"/>
    <cellStyle name="40% - Accent2 2 2 2 3 3" xfId="12659" xr:uid="{00000000-0005-0000-0000-00002A300000}"/>
    <cellStyle name="40% - Accent2 2 2 2 4" xfId="12660" xr:uid="{00000000-0005-0000-0000-00002B300000}"/>
    <cellStyle name="40% - Accent2 2 2 2 4 2" xfId="12661" xr:uid="{00000000-0005-0000-0000-00002C300000}"/>
    <cellStyle name="40% - Accent2 2 2 2 4 2 2" xfId="12662" xr:uid="{00000000-0005-0000-0000-00002D300000}"/>
    <cellStyle name="40% - Accent2 2 2 2 4 3" xfId="12663" xr:uid="{00000000-0005-0000-0000-00002E300000}"/>
    <cellStyle name="40% - Accent2 2 2 2 5" xfId="12664" xr:uid="{00000000-0005-0000-0000-00002F300000}"/>
    <cellStyle name="40% - Accent2 2 2 2 5 2" xfId="12665" xr:uid="{00000000-0005-0000-0000-000030300000}"/>
    <cellStyle name="40% - Accent2 2 2 2_Essbase BS Tax Accounts EOY" xfId="12666" xr:uid="{00000000-0005-0000-0000-000031300000}"/>
    <cellStyle name="40% - Accent2 2 2 3" xfId="12667" xr:uid="{00000000-0005-0000-0000-000032300000}"/>
    <cellStyle name="40% - Accent2 2 2 3 2" xfId="12668" xr:uid="{00000000-0005-0000-0000-000033300000}"/>
    <cellStyle name="40% - Accent2 2 2 3 2 2" xfId="12669" xr:uid="{00000000-0005-0000-0000-000034300000}"/>
    <cellStyle name="40% - Accent2 2 2 3 3" xfId="12670" xr:uid="{00000000-0005-0000-0000-000035300000}"/>
    <cellStyle name="40% - Accent2 2 2 3_Essbase BS Tax Accounts EOY" xfId="12671" xr:uid="{00000000-0005-0000-0000-000036300000}"/>
    <cellStyle name="40% - Accent2 2 2 4" xfId="12672" xr:uid="{00000000-0005-0000-0000-000037300000}"/>
    <cellStyle name="40% - Accent2 2 2 4 2" xfId="12673" xr:uid="{00000000-0005-0000-0000-000038300000}"/>
    <cellStyle name="40% - Accent2 2 2 4 2 2" xfId="12674" xr:uid="{00000000-0005-0000-0000-000039300000}"/>
    <cellStyle name="40% - Accent2 2 2 5" xfId="12675" xr:uid="{00000000-0005-0000-0000-00003A300000}"/>
    <cellStyle name="40% - Accent2 2 2 5 2" xfId="12676" xr:uid="{00000000-0005-0000-0000-00003B300000}"/>
    <cellStyle name="40% - Accent2 2 2 5 2 2" xfId="12677" xr:uid="{00000000-0005-0000-0000-00003C300000}"/>
    <cellStyle name="40% - Accent2 2 2 5 3" xfId="12678" xr:uid="{00000000-0005-0000-0000-00003D300000}"/>
    <cellStyle name="40% - Accent2 2 2 5 4" xfId="12679" xr:uid="{00000000-0005-0000-0000-00003E300000}"/>
    <cellStyle name="40% - Accent2 2 2 5_Essbase BS Tax Accounts EOY" xfId="12680" xr:uid="{00000000-0005-0000-0000-00003F300000}"/>
    <cellStyle name="40% - Accent2 2 2 6" xfId="12681" xr:uid="{00000000-0005-0000-0000-000040300000}"/>
    <cellStyle name="40% - Accent2 2 2 6 2" xfId="12682" xr:uid="{00000000-0005-0000-0000-000041300000}"/>
    <cellStyle name="40% - Accent2 2 2 6 2 2" xfId="12683" xr:uid="{00000000-0005-0000-0000-000042300000}"/>
    <cellStyle name="40% - Accent2 2 2 6 3" xfId="12684" xr:uid="{00000000-0005-0000-0000-000043300000}"/>
    <cellStyle name="40% - Accent2 2 2 7" xfId="12685" xr:uid="{00000000-0005-0000-0000-000044300000}"/>
    <cellStyle name="40% - Accent2 2 2 7 2" xfId="12686" xr:uid="{00000000-0005-0000-0000-000045300000}"/>
    <cellStyle name="40% - Accent2 2 2 7 2 2" xfId="12687" xr:uid="{00000000-0005-0000-0000-000046300000}"/>
    <cellStyle name="40% - Accent2 2 2 7 3" xfId="12688" xr:uid="{00000000-0005-0000-0000-000047300000}"/>
    <cellStyle name="40% - Accent2 2 2 8" xfId="12689" xr:uid="{00000000-0005-0000-0000-000048300000}"/>
    <cellStyle name="40% - Accent2 2 2 8 2" xfId="12690" xr:uid="{00000000-0005-0000-0000-000049300000}"/>
    <cellStyle name="40% - Accent2 2 2_Essbase BS Tax Accounts EOY" xfId="12691" xr:uid="{00000000-0005-0000-0000-00004A300000}"/>
    <cellStyle name="40% - Accent2 2 3" xfId="12692" xr:uid="{00000000-0005-0000-0000-00004B300000}"/>
    <cellStyle name="40% - Accent2 2 3 10" xfId="12693" xr:uid="{00000000-0005-0000-0000-00004C300000}"/>
    <cellStyle name="40% - Accent2 2 3 10 2" xfId="12694" xr:uid="{00000000-0005-0000-0000-00004D300000}"/>
    <cellStyle name="40% - Accent2 2 3 10 2 2" xfId="12695" xr:uid="{00000000-0005-0000-0000-00004E300000}"/>
    <cellStyle name="40% - Accent2 2 3 10 3" xfId="12696" xr:uid="{00000000-0005-0000-0000-00004F300000}"/>
    <cellStyle name="40% - Accent2 2 3 10 4" xfId="12697" xr:uid="{00000000-0005-0000-0000-000050300000}"/>
    <cellStyle name="40% - Accent2 2 3 10_Essbase BS Tax Accounts EOY" xfId="12698" xr:uid="{00000000-0005-0000-0000-000051300000}"/>
    <cellStyle name="40% - Accent2 2 3 11" xfId="12699" xr:uid="{00000000-0005-0000-0000-000052300000}"/>
    <cellStyle name="40% - Accent2 2 3 11 2" xfId="12700" xr:uid="{00000000-0005-0000-0000-000053300000}"/>
    <cellStyle name="40% - Accent2 2 3 11 2 2" xfId="12701" xr:uid="{00000000-0005-0000-0000-000054300000}"/>
    <cellStyle name="40% - Accent2 2 3 11 3" xfId="12702" xr:uid="{00000000-0005-0000-0000-000055300000}"/>
    <cellStyle name="40% - Accent2 2 3 12" xfId="12703" xr:uid="{00000000-0005-0000-0000-000056300000}"/>
    <cellStyle name="40% - Accent2 2 3 12 2" xfId="12704" xr:uid="{00000000-0005-0000-0000-000057300000}"/>
    <cellStyle name="40% - Accent2 2 3 13" xfId="12705" xr:uid="{00000000-0005-0000-0000-000058300000}"/>
    <cellStyle name="40% - Accent2 2 3 2" xfId="12706" xr:uid="{00000000-0005-0000-0000-000059300000}"/>
    <cellStyle name="40% - Accent2 2 3 2 10" xfId="12707" xr:uid="{00000000-0005-0000-0000-00005A300000}"/>
    <cellStyle name="40% - Accent2 2 3 2 10 2" xfId="12708" xr:uid="{00000000-0005-0000-0000-00005B300000}"/>
    <cellStyle name="40% - Accent2 2 3 2 11" xfId="12709" xr:uid="{00000000-0005-0000-0000-00005C300000}"/>
    <cellStyle name="40% - Accent2 2 3 2 12" xfId="12710" xr:uid="{00000000-0005-0000-0000-00005D300000}"/>
    <cellStyle name="40% - Accent2 2 3 2 13" xfId="12711" xr:uid="{00000000-0005-0000-0000-00005E300000}"/>
    <cellStyle name="40% - Accent2 2 3 2 14" xfId="12712" xr:uid="{00000000-0005-0000-0000-00005F300000}"/>
    <cellStyle name="40% - Accent2 2 3 2 2" xfId="12713" xr:uid="{00000000-0005-0000-0000-000060300000}"/>
    <cellStyle name="40% - Accent2 2 3 2 2 2" xfId="12714" xr:uid="{00000000-0005-0000-0000-000061300000}"/>
    <cellStyle name="40% - Accent2 2 3 2 2 2 2" xfId="12715" xr:uid="{00000000-0005-0000-0000-000062300000}"/>
    <cellStyle name="40% - Accent2 2 3 2 2 2 2 2" xfId="12716" xr:uid="{00000000-0005-0000-0000-000063300000}"/>
    <cellStyle name="40% - Accent2 2 3 2 2 2 3" xfId="12717" xr:uid="{00000000-0005-0000-0000-000064300000}"/>
    <cellStyle name="40% - Accent2 2 3 2 2 2 4" xfId="12718" xr:uid="{00000000-0005-0000-0000-000065300000}"/>
    <cellStyle name="40% - Accent2 2 3 2 2 3" xfId="12719" xr:uid="{00000000-0005-0000-0000-000066300000}"/>
    <cellStyle name="40% - Accent2 2 3 2 2 3 2" xfId="12720" xr:uid="{00000000-0005-0000-0000-000067300000}"/>
    <cellStyle name="40% - Accent2 2 3 2 2 4" xfId="12721" xr:uid="{00000000-0005-0000-0000-000068300000}"/>
    <cellStyle name="40% - Accent2 2 3 2 2 5" xfId="12722" xr:uid="{00000000-0005-0000-0000-000069300000}"/>
    <cellStyle name="40% - Accent2 2 3 2 2 6" xfId="12723" xr:uid="{00000000-0005-0000-0000-00006A300000}"/>
    <cellStyle name="40% - Accent2 2 3 2 2_Essbase BS Tax Accounts EOY" xfId="12724" xr:uid="{00000000-0005-0000-0000-00006B300000}"/>
    <cellStyle name="40% - Accent2 2 3 2 3" xfId="12725" xr:uid="{00000000-0005-0000-0000-00006C300000}"/>
    <cellStyle name="40% - Accent2 2 3 2 3 2" xfId="12726" xr:uid="{00000000-0005-0000-0000-00006D300000}"/>
    <cellStyle name="40% - Accent2 2 3 2 3 2 2" xfId="12727" xr:uid="{00000000-0005-0000-0000-00006E300000}"/>
    <cellStyle name="40% - Accent2 2 3 2 3 2 2 2" xfId="12728" xr:uid="{00000000-0005-0000-0000-00006F300000}"/>
    <cellStyle name="40% - Accent2 2 3 2 3 2 3" xfId="12729" xr:uid="{00000000-0005-0000-0000-000070300000}"/>
    <cellStyle name="40% - Accent2 2 3 2 3 2 4" xfId="12730" xr:uid="{00000000-0005-0000-0000-000071300000}"/>
    <cellStyle name="40% - Accent2 2 3 2 3 2_Essbase BS Tax Accounts EOY" xfId="12731" xr:uid="{00000000-0005-0000-0000-000072300000}"/>
    <cellStyle name="40% - Accent2 2 3 2 3 3" xfId="12732" xr:uid="{00000000-0005-0000-0000-000073300000}"/>
    <cellStyle name="40% - Accent2 2 3 2 3 3 2" xfId="12733" xr:uid="{00000000-0005-0000-0000-000074300000}"/>
    <cellStyle name="40% - Accent2 2 3 2 3 4" xfId="12734" xr:uid="{00000000-0005-0000-0000-000075300000}"/>
    <cellStyle name="40% - Accent2 2 3 2 3 5" xfId="12735" xr:uid="{00000000-0005-0000-0000-000076300000}"/>
    <cellStyle name="40% - Accent2 2 3 2 3_Essbase BS Tax Accounts EOY" xfId="12736" xr:uid="{00000000-0005-0000-0000-000077300000}"/>
    <cellStyle name="40% - Accent2 2 3 2 4" xfId="12737" xr:uid="{00000000-0005-0000-0000-000078300000}"/>
    <cellStyle name="40% - Accent2 2 3 2 4 2" xfId="12738" xr:uid="{00000000-0005-0000-0000-000079300000}"/>
    <cellStyle name="40% - Accent2 2 3 2 4 2 2" xfId="12739" xr:uid="{00000000-0005-0000-0000-00007A300000}"/>
    <cellStyle name="40% - Accent2 2 3 2 4 3" xfId="12740" xr:uid="{00000000-0005-0000-0000-00007B300000}"/>
    <cellStyle name="40% - Accent2 2 3 2 4 4" xfId="12741" xr:uid="{00000000-0005-0000-0000-00007C300000}"/>
    <cellStyle name="40% - Accent2 2 3 2 4_Essbase BS Tax Accounts EOY" xfId="12742" xr:uid="{00000000-0005-0000-0000-00007D300000}"/>
    <cellStyle name="40% - Accent2 2 3 2 5" xfId="12743" xr:uid="{00000000-0005-0000-0000-00007E300000}"/>
    <cellStyle name="40% - Accent2 2 3 2 5 2" xfId="12744" xr:uid="{00000000-0005-0000-0000-00007F300000}"/>
    <cellStyle name="40% - Accent2 2 3 2 5 2 2" xfId="12745" xr:uid="{00000000-0005-0000-0000-000080300000}"/>
    <cellStyle name="40% - Accent2 2 3 2 5 2 3" xfId="12746" xr:uid="{00000000-0005-0000-0000-000081300000}"/>
    <cellStyle name="40% - Accent2 2 3 2 5 3" xfId="12747" xr:uid="{00000000-0005-0000-0000-000082300000}"/>
    <cellStyle name="40% - Accent2 2 3 2 5 4" xfId="12748" xr:uid="{00000000-0005-0000-0000-000083300000}"/>
    <cellStyle name="40% - Accent2 2 3 2 5_Essbase BS Tax Accounts EOY" xfId="12749" xr:uid="{00000000-0005-0000-0000-000084300000}"/>
    <cellStyle name="40% - Accent2 2 3 2 6" xfId="12750" xr:uid="{00000000-0005-0000-0000-000085300000}"/>
    <cellStyle name="40% - Accent2 2 3 2 6 2" xfId="12751" xr:uid="{00000000-0005-0000-0000-000086300000}"/>
    <cellStyle name="40% - Accent2 2 3 2 6 2 2" xfId="12752" xr:uid="{00000000-0005-0000-0000-000087300000}"/>
    <cellStyle name="40% - Accent2 2 3 2 6 3" xfId="12753" xr:uid="{00000000-0005-0000-0000-000088300000}"/>
    <cellStyle name="40% - Accent2 2 3 2 6 4" xfId="12754" xr:uid="{00000000-0005-0000-0000-000089300000}"/>
    <cellStyle name="40% - Accent2 2 3 2 7" xfId="12755" xr:uid="{00000000-0005-0000-0000-00008A300000}"/>
    <cellStyle name="40% - Accent2 2 3 2 7 2" xfId="12756" xr:uid="{00000000-0005-0000-0000-00008B300000}"/>
    <cellStyle name="40% - Accent2 2 3 2 7 2 2" xfId="12757" xr:uid="{00000000-0005-0000-0000-00008C300000}"/>
    <cellStyle name="40% - Accent2 2 3 2 7 3" xfId="12758" xr:uid="{00000000-0005-0000-0000-00008D300000}"/>
    <cellStyle name="40% - Accent2 2 3 2 7 4" xfId="12759" xr:uid="{00000000-0005-0000-0000-00008E300000}"/>
    <cellStyle name="40% - Accent2 2 3 2 7_Essbase BS Tax Accounts EOY" xfId="12760" xr:uid="{00000000-0005-0000-0000-00008F300000}"/>
    <cellStyle name="40% - Accent2 2 3 2 8" xfId="12761" xr:uid="{00000000-0005-0000-0000-000090300000}"/>
    <cellStyle name="40% - Accent2 2 3 2 8 2" xfId="12762" xr:uid="{00000000-0005-0000-0000-000091300000}"/>
    <cellStyle name="40% - Accent2 2 3 2 8 2 2" xfId="12763" xr:uid="{00000000-0005-0000-0000-000092300000}"/>
    <cellStyle name="40% - Accent2 2 3 2 8 3" xfId="12764" xr:uid="{00000000-0005-0000-0000-000093300000}"/>
    <cellStyle name="40% - Accent2 2 3 2 8 4" xfId="12765" xr:uid="{00000000-0005-0000-0000-000094300000}"/>
    <cellStyle name="40% - Accent2 2 3 2 8_Essbase BS Tax Accounts EOY" xfId="12766" xr:uid="{00000000-0005-0000-0000-000095300000}"/>
    <cellStyle name="40% - Accent2 2 3 2 9" xfId="12767" xr:uid="{00000000-0005-0000-0000-000096300000}"/>
    <cellStyle name="40% - Accent2 2 3 2 9 2" xfId="12768" xr:uid="{00000000-0005-0000-0000-000097300000}"/>
    <cellStyle name="40% - Accent2 2 3 2 9 2 2" xfId="12769" xr:uid="{00000000-0005-0000-0000-000098300000}"/>
    <cellStyle name="40% - Accent2 2 3 2 9 3" xfId="12770" xr:uid="{00000000-0005-0000-0000-000099300000}"/>
    <cellStyle name="40% - Accent2 2 3 2 9 4" xfId="12771" xr:uid="{00000000-0005-0000-0000-00009A300000}"/>
    <cellStyle name="40% - Accent2 2 3 2 9_Essbase BS Tax Accounts EOY" xfId="12772" xr:uid="{00000000-0005-0000-0000-00009B300000}"/>
    <cellStyle name="40% - Accent2 2 3 2_Basis Info" xfId="12773" xr:uid="{00000000-0005-0000-0000-00009C300000}"/>
    <cellStyle name="40% - Accent2 2 3 3" xfId="12774" xr:uid="{00000000-0005-0000-0000-00009D300000}"/>
    <cellStyle name="40% - Accent2 2 3 3 2" xfId="12775" xr:uid="{00000000-0005-0000-0000-00009E300000}"/>
    <cellStyle name="40% - Accent2 2 3 3 3" xfId="12776" xr:uid="{00000000-0005-0000-0000-00009F300000}"/>
    <cellStyle name="40% - Accent2 2 3 3 4" xfId="12777" xr:uid="{00000000-0005-0000-0000-0000A0300000}"/>
    <cellStyle name="40% - Accent2 2 3 3_Essbase BS Tax Accounts EOY" xfId="12778" xr:uid="{00000000-0005-0000-0000-0000A1300000}"/>
    <cellStyle name="40% - Accent2 2 3 4" xfId="12779" xr:uid="{00000000-0005-0000-0000-0000A2300000}"/>
    <cellStyle name="40% - Accent2 2 3 4 2" xfId="12780" xr:uid="{00000000-0005-0000-0000-0000A3300000}"/>
    <cellStyle name="40% - Accent2 2 3 4 2 2" xfId="12781" xr:uid="{00000000-0005-0000-0000-0000A4300000}"/>
    <cellStyle name="40% - Accent2 2 3 4 2 2 2" xfId="12782" xr:uid="{00000000-0005-0000-0000-0000A5300000}"/>
    <cellStyle name="40% - Accent2 2 3 4 2 3" xfId="12783" xr:uid="{00000000-0005-0000-0000-0000A6300000}"/>
    <cellStyle name="40% - Accent2 2 3 4 3" xfId="12784" xr:uid="{00000000-0005-0000-0000-0000A7300000}"/>
    <cellStyle name="40% - Accent2 2 3 4 3 2" xfId="12785" xr:uid="{00000000-0005-0000-0000-0000A8300000}"/>
    <cellStyle name="40% - Accent2 2 3 5" xfId="12786" xr:uid="{00000000-0005-0000-0000-0000A9300000}"/>
    <cellStyle name="40% - Accent2 2 3 5 2" xfId="12787" xr:uid="{00000000-0005-0000-0000-0000AA300000}"/>
    <cellStyle name="40% - Accent2 2 3 5 2 2" xfId="12788" xr:uid="{00000000-0005-0000-0000-0000AB300000}"/>
    <cellStyle name="40% - Accent2 2 3 5 2 2 2" xfId="12789" xr:uid="{00000000-0005-0000-0000-0000AC300000}"/>
    <cellStyle name="40% - Accent2 2 3 5 2 3" xfId="12790" xr:uid="{00000000-0005-0000-0000-0000AD300000}"/>
    <cellStyle name="40% - Accent2 2 3 5 2 4" xfId="12791" xr:uid="{00000000-0005-0000-0000-0000AE300000}"/>
    <cellStyle name="40% - Accent2 2 3 5 2_Essbase BS Tax Accounts EOY" xfId="12792" xr:uid="{00000000-0005-0000-0000-0000AF300000}"/>
    <cellStyle name="40% - Accent2 2 3 5 3" xfId="12793" xr:uid="{00000000-0005-0000-0000-0000B0300000}"/>
    <cellStyle name="40% - Accent2 2 3 5 3 2" xfId="12794" xr:uid="{00000000-0005-0000-0000-0000B1300000}"/>
    <cellStyle name="40% - Accent2 2 3 5 4" xfId="12795" xr:uid="{00000000-0005-0000-0000-0000B2300000}"/>
    <cellStyle name="40% - Accent2 2 3 5 5" xfId="12796" xr:uid="{00000000-0005-0000-0000-0000B3300000}"/>
    <cellStyle name="40% - Accent2 2 3 5_Essbase BS Tax Accounts EOY" xfId="12797" xr:uid="{00000000-0005-0000-0000-0000B4300000}"/>
    <cellStyle name="40% - Accent2 2 3 6" xfId="12798" xr:uid="{00000000-0005-0000-0000-0000B5300000}"/>
    <cellStyle name="40% - Accent2 2 3 6 2" xfId="12799" xr:uid="{00000000-0005-0000-0000-0000B6300000}"/>
    <cellStyle name="40% - Accent2 2 3 6 2 2" xfId="12800" xr:uid="{00000000-0005-0000-0000-0000B7300000}"/>
    <cellStyle name="40% - Accent2 2 3 6 3" xfId="12801" xr:uid="{00000000-0005-0000-0000-0000B8300000}"/>
    <cellStyle name="40% - Accent2 2 3 6 4" xfId="12802" xr:uid="{00000000-0005-0000-0000-0000B9300000}"/>
    <cellStyle name="40% - Accent2 2 3 6 5" xfId="12803" xr:uid="{00000000-0005-0000-0000-0000BA300000}"/>
    <cellStyle name="40% - Accent2 2 3 6_Essbase BS Tax Accounts EOY" xfId="12804" xr:uid="{00000000-0005-0000-0000-0000BB300000}"/>
    <cellStyle name="40% - Accent2 2 3 7" xfId="12805" xr:uid="{00000000-0005-0000-0000-0000BC300000}"/>
    <cellStyle name="40% - Accent2 2 3 7 2" xfId="12806" xr:uid="{00000000-0005-0000-0000-0000BD300000}"/>
    <cellStyle name="40% - Accent2 2 3 7 2 2" xfId="12807" xr:uid="{00000000-0005-0000-0000-0000BE300000}"/>
    <cellStyle name="40% - Accent2 2 3 7 3" xfId="12808" xr:uid="{00000000-0005-0000-0000-0000BF300000}"/>
    <cellStyle name="40% - Accent2 2 3 7 4" xfId="12809" xr:uid="{00000000-0005-0000-0000-0000C0300000}"/>
    <cellStyle name="40% - Accent2 2 3 7_Essbase BS Tax Accounts EOY" xfId="12810" xr:uid="{00000000-0005-0000-0000-0000C1300000}"/>
    <cellStyle name="40% - Accent2 2 3 8" xfId="12811" xr:uid="{00000000-0005-0000-0000-0000C2300000}"/>
    <cellStyle name="40% - Accent2 2 3 8 2" xfId="12812" xr:uid="{00000000-0005-0000-0000-0000C3300000}"/>
    <cellStyle name="40% - Accent2 2 3 8 2 2" xfId="12813" xr:uid="{00000000-0005-0000-0000-0000C4300000}"/>
    <cellStyle name="40% - Accent2 2 3 8 3" xfId="12814" xr:uid="{00000000-0005-0000-0000-0000C5300000}"/>
    <cellStyle name="40% - Accent2 2 3 8 4" xfId="12815" xr:uid="{00000000-0005-0000-0000-0000C6300000}"/>
    <cellStyle name="40% - Accent2 2 3 8_Essbase BS Tax Accounts EOY" xfId="12816" xr:uid="{00000000-0005-0000-0000-0000C7300000}"/>
    <cellStyle name="40% - Accent2 2 3 9" xfId="12817" xr:uid="{00000000-0005-0000-0000-0000C8300000}"/>
    <cellStyle name="40% - Accent2 2 3 9 2" xfId="12818" xr:uid="{00000000-0005-0000-0000-0000C9300000}"/>
    <cellStyle name="40% - Accent2 2 3 9 2 2" xfId="12819" xr:uid="{00000000-0005-0000-0000-0000CA300000}"/>
    <cellStyle name="40% - Accent2 2 3 9 3" xfId="12820" xr:uid="{00000000-0005-0000-0000-0000CB300000}"/>
    <cellStyle name="40% - Accent2 2 3 9 4" xfId="12821" xr:uid="{00000000-0005-0000-0000-0000CC300000}"/>
    <cellStyle name="40% - Accent2 2 3 9_Essbase BS Tax Accounts EOY" xfId="12822" xr:uid="{00000000-0005-0000-0000-0000CD300000}"/>
    <cellStyle name="40% - Accent2 2 3_Basis Info" xfId="12823" xr:uid="{00000000-0005-0000-0000-0000CE300000}"/>
    <cellStyle name="40% - Accent2 2 4" xfId="12824" xr:uid="{00000000-0005-0000-0000-0000CF300000}"/>
    <cellStyle name="40% - Accent2 2 4 2" xfId="12825" xr:uid="{00000000-0005-0000-0000-0000D0300000}"/>
    <cellStyle name="40% - Accent2 2 5" xfId="12826" xr:uid="{00000000-0005-0000-0000-0000D1300000}"/>
    <cellStyle name="40% - Accent2 2 5 2" xfId="12827" xr:uid="{00000000-0005-0000-0000-0000D2300000}"/>
    <cellStyle name="40% - Accent2 2 5 2 2" xfId="12828" xr:uid="{00000000-0005-0000-0000-0000D3300000}"/>
    <cellStyle name="40% - Accent2 2 5 2 2 2" xfId="12829" xr:uid="{00000000-0005-0000-0000-0000D4300000}"/>
    <cellStyle name="40% - Accent2 2 5 2 3" xfId="12830" xr:uid="{00000000-0005-0000-0000-0000D5300000}"/>
    <cellStyle name="40% - Accent2 2 5 2 4" xfId="12831" xr:uid="{00000000-0005-0000-0000-0000D6300000}"/>
    <cellStyle name="40% - Accent2 2 5 2_Essbase BS Tax Accounts EOY" xfId="12832" xr:uid="{00000000-0005-0000-0000-0000D7300000}"/>
    <cellStyle name="40% - Accent2 2 5 3" xfId="12833" xr:uid="{00000000-0005-0000-0000-0000D8300000}"/>
    <cellStyle name="40% - Accent2 2 5 3 2" xfId="12834" xr:uid="{00000000-0005-0000-0000-0000D9300000}"/>
    <cellStyle name="40% - Accent2 2 5_Essbase BS Tax Accounts EOY" xfId="12835" xr:uid="{00000000-0005-0000-0000-0000DA300000}"/>
    <cellStyle name="40% - Accent2 2 6" xfId="12836" xr:uid="{00000000-0005-0000-0000-0000DB300000}"/>
    <cellStyle name="40% - Accent2 2 6 2" xfId="12837" xr:uid="{00000000-0005-0000-0000-0000DC300000}"/>
    <cellStyle name="40% - Accent2 2 6 2 2" xfId="12838" xr:uid="{00000000-0005-0000-0000-0000DD300000}"/>
    <cellStyle name="40% - Accent2 2 6 3" xfId="12839" xr:uid="{00000000-0005-0000-0000-0000DE300000}"/>
    <cellStyle name="40% - Accent2 2 6 4" xfId="12840" xr:uid="{00000000-0005-0000-0000-0000DF300000}"/>
    <cellStyle name="40% - Accent2 2 6 5" xfId="12841" xr:uid="{00000000-0005-0000-0000-0000E0300000}"/>
    <cellStyle name="40% - Accent2 2 6_Essbase BS Tax Accounts EOY" xfId="12842" xr:uid="{00000000-0005-0000-0000-0000E1300000}"/>
    <cellStyle name="40% - Accent2 2 7" xfId="12843" xr:uid="{00000000-0005-0000-0000-0000E2300000}"/>
    <cellStyle name="40% - Accent2 2 7 2" xfId="12844" xr:uid="{00000000-0005-0000-0000-0000E3300000}"/>
    <cellStyle name="40% - Accent2 2 7 2 2" xfId="12845" xr:uid="{00000000-0005-0000-0000-0000E4300000}"/>
    <cellStyle name="40% - Accent2 2 7 3" xfId="12846" xr:uid="{00000000-0005-0000-0000-0000E5300000}"/>
    <cellStyle name="40% - Accent2 2 7 4" xfId="12847" xr:uid="{00000000-0005-0000-0000-0000E6300000}"/>
    <cellStyle name="40% - Accent2 2 7_Essbase BS Tax Accounts EOY" xfId="12848" xr:uid="{00000000-0005-0000-0000-0000E7300000}"/>
    <cellStyle name="40% - Accent2 2 8" xfId="12849" xr:uid="{00000000-0005-0000-0000-0000E8300000}"/>
    <cellStyle name="40% - Accent2 2 8 2" xfId="12850" xr:uid="{00000000-0005-0000-0000-0000E9300000}"/>
    <cellStyle name="40% - Accent2 2 8 2 2" xfId="12851" xr:uid="{00000000-0005-0000-0000-0000EA300000}"/>
    <cellStyle name="40% - Accent2 2 8 3" xfId="12852" xr:uid="{00000000-0005-0000-0000-0000EB300000}"/>
    <cellStyle name="40% - Accent2 2 8 4" xfId="12853" xr:uid="{00000000-0005-0000-0000-0000EC300000}"/>
    <cellStyle name="40% - Accent2 2 8_Essbase BS Tax Accounts EOY" xfId="12854" xr:uid="{00000000-0005-0000-0000-0000ED300000}"/>
    <cellStyle name="40% - Accent2 2 9" xfId="12855" xr:uid="{00000000-0005-0000-0000-0000EE300000}"/>
    <cellStyle name="40% - Accent2 2 9 2" xfId="12856" xr:uid="{00000000-0005-0000-0000-0000EF300000}"/>
    <cellStyle name="40% - Accent2 2 9 2 2" xfId="12857" xr:uid="{00000000-0005-0000-0000-0000F0300000}"/>
    <cellStyle name="40% - Accent2 2 9 3" xfId="12858" xr:uid="{00000000-0005-0000-0000-0000F1300000}"/>
    <cellStyle name="40% - Accent2 2 9 4" xfId="12859" xr:uid="{00000000-0005-0000-0000-0000F2300000}"/>
    <cellStyle name="40% - Accent2 2 9_Essbase BS Tax Accounts EOY" xfId="12860" xr:uid="{00000000-0005-0000-0000-0000F3300000}"/>
    <cellStyle name="40% - Accent2 2_10-1 BS" xfId="12861" xr:uid="{00000000-0005-0000-0000-0000F4300000}"/>
    <cellStyle name="40% - Accent2 20" xfId="12862" xr:uid="{00000000-0005-0000-0000-0000F5300000}"/>
    <cellStyle name="40% - Accent2 20 2" xfId="12863" xr:uid="{00000000-0005-0000-0000-0000F6300000}"/>
    <cellStyle name="40% - Accent2 20 2 2" xfId="12864" xr:uid="{00000000-0005-0000-0000-0000F7300000}"/>
    <cellStyle name="40% - Accent2 20 2 3" xfId="12865" xr:uid="{00000000-0005-0000-0000-0000F8300000}"/>
    <cellStyle name="40% - Accent2 20 2 4" xfId="12866" xr:uid="{00000000-0005-0000-0000-0000F9300000}"/>
    <cellStyle name="40% - Accent2 20 2_Essbase BS Tax Accounts EOY" xfId="12867" xr:uid="{00000000-0005-0000-0000-0000FA300000}"/>
    <cellStyle name="40% - Accent2 20 3" xfId="12868" xr:uid="{00000000-0005-0000-0000-0000FB300000}"/>
    <cellStyle name="40% - Accent2 20 3 2" xfId="12869" xr:uid="{00000000-0005-0000-0000-0000FC300000}"/>
    <cellStyle name="40% - Accent2 20 4" xfId="12870" xr:uid="{00000000-0005-0000-0000-0000FD300000}"/>
    <cellStyle name="40% - Accent2 20 4 2" xfId="12871" xr:uid="{00000000-0005-0000-0000-0000FE300000}"/>
    <cellStyle name="40% - Accent2 20 4 3" xfId="12872" xr:uid="{00000000-0005-0000-0000-0000FF300000}"/>
    <cellStyle name="40% - Accent2 20 4 4" xfId="12873" xr:uid="{00000000-0005-0000-0000-000000310000}"/>
    <cellStyle name="40% - Accent2 20 4_Essbase BS Tax Accounts EOY" xfId="12874" xr:uid="{00000000-0005-0000-0000-000001310000}"/>
    <cellStyle name="40% - Accent2 20 5" xfId="12875" xr:uid="{00000000-0005-0000-0000-000002310000}"/>
    <cellStyle name="40% - Accent2 20_Essbase BS Tax Accounts EOY" xfId="12876" xr:uid="{00000000-0005-0000-0000-000003310000}"/>
    <cellStyle name="40% - Accent2 21" xfId="12877" xr:uid="{00000000-0005-0000-0000-000004310000}"/>
    <cellStyle name="40% - Accent2 21 2" xfId="12878" xr:uid="{00000000-0005-0000-0000-000005310000}"/>
    <cellStyle name="40% - Accent2 21 2 2" xfId="12879" xr:uid="{00000000-0005-0000-0000-000006310000}"/>
    <cellStyle name="40% - Accent2 21 2 3" xfId="12880" xr:uid="{00000000-0005-0000-0000-000007310000}"/>
    <cellStyle name="40% - Accent2 21 2 4" xfId="12881" xr:uid="{00000000-0005-0000-0000-000008310000}"/>
    <cellStyle name="40% - Accent2 21 2_Essbase BS Tax Accounts EOY" xfId="12882" xr:uid="{00000000-0005-0000-0000-000009310000}"/>
    <cellStyle name="40% - Accent2 21 3" xfId="12883" xr:uid="{00000000-0005-0000-0000-00000A310000}"/>
    <cellStyle name="40% - Accent2 21 3 2" xfId="12884" xr:uid="{00000000-0005-0000-0000-00000B310000}"/>
    <cellStyle name="40% - Accent2 21 4" xfId="12885" xr:uid="{00000000-0005-0000-0000-00000C310000}"/>
    <cellStyle name="40% - Accent2 21 4 2" xfId="12886" xr:uid="{00000000-0005-0000-0000-00000D310000}"/>
    <cellStyle name="40% - Accent2 21 4 3" xfId="12887" xr:uid="{00000000-0005-0000-0000-00000E310000}"/>
    <cellStyle name="40% - Accent2 21 4 4" xfId="12888" xr:uid="{00000000-0005-0000-0000-00000F310000}"/>
    <cellStyle name="40% - Accent2 21 4_Essbase BS Tax Accounts EOY" xfId="12889" xr:uid="{00000000-0005-0000-0000-000010310000}"/>
    <cellStyle name="40% - Accent2 21 5" xfId="12890" xr:uid="{00000000-0005-0000-0000-000011310000}"/>
    <cellStyle name="40% - Accent2 21_Essbase BS Tax Accounts EOY" xfId="12891" xr:uid="{00000000-0005-0000-0000-000012310000}"/>
    <cellStyle name="40% - Accent2 22" xfId="12892" xr:uid="{00000000-0005-0000-0000-000013310000}"/>
    <cellStyle name="40% - Accent2 22 2" xfId="12893" xr:uid="{00000000-0005-0000-0000-000014310000}"/>
    <cellStyle name="40% - Accent2 22 2 2" xfId="12894" xr:uid="{00000000-0005-0000-0000-000015310000}"/>
    <cellStyle name="40% - Accent2 22 2 3" xfId="12895" xr:uid="{00000000-0005-0000-0000-000016310000}"/>
    <cellStyle name="40% - Accent2 22 2 4" xfId="12896" xr:uid="{00000000-0005-0000-0000-000017310000}"/>
    <cellStyle name="40% - Accent2 22 2_Essbase BS Tax Accounts EOY" xfId="12897" xr:uid="{00000000-0005-0000-0000-000018310000}"/>
    <cellStyle name="40% - Accent2 22 3" xfId="12898" xr:uid="{00000000-0005-0000-0000-000019310000}"/>
    <cellStyle name="40% - Accent2 22 3 2" xfId="12899" xr:uid="{00000000-0005-0000-0000-00001A310000}"/>
    <cellStyle name="40% - Accent2 22 4" xfId="12900" xr:uid="{00000000-0005-0000-0000-00001B310000}"/>
    <cellStyle name="40% - Accent2 22 4 2" xfId="12901" xr:uid="{00000000-0005-0000-0000-00001C310000}"/>
    <cellStyle name="40% - Accent2 22 4 3" xfId="12902" xr:uid="{00000000-0005-0000-0000-00001D310000}"/>
    <cellStyle name="40% - Accent2 22 4 4" xfId="12903" xr:uid="{00000000-0005-0000-0000-00001E310000}"/>
    <cellStyle name="40% - Accent2 22 4_Essbase BS Tax Accounts EOY" xfId="12904" xr:uid="{00000000-0005-0000-0000-00001F310000}"/>
    <cellStyle name="40% - Accent2 22 5" xfId="12905" xr:uid="{00000000-0005-0000-0000-000020310000}"/>
    <cellStyle name="40% - Accent2 22_Essbase BS Tax Accounts EOY" xfId="12906" xr:uid="{00000000-0005-0000-0000-000021310000}"/>
    <cellStyle name="40% - Accent2 23" xfId="12907" xr:uid="{00000000-0005-0000-0000-000022310000}"/>
    <cellStyle name="40% - Accent2 23 2" xfId="12908" xr:uid="{00000000-0005-0000-0000-000023310000}"/>
    <cellStyle name="40% - Accent2 23 2 2" xfId="12909" xr:uid="{00000000-0005-0000-0000-000024310000}"/>
    <cellStyle name="40% - Accent2 23 3" xfId="12910" xr:uid="{00000000-0005-0000-0000-000025310000}"/>
    <cellStyle name="40% - Accent2 23 3 2" xfId="12911" xr:uid="{00000000-0005-0000-0000-000026310000}"/>
    <cellStyle name="40% - Accent2 23 3 3" xfId="12912" xr:uid="{00000000-0005-0000-0000-000027310000}"/>
    <cellStyle name="40% - Accent2 23 3 4" xfId="12913" xr:uid="{00000000-0005-0000-0000-000028310000}"/>
    <cellStyle name="40% - Accent2 23 3_Essbase BS Tax Accounts EOY" xfId="12914" xr:uid="{00000000-0005-0000-0000-000029310000}"/>
    <cellStyle name="40% - Accent2 23 4" xfId="12915" xr:uid="{00000000-0005-0000-0000-00002A310000}"/>
    <cellStyle name="40% - Accent2 23_Essbase BS Tax Accounts EOY" xfId="12916" xr:uid="{00000000-0005-0000-0000-00002B310000}"/>
    <cellStyle name="40% - Accent2 24" xfId="12917" xr:uid="{00000000-0005-0000-0000-00002C310000}"/>
    <cellStyle name="40% - Accent2 24 10" xfId="12918" xr:uid="{00000000-0005-0000-0000-00002D310000}"/>
    <cellStyle name="40% - Accent2 24 11" xfId="12919" xr:uid="{00000000-0005-0000-0000-00002E310000}"/>
    <cellStyle name="40% - Accent2 24 2" xfId="12920" xr:uid="{00000000-0005-0000-0000-00002F310000}"/>
    <cellStyle name="40% - Accent2 24 3" xfId="12921" xr:uid="{00000000-0005-0000-0000-000030310000}"/>
    <cellStyle name="40% - Accent2 24 3 2" xfId="12922" xr:uid="{00000000-0005-0000-0000-000031310000}"/>
    <cellStyle name="40% - Accent2 24 3 2 2" xfId="12923" xr:uid="{00000000-0005-0000-0000-000032310000}"/>
    <cellStyle name="40% - Accent2 24 3 2 2 2" xfId="12924" xr:uid="{00000000-0005-0000-0000-000033310000}"/>
    <cellStyle name="40% - Accent2 24 3 2 2 2 2" xfId="12925" xr:uid="{00000000-0005-0000-0000-000034310000}"/>
    <cellStyle name="40% - Accent2 24 3 2 2 3" xfId="12926" xr:uid="{00000000-0005-0000-0000-000035310000}"/>
    <cellStyle name="40% - Accent2 24 3 2 2 4" xfId="12927" xr:uid="{00000000-0005-0000-0000-000036310000}"/>
    <cellStyle name="40% - Accent2 24 3 2 2_Essbase BS Tax Accounts EOY" xfId="12928" xr:uid="{00000000-0005-0000-0000-000037310000}"/>
    <cellStyle name="40% - Accent2 24 3 2 3" xfId="12929" xr:uid="{00000000-0005-0000-0000-000038310000}"/>
    <cellStyle name="40% - Accent2 24 3 2 3 2" xfId="12930" xr:uid="{00000000-0005-0000-0000-000039310000}"/>
    <cellStyle name="40% - Accent2 24 3 2 4" xfId="12931" xr:uid="{00000000-0005-0000-0000-00003A310000}"/>
    <cellStyle name="40% - Accent2 24 3 2 5" xfId="12932" xr:uid="{00000000-0005-0000-0000-00003B310000}"/>
    <cellStyle name="40% - Accent2 24 3 2_Essbase BS Tax Accounts EOY" xfId="12933" xr:uid="{00000000-0005-0000-0000-00003C310000}"/>
    <cellStyle name="40% - Accent2 24 3 3" xfId="12934" xr:uid="{00000000-0005-0000-0000-00003D310000}"/>
    <cellStyle name="40% - Accent2 24 3 3 2" xfId="12935" xr:uid="{00000000-0005-0000-0000-00003E310000}"/>
    <cellStyle name="40% - Accent2 24 3 3 2 2" xfId="12936" xr:uid="{00000000-0005-0000-0000-00003F310000}"/>
    <cellStyle name="40% - Accent2 24 3 3 3" xfId="12937" xr:uid="{00000000-0005-0000-0000-000040310000}"/>
    <cellStyle name="40% - Accent2 24 3 3 4" xfId="12938" xr:uid="{00000000-0005-0000-0000-000041310000}"/>
    <cellStyle name="40% - Accent2 24 3 3_Essbase BS Tax Accounts EOY" xfId="12939" xr:uid="{00000000-0005-0000-0000-000042310000}"/>
    <cellStyle name="40% - Accent2 24 3 4" xfId="12940" xr:uid="{00000000-0005-0000-0000-000043310000}"/>
    <cellStyle name="40% - Accent2 24 3 4 2" xfId="12941" xr:uid="{00000000-0005-0000-0000-000044310000}"/>
    <cellStyle name="40% - Accent2 24 3 5" xfId="12942" xr:uid="{00000000-0005-0000-0000-000045310000}"/>
    <cellStyle name="40% - Accent2 24 3 6" xfId="12943" xr:uid="{00000000-0005-0000-0000-000046310000}"/>
    <cellStyle name="40% - Accent2 24 3 7" xfId="12944" xr:uid="{00000000-0005-0000-0000-000047310000}"/>
    <cellStyle name="40% - Accent2 24 3_Essbase BS Tax Accounts EOY" xfId="12945" xr:uid="{00000000-0005-0000-0000-000048310000}"/>
    <cellStyle name="40% - Accent2 24 4" xfId="12946" xr:uid="{00000000-0005-0000-0000-000049310000}"/>
    <cellStyle name="40% - Accent2 24 4 2" xfId="12947" xr:uid="{00000000-0005-0000-0000-00004A310000}"/>
    <cellStyle name="40% - Accent2 24 4 2 2" xfId="12948" xr:uid="{00000000-0005-0000-0000-00004B310000}"/>
    <cellStyle name="40% - Accent2 24 4 2 2 2" xfId="12949" xr:uid="{00000000-0005-0000-0000-00004C310000}"/>
    <cellStyle name="40% - Accent2 24 4 2 3" xfId="12950" xr:uid="{00000000-0005-0000-0000-00004D310000}"/>
    <cellStyle name="40% - Accent2 24 4 2 4" xfId="12951" xr:uid="{00000000-0005-0000-0000-00004E310000}"/>
    <cellStyle name="40% - Accent2 24 4 2_Essbase BS Tax Accounts EOY" xfId="12952" xr:uid="{00000000-0005-0000-0000-00004F310000}"/>
    <cellStyle name="40% - Accent2 24 4 3" xfId="12953" xr:uid="{00000000-0005-0000-0000-000050310000}"/>
    <cellStyle name="40% - Accent2 24 4 3 2" xfId="12954" xr:uid="{00000000-0005-0000-0000-000051310000}"/>
    <cellStyle name="40% - Accent2 24 4 4" xfId="12955" xr:uid="{00000000-0005-0000-0000-000052310000}"/>
    <cellStyle name="40% - Accent2 24 4 5" xfId="12956" xr:uid="{00000000-0005-0000-0000-000053310000}"/>
    <cellStyle name="40% - Accent2 24 4_Essbase BS Tax Accounts EOY" xfId="12957" xr:uid="{00000000-0005-0000-0000-000054310000}"/>
    <cellStyle name="40% - Accent2 24 5" xfId="12958" xr:uid="{00000000-0005-0000-0000-000055310000}"/>
    <cellStyle name="40% - Accent2 24 5 2" xfId="12959" xr:uid="{00000000-0005-0000-0000-000056310000}"/>
    <cellStyle name="40% - Accent2 24 5 2 2" xfId="12960" xr:uid="{00000000-0005-0000-0000-000057310000}"/>
    <cellStyle name="40% - Accent2 24 5 3" xfId="12961" xr:uid="{00000000-0005-0000-0000-000058310000}"/>
    <cellStyle name="40% - Accent2 24 5 4" xfId="12962" xr:uid="{00000000-0005-0000-0000-000059310000}"/>
    <cellStyle name="40% - Accent2 24 5_Essbase BS Tax Accounts EOY" xfId="12963" xr:uid="{00000000-0005-0000-0000-00005A310000}"/>
    <cellStyle name="40% - Accent2 24 6" xfId="12964" xr:uid="{00000000-0005-0000-0000-00005B310000}"/>
    <cellStyle name="40% - Accent2 24 6 2" xfId="12965" xr:uid="{00000000-0005-0000-0000-00005C310000}"/>
    <cellStyle name="40% - Accent2 24 6 3" xfId="12966" xr:uid="{00000000-0005-0000-0000-00005D310000}"/>
    <cellStyle name="40% - Accent2 24 6_Essbase BS Tax Accounts EOY" xfId="12967" xr:uid="{00000000-0005-0000-0000-00005E310000}"/>
    <cellStyle name="40% - Accent2 24 7" xfId="12968" xr:uid="{00000000-0005-0000-0000-00005F310000}"/>
    <cellStyle name="40% - Accent2 24 8" xfId="12969" xr:uid="{00000000-0005-0000-0000-000060310000}"/>
    <cellStyle name="40% - Accent2 24 9" xfId="12970" xr:uid="{00000000-0005-0000-0000-000061310000}"/>
    <cellStyle name="40% - Accent2 24_Basis Detail" xfId="12971" xr:uid="{00000000-0005-0000-0000-000062310000}"/>
    <cellStyle name="40% - Accent2 25" xfId="12972" xr:uid="{00000000-0005-0000-0000-000063310000}"/>
    <cellStyle name="40% - Accent2 25 10" xfId="12973" xr:uid="{00000000-0005-0000-0000-000064310000}"/>
    <cellStyle name="40% - Accent2 25 11" xfId="12974" xr:uid="{00000000-0005-0000-0000-000065310000}"/>
    <cellStyle name="40% - Accent2 25 12" xfId="12975" xr:uid="{00000000-0005-0000-0000-000066310000}"/>
    <cellStyle name="40% - Accent2 25 2" xfId="12976" xr:uid="{00000000-0005-0000-0000-000067310000}"/>
    <cellStyle name="40% - Accent2 25 2 2" xfId="12977" xr:uid="{00000000-0005-0000-0000-000068310000}"/>
    <cellStyle name="40% - Accent2 25 2 3" xfId="12978" xr:uid="{00000000-0005-0000-0000-000069310000}"/>
    <cellStyle name="40% - Accent2 25 2 4" xfId="12979" xr:uid="{00000000-0005-0000-0000-00006A310000}"/>
    <cellStyle name="40% - Accent2 25 2 5" xfId="12980" xr:uid="{00000000-0005-0000-0000-00006B310000}"/>
    <cellStyle name="40% - Accent2 25 2_Essbase BS Tax Accounts EOY" xfId="12981" xr:uid="{00000000-0005-0000-0000-00006C310000}"/>
    <cellStyle name="40% - Accent2 25 3" xfId="12982" xr:uid="{00000000-0005-0000-0000-00006D310000}"/>
    <cellStyle name="40% - Accent2 25 3 2" xfId="12983" xr:uid="{00000000-0005-0000-0000-00006E310000}"/>
    <cellStyle name="40% - Accent2 25 4" xfId="12984" xr:uid="{00000000-0005-0000-0000-00006F310000}"/>
    <cellStyle name="40% - Accent2 25 4 2" xfId="12985" xr:uid="{00000000-0005-0000-0000-000070310000}"/>
    <cellStyle name="40% - Accent2 25 4 3" xfId="12986" xr:uid="{00000000-0005-0000-0000-000071310000}"/>
    <cellStyle name="40% - Accent2 25 4 4" xfId="12987" xr:uid="{00000000-0005-0000-0000-000072310000}"/>
    <cellStyle name="40% - Accent2 25 4 5" xfId="12988" xr:uid="{00000000-0005-0000-0000-000073310000}"/>
    <cellStyle name="40% - Accent2 25 4_Essbase BS Tax Accounts EOY" xfId="12989" xr:uid="{00000000-0005-0000-0000-000074310000}"/>
    <cellStyle name="40% - Accent2 25 5" xfId="12990" xr:uid="{00000000-0005-0000-0000-000075310000}"/>
    <cellStyle name="40% - Accent2 25 5 2" xfId="12991" xr:uid="{00000000-0005-0000-0000-000076310000}"/>
    <cellStyle name="40% - Accent2 25 5 2 2" xfId="12992" xr:uid="{00000000-0005-0000-0000-000077310000}"/>
    <cellStyle name="40% - Accent2 25 5 2 2 2" xfId="12993" xr:uid="{00000000-0005-0000-0000-000078310000}"/>
    <cellStyle name="40% - Accent2 25 5 2 2 2 2" xfId="12994" xr:uid="{00000000-0005-0000-0000-000079310000}"/>
    <cellStyle name="40% - Accent2 25 5 2 2 3" xfId="12995" xr:uid="{00000000-0005-0000-0000-00007A310000}"/>
    <cellStyle name="40% - Accent2 25 5 2 2 4" xfId="12996" xr:uid="{00000000-0005-0000-0000-00007B310000}"/>
    <cellStyle name="40% - Accent2 25 5 2 2_Essbase BS Tax Accounts EOY" xfId="12997" xr:uid="{00000000-0005-0000-0000-00007C310000}"/>
    <cellStyle name="40% - Accent2 25 5 2 3" xfId="12998" xr:uid="{00000000-0005-0000-0000-00007D310000}"/>
    <cellStyle name="40% - Accent2 25 5 2 3 2" xfId="12999" xr:uid="{00000000-0005-0000-0000-00007E310000}"/>
    <cellStyle name="40% - Accent2 25 5 2 4" xfId="13000" xr:uid="{00000000-0005-0000-0000-00007F310000}"/>
    <cellStyle name="40% - Accent2 25 5 2 5" xfId="13001" xr:uid="{00000000-0005-0000-0000-000080310000}"/>
    <cellStyle name="40% - Accent2 25 5 2_Essbase BS Tax Accounts EOY" xfId="13002" xr:uid="{00000000-0005-0000-0000-000081310000}"/>
    <cellStyle name="40% - Accent2 25 5 3" xfId="13003" xr:uid="{00000000-0005-0000-0000-000082310000}"/>
    <cellStyle name="40% - Accent2 25 5 3 2" xfId="13004" xr:uid="{00000000-0005-0000-0000-000083310000}"/>
    <cellStyle name="40% - Accent2 25 5 3 2 2" xfId="13005" xr:uid="{00000000-0005-0000-0000-000084310000}"/>
    <cellStyle name="40% - Accent2 25 5 3 3" xfId="13006" xr:uid="{00000000-0005-0000-0000-000085310000}"/>
    <cellStyle name="40% - Accent2 25 5 3 4" xfId="13007" xr:uid="{00000000-0005-0000-0000-000086310000}"/>
    <cellStyle name="40% - Accent2 25 5 3_Essbase BS Tax Accounts EOY" xfId="13008" xr:uid="{00000000-0005-0000-0000-000087310000}"/>
    <cellStyle name="40% - Accent2 25 5 4" xfId="13009" xr:uid="{00000000-0005-0000-0000-000088310000}"/>
    <cellStyle name="40% - Accent2 25 5 4 2" xfId="13010" xr:uid="{00000000-0005-0000-0000-000089310000}"/>
    <cellStyle name="40% - Accent2 25 5 5" xfId="13011" xr:uid="{00000000-0005-0000-0000-00008A310000}"/>
    <cellStyle name="40% - Accent2 25 5 6" xfId="13012" xr:uid="{00000000-0005-0000-0000-00008B310000}"/>
    <cellStyle name="40% - Accent2 25 5 7" xfId="13013" xr:uid="{00000000-0005-0000-0000-00008C310000}"/>
    <cellStyle name="40% - Accent2 25 5_Essbase BS Tax Accounts EOY" xfId="13014" xr:uid="{00000000-0005-0000-0000-00008D310000}"/>
    <cellStyle name="40% - Accent2 25 6" xfId="13015" xr:uid="{00000000-0005-0000-0000-00008E310000}"/>
    <cellStyle name="40% - Accent2 25 6 2" xfId="13016" xr:uid="{00000000-0005-0000-0000-00008F310000}"/>
    <cellStyle name="40% - Accent2 25 6 2 2" xfId="13017" xr:uid="{00000000-0005-0000-0000-000090310000}"/>
    <cellStyle name="40% - Accent2 25 6 2 2 2" xfId="13018" xr:uid="{00000000-0005-0000-0000-000091310000}"/>
    <cellStyle name="40% - Accent2 25 6 2 3" xfId="13019" xr:uid="{00000000-0005-0000-0000-000092310000}"/>
    <cellStyle name="40% - Accent2 25 6 2 4" xfId="13020" xr:uid="{00000000-0005-0000-0000-000093310000}"/>
    <cellStyle name="40% - Accent2 25 6 2_Essbase BS Tax Accounts EOY" xfId="13021" xr:uid="{00000000-0005-0000-0000-000094310000}"/>
    <cellStyle name="40% - Accent2 25 6 3" xfId="13022" xr:uid="{00000000-0005-0000-0000-000095310000}"/>
    <cellStyle name="40% - Accent2 25 6 3 2" xfId="13023" xr:uid="{00000000-0005-0000-0000-000096310000}"/>
    <cellStyle name="40% - Accent2 25 6 4" xfId="13024" xr:uid="{00000000-0005-0000-0000-000097310000}"/>
    <cellStyle name="40% - Accent2 25 6 5" xfId="13025" xr:uid="{00000000-0005-0000-0000-000098310000}"/>
    <cellStyle name="40% - Accent2 25 6 6" xfId="13026" xr:uid="{00000000-0005-0000-0000-000099310000}"/>
    <cellStyle name="40% - Accent2 25 6_Essbase BS Tax Accounts EOY" xfId="13027" xr:uid="{00000000-0005-0000-0000-00009A310000}"/>
    <cellStyle name="40% - Accent2 25 7" xfId="13028" xr:uid="{00000000-0005-0000-0000-00009B310000}"/>
    <cellStyle name="40% - Accent2 25 7 2" xfId="13029" xr:uid="{00000000-0005-0000-0000-00009C310000}"/>
    <cellStyle name="40% - Accent2 25 7 2 2" xfId="13030" xr:uid="{00000000-0005-0000-0000-00009D310000}"/>
    <cellStyle name="40% - Accent2 25 7 3" xfId="13031" xr:uid="{00000000-0005-0000-0000-00009E310000}"/>
    <cellStyle name="40% - Accent2 25 7 4" xfId="13032" xr:uid="{00000000-0005-0000-0000-00009F310000}"/>
    <cellStyle name="40% - Accent2 25 7_Essbase BS Tax Accounts EOY" xfId="13033" xr:uid="{00000000-0005-0000-0000-0000A0310000}"/>
    <cellStyle name="40% - Accent2 25 8" xfId="13034" xr:uid="{00000000-0005-0000-0000-0000A1310000}"/>
    <cellStyle name="40% - Accent2 25 8 2" xfId="13035" xr:uid="{00000000-0005-0000-0000-0000A2310000}"/>
    <cellStyle name="40% - Accent2 25 8 3" xfId="13036" xr:uid="{00000000-0005-0000-0000-0000A3310000}"/>
    <cellStyle name="40% - Accent2 25 8_Essbase BS Tax Accounts EOY" xfId="13037" xr:uid="{00000000-0005-0000-0000-0000A4310000}"/>
    <cellStyle name="40% - Accent2 25 9" xfId="13038" xr:uid="{00000000-0005-0000-0000-0000A5310000}"/>
    <cellStyle name="40% - Accent2 25_Basis Detail" xfId="13039" xr:uid="{00000000-0005-0000-0000-0000A6310000}"/>
    <cellStyle name="40% - Accent2 26" xfId="13040" xr:uid="{00000000-0005-0000-0000-0000A7310000}"/>
    <cellStyle name="40% - Accent2 26 10" xfId="13041" xr:uid="{00000000-0005-0000-0000-0000A8310000}"/>
    <cellStyle name="40% - Accent2 26 11" xfId="13042" xr:uid="{00000000-0005-0000-0000-0000A9310000}"/>
    <cellStyle name="40% - Accent2 26 2" xfId="13043" xr:uid="{00000000-0005-0000-0000-0000AA310000}"/>
    <cellStyle name="40% - Accent2 26 2 2" xfId="13044" xr:uid="{00000000-0005-0000-0000-0000AB310000}"/>
    <cellStyle name="40% - Accent2 26 2 2 2" xfId="13045" xr:uid="{00000000-0005-0000-0000-0000AC310000}"/>
    <cellStyle name="40% - Accent2 26 2 2 2 2" xfId="13046" xr:uid="{00000000-0005-0000-0000-0000AD310000}"/>
    <cellStyle name="40% - Accent2 26 2 2 3" xfId="13047" xr:uid="{00000000-0005-0000-0000-0000AE310000}"/>
    <cellStyle name="40% - Accent2 26 2 2 4" xfId="13048" xr:uid="{00000000-0005-0000-0000-0000AF310000}"/>
    <cellStyle name="40% - Accent2 26 2 2_Essbase BS Tax Accounts EOY" xfId="13049" xr:uid="{00000000-0005-0000-0000-0000B0310000}"/>
    <cellStyle name="40% - Accent2 26 2 3" xfId="13050" xr:uid="{00000000-0005-0000-0000-0000B1310000}"/>
    <cellStyle name="40% - Accent2 26 2 3 2" xfId="13051" xr:uid="{00000000-0005-0000-0000-0000B2310000}"/>
    <cellStyle name="40% - Accent2 26 2 3 2 2" xfId="13052" xr:uid="{00000000-0005-0000-0000-0000B3310000}"/>
    <cellStyle name="40% - Accent2 26 2 3 3" xfId="13053" xr:uid="{00000000-0005-0000-0000-0000B4310000}"/>
    <cellStyle name="40% - Accent2 26 2 4" xfId="13054" xr:uid="{00000000-0005-0000-0000-0000B5310000}"/>
    <cellStyle name="40% - Accent2 26 2 4 2" xfId="13055" xr:uid="{00000000-0005-0000-0000-0000B6310000}"/>
    <cellStyle name="40% - Accent2 26 2 5" xfId="13056" xr:uid="{00000000-0005-0000-0000-0000B7310000}"/>
    <cellStyle name="40% - Accent2 26 2 6" xfId="13057" xr:uid="{00000000-0005-0000-0000-0000B8310000}"/>
    <cellStyle name="40% - Accent2 26 2 7" xfId="13058" xr:uid="{00000000-0005-0000-0000-0000B9310000}"/>
    <cellStyle name="40% - Accent2 26 2_Essbase BS Tax Accounts EOY" xfId="13059" xr:uid="{00000000-0005-0000-0000-0000BA310000}"/>
    <cellStyle name="40% - Accent2 26 3" xfId="13060" xr:uid="{00000000-0005-0000-0000-0000BB310000}"/>
    <cellStyle name="40% - Accent2 26 3 2" xfId="13061" xr:uid="{00000000-0005-0000-0000-0000BC310000}"/>
    <cellStyle name="40% - Accent2 26 3 2 2" xfId="13062" xr:uid="{00000000-0005-0000-0000-0000BD310000}"/>
    <cellStyle name="40% - Accent2 26 3 3" xfId="13063" xr:uid="{00000000-0005-0000-0000-0000BE310000}"/>
    <cellStyle name="40% - Accent2 26 3 4" xfId="13064" xr:uid="{00000000-0005-0000-0000-0000BF310000}"/>
    <cellStyle name="40% - Accent2 26 3_Essbase BS Tax Accounts EOY" xfId="13065" xr:uid="{00000000-0005-0000-0000-0000C0310000}"/>
    <cellStyle name="40% - Accent2 26 4" xfId="13066" xr:uid="{00000000-0005-0000-0000-0000C1310000}"/>
    <cellStyle name="40% - Accent2 26 4 2" xfId="13067" xr:uid="{00000000-0005-0000-0000-0000C2310000}"/>
    <cellStyle name="40% - Accent2 26 4 2 2" xfId="13068" xr:uid="{00000000-0005-0000-0000-0000C3310000}"/>
    <cellStyle name="40% - Accent2 26 4 2 3" xfId="13069" xr:uid="{00000000-0005-0000-0000-0000C4310000}"/>
    <cellStyle name="40% - Accent2 26 4 3" xfId="13070" xr:uid="{00000000-0005-0000-0000-0000C5310000}"/>
    <cellStyle name="40% - Accent2 26 4 4" xfId="13071" xr:uid="{00000000-0005-0000-0000-0000C6310000}"/>
    <cellStyle name="40% - Accent2 26 4_Essbase BS Tax Accounts EOY" xfId="13072" xr:uid="{00000000-0005-0000-0000-0000C7310000}"/>
    <cellStyle name="40% - Accent2 26 5" xfId="13073" xr:uid="{00000000-0005-0000-0000-0000C8310000}"/>
    <cellStyle name="40% - Accent2 26 5 2" xfId="13074" xr:uid="{00000000-0005-0000-0000-0000C9310000}"/>
    <cellStyle name="40% - Accent2 26 5 2 2" xfId="13075" xr:uid="{00000000-0005-0000-0000-0000CA310000}"/>
    <cellStyle name="40% - Accent2 26 5 3" xfId="13076" xr:uid="{00000000-0005-0000-0000-0000CB310000}"/>
    <cellStyle name="40% - Accent2 26 5 4" xfId="13077" xr:uid="{00000000-0005-0000-0000-0000CC310000}"/>
    <cellStyle name="40% - Accent2 26 6" xfId="13078" xr:uid="{00000000-0005-0000-0000-0000CD310000}"/>
    <cellStyle name="40% - Accent2 26 6 2" xfId="13079" xr:uid="{00000000-0005-0000-0000-0000CE310000}"/>
    <cellStyle name="40% - Accent2 26 6 2 2" xfId="13080" xr:uid="{00000000-0005-0000-0000-0000CF310000}"/>
    <cellStyle name="40% - Accent2 26 6 3" xfId="13081" xr:uid="{00000000-0005-0000-0000-0000D0310000}"/>
    <cellStyle name="40% - Accent2 26 6 4" xfId="13082" xr:uid="{00000000-0005-0000-0000-0000D1310000}"/>
    <cellStyle name="40% - Accent2 26 6_Essbase BS Tax Accounts EOY" xfId="13083" xr:uid="{00000000-0005-0000-0000-0000D2310000}"/>
    <cellStyle name="40% - Accent2 26 7" xfId="13084" xr:uid="{00000000-0005-0000-0000-0000D3310000}"/>
    <cellStyle name="40% - Accent2 26 7 2" xfId="13085" xr:uid="{00000000-0005-0000-0000-0000D4310000}"/>
    <cellStyle name="40% - Accent2 26 7 2 2" xfId="13086" xr:uid="{00000000-0005-0000-0000-0000D5310000}"/>
    <cellStyle name="40% - Accent2 26 7 3" xfId="13087" xr:uid="{00000000-0005-0000-0000-0000D6310000}"/>
    <cellStyle name="40% - Accent2 26 7 4" xfId="13088" xr:uid="{00000000-0005-0000-0000-0000D7310000}"/>
    <cellStyle name="40% - Accent2 26 7_Essbase BS Tax Accounts EOY" xfId="13089" xr:uid="{00000000-0005-0000-0000-0000D8310000}"/>
    <cellStyle name="40% - Accent2 26 8" xfId="13090" xr:uid="{00000000-0005-0000-0000-0000D9310000}"/>
    <cellStyle name="40% - Accent2 26 8 2" xfId="13091" xr:uid="{00000000-0005-0000-0000-0000DA310000}"/>
    <cellStyle name="40% - Accent2 26 8 2 2" xfId="13092" xr:uid="{00000000-0005-0000-0000-0000DB310000}"/>
    <cellStyle name="40% - Accent2 26 8 3" xfId="13093" xr:uid="{00000000-0005-0000-0000-0000DC310000}"/>
    <cellStyle name="40% - Accent2 26 8 4" xfId="13094" xr:uid="{00000000-0005-0000-0000-0000DD310000}"/>
    <cellStyle name="40% - Accent2 26 8_Essbase BS Tax Accounts EOY" xfId="13095" xr:uid="{00000000-0005-0000-0000-0000DE310000}"/>
    <cellStyle name="40% - Accent2 26 9" xfId="13096" xr:uid="{00000000-0005-0000-0000-0000DF310000}"/>
    <cellStyle name="40% - Accent2 26 9 2" xfId="13097" xr:uid="{00000000-0005-0000-0000-0000E0310000}"/>
    <cellStyle name="40% - Accent2 26_Essbase BS Tax Accounts EOY" xfId="13098" xr:uid="{00000000-0005-0000-0000-0000E1310000}"/>
    <cellStyle name="40% - Accent2 27" xfId="13099" xr:uid="{00000000-0005-0000-0000-0000E2310000}"/>
    <cellStyle name="40% - Accent2 27 2" xfId="13100" xr:uid="{00000000-0005-0000-0000-0000E3310000}"/>
    <cellStyle name="40% - Accent2 27 2 2" xfId="13101" xr:uid="{00000000-0005-0000-0000-0000E4310000}"/>
    <cellStyle name="40% - Accent2 27 2 2 2" xfId="13102" xr:uid="{00000000-0005-0000-0000-0000E5310000}"/>
    <cellStyle name="40% - Accent2 27 2 3" xfId="13103" xr:uid="{00000000-0005-0000-0000-0000E6310000}"/>
    <cellStyle name="40% - Accent2 27 2 4" xfId="13104" xr:uid="{00000000-0005-0000-0000-0000E7310000}"/>
    <cellStyle name="40% - Accent2 27 2 5" xfId="13105" xr:uid="{00000000-0005-0000-0000-0000E8310000}"/>
    <cellStyle name="40% - Accent2 27 3" xfId="13106" xr:uid="{00000000-0005-0000-0000-0000E9310000}"/>
    <cellStyle name="40% - Accent2 27 3 2" xfId="13107" xr:uid="{00000000-0005-0000-0000-0000EA310000}"/>
    <cellStyle name="40% - Accent2 27 3 3" xfId="13108" xr:uid="{00000000-0005-0000-0000-0000EB310000}"/>
    <cellStyle name="40% - Accent2 27 3_Essbase BS Tax Accounts EOY" xfId="13109" xr:uid="{00000000-0005-0000-0000-0000EC310000}"/>
    <cellStyle name="40% - Accent2 27 4" xfId="13110" xr:uid="{00000000-0005-0000-0000-0000ED310000}"/>
    <cellStyle name="40% - Accent2 27 5" xfId="13111" xr:uid="{00000000-0005-0000-0000-0000EE310000}"/>
    <cellStyle name="40% - Accent2 27_Essbase BS Tax Accounts EOY" xfId="13112" xr:uid="{00000000-0005-0000-0000-0000EF310000}"/>
    <cellStyle name="40% - Accent2 28" xfId="13113" xr:uid="{00000000-0005-0000-0000-0000F0310000}"/>
    <cellStyle name="40% - Accent2 28 2" xfId="13114" xr:uid="{00000000-0005-0000-0000-0000F1310000}"/>
    <cellStyle name="40% - Accent2 28 2 2" xfId="13115" xr:uid="{00000000-0005-0000-0000-0000F2310000}"/>
    <cellStyle name="40% - Accent2 28 2 2 2" xfId="13116" xr:uid="{00000000-0005-0000-0000-0000F3310000}"/>
    <cellStyle name="40% - Accent2 28 2 3" xfId="13117" xr:uid="{00000000-0005-0000-0000-0000F4310000}"/>
    <cellStyle name="40% - Accent2 28 2 4" xfId="13118" xr:uid="{00000000-0005-0000-0000-0000F5310000}"/>
    <cellStyle name="40% - Accent2 28 3" xfId="13119" xr:uid="{00000000-0005-0000-0000-0000F6310000}"/>
    <cellStyle name="40% - Accent2 28 3 2" xfId="13120" xr:uid="{00000000-0005-0000-0000-0000F7310000}"/>
    <cellStyle name="40% - Accent2 28 4" xfId="13121" xr:uid="{00000000-0005-0000-0000-0000F8310000}"/>
    <cellStyle name="40% - Accent2 28 5" xfId="13122" xr:uid="{00000000-0005-0000-0000-0000F9310000}"/>
    <cellStyle name="40% - Accent2 28 6" xfId="13123" xr:uid="{00000000-0005-0000-0000-0000FA310000}"/>
    <cellStyle name="40% - Accent2 28_Essbase BS Tax Accounts EOY" xfId="13124" xr:uid="{00000000-0005-0000-0000-0000FB310000}"/>
    <cellStyle name="40% - Accent2 29" xfId="13125" xr:uid="{00000000-0005-0000-0000-0000FC310000}"/>
    <cellStyle name="40% - Accent2 29 2" xfId="13126" xr:uid="{00000000-0005-0000-0000-0000FD310000}"/>
    <cellStyle name="40% - Accent2 29 2 2" xfId="13127" xr:uid="{00000000-0005-0000-0000-0000FE310000}"/>
    <cellStyle name="40% - Accent2 29 2 3" xfId="13128" xr:uid="{00000000-0005-0000-0000-0000FF310000}"/>
    <cellStyle name="40% - Accent2 29 3" xfId="13129" xr:uid="{00000000-0005-0000-0000-000000320000}"/>
    <cellStyle name="40% - Accent2 29 4" xfId="13130" xr:uid="{00000000-0005-0000-0000-000001320000}"/>
    <cellStyle name="40% - Accent2 29 5" xfId="13131" xr:uid="{00000000-0005-0000-0000-000002320000}"/>
    <cellStyle name="40% - Accent2 29_Essbase BS Tax Accounts EOY" xfId="13132" xr:uid="{00000000-0005-0000-0000-000003320000}"/>
    <cellStyle name="40% - Accent2 3" xfId="13133" xr:uid="{00000000-0005-0000-0000-000004320000}"/>
    <cellStyle name="40% - Accent2 3 2" xfId="13134" xr:uid="{00000000-0005-0000-0000-000005320000}"/>
    <cellStyle name="40% - Accent2 3 2 2" xfId="13135" xr:uid="{00000000-0005-0000-0000-000006320000}"/>
    <cellStyle name="40% - Accent2 3 2 3" xfId="13136" xr:uid="{00000000-0005-0000-0000-000007320000}"/>
    <cellStyle name="40% - Accent2 3 2 3 2" xfId="13137" xr:uid="{00000000-0005-0000-0000-000008320000}"/>
    <cellStyle name="40% - Accent2 3 2 3 2 2" xfId="13138" xr:uid="{00000000-0005-0000-0000-000009320000}"/>
    <cellStyle name="40% - Accent2 3 2 3 3" xfId="13139" xr:uid="{00000000-0005-0000-0000-00000A320000}"/>
    <cellStyle name="40% - Accent2 3 2 3 4" xfId="13140" xr:uid="{00000000-0005-0000-0000-00000B320000}"/>
    <cellStyle name="40% - Accent2 3 2 4" xfId="13141" xr:uid="{00000000-0005-0000-0000-00000C320000}"/>
    <cellStyle name="40% - Accent2 3 2 4 2" xfId="13142" xr:uid="{00000000-0005-0000-0000-00000D320000}"/>
    <cellStyle name="40% - Accent2 3 2 4 2 2" xfId="13143" xr:uid="{00000000-0005-0000-0000-00000E320000}"/>
    <cellStyle name="40% - Accent2 3 2 4 3" xfId="13144" xr:uid="{00000000-0005-0000-0000-00000F320000}"/>
    <cellStyle name="40% - Accent2 3 2 4 4" xfId="13145" xr:uid="{00000000-0005-0000-0000-000010320000}"/>
    <cellStyle name="40% - Accent2 3 2 4_Essbase BS Tax Accounts EOY" xfId="13146" xr:uid="{00000000-0005-0000-0000-000011320000}"/>
    <cellStyle name="40% - Accent2 3 2 5" xfId="13147" xr:uid="{00000000-0005-0000-0000-000012320000}"/>
    <cellStyle name="40% - Accent2 3 2 5 2" xfId="13148" xr:uid="{00000000-0005-0000-0000-000013320000}"/>
    <cellStyle name="40% - Accent2 3 2 5 2 2" xfId="13149" xr:uid="{00000000-0005-0000-0000-000014320000}"/>
    <cellStyle name="40% - Accent2 3 2 5 3" xfId="13150" xr:uid="{00000000-0005-0000-0000-000015320000}"/>
    <cellStyle name="40% - Accent2 3 2 6" xfId="13151" xr:uid="{00000000-0005-0000-0000-000016320000}"/>
    <cellStyle name="40% - Accent2 3 2 6 2" xfId="13152" xr:uid="{00000000-0005-0000-0000-000017320000}"/>
    <cellStyle name="40% - Accent2 3 2 7" xfId="13153" xr:uid="{00000000-0005-0000-0000-000018320000}"/>
    <cellStyle name="40% - Accent2 3 2_Essbase BS Tax Accounts EOY" xfId="13154" xr:uid="{00000000-0005-0000-0000-000019320000}"/>
    <cellStyle name="40% - Accent2 3 3" xfId="13155" xr:uid="{00000000-0005-0000-0000-00001A320000}"/>
    <cellStyle name="40% - Accent2 3 3 2" xfId="13156" xr:uid="{00000000-0005-0000-0000-00001B320000}"/>
    <cellStyle name="40% - Accent2 3 3 2 2" xfId="13157" xr:uid="{00000000-0005-0000-0000-00001C320000}"/>
    <cellStyle name="40% - Accent2 3 3 2 3" xfId="13158" xr:uid="{00000000-0005-0000-0000-00001D320000}"/>
    <cellStyle name="40% - Accent2 3 3 2 4" xfId="13159" xr:uid="{00000000-0005-0000-0000-00001E320000}"/>
    <cellStyle name="40% - Accent2 3 3 2_Essbase BS Tax Accounts EOY" xfId="13160" xr:uid="{00000000-0005-0000-0000-00001F320000}"/>
    <cellStyle name="40% - Accent2 3 3 3" xfId="13161" xr:uid="{00000000-0005-0000-0000-000020320000}"/>
    <cellStyle name="40% - Accent2 3 3 4" xfId="13162" xr:uid="{00000000-0005-0000-0000-000021320000}"/>
    <cellStyle name="40% - Accent2 3 3 4 2" xfId="13163" xr:uid="{00000000-0005-0000-0000-000022320000}"/>
    <cellStyle name="40% - Accent2 3 3 5" xfId="13164" xr:uid="{00000000-0005-0000-0000-000023320000}"/>
    <cellStyle name="40% - Accent2 3 3 6" xfId="13165" xr:uid="{00000000-0005-0000-0000-000024320000}"/>
    <cellStyle name="40% - Accent2 3 3_Essbase BS Tax Accounts EOY" xfId="13166" xr:uid="{00000000-0005-0000-0000-000025320000}"/>
    <cellStyle name="40% - Accent2 3 4" xfId="13167" xr:uid="{00000000-0005-0000-0000-000026320000}"/>
    <cellStyle name="40% - Accent2 3 4 2" xfId="13168" xr:uid="{00000000-0005-0000-0000-000027320000}"/>
    <cellStyle name="40% - Accent2 3 4 2 2" xfId="13169" xr:uid="{00000000-0005-0000-0000-000028320000}"/>
    <cellStyle name="40% - Accent2 3 4 2 3" xfId="13170" xr:uid="{00000000-0005-0000-0000-000029320000}"/>
    <cellStyle name="40% - Accent2 3 4 2_Essbase BS Tax Accounts EOY" xfId="13171" xr:uid="{00000000-0005-0000-0000-00002A320000}"/>
    <cellStyle name="40% - Accent2 3 4_Essbase BS Tax Accounts EOY" xfId="13172" xr:uid="{00000000-0005-0000-0000-00002B320000}"/>
    <cellStyle name="40% - Accent2 3 5" xfId="13173" xr:uid="{00000000-0005-0000-0000-00002C320000}"/>
    <cellStyle name="40% - Accent2 3 5 2" xfId="13174" xr:uid="{00000000-0005-0000-0000-00002D320000}"/>
    <cellStyle name="40% - Accent2 3 5 2 2" xfId="13175" xr:uid="{00000000-0005-0000-0000-00002E320000}"/>
    <cellStyle name="40% - Accent2 3 5 2 2 2" xfId="13176" xr:uid="{00000000-0005-0000-0000-00002F320000}"/>
    <cellStyle name="40% - Accent2 3 5 2 3" xfId="13177" xr:uid="{00000000-0005-0000-0000-000030320000}"/>
    <cellStyle name="40% - Accent2 3 5 3" xfId="13178" xr:uid="{00000000-0005-0000-0000-000031320000}"/>
    <cellStyle name="40% - Accent2 3 5 3 2" xfId="13179" xr:uid="{00000000-0005-0000-0000-000032320000}"/>
    <cellStyle name="40% - Accent2 3 5 4" xfId="13180" xr:uid="{00000000-0005-0000-0000-000033320000}"/>
    <cellStyle name="40% - Accent2 3 5 5" xfId="13181" xr:uid="{00000000-0005-0000-0000-000034320000}"/>
    <cellStyle name="40% - Accent2 3 5 6" xfId="13182" xr:uid="{00000000-0005-0000-0000-000035320000}"/>
    <cellStyle name="40% - Accent2 3 5 7" xfId="13183" xr:uid="{00000000-0005-0000-0000-000036320000}"/>
    <cellStyle name="40% - Accent2 3 5 8" xfId="13184" xr:uid="{00000000-0005-0000-0000-000037320000}"/>
    <cellStyle name="40% - Accent2 3 5_Essbase BS Tax Accounts EOY" xfId="13185" xr:uid="{00000000-0005-0000-0000-000038320000}"/>
    <cellStyle name="40% - Accent2 3 6" xfId="13186" xr:uid="{00000000-0005-0000-0000-000039320000}"/>
    <cellStyle name="40% - Accent2 3 6 2" xfId="13187" xr:uid="{00000000-0005-0000-0000-00003A320000}"/>
    <cellStyle name="40% - Accent2 3 6 2 2" xfId="13188" xr:uid="{00000000-0005-0000-0000-00003B320000}"/>
    <cellStyle name="40% - Accent2 3 6 3" xfId="13189" xr:uid="{00000000-0005-0000-0000-00003C320000}"/>
    <cellStyle name="40% - Accent2 3 6 4" xfId="13190" xr:uid="{00000000-0005-0000-0000-00003D320000}"/>
    <cellStyle name="40% - Accent2 3 6_Essbase BS Tax Accounts EOY" xfId="13191" xr:uid="{00000000-0005-0000-0000-00003E320000}"/>
    <cellStyle name="40% - Accent2 3 7" xfId="13192" xr:uid="{00000000-0005-0000-0000-00003F320000}"/>
    <cellStyle name="40% - Accent2 3 7 2" xfId="13193" xr:uid="{00000000-0005-0000-0000-000040320000}"/>
    <cellStyle name="40% - Accent2 3 7 2 2" xfId="13194" xr:uid="{00000000-0005-0000-0000-000041320000}"/>
    <cellStyle name="40% - Accent2 3 7 3" xfId="13195" xr:uid="{00000000-0005-0000-0000-000042320000}"/>
    <cellStyle name="40% - Accent2 3 7 4" xfId="13196" xr:uid="{00000000-0005-0000-0000-000043320000}"/>
    <cellStyle name="40% - Accent2 3 7_Essbase BS Tax Accounts EOY" xfId="13197" xr:uid="{00000000-0005-0000-0000-000044320000}"/>
    <cellStyle name="40% - Accent2 3 8" xfId="13198" xr:uid="{00000000-0005-0000-0000-000045320000}"/>
    <cellStyle name="40% - Accent2 3 8 2" xfId="13199" xr:uid="{00000000-0005-0000-0000-000046320000}"/>
    <cellStyle name="40% - Accent2 3_Cap Software Basis Adj" xfId="13200" xr:uid="{00000000-0005-0000-0000-000047320000}"/>
    <cellStyle name="40% - Accent2 30" xfId="13201" xr:uid="{00000000-0005-0000-0000-000048320000}"/>
    <cellStyle name="40% - Accent2 30 2" xfId="13202" xr:uid="{00000000-0005-0000-0000-000049320000}"/>
    <cellStyle name="40% - Accent2 30 2 2" xfId="13203" xr:uid="{00000000-0005-0000-0000-00004A320000}"/>
    <cellStyle name="40% - Accent2 30 2 3" xfId="13204" xr:uid="{00000000-0005-0000-0000-00004B320000}"/>
    <cellStyle name="40% - Accent2 30 3" xfId="13205" xr:uid="{00000000-0005-0000-0000-00004C320000}"/>
    <cellStyle name="40% - Accent2 30 4" xfId="13206" xr:uid="{00000000-0005-0000-0000-00004D320000}"/>
    <cellStyle name="40% - Accent2 30 5" xfId="13207" xr:uid="{00000000-0005-0000-0000-00004E320000}"/>
    <cellStyle name="40% - Accent2 30_Essbase BS Tax Accounts EOY" xfId="13208" xr:uid="{00000000-0005-0000-0000-00004F320000}"/>
    <cellStyle name="40% - Accent2 31" xfId="13209" xr:uid="{00000000-0005-0000-0000-000050320000}"/>
    <cellStyle name="40% - Accent2 31 2" xfId="13210" xr:uid="{00000000-0005-0000-0000-000051320000}"/>
    <cellStyle name="40% - Accent2 31 2 2" xfId="13211" xr:uid="{00000000-0005-0000-0000-000052320000}"/>
    <cellStyle name="40% - Accent2 31 2 2 2" xfId="13212" xr:uid="{00000000-0005-0000-0000-000053320000}"/>
    <cellStyle name="40% - Accent2 31 2 2 2 2" xfId="13213" xr:uid="{00000000-0005-0000-0000-000054320000}"/>
    <cellStyle name="40% - Accent2 31 2 2 3" xfId="13214" xr:uid="{00000000-0005-0000-0000-000055320000}"/>
    <cellStyle name="40% - Accent2 31 2 2 4" xfId="13215" xr:uid="{00000000-0005-0000-0000-000056320000}"/>
    <cellStyle name="40% - Accent2 31 2 2_Essbase BS Tax Accounts EOY" xfId="13216" xr:uid="{00000000-0005-0000-0000-000057320000}"/>
    <cellStyle name="40% - Accent2 31 2 3" xfId="13217" xr:uid="{00000000-0005-0000-0000-000058320000}"/>
    <cellStyle name="40% - Accent2 31 2 3 2" xfId="13218" xr:uid="{00000000-0005-0000-0000-000059320000}"/>
    <cellStyle name="40% - Accent2 31 2 4" xfId="13219" xr:uid="{00000000-0005-0000-0000-00005A320000}"/>
    <cellStyle name="40% - Accent2 31 2 5" xfId="13220" xr:uid="{00000000-0005-0000-0000-00005B320000}"/>
    <cellStyle name="40% - Accent2 31 2_Essbase BS Tax Accounts EOY" xfId="13221" xr:uid="{00000000-0005-0000-0000-00005C320000}"/>
    <cellStyle name="40% - Accent2 31 3" xfId="13222" xr:uid="{00000000-0005-0000-0000-00005D320000}"/>
    <cellStyle name="40% - Accent2 31 3 2" xfId="13223" xr:uid="{00000000-0005-0000-0000-00005E320000}"/>
    <cellStyle name="40% - Accent2 31 3 2 2" xfId="13224" xr:uid="{00000000-0005-0000-0000-00005F320000}"/>
    <cellStyle name="40% - Accent2 31 3 3" xfId="13225" xr:uid="{00000000-0005-0000-0000-000060320000}"/>
    <cellStyle name="40% - Accent2 31 3 4" xfId="13226" xr:uid="{00000000-0005-0000-0000-000061320000}"/>
    <cellStyle name="40% - Accent2 31 3_Essbase BS Tax Accounts EOY" xfId="13227" xr:uid="{00000000-0005-0000-0000-000062320000}"/>
    <cellStyle name="40% - Accent2 31 4" xfId="13228" xr:uid="{00000000-0005-0000-0000-000063320000}"/>
    <cellStyle name="40% - Accent2 31 4 2" xfId="13229" xr:uid="{00000000-0005-0000-0000-000064320000}"/>
    <cellStyle name="40% - Accent2 31 4 3" xfId="13230" xr:uid="{00000000-0005-0000-0000-000065320000}"/>
    <cellStyle name="40% - Accent2 31 4_Essbase BS Tax Accounts EOY" xfId="13231" xr:uid="{00000000-0005-0000-0000-000066320000}"/>
    <cellStyle name="40% - Accent2 31 5" xfId="13232" xr:uid="{00000000-0005-0000-0000-000067320000}"/>
    <cellStyle name="40% - Accent2 31 5 2" xfId="13233" xr:uid="{00000000-0005-0000-0000-000068320000}"/>
    <cellStyle name="40% - Accent2 31 5 3" xfId="13234" xr:uid="{00000000-0005-0000-0000-000069320000}"/>
    <cellStyle name="40% - Accent2 31 5_Essbase BS Tax Accounts EOY" xfId="13235" xr:uid="{00000000-0005-0000-0000-00006A320000}"/>
    <cellStyle name="40% - Accent2 31 6" xfId="13236" xr:uid="{00000000-0005-0000-0000-00006B320000}"/>
    <cellStyle name="40% - Accent2 31 7" xfId="13237" xr:uid="{00000000-0005-0000-0000-00006C320000}"/>
    <cellStyle name="40% - Accent2 31_Essbase BS Tax Accounts EOY" xfId="13238" xr:uid="{00000000-0005-0000-0000-00006D320000}"/>
    <cellStyle name="40% - Accent2 32" xfId="13239" xr:uid="{00000000-0005-0000-0000-00006E320000}"/>
    <cellStyle name="40% - Accent2 32 2" xfId="13240" xr:uid="{00000000-0005-0000-0000-00006F320000}"/>
    <cellStyle name="40% - Accent2 32 2 2" xfId="13241" xr:uid="{00000000-0005-0000-0000-000070320000}"/>
    <cellStyle name="40% - Accent2 32 2 2 2" xfId="13242" xr:uid="{00000000-0005-0000-0000-000071320000}"/>
    <cellStyle name="40% - Accent2 32 2 2 2 2" xfId="13243" xr:uid="{00000000-0005-0000-0000-000072320000}"/>
    <cellStyle name="40% - Accent2 32 2 2 3" xfId="13244" xr:uid="{00000000-0005-0000-0000-000073320000}"/>
    <cellStyle name="40% - Accent2 32 2 2 4" xfId="13245" xr:uid="{00000000-0005-0000-0000-000074320000}"/>
    <cellStyle name="40% - Accent2 32 2 2_Essbase BS Tax Accounts EOY" xfId="13246" xr:uid="{00000000-0005-0000-0000-000075320000}"/>
    <cellStyle name="40% - Accent2 32 2 3" xfId="13247" xr:uid="{00000000-0005-0000-0000-000076320000}"/>
    <cellStyle name="40% - Accent2 32 2 3 2" xfId="13248" xr:uid="{00000000-0005-0000-0000-000077320000}"/>
    <cellStyle name="40% - Accent2 32 2 4" xfId="13249" xr:uid="{00000000-0005-0000-0000-000078320000}"/>
    <cellStyle name="40% - Accent2 32 2 5" xfId="13250" xr:uid="{00000000-0005-0000-0000-000079320000}"/>
    <cellStyle name="40% - Accent2 32 2_Essbase BS Tax Accounts EOY" xfId="13251" xr:uid="{00000000-0005-0000-0000-00007A320000}"/>
    <cellStyle name="40% - Accent2 32 3" xfId="13252" xr:uid="{00000000-0005-0000-0000-00007B320000}"/>
    <cellStyle name="40% - Accent2 32 3 2" xfId="13253" xr:uid="{00000000-0005-0000-0000-00007C320000}"/>
    <cellStyle name="40% - Accent2 32 3 2 2" xfId="13254" xr:uid="{00000000-0005-0000-0000-00007D320000}"/>
    <cellStyle name="40% - Accent2 32 3 3" xfId="13255" xr:uid="{00000000-0005-0000-0000-00007E320000}"/>
    <cellStyle name="40% - Accent2 32 3 4" xfId="13256" xr:uid="{00000000-0005-0000-0000-00007F320000}"/>
    <cellStyle name="40% - Accent2 32 3_Essbase BS Tax Accounts EOY" xfId="13257" xr:uid="{00000000-0005-0000-0000-000080320000}"/>
    <cellStyle name="40% - Accent2 32 4" xfId="13258" xr:uid="{00000000-0005-0000-0000-000081320000}"/>
    <cellStyle name="40% - Accent2 32 4 2" xfId="13259" xr:uid="{00000000-0005-0000-0000-000082320000}"/>
    <cellStyle name="40% - Accent2 32 4 3" xfId="13260" xr:uid="{00000000-0005-0000-0000-000083320000}"/>
    <cellStyle name="40% - Accent2 32 4_Essbase BS Tax Accounts EOY" xfId="13261" xr:uid="{00000000-0005-0000-0000-000084320000}"/>
    <cellStyle name="40% - Accent2 32 5" xfId="13262" xr:uid="{00000000-0005-0000-0000-000085320000}"/>
    <cellStyle name="40% - Accent2 32 5 2" xfId="13263" xr:uid="{00000000-0005-0000-0000-000086320000}"/>
    <cellStyle name="40% - Accent2 32 5 3" xfId="13264" xr:uid="{00000000-0005-0000-0000-000087320000}"/>
    <cellStyle name="40% - Accent2 32 5_Essbase BS Tax Accounts EOY" xfId="13265" xr:uid="{00000000-0005-0000-0000-000088320000}"/>
    <cellStyle name="40% - Accent2 32 6" xfId="13266" xr:uid="{00000000-0005-0000-0000-000089320000}"/>
    <cellStyle name="40% - Accent2 32 7" xfId="13267" xr:uid="{00000000-0005-0000-0000-00008A320000}"/>
    <cellStyle name="40% - Accent2 32_Essbase BS Tax Accounts EOY" xfId="13268" xr:uid="{00000000-0005-0000-0000-00008B320000}"/>
    <cellStyle name="40% - Accent2 33" xfId="13269" xr:uid="{00000000-0005-0000-0000-00008C320000}"/>
    <cellStyle name="40% - Accent2 33 2" xfId="13270" xr:uid="{00000000-0005-0000-0000-00008D320000}"/>
    <cellStyle name="40% - Accent2 33 2 2" xfId="13271" xr:uid="{00000000-0005-0000-0000-00008E320000}"/>
    <cellStyle name="40% - Accent2 33 2 2 2" xfId="13272" xr:uid="{00000000-0005-0000-0000-00008F320000}"/>
    <cellStyle name="40% - Accent2 33 2 2 2 2" xfId="13273" xr:uid="{00000000-0005-0000-0000-000090320000}"/>
    <cellStyle name="40% - Accent2 33 2 2 3" xfId="13274" xr:uid="{00000000-0005-0000-0000-000091320000}"/>
    <cellStyle name="40% - Accent2 33 2 2 4" xfId="13275" xr:uid="{00000000-0005-0000-0000-000092320000}"/>
    <cellStyle name="40% - Accent2 33 2 2_Essbase BS Tax Accounts EOY" xfId="13276" xr:uid="{00000000-0005-0000-0000-000093320000}"/>
    <cellStyle name="40% - Accent2 33 2 3" xfId="13277" xr:uid="{00000000-0005-0000-0000-000094320000}"/>
    <cellStyle name="40% - Accent2 33 2 3 2" xfId="13278" xr:uid="{00000000-0005-0000-0000-000095320000}"/>
    <cellStyle name="40% - Accent2 33 2 4" xfId="13279" xr:uid="{00000000-0005-0000-0000-000096320000}"/>
    <cellStyle name="40% - Accent2 33 2 5" xfId="13280" xr:uid="{00000000-0005-0000-0000-000097320000}"/>
    <cellStyle name="40% - Accent2 33 2_Essbase BS Tax Accounts EOY" xfId="13281" xr:uid="{00000000-0005-0000-0000-000098320000}"/>
    <cellStyle name="40% - Accent2 33 3" xfId="13282" xr:uid="{00000000-0005-0000-0000-000099320000}"/>
    <cellStyle name="40% - Accent2 33 3 2" xfId="13283" xr:uid="{00000000-0005-0000-0000-00009A320000}"/>
    <cellStyle name="40% - Accent2 33 3 2 2" xfId="13284" xr:uid="{00000000-0005-0000-0000-00009B320000}"/>
    <cellStyle name="40% - Accent2 33 3 3" xfId="13285" xr:uid="{00000000-0005-0000-0000-00009C320000}"/>
    <cellStyle name="40% - Accent2 33 3 4" xfId="13286" xr:uid="{00000000-0005-0000-0000-00009D320000}"/>
    <cellStyle name="40% - Accent2 33 3_Essbase BS Tax Accounts EOY" xfId="13287" xr:uid="{00000000-0005-0000-0000-00009E320000}"/>
    <cellStyle name="40% - Accent2 33 4" xfId="13288" xr:uid="{00000000-0005-0000-0000-00009F320000}"/>
    <cellStyle name="40% - Accent2 33 4 2" xfId="13289" xr:uid="{00000000-0005-0000-0000-0000A0320000}"/>
    <cellStyle name="40% - Accent2 33 4 3" xfId="13290" xr:uid="{00000000-0005-0000-0000-0000A1320000}"/>
    <cellStyle name="40% - Accent2 33 4_Essbase BS Tax Accounts EOY" xfId="13291" xr:uid="{00000000-0005-0000-0000-0000A2320000}"/>
    <cellStyle name="40% - Accent2 33 5" xfId="13292" xr:uid="{00000000-0005-0000-0000-0000A3320000}"/>
    <cellStyle name="40% - Accent2 33 5 2" xfId="13293" xr:uid="{00000000-0005-0000-0000-0000A4320000}"/>
    <cellStyle name="40% - Accent2 33 5 3" xfId="13294" xr:uid="{00000000-0005-0000-0000-0000A5320000}"/>
    <cellStyle name="40% - Accent2 33 5_Essbase BS Tax Accounts EOY" xfId="13295" xr:uid="{00000000-0005-0000-0000-0000A6320000}"/>
    <cellStyle name="40% - Accent2 33 6" xfId="13296" xr:uid="{00000000-0005-0000-0000-0000A7320000}"/>
    <cellStyle name="40% - Accent2 33 7" xfId="13297" xr:uid="{00000000-0005-0000-0000-0000A8320000}"/>
    <cellStyle name="40% - Accent2 33_Essbase BS Tax Accounts EOY" xfId="13298" xr:uid="{00000000-0005-0000-0000-0000A9320000}"/>
    <cellStyle name="40% - Accent2 34" xfId="13299" xr:uid="{00000000-0005-0000-0000-0000AA320000}"/>
    <cellStyle name="40% - Accent2 34 2" xfId="13300" xr:uid="{00000000-0005-0000-0000-0000AB320000}"/>
    <cellStyle name="40% - Accent2 34 2 2" xfId="13301" xr:uid="{00000000-0005-0000-0000-0000AC320000}"/>
    <cellStyle name="40% - Accent2 34 2 2 2" xfId="13302" xr:uid="{00000000-0005-0000-0000-0000AD320000}"/>
    <cellStyle name="40% - Accent2 34 2 3" xfId="13303" xr:uid="{00000000-0005-0000-0000-0000AE320000}"/>
    <cellStyle name="40% - Accent2 34 2 4" xfId="13304" xr:uid="{00000000-0005-0000-0000-0000AF320000}"/>
    <cellStyle name="40% - Accent2 34 2_Essbase BS Tax Accounts EOY" xfId="13305" xr:uid="{00000000-0005-0000-0000-0000B0320000}"/>
    <cellStyle name="40% - Accent2 34 3" xfId="13306" xr:uid="{00000000-0005-0000-0000-0000B1320000}"/>
    <cellStyle name="40% - Accent2 34 3 2" xfId="13307" xr:uid="{00000000-0005-0000-0000-0000B2320000}"/>
    <cellStyle name="40% - Accent2 34 4" xfId="13308" xr:uid="{00000000-0005-0000-0000-0000B3320000}"/>
    <cellStyle name="40% - Accent2 34 4 2" xfId="13309" xr:uid="{00000000-0005-0000-0000-0000B4320000}"/>
    <cellStyle name="40% - Accent2 34 5" xfId="13310" xr:uid="{00000000-0005-0000-0000-0000B5320000}"/>
    <cellStyle name="40% - Accent2 34 6" xfId="13311" xr:uid="{00000000-0005-0000-0000-0000B6320000}"/>
    <cellStyle name="40% - Accent2 34_Essbase BS Tax Accounts EOY" xfId="13312" xr:uid="{00000000-0005-0000-0000-0000B7320000}"/>
    <cellStyle name="40% - Accent2 35" xfId="13313" xr:uid="{00000000-0005-0000-0000-0000B8320000}"/>
    <cellStyle name="40% - Accent2 35 2" xfId="13314" xr:uid="{00000000-0005-0000-0000-0000B9320000}"/>
    <cellStyle name="40% - Accent2 35 2 2" xfId="13315" xr:uid="{00000000-0005-0000-0000-0000BA320000}"/>
    <cellStyle name="40% - Accent2 35 2 2 2" xfId="13316" xr:uid="{00000000-0005-0000-0000-0000BB320000}"/>
    <cellStyle name="40% - Accent2 35 2 3" xfId="13317" xr:uid="{00000000-0005-0000-0000-0000BC320000}"/>
    <cellStyle name="40% - Accent2 35 2 4" xfId="13318" xr:uid="{00000000-0005-0000-0000-0000BD320000}"/>
    <cellStyle name="40% - Accent2 35 2_Essbase BS Tax Accounts EOY" xfId="13319" xr:uid="{00000000-0005-0000-0000-0000BE320000}"/>
    <cellStyle name="40% - Accent2 35 3" xfId="13320" xr:uid="{00000000-0005-0000-0000-0000BF320000}"/>
    <cellStyle name="40% - Accent2 35 3 2" xfId="13321" xr:uid="{00000000-0005-0000-0000-0000C0320000}"/>
    <cellStyle name="40% - Accent2 35 4" xfId="13322" xr:uid="{00000000-0005-0000-0000-0000C1320000}"/>
    <cellStyle name="40% - Accent2 35 5" xfId="13323" xr:uid="{00000000-0005-0000-0000-0000C2320000}"/>
    <cellStyle name="40% - Accent2 35_Essbase BS Tax Accounts EOY" xfId="13324" xr:uid="{00000000-0005-0000-0000-0000C3320000}"/>
    <cellStyle name="40% - Accent2 36" xfId="13325" xr:uid="{00000000-0005-0000-0000-0000C4320000}"/>
    <cellStyle name="40% - Accent2 36 2" xfId="13326" xr:uid="{00000000-0005-0000-0000-0000C5320000}"/>
    <cellStyle name="40% - Accent2 36 2 2" xfId="13327" xr:uid="{00000000-0005-0000-0000-0000C6320000}"/>
    <cellStyle name="40% - Accent2 36 2 2 2" xfId="13328" xr:uid="{00000000-0005-0000-0000-0000C7320000}"/>
    <cellStyle name="40% - Accent2 36 2 3" xfId="13329" xr:uid="{00000000-0005-0000-0000-0000C8320000}"/>
    <cellStyle name="40% - Accent2 36 2 4" xfId="13330" xr:uid="{00000000-0005-0000-0000-0000C9320000}"/>
    <cellStyle name="40% - Accent2 36 2_Essbase BS Tax Accounts EOY" xfId="13331" xr:uid="{00000000-0005-0000-0000-0000CA320000}"/>
    <cellStyle name="40% - Accent2 36 3" xfId="13332" xr:uid="{00000000-0005-0000-0000-0000CB320000}"/>
    <cellStyle name="40% - Accent2 36 3 2" xfId="13333" xr:uid="{00000000-0005-0000-0000-0000CC320000}"/>
    <cellStyle name="40% - Accent2 36 4" xfId="13334" xr:uid="{00000000-0005-0000-0000-0000CD320000}"/>
    <cellStyle name="40% - Accent2 36 5" xfId="13335" xr:uid="{00000000-0005-0000-0000-0000CE320000}"/>
    <cellStyle name="40% - Accent2 36_Essbase BS Tax Accounts EOY" xfId="13336" xr:uid="{00000000-0005-0000-0000-0000CF320000}"/>
    <cellStyle name="40% - Accent2 37" xfId="13337" xr:uid="{00000000-0005-0000-0000-0000D0320000}"/>
    <cellStyle name="40% - Accent2 37 2" xfId="13338" xr:uid="{00000000-0005-0000-0000-0000D1320000}"/>
    <cellStyle name="40% - Accent2 37 2 2" xfId="13339" xr:uid="{00000000-0005-0000-0000-0000D2320000}"/>
    <cellStyle name="40% - Accent2 37 2 2 2" xfId="13340" xr:uid="{00000000-0005-0000-0000-0000D3320000}"/>
    <cellStyle name="40% - Accent2 37 2 3" xfId="13341" xr:uid="{00000000-0005-0000-0000-0000D4320000}"/>
    <cellStyle name="40% - Accent2 37 2 4" xfId="13342" xr:uid="{00000000-0005-0000-0000-0000D5320000}"/>
    <cellStyle name="40% - Accent2 37 2_Essbase BS Tax Accounts EOY" xfId="13343" xr:uid="{00000000-0005-0000-0000-0000D6320000}"/>
    <cellStyle name="40% - Accent2 37 3" xfId="13344" xr:uid="{00000000-0005-0000-0000-0000D7320000}"/>
    <cellStyle name="40% - Accent2 37 3 2" xfId="13345" xr:uid="{00000000-0005-0000-0000-0000D8320000}"/>
    <cellStyle name="40% - Accent2 37 4" xfId="13346" xr:uid="{00000000-0005-0000-0000-0000D9320000}"/>
    <cellStyle name="40% - Accent2 37 5" xfId="13347" xr:uid="{00000000-0005-0000-0000-0000DA320000}"/>
    <cellStyle name="40% - Accent2 37_Essbase BS Tax Accounts EOY" xfId="13348" xr:uid="{00000000-0005-0000-0000-0000DB320000}"/>
    <cellStyle name="40% - Accent2 38" xfId="13349" xr:uid="{00000000-0005-0000-0000-0000DC320000}"/>
    <cellStyle name="40% - Accent2 38 2" xfId="13350" xr:uid="{00000000-0005-0000-0000-0000DD320000}"/>
    <cellStyle name="40% - Accent2 38 2 2" xfId="13351" xr:uid="{00000000-0005-0000-0000-0000DE320000}"/>
    <cellStyle name="40% - Accent2 38 2 2 2" xfId="13352" xr:uid="{00000000-0005-0000-0000-0000DF320000}"/>
    <cellStyle name="40% - Accent2 38 2 3" xfId="13353" xr:uid="{00000000-0005-0000-0000-0000E0320000}"/>
    <cellStyle name="40% - Accent2 38 2 4" xfId="13354" xr:uid="{00000000-0005-0000-0000-0000E1320000}"/>
    <cellStyle name="40% - Accent2 38 2_Essbase BS Tax Accounts EOY" xfId="13355" xr:uid="{00000000-0005-0000-0000-0000E2320000}"/>
    <cellStyle name="40% - Accent2 38 3" xfId="13356" xr:uid="{00000000-0005-0000-0000-0000E3320000}"/>
    <cellStyle name="40% - Accent2 38 3 2" xfId="13357" xr:uid="{00000000-0005-0000-0000-0000E4320000}"/>
    <cellStyle name="40% - Accent2 38 4" xfId="13358" xr:uid="{00000000-0005-0000-0000-0000E5320000}"/>
    <cellStyle name="40% - Accent2 38 5" xfId="13359" xr:uid="{00000000-0005-0000-0000-0000E6320000}"/>
    <cellStyle name="40% - Accent2 38_Essbase BS Tax Accounts EOY" xfId="13360" xr:uid="{00000000-0005-0000-0000-0000E7320000}"/>
    <cellStyle name="40% - Accent2 39" xfId="13361" xr:uid="{00000000-0005-0000-0000-0000E8320000}"/>
    <cellStyle name="40% - Accent2 39 2" xfId="13362" xr:uid="{00000000-0005-0000-0000-0000E9320000}"/>
    <cellStyle name="40% - Accent2 39 2 2" xfId="13363" xr:uid="{00000000-0005-0000-0000-0000EA320000}"/>
    <cellStyle name="40% - Accent2 39 2 2 2" xfId="13364" xr:uid="{00000000-0005-0000-0000-0000EB320000}"/>
    <cellStyle name="40% - Accent2 39 2 3" xfId="13365" xr:uid="{00000000-0005-0000-0000-0000EC320000}"/>
    <cellStyle name="40% - Accent2 39 2 4" xfId="13366" xr:uid="{00000000-0005-0000-0000-0000ED320000}"/>
    <cellStyle name="40% - Accent2 39 2_Essbase BS Tax Accounts EOY" xfId="13367" xr:uid="{00000000-0005-0000-0000-0000EE320000}"/>
    <cellStyle name="40% - Accent2 39 3" xfId="13368" xr:uid="{00000000-0005-0000-0000-0000EF320000}"/>
    <cellStyle name="40% - Accent2 39 3 2" xfId="13369" xr:uid="{00000000-0005-0000-0000-0000F0320000}"/>
    <cellStyle name="40% - Accent2 39 4" xfId="13370" xr:uid="{00000000-0005-0000-0000-0000F1320000}"/>
    <cellStyle name="40% - Accent2 39 5" xfId="13371" xr:uid="{00000000-0005-0000-0000-0000F2320000}"/>
    <cellStyle name="40% - Accent2 39_Essbase BS Tax Accounts EOY" xfId="13372" xr:uid="{00000000-0005-0000-0000-0000F3320000}"/>
    <cellStyle name="40% - Accent2 4" xfId="13373" xr:uid="{00000000-0005-0000-0000-0000F4320000}"/>
    <cellStyle name="40% - Accent2 4 2" xfId="13374" xr:uid="{00000000-0005-0000-0000-0000F5320000}"/>
    <cellStyle name="40% - Accent2 4 2 2" xfId="13375" xr:uid="{00000000-0005-0000-0000-0000F6320000}"/>
    <cellStyle name="40% - Accent2 4 2 3" xfId="13376" xr:uid="{00000000-0005-0000-0000-0000F7320000}"/>
    <cellStyle name="40% - Accent2 4 2 4" xfId="13377" xr:uid="{00000000-0005-0000-0000-0000F8320000}"/>
    <cellStyle name="40% - Accent2 4 2_Essbase BS Tax Accounts EOY" xfId="13378" xr:uid="{00000000-0005-0000-0000-0000F9320000}"/>
    <cellStyle name="40% - Accent2 4 3" xfId="13379" xr:uid="{00000000-0005-0000-0000-0000FA320000}"/>
    <cellStyle name="40% - Accent2 4 3 2" xfId="13380" xr:uid="{00000000-0005-0000-0000-0000FB320000}"/>
    <cellStyle name="40% - Accent2 4 4" xfId="13381" xr:uid="{00000000-0005-0000-0000-0000FC320000}"/>
    <cellStyle name="40% - Accent2 4 4 2" xfId="13382" xr:uid="{00000000-0005-0000-0000-0000FD320000}"/>
    <cellStyle name="40% - Accent2 4 4 2 2" xfId="13383" xr:uid="{00000000-0005-0000-0000-0000FE320000}"/>
    <cellStyle name="40% - Accent2 4 4 2 3" xfId="13384" xr:uid="{00000000-0005-0000-0000-0000FF320000}"/>
    <cellStyle name="40% - Accent2 4 4 2_Essbase BS Tax Accounts EOY" xfId="13385" xr:uid="{00000000-0005-0000-0000-000000330000}"/>
    <cellStyle name="40% - Accent2 4 4_Essbase BS Tax Accounts EOY" xfId="13386" xr:uid="{00000000-0005-0000-0000-000001330000}"/>
    <cellStyle name="40% - Accent2 4 5" xfId="13387" xr:uid="{00000000-0005-0000-0000-000002330000}"/>
    <cellStyle name="40% - Accent2 4 5 2" xfId="13388" xr:uid="{00000000-0005-0000-0000-000003330000}"/>
    <cellStyle name="40% - Accent2 4 5 2 2" xfId="13389" xr:uid="{00000000-0005-0000-0000-000004330000}"/>
    <cellStyle name="40% - Accent2 4 5 2 2 2" xfId="13390" xr:uid="{00000000-0005-0000-0000-000005330000}"/>
    <cellStyle name="40% - Accent2 4 5 2 3" xfId="13391" xr:uid="{00000000-0005-0000-0000-000006330000}"/>
    <cellStyle name="40% - Accent2 4 5 3" xfId="13392" xr:uid="{00000000-0005-0000-0000-000007330000}"/>
    <cellStyle name="40% - Accent2 4 5 3 2" xfId="13393" xr:uid="{00000000-0005-0000-0000-000008330000}"/>
    <cellStyle name="40% - Accent2 4 5 4" xfId="13394" xr:uid="{00000000-0005-0000-0000-000009330000}"/>
    <cellStyle name="40% - Accent2 4 5 5" xfId="13395" xr:uid="{00000000-0005-0000-0000-00000A330000}"/>
    <cellStyle name="40% - Accent2 4 5_Essbase BS Tax Accounts EOY" xfId="13396" xr:uid="{00000000-0005-0000-0000-00000B330000}"/>
    <cellStyle name="40% - Accent2 4 6" xfId="13397" xr:uid="{00000000-0005-0000-0000-00000C330000}"/>
    <cellStyle name="40% - Accent2 4 6 2" xfId="13398" xr:uid="{00000000-0005-0000-0000-00000D330000}"/>
    <cellStyle name="40% - Accent2 4 6 2 2" xfId="13399" xr:uid="{00000000-0005-0000-0000-00000E330000}"/>
    <cellStyle name="40% - Accent2 4 6 3" xfId="13400" xr:uid="{00000000-0005-0000-0000-00000F330000}"/>
    <cellStyle name="40% - Accent2 4 6 4" xfId="13401" xr:uid="{00000000-0005-0000-0000-000010330000}"/>
    <cellStyle name="40% - Accent2 4 6_Essbase BS Tax Accounts EOY" xfId="13402" xr:uid="{00000000-0005-0000-0000-000011330000}"/>
    <cellStyle name="40% - Accent2 4 7" xfId="13403" xr:uid="{00000000-0005-0000-0000-000012330000}"/>
    <cellStyle name="40% - Accent2 4 7 2" xfId="13404" xr:uid="{00000000-0005-0000-0000-000013330000}"/>
    <cellStyle name="40% - Accent2 4 7 2 2" xfId="13405" xr:uid="{00000000-0005-0000-0000-000014330000}"/>
    <cellStyle name="40% - Accent2 4 7 3" xfId="13406" xr:uid="{00000000-0005-0000-0000-000015330000}"/>
    <cellStyle name="40% - Accent2 4 7 4" xfId="13407" xr:uid="{00000000-0005-0000-0000-000016330000}"/>
    <cellStyle name="40% - Accent2 4 7_Essbase BS Tax Accounts EOY" xfId="13408" xr:uid="{00000000-0005-0000-0000-000017330000}"/>
    <cellStyle name="40% - Accent2 4 8" xfId="13409" xr:uid="{00000000-0005-0000-0000-000018330000}"/>
    <cellStyle name="40% - Accent2 4 8 2" xfId="13410" xr:uid="{00000000-0005-0000-0000-000019330000}"/>
    <cellStyle name="40% - Accent2 4_Cap Software Basis Adj" xfId="13411" xr:uid="{00000000-0005-0000-0000-00001A330000}"/>
    <cellStyle name="40% - Accent2 40" xfId="13412" xr:uid="{00000000-0005-0000-0000-00001B330000}"/>
    <cellStyle name="40% - Accent2 40 2" xfId="13413" xr:uid="{00000000-0005-0000-0000-00001C330000}"/>
    <cellStyle name="40% - Accent2 40 2 2" xfId="13414" xr:uid="{00000000-0005-0000-0000-00001D330000}"/>
    <cellStyle name="40% - Accent2 40 2 2 2" xfId="13415" xr:uid="{00000000-0005-0000-0000-00001E330000}"/>
    <cellStyle name="40% - Accent2 40 2 3" xfId="13416" xr:uid="{00000000-0005-0000-0000-00001F330000}"/>
    <cellStyle name="40% - Accent2 40 2 4" xfId="13417" xr:uid="{00000000-0005-0000-0000-000020330000}"/>
    <cellStyle name="40% - Accent2 40 2_Essbase BS Tax Accounts EOY" xfId="13418" xr:uid="{00000000-0005-0000-0000-000021330000}"/>
    <cellStyle name="40% - Accent2 40 3" xfId="13419" xr:uid="{00000000-0005-0000-0000-000022330000}"/>
    <cellStyle name="40% - Accent2 40 3 2" xfId="13420" xr:uid="{00000000-0005-0000-0000-000023330000}"/>
    <cellStyle name="40% - Accent2 40 4" xfId="13421" xr:uid="{00000000-0005-0000-0000-000024330000}"/>
    <cellStyle name="40% - Accent2 40 5" xfId="13422" xr:uid="{00000000-0005-0000-0000-000025330000}"/>
    <cellStyle name="40% - Accent2 40_Essbase BS Tax Accounts EOY" xfId="13423" xr:uid="{00000000-0005-0000-0000-000026330000}"/>
    <cellStyle name="40% - Accent2 41" xfId="13424" xr:uid="{00000000-0005-0000-0000-000027330000}"/>
    <cellStyle name="40% - Accent2 41 2" xfId="13425" xr:uid="{00000000-0005-0000-0000-000028330000}"/>
    <cellStyle name="40% - Accent2 41 2 2" xfId="13426" xr:uid="{00000000-0005-0000-0000-000029330000}"/>
    <cellStyle name="40% - Accent2 41 2 2 2" xfId="13427" xr:uid="{00000000-0005-0000-0000-00002A330000}"/>
    <cellStyle name="40% - Accent2 41 2 3" xfId="13428" xr:uid="{00000000-0005-0000-0000-00002B330000}"/>
    <cellStyle name="40% - Accent2 41 2 4" xfId="13429" xr:uid="{00000000-0005-0000-0000-00002C330000}"/>
    <cellStyle name="40% - Accent2 41 2_Essbase BS Tax Accounts EOY" xfId="13430" xr:uid="{00000000-0005-0000-0000-00002D330000}"/>
    <cellStyle name="40% - Accent2 41 3" xfId="13431" xr:uid="{00000000-0005-0000-0000-00002E330000}"/>
    <cellStyle name="40% - Accent2 41 3 2" xfId="13432" xr:uid="{00000000-0005-0000-0000-00002F330000}"/>
    <cellStyle name="40% - Accent2 41 4" xfId="13433" xr:uid="{00000000-0005-0000-0000-000030330000}"/>
    <cellStyle name="40% - Accent2 41 5" xfId="13434" xr:uid="{00000000-0005-0000-0000-000031330000}"/>
    <cellStyle name="40% - Accent2 41_Essbase BS Tax Accounts EOY" xfId="13435" xr:uid="{00000000-0005-0000-0000-000032330000}"/>
    <cellStyle name="40% - Accent2 42" xfId="13436" xr:uid="{00000000-0005-0000-0000-000033330000}"/>
    <cellStyle name="40% - Accent2 42 2" xfId="13437" xr:uid="{00000000-0005-0000-0000-000034330000}"/>
    <cellStyle name="40% - Accent2 42 2 2" xfId="13438" xr:uid="{00000000-0005-0000-0000-000035330000}"/>
    <cellStyle name="40% - Accent2 42 2 2 2" xfId="13439" xr:uid="{00000000-0005-0000-0000-000036330000}"/>
    <cellStyle name="40% - Accent2 42 2 3" xfId="13440" xr:uid="{00000000-0005-0000-0000-000037330000}"/>
    <cellStyle name="40% - Accent2 42 2 4" xfId="13441" xr:uid="{00000000-0005-0000-0000-000038330000}"/>
    <cellStyle name="40% - Accent2 42 2_Essbase BS Tax Accounts EOY" xfId="13442" xr:uid="{00000000-0005-0000-0000-000039330000}"/>
    <cellStyle name="40% - Accent2 42 3" xfId="13443" xr:uid="{00000000-0005-0000-0000-00003A330000}"/>
    <cellStyle name="40% - Accent2 42 3 2" xfId="13444" xr:uid="{00000000-0005-0000-0000-00003B330000}"/>
    <cellStyle name="40% - Accent2 42 4" xfId="13445" xr:uid="{00000000-0005-0000-0000-00003C330000}"/>
    <cellStyle name="40% - Accent2 42 5" xfId="13446" xr:uid="{00000000-0005-0000-0000-00003D330000}"/>
    <cellStyle name="40% - Accent2 42_Essbase BS Tax Accounts EOY" xfId="13447" xr:uid="{00000000-0005-0000-0000-00003E330000}"/>
    <cellStyle name="40% - Accent2 43" xfId="13448" xr:uid="{00000000-0005-0000-0000-00003F330000}"/>
    <cellStyle name="40% - Accent2 43 2" xfId="13449" xr:uid="{00000000-0005-0000-0000-000040330000}"/>
    <cellStyle name="40% - Accent2 43 2 2" xfId="13450" xr:uid="{00000000-0005-0000-0000-000041330000}"/>
    <cellStyle name="40% - Accent2 43 2 2 2" xfId="13451" xr:uid="{00000000-0005-0000-0000-000042330000}"/>
    <cellStyle name="40% - Accent2 43 2 3" xfId="13452" xr:uid="{00000000-0005-0000-0000-000043330000}"/>
    <cellStyle name="40% - Accent2 43 2 4" xfId="13453" xr:uid="{00000000-0005-0000-0000-000044330000}"/>
    <cellStyle name="40% - Accent2 43 2_Essbase BS Tax Accounts EOY" xfId="13454" xr:uid="{00000000-0005-0000-0000-000045330000}"/>
    <cellStyle name="40% - Accent2 43 3" xfId="13455" xr:uid="{00000000-0005-0000-0000-000046330000}"/>
    <cellStyle name="40% - Accent2 43 3 2" xfId="13456" xr:uid="{00000000-0005-0000-0000-000047330000}"/>
    <cellStyle name="40% - Accent2 43 4" xfId="13457" xr:uid="{00000000-0005-0000-0000-000048330000}"/>
    <cellStyle name="40% - Accent2 43 5" xfId="13458" xr:uid="{00000000-0005-0000-0000-000049330000}"/>
    <cellStyle name="40% - Accent2 43_Essbase BS Tax Accounts EOY" xfId="13459" xr:uid="{00000000-0005-0000-0000-00004A330000}"/>
    <cellStyle name="40% - Accent2 44" xfId="13460" xr:uid="{00000000-0005-0000-0000-00004B330000}"/>
    <cellStyle name="40% - Accent2 44 2" xfId="13461" xr:uid="{00000000-0005-0000-0000-00004C330000}"/>
    <cellStyle name="40% - Accent2 44 2 2" xfId="13462" xr:uid="{00000000-0005-0000-0000-00004D330000}"/>
    <cellStyle name="40% - Accent2 44 2 2 2" xfId="13463" xr:uid="{00000000-0005-0000-0000-00004E330000}"/>
    <cellStyle name="40% - Accent2 44 2 3" xfId="13464" xr:uid="{00000000-0005-0000-0000-00004F330000}"/>
    <cellStyle name="40% - Accent2 44 2 4" xfId="13465" xr:uid="{00000000-0005-0000-0000-000050330000}"/>
    <cellStyle name="40% - Accent2 44 2_Essbase BS Tax Accounts EOY" xfId="13466" xr:uid="{00000000-0005-0000-0000-000051330000}"/>
    <cellStyle name="40% - Accent2 44 3" xfId="13467" xr:uid="{00000000-0005-0000-0000-000052330000}"/>
    <cellStyle name="40% - Accent2 44 3 2" xfId="13468" xr:uid="{00000000-0005-0000-0000-000053330000}"/>
    <cellStyle name="40% - Accent2 44 4" xfId="13469" xr:uid="{00000000-0005-0000-0000-000054330000}"/>
    <cellStyle name="40% - Accent2 44 5" xfId="13470" xr:uid="{00000000-0005-0000-0000-000055330000}"/>
    <cellStyle name="40% - Accent2 44_Essbase BS Tax Accounts EOY" xfId="13471" xr:uid="{00000000-0005-0000-0000-000056330000}"/>
    <cellStyle name="40% - Accent2 45" xfId="13472" xr:uid="{00000000-0005-0000-0000-000057330000}"/>
    <cellStyle name="40% - Accent2 45 2" xfId="13473" xr:uid="{00000000-0005-0000-0000-000058330000}"/>
    <cellStyle name="40% - Accent2 45 2 2" xfId="13474" xr:uid="{00000000-0005-0000-0000-000059330000}"/>
    <cellStyle name="40% - Accent2 45 2 2 2" xfId="13475" xr:uid="{00000000-0005-0000-0000-00005A330000}"/>
    <cellStyle name="40% - Accent2 45 2 3" xfId="13476" xr:uid="{00000000-0005-0000-0000-00005B330000}"/>
    <cellStyle name="40% - Accent2 45 2 4" xfId="13477" xr:uid="{00000000-0005-0000-0000-00005C330000}"/>
    <cellStyle name="40% - Accent2 45 2_Essbase BS Tax Accounts EOY" xfId="13478" xr:uid="{00000000-0005-0000-0000-00005D330000}"/>
    <cellStyle name="40% - Accent2 45 3" xfId="13479" xr:uid="{00000000-0005-0000-0000-00005E330000}"/>
    <cellStyle name="40% - Accent2 45 3 2" xfId="13480" xr:uid="{00000000-0005-0000-0000-00005F330000}"/>
    <cellStyle name="40% - Accent2 45 4" xfId="13481" xr:uid="{00000000-0005-0000-0000-000060330000}"/>
    <cellStyle name="40% - Accent2 45 5" xfId="13482" xr:uid="{00000000-0005-0000-0000-000061330000}"/>
    <cellStyle name="40% - Accent2 45_Essbase BS Tax Accounts EOY" xfId="13483" xr:uid="{00000000-0005-0000-0000-000062330000}"/>
    <cellStyle name="40% - Accent2 46" xfId="13484" xr:uid="{00000000-0005-0000-0000-000063330000}"/>
    <cellStyle name="40% - Accent2 46 2" xfId="13485" xr:uid="{00000000-0005-0000-0000-000064330000}"/>
    <cellStyle name="40% - Accent2 46 2 2" xfId="13486" xr:uid="{00000000-0005-0000-0000-000065330000}"/>
    <cellStyle name="40% - Accent2 46 2 2 2" xfId="13487" xr:uid="{00000000-0005-0000-0000-000066330000}"/>
    <cellStyle name="40% - Accent2 46 2 3" xfId="13488" xr:uid="{00000000-0005-0000-0000-000067330000}"/>
    <cellStyle name="40% - Accent2 46 2 4" xfId="13489" xr:uid="{00000000-0005-0000-0000-000068330000}"/>
    <cellStyle name="40% - Accent2 46 2_Essbase BS Tax Accounts EOY" xfId="13490" xr:uid="{00000000-0005-0000-0000-000069330000}"/>
    <cellStyle name="40% - Accent2 46 3" xfId="13491" xr:uid="{00000000-0005-0000-0000-00006A330000}"/>
    <cellStyle name="40% - Accent2 46 3 2" xfId="13492" xr:uid="{00000000-0005-0000-0000-00006B330000}"/>
    <cellStyle name="40% - Accent2 46 4" xfId="13493" xr:uid="{00000000-0005-0000-0000-00006C330000}"/>
    <cellStyle name="40% - Accent2 46 5" xfId="13494" xr:uid="{00000000-0005-0000-0000-00006D330000}"/>
    <cellStyle name="40% - Accent2 46_Essbase BS Tax Accounts EOY" xfId="13495" xr:uid="{00000000-0005-0000-0000-00006E330000}"/>
    <cellStyle name="40% - Accent2 47" xfId="13496" xr:uid="{00000000-0005-0000-0000-00006F330000}"/>
    <cellStyle name="40% - Accent2 47 2" xfId="13497" xr:uid="{00000000-0005-0000-0000-000070330000}"/>
    <cellStyle name="40% - Accent2 47 2 2" xfId="13498" xr:uid="{00000000-0005-0000-0000-000071330000}"/>
    <cellStyle name="40% - Accent2 47 2 2 2" xfId="13499" xr:uid="{00000000-0005-0000-0000-000072330000}"/>
    <cellStyle name="40% - Accent2 47 2 3" xfId="13500" xr:uid="{00000000-0005-0000-0000-000073330000}"/>
    <cellStyle name="40% - Accent2 47 2 4" xfId="13501" xr:uid="{00000000-0005-0000-0000-000074330000}"/>
    <cellStyle name="40% - Accent2 47 2_Essbase BS Tax Accounts EOY" xfId="13502" xr:uid="{00000000-0005-0000-0000-000075330000}"/>
    <cellStyle name="40% - Accent2 47 3" xfId="13503" xr:uid="{00000000-0005-0000-0000-000076330000}"/>
    <cellStyle name="40% - Accent2 47 3 2" xfId="13504" xr:uid="{00000000-0005-0000-0000-000077330000}"/>
    <cellStyle name="40% - Accent2 47 4" xfId="13505" xr:uid="{00000000-0005-0000-0000-000078330000}"/>
    <cellStyle name="40% - Accent2 47 5" xfId="13506" xr:uid="{00000000-0005-0000-0000-000079330000}"/>
    <cellStyle name="40% - Accent2 47_Essbase BS Tax Accounts EOY" xfId="13507" xr:uid="{00000000-0005-0000-0000-00007A330000}"/>
    <cellStyle name="40% - Accent2 48" xfId="13508" xr:uid="{00000000-0005-0000-0000-00007B330000}"/>
    <cellStyle name="40% - Accent2 48 2" xfId="13509" xr:uid="{00000000-0005-0000-0000-00007C330000}"/>
    <cellStyle name="40% - Accent2 48 2 2" xfId="13510" xr:uid="{00000000-0005-0000-0000-00007D330000}"/>
    <cellStyle name="40% - Accent2 48 2 2 2" xfId="13511" xr:uid="{00000000-0005-0000-0000-00007E330000}"/>
    <cellStyle name="40% - Accent2 48 2 3" xfId="13512" xr:uid="{00000000-0005-0000-0000-00007F330000}"/>
    <cellStyle name="40% - Accent2 48 2 4" xfId="13513" xr:uid="{00000000-0005-0000-0000-000080330000}"/>
    <cellStyle name="40% - Accent2 48 2_Essbase BS Tax Accounts EOY" xfId="13514" xr:uid="{00000000-0005-0000-0000-000081330000}"/>
    <cellStyle name="40% - Accent2 48 3" xfId="13515" xr:uid="{00000000-0005-0000-0000-000082330000}"/>
    <cellStyle name="40% - Accent2 48 3 2" xfId="13516" xr:uid="{00000000-0005-0000-0000-000083330000}"/>
    <cellStyle name="40% - Accent2 48 4" xfId="13517" xr:uid="{00000000-0005-0000-0000-000084330000}"/>
    <cellStyle name="40% - Accent2 48 5" xfId="13518" xr:uid="{00000000-0005-0000-0000-000085330000}"/>
    <cellStyle name="40% - Accent2 48_Essbase BS Tax Accounts EOY" xfId="13519" xr:uid="{00000000-0005-0000-0000-000086330000}"/>
    <cellStyle name="40% - Accent2 49" xfId="13520" xr:uid="{00000000-0005-0000-0000-000087330000}"/>
    <cellStyle name="40% - Accent2 49 2" xfId="13521" xr:uid="{00000000-0005-0000-0000-000088330000}"/>
    <cellStyle name="40% - Accent2 49 2 2" xfId="13522" xr:uid="{00000000-0005-0000-0000-000089330000}"/>
    <cellStyle name="40% - Accent2 49 2 2 2" xfId="13523" xr:uid="{00000000-0005-0000-0000-00008A330000}"/>
    <cellStyle name="40% - Accent2 49 2 3" xfId="13524" xr:uid="{00000000-0005-0000-0000-00008B330000}"/>
    <cellStyle name="40% - Accent2 49 2 4" xfId="13525" xr:uid="{00000000-0005-0000-0000-00008C330000}"/>
    <cellStyle name="40% - Accent2 49 2_Essbase BS Tax Accounts EOY" xfId="13526" xr:uid="{00000000-0005-0000-0000-00008D330000}"/>
    <cellStyle name="40% - Accent2 49 3" xfId="13527" xr:uid="{00000000-0005-0000-0000-00008E330000}"/>
    <cellStyle name="40% - Accent2 49 3 2" xfId="13528" xr:uid="{00000000-0005-0000-0000-00008F330000}"/>
    <cellStyle name="40% - Accent2 49 4" xfId="13529" xr:uid="{00000000-0005-0000-0000-000090330000}"/>
    <cellStyle name="40% - Accent2 49 5" xfId="13530" xr:uid="{00000000-0005-0000-0000-000091330000}"/>
    <cellStyle name="40% - Accent2 49_Essbase BS Tax Accounts EOY" xfId="13531" xr:uid="{00000000-0005-0000-0000-000092330000}"/>
    <cellStyle name="40% - Accent2 5" xfId="13532" xr:uid="{00000000-0005-0000-0000-000093330000}"/>
    <cellStyle name="40% - Accent2 5 2" xfId="13533" xr:uid="{00000000-0005-0000-0000-000094330000}"/>
    <cellStyle name="40% - Accent2 5 2 2" xfId="13534" xr:uid="{00000000-0005-0000-0000-000095330000}"/>
    <cellStyle name="40% - Accent2 5 2 2 2" xfId="13535" xr:uid="{00000000-0005-0000-0000-000096330000}"/>
    <cellStyle name="40% - Accent2 5 2 2 3" xfId="13536" xr:uid="{00000000-0005-0000-0000-000097330000}"/>
    <cellStyle name="40% - Accent2 5 2 2 4" xfId="13537" xr:uid="{00000000-0005-0000-0000-000098330000}"/>
    <cellStyle name="40% - Accent2 5 2 2_Essbase BS Tax Accounts EOY" xfId="13538" xr:uid="{00000000-0005-0000-0000-000099330000}"/>
    <cellStyle name="40% - Accent2 5 2 3" xfId="13539" xr:uid="{00000000-0005-0000-0000-00009A330000}"/>
    <cellStyle name="40% - Accent2 5 2 3 2" xfId="13540" xr:uid="{00000000-0005-0000-0000-00009B330000}"/>
    <cellStyle name="40% - Accent2 5 2 3 3" xfId="13541" xr:uid="{00000000-0005-0000-0000-00009C330000}"/>
    <cellStyle name="40% - Accent2 5 2 3 4" xfId="13542" xr:uid="{00000000-0005-0000-0000-00009D330000}"/>
    <cellStyle name="40% - Accent2 5 2 3_Essbase BS Tax Accounts EOY" xfId="13543" xr:uid="{00000000-0005-0000-0000-00009E330000}"/>
    <cellStyle name="40% - Accent2 5 2 4" xfId="13544" xr:uid="{00000000-0005-0000-0000-00009F330000}"/>
    <cellStyle name="40% - Accent2 5 2 5" xfId="13545" xr:uid="{00000000-0005-0000-0000-0000A0330000}"/>
    <cellStyle name="40% - Accent2 5 2 5 2" xfId="13546" xr:uid="{00000000-0005-0000-0000-0000A1330000}"/>
    <cellStyle name="40% - Accent2 5 2 6" xfId="13547" xr:uid="{00000000-0005-0000-0000-0000A2330000}"/>
    <cellStyle name="40% - Accent2 5 2 7" xfId="13548" xr:uid="{00000000-0005-0000-0000-0000A3330000}"/>
    <cellStyle name="40% - Accent2 5 2_Essbase BS Tax Accounts EOY" xfId="13549" xr:uid="{00000000-0005-0000-0000-0000A4330000}"/>
    <cellStyle name="40% - Accent2 5 3" xfId="13550" xr:uid="{00000000-0005-0000-0000-0000A5330000}"/>
    <cellStyle name="40% - Accent2 5 3 2" xfId="13551" xr:uid="{00000000-0005-0000-0000-0000A6330000}"/>
    <cellStyle name="40% - Accent2 5 4" xfId="13552" xr:uid="{00000000-0005-0000-0000-0000A7330000}"/>
    <cellStyle name="40% - Accent2 5 4 2" xfId="13553" xr:uid="{00000000-0005-0000-0000-0000A8330000}"/>
    <cellStyle name="40% - Accent2 5 4 3" xfId="13554" xr:uid="{00000000-0005-0000-0000-0000A9330000}"/>
    <cellStyle name="40% - Accent2 5 4 3 2" xfId="13555" xr:uid="{00000000-0005-0000-0000-0000AA330000}"/>
    <cellStyle name="40% - Accent2 5 4 3 3" xfId="13556" xr:uid="{00000000-0005-0000-0000-0000AB330000}"/>
    <cellStyle name="40% - Accent2 5 4 3_Essbase BS Tax Accounts EOY" xfId="13557" xr:uid="{00000000-0005-0000-0000-0000AC330000}"/>
    <cellStyle name="40% - Accent2 5 4 4" xfId="13558" xr:uid="{00000000-0005-0000-0000-0000AD330000}"/>
    <cellStyle name="40% - Accent2 5 4_Essbase BS Tax Accounts EOY" xfId="13559" xr:uid="{00000000-0005-0000-0000-0000AE330000}"/>
    <cellStyle name="40% - Accent2 5 5" xfId="13560" xr:uid="{00000000-0005-0000-0000-0000AF330000}"/>
    <cellStyle name="40% - Accent2 5 5 2" xfId="13561" xr:uid="{00000000-0005-0000-0000-0000B0330000}"/>
    <cellStyle name="40% - Accent2 5 5 3" xfId="13562" xr:uid="{00000000-0005-0000-0000-0000B1330000}"/>
    <cellStyle name="40% - Accent2 5 5_Essbase BS Tax Accounts EOY" xfId="13563" xr:uid="{00000000-0005-0000-0000-0000B2330000}"/>
    <cellStyle name="40% - Accent2 5_Essbase BS Tax Accounts EOY" xfId="13564" xr:uid="{00000000-0005-0000-0000-0000B3330000}"/>
    <cellStyle name="40% - Accent2 50" xfId="13565" xr:uid="{00000000-0005-0000-0000-0000B4330000}"/>
    <cellStyle name="40% - Accent2 50 2" xfId="13566" xr:uid="{00000000-0005-0000-0000-0000B5330000}"/>
    <cellStyle name="40% - Accent2 50 2 2" xfId="13567" xr:uid="{00000000-0005-0000-0000-0000B6330000}"/>
    <cellStyle name="40% - Accent2 50 2 2 2" xfId="13568" xr:uid="{00000000-0005-0000-0000-0000B7330000}"/>
    <cellStyle name="40% - Accent2 50 2 3" xfId="13569" xr:uid="{00000000-0005-0000-0000-0000B8330000}"/>
    <cellStyle name="40% - Accent2 50 2 4" xfId="13570" xr:uid="{00000000-0005-0000-0000-0000B9330000}"/>
    <cellStyle name="40% - Accent2 50 2_Essbase BS Tax Accounts EOY" xfId="13571" xr:uid="{00000000-0005-0000-0000-0000BA330000}"/>
    <cellStyle name="40% - Accent2 50 3" xfId="13572" xr:uid="{00000000-0005-0000-0000-0000BB330000}"/>
    <cellStyle name="40% - Accent2 50 3 2" xfId="13573" xr:uid="{00000000-0005-0000-0000-0000BC330000}"/>
    <cellStyle name="40% - Accent2 50 4" xfId="13574" xr:uid="{00000000-0005-0000-0000-0000BD330000}"/>
    <cellStyle name="40% - Accent2 50 5" xfId="13575" xr:uid="{00000000-0005-0000-0000-0000BE330000}"/>
    <cellStyle name="40% - Accent2 50_Essbase BS Tax Accounts EOY" xfId="13576" xr:uid="{00000000-0005-0000-0000-0000BF330000}"/>
    <cellStyle name="40% - Accent2 51" xfId="13577" xr:uid="{00000000-0005-0000-0000-0000C0330000}"/>
    <cellStyle name="40% - Accent2 51 2" xfId="13578" xr:uid="{00000000-0005-0000-0000-0000C1330000}"/>
    <cellStyle name="40% - Accent2 51 2 2" xfId="13579" xr:uid="{00000000-0005-0000-0000-0000C2330000}"/>
    <cellStyle name="40% - Accent2 51 2 2 2" xfId="13580" xr:uid="{00000000-0005-0000-0000-0000C3330000}"/>
    <cellStyle name="40% - Accent2 51 2 3" xfId="13581" xr:uid="{00000000-0005-0000-0000-0000C4330000}"/>
    <cellStyle name="40% - Accent2 51 2 4" xfId="13582" xr:uid="{00000000-0005-0000-0000-0000C5330000}"/>
    <cellStyle name="40% - Accent2 51 2_Essbase BS Tax Accounts EOY" xfId="13583" xr:uid="{00000000-0005-0000-0000-0000C6330000}"/>
    <cellStyle name="40% - Accent2 51 3" xfId="13584" xr:uid="{00000000-0005-0000-0000-0000C7330000}"/>
    <cellStyle name="40% - Accent2 51 3 2" xfId="13585" xr:uid="{00000000-0005-0000-0000-0000C8330000}"/>
    <cellStyle name="40% - Accent2 51 4" xfId="13586" xr:uid="{00000000-0005-0000-0000-0000C9330000}"/>
    <cellStyle name="40% - Accent2 51 5" xfId="13587" xr:uid="{00000000-0005-0000-0000-0000CA330000}"/>
    <cellStyle name="40% - Accent2 51_Essbase BS Tax Accounts EOY" xfId="13588" xr:uid="{00000000-0005-0000-0000-0000CB330000}"/>
    <cellStyle name="40% - Accent2 52" xfId="13589" xr:uid="{00000000-0005-0000-0000-0000CC330000}"/>
    <cellStyle name="40% - Accent2 52 2" xfId="13590" xr:uid="{00000000-0005-0000-0000-0000CD330000}"/>
    <cellStyle name="40% - Accent2 52 2 2" xfId="13591" xr:uid="{00000000-0005-0000-0000-0000CE330000}"/>
    <cellStyle name="40% - Accent2 52 2 2 2" xfId="13592" xr:uid="{00000000-0005-0000-0000-0000CF330000}"/>
    <cellStyle name="40% - Accent2 52 2 3" xfId="13593" xr:uid="{00000000-0005-0000-0000-0000D0330000}"/>
    <cellStyle name="40% - Accent2 52 2 4" xfId="13594" xr:uid="{00000000-0005-0000-0000-0000D1330000}"/>
    <cellStyle name="40% - Accent2 52 2_Essbase BS Tax Accounts EOY" xfId="13595" xr:uid="{00000000-0005-0000-0000-0000D2330000}"/>
    <cellStyle name="40% - Accent2 52 3" xfId="13596" xr:uid="{00000000-0005-0000-0000-0000D3330000}"/>
    <cellStyle name="40% - Accent2 52 3 2" xfId="13597" xr:uid="{00000000-0005-0000-0000-0000D4330000}"/>
    <cellStyle name="40% - Accent2 52 4" xfId="13598" xr:uid="{00000000-0005-0000-0000-0000D5330000}"/>
    <cellStyle name="40% - Accent2 52 5" xfId="13599" xr:uid="{00000000-0005-0000-0000-0000D6330000}"/>
    <cellStyle name="40% - Accent2 52_Essbase BS Tax Accounts EOY" xfId="13600" xr:uid="{00000000-0005-0000-0000-0000D7330000}"/>
    <cellStyle name="40% - Accent2 53" xfId="13601" xr:uid="{00000000-0005-0000-0000-0000D8330000}"/>
    <cellStyle name="40% - Accent2 53 2" xfId="13602" xr:uid="{00000000-0005-0000-0000-0000D9330000}"/>
    <cellStyle name="40% - Accent2 53 2 2" xfId="13603" xr:uid="{00000000-0005-0000-0000-0000DA330000}"/>
    <cellStyle name="40% - Accent2 53 2 2 2" xfId="13604" xr:uid="{00000000-0005-0000-0000-0000DB330000}"/>
    <cellStyle name="40% - Accent2 53 2 3" xfId="13605" xr:uid="{00000000-0005-0000-0000-0000DC330000}"/>
    <cellStyle name="40% - Accent2 53 2 4" xfId="13606" xr:uid="{00000000-0005-0000-0000-0000DD330000}"/>
    <cellStyle name="40% - Accent2 53 2_Essbase BS Tax Accounts EOY" xfId="13607" xr:uid="{00000000-0005-0000-0000-0000DE330000}"/>
    <cellStyle name="40% - Accent2 53 3" xfId="13608" xr:uid="{00000000-0005-0000-0000-0000DF330000}"/>
    <cellStyle name="40% - Accent2 53 3 2" xfId="13609" xr:uid="{00000000-0005-0000-0000-0000E0330000}"/>
    <cellStyle name="40% - Accent2 53 4" xfId="13610" xr:uid="{00000000-0005-0000-0000-0000E1330000}"/>
    <cellStyle name="40% - Accent2 53 5" xfId="13611" xr:uid="{00000000-0005-0000-0000-0000E2330000}"/>
    <cellStyle name="40% - Accent2 53_Essbase BS Tax Accounts EOY" xfId="13612" xr:uid="{00000000-0005-0000-0000-0000E3330000}"/>
    <cellStyle name="40% - Accent2 54" xfId="13613" xr:uid="{00000000-0005-0000-0000-0000E4330000}"/>
    <cellStyle name="40% - Accent2 54 2" xfId="13614" xr:uid="{00000000-0005-0000-0000-0000E5330000}"/>
    <cellStyle name="40% - Accent2 54 2 2" xfId="13615" xr:uid="{00000000-0005-0000-0000-0000E6330000}"/>
    <cellStyle name="40% - Accent2 54 2 2 2" xfId="13616" xr:uid="{00000000-0005-0000-0000-0000E7330000}"/>
    <cellStyle name="40% - Accent2 54 2 3" xfId="13617" xr:uid="{00000000-0005-0000-0000-0000E8330000}"/>
    <cellStyle name="40% - Accent2 54 2 4" xfId="13618" xr:uid="{00000000-0005-0000-0000-0000E9330000}"/>
    <cellStyle name="40% - Accent2 54 2_Essbase BS Tax Accounts EOY" xfId="13619" xr:uid="{00000000-0005-0000-0000-0000EA330000}"/>
    <cellStyle name="40% - Accent2 54 3" xfId="13620" xr:uid="{00000000-0005-0000-0000-0000EB330000}"/>
    <cellStyle name="40% - Accent2 54 3 2" xfId="13621" xr:uid="{00000000-0005-0000-0000-0000EC330000}"/>
    <cellStyle name="40% - Accent2 54 4" xfId="13622" xr:uid="{00000000-0005-0000-0000-0000ED330000}"/>
    <cellStyle name="40% - Accent2 54 5" xfId="13623" xr:uid="{00000000-0005-0000-0000-0000EE330000}"/>
    <cellStyle name="40% - Accent2 54_Essbase BS Tax Accounts EOY" xfId="13624" xr:uid="{00000000-0005-0000-0000-0000EF330000}"/>
    <cellStyle name="40% - Accent2 55" xfId="13625" xr:uid="{00000000-0005-0000-0000-0000F0330000}"/>
    <cellStyle name="40% - Accent2 55 2" xfId="13626" xr:uid="{00000000-0005-0000-0000-0000F1330000}"/>
    <cellStyle name="40% - Accent2 55 2 2" xfId="13627" xr:uid="{00000000-0005-0000-0000-0000F2330000}"/>
    <cellStyle name="40% - Accent2 55 2 2 2" xfId="13628" xr:uid="{00000000-0005-0000-0000-0000F3330000}"/>
    <cellStyle name="40% - Accent2 55 2 3" xfId="13629" xr:uid="{00000000-0005-0000-0000-0000F4330000}"/>
    <cellStyle name="40% - Accent2 55 2 4" xfId="13630" xr:uid="{00000000-0005-0000-0000-0000F5330000}"/>
    <cellStyle name="40% - Accent2 55 2_Essbase BS Tax Accounts EOY" xfId="13631" xr:uid="{00000000-0005-0000-0000-0000F6330000}"/>
    <cellStyle name="40% - Accent2 55 3" xfId="13632" xr:uid="{00000000-0005-0000-0000-0000F7330000}"/>
    <cellStyle name="40% - Accent2 55 3 2" xfId="13633" xr:uid="{00000000-0005-0000-0000-0000F8330000}"/>
    <cellStyle name="40% - Accent2 55 4" xfId="13634" xr:uid="{00000000-0005-0000-0000-0000F9330000}"/>
    <cellStyle name="40% - Accent2 55 5" xfId="13635" xr:uid="{00000000-0005-0000-0000-0000FA330000}"/>
    <cellStyle name="40% - Accent2 55_Essbase BS Tax Accounts EOY" xfId="13636" xr:uid="{00000000-0005-0000-0000-0000FB330000}"/>
    <cellStyle name="40% - Accent2 56" xfId="13637" xr:uid="{00000000-0005-0000-0000-0000FC330000}"/>
    <cellStyle name="40% - Accent2 56 2" xfId="13638" xr:uid="{00000000-0005-0000-0000-0000FD330000}"/>
    <cellStyle name="40% - Accent2 56 2 2" xfId="13639" xr:uid="{00000000-0005-0000-0000-0000FE330000}"/>
    <cellStyle name="40% - Accent2 56 2 2 2" xfId="13640" xr:uid="{00000000-0005-0000-0000-0000FF330000}"/>
    <cellStyle name="40% - Accent2 56 2 3" xfId="13641" xr:uid="{00000000-0005-0000-0000-000000340000}"/>
    <cellStyle name="40% - Accent2 56 2 4" xfId="13642" xr:uid="{00000000-0005-0000-0000-000001340000}"/>
    <cellStyle name="40% - Accent2 56 2_Essbase BS Tax Accounts EOY" xfId="13643" xr:uid="{00000000-0005-0000-0000-000002340000}"/>
    <cellStyle name="40% - Accent2 56 3" xfId="13644" xr:uid="{00000000-0005-0000-0000-000003340000}"/>
    <cellStyle name="40% - Accent2 56 3 2" xfId="13645" xr:uid="{00000000-0005-0000-0000-000004340000}"/>
    <cellStyle name="40% - Accent2 56 4" xfId="13646" xr:uid="{00000000-0005-0000-0000-000005340000}"/>
    <cellStyle name="40% - Accent2 56 5" xfId="13647" xr:uid="{00000000-0005-0000-0000-000006340000}"/>
    <cellStyle name="40% - Accent2 56_Essbase BS Tax Accounts EOY" xfId="13648" xr:uid="{00000000-0005-0000-0000-000007340000}"/>
    <cellStyle name="40% - Accent2 57" xfId="13649" xr:uid="{00000000-0005-0000-0000-000008340000}"/>
    <cellStyle name="40% - Accent2 57 2" xfId="13650" xr:uid="{00000000-0005-0000-0000-000009340000}"/>
    <cellStyle name="40% - Accent2 57 2 2" xfId="13651" xr:uid="{00000000-0005-0000-0000-00000A340000}"/>
    <cellStyle name="40% - Accent2 57 3" xfId="13652" xr:uid="{00000000-0005-0000-0000-00000B340000}"/>
    <cellStyle name="40% - Accent2 57 4" xfId="13653" xr:uid="{00000000-0005-0000-0000-00000C340000}"/>
    <cellStyle name="40% - Accent2 57_Essbase BS Tax Accounts EOY" xfId="13654" xr:uid="{00000000-0005-0000-0000-00000D340000}"/>
    <cellStyle name="40% - Accent2 58" xfId="13655" xr:uid="{00000000-0005-0000-0000-00000E340000}"/>
    <cellStyle name="40% - Accent2 58 2" xfId="13656" xr:uid="{00000000-0005-0000-0000-00000F340000}"/>
    <cellStyle name="40% - Accent2 58 2 2" xfId="13657" xr:uid="{00000000-0005-0000-0000-000010340000}"/>
    <cellStyle name="40% - Accent2 58 3" xfId="13658" xr:uid="{00000000-0005-0000-0000-000011340000}"/>
    <cellStyle name="40% - Accent2 58 4" xfId="13659" xr:uid="{00000000-0005-0000-0000-000012340000}"/>
    <cellStyle name="40% - Accent2 58_Essbase BS Tax Accounts EOY" xfId="13660" xr:uid="{00000000-0005-0000-0000-000013340000}"/>
    <cellStyle name="40% - Accent2 59" xfId="13661" xr:uid="{00000000-0005-0000-0000-000014340000}"/>
    <cellStyle name="40% - Accent2 59 2" xfId="13662" xr:uid="{00000000-0005-0000-0000-000015340000}"/>
    <cellStyle name="40% - Accent2 59 2 2" xfId="13663" xr:uid="{00000000-0005-0000-0000-000016340000}"/>
    <cellStyle name="40% - Accent2 59 3" xfId="13664" xr:uid="{00000000-0005-0000-0000-000017340000}"/>
    <cellStyle name="40% - Accent2 59 4" xfId="13665" xr:uid="{00000000-0005-0000-0000-000018340000}"/>
    <cellStyle name="40% - Accent2 59_Essbase BS Tax Accounts EOY" xfId="13666" xr:uid="{00000000-0005-0000-0000-000019340000}"/>
    <cellStyle name="40% - Accent2 6" xfId="13667" xr:uid="{00000000-0005-0000-0000-00001A340000}"/>
    <cellStyle name="40% - Accent2 6 2" xfId="13668" xr:uid="{00000000-0005-0000-0000-00001B340000}"/>
    <cellStyle name="40% - Accent2 6 2 2" xfId="13669" xr:uid="{00000000-0005-0000-0000-00001C340000}"/>
    <cellStyle name="40% - Accent2 6 2 3" xfId="13670" xr:uid="{00000000-0005-0000-0000-00001D340000}"/>
    <cellStyle name="40% - Accent2 6 2 4" xfId="13671" xr:uid="{00000000-0005-0000-0000-00001E340000}"/>
    <cellStyle name="40% - Accent2 6 2_Essbase BS Tax Accounts EOY" xfId="13672" xr:uid="{00000000-0005-0000-0000-00001F340000}"/>
    <cellStyle name="40% - Accent2 6 3" xfId="13673" xr:uid="{00000000-0005-0000-0000-000020340000}"/>
    <cellStyle name="40% - Accent2 6 3 2" xfId="13674" xr:uid="{00000000-0005-0000-0000-000021340000}"/>
    <cellStyle name="40% - Accent2 6 4" xfId="13675" xr:uid="{00000000-0005-0000-0000-000022340000}"/>
    <cellStyle name="40% - Accent2 6 4 2" xfId="13676" xr:uid="{00000000-0005-0000-0000-000023340000}"/>
    <cellStyle name="40% - Accent2 6 4 3" xfId="13677" xr:uid="{00000000-0005-0000-0000-000024340000}"/>
    <cellStyle name="40% - Accent2 6 4 4" xfId="13678" xr:uid="{00000000-0005-0000-0000-000025340000}"/>
    <cellStyle name="40% - Accent2 6 4_Essbase BS Tax Accounts EOY" xfId="13679" xr:uid="{00000000-0005-0000-0000-000026340000}"/>
    <cellStyle name="40% - Accent2 6 5" xfId="13680" xr:uid="{00000000-0005-0000-0000-000027340000}"/>
    <cellStyle name="40% - Accent2 6 5 2" xfId="13681" xr:uid="{00000000-0005-0000-0000-000028340000}"/>
    <cellStyle name="40% - Accent2 6 5 3" xfId="13682" xr:uid="{00000000-0005-0000-0000-000029340000}"/>
    <cellStyle name="40% - Accent2 6 5_Essbase BS Tax Accounts EOY" xfId="13683" xr:uid="{00000000-0005-0000-0000-00002A340000}"/>
    <cellStyle name="40% - Accent2 6_Essbase BS Tax Accounts EOY" xfId="13684" xr:uid="{00000000-0005-0000-0000-00002B340000}"/>
    <cellStyle name="40% - Accent2 60" xfId="13685" xr:uid="{00000000-0005-0000-0000-00002C340000}"/>
    <cellStyle name="40% - Accent2 60 2" xfId="13686" xr:uid="{00000000-0005-0000-0000-00002D340000}"/>
    <cellStyle name="40% - Accent2 60 2 2" xfId="13687" xr:uid="{00000000-0005-0000-0000-00002E340000}"/>
    <cellStyle name="40% - Accent2 60 3" xfId="13688" xr:uid="{00000000-0005-0000-0000-00002F340000}"/>
    <cellStyle name="40% - Accent2 60 4" xfId="13689" xr:uid="{00000000-0005-0000-0000-000030340000}"/>
    <cellStyle name="40% - Accent2 60_Essbase BS Tax Accounts EOY" xfId="13690" xr:uid="{00000000-0005-0000-0000-000031340000}"/>
    <cellStyle name="40% - Accent2 61" xfId="13691" xr:uid="{00000000-0005-0000-0000-000032340000}"/>
    <cellStyle name="40% - Accent2 61 2" xfId="13692" xr:uid="{00000000-0005-0000-0000-000033340000}"/>
    <cellStyle name="40% - Accent2 61 2 2" xfId="13693" xr:uid="{00000000-0005-0000-0000-000034340000}"/>
    <cellStyle name="40% - Accent2 61 3" xfId="13694" xr:uid="{00000000-0005-0000-0000-000035340000}"/>
    <cellStyle name="40% - Accent2 61 4" xfId="13695" xr:uid="{00000000-0005-0000-0000-000036340000}"/>
    <cellStyle name="40% - Accent2 61_Essbase BS Tax Accounts EOY" xfId="13696" xr:uid="{00000000-0005-0000-0000-000037340000}"/>
    <cellStyle name="40% - Accent2 62" xfId="13697" xr:uid="{00000000-0005-0000-0000-000038340000}"/>
    <cellStyle name="40% - Accent2 62 2" xfId="13698" xr:uid="{00000000-0005-0000-0000-000039340000}"/>
    <cellStyle name="40% - Accent2 62 2 2" xfId="13699" xr:uid="{00000000-0005-0000-0000-00003A340000}"/>
    <cellStyle name="40% - Accent2 62 3" xfId="13700" xr:uid="{00000000-0005-0000-0000-00003B340000}"/>
    <cellStyle name="40% - Accent2 62 4" xfId="13701" xr:uid="{00000000-0005-0000-0000-00003C340000}"/>
    <cellStyle name="40% - Accent2 62_Essbase BS Tax Accounts EOY" xfId="13702" xr:uid="{00000000-0005-0000-0000-00003D340000}"/>
    <cellStyle name="40% - Accent2 63" xfId="13703" xr:uid="{00000000-0005-0000-0000-00003E340000}"/>
    <cellStyle name="40% - Accent2 63 2" xfId="13704" xr:uid="{00000000-0005-0000-0000-00003F340000}"/>
    <cellStyle name="40% - Accent2 63 2 2" xfId="13705" xr:uid="{00000000-0005-0000-0000-000040340000}"/>
    <cellStyle name="40% - Accent2 63 3" xfId="13706" xr:uid="{00000000-0005-0000-0000-000041340000}"/>
    <cellStyle name="40% - Accent2 63 4" xfId="13707" xr:uid="{00000000-0005-0000-0000-000042340000}"/>
    <cellStyle name="40% - Accent2 63_Essbase BS Tax Accounts EOY" xfId="13708" xr:uid="{00000000-0005-0000-0000-000043340000}"/>
    <cellStyle name="40% - Accent2 64" xfId="13709" xr:uid="{00000000-0005-0000-0000-000044340000}"/>
    <cellStyle name="40% - Accent2 64 2" xfId="13710" xr:uid="{00000000-0005-0000-0000-000045340000}"/>
    <cellStyle name="40% - Accent2 64 2 2" xfId="13711" xr:uid="{00000000-0005-0000-0000-000046340000}"/>
    <cellStyle name="40% - Accent2 64 3" xfId="13712" xr:uid="{00000000-0005-0000-0000-000047340000}"/>
    <cellStyle name="40% - Accent2 64 4" xfId="13713" xr:uid="{00000000-0005-0000-0000-000048340000}"/>
    <cellStyle name="40% - Accent2 64_Essbase BS Tax Accounts EOY" xfId="13714" xr:uid="{00000000-0005-0000-0000-000049340000}"/>
    <cellStyle name="40% - Accent2 65" xfId="13715" xr:uid="{00000000-0005-0000-0000-00004A340000}"/>
    <cellStyle name="40% - Accent2 65 2" xfId="13716" xr:uid="{00000000-0005-0000-0000-00004B340000}"/>
    <cellStyle name="40% - Accent2 65 2 2" xfId="13717" xr:uid="{00000000-0005-0000-0000-00004C340000}"/>
    <cellStyle name="40% - Accent2 65 3" xfId="13718" xr:uid="{00000000-0005-0000-0000-00004D340000}"/>
    <cellStyle name="40% - Accent2 65 4" xfId="13719" xr:uid="{00000000-0005-0000-0000-00004E340000}"/>
    <cellStyle name="40% - Accent2 65_Essbase BS Tax Accounts EOY" xfId="13720" xr:uid="{00000000-0005-0000-0000-00004F340000}"/>
    <cellStyle name="40% - Accent2 66" xfId="13721" xr:uid="{00000000-0005-0000-0000-000050340000}"/>
    <cellStyle name="40% - Accent2 66 2" xfId="13722" xr:uid="{00000000-0005-0000-0000-000051340000}"/>
    <cellStyle name="40% - Accent2 66 2 2" xfId="13723" xr:uid="{00000000-0005-0000-0000-000052340000}"/>
    <cellStyle name="40% - Accent2 66 3" xfId="13724" xr:uid="{00000000-0005-0000-0000-000053340000}"/>
    <cellStyle name="40% - Accent2 66 4" xfId="13725" xr:uid="{00000000-0005-0000-0000-000054340000}"/>
    <cellStyle name="40% - Accent2 66_Essbase BS Tax Accounts EOY" xfId="13726" xr:uid="{00000000-0005-0000-0000-000055340000}"/>
    <cellStyle name="40% - Accent2 67" xfId="13727" xr:uid="{00000000-0005-0000-0000-000056340000}"/>
    <cellStyle name="40% - Accent2 67 2" xfId="13728" xr:uid="{00000000-0005-0000-0000-000057340000}"/>
    <cellStyle name="40% - Accent2 67 2 2" xfId="13729" xr:uid="{00000000-0005-0000-0000-000058340000}"/>
    <cellStyle name="40% - Accent2 67 2 3" xfId="13730" xr:uid="{00000000-0005-0000-0000-000059340000}"/>
    <cellStyle name="40% - Accent2 67 2_Essbase BS Tax Accounts EOY" xfId="13731" xr:uid="{00000000-0005-0000-0000-00005A340000}"/>
    <cellStyle name="40% - Accent2 67 3" xfId="13732" xr:uid="{00000000-0005-0000-0000-00005B340000}"/>
    <cellStyle name="40% - Accent2 67 4" xfId="13733" xr:uid="{00000000-0005-0000-0000-00005C340000}"/>
    <cellStyle name="40% - Accent2 67_Essbase BS Tax Accounts EOY" xfId="13734" xr:uid="{00000000-0005-0000-0000-00005D340000}"/>
    <cellStyle name="40% - Accent2 68" xfId="13735" xr:uid="{00000000-0005-0000-0000-00005E340000}"/>
    <cellStyle name="40% - Accent2 68 2" xfId="13736" xr:uid="{00000000-0005-0000-0000-00005F340000}"/>
    <cellStyle name="40% - Accent2 68 2 2" xfId="13737" xr:uid="{00000000-0005-0000-0000-000060340000}"/>
    <cellStyle name="40% - Accent2 68 2 3" xfId="13738" xr:uid="{00000000-0005-0000-0000-000061340000}"/>
    <cellStyle name="40% - Accent2 68 2_Essbase BS Tax Accounts EOY" xfId="13739" xr:uid="{00000000-0005-0000-0000-000062340000}"/>
    <cellStyle name="40% - Accent2 68 3" xfId="13740" xr:uid="{00000000-0005-0000-0000-000063340000}"/>
    <cellStyle name="40% - Accent2 68 4" xfId="13741" xr:uid="{00000000-0005-0000-0000-000064340000}"/>
    <cellStyle name="40% - Accent2 68_Essbase BS Tax Accounts EOY" xfId="13742" xr:uid="{00000000-0005-0000-0000-000065340000}"/>
    <cellStyle name="40% - Accent2 69" xfId="13743" xr:uid="{00000000-0005-0000-0000-000066340000}"/>
    <cellStyle name="40% - Accent2 69 2" xfId="13744" xr:uid="{00000000-0005-0000-0000-000067340000}"/>
    <cellStyle name="40% - Accent2 69 2 2" xfId="13745" xr:uid="{00000000-0005-0000-0000-000068340000}"/>
    <cellStyle name="40% - Accent2 69 3" xfId="13746" xr:uid="{00000000-0005-0000-0000-000069340000}"/>
    <cellStyle name="40% - Accent2 69 4" xfId="13747" xr:uid="{00000000-0005-0000-0000-00006A340000}"/>
    <cellStyle name="40% - Accent2 69_Essbase BS Tax Accounts EOY" xfId="13748" xr:uid="{00000000-0005-0000-0000-00006B340000}"/>
    <cellStyle name="40% - Accent2 7" xfId="13749" xr:uid="{00000000-0005-0000-0000-00006C340000}"/>
    <cellStyle name="40% - Accent2 7 2" xfId="13750" xr:uid="{00000000-0005-0000-0000-00006D340000}"/>
    <cellStyle name="40% - Accent2 7 2 2" xfId="13751" xr:uid="{00000000-0005-0000-0000-00006E340000}"/>
    <cellStyle name="40% - Accent2 7 2 3" xfId="13752" xr:uid="{00000000-0005-0000-0000-00006F340000}"/>
    <cellStyle name="40% - Accent2 7 2 4" xfId="13753" xr:uid="{00000000-0005-0000-0000-000070340000}"/>
    <cellStyle name="40% - Accent2 7 2_Essbase BS Tax Accounts EOY" xfId="13754" xr:uid="{00000000-0005-0000-0000-000071340000}"/>
    <cellStyle name="40% - Accent2 7 3" xfId="13755" xr:uid="{00000000-0005-0000-0000-000072340000}"/>
    <cellStyle name="40% - Accent2 7 3 2" xfId="13756" xr:uid="{00000000-0005-0000-0000-000073340000}"/>
    <cellStyle name="40% - Accent2 7 4" xfId="13757" xr:uid="{00000000-0005-0000-0000-000074340000}"/>
    <cellStyle name="40% - Accent2 7 4 2" xfId="13758" xr:uid="{00000000-0005-0000-0000-000075340000}"/>
    <cellStyle name="40% - Accent2 7 4 3" xfId="13759" xr:uid="{00000000-0005-0000-0000-000076340000}"/>
    <cellStyle name="40% - Accent2 7 4 4" xfId="13760" xr:uid="{00000000-0005-0000-0000-000077340000}"/>
    <cellStyle name="40% - Accent2 7 4_Essbase BS Tax Accounts EOY" xfId="13761" xr:uid="{00000000-0005-0000-0000-000078340000}"/>
    <cellStyle name="40% - Accent2 7 5" xfId="13762" xr:uid="{00000000-0005-0000-0000-000079340000}"/>
    <cellStyle name="40% - Accent2 7 5 2" xfId="13763" xr:uid="{00000000-0005-0000-0000-00007A340000}"/>
    <cellStyle name="40% - Accent2 7 5 3" xfId="13764" xr:uid="{00000000-0005-0000-0000-00007B340000}"/>
    <cellStyle name="40% - Accent2 7 5_Essbase BS Tax Accounts EOY" xfId="13765" xr:uid="{00000000-0005-0000-0000-00007C340000}"/>
    <cellStyle name="40% - Accent2 7_Essbase BS Tax Accounts EOY" xfId="13766" xr:uid="{00000000-0005-0000-0000-00007D340000}"/>
    <cellStyle name="40% - Accent2 70" xfId="13767" xr:uid="{00000000-0005-0000-0000-00007E340000}"/>
    <cellStyle name="40% - Accent2 70 2" xfId="13768" xr:uid="{00000000-0005-0000-0000-00007F340000}"/>
    <cellStyle name="40% - Accent2 70 2 2" xfId="13769" xr:uid="{00000000-0005-0000-0000-000080340000}"/>
    <cellStyle name="40% - Accent2 70 3" xfId="13770" xr:uid="{00000000-0005-0000-0000-000081340000}"/>
    <cellStyle name="40% - Accent2 70 4" xfId="13771" xr:uid="{00000000-0005-0000-0000-000082340000}"/>
    <cellStyle name="40% - Accent2 70_Essbase BS Tax Accounts EOY" xfId="13772" xr:uid="{00000000-0005-0000-0000-000083340000}"/>
    <cellStyle name="40% - Accent2 71" xfId="13773" xr:uid="{00000000-0005-0000-0000-000084340000}"/>
    <cellStyle name="40% - Accent2 71 2" xfId="13774" xr:uid="{00000000-0005-0000-0000-000085340000}"/>
    <cellStyle name="40% - Accent2 71 2 2" xfId="13775" xr:uid="{00000000-0005-0000-0000-000086340000}"/>
    <cellStyle name="40% - Accent2 71 3" xfId="13776" xr:uid="{00000000-0005-0000-0000-000087340000}"/>
    <cellStyle name="40% - Accent2 71 4" xfId="13777" xr:uid="{00000000-0005-0000-0000-000088340000}"/>
    <cellStyle name="40% - Accent2 71_Essbase BS Tax Accounts EOY" xfId="13778" xr:uid="{00000000-0005-0000-0000-000089340000}"/>
    <cellStyle name="40% - Accent2 72" xfId="13779" xr:uid="{00000000-0005-0000-0000-00008A340000}"/>
    <cellStyle name="40% - Accent2 72 2" xfId="13780" xr:uid="{00000000-0005-0000-0000-00008B340000}"/>
    <cellStyle name="40% - Accent2 72 2 2" xfId="13781" xr:uid="{00000000-0005-0000-0000-00008C340000}"/>
    <cellStyle name="40% - Accent2 72 3" xfId="13782" xr:uid="{00000000-0005-0000-0000-00008D340000}"/>
    <cellStyle name="40% - Accent2 72 4" xfId="13783" xr:uid="{00000000-0005-0000-0000-00008E340000}"/>
    <cellStyle name="40% - Accent2 72_Essbase BS Tax Accounts EOY" xfId="13784" xr:uid="{00000000-0005-0000-0000-00008F340000}"/>
    <cellStyle name="40% - Accent2 73" xfId="13785" xr:uid="{00000000-0005-0000-0000-000090340000}"/>
    <cellStyle name="40% - Accent2 73 2" xfId="13786" xr:uid="{00000000-0005-0000-0000-000091340000}"/>
    <cellStyle name="40% - Accent2 73 2 2" xfId="13787" xr:uid="{00000000-0005-0000-0000-000092340000}"/>
    <cellStyle name="40% - Accent2 73 3" xfId="13788" xr:uid="{00000000-0005-0000-0000-000093340000}"/>
    <cellStyle name="40% - Accent2 73 4" xfId="13789" xr:uid="{00000000-0005-0000-0000-000094340000}"/>
    <cellStyle name="40% - Accent2 73_Essbase BS Tax Accounts EOY" xfId="13790" xr:uid="{00000000-0005-0000-0000-000095340000}"/>
    <cellStyle name="40% - Accent2 74" xfId="13791" xr:uid="{00000000-0005-0000-0000-000096340000}"/>
    <cellStyle name="40% - Accent2 74 2" xfId="13792" xr:uid="{00000000-0005-0000-0000-000097340000}"/>
    <cellStyle name="40% - Accent2 74 2 2" xfId="13793" xr:uid="{00000000-0005-0000-0000-000098340000}"/>
    <cellStyle name="40% - Accent2 74 3" xfId="13794" xr:uid="{00000000-0005-0000-0000-000099340000}"/>
    <cellStyle name="40% - Accent2 74 4" xfId="13795" xr:uid="{00000000-0005-0000-0000-00009A340000}"/>
    <cellStyle name="40% - Accent2 74_Essbase BS Tax Accounts EOY" xfId="13796" xr:uid="{00000000-0005-0000-0000-00009B340000}"/>
    <cellStyle name="40% - Accent2 75" xfId="13797" xr:uid="{00000000-0005-0000-0000-00009C340000}"/>
    <cellStyle name="40% - Accent2 75 2" xfId="13798" xr:uid="{00000000-0005-0000-0000-00009D340000}"/>
    <cellStyle name="40% - Accent2 75 2 2" xfId="13799" xr:uid="{00000000-0005-0000-0000-00009E340000}"/>
    <cellStyle name="40% - Accent2 75 3" xfId="13800" xr:uid="{00000000-0005-0000-0000-00009F340000}"/>
    <cellStyle name="40% - Accent2 75 4" xfId="13801" xr:uid="{00000000-0005-0000-0000-0000A0340000}"/>
    <cellStyle name="40% - Accent2 75_Essbase BS Tax Accounts EOY" xfId="13802" xr:uid="{00000000-0005-0000-0000-0000A1340000}"/>
    <cellStyle name="40% - Accent2 76" xfId="13803" xr:uid="{00000000-0005-0000-0000-0000A2340000}"/>
    <cellStyle name="40% - Accent2 76 2" xfId="13804" xr:uid="{00000000-0005-0000-0000-0000A3340000}"/>
    <cellStyle name="40% - Accent2 76 2 2" xfId="13805" xr:uid="{00000000-0005-0000-0000-0000A4340000}"/>
    <cellStyle name="40% - Accent2 76 3" xfId="13806" xr:uid="{00000000-0005-0000-0000-0000A5340000}"/>
    <cellStyle name="40% - Accent2 76 4" xfId="13807" xr:uid="{00000000-0005-0000-0000-0000A6340000}"/>
    <cellStyle name="40% - Accent2 76_Essbase BS Tax Accounts EOY" xfId="13808" xr:uid="{00000000-0005-0000-0000-0000A7340000}"/>
    <cellStyle name="40% - Accent2 77" xfId="13809" xr:uid="{00000000-0005-0000-0000-0000A8340000}"/>
    <cellStyle name="40% - Accent2 77 2" xfId="13810" xr:uid="{00000000-0005-0000-0000-0000A9340000}"/>
    <cellStyle name="40% - Accent2 77 2 2" xfId="13811" xr:uid="{00000000-0005-0000-0000-0000AA340000}"/>
    <cellStyle name="40% - Accent2 77 3" xfId="13812" xr:uid="{00000000-0005-0000-0000-0000AB340000}"/>
    <cellStyle name="40% - Accent2 77 4" xfId="13813" xr:uid="{00000000-0005-0000-0000-0000AC340000}"/>
    <cellStyle name="40% - Accent2 77_Essbase BS Tax Accounts EOY" xfId="13814" xr:uid="{00000000-0005-0000-0000-0000AD340000}"/>
    <cellStyle name="40% - Accent2 78" xfId="13815" xr:uid="{00000000-0005-0000-0000-0000AE340000}"/>
    <cellStyle name="40% - Accent2 78 2" xfId="13816" xr:uid="{00000000-0005-0000-0000-0000AF340000}"/>
    <cellStyle name="40% - Accent2 78 2 2" xfId="13817" xr:uid="{00000000-0005-0000-0000-0000B0340000}"/>
    <cellStyle name="40% - Accent2 78 3" xfId="13818" xr:uid="{00000000-0005-0000-0000-0000B1340000}"/>
    <cellStyle name="40% - Accent2 78 4" xfId="13819" xr:uid="{00000000-0005-0000-0000-0000B2340000}"/>
    <cellStyle name="40% - Accent2 78_Essbase BS Tax Accounts EOY" xfId="13820" xr:uid="{00000000-0005-0000-0000-0000B3340000}"/>
    <cellStyle name="40% - Accent2 79" xfId="13821" xr:uid="{00000000-0005-0000-0000-0000B4340000}"/>
    <cellStyle name="40% - Accent2 79 2" xfId="13822" xr:uid="{00000000-0005-0000-0000-0000B5340000}"/>
    <cellStyle name="40% - Accent2 79 2 2" xfId="13823" xr:uid="{00000000-0005-0000-0000-0000B6340000}"/>
    <cellStyle name="40% - Accent2 79 3" xfId="13824" xr:uid="{00000000-0005-0000-0000-0000B7340000}"/>
    <cellStyle name="40% - Accent2 79 4" xfId="13825" xr:uid="{00000000-0005-0000-0000-0000B8340000}"/>
    <cellStyle name="40% - Accent2 79_Essbase BS Tax Accounts EOY" xfId="13826" xr:uid="{00000000-0005-0000-0000-0000B9340000}"/>
    <cellStyle name="40% - Accent2 8" xfId="13827" xr:uid="{00000000-0005-0000-0000-0000BA340000}"/>
    <cellStyle name="40% - Accent2 8 2" xfId="13828" xr:uid="{00000000-0005-0000-0000-0000BB340000}"/>
    <cellStyle name="40% - Accent2 8 2 2" xfId="13829" xr:uid="{00000000-0005-0000-0000-0000BC340000}"/>
    <cellStyle name="40% - Accent2 8 2 3" xfId="13830" xr:uid="{00000000-0005-0000-0000-0000BD340000}"/>
    <cellStyle name="40% - Accent2 8 2 4" xfId="13831" xr:uid="{00000000-0005-0000-0000-0000BE340000}"/>
    <cellStyle name="40% - Accent2 8 2_Essbase BS Tax Accounts EOY" xfId="13832" xr:uid="{00000000-0005-0000-0000-0000BF340000}"/>
    <cellStyle name="40% - Accent2 8 3" xfId="13833" xr:uid="{00000000-0005-0000-0000-0000C0340000}"/>
    <cellStyle name="40% - Accent2 8 3 2" xfId="13834" xr:uid="{00000000-0005-0000-0000-0000C1340000}"/>
    <cellStyle name="40% - Accent2 8 4" xfId="13835" xr:uid="{00000000-0005-0000-0000-0000C2340000}"/>
    <cellStyle name="40% - Accent2 8 4 2" xfId="13836" xr:uid="{00000000-0005-0000-0000-0000C3340000}"/>
    <cellStyle name="40% - Accent2 8 4 3" xfId="13837" xr:uid="{00000000-0005-0000-0000-0000C4340000}"/>
    <cellStyle name="40% - Accent2 8 4 4" xfId="13838" xr:uid="{00000000-0005-0000-0000-0000C5340000}"/>
    <cellStyle name="40% - Accent2 8 4_Essbase BS Tax Accounts EOY" xfId="13839" xr:uid="{00000000-0005-0000-0000-0000C6340000}"/>
    <cellStyle name="40% - Accent2 8 5" xfId="13840" xr:uid="{00000000-0005-0000-0000-0000C7340000}"/>
    <cellStyle name="40% - Accent2 8 5 2" xfId="13841" xr:uid="{00000000-0005-0000-0000-0000C8340000}"/>
    <cellStyle name="40% - Accent2 8 5 3" xfId="13842" xr:uid="{00000000-0005-0000-0000-0000C9340000}"/>
    <cellStyle name="40% - Accent2 8 5_Essbase BS Tax Accounts EOY" xfId="13843" xr:uid="{00000000-0005-0000-0000-0000CA340000}"/>
    <cellStyle name="40% - Accent2 8_Essbase BS Tax Accounts EOY" xfId="13844" xr:uid="{00000000-0005-0000-0000-0000CB340000}"/>
    <cellStyle name="40% - Accent2 80" xfId="13845" xr:uid="{00000000-0005-0000-0000-0000CC340000}"/>
    <cellStyle name="40% - Accent2 80 2" xfId="13846" xr:uid="{00000000-0005-0000-0000-0000CD340000}"/>
    <cellStyle name="40% - Accent2 80 2 2" xfId="13847" xr:uid="{00000000-0005-0000-0000-0000CE340000}"/>
    <cellStyle name="40% - Accent2 80 3" xfId="13848" xr:uid="{00000000-0005-0000-0000-0000CF340000}"/>
    <cellStyle name="40% - Accent2 80 4" xfId="13849" xr:uid="{00000000-0005-0000-0000-0000D0340000}"/>
    <cellStyle name="40% - Accent2 80_Essbase BS Tax Accounts EOY" xfId="13850" xr:uid="{00000000-0005-0000-0000-0000D1340000}"/>
    <cellStyle name="40% - Accent2 81" xfId="13851" xr:uid="{00000000-0005-0000-0000-0000D2340000}"/>
    <cellStyle name="40% - Accent2 81 2" xfId="13852" xr:uid="{00000000-0005-0000-0000-0000D3340000}"/>
    <cellStyle name="40% - Accent2 81 2 2" xfId="13853" xr:uid="{00000000-0005-0000-0000-0000D4340000}"/>
    <cellStyle name="40% - Accent2 81 3" xfId="13854" xr:uid="{00000000-0005-0000-0000-0000D5340000}"/>
    <cellStyle name="40% - Accent2 81 4" xfId="13855" xr:uid="{00000000-0005-0000-0000-0000D6340000}"/>
    <cellStyle name="40% - Accent2 81_Essbase BS Tax Accounts EOY" xfId="13856" xr:uid="{00000000-0005-0000-0000-0000D7340000}"/>
    <cellStyle name="40% - Accent2 82" xfId="13857" xr:uid="{00000000-0005-0000-0000-0000D8340000}"/>
    <cellStyle name="40% - Accent2 82 2" xfId="13858" xr:uid="{00000000-0005-0000-0000-0000D9340000}"/>
    <cellStyle name="40% - Accent2 82 2 2" xfId="13859" xr:uid="{00000000-0005-0000-0000-0000DA340000}"/>
    <cellStyle name="40% - Accent2 82 3" xfId="13860" xr:uid="{00000000-0005-0000-0000-0000DB340000}"/>
    <cellStyle name="40% - Accent2 82 4" xfId="13861" xr:uid="{00000000-0005-0000-0000-0000DC340000}"/>
    <cellStyle name="40% - Accent2 82_Essbase BS Tax Accounts EOY" xfId="13862" xr:uid="{00000000-0005-0000-0000-0000DD340000}"/>
    <cellStyle name="40% - Accent2 83" xfId="13863" xr:uid="{00000000-0005-0000-0000-0000DE340000}"/>
    <cellStyle name="40% - Accent2 83 2" xfId="13864" xr:uid="{00000000-0005-0000-0000-0000DF340000}"/>
    <cellStyle name="40% - Accent2 83 2 2" xfId="13865" xr:uid="{00000000-0005-0000-0000-0000E0340000}"/>
    <cellStyle name="40% - Accent2 83 3" xfId="13866" xr:uid="{00000000-0005-0000-0000-0000E1340000}"/>
    <cellStyle name="40% - Accent2 83 4" xfId="13867" xr:uid="{00000000-0005-0000-0000-0000E2340000}"/>
    <cellStyle name="40% - Accent2 83_Essbase BS Tax Accounts EOY" xfId="13868" xr:uid="{00000000-0005-0000-0000-0000E3340000}"/>
    <cellStyle name="40% - Accent2 84" xfId="13869" xr:uid="{00000000-0005-0000-0000-0000E4340000}"/>
    <cellStyle name="40% - Accent2 84 2" xfId="13870" xr:uid="{00000000-0005-0000-0000-0000E5340000}"/>
    <cellStyle name="40% - Accent2 84 2 2" xfId="13871" xr:uid="{00000000-0005-0000-0000-0000E6340000}"/>
    <cellStyle name="40% - Accent2 84 3" xfId="13872" xr:uid="{00000000-0005-0000-0000-0000E7340000}"/>
    <cellStyle name="40% - Accent2 85" xfId="13873" xr:uid="{00000000-0005-0000-0000-0000E8340000}"/>
    <cellStyle name="40% - Accent2 85 2" xfId="13874" xr:uid="{00000000-0005-0000-0000-0000E9340000}"/>
    <cellStyle name="40% - Accent2 85 2 2" xfId="13875" xr:uid="{00000000-0005-0000-0000-0000EA340000}"/>
    <cellStyle name="40% - Accent2 85 3" xfId="13876" xr:uid="{00000000-0005-0000-0000-0000EB340000}"/>
    <cellStyle name="40% - Accent2 86" xfId="13877" xr:uid="{00000000-0005-0000-0000-0000EC340000}"/>
    <cellStyle name="40% - Accent2 86 2" xfId="13878" xr:uid="{00000000-0005-0000-0000-0000ED340000}"/>
    <cellStyle name="40% - Accent2 86 2 2" xfId="13879" xr:uid="{00000000-0005-0000-0000-0000EE340000}"/>
    <cellStyle name="40% - Accent2 86 3" xfId="13880" xr:uid="{00000000-0005-0000-0000-0000EF340000}"/>
    <cellStyle name="40% - Accent2 87" xfId="13881" xr:uid="{00000000-0005-0000-0000-0000F0340000}"/>
    <cellStyle name="40% - Accent2 87 2" xfId="13882" xr:uid="{00000000-0005-0000-0000-0000F1340000}"/>
    <cellStyle name="40% - Accent2 87 2 2" xfId="13883" xr:uid="{00000000-0005-0000-0000-0000F2340000}"/>
    <cellStyle name="40% - Accent2 87 3" xfId="13884" xr:uid="{00000000-0005-0000-0000-0000F3340000}"/>
    <cellStyle name="40% - Accent2 88" xfId="13885" xr:uid="{00000000-0005-0000-0000-0000F4340000}"/>
    <cellStyle name="40% - Accent2 88 2" xfId="13886" xr:uid="{00000000-0005-0000-0000-0000F5340000}"/>
    <cellStyle name="40% - Accent2 88 2 2" xfId="13887" xr:uid="{00000000-0005-0000-0000-0000F6340000}"/>
    <cellStyle name="40% - Accent2 88 3" xfId="13888" xr:uid="{00000000-0005-0000-0000-0000F7340000}"/>
    <cellStyle name="40% - Accent2 89" xfId="13889" xr:uid="{00000000-0005-0000-0000-0000F8340000}"/>
    <cellStyle name="40% - Accent2 89 2" xfId="13890" xr:uid="{00000000-0005-0000-0000-0000F9340000}"/>
    <cellStyle name="40% - Accent2 89 2 2" xfId="13891" xr:uid="{00000000-0005-0000-0000-0000FA340000}"/>
    <cellStyle name="40% - Accent2 89 3" xfId="13892" xr:uid="{00000000-0005-0000-0000-0000FB340000}"/>
    <cellStyle name="40% - Accent2 9" xfId="13893" xr:uid="{00000000-0005-0000-0000-0000FC340000}"/>
    <cellStyle name="40% - Accent2 9 2" xfId="13894" xr:uid="{00000000-0005-0000-0000-0000FD340000}"/>
    <cellStyle name="40% - Accent2 9 2 2" xfId="13895" xr:uid="{00000000-0005-0000-0000-0000FE340000}"/>
    <cellStyle name="40% - Accent2 9 2 3" xfId="13896" xr:uid="{00000000-0005-0000-0000-0000FF340000}"/>
    <cellStyle name="40% - Accent2 9 2 4" xfId="13897" xr:uid="{00000000-0005-0000-0000-000000350000}"/>
    <cellStyle name="40% - Accent2 9 2_Essbase BS Tax Accounts EOY" xfId="13898" xr:uid="{00000000-0005-0000-0000-000001350000}"/>
    <cellStyle name="40% - Accent2 9 3" xfId="13899" xr:uid="{00000000-0005-0000-0000-000002350000}"/>
    <cellStyle name="40% - Accent2 9 3 2" xfId="13900" xr:uid="{00000000-0005-0000-0000-000003350000}"/>
    <cellStyle name="40% - Accent2 9 4" xfId="13901" xr:uid="{00000000-0005-0000-0000-000004350000}"/>
    <cellStyle name="40% - Accent2 9 4 2" xfId="13902" xr:uid="{00000000-0005-0000-0000-000005350000}"/>
    <cellStyle name="40% - Accent2 9 4 3" xfId="13903" xr:uid="{00000000-0005-0000-0000-000006350000}"/>
    <cellStyle name="40% - Accent2 9 4 4" xfId="13904" xr:uid="{00000000-0005-0000-0000-000007350000}"/>
    <cellStyle name="40% - Accent2 9 4_Essbase BS Tax Accounts EOY" xfId="13905" xr:uid="{00000000-0005-0000-0000-000008350000}"/>
    <cellStyle name="40% - Accent2 9 5" xfId="13906" xr:uid="{00000000-0005-0000-0000-000009350000}"/>
    <cellStyle name="40% - Accent2 9 5 2" xfId="13907" xr:uid="{00000000-0005-0000-0000-00000A350000}"/>
    <cellStyle name="40% - Accent2 9 5 3" xfId="13908" xr:uid="{00000000-0005-0000-0000-00000B350000}"/>
    <cellStyle name="40% - Accent2 9 5_Essbase BS Tax Accounts EOY" xfId="13909" xr:uid="{00000000-0005-0000-0000-00000C350000}"/>
    <cellStyle name="40% - Accent2 9_Essbase BS Tax Accounts EOY" xfId="13910" xr:uid="{00000000-0005-0000-0000-00000D350000}"/>
    <cellStyle name="40% - Accent2 90" xfId="13911" xr:uid="{00000000-0005-0000-0000-00000E350000}"/>
    <cellStyle name="40% - Accent2 90 2" xfId="13912" xr:uid="{00000000-0005-0000-0000-00000F350000}"/>
    <cellStyle name="40% - Accent2 90 2 2" xfId="13913" xr:uid="{00000000-0005-0000-0000-000010350000}"/>
    <cellStyle name="40% - Accent2 90 3" xfId="13914" xr:uid="{00000000-0005-0000-0000-000011350000}"/>
    <cellStyle name="40% - Accent2 91" xfId="13915" xr:uid="{00000000-0005-0000-0000-000012350000}"/>
    <cellStyle name="40% - Accent2 91 2" xfId="13916" xr:uid="{00000000-0005-0000-0000-000013350000}"/>
    <cellStyle name="40% - Accent2 91 2 2" xfId="13917" xr:uid="{00000000-0005-0000-0000-000014350000}"/>
    <cellStyle name="40% - Accent2 91 3" xfId="13918" xr:uid="{00000000-0005-0000-0000-000015350000}"/>
    <cellStyle name="40% - Accent2 92" xfId="13919" xr:uid="{00000000-0005-0000-0000-000016350000}"/>
    <cellStyle name="40% - Accent2 92 2" xfId="13920" xr:uid="{00000000-0005-0000-0000-000017350000}"/>
    <cellStyle name="40% - Accent2 92 2 2" xfId="13921" xr:uid="{00000000-0005-0000-0000-000018350000}"/>
    <cellStyle name="40% - Accent2 92 3" xfId="13922" xr:uid="{00000000-0005-0000-0000-000019350000}"/>
    <cellStyle name="40% - Accent2 93" xfId="13923" xr:uid="{00000000-0005-0000-0000-00001A350000}"/>
    <cellStyle name="40% - Accent2 93 2" xfId="13924" xr:uid="{00000000-0005-0000-0000-00001B350000}"/>
    <cellStyle name="40% - Accent2 93 2 2" xfId="13925" xr:uid="{00000000-0005-0000-0000-00001C350000}"/>
    <cellStyle name="40% - Accent2 93 3" xfId="13926" xr:uid="{00000000-0005-0000-0000-00001D350000}"/>
    <cellStyle name="40% - Accent2 94" xfId="13927" xr:uid="{00000000-0005-0000-0000-00001E350000}"/>
    <cellStyle name="40% - Accent2 94 2" xfId="13928" xr:uid="{00000000-0005-0000-0000-00001F350000}"/>
    <cellStyle name="40% - Accent2 94 2 2" xfId="13929" xr:uid="{00000000-0005-0000-0000-000020350000}"/>
    <cellStyle name="40% - Accent2 94 3" xfId="13930" xr:uid="{00000000-0005-0000-0000-000021350000}"/>
    <cellStyle name="40% - Accent2 95" xfId="13931" xr:uid="{00000000-0005-0000-0000-000022350000}"/>
    <cellStyle name="40% - Accent2 95 2" xfId="13932" xr:uid="{00000000-0005-0000-0000-000023350000}"/>
    <cellStyle name="40% - Accent2 95 2 2" xfId="13933" xr:uid="{00000000-0005-0000-0000-000024350000}"/>
    <cellStyle name="40% - Accent2 95 3" xfId="13934" xr:uid="{00000000-0005-0000-0000-000025350000}"/>
    <cellStyle name="40% - Accent2 96" xfId="13935" xr:uid="{00000000-0005-0000-0000-000026350000}"/>
    <cellStyle name="40% - Accent2 96 2" xfId="13936" xr:uid="{00000000-0005-0000-0000-000027350000}"/>
    <cellStyle name="40% - Accent2 96 2 2" xfId="13937" xr:uid="{00000000-0005-0000-0000-000028350000}"/>
    <cellStyle name="40% - Accent2 96 3" xfId="13938" xr:uid="{00000000-0005-0000-0000-000029350000}"/>
    <cellStyle name="40% - Accent2 97" xfId="13939" xr:uid="{00000000-0005-0000-0000-00002A350000}"/>
    <cellStyle name="40% - Accent2 97 2" xfId="13940" xr:uid="{00000000-0005-0000-0000-00002B350000}"/>
    <cellStyle name="40% - Accent2 97 2 2" xfId="13941" xr:uid="{00000000-0005-0000-0000-00002C350000}"/>
    <cellStyle name="40% - Accent2 97 3" xfId="13942" xr:uid="{00000000-0005-0000-0000-00002D350000}"/>
    <cellStyle name="40% - Accent2 98" xfId="13943" xr:uid="{00000000-0005-0000-0000-00002E350000}"/>
    <cellStyle name="40% - Accent2 98 2" xfId="13944" xr:uid="{00000000-0005-0000-0000-00002F350000}"/>
    <cellStyle name="40% - Accent2 98 2 2" xfId="13945" xr:uid="{00000000-0005-0000-0000-000030350000}"/>
    <cellStyle name="40% - Accent2 98 3" xfId="13946" xr:uid="{00000000-0005-0000-0000-000031350000}"/>
    <cellStyle name="40% - Accent2 99" xfId="13947" xr:uid="{00000000-0005-0000-0000-000032350000}"/>
    <cellStyle name="40% - Accent2 99 2" xfId="13948" xr:uid="{00000000-0005-0000-0000-000033350000}"/>
    <cellStyle name="40% - Accent2 99 2 2" xfId="13949" xr:uid="{00000000-0005-0000-0000-000034350000}"/>
    <cellStyle name="40% - Accent2 99 3" xfId="13950" xr:uid="{00000000-0005-0000-0000-000035350000}"/>
    <cellStyle name="40% - Accent3" xfId="9" builtinId="39" customBuiltin="1"/>
    <cellStyle name="40% - Accent3 10" xfId="13951" xr:uid="{00000000-0005-0000-0000-000037350000}"/>
    <cellStyle name="40% - Accent3 10 2" xfId="13952" xr:uid="{00000000-0005-0000-0000-000038350000}"/>
    <cellStyle name="40% - Accent3 10 2 2" xfId="13953" xr:uid="{00000000-0005-0000-0000-000039350000}"/>
    <cellStyle name="40% - Accent3 10 2 3" xfId="13954" xr:uid="{00000000-0005-0000-0000-00003A350000}"/>
    <cellStyle name="40% - Accent3 10 2 4" xfId="13955" xr:uid="{00000000-0005-0000-0000-00003B350000}"/>
    <cellStyle name="40% - Accent3 10 2_Essbase BS Tax Accounts EOY" xfId="13956" xr:uid="{00000000-0005-0000-0000-00003C350000}"/>
    <cellStyle name="40% - Accent3 10 3" xfId="13957" xr:uid="{00000000-0005-0000-0000-00003D350000}"/>
    <cellStyle name="40% - Accent3 10 3 2" xfId="13958" xr:uid="{00000000-0005-0000-0000-00003E350000}"/>
    <cellStyle name="40% - Accent3 10 4" xfId="13959" xr:uid="{00000000-0005-0000-0000-00003F350000}"/>
    <cellStyle name="40% - Accent3 10 4 2" xfId="13960" xr:uid="{00000000-0005-0000-0000-000040350000}"/>
    <cellStyle name="40% - Accent3 10 4 3" xfId="13961" xr:uid="{00000000-0005-0000-0000-000041350000}"/>
    <cellStyle name="40% - Accent3 10 4 4" xfId="13962" xr:uid="{00000000-0005-0000-0000-000042350000}"/>
    <cellStyle name="40% - Accent3 10 4_Essbase BS Tax Accounts EOY" xfId="13963" xr:uid="{00000000-0005-0000-0000-000043350000}"/>
    <cellStyle name="40% - Accent3 10 5" xfId="13964" xr:uid="{00000000-0005-0000-0000-000044350000}"/>
    <cellStyle name="40% - Accent3 10_Essbase BS Tax Accounts EOY" xfId="13965" xr:uid="{00000000-0005-0000-0000-000045350000}"/>
    <cellStyle name="40% - Accent3 100" xfId="13966" xr:uid="{00000000-0005-0000-0000-000046350000}"/>
    <cellStyle name="40% - Accent3 100 2" xfId="13967" xr:uid="{00000000-0005-0000-0000-000047350000}"/>
    <cellStyle name="40% - Accent3 100 2 2" xfId="13968" xr:uid="{00000000-0005-0000-0000-000048350000}"/>
    <cellStyle name="40% - Accent3 100 3" xfId="13969" xr:uid="{00000000-0005-0000-0000-000049350000}"/>
    <cellStyle name="40% - Accent3 101" xfId="13970" xr:uid="{00000000-0005-0000-0000-00004A350000}"/>
    <cellStyle name="40% - Accent3 101 2" xfId="13971" xr:uid="{00000000-0005-0000-0000-00004B350000}"/>
    <cellStyle name="40% - Accent3 102" xfId="13972" xr:uid="{00000000-0005-0000-0000-00004C350000}"/>
    <cellStyle name="40% - Accent3 102 2" xfId="13973" xr:uid="{00000000-0005-0000-0000-00004D350000}"/>
    <cellStyle name="40% - Accent3 103" xfId="13974" xr:uid="{00000000-0005-0000-0000-00004E350000}"/>
    <cellStyle name="40% - Accent3 103 2" xfId="13975" xr:uid="{00000000-0005-0000-0000-00004F350000}"/>
    <cellStyle name="40% - Accent3 104" xfId="13976" xr:uid="{00000000-0005-0000-0000-000050350000}"/>
    <cellStyle name="40% - Accent3 104 2" xfId="13977" xr:uid="{00000000-0005-0000-0000-000051350000}"/>
    <cellStyle name="40% - Accent3 105" xfId="13978" xr:uid="{00000000-0005-0000-0000-000052350000}"/>
    <cellStyle name="40% - Accent3 105 2" xfId="13979" xr:uid="{00000000-0005-0000-0000-000053350000}"/>
    <cellStyle name="40% - Accent3 106" xfId="13980" xr:uid="{00000000-0005-0000-0000-000054350000}"/>
    <cellStyle name="40% - Accent3 106 2" xfId="13981" xr:uid="{00000000-0005-0000-0000-000055350000}"/>
    <cellStyle name="40% - Accent3 107" xfId="13982" xr:uid="{00000000-0005-0000-0000-000056350000}"/>
    <cellStyle name="40% - Accent3 107 2" xfId="13983" xr:uid="{00000000-0005-0000-0000-000057350000}"/>
    <cellStyle name="40% - Accent3 108" xfId="13984" xr:uid="{00000000-0005-0000-0000-000058350000}"/>
    <cellStyle name="40% - Accent3 108 2" xfId="13985" xr:uid="{00000000-0005-0000-0000-000059350000}"/>
    <cellStyle name="40% - Accent3 109" xfId="13986" xr:uid="{00000000-0005-0000-0000-00005A350000}"/>
    <cellStyle name="40% - Accent3 109 2" xfId="13987" xr:uid="{00000000-0005-0000-0000-00005B350000}"/>
    <cellStyle name="40% - Accent3 11" xfId="13988" xr:uid="{00000000-0005-0000-0000-00005C350000}"/>
    <cellStyle name="40% - Accent3 11 2" xfId="13989" xr:uid="{00000000-0005-0000-0000-00005D350000}"/>
    <cellStyle name="40% - Accent3 11 2 2" xfId="13990" xr:uid="{00000000-0005-0000-0000-00005E350000}"/>
    <cellStyle name="40% - Accent3 11 2 3" xfId="13991" xr:uid="{00000000-0005-0000-0000-00005F350000}"/>
    <cellStyle name="40% - Accent3 11 2 4" xfId="13992" xr:uid="{00000000-0005-0000-0000-000060350000}"/>
    <cellStyle name="40% - Accent3 11 2_Essbase BS Tax Accounts EOY" xfId="13993" xr:uid="{00000000-0005-0000-0000-000061350000}"/>
    <cellStyle name="40% - Accent3 11 3" xfId="13994" xr:uid="{00000000-0005-0000-0000-000062350000}"/>
    <cellStyle name="40% - Accent3 11 3 2" xfId="13995" xr:uid="{00000000-0005-0000-0000-000063350000}"/>
    <cellStyle name="40% - Accent3 11 4" xfId="13996" xr:uid="{00000000-0005-0000-0000-000064350000}"/>
    <cellStyle name="40% - Accent3 11 4 2" xfId="13997" xr:uid="{00000000-0005-0000-0000-000065350000}"/>
    <cellStyle name="40% - Accent3 11 4 3" xfId="13998" xr:uid="{00000000-0005-0000-0000-000066350000}"/>
    <cellStyle name="40% - Accent3 11 4 4" xfId="13999" xr:uid="{00000000-0005-0000-0000-000067350000}"/>
    <cellStyle name="40% - Accent3 11 4_Essbase BS Tax Accounts EOY" xfId="14000" xr:uid="{00000000-0005-0000-0000-000068350000}"/>
    <cellStyle name="40% - Accent3 11 5" xfId="14001" xr:uid="{00000000-0005-0000-0000-000069350000}"/>
    <cellStyle name="40% - Accent3 11_Essbase BS Tax Accounts EOY" xfId="14002" xr:uid="{00000000-0005-0000-0000-00006A350000}"/>
    <cellStyle name="40% - Accent3 110" xfId="14003" xr:uid="{00000000-0005-0000-0000-00006B350000}"/>
    <cellStyle name="40% - Accent3 110 2" xfId="14004" xr:uid="{00000000-0005-0000-0000-00006C350000}"/>
    <cellStyle name="40% - Accent3 111" xfId="14005" xr:uid="{00000000-0005-0000-0000-00006D350000}"/>
    <cellStyle name="40% - Accent3 112" xfId="14006" xr:uid="{00000000-0005-0000-0000-00006E350000}"/>
    <cellStyle name="40% - Accent3 113" xfId="14007" xr:uid="{00000000-0005-0000-0000-00006F350000}"/>
    <cellStyle name="40% - Accent3 114" xfId="14008" xr:uid="{00000000-0005-0000-0000-000070350000}"/>
    <cellStyle name="40% - Accent3 115" xfId="14009" xr:uid="{00000000-0005-0000-0000-000071350000}"/>
    <cellStyle name="40% - Accent3 116" xfId="14010" xr:uid="{00000000-0005-0000-0000-000072350000}"/>
    <cellStyle name="40% - Accent3 117" xfId="14011" xr:uid="{00000000-0005-0000-0000-000073350000}"/>
    <cellStyle name="40% - Accent3 118" xfId="14012" xr:uid="{00000000-0005-0000-0000-000074350000}"/>
    <cellStyle name="40% - Accent3 119" xfId="14013" xr:uid="{00000000-0005-0000-0000-000075350000}"/>
    <cellStyle name="40% - Accent3 12" xfId="14014" xr:uid="{00000000-0005-0000-0000-000076350000}"/>
    <cellStyle name="40% - Accent3 12 2" xfId="14015" xr:uid="{00000000-0005-0000-0000-000077350000}"/>
    <cellStyle name="40% - Accent3 12 2 2" xfId="14016" xr:uid="{00000000-0005-0000-0000-000078350000}"/>
    <cellStyle name="40% - Accent3 12 2 3" xfId="14017" xr:uid="{00000000-0005-0000-0000-000079350000}"/>
    <cellStyle name="40% - Accent3 12 2 4" xfId="14018" xr:uid="{00000000-0005-0000-0000-00007A350000}"/>
    <cellStyle name="40% - Accent3 12 2_Essbase BS Tax Accounts EOY" xfId="14019" xr:uid="{00000000-0005-0000-0000-00007B350000}"/>
    <cellStyle name="40% - Accent3 12 3" xfId="14020" xr:uid="{00000000-0005-0000-0000-00007C350000}"/>
    <cellStyle name="40% - Accent3 12 3 2" xfId="14021" xr:uid="{00000000-0005-0000-0000-00007D350000}"/>
    <cellStyle name="40% - Accent3 12 4" xfId="14022" xr:uid="{00000000-0005-0000-0000-00007E350000}"/>
    <cellStyle name="40% - Accent3 12 4 2" xfId="14023" xr:uid="{00000000-0005-0000-0000-00007F350000}"/>
    <cellStyle name="40% - Accent3 12 4 3" xfId="14024" xr:uid="{00000000-0005-0000-0000-000080350000}"/>
    <cellStyle name="40% - Accent3 12 4 4" xfId="14025" xr:uid="{00000000-0005-0000-0000-000081350000}"/>
    <cellStyle name="40% - Accent3 12 4_Essbase BS Tax Accounts EOY" xfId="14026" xr:uid="{00000000-0005-0000-0000-000082350000}"/>
    <cellStyle name="40% - Accent3 12 5" xfId="14027" xr:uid="{00000000-0005-0000-0000-000083350000}"/>
    <cellStyle name="40% - Accent3 12_Essbase BS Tax Accounts EOY" xfId="14028" xr:uid="{00000000-0005-0000-0000-000084350000}"/>
    <cellStyle name="40% - Accent3 13" xfId="14029" xr:uid="{00000000-0005-0000-0000-000085350000}"/>
    <cellStyle name="40% - Accent3 13 2" xfId="14030" xr:uid="{00000000-0005-0000-0000-000086350000}"/>
    <cellStyle name="40% - Accent3 13 2 2" xfId="14031" xr:uid="{00000000-0005-0000-0000-000087350000}"/>
    <cellStyle name="40% - Accent3 13 2 3" xfId="14032" xr:uid="{00000000-0005-0000-0000-000088350000}"/>
    <cellStyle name="40% - Accent3 13 2 4" xfId="14033" xr:uid="{00000000-0005-0000-0000-000089350000}"/>
    <cellStyle name="40% - Accent3 13 2_Essbase BS Tax Accounts EOY" xfId="14034" xr:uid="{00000000-0005-0000-0000-00008A350000}"/>
    <cellStyle name="40% - Accent3 13 3" xfId="14035" xr:uid="{00000000-0005-0000-0000-00008B350000}"/>
    <cellStyle name="40% - Accent3 13 3 2" xfId="14036" xr:uid="{00000000-0005-0000-0000-00008C350000}"/>
    <cellStyle name="40% - Accent3 13 4" xfId="14037" xr:uid="{00000000-0005-0000-0000-00008D350000}"/>
    <cellStyle name="40% - Accent3 13 4 2" xfId="14038" xr:uid="{00000000-0005-0000-0000-00008E350000}"/>
    <cellStyle name="40% - Accent3 13 4 3" xfId="14039" xr:uid="{00000000-0005-0000-0000-00008F350000}"/>
    <cellStyle name="40% - Accent3 13 4 4" xfId="14040" xr:uid="{00000000-0005-0000-0000-000090350000}"/>
    <cellStyle name="40% - Accent3 13 4_Essbase BS Tax Accounts EOY" xfId="14041" xr:uid="{00000000-0005-0000-0000-000091350000}"/>
    <cellStyle name="40% - Accent3 13 5" xfId="14042" xr:uid="{00000000-0005-0000-0000-000092350000}"/>
    <cellStyle name="40% - Accent3 13_Essbase BS Tax Accounts EOY" xfId="14043" xr:uid="{00000000-0005-0000-0000-000093350000}"/>
    <cellStyle name="40% - Accent3 14" xfId="14044" xr:uid="{00000000-0005-0000-0000-000094350000}"/>
    <cellStyle name="40% - Accent3 14 2" xfId="14045" xr:uid="{00000000-0005-0000-0000-000095350000}"/>
    <cellStyle name="40% - Accent3 14 2 2" xfId="14046" xr:uid="{00000000-0005-0000-0000-000096350000}"/>
    <cellStyle name="40% - Accent3 14 2 3" xfId="14047" xr:uid="{00000000-0005-0000-0000-000097350000}"/>
    <cellStyle name="40% - Accent3 14 2 4" xfId="14048" xr:uid="{00000000-0005-0000-0000-000098350000}"/>
    <cellStyle name="40% - Accent3 14 2_Essbase BS Tax Accounts EOY" xfId="14049" xr:uid="{00000000-0005-0000-0000-000099350000}"/>
    <cellStyle name="40% - Accent3 14 3" xfId="14050" xr:uid="{00000000-0005-0000-0000-00009A350000}"/>
    <cellStyle name="40% - Accent3 14 3 2" xfId="14051" xr:uid="{00000000-0005-0000-0000-00009B350000}"/>
    <cellStyle name="40% - Accent3 14 4" xfId="14052" xr:uid="{00000000-0005-0000-0000-00009C350000}"/>
    <cellStyle name="40% - Accent3 14 4 2" xfId="14053" xr:uid="{00000000-0005-0000-0000-00009D350000}"/>
    <cellStyle name="40% - Accent3 14 4 3" xfId="14054" xr:uid="{00000000-0005-0000-0000-00009E350000}"/>
    <cellStyle name="40% - Accent3 14 4 4" xfId="14055" xr:uid="{00000000-0005-0000-0000-00009F350000}"/>
    <cellStyle name="40% - Accent3 14 4_Essbase BS Tax Accounts EOY" xfId="14056" xr:uid="{00000000-0005-0000-0000-0000A0350000}"/>
    <cellStyle name="40% - Accent3 14 5" xfId="14057" xr:uid="{00000000-0005-0000-0000-0000A1350000}"/>
    <cellStyle name="40% - Accent3 14_Essbase BS Tax Accounts EOY" xfId="14058" xr:uid="{00000000-0005-0000-0000-0000A2350000}"/>
    <cellStyle name="40% - Accent3 15" xfId="14059" xr:uid="{00000000-0005-0000-0000-0000A3350000}"/>
    <cellStyle name="40% - Accent3 15 2" xfId="14060" xr:uid="{00000000-0005-0000-0000-0000A4350000}"/>
    <cellStyle name="40% - Accent3 15 2 2" xfId="14061" xr:uid="{00000000-0005-0000-0000-0000A5350000}"/>
    <cellStyle name="40% - Accent3 15 2 3" xfId="14062" xr:uid="{00000000-0005-0000-0000-0000A6350000}"/>
    <cellStyle name="40% - Accent3 15 2 4" xfId="14063" xr:uid="{00000000-0005-0000-0000-0000A7350000}"/>
    <cellStyle name="40% - Accent3 15 2_Essbase BS Tax Accounts EOY" xfId="14064" xr:uid="{00000000-0005-0000-0000-0000A8350000}"/>
    <cellStyle name="40% - Accent3 15 3" xfId="14065" xr:uid="{00000000-0005-0000-0000-0000A9350000}"/>
    <cellStyle name="40% - Accent3 15 3 2" xfId="14066" xr:uid="{00000000-0005-0000-0000-0000AA350000}"/>
    <cellStyle name="40% - Accent3 15 4" xfId="14067" xr:uid="{00000000-0005-0000-0000-0000AB350000}"/>
    <cellStyle name="40% - Accent3 15 4 2" xfId="14068" xr:uid="{00000000-0005-0000-0000-0000AC350000}"/>
    <cellStyle name="40% - Accent3 15 4 3" xfId="14069" xr:uid="{00000000-0005-0000-0000-0000AD350000}"/>
    <cellStyle name="40% - Accent3 15 4 4" xfId="14070" xr:uid="{00000000-0005-0000-0000-0000AE350000}"/>
    <cellStyle name="40% - Accent3 15 4_Essbase BS Tax Accounts EOY" xfId="14071" xr:uid="{00000000-0005-0000-0000-0000AF350000}"/>
    <cellStyle name="40% - Accent3 15 5" xfId="14072" xr:uid="{00000000-0005-0000-0000-0000B0350000}"/>
    <cellStyle name="40% - Accent3 15_Essbase BS Tax Accounts EOY" xfId="14073" xr:uid="{00000000-0005-0000-0000-0000B1350000}"/>
    <cellStyle name="40% - Accent3 16" xfId="14074" xr:uid="{00000000-0005-0000-0000-0000B2350000}"/>
    <cellStyle name="40% - Accent3 16 2" xfId="14075" xr:uid="{00000000-0005-0000-0000-0000B3350000}"/>
    <cellStyle name="40% - Accent3 16 2 2" xfId="14076" xr:uid="{00000000-0005-0000-0000-0000B4350000}"/>
    <cellStyle name="40% - Accent3 16 2 3" xfId="14077" xr:uid="{00000000-0005-0000-0000-0000B5350000}"/>
    <cellStyle name="40% - Accent3 16 2 4" xfId="14078" xr:uid="{00000000-0005-0000-0000-0000B6350000}"/>
    <cellStyle name="40% - Accent3 16 2_Essbase BS Tax Accounts EOY" xfId="14079" xr:uid="{00000000-0005-0000-0000-0000B7350000}"/>
    <cellStyle name="40% - Accent3 16 3" xfId="14080" xr:uid="{00000000-0005-0000-0000-0000B8350000}"/>
    <cellStyle name="40% - Accent3 16 3 2" xfId="14081" xr:uid="{00000000-0005-0000-0000-0000B9350000}"/>
    <cellStyle name="40% - Accent3 16 4" xfId="14082" xr:uid="{00000000-0005-0000-0000-0000BA350000}"/>
    <cellStyle name="40% - Accent3 16 4 2" xfId="14083" xr:uid="{00000000-0005-0000-0000-0000BB350000}"/>
    <cellStyle name="40% - Accent3 16 4 3" xfId="14084" xr:uid="{00000000-0005-0000-0000-0000BC350000}"/>
    <cellStyle name="40% - Accent3 16 4 4" xfId="14085" xr:uid="{00000000-0005-0000-0000-0000BD350000}"/>
    <cellStyle name="40% - Accent3 16 4_Essbase BS Tax Accounts EOY" xfId="14086" xr:uid="{00000000-0005-0000-0000-0000BE350000}"/>
    <cellStyle name="40% - Accent3 16 5" xfId="14087" xr:uid="{00000000-0005-0000-0000-0000BF350000}"/>
    <cellStyle name="40% - Accent3 16_Essbase BS Tax Accounts EOY" xfId="14088" xr:uid="{00000000-0005-0000-0000-0000C0350000}"/>
    <cellStyle name="40% - Accent3 17" xfId="14089" xr:uid="{00000000-0005-0000-0000-0000C1350000}"/>
    <cellStyle name="40% - Accent3 17 2" xfId="14090" xr:uid="{00000000-0005-0000-0000-0000C2350000}"/>
    <cellStyle name="40% - Accent3 17 2 2" xfId="14091" xr:uid="{00000000-0005-0000-0000-0000C3350000}"/>
    <cellStyle name="40% - Accent3 17 2 3" xfId="14092" xr:uid="{00000000-0005-0000-0000-0000C4350000}"/>
    <cellStyle name="40% - Accent3 17 2 4" xfId="14093" xr:uid="{00000000-0005-0000-0000-0000C5350000}"/>
    <cellStyle name="40% - Accent3 17 2_Essbase BS Tax Accounts EOY" xfId="14094" xr:uid="{00000000-0005-0000-0000-0000C6350000}"/>
    <cellStyle name="40% - Accent3 17 3" xfId="14095" xr:uid="{00000000-0005-0000-0000-0000C7350000}"/>
    <cellStyle name="40% - Accent3 17 3 2" xfId="14096" xr:uid="{00000000-0005-0000-0000-0000C8350000}"/>
    <cellStyle name="40% - Accent3 17 4" xfId="14097" xr:uid="{00000000-0005-0000-0000-0000C9350000}"/>
    <cellStyle name="40% - Accent3 17 4 2" xfId="14098" xr:uid="{00000000-0005-0000-0000-0000CA350000}"/>
    <cellStyle name="40% - Accent3 17 4 3" xfId="14099" xr:uid="{00000000-0005-0000-0000-0000CB350000}"/>
    <cellStyle name="40% - Accent3 17 4 4" xfId="14100" xr:uid="{00000000-0005-0000-0000-0000CC350000}"/>
    <cellStyle name="40% - Accent3 17 4_Essbase BS Tax Accounts EOY" xfId="14101" xr:uid="{00000000-0005-0000-0000-0000CD350000}"/>
    <cellStyle name="40% - Accent3 17 5" xfId="14102" xr:uid="{00000000-0005-0000-0000-0000CE350000}"/>
    <cellStyle name="40% - Accent3 17_Essbase BS Tax Accounts EOY" xfId="14103" xr:uid="{00000000-0005-0000-0000-0000CF350000}"/>
    <cellStyle name="40% - Accent3 18" xfId="14104" xr:uid="{00000000-0005-0000-0000-0000D0350000}"/>
    <cellStyle name="40% - Accent3 18 2" xfId="14105" xr:uid="{00000000-0005-0000-0000-0000D1350000}"/>
    <cellStyle name="40% - Accent3 18 2 2" xfId="14106" xr:uid="{00000000-0005-0000-0000-0000D2350000}"/>
    <cellStyle name="40% - Accent3 18 2 3" xfId="14107" xr:uid="{00000000-0005-0000-0000-0000D3350000}"/>
    <cellStyle name="40% - Accent3 18 2 4" xfId="14108" xr:uid="{00000000-0005-0000-0000-0000D4350000}"/>
    <cellStyle name="40% - Accent3 18 2_Essbase BS Tax Accounts EOY" xfId="14109" xr:uid="{00000000-0005-0000-0000-0000D5350000}"/>
    <cellStyle name="40% - Accent3 18 3" xfId="14110" xr:uid="{00000000-0005-0000-0000-0000D6350000}"/>
    <cellStyle name="40% - Accent3 18 3 2" xfId="14111" xr:uid="{00000000-0005-0000-0000-0000D7350000}"/>
    <cellStyle name="40% - Accent3 18 4" xfId="14112" xr:uid="{00000000-0005-0000-0000-0000D8350000}"/>
    <cellStyle name="40% - Accent3 18 4 2" xfId="14113" xr:uid="{00000000-0005-0000-0000-0000D9350000}"/>
    <cellStyle name="40% - Accent3 18 4 3" xfId="14114" xr:uid="{00000000-0005-0000-0000-0000DA350000}"/>
    <cellStyle name="40% - Accent3 18 4 4" xfId="14115" xr:uid="{00000000-0005-0000-0000-0000DB350000}"/>
    <cellStyle name="40% - Accent3 18 4_Essbase BS Tax Accounts EOY" xfId="14116" xr:uid="{00000000-0005-0000-0000-0000DC350000}"/>
    <cellStyle name="40% - Accent3 18 5" xfId="14117" xr:uid="{00000000-0005-0000-0000-0000DD350000}"/>
    <cellStyle name="40% - Accent3 18_Essbase BS Tax Accounts EOY" xfId="14118" xr:uid="{00000000-0005-0000-0000-0000DE350000}"/>
    <cellStyle name="40% - Accent3 19" xfId="14119" xr:uid="{00000000-0005-0000-0000-0000DF350000}"/>
    <cellStyle name="40% - Accent3 19 2" xfId="14120" xr:uid="{00000000-0005-0000-0000-0000E0350000}"/>
    <cellStyle name="40% - Accent3 19 2 2" xfId="14121" xr:uid="{00000000-0005-0000-0000-0000E1350000}"/>
    <cellStyle name="40% - Accent3 19 2 3" xfId="14122" xr:uid="{00000000-0005-0000-0000-0000E2350000}"/>
    <cellStyle name="40% - Accent3 19 2 4" xfId="14123" xr:uid="{00000000-0005-0000-0000-0000E3350000}"/>
    <cellStyle name="40% - Accent3 19 2_Essbase BS Tax Accounts EOY" xfId="14124" xr:uid="{00000000-0005-0000-0000-0000E4350000}"/>
    <cellStyle name="40% - Accent3 19 3" xfId="14125" xr:uid="{00000000-0005-0000-0000-0000E5350000}"/>
    <cellStyle name="40% - Accent3 19 3 2" xfId="14126" xr:uid="{00000000-0005-0000-0000-0000E6350000}"/>
    <cellStyle name="40% - Accent3 19 4" xfId="14127" xr:uid="{00000000-0005-0000-0000-0000E7350000}"/>
    <cellStyle name="40% - Accent3 19 4 2" xfId="14128" xr:uid="{00000000-0005-0000-0000-0000E8350000}"/>
    <cellStyle name="40% - Accent3 19 4 3" xfId="14129" xr:uid="{00000000-0005-0000-0000-0000E9350000}"/>
    <cellStyle name="40% - Accent3 19 4 4" xfId="14130" xr:uid="{00000000-0005-0000-0000-0000EA350000}"/>
    <cellStyle name="40% - Accent3 19 4_Essbase BS Tax Accounts EOY" xfId="14131" xr:uid="{00000000-0005-0000-0000-0000EB350000}"/>
    <cellStyle name="40% - Accent3 19 5" xfId="14132" xr:uid="{00000000-0005-0000-0000-0000EC350000}"/>
    <cellStyle name="40% - Accent3 19_Essbase BS Tax Accounts EOY" xfId="14133" xr:uid="{00000000-0005-0000-0000-0000ED350000}"/>
    <cellStyle name="40% - Accent3 2" xfId="14134" xr:uid="{00000000-0005-0000-0000-0000EE350000}"/>
    <cellStyle name="40% - Accent3 2 10" xfId="14135" xr:uid="{00000000-0005-0000-0000-0000EF350000}"/>
    <cellStyle name="40% - Accent3 2 10 2" xfId="14136" xr:uid="{00000000-0005-0000-0000-0000F0350000}"/>
    <cellStyle name="40% - Accent3 2 10 2 2" xfId="14137" xr:uid="{00000000-0005-0000-0000-0000F1350000}"/>
    <cellStyle name="40% - Accent3 2 10 2 3" xfId="14138" xr:uid="{00000000-0005-0000-0000-0000F2350000}"/>
    <cellStyle name="40% - Accent3 2 10 2_Essbase BS Tax Accounts EOY" xfId="14139" xr:uid="{00000000-0005-0000-0000-0000F3350000}"/>
    <cellStyle name="40% - Accent3 2 10 3" xfId="14140" xr:uid="{00000000-0005-0000-0000-0000F4350000}"/>
    <cellStyle name="40% - Accent3 2 10 4" xfId="14141" xr:uid="{00000000-0005-0000-0000-0000F5350000}"/>
    <cellStyle name="40% - Accent3 2 10_Essbase BS Tax Accounts EOY" xfId="14142" xr:uid="{00000000-0005-0000-0000-0000F6350000}"/>
    <cellStyle name="40% - Accent3 2 11" xfId="14143" xr:uid="{00000000-0005-0000-0000-0000F7350000}"/>
    <cellStyle name="40% - Accent3 2 11 2" xfId="14144" xr:uid="{00000000-0005-0000-0000-0000F8350000}"/>
    <cellStyle name="40% - Accent3 2 11 2 2" xfId="14145" xr:uid="{00000000-0005-0000-0000-0000F9350000}"/>
    <cellStyle name="40% - Accent3 2 11 3" xfId="14146" xr:uid="{00000000-0005-0000-0000-0000FA350000}"/>
    <cellStyle name="40% - Accent3 2 11 4" xfId="14147" xr:uid="{00000000-0005-0000-0000-0000FB350000}"/>
    <cellStyle name="40% - Accent3 2 11_Essbase BS Tax Accounts EOY" xfId="14148" xr:uid="{00000000-0005-0000-0000-0000FC350000}"/>
    <cellStyle name="40% - Accent3 2 12" xfId="14149" xr:uid="{00000000-0005-0000-0000-0000FD350000}"/>
    <cellStyle name="40% - Accent3 2 12 2" xfId="14150" xr:uid="{00000000-0005-0000-0000-0000FE350000}"/>
    <cellStyle name="40% - Accent3 2 12 2 2" xfId="14151" xr:uid="{00000000-0005-0000-0000-0000FF350000}"/>
    <cellStyle name="40% - Accent3 2 12 3" xfId="14152" xr:uid="{00000000-0005-0000-0000-000000360000}"/>
    <cellStyle name="40% - Accent3 2 12 4" xfId="14153" xr:uid="{00000000-0005-0000-0000-000001360000}"/>
    <cellStyle name="40% - Accent3 2 12_Essbase BS Tax Accounts EOY" xfId="14154" xr:uid="{00000000-0005-0000-0000-000002360000}"/>
    <cellStyle name="40% - Accent3 2 13" xfId="14155" xr:uid="{00000000-0005-0000-0000-000003360000}"/>
    <cellStyle name="40% - Accent3 2 13 2" xfId="14156" xr:uid="{00000000-0005-0000-0000-000004360000}"/>
    <cellStyle name="40% - Accent3 2 13 2 2" xfId="14157" xr:uid="{00000000-0005-0000-0000-000005360000}"/>
    <cellStyle name="40% - Accent3 2 13 3" xfId="14158" xr:uid="{00000000-0005-0000-0000-000006360000}"/>
    <cellStyle name="40% - Accent3 2 14" xfId="14159" xr:uid="{00000000-0005-0000-0000-000007360000}"/>
    <cellStyle name="40% - Accent3 2 14 2" xfId="14160" xr:uid="{00000000-0005-0000-0000-000008360000}"/>
    <cellStyle name="40% - Accent3 2 14 3" xfId="14161" xr:uid="{00000000-0005-0000-0000-000009360000}"/>
    <cellStyle name="40% - Accent3 2 14_Essbase BS Tax Accounts EOY" xfId="14162" xr:uid="{00000000-0005-0000-0000-00000A360000}"/>
    <cellStyle name="40% - Accent3 2 15" xfId="58764" xr:uid="{00000000-0005-0000-0000-00000B360000}"/>
    <cellStyle name="40% - Accent3 2 16" xfId="58787" xr:uid="{00000000-0005-0000-0000-00000C360000}"/>
    <cellStyle name="40% - Accent3 2 17" xfId="58798" xr:uid="{00000000-0005-0000-0000-00000D360000}"/>
    <cellStyle name="40% - Accent3 2 18" xfId="58785" xr:uid="{00000000-0005-0000-0000-00000E360000}"/>
    <cellStyle name="40% - Accent3 2 2" xfId="14163" xr:uid="{00000000-0005-0000-0000-00000F360000}"/>
    <cellStyle name="40% - Accent3 2 2 10" xfId="14164" xr:uid="{00000000-0005-0000-0000-000010360000}"/>
    <cellStyle name="40% - Accent3 2 2 11" xfId="14165" xr:uid="{00000000-0005-0000-0000-000011360000}"/>
    <cellStyle name="40% - Accent3 2 2 12" xfId="14166" xr:uid="{00000000-0005-0000-0000-000012360000}"/>
    <cellStyle name="40% - Accent3 2 2 2" xfId="14167" xr:uid="{00000000-0005-0000-0000-000013360000}"/>
    <cellStyle name="40% - Accent3 2 2 2 2" xfId="14168" xr:uid="{00000000-0005-0000-0000-000014360000}"/>
    <cellStyle name="40% - Accent3 2 2 2 2 2" xfId="14169" xr:uid="{00000000-0005-0000-0000-000015360000}"/>
    <cellStyle name="40% - Accent3 2 2 2 2 2 2" xfId="14170" xr:uid="{00000000-0005-0000-0000-000016360000}"/>
    <cellStyle name="40% - Accent3 2 2 2 2 3" xfId="14171" xr:uid="{00000000-0005-0000-0000-000017360000}"/>
    <cellStyle name="40% - Accent3 2 2 2 2 4" xfId="14172" xr:uid="{00000000-0005-0000-0000-000018360000}"/>
    <cellStyle name="40% - Accent3 2 2 2 2_Essbase BS Tax Accounts EOY" xfId="14173" xr:uid="{00000000-0005-0000-0000-000019360000}"/>
    <cellStyle name="40% - Accent3 2 2 2 3" xfId="14174" xr:uid="{00000000-0005-0000-0000-00001A360000}"/>
    <cellStyle name="40% - Accent3 2 2 2 3 2" xfId="14175" xr:uid="{00000000-0005-0000-0000-00001B360000}"/>
    <cellStyle name="40% - Accent3 2 2 2 3 2 2" xfId="14176" xr:uid="{00000000-0005-0000-0000-00001C360000}"/>
    <cellStyle name="40% - Accent3 2 2 2 3 3" xfId="14177" xr:uid="{00000000-0005-0000-0000-00001D360000}"/>
    <cellStyle name="40% - Accent3 2 2 2 4" xfId="14178" xr:uid="{00000000-0005-0000-0000-00001E360000}"/>
    <cellStyle name="40% - Accent3 2 2 2 4 2" xfId="14179" xr:uid="{00000000-0005-0000-0000-00001F360000}"/>
    <cellStyle name="40% - Accent3 2 2 2 4 2 2" xfId="14180" xr:uid="{00000000-0005-0000-0000-000020360000}"/>
    <cellStyle name="40% - Accent3 2 2 2 4 3" xfId="14181" xr:uid="{00000000-0005-0000-0000-000021360000}"/>
    <cellStyle name="40% - Accent3 2 2 2 5" xfId="14182" xr:uid="{00000000-0005-0000-0000-000022360000}"/>
    <cellStyle name="40% - Accent3 2 2 2 5 2" xfId="14183" xr:uid="{00000000-0005-0000-0000-000023360000}"/>
    <cellStyle name="40% - Accent3 2 2 2_Essbase BS Tax Accounts EOY" xfId="14184" xr:uid="{00000000-0005-0000-0000-000024360000}"/>
    <cellStyle name="40% - Accent3 2 2 3" xfId="14185" xr:uid="{00000000-0005-0000-0000-000025360000}"/>
    <cellStyle name="40% - Accent3 2 2 3 2" xfId="14186" xr:uid="{00000000-0005-0000-0000-000026360000}"/>
    <cellStyle name="40% - Accent3 2 2 3 2 2" xfId="14187" xr:uid="{00000000-0005-0000-0000-000027360000}"/>
    <cellStyle name="40% - Accent3 2 2 3 3" xfId="14188" xr:uid="{00000000-0005-0000-0000-000028360000}"/>
    <cellStyle name="40% - Accent3 2 2 3 4" xfId="14189" xr:uid="{00000000-0005-0000-0000-000029360000}"/>
    <cellStyle name="40% - Accent3 2 2 3 5" xfId="14190" xr:uid="{00000000-0005-0000-0000-00002A360000}"/>
    <cellStyle name="40% - Accent3 2 2 3_Essbase BS Tax Accounts EOY" xfId="14191" xr:uid="{00000000-0005-0000-0000-00002B360000}"/>
    <cellStyle name="40% - Accent3 2 2 4" xfId="14192" xr:uid="{00000000-0005-0000-0000-00002C360000}"/>
    <cellStyle name="40% - Accent3 2 2 4 2" xfId="14193" xr:uid="{00000000-0005-0000-0000-00002D360000}"/>
    <cellStyle name="40% - Accent3 2 2 4 2 2" xfId="14194" xr:uid="{00000000-0005-0000-0000-00002E360000}"/>
    <cellStyle name="40% - Accent3 2 2 4 2 3" xfId="14195" xr:uid="{00000000-0005-0000-0000-00002F360000}"/>
    <cellStyle name="40% - Accent3 2 2 4 3" xfId="14196" xr:uid="{00000000-0005-0000-0000-000030360000}"/>
    <cellStyle name="40% - Accent3 2 2 4 4" xfId="14197" xr:uid="{00000000-0005-0000-0000-000031360000}"/>
    <cellStyle name="40% - Accent3 2 2 4_Essbase BS Tax Accounts EOY" xfId="14198" xr:uid="{00000000-0005-0000-0000-000032360000}"/>
    <cellStyle name="40% - Accent3 2 2 5" xfId="14199" xr:uid="{00000000-0005-0000-0000-000033360000}"/>
    <cellStyle name="40% - Accent3 2 2 6" xfId="14200" xr:uid="{00000000-0005-0000-0000-000034360000}"/>
    <cellStyle name="40% - Accent3 2 2 6 2" xfId="14201" xr:uid="{00000000-0005-0000-0000-000035360000}"/>
    <cellStyle name="40% - Accent3 2 2 6 2 2" xfId="14202" xr:uid="{00000000-0005-0000-0000-000036360000}"/>
    <cellStyle name="40% - Accent3 2 2 6 3" xfId="14203" xr:uid="{00000000-0005-0000-0000-000037360000}"/>
    <cellStyle name="40% - Accent3 2 2 6 4" xfId="14204" xr:uid="{00000000-0005-0000-0000-000038360000}"/>
    <cellStyle name="40% - Accent3 2 2 7" xfId="14205" xr:uid="{00000000-0005-0000-0000-000039360000}"/>
    <cellStyle name="40% - Accent3 2 2 7 2" xfId="14206" xr:uid="{00000000-0005-0000-0000-00003A360000}"/>
    <cellStyle name="40% - Accent3 2 2 7 2 2" xfId="14207" xr:uid="{00000000-0005-0000-0000-00003B360000}"/>
    <cellStyle name="40% - Accent3 2 2 7 3" xfId="14208" xr:uid="{00000000-0005-0000-0000-00003C360000}"/>
    <cellStyle name="40% - Accent3 2 2 7 4" xfId="14209" xr:uid="{00000000-0005-0000-0000-00003D360000}"/>
    <cellStyle name="40% - Accent3 2 2 7_Essbase BS Tax Accounts EOY" xfId="14210" xr:uid="{00000000-0005-0000-0000-00003E360000}"/>
    <cellStyle name="40% - Accent3 2 2 8" xfId="14211" xr:uid="{00000000-0005-0000-0000-00003F360000}"/>
    <cellStyle name="40% - Accent3 2 2 8 2" xfId="14212" xr:uid="{00000000-0005-0000-0000-000040360000}"/>
    <cellStyle name="40% - Accent3 2 2 8 2 2" xfId="14213" xr:uid="{00000000-0005-0000-0000-000041360000}"/>
    <cellStyle name="40% - Accent3 2 2 8 3" xfId="14214" xr:uid="{00000000-0005-0000-0000-000042360000}"/>
    <cellStyle name="40% - Accent3 2 2 9" xfId="14215" xr:uid="{00000000-0005-0000-0000-000043360000}"/>
    <cellStyle name="40% - Accent3 2 2 9 2" xfId="14216" xr:uid="{00000000-0005-0000-0000-000044360000}"/>
    <cellStyle name="40% - Accent3 2 2_Basis Info" xfId="14217" xr:uid="{00000000-0005-0000-0000-000045360000}"/>
    <cellStyle name="40% - Accent3 2 3" xfId="14218" xr:uid="{00000000-0005-0000-0000-000046360000}"/>
    <cellStyle name="40% - Accent3 2 3 10" xfId="14219" xr:uid="{00000000-0005-0000-0000-000047360000}"/>
    <cellStyle name="40% - Accent3 2 3 10 2" xfId="14220" xr:uid="{00000000-0005-0000-0000-000048360000}"/>
    <cellStyle name="40% - Accent3 2 3 10 2 2" xfId="14221" xr:uid="{00000000-0005-0000-0000-000049360000}"/>
    <cellStyle name="40% - Accent3 2 3 10 3" xfId="14222" xr:uid="{00000000-0005-0000-0000-00004A360000}"/>
    <cellStyle name="40% - Accent3 2 3 10 4" xfId="14223" xr:uid="{00000000-0005-0000-0000-00004B360000}"/>
    <cellStyle name="40% - Accent3 2 3 11" xfId="14224" xr:uid="{00000000-0005-0000-0000-00004C360000}"/>
    <cellStyle name="40% - Accent3 2 3 11 2" xfId="14225" xr:uid="{00000000-0005-0000-0000-00004D360000}"/>
    <cellStyle name="40% - Accent3 2 3 11 2 2" xfId="14226" xr:uid="{00000000-0005-0000-0000-00004E360000}"/>
    <cellStyle name="40% - Accent3 2 3 11 3" xfId="14227" xr:uid="{00000000-0005-0000-0000-00004F360000}"/>
    <cellStyle name="40% - Accent3 2 3 11 4" xfId="14228" xr:uid="{00000000-0005-0000-0000-000050360000}"/>
    <cellStyle name="40% - Accent3 2 3 11_Essbase BS Tax Accounts EOY" xfId="14229" xr:uid="{00000000-0005-0000-0000-000051360000}"/>
    <cellStyle name="40% - Accent3 2 3 12" xfId="14230" xr:uid="{00000000-0005-0000-0000-000052360000}"/>
    <cellStyle name="40% - Accent3 2 3 12 2" xfId="14231" xr:uid="{00000000-0005-0000-0000-000053360000}"/>
    <cellStyle name="40% - Accent3 2 3 12 3" xfId="14232" xr:uid="{00000000-0005-0000-0000-000054360000}"/>
    <cellStyle name="40% - Accent3 2 3 12_Essbase BS Tax Accounts EOY" xfId="14233" xr:uid="{00000000-0005-0000-0000-000055360000}"/>
    <cellStyle name="40% - Accent3 2 3 13" xfId="14234" xr:uid="{00000000-0005-0000-0000-000056360000}"/>
    <cellStyle name="40% - Accent3 2 3 13 2" xfId="14235" xr:uid="{00000000-0005-0000-0000-000057360000}"/>
    <cellStyle name="40% - Accent3 2 3 13 3" xfId="14236" xr:uid="{00000000-0005-0000-0000-000058360000}"/>
    <cellStyle name="40% - Accent3 2 3 13_Essbase BS Tax Accounts EOY" xfId="14237" xr:uid="{00000000-0005-0000-0000-000059360000}"/>
    <cellStyle name="40% - Accent3 2 3 14" xfId="14238" xr:uid="{00000000-0005-0000-0000-00005A360000}"/>
    <cellStyle name="40% - Accent3 2 3 15" xfId="14239" xr:uid="{00000000-0005-0000-0000-00005B360000}"/>
    <cellStyle name="40% - Accent3 2 3 2" xfId="14240" xr:uid="{00000000-0005-0000-0000-00005C360000}"/>
    <cellStyle name="40% - Accent3 2 3 2 10" xfId="14241" xr:uid="{00000000-0005-0000-0000-00005D360000}"/>
    <cellStyle name="40% - Accent3 2 3 2 10 2" xfId="14242" xr:uid="{00000000-0005-0000-0000-00005E360000}"/>
    <cellStyle name="40% - Accent3 2 3 2 11" xfId="14243" xr:uid="{00000000-0005-0000-0000-00005F360000}"/>
    <cellStyle name="40% - Accent3 2 3 2 12" xfId="14244" xr:uid="{00000000-0005-0000-0000-000060360000}"/>
    <cellStyle name="40% - Accent3 2 3 2 13" xfId="14245" xr:uid="{00000000-0005-0000-0000-000061360000}"/>
    <cellStyle name="40% - Accent3 2 3 2 14" xfId="14246" xr:uid="{00000000-0005-0000-0000-000062360000}"/>
    <cellStyle name="40% - Accent3 2 3 2 2" xfId="14247" xr:uid="{00000000-0005-0000-0000-000063360000}"/>
    <cellStyle name="40% - Accent3 2 3 2 2 2" xfId="14248" xr:uid="{00000000-0005-0000-0000-000064360000}"/>
    <cellStyle name="40% - Accent3 2 3 2 2 2 2" xfId="14249" xr:uid="{00000000-0005-0000-0000-000065360000}"/>
    <cellStyle name="40% - Accent3 2 3 2 2 2 2 2" xfId="14250" xr:uid="{00000000-0005-0000-0000-000066360000}"/>
    <cellStyle name="40% - Accent3 2 3 2 2 2 3" xfId="14251" xr:uid="{00000000-0005-0000-0000-000067360000}"/>
    <cellStyle name="40% - Accent3 2 3 2 2 2 4" xfId="14252" xr:uid="{00000000-0005-0000-0000-000068360000}"/>
    <cellStyle name="40% - Accent3 2 3 2 2 3" xfId="14253" xr:uid="{00000000-0005-0000-0000-000069360000}"/>
    <cellStyle name="40% - Accent3 2 3 2 2 3 2" xfId="14254" xr:uid="{00000000-0005-0000-0000-00006A360000}"/>
    <cellStyle name="40% - Accent3 2 3 2 2 4" xfId="14255" xr:uid="{00000000-0005-0000-0000-00006B360000}"/>
    <cellStyle name="40% - Accent3 2 3 2 2 5" xfId="14256" xr:uid="{00000000-0005-0000-0000-00006C360000}"/>
    <cellStyle name="40% - Accent3 2 3 2 2 6" xfId="14257" xr:uid="{00000000-0005-0000-0000-00006D360000}"/>
    <cellStyle name="40% - Accent3 2 3 2 2_Essbase BS Tax Accounts EOY" xfId="14258" xr:uid="{00000000-0005-0000-0000-00006E360000}"/>
    <cellStyle name="40% - Accent3 2 3 2 3" xfId="14259" xr:uid="{00000000-0005-0000-0000-00006F360000}"/>
    <cellStyle name="40% - Accent3 2 3 2 3 2" xfId="14260" xr:uid="{00000000-0005-0000-0000-000070360000}"/>
    <cellStyle name="40% - Accent3 2 3 2 3 2 2" xfId="14261" xr:uid="{00000000-0005-0000-0000-000071360000}"/>
    <cellStyle name="40% - Accent3 2 3 2 3 2 2 2" xfId="14262" xr:uid="{00000000-0005-0000-0000-000072360000}"/>
    <cellStyle name="40% - Accent3 2 3 2 3 2 2 3" xfId="14263" xr:uid="{00000000-0005-0000-0000-000073360000}"/>
    <cellStyle name="40% - Accent3 2 3 2 3 2 2_Essbase BS Tax Accounts EOY" xfId="14264" xr:uid="{00000000-0005-0000-0000-000074360000}"/>
    <cellStyle name="40% - Accent3 2 3 2 3 2 3" xfId="14265" xr:uid="{00000000-0005-0000-0000-000075360000}"/>
    <cellStyle name="40% - Accent3 2 3 2 3 2 4" xfId="14266" xr:uid="{00000000-0005-0000-0000-000076360000}"/>
    <cellStyle name="40% - Accent3 2 3 2 3 2_Essbase BS Tax Accounts EOY" xfId="14267" xr:uid="{00000000-0005-0000-0000-000077360000}"/>
    <cellStyle name="40% - Accent3 2 3 2 3 3" xfId="14268" xr:uid="{00000000-0005-0000-0000-000078360000}"/>
    <cellStyle name="40% - Accent3 2 3 2 3 3 2" xfId="14269" xr:uid="{00000000-0005-0000-0000-000079360000}"/>
    <cellStyle name="40% - Accent3 2 3 2 3 3 3" xfId="14270" xr:uid="{00000000-0005-0000-0000-00007A360000}"/>
    <cellStyle name="40% - Accent3 2 3 2 3 3_Essbase BS Tax Accounts EOY" xfId="14271" xr:uid="{00000000-0005-0000-0000-00007B360000}"/>
    <cellStyle name="40% - Accent3 2 3 2 3 4" xfId="14272" xr:uid="{00000000-0005-0000-0000-00007C360000}"/>
    <cellStyle name="40% - Accent3 2 3 2 3 5" xfId="14273" xr:uid="{00000000-0005-0000-0000-00007D360000}"/>
    <cellStyle name="40% - Accent3 2 3 2 3_Essbase BS Tax Accounts EOY" xfId="14274" xr:uid="{00000000-0005-0000-0000-00007E360000}"/>
    <cellStyle name="40% - Accent3 2 3 2 4" xfId="14275" xr:uid="{00000000-0005-0000-0000-00007F360000}"/>
    <cellStyle name="40% - Accent3 2 3 2 4 2" xfId="14276" xr:uid="{00000000-0005-0000-0000-000080360000}"/>
    <cellStyle name="40% - Accent3 2 3 2 4 2 2" xfId="14277" xr:uid="{00000000-0005-0000-0000-000081360000}"/>
    <cellStyle name="40% - Accent3 2 3 2 4 2 3" xfId="14278" xr:uid="{00000000-0005-0000-0000-000082360000}"/>
    <cellStyle name="40% - Accent3 2 3 2 4 2_Essbase BS Tax Accounts EOY" xfId="14279" xr:uid="{00000000-0005-0000-0000-000083360000}"/>
    <cellStyle name="40% - Accent3 2 3 2 4 3" xfId="14280" xr:uid="{00000000-0005-0000-0000-000084360000}"/>
    <cellStyle name="40% - Accent3 2 3 2 4 4" xfId="14281" xr:uid="{00000000-0005-0000-0000-000085360000}"/>
    <cellStyle name="40% - Accent3 2 3 2 4_Essbase BS Tax Accounts EOY" xfId="14282" xr:uid="{00000000-0005-0000-0000-000086360000}"/>
    <cellStyle name="40% - Accent3 2 3 2 5" xfId="14283" xr:uid="{00000000-0005-0000-0000-000087360000}"/>
    <cellStyle name="40% - Accent3 2 3 2 5 2" xfId="14284" xr:uid="{00000000-0005-0000-0000-000088360000}"/>
    <cellStyle name="40% - Accent3 2 3 2 5 2 2" xfId="14285" xr:uid="{00000000-0005-0000-0000-000089360000}"/>
    <cellStyle name="40% - Accent3 2 3 2 5 2 3" xfId="14286" xr:uid="{00000000-0005-0000-0000-00008A360000}"/>
    <cellStyle name="40% - Accent3 2 3 2 5 3" xfId="14287" xr:uid="{00000000-0005-0000-0000-00008B360000}"/>
    <cellStyle name="40% - Accent3 2 3 2 5 4" xfId="14288" xr:uid="{00000000-0005-0000-0000-00008C360000}"/>
    <cellStyle name="40% - Accent3 2 3 2 5_Essbase BS Tax Accounts EOY" xfId="14289" xr:uid="{00000000-0005-0000-0000-00008D360000}"/>
    <cellStyle name="40% - Accent3 2 3 2 6" xfId="14290" xr:uid="{00000000-0005-0000-0000-00008E360000}"/>
    <cellStyle name="40% - Accent3 2 3 2 6 2" xfId="14291" xr:uid="{00000000-0005-0000-0000-00008F360000}"/>
    <cellStyle name="40% - Accent3 2 3 2 6 2 2" xfId="14292" xr:uid="{00000000-0005-0000-0000-000090360000}"/>
    <cellStyle name="40% - Accent3 2 3 2 6 3" xfId="14293" xr:uid="{00000000-0005-0000-0000-000091360000}"/>
    <cellStyle name="40% - Accent3 2 3 2 6 4" xfId="14294" xr:uid="{00000000-0005-0000-0000-000092360000}"/>
    <cellStyle name="40% - Accent3 2 3 2 7" xfId="14295" xr:uid="{00000000-0005-0000-0000-000093360000}"/>
    <cellStyle name="40% - Accent3 2 3 2 7 2" xfId="14296" xr:uid="{00000000-0005-0000-0000-000094360000}"/>
    <cellStyle name="40% - Accent3 2 3 2 7 2 2" xfId="14297" xr:uid="{00000000-0005-0000-0000-000095360000}"/>
    <cellStyle name="40% - Accent3 2 3 2 7 3" xfId="14298" xr:uid="{00000000-0005-0000-0000-000096360000}"/>
    <cellStyle name="40% - Accent3 2 3 2 7 4" xfId="14299" xr:uid="{00000000-0005-0000-0000-000097360000}"/>
    <cellStyle name="40% - Accent3 2 3 2 7_Essbase BS Tax Accounts EOY" xfId="14300" xr:uid="{00000000-0005-0000-0000-000098360000}"/>
    <cellStyle name="40% - Accent3 2 3 2 8" xfId="14301" xr:uid="{00000000-0005-0000-0000-000099360000}"/>
    <cellStyle name="40% - Accent3 2 3 2 8 2" xfId="14302" xr:uid="{00000000-0005-0000-0000-00009A360000}"/>
    <cellStyle name="40% - Accent3 2 3 2 8 2 2" xfId="14303" xr:uid="{00000000-0005-0000-0000-00009B360000}"/>
    <cellStyle name="40% - Accent3 2 3 2 8 3" xfId="14304" xr:uid="{00000000-0005-0000-0000-00009C360000}"/>
    <cellStyle name="40% - Accent3 2 3 2 8 4" xfId="14305" xr:uid="{00000000-0005-0000-0000-00009D360000}"/>
    <cellStyle name="40% - Accent3 2 3 2 8_Essbase BS Tax Accounts EOY" xfId="14306" xr:uid="{00000000-0005-0000-0000-00009E360000}"/>
    <cellStyle name="40% - Accent3 2 3 2 9" xfId="14307" xr:uid="{00000000-0005-0000-0000-00009F360000}"/>
    <cellStyle name="40% - Accent3 2 3 2 9 2" xfId="14308" xr:uid="{00000000-0005-0000-0000-0000A0360000}"/>
    <cellStyle name="40% - Accent3 2 3 2 9 2 2" xfId="14309" xr:uid="{00000000-0005-0000-0000-0000A1360000}"/>
    <cellStyle name="40% - Accent3 2 3 2 9 3" xfId="14310" xr:uid="{00000000-0005-0000-0000-0000A2360000}"/>
    <cellStyle name="40% - Accent3 2 3 2 9 4" xfId="14311" xr:uid="{00000000-0005-0000-0000-0000A3360000}"/>
    <cellStyle name="40% - Accent3 2 3 2 9_Essbase BS Tax Accounts EOY" xfId="14312" xr:uid="{00000000-0005-0000-0000-0000A4360000}"/>
    <cellStyle name="40% - Accent3 2 3 2_Basis Info" xfId="14313" xr:uid="{00000000-0005-0000-0000-0000A5360000}"/>
    <cellStyle name="40% - Accent3 2 3 3" xfId="14314" xr:uid="{00000000-0005-0000-0000-0000A6360000}"/>
    <cellStyle name="40% - Accent3 2 3 3 2" xfId="14315" xr:uid="{00000000-0005-0000-0000-0000A7360000}"/>
    <cellStyle name="40% - Accent3 2 3 3 3" xfId="14316" xr:uid="{00000000-0005-0000-0000-0000A8360000}"/>
    <cellStyle name="40% - Accent3 2 3 3 4" xfId="14317" xr:uid="{00000000-0005-0000-0000-0000A9360000}"/>
    <cellStyle name="40% - Accent3 2 3 3_Essbase BS Tax Accounts EOY" xfId="14318" xr:uid="{00000000-0005-0000-0000-0000AA360000}"/>
    <cellStyle name="40% - Accent3 2 3 4" xfId="14319" xr:uid="{00000000-0005-0000-0000-0000AB360000}"/>
    <cellStyle name="40% - Accent3 2 3 4 2" xfId="14320" xr:uid="{00000000-0005-0000-0000-0000AC360000}"/>
    <cellStyle name="40% - Accent3 2 3 4 2 2" xfId="14321" xr:uid="{00000000-0005-0000-0000-0000AD360000}"/>
    <cellStyle name="40% - Accent3 2 3 4 2 2 2" xfId="14322" xr:uid="{00000000-0005-0000-0000-0000AE360000}"/>
    <cellStyle name="40% - Accent3 2 3 4 2 3" xfId="14323" xr:uid="{00000000-0005-0000-0000-0000AF360000}"/>
    <cellStyle name="40% - Accent3 2 3 4 3" xfId="14324" xr:uid="{00000000-0005-0000-0000-0000B0360000}"/>
    <cellStyle name="40% - Accent3 2 3 4 3 2" xfId="14325" xr:uid="{00000000-0005-0000-0000-0000B1360000}"/>
    <cellStyle name="40% - Accent3 2 3 5" xfId="14326" xr:uid="{00000000-0005-0000-0000-0000B2360000}"/>
    <cellStyle name="40% - Accent3 2 3 5 2" xfId="14327" xr:uid="{00000000-0005-0000-0000-0000B3360000}"/>
    <cellStyle name="40% - Accent3 2 3 5 2 2" xfId="14328" xr:uid="{00000000-0005-0000-0000-0000B4360000}"/>
    <cellStyle name="40% - Accent3 2 3 5 2 2 2" xfId="14329" xr:uid="{00000000-0005-0000-0000-0000B5360000}"/>
    <cellStyle name="40% - Accent3 2 3 5 2 2 3" xfId="14330" xr:uid="{00000000-0005-0000-0000-0000B6360000}"/>
    <cellStyle name="40% - Accent3 2 3 5 2 2_Essbase BS Tax Accounts EOY" xfId="14331" xr:uid="{00000000-0005-0000-0000-0000B7360000}"/>
    <cellStyle name="40% - Accent3 2 3 5 2 3" xfId="14332" xr:uid="{00000000-0005-0000-0000-0000B8360000}"/>
    <cellStyle name="40% - Accent3 2 3 5 2 4" xfId="14333" xr:uid="{00000000-0005-0000-0000-0000B9360000}"/>
    <cellStyle name="40% - Accent3 2 3 5 2_Essbase BS Tax Accounts EOY" xfId="14334" xr:uid="{00000000-0005-0000-0000-0000BA360000}"/>
    <cellStyle name="40% - Accent3 2 3 5 3" xfId="14335" xr:uid="{00000000-0005-0000-0000-0000BB360000}"/>
    <cellStyle name="40% - Accent3 2 3 5 3 2" xfId="14336" xr:uid="{00000000-0005-0000-0000-0000BC360000}"/>
    <cellStyle name="40% - Accent3 2 3 5 3 3" xfId="14337" xr:uid="{00000000-0005-0000-0000-0000BD360000}"/>
    <cellStyle name="40% - Accent3 2 3 5 3_Essbase BS Tax Accounts EOY" xfId="14338" xr:uid="{00000000-0005-0000-0000-0000BE360000}"/>
    <cellStyle name="40% - Accent3 2 3 5 4" xfId="14339" xr:uid="{00000000-0005-0000-0000-0000BF360000}"/>
    <cellStyle name="40% - Accent3 2 3 5 5" xfId="14340" xr:uid="{00000000-0005-0000-0000-0000C0360000}"/>
    <cellStyle name="40% - Accent3 2 3 5_Essbase BS Tax Accounts EOY" xfId="14341" xr:uid="{00000000-0005-0000-0000-0000C1360000}"/>
    <cellStyle name="40% - Accent3 2 3 6" xfId="14342" xr:uid="{00000000-0005-0000-0000-0000C2360000}"/>
    <cellStyle name="40% - Accent3 2 3 6 2" xfId="14343" xr:uid="{00000000-0005-0000-0000-0000C3360000}"/>
    <cellStyle name="40% - Accent3 2 3 6 2 2" xfId="14344" xr:uid="{00000000-0005-0000-0000-0000C4360000}"/>
    <cellStyle name="40% - Accent3 2 3 6 2 3" xfId="14345" xr:uid="{00000000-0005-0000-0000-0000C5360000}"/>
    <cellStyle name="40% - Accent3 2 3 6 2_Essbase BS Tax Accounts EOY" xfId="14346" xr:uid="{00000000-0005-0000-0000-0000C6360000}"/>
    <cellStyle name="40% - Accent3 2 3 6 3" xfId="14347" xr:uid="{00000000-0005-0000-0000-0000C7360000}"/>
    <cellStyle name="40% - Accent3 2 3 6 4" xfId="14348" xr:uid="{00000000-0005-0000-0000-0000C8360000}"/>
    <cellStyle name="40% - Accent3 2 3 6 5" xfId="14349" xr:uid="{00000000-0005-0000-0000-0000C9360000}"/>
    <cellStyle name="40% - Accent3 2 3 6_Essbase BS Tax Accounts EOY" xfId="14350" xr:uid="{00000000-0005-0000-0000-0000CA360000}"/>
    <cellStyle name="40% - Accent3 2 3 7" xfId="14351" xr:uid="{00000000-0005-0000-0000-0000CB360000}"/>
    <cellStyle name="40% - Accent3 2 3 7 2" xfId="14352" xr:uid="{00000000-0005-0000-0000-0000CC360000}"/>
    <cellStyle name="40% - Accent3 2 3 7 2 2" xfId="14353" xr:uid="{00000000-0005-0000-0000-0000CD360000}"/>
    <cellStyle name="40% - Accent3 2 3 7 2 3" xfId="14354" xr:uid="{00000000-0005-0000-0000-0000CE360000}"/>
    <cellStyle name="40% - Accent3 2 3 7 3" xfId="14355" xr:uid="{00000000-0005-0000-0000-0000CF360000}"/>
    <cellStyle name="40% - Accent3 2 3 7 4" xfId="14356" xr:uid="{00000000-0005-0000-0000-0000D0360000}"/>
    <cellStyle name="40% - Accent3 2 3 7_Essbase BS Tax Accounts EOY" xfId="14357" xr:uid="{00000000-0005-0000-0000-0000D1360000}"/>
    <cellStyle name="40% - Accent3 2 3 8" xfId="14358" xr:uid="{00000000-0005-0000-0000-0000D2360000}"/>
    <cellStyle name="40% - Accent3 2 3 8 2" xfId="14359" xr:uid="{00000000-0005-0000-0000-0000D3360000}"/>
    <cellStyle name="40% - Accent3 2 3 8 2 2" xfId="14360" xr:uid="{00000000-0005-0000-0000-0000D4360000}"/>
    <cellStyle name="40% - Accent3 2 3 8 3" xfId="14361" xr:uid="{00000000-0005-0000-0000-0000D5360000}"/>
    <cellStyle name="40% - Accent3 2 3 8 4" xfId="14362" xr:uid="{00000000-0005-0000-0000-0000D6360000}"/>
    <cellStyle name="40% - Accent3 2 3 9" xfId="14363" xr:uid="{00000000-0005-0000-0000-0000D7360000}"/>
    <cellStyle name="40% - Accent3 2 3 9 2" xfId="14364" xr:uid="{00000000-0005-0000-0000-0000D8360000}"/>
    <cellStyle name="40% - Accent3 2 3 9 2 2" xfId="14365" xr:uid="{00000000-0005-0000-0000-0000D9360000}"/>
    <cellStyle name="40% - Accent3 2 3 9 3" xfId="14366" xr:uid="{00000000-0005-0000-0000-0000DA360000}"/>
    <cellStyle name="40% - Accent3 2 3 9 4" xfId="14367" xr:uid="{00000000-0005-0000-0000-0000DB360000}"/>
    <cellStyle name="40% - Accent3 2 3_Basis Info" xfId="14368" xr:uid="{00000000-0005-0000-0000-0000DC360000}"/>
    <cellStyle name="40% - Accent3 2 4" xfId="14369" xr:uid="{00000000-0005-0000-0000-0000DD360000}"/>
    <cellStyle name="40% - Accent3 2 4 2" xfId="14370" xr:uid="{00000000-0005-0000-0000-0000DE360000}"/>
    <cellStyle name="40% - Accent3 2 5" xfId="14371" xr:uid="{00000000-0005-0000-0000-0000DF360000}"/>
    <cellStyle name="40% - Accent3 2 5 2" xfId="14372" xr:uid="{00000000-0005-0000-0000-0000E0360000}"/>
    <cellStyle name="40% - Accent3 2 5 2 2" xfId="14373" xr:uid="{00000000-0005-0000-0000-0000E1360000}"/>
    <cellStyle name="40% - Accent3 2 5 2 2 2" xfId="14374" xr:uid="{00000000-0005-0000-0000-0000E2360000}"/>
    <cellStyle name="40% - Accent3 2 5 2 3" xfId="14375" xr:uid="{00000000-0005-0000-0000-0000E3360000}"/>
    <cellStyle name="40% - Accent3 2 5 2 4" xfId="14376" xr:uid="{00000000-0005-0000-0000-0000E4360000}"/>
    <cellStyle name="40% - Accent3 2 5 3" xfId="14377" xr:uid="{00000000-0005-0000-0000-0000E5360000}"/>
    <cellStyle name="40% - Accent3 2 5 3 2" xfId="14378" xr:uid="{00000000-0005-0000-0000-0000E6360000}"/>
    <cellStyle name="40% - Accent3 2 5 3 3" xfId="14379" xr:uid="{00000000-0005-0000-0000-0000E7360000}"/>
    <cellStyle name="40% - Accent3 2 5 3_Essbase BS Tax Accounts EOY" xfId="14380" xr:uid="{00000000-0005-0000-0000-0000E8360000}"/>
    <cellStyle name="40% - Accent3 2 5 4" xfId="14381" xr:uid="{00000000-0005-0000-0000-0000E9360000}"/>
    <cellStyle name="40% - Accent3 2 5 5" xfId="14382" xr:uid="{00000000-0005-0000-0000-0000EA360000}"/>
    <cellStyle name="40% - Accent3 2 5 6" xfId="14383" xr:uid="{00000000-0005-0000-0000-0000EB360000}"/>
    <cellStyle name="40% - Accent3 2 5_Essbase BS Tax Accounts EOY" xfId="14384" xr:uid="{00000000-0005-0000-0000-0000EC360000}"/>
    <cellStyle name="40% - Accent3 2 6" xfId="14385" xr:uid="{00000000-0005-0000-0000-0000ED360000}"/>
    <cellStyle name="40% - Accent3 2 6 2" xfId="14386" xr:uid="{00000000-0005-0000-0000-0000EE360000}"/>
    <cellStyle name="40% - Accent3 2 6 2 2" xfId="14387" xr:uid="{00000000-0005-0000-0000-0000EF360000}"/>
    <cellStyle name="40% - Accent3 2 6 3" xfId="14388" xr:uid="{00000000-0005-0000-0000-0000F0360000}"/>
    <cellStyle name="40% - Accent3 2 7" xfId="14389" xr:uid="{00000000-0005-0000-0000-0000F1360000}"/>
    <cellStyle name="40% - Accent3 2 7 2" xfId="14390" xr:uid="{00000000-0005-0000-0000-0000F2360000}"/>
    <cellStyle name="40% - Accent3 2 7 2 2" xfId="14391" xr:uid="{00000000-0005-0000-0000-0000F3360000}"/>
    <cellStyle name="40% - Accent3 2 7 2 3" xfId="14392" xr:uid="{00000000-0005-0000-0000-0000F4360000}"/>
    <cellStyle name="40% - Accent3 2 7 2_Essbase BS Tax Accounts EOY" xfId="14393" xr:uid="{00000000-0005-0000-0000-0000F5360000}"/>
    <cellStyle name="40% - Accent3 2 7 3" xfId="14394" xr:uid="{00000000-0005-0000-0000-0000F6360000}"/>
    <cellStyle name="40% - Accent3 2 7 4" xfId="14395" xr:uid="{00000000-0005-0000-0000-0000F7360000}"/>
    <cellStyle name="40% - Accent3 2 7 5" xfId="14396" xr:uid="{00000000-0005-0000-0000-0000F8360000}"/>
    <cellStyle name="40% - Accent3 2 7 6" xfId="14397" xr:uid="{00000000-0005-0000-0000-0000F9360000}"/>
    <cellStyle name="40% - Accent3 2 7_Essbase BS Tax Accounts EOY" xfId="14398" xr:uid="{00000000-0005-0000-0000-0000FA360000}"/>
    <cellStyle name="40% - Accent3 2 8" xfId="14399" xr:uid="{00000000-0005-0000-0000-0000FB360000}"/>
    <cellStyle name="40% - Accent3 2 8 2" xfId="14400" xr:uid="{00000000-0005-0000-0000-0000FC360000}"/>
    <cellStyle name="40% - Accent3 2 8 2 2" xfId="14401" xr:uid="{00000000-0005-0000-0000-0000FD360000}"/>
    <cellStyle name="40% - Accent3 2 8 2 3" xfId="14402" xr:uid="{00000000-0005-0000-0000-0000FE360000}"/>
    <cellStyle name="40% - Accent3 2 8 2_Essbase BS Tax Accounts EOY" xfId="14403" xr:uid="{00000000-0005-0000-0000-0000FF360000}"/>
    <cellStyle name="40% - Accent3 2 8 3" xfId="14404" xr:uid="{00000000-0005-0000-0000-000000370000}"/>
    <cellStyle name="40% - Accent3 2 8 4" xfId="14405" xr:uid="{00000000-0005-0000-0000-000001370000}"/>
    <cellStyle name="40% - Accent3 2 8 5" xfId="14406" xr:uid="{00000000-0005-0000-0000-000002370000}"/>
    <cellStyle name="40% - Accent3 2 8 6" xfId="14407" xr:uid="{00000000-0005-0000-0000-000003370000}"/>
    <cellStyle name="40% - Accent3 2 8_Essbase BS Tax Accounts EOY" xfId="14408" xr:uid="{00000000-0005-0000-0000-000004370000}"/>
    <cellStyle name="40% - Accent3 2 9" xfId="14409" xr:uid="{00000000-0005-0000-0000-000005370000}"/>
    <cellStyle name="40% - Accent3 2 9 2" xfId="14410" xr:uid="{00000000-0005-0000-0000-000006370000}"/>
    <cellStyle name="40% - Accent3 2 9 2 2" xfId="14411" xr:uid="{00000000-0005-0000-0000-000007370000}"/>
    <cellStyle name="40% - Accent3 2 9 2 3" xfId="14412" xr:uid="{00000000-0005-0000-0000-000008370000}"/>
    <cellStyle name="40% - Accent3 2 9 2_Essbase BS Tax Accounts EOY" xfId="14413" xr:uid="{00000000-0005-0000-0000-000009370000}"/>
    <cellStyle name="40% - Accent3 2 9 3" xfId="14414" xr:uid="{00000000-0005-0000-0000-00000A370000}"/>
    <cellStyle name="40% - Accent3 2 9 4" xfId="14415" xr:uid="{00000000-0005-0000-0000-00000B370000}"/>
    <cellStyle name="40% - Accent3 2 9 5" xfId="14416" xr:uid="{00000000-0005-0000-0000-00000C370000}"/>
    <cellStyle name="40% - Accent3 2 9_Essbase BS Tax Accounts EOY" xfId="14417" xr:uid="{00000000-0005-0000-0000-00000D370000}"/>
    <cellStyle name="40% - Accent3 2_10-1 BS" xfId="14418" xr:uid="{00000000-0005-0000-0000-00000E370000}"/>
    <cellStyle name="40% - Accent3 20" xfId="14419" xr:uid="{00000000-0005-0000-0000-00000F370000}"/>
    <cellStyle name="40% - Accent3 20 2" xfId="14420" xr:uid="{00000000-0005-0000-0000-000010370000}"/>
    <cellStyle name="40% - Accent3 20 2 2" xfId="14421" xr:uid="{00000000-0005-0000-0000-000011370000}"/>
    <cellStyle name="40% - Accent3 20 2 3" xfId="14422" xr:uid="{00000000-0005-0000-0000-000012370000}"/>
    <cellStyle name="40% - Accent3 20 2 4" xfId="14423" xr:uid="{00000000-0005-0000-0000-000013370000}"/>
    <cellStyle name="40% - Accent3 20 2_Essbase BS Tax Accounts EOY" xfId="14424" xr:uid="{00000000-0005-0000-0000-000014370000}"/>
    <cellStyle name="40% - Accent3 20 3" xfId="14425" xr:uid="{00000000-0005-0000-0000-000015370000}"/>
    <cellStyle name="40% - Accent3 20 3 2" xfId="14426" xr:uid="{00000000-0005-0000-0000-000016370000}"/>
    <cellStyle name="40% - Accent3 20 4" xfId="14427" xr:uid="{00000000-0005-0000-0000-000017370000}"/>
    <cellStyle name="40% - Accent3 20 4 2" xfId="14428" xr:uid="{00000000-0005-0000-0000-000018370000}"/>
    <cellStyle name="40% - Accent3 20 4 3" xfId="14429" xr:uid="{00000000-0005-0000-0000-000019370000}"/>
    <cellStyle name="40% - Accent3 20 4 4" xfId="14430" xr:uid="{00000000-0005-0000-0000-00001A370000}"/>
    <cellStyle name="40% - Accent3 20 4_Essbase BS Tax Accounts EOY" xfId="14431" xr:uid="{00000000-0005-0000-0000-00001B370000}"/>
    <cellStyle name="40% - Accent3 20 5" xfId="14432" xr:uid="{00000000-0005-0000-0000-00001C370000}"/>
    <cellStyle name="40% - Accent3 20_Essbase BS Tax Accounts EOY" xfId="14433" xr:uid="{00000000-0005-0000-0000-00001D370000}"/>
    <cellStyle name="40% - Accent3 21" xfId="14434" xr:uid="{00000000-0005-0000-0000-00001E370000}"/>
    <cellStyle name="40% - Accent3 21 2" xfId="14435" xr:uid="{00000000-0005-0000-0000-00001F370000}"/>
    <cellStyle name="40% - Accent3 21 2 2" xfId="14436" xr:uid="{00000000-0005-0000-0000-000020370000}"/>
    <cellStyle name="40% - Accent3 21 2 3" xfId="14437" xr:uid="{00000000-0005-0000-0000-000021370000}"/>
    <cellStyle name="40% - Accent3 21 2 4" xfId="14438" xr:uid="{00000000-0005-0000-0000-000022370000}"/>
    <cellStyle name="40% - Accent3 21 2_Essbase BS Tax Accounts EOY" xfId="14439" xr:uid="{00000000-0005-0000-0000-000023370000}"/>
    <cellStyle name="40% - Accent3 21 3" xfId="14440" xr:uid="{00000000-0005-0000-0000-000024370000}"/>
    <cellStyle name="40% - Accent3 21 3 2" xfId="14441" xr:uid="{00000000-0005-0000-0000-000025370000}"/>
    <cellStyle name="40% - Accent3 21 4" xfId="14442" xr:uid="{00000000-0005-0000-0000-000026370000}"/>
    <cellStyle name="40% - Accent3 21 4 2" xfId="14443" xr:uid="{00000000-0005-0000-0000-000027370000}"/>
    <cellStyle name="40% - Accent3 21 4 3" xfId="14444" xr:uid="{00000000-0005-0000-0000-000028370000}"/>
    <cellStyle name="40% - Accent3 21 4 4" xfId="14445" xr:uid="{00000000-0005-0000-0000-000029370000}"/>
    <cellStyle name="40% - Accent3 21 4_Essbase BS Tax Accounts EOY" xfId="14446" xr:uid="{00000000-0005-0000-0000-00002A370000}"/>
    <cellStyle name="40% - Accent3 21 5" xfId="14447" xr:uid="{00000000-0005-0000-0000-00002B370000}"/>
    <cellStyle name="40% - Accent3 21_Essbase BS Tax Accounts EOY" xfId="14448" xr:uid="{00000000-0005-0000-0000-00002C370000}"/>
    <cellStyle name="40% - Accent3 22" xfId="14449" xr:uid="{00000000-0005-0000-0000-00002D370000}"/>
    <cellStyle name="40% - Accent3 22 2" xfId="14450" xr:uid="{00000000-0005-0000-0000-00002E370000}"/>
    <cellStyle name="40% - Accent3 22 2 2" xfId="14451" xr:uid="{00000000-0005-0000-0000-00002F370000}"/>
    <cellStyle name="40% - Accent3 22 2 3" xfId="14452" xr:uid="{00000000-0005-0000-0000-000030370000}"/>
    <cellStyle name="40% - Accent3 22 2 4" xfId="14453" xr:uid="{00000000-0005-0000-0000-000031370000}"/>
    <cellStyle name="40% - Accent3 22 2_Essbase BS Tax Accounts EOY" xfId="14454" xr:uid="{00000000-0005-0000-0000-000032370000}"/>
    <cellStyle name="40% - Accent3 22 3" xfId="14455" xr:uid="{00000000-0005-0000-0000-000033370000}"/>
    <cellStyle name="40% - Accent3 22 3 2" xfId="14456" xr:uid="{00000000-0005-0000-0000-000034370000}"/>
    <cellStyle name="40% - Accent3 22 4" xfId="14457" xr:uid="{00000000-0005-0000-0000-000035370000}"/>
    <cellStyle name="40% - Accent3 22 4 2" xfId="14458" xr:uid="{00000000-0005-0000-0000-000036370000}"/>
    <cellStyle name="40% - Accent3 22 4 3" xfId="14459" xr:uid="{00000000-0005-0000-0000-000037370000}"/>
    <cellStyle name="40% - Accent3 22 4 4" xfId="14460" xr:uid="{00000000-0005-0000-0000-000038370000}"/>
    <cellStyle name="40% - Accent3 22 4_Essbase BS Tax Accounts EOY" xfId="14461" xr:uid="{00000000-0005-0000-0000-000039370000}"/>
    <cellStyle name="40% - Accent3 22 5" xfId="14462" xr:uid="{00000000-0005-0000-0000-00003A370000}"/>
    <cellStyle name="40% - Accent3 22_Essbase BS Tax Accounts EOY" xfId="14463" xr:uid="{00000000-0005-0000-0000-00003B370000}"/>
    <cellStyle name="40% - Accent3 23" xfId="14464" xr:uid="{00000000-0005-0000-0000-00003C370000}"/>
    <cellStyle name="40% - Accent3 23 2" xfId="14465" xr:uid="{00000000-0005-0000-0000-00003D370000}"/>
    <cellStyle name="40% - Accent3 23 2 2" xfId="14466" xr:uid="{00000000-0005-0000-0000-00003E370000}"/>
    <cellStyle name="40% - Accent3 23 3" xfId="14467" xr:uid="{00000000-0005-0000-0000-00003F370000}"/>
    <cellStyle name="40% - Accent3 23 3 2" xfId="14468" xr:uid="{00000000-0005-0000-0000-000040370000}"/>
    <cellStyle name="40% - Accent3 23 3 3" xfId="14469" xr:uid="{00000000-0005-0000-0000-000041370000}"/>
    <cellStyle name="40% - Accent3 23 3 4" xfId="14470" xr:uid="{00000000-0005-0000-0000-000042370000}"/>
    <cellStyle name="40% - Accent3 23 3_Essbase BS Tax Accounts EOY" xfId="14471" xr:uid="{00000000-0005-0000-0000-000043370000}"/>
    <cellStyle name="40% - Accent3 23 4" xfId="14472" xr:uid="{00000000-0005-0000-0000-000044370000}"/>
    <cellStyle name="40% - Accent3 23_Essbase BS Tax Accounts EOY" xfId="14473" xr:uid="{00000000-0005-0000-0000-000045370000}"/>
    <cellStyle name="40% - Accent3 24" xfId="14474" xr:uid="{00000000-0005-0000-0000-000046370000}"/>
    <cellStyle name="40% - Accent3 24 10" xfId="14475" xr:uid="{00000000-0005-0000-0000-000047370000}"/>
    <cellStyle name="40% - Accent3 24 11" xfId="14476" xr:uid="{00000000-0005-0000-0000-000048370000}"/>
    <cellStyle name="40% - Accent3 24 11 2" xfId="14477" xr:uid="{00000000-0005-0000-0000-000049370000}"/>
    <cellStyle name="40% - Accent3 24 11 2 2" xfId="14478" xr:uid="{00000000-0005-0000-0000-00004A370000}"/>
    <cellStyle name="40% - Accent3 24 11 2 3" xfId="14479" xr:uid="{00000000-0005-0000-0000-00004B370000}"/>
    <cellStyle name="40% - Accent3 24 11 2_Essbase BS Tax Accounts EOY" xfId="14480" xr:uid="{00000000-0005-0000-0000-00004C370000}"/>
    <cellStyle name="40% - Accent3 24 11 3" xfId="14481" xr:uid="{00000000-0005-0000-0000-00004D370000}"/>
    <cellStyle name="40% - Accent3 24 11 4" xfId="14482" xr:uid="{00000000-0005-0000-0000-00004E370000}"/>
    <cellStyle name="40% - Accent3 24 11_Essbase BS Tax Accounts EOY" xfId="14483" xr:uid="{00000000-0005-0000-0000-00004F370000}"/>
    <cellStyle name="40% - Accent3 24 12" xfId="14484" xr:uid="{00000000-0005-0000-0000-000050370000}"/>
    <cellStyle name="40% - Accent3 24 12 2" xfId="14485" xr:uid="{00000000-0005-0000-0000-000051370000}"/>
    <cellStyle name="40% - Accent3 24 12 2 2" xfId="14486" xr:uid="{00000000-0005-0000-0000-000052370000}"/>
    <cellStyle name="40% - Accent3 24 12 2 3" xfId="14487" xr:uid="{00000000-0005-0000-0000-000053370000}"/>
    <cellStyle name="40% - Accent3 24 12 2_Essbase BS Tax Accounts EOY" xfId="14488" xr:uid="{00000000-0005-0000-0000-000054370000}"/>
    <cellStyle name="40% - Accent3 24 12 3" xfId="14489" xr:uid="{00000000-0005-0000-0000-000055370000}"/>
    <cellStyle name="40% - Accent3 24 12 4" xfId="14490" xr:uid="{00000000-0005-0000-0000-000056370000}"/>
    <cellStyle name="40% - Accent3 24 12_Essbase BS Tax Accounts EOY" xfId="14491" xr:uid="{00000000-0005-0000-0000-000057370000}"/>
    <cellStyle name="40% - Accent3 24 13" xfId="14492" xr:uid="{00000000-0005-0000-0000-000058370000}"/>
    <cellStyle name="40% - Accent3 24 14" xfId="14493" xr:uid="{00000000-0005-0000-0000-000059370000}"/>
    <cellStyle name="40% - Accent3 24 15" xfId="14494" xr:uid="{00000000-0005-0000-0000-00005A370000}"/>
    <cellStyle name="40% - Accent3 24 2" xfId="14495" xr:uid="{00000000-0005-0000-0000-00005B370000}"/>
    <cellStyle name="40% - Accent3 24 2 2" xfId="14496" xr:uid="{00000000-0005-0000-0000-00005C370000}"/>
    <cellStyle name="40% - Accent3 24 2 3" xfId="14497" xr:uid="{00000000-0005-0000-0000-00005D370000}"/>
    <cellStyle name="40% - Accent3 24 2 4" xfId="14498" xr:uid="{00000000-0005-0000-0000-00005E370000}"/>
    <cellStyle name="40% - Accent3 24 2_Essbase BS Tax Accounts EOY" xfId="14499" xr:uid="{00000000-0005-0000-0000-00005F370000}"/>
    <cellStyle name="40% - Accent3 24 3" xfId="14500" xr:uid="{00000000-0005-0000-0000-000060370000}"/>
    <cellStyle name="40% - Accent3 24 3 2" xfId="14501" xr:uid="{00000000-0005-0000-0000-000061370000}"/>
    <cellStyle name="40% - Accent3 24 3 2 2" xfId="14502" xr:uid="{00000000-0005-0000-0000-000062370000}"/>
    <cellStyle name="40% - Accent3 24 3 2 2 2" xfId="14503" xr:uid="{00000000-0005-0000-0000-000063370000}"/>
    <cellStyle name="40% - Accent3 24 3 2 2 2 2" xfId="14504" xr:uid="{00000000-0005-0000-0000-000064370000}"/>
    <cellStyle name="40% - Accent3 24 3 2 2 2 3" xfId="14505" xr:uid="{00000000-0005-0000-0000-000065370000}"/>
    <cellStyle name="40% - Accent3 24 3 2 2 2_Essbase BS Tax Accounts EOY" xfId="14506" xr:uid="{00000000-0005-0000-0000-000066370000}"/>
    <cellStyle name="40% - Accent3 24 3 2 2 3" xfId="14507" xr:uid="{00000000-0005-0000-0000-000067370000}"/>
    <cellStyle name="40% - Accent3 24 3 2 2 4" xfId="14508" xr:uid="{00000000-0005-0000-0000-000068370000}"/>
    <cellStyle name="40% - Accent3 24 3 2 2_Essbase BS Tax Accounts EOY" xfId="14509" xr:uid="{00000000-0005-0000-0000-000069370000}"/>
    <cellStyle name="40% - Accent3 24 3 2 3" xfId="14510" xr:uid="{00000000-0005-0000-0000-00006A370000}"/>
    <cellStyle name="40% - Accent3 24 3 2 3 2" xfId="14511" xr:uid="{00000000-0005-0000-0000-00006B370000}"/>
    <cellStyle name="40% - Accent3 24 3 2 3 3" xfId="14512" xr:uid="{00000000-0005-0000-0000-00006C370000}"/>
    <cellStyle name="40% - Accent3 24 3 2 3_Essbase BS Tax Accounts EOY" xfId="14513" xr:uid="{00000000-0005-0000-0000-00006D370000}"/>
    <cellStyle name="40% - Accent3 24 3 2 4" xfId="14514" xr:uid="{00000000-0005-0000-0000-00006E370000}"/>
    <cellStyle name="40% - Accent3 24 3 2 5" xfId="14515" xr:uid="{00000000-0005-0000-0000-00006F370000}"/>
    <cellStyle name="40% - Accent3 24 3 2_Essbase BS Tax Accounts EOY" xfId="14516" xr:uid="{00000000-0005-0000-0000-000070370000}"/>
    <cellStyle name="40% - Accent3 24 3 3" xfId="14517" xr:uid="{00000000-0005-0000-0000-000071370000}"/>
    <cellStyle name="40% - Accent3 24 3 3 2" xfId="14518" xr:uid="{00000000-0005-0000-0000-000072370000}"/>
    <cellStyle name="40% - Accent3 24 3 3 2 2" xfId="14519" xr:uid="{00000000-0005-0000-0000-000073370000}"/>
    <cellStyle name="40% - Accent3 24 3 3 2 3" xfId="14520" xr:uid="{00000000-0005-0000-0000-000074370000}"/>
    <cellStyle name="40% - Accent3 24 3 3 2_Essbase BS Tax Accounts EOY" xfId="14521" xr:uid="{00000000-0005-0000-0000-000075370000}"/>
    <cellStyle name="40% - Accent3 24 3 3 3" xfId="14522" xr:uid="{00000000-0005-0000-0000-000076370000}"/>
    <cellStyle name="40% - Accent3 24 3 3 4" xfId="14523" xr:uid="{00000000-0005-0000-0000-000077370000}"/>
    <cellStyle name="40% - Accent3 24 3 3_Essbase BS Tax Accounts EOY" xfId="14524" xr:uid="{00000000-0005-0000-0000-000078370000}"/>
    <cellStyle name="40% - Accent3 24 3 4" xfId="14525" xr:uid="{00000000-0005-0000-0000-000079370000}"/>
    <cellStyle name="40% - Accent3 24 3 4 2" xfId="14526" xr:uid="{00000000-0005-0000-0000-00007A370000}"/>
    <cellStyle name="40% - Accent3 24 3 4 3" xfId="14527" xr:uid="{00000000-0005-0000-0000-00007B370000}"/>
    <cellStyle name="40% - Accent3 24 3 4_Essbase BS Tax Accounts EOY" xfId="14528" xr:uid="{00000000-0005-0000-0000-00007C370000}"/>
    <cellStyle name="40% - Accent3 24 3 5" xfId="14529" xr:uid="{00000000-0005-0000-0000-00007D370000}"/>
    <cellStyle name="40% - Accent3 24 3 6" xfId="14530" xr:uid="{00000000-0005-0000-0000-00007E370000}"/>
    <cellStyle name="40% - Accent3 24 3 7" xfId="14531" xr:uid="{00000000-0005-0000-0000-00007F370000}"/>
    <cellStyle name="40% - Accent3 24 3_Essbase BS Tax Accounts EOY" xfId="14532" xr:uid="{00000000-0005-0000-0000-000080370000}"/>
    <cellStyle name="40% - Accent3 24 4" xfId="14533" xr:uid="{00000000-0005-0000-0000-000081370000}"/>
    <cellStyle name="40% - Accent3 24 4 2" xfId="14534" xr:uid="{00000000-0005-0000-0000-000082370000}"/>
    <cellStyle name="40% - Accent3 24 4 2 2" xfId="14535" xr:uid="{00000000-0005-0000-0000-000083370000}"/>
    <cellStyle name="40% - Accent3 24 4 2 2 2" xfId="14536" xr:uid="{00000000-0005-0000-0000-000084370000}"/>
    <cellStyle name="40% - Accent3 24 4 2 2 3" xfId="14537" xr:uid="{00000000-0005-0000-0000-000085370000}"/>
    <cellStyle name="40% - Accent3 24 4 2 2_Essbase BS Tax Accounts EOY" xfId="14538" xr:uid="{00000000-0005-0000-0000-000086370000}"/>
    <cellStyle name="40% - Accent3 24 4 2 3" xfId="14539" xr:uid="{00000000-0005-0000-0000-000087370000}"/>
    <cellStyle name="40% - Accent3 24 4 2 4" xfId="14540" xr:uid="{00000000-0005-0000-0000-000088370000}"/>
    <cellStyle name="40% - Accent3 24 4 2_Essbase BS Tax Accounts EOY" xfId="14541" xr:uid="{00000000-0005-0000-0000-000089370000}"/>
    <cellStyle name="40% - Accent3 24 4 3" xfId="14542" xr:uid="{00000000-0005-0000-0000-00008A370000}"/>
    <cellStyle name="40% - Accent3 24 4 3 2" xfId="14543" xr:uid="{00000000-0005-0000-0000-00008B370000}"/>
    <cellStyle name="40% - Accent3 24 4 3 3" xfId="14544" xr:uid="{00000000-0005-0000-0000-00008C370000}"/>
    <cellStyle name="40% - Accent3 24 4 3_Essbase BS Tax Accounts EOY" xfId="14545" xr:uid="{00000000-0005-0000-0000-00008D370000}"/>
    <cellStyle name="40% - Accent3 24 4 4" xfId="14546" xr:uid="{00000000-0005-0000-0000-00008E370000}"/>
    <cellStyle name="40% - Accent3 24 4 5" xfId="14547" xr:uid="{00000000-0005-0000-0000-00008F370000}"/>
    <cellStyle name="40% - Accent3 24 4_Essbase BS Tax Accounts EOY" xfId="14548" xr:uid="{00000000-0005-0000-0000-000090370000}"/>
    <cellStyle name="40% - Accent3 24 5" xfId="14549" xr:uid="{00000000-0005-0000-0000-000091370000}"/>
    <cellStyle name="40% - Accent3 24 6" xfId="14550" xr:uid="{00000000-0005-0000-0000-000092370000}"/>
    <cellStyle name="40% - Accent3 24 7" xfId="14551" xr:uid="{00000000-0005-0000-0000-000093370000}"/>
    <cellStyle name="40% - Accent3 24 8" xfId="14552" xr:uid="{00000000-0005-0000-0000-000094370000}"/>
    <cellStyle name="40% - Accent3 24 9" xfId="14553" xr:uid="{00000000-0005-0000-0000-000095370000}"/>
    <cellStyle name="40% - Accent3 24_Basis Detail" xfId="14554" xr:uid="{00000000-0005-0000-0000-000096370000}"/>
    <cellStyle name="40% - Accent3 25" xfId="14555" xr:uid="{00000000-0005-0000-0000-000097370000}"/>
    <cellStyle name="40% - Accent3 25 10" xfId="14556" xr:uid="{00000000-0005-0000-0000-000098370000}"/>
    <cellStyle name="40% - Accent3 25 11" xfId="14557" xr:uid="{00000000-0005-0000-0000-000099370000}"/>
    <cellStyle name="40% - Accent3 25 12" xfId="14558" xr:uid="{00000000-0005-0000-0000-00009A370000}"/>
    <cellStyle name="40% - Accent3 25 2" xfId="14559" xr:uid="{00000000-0005-0000-0000-00009B370000}"/>
    <cellStyle name="40% - Accent3 25 2 2" xfId="14560" xr:uid="{00000000-0005-0000-0000-00009C370000}"/>
    <cellStyle name="40% - Accent3 25 2 3" xfId="14561" xr:uid="{00000000-0005-0000-0000-00009D370000}"/>
    <cellStyle name="40% - Accent3 25 2 4" xfId="14562" xr:uid="{00000000-0005-0000-0000-00009E370000}"/>
    <cellStyle name="40% - Accent3 25 2 5" xfId="14563" xr:uid="{00000000-0005-0000-0000-00009F370000}"/>
    <cellStyle name="40% - Accent3 25 2_Essbase BS Tax Accounts EOY" xfId="14564" xr:uid="{00000000-0005-0000-0000-0000A0370000}"/>
    <cellStyle name="40% - Accent3 25 3" xfId="14565" xr:uid="{00000000-0005-0000-0000-0000A1370000}"/>
    <cellStyle name="40% - Accent3 25 3 2" xfId="14566" xr:uid="{00000000-0005-0000-0000-0000A2370000}"/>
    <cellStyle name="40% - Accent3 25 3 3" xfId="14567" xr:uid="{00000000-0005-0000-0000-0000A3370000}"/>
    <cellStyle name="40% - Accent3 25 3 4" xfId="14568" xr:uid="{00000000-0005-0000-0000-0000A4370000}"/>
    <cellStyle name="40% - Accent3 25 4" xfId="14569" xr:uid="{00000000-0005-0000-0000-0000A5370000}"/>
    <cellStyle name="40% - Accent3 25 4 2" xfId="14570" xr:uid="{00000000-0005-0000-0000-0000A6370000}"/>
    <cellStyle name="40% - Accent3 25 4 3" xfId="14571" xr:uid="{00000000-0005-0000-0000-0000A7370000}"/>
    <cellStyle name="40% - Accent3 25 4 4" xfId="14572" xr:uid="{00000000-0005-0000-0000-0000A8370000}"/>
    <cellStyle name="40% - Accent3 25 4 5" xfId="14573" xr:uid="{00000000-0005-0000-0000-0000A9370000}"/>
    <cellStyle name="40% - Accent3 25 4 6" xfId="14574" xr:uid="{00000000-0005-0000-0000-0000AA370000}"/>
    <cellStyle name="40% - Accent3 25 4_Essbase BS Tax Accounts EOY" xfId="14575" xr:uid="{00000000-0005-0000-0000-0000AB370000}"/>
    <cellStyle name="40% - Accent3 25 5" xfId="14576" xr:uid="{00000000-0005-0000-0000-0000AC370000}"/>
    <cellStyle name="40% - Accent3 25 5 2" xfId="14577" xr:uid="{00000000-0005-0000-0000-0000AD370000}"/>
    <cellStyle name="40% - Accent3 25 5 2 2" xfId="14578" xr:uid="{00000000-0005-0000-0000-0000AE370000}"/>
    <cellStyle name="40% - Accent3 25 5 2 2 2" xfId="14579" xr:uid="{00000000-0005-0000-0000-0000AF370000}"/>
    <cellStyle name="40% - Accent3 25 5 2 2 2 2" xfId="14580" xr:uid="{00000000-0005-0000-0000-0000B0370000}"/>
    <cellStyle name="40% - Accent3 25 5 2 2 2 3" xfId="14581" xr:uid="{00000000-0005-0000-0000-0000B1370000}"/>
    <cellStyle name="40% - Accent3 25 5 2 2 2_Essbase BS Tax Accounts EOY" xfId="14582" xr:uid="{00000000-0005-0000-0000-0000B2370000}"/>
    <cellStyle name="40% - Accent3 25 5 2 2 3" xfId="14583" xr:uid="{00000000-0005-0000-0000-0000B3370000}"/>
    <cellStyle name="40% - Accent3 25 5 2 2 4" xfId="14584" xr:uid="{00000000-0005-0000-0000-0000B4370000}"/>
    <cellStyle name="40% - Accent3 25 5 2 2_Essbase BS Tax Accounts EOY" xfId="14585" xr:uid="{00000000-0005-0000-0000-0000B5370000}"/>
    <cellStyle name="40% - Accent3 25 5 2 3" xfId="14586" xr:uid="{00000000-0005-0000-0000-0000B6370000}"/>
    <cellStyle name="40% - Accent3 25 5 2 3 2" xfId="14587" xr:uid="{00000000-0005-0000-0000-0000B7370000}"/>
    <cellStyle name="40% - Accent3 25 5 2 3 3" xfId="14588" xr:uid="{00000000-0005-0000-0000-0000B8370000}"/>
    <cellStyle name="40% - Accent3 25 5 2 3_Essbase BS Tax Accounts EOY" xfId="14589" xr:uid="{00000000-0005-0000-0000-0000B9370000}"/>
    <cellStyle name="40% - Accent3 25 5 2 4" xfId="14590" xr:uid="{00000000-0005-0000-0000-0000BA370000}"/>
    <cellStyle name="40% - Accent3 25 5 2 5" xfId="14591" xr:uid="{00000000-0005-0000-0000-0000BB370000}"/>
    <cellStyle name="40% - Accent3 25 5 2_Essbase BS Tax Accounts EOY" xfId="14592" xr:uid="{00000000-0005-0000-0000-0000BC370000}"/>
    <cellStyle name="40% - Accent3 25 5 3" xfId="14593" xr:uid="{00000000-0005-0000-0000-0000BD370000}"/>
    <cellStyle name="40% - Accent3 25 5 3 2" xfId="14594" xr:uid="{00000000-0005-0000-0000-0000BE370000}"/>
    <cellStyle name="40% - Accent3 25 5 3 2 2" xfId="14595" xr:uid="{00000000-0005-0000-0000-0000BF370000}"/>
    <cellStyle name="40% - Accent3 25 5 3 2 3" xfId="14596" xr:uid="{00000000-0005-0000-0000-0000C0370000}"/>
    <cellStyle name="40% - Accent3 25 5 3 2_Essbase BS Tax Accounts EOY" xfId="14597" xr:uid="{00000000-0005-0000-0000-0000C1370000}"/>
    <cellStyle name="40% - Accent3 25 5 3 3" xfId="14598" xr:uid="{00000000-0005-0000-0000-0000C2370000}"/>
    <cellStyle name="40% - Accent3 25 5 3 4" xfId="14599" xr:uid="{00000000-0005-0000-0000-0000C3370000}"/>
    <cellStyle name="40% - Accent3 25 5 3_Essbase BS Tax Accounts EOY" xfId="14600" xr:uid="{00000000-0005-0000-0000-0000C4370000}"/>
    <cellStyle name="40% - Accent3 25 5 4" xfId="14601" xr:uid="{00000000-0005-0000-0000-0000C5370000}"/>
    <cellStyle name="40% - Accent3 25 5 4 2" xfId="14602" xr:uid="{00000000-0005-0000-0000-0000C6370000}"/>
    <cellStyle name="40% - Accent3 25 5 4 3" xfId="14603" xr:uid="{00000000-0005-0000-0000-0000C7370000}"/>
    <cellStyle name="40% - Accent3 25 5 4_Essbase BS Tax Accounts EOY" xfId="14604" xr:uid="{00000000-0005-0000-0000-0000C8370000}"/>
    <cellStyle name="40% - Accent3 25 5 5" xfId="14605" xr:uid="{00000000-0005-0000-0000-0000C9370000}"/>
    <cellStyle name="40% - Accent3 25 5 6" xfId="14606" xr:uid="{00000000-0005-0000-0000-0000CA370000}"/>
    <cellStyle name="40% - Accent3 25 5 7" xfId="14607" xr:uid="{00000000-0005-0000-0000-0000CB370000}"/>
    <cellStyle name="40% - Accent3 25 5_Essbase BS Tax Accounts EOY" xfId="14608" xr:uid="{00000000-0005-0000-0000-0000CC370000}"/>
    <cellStyle name="40% - Accent3 25 6" xfId="14609" xr:uid="{00000000-0005-0000-0000-0000CD370000}"/>
    <cellStyle name="40% - Accent3 25 6 2" xfId="14610" xr:uid="{00000000-0005-0000-0000-0000CE370000}"/>
    <cellStyle name="40% - Accent3 25 6 2 2" xfId="14611" xr:uid="{00000000-0005-0000-0000-0000CF370000}"/>
    <cellStyle name="40% - Accent3 25 6 2 2 2" xfId="14612" xr:uid="{00000000-0005-0000-0000-0000D0370000}"/>
    <cellStyle name="40% - Accent3 25 6 2 2 3" xfId="14613" xr:uid="{00000000-0005-0000-0000-0000D1370000}"/>
    <cellStyle name="40% - Accent3 25 6 2 2_Essbase BS Tax Accounts EOY" xfId="14614" xr:uid="{00000000-0005-0000-0000-0000D2370000}"/>
    <cellStyle name="40% - Accent3 25 6 2 3" xfId="14615" xr:uid="{00000000-0005-0000-0000-0000D3370000}"/>
    <cellStyle name="40% - Accent3 25 6 2 4" xfId="14616" xr:uid="{00000000-0005-0000-0000-0000D4370000}"/>
    <cellStyle name="40% - Accent3 25 6 2_Essbase BS Tax Accounts EOY" xfId="14617" xr:uid="{00000000-0005-0000-0000-0000D5370000}"/>
    <cellStyle name="40% - Accent3 25 6 3" xfId="14618" xr:uid="{00000000-0005-0000-0000-0000D6370000}"/>
    <cellStyle name="40% - Accent3 25 6 3 2" xfId="14619" xr:uid="{00000000-0005-0000-0000-0000D7370000}"/>
    <cellStyle name="40% - Accent3 25 6 3 3" xfId="14620" xr:uid="{00000000-0005-0000-0000-0000D8370000}"/>
    <cellStyle name="40% - Accent3 25 6 3_Essbase BS Tax Accounts EOY" xfId="14621" xr:uid="{00000000-0005-0000-0000-0000D9370000}"/>
    <cellStyle name="40% - Accent3 25 6 4" xfId="14622" xr:uid="{00000000-0005-0000-0000-0000DA370000}"/>
    <cellStyle name="40% - Accent3 25 6 5" xfId="14623" xr:uid="{00000000-0005-0000-0000-0000DB370000}"/>
    <cellStyle name="40% - Accent3 25 6 6" xfId="14624" xr:uid="{00000000-0005-0000-0000-0000DC370000}"/>
    <cellStyle name="40% - Accent3 25 6_Essbase BS Tax Accounts EOY" xfId="14625" xr:uid="{00000000-0005-0000-0000-0000DD370000}"/>
    <cellStyle name="40% - Accent3 25 7" xfId="14626" xr:uid="{00000000-0005-0000-0000-0000DE370000}"/>
    <cellStyle name="40% - Accent3 25 7 2" xfId="14627" xr:uid="{00000000-0005-0000-0000-0000DF370000}"/>
    <cellStyle name="40% - Accent3 25 7 2 2" xfId="14628" xr:uid="{00000000-0005-0000-0000-0000E0370000}"/>
    <cellStyle name="40% - Accent3 25 7 2 3" xfId="14629" xr:uid="{00000000-0005-0000-0000-0000E1370000}"/>
    <cellStyle name="40% - Accent3 25 7 2_Essbase BS Tax Accounts EOY" xfId="14630" xr:uid="{00000000-0005-0000-0000-0000E2370000}"/>
    <cellStyle name="40% - Accent3 25 7 3" xfId="14631" xr:uid="{00000000-0005-0000-0000-0000E3370000}"/>
    <cellStyle name="40% - Accent3 25 7 4" xfId="14632" xr:uid="{00000000-0005-0000-0000-0000E4370000}"/>
    <cellStyle name="40% - Accent3 25 7_Essbase BS Tax Accounts EOY" xfId="14633" xr:uid="{00000000-0005-0000-0000-0000E5370000}"/>
    <cellStyle name="40% - Accent3 25 8" xfId="14634" xr:uid="{00000000-0005-0000-0000-0000E6370000}"/>
    <cellStyle name="40% - Accent3 25 8 2" xfId="14635" xr:uid="{00000000-0005-0000-0000-0000E7370000}"/>
    <cellStyle name="40% - Accent3 25 8 2 2" xfId="14636" xr:uid="{00000000-0005-0000-0000-0000E8370000}"/>
    <cellStyle name="40% - Accent3 25 8 2 3" xfId="14637" xr:uid="{00000000-0005-0000-0000-0000E9370000}"/>
    <cellStyle name="40% - Accent3 25 8 2_Essbase BS Tax Accounts EOY" xfId="14638" xr:uid="{00000000-0005-0000-0000-0000EA370000}"/>
    <cellStyle name="40% - Accent3 25 8 3" xfId="14639" xr:uid="{00000000-0005-0000-0000-0000EB370000}"/>
    <cellStyle name="40% - Accent3 25 8 4" xfId="14640" xr:uid="{00000000-0005-0000-0000-0000EC370000}"/>
    <cellStyle name="40% - Accent3 25 8_Essbase BS Tax Accounts EOY" xfId="14641" xr:uid="{00000000-0005-0000-0000-0000ED370000}"/>
    <cellStyle name="40% - Accent3 25 9" xfId="14642" xr:uid="{00000000-0005-0000-0000-0000EE370000}"/>
    <cellStyle name="40% - Accent3 25_Basis Detail" xfId="14643" xr:uid="{00000000-0005-0000-0000-0000EF370000}"/>
    <cellStyle name="40% - Accent3 26" xfId="14644" xr:uid="{00000000-0005-0000-0000-0000F0370000}"/>
    <cellStyle name="40% - Accent3 26 10" xfId="14645" xr:uid="{00000000-0005-0000-0000-0000F1370000}"/>
    <cellStyle name="40% - Accent3 26 11" xfId="14646" xr:uid="{00000000-0005-0000-0000-0000F2370000}"/>
    <cellStyle name="40% - Accent3 26 2" xfId="14647" xr:uid="{00000000-0005-0000-0000-0000F3370000}"/>
    <cellStyle name="40% - Accent3 26 2 2" xfId="14648" xr:uid="{00000000-0005-0000-0000-0000F4370000}"/>
    <cellStyle name="40% - Accent3 26 2 2 2" xfId="14649" xr:uid="{00000000-0005-0000-0000-0000F5370000}"/>
    <cellStyle name="40% - Accent3 26 2 2 2 2" xfId="14650" xr:uid="{00000000-0005-0000-0000-0000F6370000}"/>
    <cellStyle name="40% - Accent3 26 2 2 2 3" xfId="14651" xr:uid="{00000000-0005-0000-0000-0000F7370000}"/>
    <cellStyle name="40% - Accent3 26 2 2 2_Essbase BS Tax Accounts EOY" xfId="14652" xr:uid="{00000000-0005-0000-0000-0000F8370000}"/>
    <cellStyle name="40% - Accent3 26 2 2 3" xfId="14653" xr:uid="{00000000-0005-0000-0000-0000F9370000}"/>
    <cellStyle name="40% - Accent3 26 2 2 4" xfId="14654" xr:uid="{00000000-0005-0000-0000-0000FA370000}"/>
    <cellStyle name="40% - Accent3 26 2 2_Essbase BS Tax Accounts EOY" xfId="14655" xr:uid="{00000000-0005-0000-0000-0000FB370000}"/>
    <cellStyle name="40% - Accent3 26 2 3" xfId="14656" xr:uid="{00000000-0005-0000-0000-0000FC370000}"/>
    <cellStyle name="40% - Accent3 26 2 3 2" xfId="14657" xr:uid="{00000000-0005-0000-0000-0000FD370000}"/>
    <cellStyle name="40% - Accent3 26 2 3 2 2" xfId="14658" xr:uid="{00000000-0005-0000-0000-0000FE370000}"/>
    <cellStyle name="40% - Accent3 26 2 3 3" xfId="14659" xr:uid="{00000000-0005-0000-0000-0000FF370000}"/>
    <cellStyle name="40% - Accent3 26 2 3 4" xfId="14660" xr:uid="{00000000-0005-0000-0000-000000380000}"/>
    <cellStyle name="40% - Accent3 26 2 3_Essbase BS Tax Accounts EOY" xfId="14661" xr:uid="{00000000-0005-0000-0000-000001380000}"/>
    <cellStyle name="40% - Accent3 26 2 4" xfId="14662" xr:uid="{00000000-0005-0000-0000-000002380000}"/>
    <cellStyle name="40% - Accent3 26 2 4 2" xfId="14663" xr:uid="{00000000-0005-0000-0000-000003380000}"/>
    <cellStyle name="40% - Accent3 26 2 5" xfId="14664" xr:uid="{00000000-0005-0000-0000-000004380000}"/>
    <cellStyle name="40% - Accent3 26 2 6" xfId="14665" xr:uid="{00000000-0005-0000-0000-000005380000}"/>
    <cellStyle name="40% - Accent3 26 2 7" xfId="14666" xr:uid="{00000000-0005-0000-0000-000006380000}"/>
    <cellStyle name="40% - Accent3 26 2_Essbase BS Tax Accounts EOY" xfId="14667" xr:uid="{00000000-0005-0000-0000-000007380000}"/>
    <cellStyle name="40% - Accent3 26 3" xfId="14668" xr:uid="{00000000-0005-0000-0000-000008380000}"/>
    <cellStyle name="40% - Accent3 26 3 2" xfId="14669" xr:uid="{00000000-0005-0000-0000-000009380000}"/>
    <cellStyle name="40% - Accent3 26 3 2 2" xfId="14670" xr:uid="{00000000-0005-0000-0000-00000A380000}"/>
    <cellStyle name="40% - Accent3 26 3 2 3" xfId="14671" xr:uid="{00000000-0005-0000-0000-00000B380000}"/>
    <cellStyle name="40% - Accent3 26 3 2_Essbase BS Tax Accounts EOY" xfId="14672" xr:uid="{00000000-0005-0000-0000-00000C380000}"/>
    <cellStyle name="40% - Accent3 26 3 3" xfId="14673" xr:uid="{00000000-0005-0000-0000-00000D380000}"/>
    <cellStyle name="40% - Accent3 26 3 4" xfId="14674" xr:uid="{00000000-0005-0000-0000-00000E380000}"/>
    <cellStyle name="40% - Accent3 26 3_Essbase BS Tax Accounts EOY" xfId="14675" xr:uid="{00000000-0005-0000-0000-00000F380000}"/>
    <cellStyle name="40% - Accent3 26 4" xfId="14676" xr:uid="{00000000-0005-0000-0000-000010380000}"/>
    <cellStyle name="40% - Accent3 26 4 2" xfId="14677" xr:uid="{00000000-0005-0000-0000-000011380000}"/>
    <cellStyle name="40% - Accent3 26 4 2 2" xfId="14678" xr:uid="{00000000-0005-0000-0000-000012380000}"/>
    <cellStyle name="40% - Accent3 26 4 2 3" xfId="14679" xr:uid="{00000000-0005-0000-0000-000013380000}"/>
    <cellStyle name="40% - Accent3 26 4 3" xfId="14680" xr:uid="{00000000-0005-0000-0000-000014380000}"/>
    <cellStyle name="40% - Accent3 26 4 4" xfId="14681" xr:uid="{00000000-0005-0000-0000-000015380000}"/>
    <cellStyle name="40% - Accent3 26 4_Essbase BS Tax Accounts EOY" xfId="14682" xr:uid="{00000000-0005-0000-0000-000016380000}"/>
    <cellStyle name="40% - Accent3 26 5" xfId="14683" xr:uid="{00000000-0005-0000-0000-000017380000}"/>
    <cellStyle name="40% - Accent3 26 5 2" xfId="14684" xr:uid="{00000000-0005-0000-0000-000018380000}"/>
    <cellStyle name="40% - Accent3 26 5 2 2" xfId="14685" xr:uid="{00000000-0005-0000-0000-000019380000}"/>
    <cellStyle name="40% - Accent3 26 5 3" xfId="14686" xr:uid="{00000000-0005-0000-0000-00001A380000}"/>
    <cellStyle name="40% - Accent3 26 5 4" xfId="14687" xr:uid="{00000000-0005-0000-0000-00001B380000}"/>
    <cellStyle name="40% - Accent3 26 6" xfId="14688" xr:uid="{00000000-0005-0000-0000-00001C380000}"/>
    <cellStyle name="40% - Accent3 26 6 2" xfId="14689" xr:uid="{00000000-0005-0000-0000-00001D380000}"/>
    <cellStyle name="40% - Accent3 26 6 2 2" xfId="14690" xr:uid="{00000000-0005-0000-0000-00001E380000}"/>
    <cellStyle name="40% - Accent3 26 6 3" xfId="14691" xr:uid="{00000000-0005-0000-0000-00001F380000}"/>
    <cellStyle name="40% - Accent3 26 6 4" xfId="14692" xr:uid="{00000000-0005-0000-0000-000020380000}"/>
    <cellStyle name="40% - Accent3 26 6_Essbase BS Tax Accounts EOY" xfId="14693" xr:uid="{00000000-0005-0000-0000-000021380000}"/>
    <cellStyle name="40% - Accent3 26 7" xfId="14694" xr:uid="{00000000-0005-0000-0000-000022380000}"/>
    <cellStyle name="40% - Accent3 26 7 2" xfId="14695" xr:uid="{00000000-0005-0000-0000-000023380000}"/>
    <cellStyle name="40% - Accent3 26 7 2 2" xfId="14696" xr:uid="{00000000-0005-0000-0000-000024380000}"/>
    <cellStyle name="40% - Accent3 26 7 3" xfId="14697" xr:uid="{00000000-0005-0000-0000-000025380000}"/>
    <cellStyle name="40% - Accent3 26 7 4" xfId="14698" xr:uid="{00000000-0005-0000-0000-000026380000}"/>
    <cellStyle name="40% - Accent3 26 7_Essbase BS Tax Accounts EOY" xfId="14699" xr:uid="{00000000-0005-0000-0000-000027380000}"/>
    <cellStyle name="40% - Accent3 26 8" xfId="14700" xr:uid="{00000000-0005-0000-0000-000028380000}"/>
    <cellStyle name="40% - Accent3 26 8 2" xfId="14701" xr:uid="{00000000-0005-0000-0000-000029380000}"/>
    <cellStyle name="40% - Accent3 26 8 2 2" xfId="14702" xr:uid="{00000000-0005-0000-0000-00002A380000}"/>
    <cellStyle name="40% - Accent3 26 8 3" xfId="14703" xr:uid="{00000000-0005-0000-0000-00002B380000}"/>
    <cellStyle name="40% - Accent3 26 8 4" xfId="14704" xr:uid="{00000000-0005-0000-0000-00002C380000}"/>
    <cellStyle name="40% - Accent3 26 8_Essbase BS Tax Accounts EOY" xfId="14705" xr:uid="{00000000-0005-0000-0000-00002D380000}"/>
    <cellStyle name="40% - Accent3 26 9" xfId="14706" xr:uid="{00000000-0005-0000-0000-00002E380000}"/>
    <cellStyle name="40% - Accent3 26 9 2" xfId="14707" xr:uid="{00000000-0005-0000-0000-00002F380000}"/>
    <cellStyle name="40% - Accent3 26_Essbase BS Tax Accounts EOY" xfId="14708" xr:uid="{00000000-0005-0000-0000-000030380000}"/>
    <cellStyle name="40% - Accent3 27" xfId="14709" xr:uid="{00000000-0005-0000-0000-000031380000}"/>
    <cellStyle name="40% - Accent3 27 2" xfId="14710" xr:uid="{00000000-0005-0000-0000-000032380000}"/>
    <cellStyle name="40% - Accent3 27 2 2" xfId="14711" xr:uid="{00000000-0005-0000-0000-000033380000}"/>
    <cellStyle name="40% - Accent3 27 2 2 2" xfId="14712" xr:uid="{00000000-0005-0000-0000-000034380000}"/>
    <cellStyle name="40% - Accent3 27 2 3" xfId="14713" xr:uid="{00000000-0005-0000-0000-000035380000}"/>
    <cellStyle name="40% - Accent3 27 2 4" xfId="14714" xr:uid="{00000000-0005-0000-0000-000036380000}"/>
    <cellStyle name="40% - Accent3 27 2 5" xfId="14715" xr:uid="{00000000-0005-0000-0000-000037380000}"/>
    <cellStyle name="40% - Accent3 27 3" xfId="14716" xr:uid="{00000000-0005-0000-0000-000038380000}"/>
    <cellStyle name="40% - Accent3 27 3 2" xfId="14717" xr:uid="{00000000-0005-0000-0000-000039380000}"/>
    <cellStyle name="40% - Accent3 27 3 3" xfId="14718" xr:uid="{00000000-0005-0000-0000-00003A380000}"/>
    <cellStyle name="40% - Accent3 27 3_Essbase BS Tax Accounts EOY" xfId="14719" xr:uid="{00000000-0005-0000-0000-00003B380000}"/>
    <cellStyle name="40% - Accent3 27 4" xfId="14720" xr:uid="{00000000-0005-0000-0000-00003C380000}"/>
    <cellStyle name="40% - Accent3 27 5" xfId="14721" xr:uid="{00000000-0005-0000-0000-00003D380000}"/>
    <cellStyle name="40% - Accent3 27 6" xfId="14722" xr:uid="{00000000-0005-0000-0000-00003E380000}"/>
    <cellStyle name="40% - Accent3 27_Essbase BS Tax Accounts EOY" xfId="14723" xr:uid="{00000000-0005-0000-0000-00003F380000}"/>
    <cellStyle name="40% - Accent3 28" xfId="14724" xr:uid="{00000000-0005-0000-0000-000040380000}"/>
    <cellStyle name="40% - Accent3 28 2" xfId="14725" xr:uid="{00000000-0005-0000-0000-000041380000}"/>
    <cellStyle name="40% - Accent3 28 2 2" xfId="14726" xr:uid="{00000000-0005-0000-0000-000042380000}"/>
    <cellStyle name="40% - Accent3 28 2 2 2" xfId="14727" xr:uid="{00000000-0005-0000-0000-000043380000}"/>
    <cellStyle name="40% - Accent3 28 2 3" xfId="14728" xr:uid="{00000000-0005-0000-0000-000044380000}"/>
    <cellStyle name="40% - Accent3 28 2 4" xfId="14729" xr:uid="{00000000-0005-0000-0000-000045380000}"/>
    <cellStyle name="40% - Accent3 28 3" xfId="14730" xr:uid="{00000000-0005-0000-0000-000046380000}"/>
    <cellStyle name="40% - Accent3 28 3 2" xfId="14731" xr:uid="{00000000-0005-0000-0000-000047380000}"/>
    <cellStyle name="40% - Accent3 28 4" xfId="14732" xr:uid="{00000000-0005-0000-0000-000048380000}"/>
    <cellStyle name="40% - Accent3 28 5" xfId="14733" xr:uid="{00000000-0005-0000-0000-000049380000}"/>
    <cellStyle name="40% - Accent3 28 6" xfId="14734" xr:uid="{00000000-0005-0000-0000-00004A380000}"/>
    <cellStyle name="40% - Accent3 28_Essbase BS Tax Accounts EOY" xfId="14735" xr:uid="{00000000-0005-0000-0000-00004B380000}"/>
    <cellStyle name="40% - Accent3 29" xfId="14736" xr:uid="{00000000-0005-0000-0000-00004C380000}"/>
    <cellStyle name="40% - Accent3 29 2" xfId="14737" xr:uid="{00000000-0005-0000-0000-00004D380000}"/>
    <cellStyle name="40% - Accent3 29 2 2" xfId="14738" xr:uid="{00000000-0005-0000-0000-00004E380000}"/>
    <cellStyle name="40% - Accent3 29 2 3" xfId="14739" xr:uid="{00000000-0005-0000-0000-00004F380000}"/>
    <cellStyle name="40% - Accent3 29 3" xfId="14740" xr:uid="{00000000-0005-0000-0000-000050380000}"/>
    <cellStyle name="40% - Accent3 29 4" xfId="14741" xr:uid="{00000000-0005-0000-0000-000051380000}"/>
    <cellStyle name="40% - Accent3 29 5" xfId="14742" xr:uid="{00000000-0005-0000-0000-000052380000}"/>
    <cellStyle name="40% - Accent3 29_Essbase BS Tax Accounts EOY" xfId="14743" xr:uid="{00000000-0005-0000-0000-000053380000}"/>
    <cellStyle name="40% - Accent3 3" xfId="14744" xr:uid="{00000000-0005-0000-0000-000054380000}"/>
    <cellStyle name="40% - Accent3 3 2" xfId="14745" xr:uid="{00000000-0005-0000-0000-000055380000}"/>
    <cellStyle name="40% - Accent3 3 2 10" xfId="14746" xr:uid="{00000000-0005-0000-0000-000056380000}"/>
    <cellStyle name="40% - Accent3 3 2 2" xfId="14747" xr:uid="{00000000-0005-0000-0000-000057380000}"/>
    <cellStyle name="40% - Accent3 3 2 2 2" xfId="14748" xr:uid="{00000000-0005-0000-0000-000058380000}"/>
    <cellStyle name="40% - Accent3 3 2 2 2 2" xfId="14749" xr:uid="{00000000-0005-0000-0000-000059380000}"/>
    <cellStyle name="40% - Accent3 3 2 2 3" xfId="14750" xr:uid="{00000000-0005-0000-0000-00005A380000}"/>
    <cellStyle name="40% - Accent3 3 2 2_Essbase BS Tax Accounts EOY" xfId="14751" xr:uid="{00000000-0005-0000-0000-00005B380000}"/>
    <cellStyle name="40% - Accent3 3 2 3" xfId="14752" xr:uid="{00000000-0005-0000-0000-00005C380000}"/>
    <cellStyle name="40% - Accent3 3 2 3 2" xfId="14753" xr:uid="{00000000-0005-0000-0000-00005D380000}"/>
    <cellStyle name="40% - Accent3 3 2 3 2 2" xfId="14754" xr:uid="{00000000-0005-0000-0000-00005E380000}"/>
    <cellStyle name="40% - Accent3 3 2 4" xfId="14755" xr:uid="{00000000-0005-0000-0000-00005F380000}"/>
    <cellStyle name="40% - Accent3 3 2 4 2" xfId="14756" xr:uid="{00000000-0005-0000-0000-000060380000}"/>
    <cellStyle name="40% - Accent3 3 2 4 2 2" xfId="14757" xr:uid="{00000000-0005-0000-0000-000061380000}"/>
    <cellStyle name="40% - Accent3 3 2 4 3" xfId="14758" xr:uid="{00000000-0005-0000-0000-000062380000}"/>
    <cellStyle name="40% - Accent3 3 2 4 4" xfId="14759" xr:uid="{00000000-0005-0000-0000-000063380000}"/>
    <cellStyle name="40% - Accent3 3 2 5" xfId="14760" xr:uid="{00000000-0005-0000-0000-000064380000}"/>
    <cellStyle name="40% - Accent3 3 2 5 2" xfId="14761" xr:uid="{00000000-0005-0000-0000-000065380000}"/>
    <cellStyle name="40% - Accent3 3 2 5 2 2" xfId="14762" xr:uid="{00000000-0005-0000-0000-000066380000}"/>
    <cellStyle name="40% - Accent3 3 2 5 3" xfId="14763" xr:uid="{00000000-0005-0000-0000-000067380000}"/>
    <cellStyle name="40% - Accent3 3 2 5 4" xfId="14764" xr:uid="{00000000-0005-0000-0000-000068380000}"/>
    <cellStyle name="40% - Accent3 3 2 5_Essbase BS Tax Accounts EOY" xfId="14765" xr:uid="{00000000-0005-0000-0000-000069380000}"/>
    <cellStyle name="40% - Accent3 3 2 6" xfId="14766" xr:uid="{00000000-0005-0000-0000-00006A380000}"/>
    <cellStyle name="40% - Accent3 3 2 6 2" xfId="14767" xr:uid="{00000000-0005-0000-0000-00006B380000}"/>
    <cellStyle name="40% - Accent3 3 2 6 2 2" xfId="14768" xr:uid="{00000000-0005-0000-0000-00006C380000}"/>
    <cellStyle name="40% - Accent3 3 2 6 3" xfId="14769" xr:uid="{00000000-0005-0000-0000-00006D380000}"/>
    <cellStyle name="40% - Accent3 3 2 7" xfId="14770" xr:uid="{00000000-0005-0000-0000-00006E380000}"/>
    <cellStyle name="40% - Accent3 3 2 7 2" xfId="14771" xr:uid="{00000000-0005-0000-0000-00006F380000}"/>
    <cellStyle name="40% - Accent3 3 2 8" xfId="14772" xr:uid="{00000000-0005-0000-0000-000070380000}"/>
    <cellStyle name="40% - Accent3 3 2 9" xfId="14773" xr:uid="{00000000-0005-0000-0000-000071380000}"/>
    <cellStyle name="40% - Accent3 3 2_Basis Info" xfId="14774" xr:uid="{00000000-0005-0000-0000-000072380000}"/>
    <cellStyle name="40% - Accent3 3 3" xfId="14775" xr:uid="{00000000-0005-0000-0000-000073380000}"/>
    <cellStyle name="40% - Accent3 3 3 2" xfId="14776" xr:uid="{00000000-0005-0000-0000-000074380000}"/>
    <cellStyle name="40% - Accent3 3 3 2 2" xfId="14777" xr:uid="{00000000-0005-0000-0000-000075380000}"/>
    <cellStyle name="40% - Accent3 3 3 2 3" xfId="14778" xr:uid="{00000000-0005-0000-0000-000076380000}"/>
    <cellStyle name="40% - Accent3 3 3 2 4" xfId="14779" xr:uid="{00000000-0005-0000-0000-000077380000}"/>
    <cellStyle name="40% - Accent3 3 3 2_Essbase BS Tax Accounts EOY" xfId="14780" xr:uid="{00000000-0005-0000-0000-000078380000}"/>
    <cellStyle name="40% - Accent3 3 3 3" xfId="14781" xr:uid="{00000000-0005-0000-0000-000079380000}"/>
    <cellStyle name="40% - Accent3 3 3 4" xfId="14782" xr:uid="{00000000-0005-0000-0000-00007A380000}"/>
    <cellStyle name="40% - Accent3 3 3 4 2" xfId="14783" xr:uid="{00000000-0005-0000-0000-00007B380000}"/>
    <cellStyle name="40% - Accent3 3 3 5" xfId="14784" xr:uid="{00000000-0005-0000-0000-00007C380000}"/>
    <cellStyle name="40% - Accent3 3 3 6" xfId="14785" xr:uid="{00000000-0005-0000-0000-00007D380000}"/>
    <cellStyle name="40% - Accent3 3 3_Essbase BS Tax Accounts EOY" xfId="14786" xr:uid="{00000000-0005-0000-0000-00007E380000}"/>
    <cellStyle name="40% - Accent3 3 4" xfId="14787" xr:uid="{00000000-0005-0000-0000-00007F380000}"/>
    <cellStyle name="40% - Accent3 3 4 2" xfId="14788" xr:uid="{00000000-0005-0000-0000-000080380000}"/>
    <cellStyle name="40% - Accent3 3 4 2 2" xfId="14789" xr:uid="{00000000-0005-0000-0000-000081380000}"/>
    <cellStyle name="40% - Accent3 3 4 2 3" xfId="14790" xr:uid="{00000000-0005-0000-0000-000082380000}"/>
    <cellStyle name="40% - Accent3 3 4 2_Essbase BS Tax Accounts EOY" xfId="14791" xr:uid="{00000000-0005-0000-0000-000083380000}"/>
    <cellStyle name="40% - Accent3 3 4_Essbase BS Tax Accounts EOY" xfId="14792" xr:uid="{00000000-0005-0000-0000-000084380000}"/>
    <cellStyle name="40% - Accent3 3 5" xfId="14793" xr:uid="{00000000-0005-0000-0000-000085380000}"/>
    <cellStyle name="40% - Accent3 3 5 2" xfId="14794" xr:uid="{00000000-0005-0000-0000-000086380000}"/>
    <cellStyle name="40% - Accent3 3 5 2 2" xfId="14795" xr:uid="{00000000-0005-0000-0000-000087380000}"/>
    <cellStyle name="40% - Accent3 3 5 2 2 2" xfId="14796" xr:uid="{00000000-0005-0000-0000-000088380000}"/>
    <cellStyle name="40% - Accent3 3 5 2 3" xfId="14797" xr:uid="{00000000-0005-0000-0000-000089380000}"/>
    <cellStyle name="40% - Accent3 3 5 2 4" xfId="14798" xr:uid="{00000000-0005-0000-0000-00008A380000}"/>
    <cellStyle name="40% - Accent3 3 5 3" xfId="14799" xr:uid="{00000000-0005-0000-0000-00008B380000}"/>
    <cellStyle name="40% - Accent3 3 5 3 2" xfId="14800" xr:uid="{00000000-0005-0000-0000-00008C380000}"/>
    <cellStyle name="40% - Accent3 3 5 3 3" xfId="14801" xr:uid="{00000000-0005-0000-0000-00008D380000}"/>
    <cellStyle name="40% - Accent3 3 5 3_Essbase BS Tax Accounts EOY" xfId="14802" xr:uid="{00000000-0005-0000-0000-00008E380000}"/>
    <cellStyle name="40% - Accent3 3 5 4" xfId="14803" xr:uid="{00000000-0005-0000-0000-00008F380000}"/>
    <cellStyle name="40% - Accent3 3 5 5" xfId="14804" xr:uid="{00000000-0005-0000-0000-000090380000}"/>
    <cellStyle name="40% - Accent3 3 5 6" xfId="14805" xr:uid="{00000000-0005-0000-0000-000091380000}"/>
    <cellStyle name="40% - Accent3 3 5 7" xfId="14806" xr:uid="{00000000-0005-0000-0000-000092380000}"/>
    <cellStyle name="40% - Accent3 3 5_Essbase BS Tax Accounts EOY" xfId="14807" xr:uid="{00000000-0005-0000-0000-000093380000}"/>
    <cellStyle name="40% - Accent3 3 6" xfId="14808" xr:uid="{00000000-0005-0000-0000-000094380000}"/>
    <cellStyle name="40% - Accent3 3 6 2" xfId="14809" xr:uid="{00000000-0005-0000-0000-000095380000}"/>
    <cellStyle name="40% - Accent3 3 6 2 2" xfId="14810" xr:uid="{00000000-0005-0000-0000-000096380000}"/>
    <cellStyle name="40% - Accent3 3 6 3" xfId="14811" xr:uid="{00000000-0005-0000-0000-000097380000}"/>
    <cellStyle name="40% - Accent3 3 6 4" xfId="14812" xr:uid="{00000000-0005-0000-0000-000098380000}"/>
    <cellStyle name="40% - Accent3 3 6 5" xfId="14813" xr:uid="{00000000-0005-0000-0000-000099380000}"/>
    <cellStyle name="40% - Accent3 3 6_Essbase BS Tax Accounts EOY" xfId="14814" xr:uid="{00000000-0005-0000-0000-00009A380000}"/>
    <cellStyle name="40% - Accent3 3 7" xfId="14815" xr:uid="{00000000-0005-0000-0000-00009B380000}"/>
    <cellStyle name="40% - Accent3 3 7 2" xfId="14816" xr:uid="{00000000-0005-0000-0000-00009C380000}"/>
    <cellStyle name="40% - Accent3 3 7 2 2" xfId="14817" xr:uid="{00000000-0005-0000-0000-00009D380000}"/>
    <cellStyle name="40% - Accent3 3 7 3" xfId="14818" xr:uid="{00000000-0005-0000-0000-00009E380000}"/>
    <cellStyle name="40% - Accent3 3 7 4" xfId="14819" xr:uid="{00000000-0005-0000-0000-00009F380000}"/>
    <cellStyle name="40% - Accent3 3 7_Essbase BS Tax Accounts EOY" xfId="14820" xr:uid="{00000000-0005-0000-0000-0000A0380000}"/>
    <cellStyle name="40% - Accent3 3 8" xfId="14821" xr:uid="{00000000-0005-0000-0000-0000A1380000}"/>
    <cellStyle name="40% - Accent3 3 8 2" xfId="14822" xr:uid="{00000000-0005-0000-0000-0000A2380000}"/>
    <cellStyle name="40% - Accent3 3 8 2 2" xfId="14823" xr:uid="{00000000-0005-0000-0000-0000A3380000}"/>
    <cellStyle name="40% - Accent3 3 8 3" xfId="14824" xr:uid="{00000000-0005-0000-0000-0000A4380000}"/>
    <cellStyle name="40% - Accent3 3 8 4" xfId="14825" xr:uid="{00000000-0005-0000-0000-0000A5380000}"/>
    <cellStyle name="40% - Accent3 3 8_Essbase BS Tax Accounts EOY" xfId="14826" xr:uid="{00000000-0005-0000-0000-0000A6380000}"/>
    <cellStyle name="40% - Accent3 3 9" xfId="14827" xr:uid="{00000000-0005-0000-0000-0000A7380000}"/>
    <cellStyle name="40% - Accent3 3 9 2" xfId="14828" xr:uid="{00000000-0005-0000-0000-0000A8380000}"/>
    <cellStyle name="40% - Accent3 3_Cap Software Basis Adj" xfId="14829" xr:uid="{00000000-0005-0000-0000-0000A9380000}"/>
    <cellStyle name="40% - Accent3 30" xfId="14830" xr:uid="{00000000-0005-0000-0000-0000AA380000}"/>
    <cellStyle name="40% - Accent3 30 2" xfId="14831" xr:uid="{00000000-0005-0000-0000-0000AB380000}"/>
    <cellStyle name="40% - Accent3 30 2 2" xfId="14832" xr:uid="{00000000-0005-0000-0000-0000AC380000}"/>
    <cellStyle name="40% - Accent3 30 2 3" xfId="14833" xr:uid="{00000000-0005-0000-0000-0000AD380000}"/>
    <cellStyle name="40% - Accent3 30 3" xfId="14834" xr:uid="{00000000-0005-0000-0000-0000AE380000}"/>
    <cellStyle name="40% - Accent3 30 4" xfId="14835" xr:uid="{00000000-0005-0000-0000-0000AF380000}"/>
    <cellStyle name="40% - Accent3 30 5" xfId="14836" xr:uid="{00000000-0005-0000-0000-0000B0380000}"/>
    <cellStyle name="40% - Accent3 30_Essbase BS Tax Accounts EOY" xfId="14837" xr:uid="{00000000-0005-0000-0000-0000B1380000}"/>
    <cellStyle name="40% - Accent3 31" xfId="14838" xr:uid="{00000000-0005-0000-0000-0000B2380000}"/>
    <cellStyle name="40% - Accent3 31 2" xfId="14839" xr:uid="{00000000-0005-0000-0000-0000B3380000}"/>
    <cellStyle name="40% - Accent3 31 2 2" xfId="14840" xr:uid="{00000000-0005-0000-0000-0000B4380000}"/>
    <cellStyle name="40% - Accent3 31 2 2 2" xfId="14841" xr:uid="{00000000-0005-0000-0000-0000B5380000}"/>
    <cellStyle name="40% - Accent3 31 2 2 2 2" xfId="14842" xr:uid="{00000000-0005-0000-0000-0000B6380000}"/>
    <cellStyle name="40% - Accent3 31 2 2 2 3" xfId="14843" xr:uid="{00000000-0005-0000-0000-0000B7380000}"/>
    <cellStyle name="40% - Accent3 31 2 2 2_Essbase BS Tax Accounts EOY" xfId="14844" xr:uid="{00000000-0005-0000-0000-0000B8380000}"/>
    <cellStyle name="40% - Accent3 31 2 2 3" xfId="14845" xr:uid="{00000000-0005-0000-0000-0000B9380000}"/>
    <cellStyle name="40% - Accent3 31 2 2 4" xfId="14846" xr:uid="{00000000-0005-0000-0000-0000BA380000}"/>
    <cellStyle name="40% - Accent3 31 2 2_Essbase BS Tax Accounts EOY" xfId="14847" xr:uid="{00000000-0005-0000-0000-0000BB380000}"/>
    <cellStyle name="40% - Accent3 31 2 3" xfId="14848" xr:uid="{00000000-0005-0000-0000-0000BC380000}"/>
    <cellStyle name="40% - Accent3 31 2 3 2" xfId="14849" xr:uid="{00000000-0005-0000-0000-0000BD380000}"/>
    <cellStyle name="40% - Accent3 31 2 3 3" xfId="14850" xr:uid="{00000000-0005-0000-0000-0000BE380000}"/>
    <cellStyle name="40% - Accent3 31 2 3_Essbase BS Tax Accounts EOY" xfId="14851" xr:uid="{00000000-0005-0000-0000-0000BF380000}"/>
    <cellStyle name="40% - Accent3 31 2 4" xfId="14852" xr:uid="{00000000-0005-0000-0000-0000C0380000}"/>
    <cellStyle name="40% - Accent3 31 2 5" xfId="14853" xr:uid="{00000000-0005-0000-0000-0000C1380000}"/>
    <cellStyle name="40% - Accent3 31 2_Essbase BS Tax Accounts EOY" xfId="14854" xr:uid="{00000000-0005-0000-0000-0000C2380000}"/>
    <cellStyle name="40% - Accent3 31 3" xfId="14855" xr:uid="{00000000-0005-0000-0000-0000C3380000}"/>
    <cellStyle name="40% - Accent3 31 3 2" xfId="14856" xr:uid="{00000000-0005-0000-0000-0000C4380000}"/>
    <cellStyle name="40% - Accent3 31 3 2 2" xfId="14857" xr:uid="{00000000-0005-0000-0000-0000C5380000}"/>
    <cellStyle name="40% - Accent3 31 3 2 3" xfId="14858" xr:uid="{00000000-0005-0000-0000-0000C6380000}"/>
    <cellStyle name="40% - Accent3 31 3 2_Essbase BS Tax Accounts EOY" xfId="14859" xr:uid="{00000000-0005-0000-0000-0000C7380000}"/>
    <cellStyle name="40% - Accent3 31 3 3" xfId="14860" xr:uid="{00000000-0005-0000-0000-0000C8380000}"/>
    <cellStyle name="40% - Accent3 31 3 4" xfId="14861" xr:uid="{00000000-0005-0000-0000-0000C9380000}"/>
    <cellStyle name="40% - Accent3 31 3_Essbase BS Tax Accounts EOY" xfId="14862" xr:uid="{00000000-0005-0000-0000-0000CA380000}"/>
    <cellStyle name="40% - Accent3 31 4" xfId="14863" xr:uid="{00000000-0005-0000-0000-0000CB380000}"/>
    <cellStyle name="40% - Accent3 31 4 2" xfId="14864" xr:uid="{00000000-0005-0000-0000-0000CC380000}"/>
    <cellStyle name="40% - Accent3 31 4 3" xfId="14865" xr:uid="{00000000-0005-0000-0000-0000CD380000}"/>
    <cellStyle name="40% - Accent3 31 4_Essbase BS Tax Accounts EOY" xfId="14866" xr:uid="{00000000-0005-0000-0000-0000CE380000}"/>
    <cellStyle name="40% - Accent3 31 5" xfId="14867" xr:uid="{00000000-0005-0000-0000-0000CF380000}"/>
    <cellStyle name="40% - Accent3 31 5 2" xfId="14868" xr:uid="{00000000-0005-0000-0000-0000D0380000}"/>
    <cellStyle name="40% - Accent3 31 5 3" xfId="14869" xr:uid="{00000000-0005-0000-0000-0000D1380000}"/>
    <cellStyle name="40% - Accent3 31 5_Essbase BS Tax Accounts EOY" xfId="14870" xr:uid="{00000000-0005-0000-0000-0000D2380000}"/>
    <cellStyle name="40% - Accent3 31 6" xfId="14871" xr:uid="{00000000-0005-0000-0000-0000D3380000}"/>
    <cellStyle name="40% - Accent3 31 7" xfId="14872" xr:uid="{00000000-0005-0000-0000-0000D4380000}"/>
    <cellStyle name="40% - Accent3 31_Essbase BS Tax Accounts EOY" xfId="14873" xr:uid="{00000000-0005-0000-0000-0000D5380000}"/>
    <cellStyle name="40% - Accent3 32" xfId="14874" xr:uid="{00000000-0005-0000-0000-0000D6380000}"/>
    <cellStyle name="40% - Accent3 32 2" xfId="14875" xr:uid="{00000000-0005-0000-0000-0000D7380000}"/>
    <cellStyle name="40% - Accent3 32 2 2" xfId="14876" xr:uid="{00000000-0005-0000-0000-0000D8380000}"/>
    <cellStyle name="40% - Accent3 32 2 2 2" xfId="14877" xr:uid="{00000000-0005-0000-0000-0000D9380000}"/>
    <cellStyle name="40% - Accent3 32 2 2 2 2" xfId="14878" xr:uid="{00000000-0005-0000-0000-0000DA380000}"/>
    <cellStyle name="40% - Accent3 32 2 2 2 3" xfId="14879" xr:uid="{00000000-0005-0000-0000-0000DB380000}"/>
    <cellStyle name="40% - Accent3 32 2 2 2_Essbase BS Tax Accounts EOY" xfId="14880" xr:uid="{00000000-0005-0000-0000-0000DC380000}"/>
    <cellStyle name="40% - Accent3 32 2 2 3" xfId="14881" xr:uid="{00000000-0005-0000-0000-0000DD380000}"/>
    <cellStyle name="40% - Accent3 32 2 2 4" xfId="14882" xr:uid="{00000000-0005-0000-0000-0000DE380000}"/>
    <cellStyle name="40% - Accent3 32 2 2_Essbase BS Tax Accounts EOY" xfId="14883" xr:uid="{00000000-0005-0000-0000-0000DF380000}"/>
    <cellStyle name="40% - Accent3 32 2 3" xfId="14884" xr:uid="{00000000-0005-0000-0000-0000E0380000}"/>
    <cellStyle name="40% - Accent3 32 2 3 2" xfId="14885" xr:uid="{00000000-0005-0000-0000-0000E1380000}"/>
    <cellStyle name="40% - Accent3 32 2 3 3" xfId="14886" xr:uid="{00000000-0005-0000-0000-0000E2380000}"/>
    <cellStyle name="40% - Accent3 32 2 3_Essbase BS Tax Accounts EOY" xfId="14887" xr:uid="{00000000-0005-0000-0000-0000E3380000}"/>
    <cellStyle name="40% - Accent3 32 2 4" xfId="14888" xr:uid="{00000000-0005-0000-0000-0000E4380000}"/>
    <cellStyle name="40% - Accent3 32 2 5" xfId="14889" xr:uid="{00000000-0005-0000-0000-0000E5380000}"/>
    <cellStyle name="40% - Accent3 32 2_Essbase BS Tax Accounts EOY" xfId="14890" xr:uid="{00000000-0005-0000-0000-0000E6380000}"/>
    <cellStyle name="40% - Accent3 32 3" xfId="14891" xr:uid="{00000000-0005-0000-0000-0000E7380000}"/>
    <cellStyle name="40% - Accent3 32 3 2" xfId="14892" xr:uid="{00000000-0005-0000-0000-0000E8380000}"/>
    <cellStyle name="40% - Accent3 32 3 2 2" xfId="14893" xr:uid="{00000000-0005-0000-0000-0000E9380000}"/>
    <cellStyle name="40% - Accent3 32 3 2 3" xfId="14894" xr:uid="{00000000-0005-0000-0000-0000EA380000}"/>
    <cellStyle name="40% - Accent3 32 3 2_Essbase BS Tax Accounts EOY" xfId="14895" xr:uid="{00000000-0005-0000-0000-0000EB380000}"/>
    <cellStyle name="40% - Accent3 32 3 3" xfId="14896" xr:uid="{00000000-0005-0000-0000-0000EC380000}"/>
    <cellStyle name="40% - Accent3 32 3 4" xfId="14897" xr:uid="{00000000-0005-0000-0000-0000ED380000}"/>
    <cellStyle name="40% - Accent3 32 3_Essbase BS Tax Accounts EOY" xfId="14898" xr:uid="{00000000-0005-0000-0000-0000EE380000}"/>
    <cellStyle name="40% - Accent3 32 4" xfId="14899" xr:uid="{00000000-0005-0000-0000-0000EF380000}"/>
    <cellStyle name="40% - Accent3 32 4 2" xfId="14900" xr:uid="{00000000-0005-0000-0000-0000F0380000}"/>
    <cellStyle name="40% - Accent3 32 4 3" xfId="14901" xr:uid="{00000000-0005-0000-0000-0000F1380000}"/>
    <cellStyle name="40% - Accent3 32 4_Essbase BS Tax Accounts EOY" xfId="14902" xr:uid="{00000000-0005-0000-0000-0000F2380000}"/>
    <cellStyle name="40% - Accent3 32 5" xfId="14903" xr:uid="{00000000-0005-0000-0000-0000F3380000}"/>
    <cellStyle name="40% - Accent3 32 5 2" xfId="14904" xr:uid="{00000000-0005-0000-0000-0000F4380000}"/>
    <cellStyle name="40% - Accent3 32 5 3" xfId="14905" xr:uid="{00000000-0005-0000-0000-0000F5380000}"/>
    <cellStyle name="40% - Accent3 32 5_Essbase BS Tax Accounts EOY" xfId="14906" xr:uid="{00000000-0005-0000-0000-0000F6380000}"/>
    <cellStyle name="40% - Accent3 32 6" xfId="14907" xr:uid="{00000000-0005-0000-0000-0000F7380000}"/>
    <cellStyle name="40% - Accent3 32 7" xfId="14908" xr:uid="{00000000-0005-0000-0000-0000F8380000}"/>
    <cellStyle name="40% - Accent3 32_Essbase BS Tax Accounts EOY" xfId="14909" xr:uid="{00000000-0005-0000-0000-0000F9380000}"/>
    <cellStyle name="40% - Accent3 33" xfId="14910" xr:uid="{00000000-0005-0000-0000-0000FA380000}"/>
    <cellStyle name="40% - Accent3 33 2" xfId="14911" xr:uid="{00000000-0005-0000-0000-0000FB380000}"/>
    <cellStyle name="40% - Accent3 33 2 2" xfId="14912" xr:uid="{00000000-0005-0000-0000-0000FC380000}"/>
    <cellStyle name="40% - Accent3 33 2 2 2" xfId="14913" xr:uid="{00000000-0005-0000-0000-0000FD380000}"/>
    <cellStyle name="40% - Accent3 33 2 2 2 2" xfId="14914" xr:uid="{00000000-0005-0000-0000-0000FE380000}"/>
    <cellStyle name="40% - Accent3 33 2 2 2 3" xfId="14915" xr:uid="{00000000-0005-0000-0000-0000FF380000}"/>
    <cellStyle name="40% - Accent3 33 2 2 2_Essbase BS Tax Accounts EOY" xfId="14916" xr:uid="{00000000-0005-0000-0000-000000390000}"/>
    <cellStyle name="40% - Accent3 33 2 2 3" xfId="14917" xr:uid="{00000000-0005-0000-0000-000001390000}"/>
    <cellStyle name="40% - Accent3 33 2 2 4" xfId="14918" xr:uid="{00000000-0005-0000-0000-000002390000}"/>
    <cellStyle name="40% - Accent3 33 2 2_Essbase BS Tax Accounts EOY" xfId="14919" xr:uid="{00000000-0005-0000-0000-000003390000}"/>
    <cellStyle name="40% - Accent3 33 2 3" xfId="14920" xr:uid="{00000000-0005-0000-0000-000004390000}"/>
    <cellStyle name="40% - Accent3 33 2 3 2" xfId="14921" xr:uid="{00000000-0005-0000-0000-000005390000}"/>
    <cellStyle name="40% - Accent3 33 2 3 3" xfId="14922" xr:uid="{00000000-0005-0000-0000-000006390000}"/>
    <cellStyle name="40% - Accent3 33 2 3_Essbase BS Tax Accounts EOY" xfId="14923" xr:uid="{00000000-0005-0000-0000-000007390000}"/>
    <cellStyle name="40% - Accent3 33 2 4" xfId="14924" xr:uid="{00000000-0005-0000-0000-000008390000}"/>
    <cellStyle name="40% - Accent3 33 2 5" xfId="14925" xr:uid="{00000000-0005-0000-0000-000009390000}"/>
    <cellStyle name="40% - Accent3 33 2_Essbase BS Tax Accounts EOY" xfId="14926" xr:uid="{00000000-0005-0000-0000-00000A390000}"/>
    <cellStyle name="40% - Accent3 33 3" xfId="14927" xr:uid="{00000000-0005-0000-0000-00000B390000}"/>
    <cellStyle name="40% - Accent3 33 3 2" xfId="14928" xr:uid="{00000000-0005-0000-0000-00000C390000}"/>
    <cellStyle name="40% - Accent3 33 3 2 2" xfId="14929" xr:uid="{00000000-0005-0000-0000-00000D390000}"/>
    <cellStyle name="40% - Accent3 33 3 2 3" xfId="14930" xr:uid="{00000000-0005-0000-0000-00000E390000}"/>
    <cellStyle name="40% - Accent3 33 3 2_Essbase BS Tax Accounts EOY" xfId="14931" xr:uid="{00000000-0005-0000-0000-00000F390000}"/>
    <cellStyle name="40% - Accent3 33 3 3" xfId="14932" xr:uid="{00000000-0005-0000-0000-000010390000}"/>
    <cellStyle name="40% - Accent3 33 3 4" xfId="14933" xr:uid="{00000000-0005-0000-0000-000011390000}"/>
    <cellStyle name="40% - Accent3 33 3_Essbase BS Tax Accounts EOY" xfId="14934" xr:uid="{00000000-0005-0000-0000-000012390000}"/>
    <cellStyle name="40% - Accent3 33 4" xfId="14935" xr:uid="{00000000-0005-0000-0000-000013390000}"/>
    <cellStyle name="40% - Accent3 33 4 2" xfId="14936" xr:uid="{00000000-0005-0000-0000-000014390000}"/>
    <cellStyle name="40% - Accent3 33 4 3" xfId="14937" xr:uid="{00000000-0005-0000-0000-000015390000}"/>
    <cellStyle name="40% - Accent3 33 4_Essbase BS Tax Accounts EOY" xfId="14938" xr:uid="{00000000-0005-0000-0000-000016390000}"/>
    <cellStyle name="40% - Accent3 33 5" xfId="14939" xr:uid="{00000000-0005-0000-0000-000017390000}"/>
    <cellStyle name="40% - Accent3 33 5 2" xfId="14940" xr:uid="{00000000-0005-0000-0000-000018390000}"/>
    <cellStyle name="40% - Accent3 33 5 3" xfId="14941" xr:uid="{00000000-0005-0000-0000-000019390000}"/>
    <cellStyle name="40% - Accent3 33 5_Essbase BS Tax Accounts EOY" xfId="14942" xr:uid="{00000000-0005-0000-0000-00001A390000}"/>
    <cellStyle name="40% - Accent3 33 6" xfId="14943" xr:uid="{00000000-0005-0000-0000-00001B390000}"/>
    <cellStyle name="40% - Accent3 33 7" xfId="14944" xr:uid="{00000000-0005-0000-0000-00001C390000}"/>
    <cellStyle name="40% - Accent3 33_Essbase BS Tax Accounts EOY" xfId="14945" xr:uid="{00000000-0005-0000-0000-00001D390000}"/>
    <cellStyle name="40% - Accent3 34" xfId="14946" xr:uid="{00000000-0005-0000-0000-00001E390000}"/>
    <cellStyle name="40% - Accent3 34 2" xfId="14947" xr:uid="{00000000-0005-0000-0000-00001F390000}"/>
    <cellStyle name="40% - Accent3 34 2 2" xfId="14948" xr:uid="{00000000-0005-0000-0000-000020390000}"/>
    <cellStyle name="40% - Accent3 34 2 2 2" xfId="14949" xr:uid="{00000000-0005-0000-0000-000021390000}"/>
    <cellStyle name="40% - Accent3 34 2 2 3" xfId="14950" xr:uid="{00000000-0005-0000-0000-000022390000}"/>
    <cellStyle name="40% - Accent3 34 2 2_Essbase BS Tax Accounts EOY" xfId="14951" xr:uid="{00000000-0005-0000-0000-000023390000}"/>
    <cellStyle name="40% - Accent3 34 2 3" xfId="14952" xr:uid="{00000000-0005-0000-0000-000024390000}"/>
    <cellStyle name="40% - Accent3 34 2 4" xfId="14953" xr:uid="{00000000-0005-0000-0000-000025390000}"/>
    <cellStyle name="40% - Accent3 34 2_Essbase BS Tax Accounts EOY" xfId="14954" xr:uid="{00000000-0005-0000-0000-000026390000}"/>
    <cellStyle name="40% - Accent3 34 3" xfId="14955" xr:uid="{00000000-0005-0000-0000-000027390000}"/>
    <cellStyle name="40% - Accent3 34 3 2" xfId="14956" xr:uid="{00000000-0005-0000-0000-000028390000}"/>
    <cellStyle name="40% - Accent3 34 3 3" xfId="14957" xr:uid="{00000000-0005-0000-0000-000029390000}"/>
    <cellStyle name="40% - Accent3 34 3_Essbase BS Tax Accounts EOY" xfId="14958" xr:uid="{00000000-0005-0000-0000-00002A390000}"/>
    <cellStyle name="40% - Accent3 34 4" xfId="14959" xr:uid="{00000000-0005-0000-0000-00002B390000}"/>
    <cellStyle name="40% - Accent3 34 4 2" xfId="14960" xr:uid="{00000000-0005-0000-0000-00002C390000}"/>
    <cellStyle name="40% - Accent3 34 5" xfId="14961" xr:uid="{00000000-0005-0000-0000-00002D390000}"/>
    <cellStyle name="40% - Accent3 34 6" xfId="14962" xr:uid="{00000000-0005-0000-0000-00002E390000}"/>
    <cellStyle name="40% - Accent3 34_Essbase BS Tax Accounts EOY" xfId="14963" xr:uid="{00000000-0005-0000-0000-00002F390000}"/>
    <cellStyle name="40% - Accent3 35" xfId="14964" xr:uid="{00000000-0005-0000-0000-000030390000}"/>
    <cellStyle name="40% - Accent3 35 2" xfId="14965" xr:uid="{00000000-0005-0000-0000-000031390000}"/>
    <cellStyle name="40% - Accent3 35 2 2" xfId="14966" xr:uid="{00000000-0005-0000-0000-000032390000}"/>
    <cellStyle name="40% - Accent3 35 2 2 2" xfId="14967" xr:uid="{00000000-0005-0000-0000-000033390000}"/>
    <cellStyle name="40% - Accent3 35 2 2 3" xfId="14968" xr:uid="{00000000-0005-0000-0000-000034390000}"/>
    <cellStyle name="40% - Accent3 35 2 2_Essbase BS Tax Accounts EOY" xfId="14969" xr:uid="{00000000-0005-0000-0000-000035390000}"/>
    <cellStyle name="40% - Accent3 35 2 3" xfId="14970" xr:uid="{00000000-0005-0000-0000-000036390000}"/>
    <cellStyle name="40% - Accent3 35 2 4" xfId="14971" xr:uid="{00000000-0005-0000-0000-000037390000}"/>
    <cellStyle name="40% - Accent3 35 2_Essbase BS Tax Accounts EOY" xfId="14972" xr:uid="{00000000-0005-0000-0000-000038390000}"/>
    <cellStyle name="40% - Accent3 35 3" xfId="14973" xr:uid="{00000000-0005-0000-0000-000039390000}"/>
    <cellStyle name="40% - Accent3 35 3 2" xfId="14974" xr:uid="{00000000-0005-0000-0000-00003A390000}"/>
    <cellStyle name="40% - Accent3 35 3 3" xfId="14975" xr:uid="{00000000-0005-0000-0000-00003B390000}"/>
    <cellStyle name="40% - Accent3 35 3_Essbase BS Tax Accounts EOY" xfId="14976" xr:uid="{00000000-0005-0000-0000-00003C390000}"/>
    <cellStyle name="40% - Accent3 35 4" xfId="14977" xr:uid="{00000000-0005-0000-0000-00003D390000}"/>
    <cellStyle name="40% - Accent3 35 5" xfId="14978" xr:uid="{00000000-0005-0000-0000-00003E390000}"/>
    <cellStyle name="40% - Accent3 35_Essbase BS Tax Accounts EOY" xfId="14979" xr:uid="{00000000-0005-0000-0000-00003F390000}"/>
    <cellStyle name="40% - Accent3 36" xfId="14980" xr:uid="{00000000-0005-0000-0000-000040390000}"/>
    <cellStyle name="40% - Accent3 36 2" xfId="14981" xr:uid="{00000000-0005-0000-0000-000041390000}"/>
    <cellStyle name="40% - Accent3 36 2 2" xfId="14982" xr:uid="{00000000-0005-0000-0000-000042390000}"/>
    <cellStyle name="40% - Accent3 36 2 2 2" xfId="14983" xr:uid="{00000000-0005-0000-0000-000043390000}"/>
    <cellStyle name="40% - Accent3 36 2 2 3" xfId="14984" xr:uid="{00000000-0005-0000-0000-000044390000}"/>
    <cellStyle name="40% - Accent3 36 2 2_Essbase BS Tax Accounts EOY" xfId="14985" xr:uid="{00000000-0005-0000-0000-000045390000}"/>
    <cellStyle name="40% - Accent3 36 2 3" xfId="14986" xr:uid="{00000000-0005-0000-0000-000046390000}"/>
    <cellStyle name="40% - Accent3 36 2 4" xfId="14987" xr:uid="{00000000-0005-0000-0000-000047390000}"/>
    <cellStyle name="40% - Accent3 36 2_Essbase BS Tax Accounts EOY" xfId="14988" xr:uid="{00000000-0005-0000-0000-000048390000}"/>
    <cellStyle name="40% - Accent3 36 3" xfId="14989" xr:uid="{00000000-0005-0000-0000-000049390000}"/>
    <cellStyle name="40% - Accent3 36 3 2" xfId="14990" xr:uid="{00000000-0005-0000-0000-00004A390000}"/>
    <cellStyle name="40% - Accent3 36 3 3" xfId="14991" xr:uid="{00000000-0005-0000-0000-00004B390000}"/>
    <cellStyle name="40% - Accent3 36 3_Essbase BS Tax Accounts EOY" xfId="14992" xr:uid="{00000000-0005-0000-0000-00004C390000}"/>
    <cellStyle name="40% - Accent3 36 4" xfId="14993" xr:uid="{00000000-0005-0000-0000-00004D390000}"/>
    <cellStyle name="40% - Accent3 36 5" xfId="14994" xr:uid="{00000000-0005-0000-0000-00004E390000}"/>
    <cellStyle name="40% - Accent3 36_Essbase BS Tax Accounts EOY" xfId="14995" xr:uid="{00000000-0005-0000-0000-00004F390000}"/>
    <cellStyle name="40% - Accent3 37" xfId="14996" xr:uid="{00000000-0005-0000-0000-000050390000}"/>
    <cellStyle name="40% - Accent3 37 2" xfId="14997" xr:uid="{00000000-0005-0000-0000-000051390000}"/>
    <cellStyle name="40% - Accent3 37 2 2" xfId="14998" xr:uid="{00000000-0005-0000-0000-000052390000}"/>
    <cellStyle name="40% - Accent3 37 2 2 2" xfId="14999" xr:uid="{00000000-0005-0000-0000-000053390000}"/>
    <cellStyle name="40% - Accent3 37 2 2 3" xfId="15000" xr:uid="{00000000-0005-0000-0000-000054390000}"/>
    <cellStyle name="40% - Accent3 37 2 2_Essbase BS Tax Accounts EOY" xfId="15001" xr:uid="{00000000-0005-0000-0000-000055390000}"/>
    <cellStyle name="40% - Accent3 37 2 3" xfId="15002" xr:uid="{00000000-0005-0000-0000-000056390000}"/>
    <cellStyle name="40% - Accent3 37 2 4" xfId="15003" xr:uid="{00000000-0005-0000-0000-000057390000}"/>
    <cellStyle name="40% - Accent3 37 2_Essbase BS Tax Accounts EOY" xfId="15004" xr:uid="{00000000-0005-0000-0000-000058390000}"/>
    <cellStyle name="40% - Accent3 37 3" xfId="15005" xr:uid="{00000000-0005-0000-0000-000059390000}"/>
    <cellStyle name="40% - Accent3 37 3 2" xfId="15006" xr:uid="{00000000-0005-0000-0000-00005A390000}"/>
    <cellStyle name="40% - Accent3 37 3 3" xfId="15007" xr:uid="{00000000-0005-0000-0000-00005B390000}"/>
    <cellStyle name="40% - Accent3 37 3_Essbase BS Tax Accounts EOY" xfId="15008" xr:uid="{00000000-0005-0000-0000-00005C390000}"/>
    <cellStyle name="40% - Accent3 37 4" xfId="15009" xr:uid="{00000000-0005-0000-0000-00005D390000}"/>
    <cellStyle name="40% - Accent3 37 5" xfId="15010" xr:uid="{00000000-0005-0000-0000-00005E390000}"/>
    <cellStyle name="40% - Accent3 37_Essbase BS Tax Accounts EOY" xfId="15011" xr:uid="{00000000-0005-0000-0000-00005F390000}"/>
    <cellStyle name="40% - Accent3 38" xfId="15012" xr:uid="{00000000-0005-0000-0000-000060390000}"/>
    <cellStyle name="40% - Accent3 38 2" xfId="15013" xr:uid="{00000000-0005-0000-0000-000061390000}"/>
    <cellStyle name="40% - Accent3 38 2 2" xfId="15014" xr:uid="{00000000-0005-0000-0000-000062390000}"/>
    <cellStyle name="40% - Accent3 38 2 2 2" xfId="15015" xr:uid="{00000000-0005-0000-0000-000063390000}"/>
    <cellStyle name="40% - Accent3 38 2 2 3" xfId="15016" xr:uid="{00000000-0005-0000-0000-000064390000}"/>
    <cellStyle name="40% - Accent3 38 2 2_Essbase BS Tax Accounts EOY" xfId="15017" xr:uid="{00000000-0005-0000-0000-000065390000}"/>
    <cellStyle name="40% - Accent3 38 2 3" xfId="15018" xr:uid="{00000000-0005-0000-0000-000066390000}"/>
    <cellStyle name="40% - Accent3 38 2 4" xfId="15019" xr:uid="{00000000-0005-0000-0000-000067390000}"/>
    <cellStyle name="40% - Accent3 38 2_Essbase BS Tax Accounts EOY" xfId="15020" xr:uid="{00000000-0005-0000-0000-000068390000}"/>
    <cellStyle name="40% - Accent3 38 3" xfId="15021" xr:uid="{00000000-0005-0000-0000-000069390000}"/>
    <cellStyle name="40% - Accent3 38 3 2" xfId="15022" xr:uid="{00000000-0005-0000-0000-00006A390000}"/>
    <cellStyle name="40% - Accent3 38 3 3" xfId="15023" xr:uid="{00000000-0005-0000-0000-00006B390000}"/>
    <cellStyle name="40% - Accent3 38 3_Essbase BS Tax Accounts EOY" xfId="15024" xr:uid="{00000000-0005-0000-0000-00006C390000}"/>
    <cellStyle name="40% - Accent3 38 4" xfId="15025" xr:uid="{00000000-0005-0000-0000-00006D390000}"/>
    <cellStyle name="40% - Accent3 38 5" xfId="15026" xr:uid="{00000000-0005-0000-0000-00006E390000}"/>
    <cellStyle name="40% - Accent3 38_Essbase BS Tax Accounts EOY" xfId="15027" xr:uid="{00000000-0005-0000-0000-00006F390000}"/>
    <cellStyle name="40% - Accent3 39" xfId="15028" xr:uid="{00000000-0005-0000-0000-000070390000}"/>
    <cellStyle name="40% - Accent3 39 2" xfId="15029" xr:uid="{00000000-0005-0000-0000-000071390000}"/>
    <cellStyle name="40% - Accent3 39 2 2" xfId="15030" xr:uid="{00000000-0005-0000-0000-000072390000}"/>
    <cellStyle name="40% - Accent3 39 2 2 2" xfId="15031" xr:uid="{00000000-0005-0000-0000-000073390000}"/>
    <cellStyle name="40% - Accent3 39 2 2 3" xfId="15032" xr:uid="{00000000-0005-0000-0000-000074390000}"/>
    <cellStyle name="40% - Accent3 39 2 2_Essbase BS Tax Accounts EOY" xfId="15033" xr:uid="{00000000-0005-0000-0000-000075390000}"/>
    <cellStyle name="40% - Accent3 39 2 3" xfId="15034" xr:uid="{00000000-0005-0000-0000-000076390000}"/>
    <cellStyle name="40% - Accent3 39 2 4" xfId="15035" xr:uid="{00000000-0005-0000-0000-000077390000}"/>
    <cellStyle name="40% - Accent3 39 2_Essbase BS Tax Accounts EOY" xfId="15036" xr:uid="{00000000-0005-0000-0000-000078390000}"/>
    <cellStyle name="40% - Accent3 39 3" xfId="15037" xr:uid="{00000000-0005-0000-0000-000079390000}"/>
    <cellStyle name="40% - Accent3 39 3 2" xfId="15038" xr:uid="{00000000-0005-0000-0000-00007A390000}"/>
    <cellStyle name="40% - Accent3 39 3 3" xfId="15039" xr:uid="{00000000-0005-0000-0000-00007B390000}"/>
    <cellStyle name="40% - Accent3 39 3_Essbase BS Tax Accounts EOY" xfId="15040" xr:uid="{00000000-0005-0000-0000-00007C390000}"/>
    <cellStyle name="40% - Accent3 39 4" xfId="15041" xr:uid="{00000000-0005-0000-0000-00007D390000}"/>
    <cellStyle name="40% - Accent3 39 5" xfId="15042" xr:uid="{00000000-0005-0000-0000-00007E390000}"/>
    <cellStyle name="40% - Accent3 39_Essbase BS Tax Accounts EOY" xfId="15043" xr:uid="{00000000-0005-0000-0000-00007F390000}"/>
    <cellStyle name="40% - Accent3 4" xfId="15044" xr:uid="{00000000-0005-0000-0000-000080390000}"/>
    <cellStyle name="40% - Accent3 4 10" xfId="15045" xr:uid="{00000000-0005-0000-0000-000081390000}"/>
    <cellStyle name="40% - Accent3 4 10 2" xfId="15046" xr:uid="{00000000-0005-0000-0000-000082390000}"/>
    <cellStyle name="40% - Accent3 4 10 2 2" xfId="15047" xr:uid="{00000000-0005-0000-0000-000083390000}"/>
    <cellStyle name="40% - Accent3 4 10 3" xfId="15048" xr:uid="{00000000-0005-0000-0000-000084390000}"/>
    <cellStyle name="40% - Accent3 4 11" xfId="15049" xr:uid="{00000000-0005-0000-0000-000085390000}"/>
    <cellStyle name="40% - Accent3 4 11 2" xfId="15050" xr:uid="{00000000-0005-0000-0000-000086390000}"/>
    <cellStyle name="40% - Accent3 4 11 2 2" xfId="15051" xr:uid="{00000000-0005-0000-0000-000087390000}"/>
    <cellStyle name="40% - Accent3 4 11 3" xfId="15052" xr:uid="{00000000-0005-0000-0000-000088390000}"/>
    <cellStyle name="40% - Accent3 4 12" xfId="15053" xr:uid="{00000000-0005-0000-0000-000089390000}"/>
    <cellStyle name="40% - Accent3 4 12 2" xfId="15054" xr:uid="{00000000-0005-0000-0000-00008A390000}"/>
    <cellStyle name="40% - Accent3 4 12 2 2" xfId="15055" xr:uid="{00000000-0005-0000-0000-00008B390000}"/>
    <cellStyle name="40% - Accent3 4 12 3" xfId="15056" xr:uid="{00000000-0005-0000-0000-00008C390000}"/>
    <cellStyle name="40% - Accent3 4 13" xfId="15057" xr:uid="{00000000-0005-0000-0000-00008D390000}"/>
    <cellStyle name="40% - Accent3 4 13 2" xfId="15058" xr:uid="{00000000-0005-0000-0000-00008E390000}"/>
    <cellStyle name="40% - Accent3 4 2" xfId="15059" xr:uid="{00000000-0005-0000-0000-00008F390000}"/>
    <cellStyle name="40% - Accent3 4 2 2" xfId="15060" xr:uid="{00000000-0005-0000-0000-000090390000}"/>
    <cellStyle name="40% - Accent3 4 2 2 2" xfId="15061" xr:uid="{00000000-0005-0000-0000-000091390000}"/>
    <cellStyle name="40% - Accent3 4 2 2 3" xfId="15062" xr:uid="{00000000-0005-0000-0000-000092390000}"/>
    <cellStyle name="40% - Accent3 4 2 2 4" xfId="15063" xr:uid="{00000000-0005-0000-0000-000093390000}"/>
    <cellStyle name="40% - Accent3 4 2 2_Essbase BS Tax Accounts EOY" xfId="15064" xr:uid="{00000000-0005-0000-0000-000094390000}"/>
    <cellStyle name="40% - Accent3 4 2 3" xfId="15065" xr:uid="{00000000-0005-0000-0000-000095390000}"/>
    <cellStyle name="40% - Accent3 4 2 4" xfId="15066" xr:uid="{00000000-0005-0000-0000-000096390000}"/>
    <cellStyle name="40% - Accent3 4 2 5" xfId="15067" xr:uid="{00000000-0005-0000-0000-000097390000}"/>
    <cellStyle name="40% - Accent3 4 2 6" xfId="15068" xr:uid="{00000000-0005-0000-0000-000098390000}"/>
    <cellStyle name="40% - Accent3 4 2 7" xfId="15069" xr:uid="{00000000-0005-0000-0000-000099390000}"/>
    <cellStyle name="40% - Accent3 4 2_Basis Info" xfId="15070" xr:uid="{00000000-0005-0000-0000-00009A390000}"/>
    <cellStyle name="40% - Accent3 4 3" xfId="15071" xr:uid="{00000000-0005-0000-0000-00009B390000}"/>
    <cellStyle name="40% - Accent3 4 3 2" xfId="15072" xr:uid="{00000000-0005-0000-0000-00009C390000}"/>
    <cellStyle name="40% - Accent3 4 4" xfId="15073" xr:uid="{00000000-0005-0000-0000-00009D390000}"/>
    <cellStyle name="40% - Accent3 4 4 2" xfId="15074" xr:uid="{00000000-0005-0000-0000-00009E390000}"/>
    <cellStyle name="40% - Accent3 4 4 3" xfId="15075" xr:uid="{00000000-0005-0000-0000-00009F390000}"/>
    <cellStyle name="40% - Accent3 4 4 3 2" xfId="15076" xr:uid="{00000000-0005-0000-0000-0000A0390000}"/>
    <cellStyle name="40% - Accent3 4 4 3 3" xfId="15077" xr:uid="{00000000-0005-0000-0000-0000A1390000}"/>
    <cellStyle name="40% - Accent3 4 4 3_Essbase BS Tax Accounts EOY" xfId="15078" xr:uid="{00000000-0005-0000-0000-0000A2390000}"/>
    <cellStyle name="40% - Accent3 4 4 4" xfId="15079" xr:uid="{00000000-0005-0000-0000-0000A3390000}"/>
    <cellStyle name="40% - Accent3 4 4_Essbase BS Tax Accounts EOY" xfId="15080" xr:uid="{00000000-0005-0000-0000-0000A4390000}"/>
    <cellStyle name="40% - Accent3 4 5" xfId="15081" xr:uid="{00000000-0005-0000-0000-0000A5390000}"/>
    <cellStyle name="40% - Accent3 4 5 2" xfId="15082" xr:uid="{00000000-0005-0000-0000-0000A6390000}"/>
    <cellStyle name="40% - Accent3 4 5 2 2" xfId="15083" xr:uid="{00000000-0005-0000-0000-0000A7390000}"/>
    <cellStyle name="40% - Accent3 4 5 2 2 2" xfId="15084" xr:uid="{00000000-0005-0000-0000-0000A8390000}"/>
    <cellStyle name="40% - Accent3 4 5 2 3" xfId="15085" xr:uid="{00000000-0005-0000-0000-0000A9390000}"/>
    <cellStyle name="40% - Accent3 4 5 3" xfId="15086" xr:uid="{00000000-0005-0000-0000-0000AA390000}"/>
    <cellStyle name="40% - Accent3 4 5 3 2" xfId="15087" xr:uid="{00000000-0005-0000-0000-0000AB390000}"/>
    <cellStyle name="40% - Accent3 4 5 4" xfId="15088" xr:uid="{00000000-0005-0000-0000-0000AC390000}"/>
    <cellStyle name="40% - Accent3 4 5 5" xfId="15089" xr:uid="{00000000-0005-0000-0000-0000AD390000}"/>
    <cellStyle name="40% - Accent3 4 5 6" xfId="15090" xr:uid="{00000000-0005-0000-0000-0000AE390000}"/>
    <cellStyle name="40% - Accent3 4 5_Essbase BS Tax Accounts EOY" xfId="15091" xr:uid="{00000000-0005-0000-0000-0000AF390000}"/>
    <cellStyle name="40% - Accent3 4 6" xfId="15092" xr:uid="{00000000-0005-0000-0000-0000B0390000}"/>
    <cellStyle name="40% - Accent3 4 6 2" xfId="15093" xr:uid="{00000000-0005-0000-0000-0000B1390000}"/>
    <cellStyle name="40% - Accent3 4 6 2 2" xfId="15094" xr:uid="{00000000-0005-0000-0000-0000B2390000}"/>
    <cellStyle name="40% - Accent3 4 6 3" xfId="15095" xr:uid="{00000000-0005-0000-0000-0000B3390000}"/>
    <cellStyle name="40% - Accent3 4 6 4" xfId="15096" xr:uid="{00000000-0005-0000-0000-0000B4390000}"/>
    <cellStyle name="40% - Accent3 4 6_Essbase BS Tax Accounts EOY" xfId="15097" xr:uid="{00000000-0005-0000-0000-0000B5390000}"/>
    <cellStyle name="40% - Accent3 4 7" xfId="15098" xr:uid="{00000000-0005-0000-0000-0000B6390000}"/>
    <cellStyle name="40% - Accent3 4 7 2" xfId="15099" xr:uid="{00000000-0005-0000-0000-0000B7390000}"/>
    <cellStyle name="40% - Accent3 4 7 2 2" xfId="15100" xr:uid="{00000000-0005-0000-0000-0000B8390000}"/>
    <cellStyle name="40% - Accent3 4 7 3" xfId="15101" xr:uid="{00000000-0005-0000-0000-0000B9390000}"/>
    <cellStyle name="40% - Accent3 4 7 4" xfId="15102" xr:uid="{00000000-0005-0000-0000-0000BA390000}"/>
    <cellStyle name="40% - Accent3 4 7_Essbase BS Tax Accounts EOY" xfId="15103" xr:uid="{00000000-0005-0000-0000-0000BB390000}"/>
    <cellStyle name="40% - Accent3 4 8" xfId="15104" xr:uid="{00000000-0005-0000-0000-0000BC390000}"/>
    <cellStyle name="40% - Accent3 4 8 2" xfId="15105" xr:uid="{00000000-0005-0000-0000-0000BD390000}"/>
    <cellStyle name="40% - Accent3 4 8 2 2" xfId="15106" xr:uid="{00000000-0005-0000-0000-0000BE390000}"/>
    <cellStyle name="40% - Accent3 4 8 3" xfId="15107" xr:uid="{00000000-0005-0000-0000-0000BF390000}"/>
    <cellStyle name="40% - Accent3 4 8 4" xfId="15108" xr:uid="{00000000-0005-0000-0000-0000C0390000}"/>
    <cellStyle name="40% - Accent3 4 8_Essbase BS Tax Accounts EOY" xfId="15109" xr:uid="{00000000-0005-0000-0000-0000C1390000}"/>
    <cellStyle name="40% - Accent3 4 9" xfId="15110" xr:uid="{00000000-0005-0000-0000-0000C2390000}"/>
    <cellStyle name="40% - Accent3 4 9 2" xfId="15111" xr:uid="{00000000-0005-0000-0000-0000C3390000}"/>
    <cellStyle name="40% - Accent3 4 9 2 2" xfId="15112" xr:uid="{00000000-0005-0000-0000-0000C4390000}"/>
    <cellStyle name="40% - Accent3 4 9 3" xfId="15113" xr:uid="{00000000-0005-0000-0000-0000C5390000}"/>
    <cellStyle name="40% - Accent3 4 9 4" xfId="15114" xr:uid="{00000000-0005-0000-0000-0000C6390000}"/>
    <cellStyle name="40% - Accent3 4 9_Essbase BS Tax Accounts EOY" xfId="15115" xr:uid="{00000000-0005-0000-0000-0000C7390000}"/>
    <cellStyle name="40% - Accent3 4_Cap Software Basis Adj" xfId="15116" xr:uid="{00000000-0005-0000-0000-0000C8390000}"/>
    <cellStyle name="40% - Accent3 40" xfId="15117" xr:uid="{00000000-0005-0000-0000-0000C9390000}"/>
    <cellStyle name="40% - Accent3 40 2" xfId="15118" xr:uid="{00000000-0005-0000-0000-0000CA390000}"/>
    <cellStyle name="40% - Accent3 40 2 2" xfId="15119" xr:uid="{00000000-0005-0000-0000-0000CB390000}"/>
    <cellStyle name="40% - Accent3 40 2 2 2" xfId="15120" xr:uid="{00000000-0005-0000-0000-0000CC390000}"/>
    <cellStyle name="40% - Accent3 40 2 2 3" xfId="15121" xr:uid="{00000000-0005-0000-0000-0000CD390000}"/>
    <cellStyle name="40% - Accent3 40 2 2_Essbase BS Tax Accounts EOY" xfId="15122" xr:uid="{00000000-0005-0000-0000-0000CE390000}"/>
    <cellStyle name="40% - Accent3 40 2 3" xfId="15123" xr:uid="{00000000-0005-0000-0000-0000CF390000}"/>
    <cellStyle name="40% - Accent3 40 2 4" xfId="15124" xr:uid="{00000000-0005-0000-0000-0000D0390000}"/>
    <cellStyle name="40% - Accent3 40 2_Essbase BS Tax Accounts EOY" xfId="15125" xr:uid="{00000000-0005-0000-0000-0000D1390000}"/>
    <cellStyle name="40% - Accent3 40 3" xfId="15126" xr:uid="{00000000-0005-0000-0000-0000D2390000}"/>
    <cellStyle name="40% - Accent3 40 3 2" xfId="15127" xr:uid="{00000000-0005-0000-0000-0000D3390000}"/>
    <cellStyle name="40% - Accent3 40 3 3" xfId="15128" xr:uid="{00000000-0005-0000-0000-0000D4390000}"/>
    <cellStyle name="40% - Accent3 40 3_Essbase BS Tax Accounts EOY" xfId="15129" xr:uid="{00000000-0005-0000-0000-0000D5390000}"/>
    <cellStyle name="40% - Accent3 40 4" xfId="15130" xr:uid="{00000000-0005-0000-0000-0000D6390000}"/>
    <cellStyle name="40% - Accent3 40 5" xfId="15131" xr:uid="{00000000-0005-0000-0000-0000D7390000}"/>
    <cellStyle name="40% - Accent3 40_Essbase BS Tax Accounts EOY" xfId="15132" xr:uid="{00000000-0005-0000-0000-0000D8390000}"/>
    <cellStyle name="40% - Accent3 41" xfId="15133" xr:uid="{00000000-0005-0000-0000-0000D9390000}"/>
    <cellStyle name="40% - Accent3 41 2" xfId="15134" xr:uid="{00000000-0005-0000-0000-0000DA390000}"/>
    <cellStyle name="40% - Accent3 41 2 2" xfId="15135" xr:uid="{00000000-0005-0000-0000-0000DB390000}"/>
    <cellStyle name="40% - Accent3 41 2 2 2" xfId="15136" xr:uid="{00000000-0005-0000-0000-0000DC390000}"/>
    <cellStyle name="40% - Accent3 41 2 2 3" xfId="15137" xr:uid="{00000000-0005-0000-0000-0000DD390000}"/>
    <cellStyle name="40% - Accent3 41 2 2_Essbase BS Tax Accounts EOY" xfId="15138" xr:uid="{00000000-0005-0000-0000-0000DE390000}"/>
    <cellStyle name="40% - Accent3 41 2 3" xfId="15139" xr:uid="{00000000-0005-0000-0000-0000DF390000}"/>
    <cellStyle name="40% - Accent3 41 2 4" xfId="15140" xr:uid="{00000000-0005-0000-0000-0000E0390000}"/>
    <cellStyle name="40% - Accent3 41 2_Essbase BS Tax Accounts EOY" xfId="15141" xr:uid="{00000000-0005-0000-0000-0000E1390000}"/>
    <cellStyle name="40% - Accent3 41 3" xfId="15142" xr:uid="{00000000-0005-0000-0000-0000E2390000}"/>
    <cellStyle name="40% - Accent3 41 3 2" xfId="15143" xr:uid="{00000000-0005-0000-0000-0000E3390000}"/>
    <cellStyle name="40% - Accent3 41 3 3" xfId="15144" xr:uid="{00000000-0005-0000-0000-0000E4390000}"/>
    <cellStyle name="40% - Accent3 41 3_Essbase BS Tax Accounts EOY" xfId="15145" xr:uid="{00000000-0005-0000-0000-0000E5390000}"/>
    <cellStyle name="40% - Accent3 41 4" xfId="15146" xr:uid="{00000000-0005-0000-0000-0000E6390000}"/>
    <cellStyle name="40% - Accent3 41 5" xfId="15147" xr:uid="{00000000-0005-0000-0000-0000E7390000}"/>
    <cellStyle name="40% - Accent3 41_Essbase BS Tax Accounts EOY" xfId="15148" xr:uid="{00000000-0005-0000-0000-0000E8390000}"/>
    <cellStyle name="40% - Accent3 42" xfId="15149" xr:uid="{00000000-0005-0000-0000-0000E9390000}"/>
    <cellStyle name="40% - Accent3 42 2" xfId="15150" xr:uid="{00000000-0005-0000-0000-0000EA390000}"/>
    <cellStyle name="40% - Accent3 42 2 2" xfId="15151" xr:uid="{00000000-0005-0000-0000-0000EB390000}"/>
    <cellStyle name="40% - Accent3 42 2 2 2" xfId="15152" xr:uid="{00000000-0005-0000-0000-0000EC390000}"/>
    <cellStyle name="40% - Accent3 42 2 2 3" xfId="15153" xr:uid="{00000000-0005-0000-0000-0000ED390000}"/>
    <cellStyle name="40% - Accent3 42 2 2_Essbase BS Tax Accounts EOY" xfId="15154" xr:uid="{00000000-0005-0000-0000-0000EE390000}"/>
    <cellStyle name="40% - Accent3 42 2 3" xfId="15155" xr:uid="{00000000-0005-0000-0000-0000EF390000}"/>
    <cellStyle name="40% - Accent3 42 2 4" xfId="15156" xr:uid="{00000000-0005-0000-0000-0000F0390000}"/>
    <cellStyle name="40% - Accent3 42 2_Essbase BS Tax Accounts EOY" xfId="15157" xr:uid="{00000000-0005-0000-0000-0000F1390000}"/>
    <cellStyle name="40% - Accent3 42 3" xfId="15158" xr:uid="{00000000-0005-0000-0000-0000F2390000}"/>
    <cellStyle name="40% - Accent3 42 3 2" xfId="15159" xr:uid="{00000000-0005-0000-0000-0000F3390000}"/>
    <cellStyle name="40% - Accent3 42 3 3" xfId="15160" xr:uid="{00000000-0005-0000-0000-0000F4390000}"/>
    <cellStyle name="40% - Accent3 42 3_Essbase BS Tax Accounts EOY" xfId="15161" xr:uid="{00000000-0005-0000-0000-0000F5390000}"/>
    <cellStyle name="40% - Accent3 42 4" xfId="15162" xr:uid="{00000000-0005-0000-0000-0000F6390000}"/>
    <cellStyle name="40% - Accent3 42 5" xfId="15163" xr:uid="{00000000-0005-0000-0000-0000F7390000}"/>
    <cellStyle name="40% - Accent3 42_Essbase BS Tax Accounts EOY" xfId="15164" xr:uid="{00000000-0005-0000-0000-0000F8390000}"/>
    <cellStyle name="40% - Accent3 43" xfId="15165" xr:uid="{00000000-0005-0000-0000-0000F9390000}"/>
    <cellStyle name="40% - Accent3 43 2" xfId="15166" xr:uid="{00000000-0005-0000-0000-0000FA390000}"/>
    <cellStyle name="40% - Accent3 43 2 2" xfId="15167" xr:uid="{00000000-0005-0000-0000-0000FB390000}"/>
    <cellStyle name="40% - Accent3 43 2 2 2" xfId="15168" xr:uid="{00000000-0005-0000-0000-0000FC390000}"/>
    <cellStyle name="40% - Accent3 43 2 2 3" xfId="15169" xr:uid="{00000000-0005-0000-0000-0000FD390000}"/>
    <cellStyle name="40% - Accent3 43 2 2_Essbase BS Tax Accounts EOY" xfId="15170" xr:uid="{00000000-0005-0000-0000-0000FE390000}"/>
    <cellStyle name="40% - Accent3 43 2 3" xfId="15171" xr:uid="{00000000-0005-0000-0000-0000FF390000}"/>
    <cellStyle name="40% - Accent3 43 2 4" xfId="15172" xr:uid="{00000000-0005-0000-0000-0000003A0000}"/>
    <cellStyle name="40% - Accent3 43 2_Essbase BS Tax Accounts EOY" xfId="15173" xr:uid="{00000000-0005-0000-0000-0000013A0000}"/>
    <cellStyle name="40% - Accent3 43 3" xfId="15174" xr:uid="{00000000-0005-0000-0000-0000023A0000}"/>
    <cellStyle name="40% - Accent3 43 3 2" xfId="15175" xr:uid="{00000000-0005-0000-0000-0000033A0000}"/>
    <cellStyle name="40% - Accent3 43 3 3" xfId="15176" xr:uid="{00000000-0005-0000-0000-0000043A0000}"/>
    <cellStyle name="40% - Accent3 43 3_Essbase BS Tax Accounts EOY" xfId="15177" xr:uid="{00000000-0005-0000-0000-0000053A0000}"/>
    <cellStyle name="40% - Accent3 43 4" xfId="15178" xr:uid="{00000000-0005-0000-0000-0000063A0000}"/>
    <cellStyle name="40% - Accent3 43 5" xfId="15179" xr:uid="{00000000-0005-0000-0000-0000073A0000}"/>
    <cellStyle name="40% - Accent3 43_Essbase BS Tax Accounts EOY" xfId="15180" xr:uid="{00000000-0005-0000-0000-0000083A0000}"/>
    <cellStyle name="40% - Accent3 44" xfId="15181" xr:uid="{00000000-0005-0000-0000-0000093A0000}"/>
    <cellStyle name="40% - Accent3 44 2" xfId="15182" xr:uid="{00000000-0005-0000-0000-00000A3A0000}"/>
    <cellStyle name="40% - Accent3 44 2 2" xfId="15183" xr:uid="{00000000-0005-0000-0000-00000B3A0000}"/>
    <cellStyle name="40% - Accent3 44 2 2 2" xfId="15184" xr:uid="{00000000-0005-0000-0000-00000C3A0000}"/>
    <cellStyle name="40% - Accent3 44 2 2 3" xfId="15185" xr:uid="{00000000-0005-0000-0000-00000D3A0000}"/>
    <cellStyle name="40% - Accent3 44 2 2_Essbase BS Tax Accounts EOY" xfId="15186" xr:uid="{00000000-0005-0000-0000-00000E3A0000}"/>
    <cellStyle name="40% - Accent3 44 2 3" xfId="15187" xr:uid="{00000000-0005-0000-0000-00000F3A0000}"/>
    <cellStyle name="40% - Accent3 44 2 4" xfId="15188" xr:uid="{00000000-0005-0000-0000-0000103A0000}"/>
    <cellStyle name="40% - Accent3 44 2_Essbase BS Tax Accounts EOY" xfId="15189" xr:uid="{00000000-0005-0000-0000-0000113A0000}"/>
    <cellStyle name="40% - Accent3 44 3" xfId="15190" xr:uid="{00000000-0005-0000-0000-0000123A0000}"/>
    <cellStyle name="40% - Accent3 44 3 2" xfId="15191" xr:uid="{00000000-0005-0000-0000-0000133A0000}"/>
    <cellStyle name="40% - Accent3 44 3 3" xfId="15192" xr:uid="{00000000-0005-0000-0000-0000143A0000}"/>
    <cellStyle name="40% - Accent3 44 3_Essbase BS Tax Accounts EOY" xfId="15193" xr:uid="{00000000-0005-0000-0000-0000153A0000}"/>
    <cellStyle name="40% - Accent3 44 4" xfId="15194" xr:uid="{00000000-0005-0000-0000-0000163A0000}"/>
    <cellStyle name="40% - Accent3 44 5" xfId="15195" xr:uid="{00000000-0005-0000-0000-0000173A0000}"/>
    <cellStyle name="40% - Accent3 44_Essbase BS Tax Accounts EOY" xfId="15196" xr:uid="{00000000-0005-0000-0000-0000183A0000}"/>
    <cellStyle name="40% - Accent3 45" xfId="15197" xr:uid="{00000000-0005-0000-0000-0000193A0000}"/>
    <cellStyle name="40% - Accent3 45 2" xfId="15198" xr:uid="{00000000-0005-0000-0000-00001A3A0000}"/>
    <cellStyle name="40% - Accent3 45 2 2" xfId="15199" xr:uid="{00000000-0005-0000-0000-00001B3A0000}"/>
    <cellStyle name="40% - Accent3 45 2 2 2" xfId="15200" xr:uid="{00000000-0005-0000-0000-00001C3A0000}"/>
    <cellStyle name="40% - Accent3 45 2 2 3" xfId="15201" xr:uid="{00000000-0005-0000-0000-00001D3A0000}"/>
    <cellStyle name="40% - Accent3 45 2 2_Essbase BS Tax Accounts EOY" xfId="15202" xr:uid="{00000000-0005-0000-0000-00001E3A0000}"/>
    <cellStyle name="40% - Accent3 45 2 3" xfId="15203" xr:uid="{00000000-0005-0000-0000-00001F3A0000}"/>
    <cellStyle name="40% - Accent3 45 2 4" xfId="15204" xr:uid="{00000000-0005-0000-0000-0000203A0000}"/>
    <cellStyle name="40% - Accent3 45 2_Essbase BS Tax Accounts EOY" xfId="15205" xr:uid="{00000000-0005-0000-0000-0000213A0000}"/>
    <cellStyle name="40% - Accent3 45 3" xfId="15206" xr:uid="{00000000-0005-0000-0000-0000223A0000}"/>
    <cellStyle name="40% - Accent3 45 3 2" xfId="15207" xr:uid="{00000000-0005-0000-0000-0000233A0000}"/>
    <cellStyle name="40% - Accent3 45 3 3" xfId="15208" xr:uid="{00000000-0005-0000-0000-0000243A0000}"/>
    <cellStyle name="40% - Accent3 45 3_Essbase BS Tax Accounts EOY" xfId="15209" xr:uid="{00000000-0005-0000-0000-0000253A0000}"/>
    <cellStyle name="40% - Accent3 45 4" xfId="15210" xr:uid="{00000000-0005-0000-0000-0000263A0000}"/>
    <cellStyle name="40% - Accent3 45 5" xfId="15211" xr:uid="{00000000-0005-0000-0000-0000273A0000}"/>
    <cellStyle name="40% - Accent3 45_Essbase BS Tax Accounts EOY" xfId="15212" xr:uid="{00000000-0005-0000-0000-0000283A0000}"/>
    <cellStyle name="40% - Accent3 46" xfId="15213" xr:uid="{00000000-0005-0000-0000-0000293A0000}"/>
    <cellStyle name="40% - Accent3 46 2" xfId="15214" xr:uid="{00000000-0005-0000-0000-00002A3A0000}"/>
    <cellStyle name="40% - Accent3 46 2 2" xfId="15215" xr:uid="{00000000-0005-0000-0000-00002B3A0000}"/>
    <cellStyle name="40% - Accent3 46 2 2 2" xfId="15216" xr:uid="{00000000-0005-0000-0000-00002C3A0000}"/>
    <cellStyle name="40% - Accent3 46 2 2 3" xfId="15217" xr:uid="{00000000-0005-0000-0000-00002D3A0000}"/>
    <cellStyle name="40% - Accent3 46 2 2_Essbase BS Tax Accounts EOY" xfId="15218" xr:uid="{00000000-0005-0000-0000-00002E3A0000}"/>
    <cellStyle name="40% - Accent3 46 2 3" xfId="15219" xr:uid="{00000000-0005-0000-0000-00002F3A0000}"/>
    <cellStyle name="40% - Accent3 46 2 4" xfId="15220" xr:uid="{00000000-0005-0000-0000-0000303A0000}"/>
    <cellStyle name="40% - Accent3 46 2_Essbase BS Tax Accounts EOY" xfId="15221" xr:uid="{00000000-0005-0000-0000-0000313A0000}"/>
    <cellStyle name="40% - Accent3 46 3" xfId="15222" xr:uid="{00000000-0005-0000-0000-0000323A0000}"/>
    <cellStyle name="40% - Accent3 46 3 2" xfId="15223" xr:uid="{00000000-0005-0000-0000-0000333A0000}"/>
    <cellStyle name="40% - Accent3 46 3 3" xfId="15224" xr:uid="{00000000-0005-0000-0000-0000343A0000}"/>
    <cellStyle name="40% - Accent3 46 3_Essbase BS Tax Accounts EOY" xfId="15225" xr:uid="{00000000-0005-0000-0000-0000353A0000}"/>
    <cellStyle name="40% - Accent3 46 4" xfId="15226" xr:uid="{00000000-0005-0000-0000-0000363A0000}"/>
    <cellStyle name="40% - Accent3 46 5" xfId="15227" xr:uid="{00000000-0005-0000-0000-0000373A0000}"/>
    <cellStyle name="40% - Accent3 46_Essbase BS Tax Accounts EOY" xfId="15228" xr:uid="{00000000-0005-0000-0000-0000383A0000}"/>
    <cellStyle name="40% - Accent3 47" xfId="15229" xr:uid="{00000000-0005-0000-0000-0000393A0000}"/>
    <cellStyle name="40% - Accent3 47 2" xfId="15230" xr:uid="{00000000-0005-0000-0000-00003A3A0000}"/>
    <cellStyle name="40% - Accent3 47 2 2" xfId="15231" xr:uid="{00000000-0005-0000-0000-00003B3A0000}"/>
    <cellStyle name="40% - Accent3 47 2 2 2" xfId="15232" xr:uid="{00000000-0005-0000-0000-00003C3A0000}"/>
    <cellStyle name="40% - Accent3 47 2 2 3" xfId="15233" xr:uid="{00000000-0005-0000-0000-00003D3A0000}"/>
    <cellStyle name="40% - Accent3 47 2 2_Essbase BS Tax Accounts EOY" xfId="15234" xr:uid="{00000000-0005-0000-0000-00003E3A0000}"/>
    <cellStyle name="40% - Accent3 47 2 3" xfId="15235" xr:uid="{00000000-0005-0000-0000-00003F3A0000}"/>
    <cellStyle name="40% - Accent3 47 2 4" xfId="15236" xr:uid="{00000000-0005-0000-0000-0000403A0000}"/>
    <cellStyle name="40% - Accent3 47 2_Essbase BS Tax Accounts EOY" xfId="15237" xr:uid="{00000000-0005-0000-0000-0000413A0000}"/>
    <cellStyle name="40% - Accent3 47 3" xfId="15238" xr:uid="{00000000-0005-0000-0000-0000423A0000}"/>
    <cellStyle name="40% - Accent3 47 3 2" xfId="15239" xr:uid="{00000000-0005-0000-0000-0000433A0000}"/>
    <cellStyle name="40% - Accent3 47 3 3" xfId="15240" xr:uid="{00000000-0005-0000-0000-0000443A0000}"/>
    <cellStyle name="40% - Accent3 47 3_Essbase BS Tax Accounts EOY" xfId="15241" xr:uid="{00000000-0005-0000-0000-0000453A0000}"/>
    <cellStyle name="40% - Accent3 47 4" xfId="15242" xr:uid="{00000000-0005-0000-0000-0000463A0000}"/>
    <cellStyle name="40% - Accent3 47 5" xfId="15243" xr:uid="{00000000-0005-0000-0000-0000473A0000}"/>
    <cellStyle name="40% - Accent3 47_Essbase BS Tax Accounts EOY" xfId="15244" xr:uid="{00000000-0005-0000-0000-0000483A0000}"/>
    <cellStyle name="40% - Accent3 48" xfId="15245" xr:uid="{00000000-0005-0000-0000-0000493A0000}"/>
    <cellStyle name="40% - Accent3 48 2" xfId="15246" xr:uid="{00000000-0005-0000-0000-00004A3A0000}"/>
    <cellStyle name="40% - Accent3 48 2 2" xfId="15247" xr:uid="{00000000-0005-0000-0000-00004B3A0000}"/>
    <cellStyle name="40% - Accent3 48 2 2 2" xfId="15248" xr:uid="{00000000-0005-0000-0000-00004C3A0000}"/>
    <cellStyle name="40% - Accent3 48 2 2 3" xfId="15249" xr:uid="{00000000-0005-0000-0000-00004D3A0000}"/>
    <cellStyle name="40% - Accent3 48 2 2_Essbase BS Tax Accounts EOY" xfId="15250" xr:uid="{00000000-0005-0000-0000-00004E3A0000}"/>
    <cellStyle name="40% - Accent3 48 2 3" xfId="15251" xr:uid="{00000000-0005-0000-0000-00004F3A0000}"/>
    <cellStyle name="40% - Accent3 48 2 4" xfId="15252" xr:uid="{00000000-0005-0000-0000-0000503A0000}"/>
    <cellStyle name="40% - Accent3 48 2_Essbase BS Tax Accounts EOY" xfId="15253" xr:uid="{00000000-0005-0000-0000-0000513A0000}"/>
    <cellStyle name="40% - Accent3 48 3" xfId="15254" xr:uid="{00000000-0005-0000-0000-0000523A0000}"/>
    <cellStyle name="40% - Accent3 48 3 2" xfId="15255" xr:uid="{00000000-0005-0000-0000-0000533A0000}"/>
    <cellStyle name="40% - Accent3 48 3 3" xfId="15256" xr:uid="{00000000-0005-0000-0000-0000543A0000}"/>
    <cellStyle name="40% - Accent3 48 3_Essbase BS Tax Accounts EOY" xfId="15257" xr:uid="{00000000-0005-0000-0000-0000553A0000}"/>
    <cellStyle name="40% - Accent3 48 4" xfId="15258" xr:uid="{00000000-0005-0000-0000-0000563A0000}"/>
    <cellStyle name="40% - Accent3 48 5" xfId="15259" xr:uid="{00000000-0005-0000-0000-0000573A0000}"/>
    <cellStyle name="40% - Accent3 48_Essbase BS Tax Accounts EOY" xfId="15260" xr:uid="{00000000-0005-0000-0000-0000583A0000}"/>
    <cellStyle name="40% - Accent3 49" xfId="15261" xr:uid="{00000000-0005-0000-0000-0000593A0000}"/>
    <cellStyle name="40% - Accent3 49 2" xfId="15262" xr:uid="{00000000-0005-0000-0000-00005A3A0000}"/>
    <cellStyle name="40% - Accent3 49 2 2" xfId="15263" xr:uid="{00000000-0005-0000-0000-00005B3A0000}"/>
    <cellStyle name="40% - Accent3 49 2 2 2" xfId="15264" xr:uid="{00000000-0005-0000-0000-00005C3A0000}"/>
    <cellStyle name="40% - Accent3 49 2 2 3" xfId="15265" xr:uid="{00000000-0005-0000-0000-00005D3A0000}"/>
    <cellStyle name="40% - Accent3 49 2 2_Essbase BS Tax Accounts EOY" xfId="15266" xr:uid="{00000000-0005-0000-0000-00005E3A0000}"/>
    <cellStyle name="40% - Accent3 49 2 3" xfId="15267" xr:uid="{00000000-0005-0000-0000-00005F3A0000}"/>
    <cellStyle name="40% - Accent3 49 2 4" xfId="15268" xr:uid="{00000000-0005-0000-0000-0000603A0000}"/>
    <cellStyle name="40% - Accent3 49 2_Essbase BS Tax Accounts EOY" xfId="15269" xr:uid="{00000000-0005-0000-0000-0000613A0000}"/>
    <cellStyle name="40% - Accent3 49 3" xfId="15270" xr:uid="{00000000-0005-0000-0000-0000623A0000}"/>
    <cellStyle name="40% - Accent3 49 3 2" xfId="15271" xr:uid="{00000000-0005-0000-0000-0000633A0000}"/>
    <cellStyle name="40% - Accent3 49 3 3" xfId="15272" xr:uid="{00000000-0005-0000-0000-0000643A0000}"/>
    <cellStyle name="40% - Accent3 49 3_Essbase BS Tax Accounts EOY" xfId="15273" xr:uid="{00000000-0005-0000-0000-0000653A0000}"/>
    <cellStyle name="40% - Accent3 49 4" xfId="15274" xr:uid="{00000000-0005-0000-0000-0000663A0000}"/>
    <cellStyle name="40% - Accent3 49 5" xfId="15275" xr:uid="{00000000-0005-0000-0000-0000673A0000}"/>
    <cellStyle name="40% - Accent3 49_Essbase BS Tax Accounts EOY" xfId="15276" xr:uid="{00000000-0005-0000-0000-0000683A0000}"/>
    <cellStyle name="40% - Accent3 5" xfId="15277" xr:uid="{00000000-0005-0000-0000-0000693A0000}"/>
    <cellStyle name="40% - Accent3 5 2" xfId="15278" xr:uid="{00000000-0005-0000-0000-00006A3A0000}"/>
    <cellStyle name="40% - Accent3 5 2 2" xfId="15279" xr:uid="{00000000-0005-0000-0000-00006B3A0000}"/>
    <cellStyle name="40% - Accent3 5 2 3" xfId="15280" xr:uid="{00000000-0005-0000-0000-00006C3A0000}"/>
    <cellStyle name="40% - Accent3 5 2 4" xfId="15281" xr:uid="{00000000-0005-0000-0000-00006D3A0000}"/>
    <cellStyle name="40% - Accent3 5 2_Essbase BS Tax Accounts EOY" xfId="15282" xr:uid="{00000000-0005-0000-0000-00006E3A0000}"/>
    <cellStyle name="40% - Accent3 5 3" xfId="15283" xr:uid="{00000000-0005-0000-0000-00006F3A0000}"/>
    <cellStyle name="40% - Accent3 5 3 2" xfId="15284" xr:uid="{00000000-0005-0000-0000-0000703A0000}"/>
    <cellStyle name="40% - Accent3 5 4" xfId="15285" xr:uid="{00000000-0005-0000-0000-0000713A0000}"/>
    <cellStyle name="40% - Accent3 5 4 2" xfId="15286" xr:uid="{00000000-0005-0000-0000-0000723A0000}"/>
    <cellStyle name="40% - Accent3 5 4 3" xfId="15287" xr:uid="{00000000-0005-0000-0000-0000733A0000}"/>
    <cellStyle name="40% - Accent3 5 4_Essbase BS Tax Accounts EOY" xfId="15288" xr:uid="{00000000-0005-0000-0000-0000743A0000}"/>
    <cellStyle name="40% - Accent3 5_Cap Software Basis Adj" xfId="15289" xr:uid="{00000000-0005-0000-0000-0000753A0000}"/>
    <cellStyle name="40% - Accent3 50" xfId="15290" xr:uid="{00000000-0005-0000-0000-0000763A0000}"/>
    <cellStyle name="40% - Accent3 50 2" xfId="15291" xr:uid="{00000000-0005-0000-0000-0000773A0000}"/>
    <cellStyle name="40% - Accent3 50 2 2" xfId="15292" xr:uid="{00000000-0005-0000-0000-0000783A0000}"/>
    <cellStyle name="40% - Accent3 50 2 2 2" xfId="15293" xr:uid="{00000000-0005-0000-0000-0000793A0000}"/>
    <cellStyle name="40% - Accent3 50 2 2 3" xfId="15294" xr:uid="{00000000-0005-0000-0000-00007A3A0000}"/>
    <cellStyle name="40% - Accent3 50 2 2_Essbase BS Tax Accounts EOY" xfId="15295" xr:uid="{00000000-0005-0000-0000-00007B3A0000}"/>
    <cellStyle name="40% - Accent3 50 2 3" xfId="15296" xr:uid="{00000000-0005-0000-0000-00007C3A0000}"/>
    <cellStyle name="40% - Accent3 50 2 4" xfId="15297" xr:uid="{00000000-0005-0000-0000-00007D3A0000}"/>
    <cellStyle name="40% - Accent3 50 2_Essbase BS Tax Accounts EOY" xfId="15298" xr:uid="{00000000-0005-0000-0000-00007E3A0000}"/>
    <cellStyle name="40% - Accent3 50 3" xfId="15299" xr:uid="{00000000-0005-0000-0000-00007F3A0000}"/>
    <cellStyle name="40% - Accent3 50 3 2" xfId="15300" xr:uid="{00000000-0005-0000-0000-0000803A0000}"/>
    <cellStyle name="40% - Accent3 50 3 3" xfId="15301" xr:uid="{00000000-0005-0000-0000-0000813A0000}"/>
    <cellStyle name="40% - Accent3 50 3_Essbase BS Tax Accounts EOY" xfId="15302" xr:uid="{00000000-0005-0000-0000-0000823A0000}"/>
    <cellStyle name="40% - Accent3 50 4" xfId="15303" xr:uid="{00000000-0005-0000-0000-0000833A0000}"/>
    <cellStyle name="40% - Accent3 50 5" xfId="15304" xr:uid="{00000000-0005-0000-0000-0000843A0000}"/>
    <cellStyle name="40% - Accent3 50_Essbase BS Tax Accounts EOY" xfId="15305" xr:uid="{00000000-0005-0000-0000-0000853A0000}"/>
    <cellStyle name="40% - Accent3 51" xfId="15306" xr:uid="{00000000-0005-0000-0000-0000863A0000}"/>
    <cellStyle name="40% - Accent3 51 2" xfId="15307" xr:uid="{00000000-0005-0000-0000-0000873A0000}"/>
    <cellStyle name="40% - Accent3 51 2 2" xfId="15308" xr:uid="{00000000-0005-0000-0000-0000883A0000}"/>
    <cellStyle name="40% - Accent3 51 2 2 2" xfId="15309" xr:uid="{00000000-0005-0000-0000-0000893A0000}"/>
    <cellStyle name="40% - Accent3 51 2 2 3" xfId="15310" xr:uid="{00000000-0005-0000-0000-00008A3A0000}"/>
    <cellStyle name="40% - Accent3 51 2 2_Essbase BS Tax Accounts EOY" xfId="15311" xr:uid="{00000000-0005-0000-0000-00008B3A0000}"/>
    <cellStyle name="40% - Accent3 51 2 3" xfId="15312" xr:uid="{00000000-0005-0000-0000-00008C3A0000}"/>
    <cellStyle name="40% - Accent3 51 2 4" xfId="15313" xr:uid="{00000000-0005-0000-0000-00008D3A0000}"/>
    <cellStyle name="40% - Accent3 51 2_Essbase BS Tax Accounts EOY" xfId="15314" xr:uid="{00000000-0005-0000-0000-00008E3A0000}"/>
    <cellStyle name="40% - Accent3 51 3" xfId="15315" xr:uid="{00000000-0005-0000-0000-00008F3A0000}"/>
    <cellStyle name="40% - Accent3 51 3 2" xfId="15316" xr:uid="{00000000-0005-0000-0000-0000903A0000}"/>
    <cellStyle name="40% - Accent3 51 3 3" xfId="15317" xr:uid="{00000000-0005-0000-0000-0000913A0000}"/>
    <cellStyle name="40% - Accent3 51 3_Essbase BS Tax Accounts EOY" xfId="15318" xr:uid="{00000000-0005-0000-0000-0000923A0000}"/>
    <cellStyle name="40% - Accent3 51 4" xfId="15319" xr:uid="{00000000-0005-0000-0000-0000933A0000}"/>
    <cellStyle name="40% - Accent3 51 5" xfId="15320" xr:uid="{00000000-0005-0000-0000-0000943A0000}"/>
    <cellStyle name="40% - Accent3 51_Essbase BS Tax Accounts EOY" xfId="15321" xr:uid="{00000000-0005-0000-0000-0000953A0000}"/>
    <cellStyle name="40% - Accent3 52" xfId="15322" xr:uid="{00000000-0005-0000-0000-0000963A0000}"/>
    <cellStyle name="40% - Accent3 52 2" xfId="15323" xr:uid="{00000000-0005-0000-0000-0000973A0000}"/>
    <cellStyle name="40% - Accent3 52 2 2" xfId="15324" xr:uid="{00000000-0005-0000-0000-0000983A0000}"/>
    <cellStyle name="40% - Accent3 52 2 2 2" xfId="15325" xr:uid="{00000000-0005-0000-0000-0000993A0000}"/>
    <cellStyle name="40% - Accent3 52 2 2 3" xfId="15326" xr:uid="{00000000-0005-0000-0000-00009A3A0000}"/>
    <cellStyle name="40% - Accent3 52 2 2_Essbase BS Tax Accounts EOY" xfId="15327" xr:uid="{00000000-0005-0000-0000-00009B3A0000}"/>
    <cellStyle name="40% - Accent3 52 2 3" xfId="15328" xr:uid="{00000000-0005-0000-0000-00009C3A0000}"/>
    <cellStyle name="40% - Accent3 52 2 4" xfId="15329" xr:uid="{00000000-0005-0000-0000-00009D3A0000}"/>
    <cellStyle name="40% - Accent3 52 2_Essbase BS Tax Accounts EOY" xfId="15330" xr:uid="{00000000-0005-0000-0000-00009E3A0000}"/>
    <cellStyle name="40% - Accent3 52 3" xfId="15331" xr:uid="{00000000-0005-0000-0000-00009F3A0000}"/>
    <cellStyle name="40% - Accent3 52 3 2" xfId="15332" xr:uid="{00000000-0005-0000-0000-0000A03A0000}"/>
    <cellStyle name="40% - Accent3 52 3 3" xfId="15333" xr:uid="{00000000-0005-0000-0000-0000A13A0000}"/>
    <cellStyle name="40% - Accent3 52 3_Essbase BS Tax Accounts EOY" xfId="15334" xr:uid="{00000000-0005-0000-0000-0000A23A0000}"/>
    <cellStyle name="40% - Accent3 52 4" xfId="15335" xr:uid="{00000000-0005-0000-0000-0000A33A0000}"/>
    <cellStyle name="40% - Accent3 52 5" xfId="15336" xr:uid="{00000000-0005-0000-0000-0000A43A0000}"/>
    <cellStyle name="40% - Accent3 52_Essbase BS Tax Accounts EOY" xfId="15337" xr:uid="{00000000-0005-0000-0000-0000A53A0000}"/>
    <cellStyle name="40% - Accent3 53" xfId="15338" xr:uid="{00000000-0005-0000-0000-0000A63A0000}"/>
    <cellStyle name="40% - Accent3 53 2" xfId="15339" xr:uid="{00000000-0005-0000-0000-0000A73A0000}"/>
    <cellStyle name="40% - Accent3 53 2 2" xfId="15340" xr:uid="{00000000-0005-0000-0000-0000A83A0000}"/>
    <cellStyle name="40% - Accent3 53 2 2 2" xfId="15341" xr:uid="{00000000-0005-0000-0000-0000A93A0000}"/>
    <cellStyle name="40% - Accent3 53 2 2 3" xfId="15342" xr:uid="{00000000-0005-0000-0000-0000AA3A0000}"/>
    <cellStyle name="40% - Accent3 53 2 2_Essbase BS Tax Accounts EOY" xfId="15343" xr:uid="{00000000-0005-0000-0000-0000AB3A0000}"/>
    <cellStyle name="40% - Accent3 53 2 3" xfId="15344" xr:uid="{00000000-0005-0000-0000-0000AC3A0000}"/>
    <cellStyle name="40% - Accent3 53 2 4" xfId="15345" xr:uid="{00000000-0005-0000-0000-0000AD3A0000}"/>
    <cellStyle name="40% - Accent3 53 2_Essbase BS Tax Accounts EOY" xfId="15346" xr:uid="{00000000-0005-0000-0000-0000AE3A0000}"/>
    <cellStyle name="40% - Accent3 53 3" xfId="15347" xr:uid="{00000000-0005-0000-0000-0000AF3A0000}"/>
    <cellStyle name="40% - Accent3 53 3 2" xfId="15348" xr:uid="{00000000-0005-0000-0000-0000B03A0000}"/>
    <cellStyle name="40% - Accent3 53 3 3" xfId="15349" xr:uid="{00000000-0005-0000-0000-0000B13A0000}"/>
    <cellStyle name="40% - Accent3 53 3_Essbase BS Tax Accounts EOY" xfId="15350" xr:uid="{00000000-0005-0000-0000-0000B23A0000}"/>
    <cellStyle name="40% - Accent3 53 4" xfId="15351" xr:uid="{00000000-0005-0000-0000-0000B33A0000}"/>
    <cellStyle name="40% - Accent3 53 5" xfId="15352" xr:uid="{00000000-0005-0000-0000-0000B43A0000}"/>
    <cellStyle name="40% - Accent3 53_Essbase BS Tax Accounts EOY" xfId="15353" xr:uid="{00000000-0005-0000-0000-0000B53A0000}"/>
    <cellStyle name="40% - Accent3 54" xfId="15354" xr:uid="{00000000-0005-0000-0000-0000B63A0000}"/>
    <cellStyle name="40% - Accent3 54 2" xfId="15355" xr:uid="{00000000-0005-0000-0000-0000B73A0000}"/>
    <cellStyle name="40% - Accent3 54 2 2" xfId="15356" xr:uid="{00000000-0005-0000-0000-0000B83A0000}"/>
    <cellStyle name="40% - Accent3 54 2 2 2" xfId="15357" xr:uid="{00000000-0005-0000-0000-0000B93A0000}"/>
    <cellStyle name="40% - Accent3 54 2 2 3" xfId="15358" xr:uid="{00000000-0005-0000-0000-0000BA3A0000}"/>
    <cellStyle name="40% - Accent3 54 2 2_Essbase BS Tax Accounts EOY" xfId="15359" xr:uid="{00000000-0005-0000-0000-0000BB3A0000}"/>
    <cellStyle name="40% - Accent3 54 2 3" xfId="15360" xr:uid="{00000000-0005-0000-0000-0000BC3A0000}"/>
    <cellStyle name="40% - Accent3 54 2 4" xfId="15361" xr:uid="{00000000-0005-0000-0000-0000BD3A0000}"/>
    <cellStyle name="40% - Accent3 54 2_Essbase BS Tax Accounts EOY" xfId="15362" xr:uid="{00000000-0005-0000-0000-0000BE3A0000}"/>
    <cellStyle name="40% - Accent3 54 3" xfId="15363" xr:uid="{00000000-0005-0000-0000-0000BF3A0000}"/>
    <cellStyle name="40% - Accent3 54 3 2" xfId="15364" xr:uid="{00000000-0005-0000-0000-0000C03A0000}"/>
    <cellStyle name="40% - Accent3 54 3 3" xfId="15365" xr:uid="{00000000-0005-0000-0000-0000C13A0000}"/>
    <cellStyle name="40% - Accent3 54 3_Essbase BS Tax Accounts EOY" xfId="15366" xr:uid="{00000000-0005-0000-0000-0000C23A0000}"/>
    <cellStyle name="40% - Accent3 54 4" xfId="15367" xr:uid="{00000000-0005-0000-0000-0000C33A0000}"/>
    <cellStyle name="40% - Accent3 54 5" xfId="15368" xr:uid="{00000000-0005-0000-0000-0000C43A0000}"/>
    <cellStyle name="40% - Accent3 54_Essbase BS Tax Accounts EOY" xfId="15369" xr:uid="{00000000-0005-0000-0000-0000C53A0000}"/>
    <cellStyle name="40% - Accent3 55" xfId="15370" xr:uid="{00000000-0005-0000-0000-0000C63A0000}"/>
    <cellStyle name="40% - Accent3 55 2" xfId="15371" xr:uid="{00000000-0005-0000-0000-0000C73A0000}"/>
    <cellStyle name="40% - Accent3 55 2 2" xfId="15372" xr:uid="{00000000-0005-0000-0000-0000C83A0000}"/>
    <cellStyle name="40% - Accent3 55 2 2 2" xfId="15373" xr:uid="{00000000-0005-0000-0000-0000C93A0000}"/>
    <cellStyle name="40% - Accent3 55 2 2 3" xfId="15374" xr:uid="{00000000-0005-0000-0000-0000CA3A0000}"/>
    <cellStyle name="40% - Accent3 55 2 2_Essbase BS Tax Accounts EOY" xfId="15375" xr:uid="{00000000-0005-0000-0000-0000CB3A0000}"/>
    <cellStyle name="40% - Accent3 55 2 3" xfId="15376" xr:uid="{00000000-0005-0000-0000-0000CC3A0000}"/>
    <cellStyle name="40% - Accent3 55 2 4" xfId="15377" xr:uid="{00000000-0005-0000-0000-0000CD3A0000}"/>
    <cellStyle name="40% - Accent3 55 2_Essbase BS Tax Accounts EOY" xfId="15378" xr:uid="{00000000-0005-0000-0000-0000CE3A0000}"/>
    <cellStyle name="40% - Accent3 55 3" xfId="15379" xr:uid="{00000000-0005-0000-0000-0000CF3A0000}"/>
    <cellStyle name="40% - Accent3 55 3 2" xfId="15380" xr:uid="{00000000-0005-0000-0000-0000D03A0000}"/>
    <cellStyle name="40% - Accent3 55 3 3" xfId="15381" xr:uid="{00000000-0005-0000-0000-0000D13A0000}"/>
    <cellStyle name="40% - Accent3 55 3_Essbase BS Tax Accounts EOY" xfId="15382" xr:uid="{00000000-0005-0000-0000-0000D23A0000}"/>
    <cellStyle name="40% - Accent3 55 4" xfId="15383" xr:uid="{00000000-0005-0000-0000-0000D33A0000}"/>
    <cellStyle name="40% - Accent3 55 5" xfId="15384" xr:uid="{00000000-0005-0000-0000-0000D43A0000}"/>
    <cellStyle name="40% - Accent3 55_Essbase BS Tax Accounts EOY" xfId="15385" xr:uid="{00000000-0005-0000-0000-0000D53A0000}"/>
    <cellStyle name="40% - Accent3 56" xfId="15386" xr:uid="{00000000-0005-0000-0000-0000D63A0000}"/>
    <cellStyle name="40% - Accent3 56 2" xfId="15387" xr:uid="{00000000-0005-0000-0000-0000D73A0000}"/>
    <cellStyle name="40% - Accent3 56 2 2" xfId="15388" xr:uid="{00000000-0005-0000-0000-0000D83A0000}"/>
    <cellStyle name="40% - Accent3 56 2 2 2" xfId="15389" xr:uid="{00000000-0005-0000-0000-0000D93A0000}"/>
    <cellStyle name="40% - Accent3 56 2 2 3" xfId="15390" xr:uid="{00000000-0005-0000-0000-0000DA3A0000}"/>
    <cellStyle name="40% - Accent3 56 2 2_Essbase BS Tax Accounts EOY" xfId="15391" xr:uid="{00000000-0005-0000-0000-0000DB3A0000}"/>
    <cellStyle name="40% - Accent3 56 2 3" xfId="15392" xr:uid="{00000000-0005-0000-0000-0000DC3A0000}"/>
    <cellStyle name="40% - Accent3 56 2 4" xfId="15393" xr:uid="{00000000-0005-0000-0000-0000DD3A0000}"/>
    <cellStyle name="40% - Accent3 56 2_Essbase BS Tax Accounts EOY" xfId="15394" xr:uid="{00000000-0005-0000-0000-0000DE3A0000}"/>
    <cellStyle name="40% - Accent3 56 3" xfId="15395" xr:uid="{00000000-0005-0000-0000-0000DF3A0000}"/>
    <cellStyle name="40% - Accent3 56 3 2" xfId="15396" xr:uid="{00000000-0005-0000-0000-0000E03A0000}"/>
    <cellStyle name="40% - Accent3 56 3 3" xfId="15397" xr:uid="{00000000-0005-0000-0000-0000E13A0000}"/>
    <cellStyle name="40% - Accent3 56 3_Essbase BS Tax Accounts EOY" xfId="15398" xr:uid="{00000000-0005-0000-0000-0000E23A0000}"/>
    <cellStyle name="40% - Accent3 56 4" xfId="15399" xr:uid="{00000000-0005-0000-0000-0000E33A0000}"/>
    <cellStyle name="40% - Accent3 56 5" xfId="15400" xr:uid="{00000000-0005-0000-0000-0000E43A0000}"/>
    <cellStyle name="40% - Accent3 56_Essbase BS Tax Accounts EOY" xfId="15401" xr:uid="{00000000-0005-0000-0000-0000E53A0000}"/>
    <cellStyle name="40% - Accent3 57" xfId="15402" xr:uid="{00000000-0005-0000-0000-0000E63A0000}"/>
    <cellStyle name="40% - Accent3 57 2" xfId="15403" xr:uid="{00000000-0005-0000-0000-0000E73A0000}"/>
    <cellStyle name="40% - Accent3 57 2 2" xfId="15404" xr:uid="{00000000-0005-0000-0000-0000E83A0000}"/>
    <cellStyle name="40% - Accent3 57 2 3" xfId="15405" xr:uid="{00000000-0005-0000-0000-0000E93A0000}"/>
    <cellStyle name="40% - Accent3 57 2_Essbase BS Tax Accounts EOY" xfId="15406" xr:uid="{00000000-0005-0000-0000-0000EA3A0000}"/>
    <cellStyle name="40% - Accent3 57 3" xfId="15407" xr:uid="{00000000-0005-0000-0000-0000EB3A0000}"/>
    <cellStyle name="40% - Accent3 57 4" xfId="15408" xr:uid="{00000000-0005-0000-0000-0000EC3A0000}"/>
    <cellStyle name="40% - Accent3 57_Essbase BS Tax Accounts EOY" xfId="15409" xr:uid="{00000000-0005-0000-0000-0000ED3A0000}"/>
    <cellStyle name="40% - Accent3 58" xfId="15410" xr:uid="{00000000-0005-0000-0000-0000EE3A0000}"/>
    <cellStyle name="40% - Accent3 58 2" xfId="15411" xr:uid="{00000000-0005-0000-0000-0000EF3A0000}"/>
    <cellStyle name="40% - Accent3 58 2 2" xfId="15412" xr:uid="{00000000-0005-0000-0000-0000F03A0000}"/>
    <cellStyle name="40% - Accent3 58 2 3" xfId="15413" xr:uid="{00000000-0005-0000-0000-0000F13A0000}"/>
    <cellStyle name="40% - Accent3 58 2_Essbase BS Tax Accounts EOY" xfId="15414" xr:uid="{00000000-0005-0000-0000-0000F23A0000}"/>
    <cellStyle name="40% - Accent3 58 3" xfId="15415" xr:uid="{00000000-0005-0000-0000-0000F33A0000}"/>
    <cellStyle name="40% - Accent3 58 4" xfId="15416" xr:uid="{00000000-0005-0000-0000-0000F43A0000}"/>
    <cellStyle name="40% - Accent3 58_Essbase BS Tax Accounts EOY" xfId="15417" xr:uid="{00000000-0005-0000-0000-0000F53A0000}"/>
    <cellStyle name="40% - Accent3 59" xfId="15418" xr:uid="{00000000-0005-0000-0000-0000F63A0000}"/>
    <cellStyle name="40% - Accent3 59 2" xfId="15419" xr:uid="{00000000-0005-0000-0000-0000F73A0000}"/>
    <cellStyle name="40% - Accent3 59 2 2" xfId="15420" xr:uid="{00000000-0005-0000-0000-0000F83A0000}"/>
    <cellStyle name="40% - Accent3 59 2 3" xfId="15421" xr:uid="{00000000-0005-0000-0000-0000F93A0000}"/>
    <cellStyle name="40% - Accent3 59 2_Essbase BS Tax Accounts EOY" xfId="15422" xr:uid="{00000000-0005-0000-0000-0000FA3A0000}"/>
    <cellStyle name="40% - Accent3 59 3" xfId="15423" xr:uid="{00000000-0005-0000-0000-0000FB3A0000}"/>
    <cellStyle name="40% - Accent3 59 4" xfId="15424" xr:uid="{00000000-0005-0000-0000-0000FC3A0000}"/>
    <cellStyle name="40% - Accent3 59_Essbase BS Tax Accounts EOY" xfId="15425" xr:uid="{00000000-0005-0000-0000-0000FD3A0000}"/>
    <cellStyle name="40% - Accent3 6" xfId="15426" xr:uid="{00000000-0005-0000-0000-0000FE3A0000}"/>
    <cellStyle name="40% - Accent3 6 2" xfId="15427" xr:uid="{00000000-0005-0000-0000-0000FF3A0000}"/>
    <cellStyle name="40% - Accent3 6 2 2" xfId="15428" xr:uid="{00000000-0005-0000-0000-0000003B0000}"/>
    <cellStyle name="40% - Accent3 6 2 2 2" xfId="15429" xr:uid="{00000000-0005-0000-0000-0000013B0000}"/>
    <cellStyle name="40% - Accent3 6 2 2 3" xfId="15430" xr:uid="{00000000-0005-0000-0000-0000023B0000}"/>
    <cellStyle name="40% - Accent3 6 2 2 4" xfId="15431" xr:uid="{00000000-0005-0000-0000-0000033B0000}"/>
    <cellStyle name="40% - Accent3 6 2 2_Essbase BS Tax Accounts EOY" xfId="15432" xr:uid="{00000000-0005-0000-0000-0000043B0000}"/>
    <cellStyle name="40% - Accent3 6 2 3" xfId="15433" xr:uid="{00000000-0005-0000-0000-0000053B0000}"/>
    <cellStyle name="40% - Accent3 6 2 3 2" xfId="15434" xr:uid="{00000000-0005-0000-0000-0000063B0000}"/>
    <cellStyle name="40% - Accent3 6 2 3 3" xfId="15435" xr:uid="{00000000-0005-0000-0000-0000073B0000}"/>
    <cellStyle name="40% - Accent3 6 2 3 4" xfId="15436" xr:uid="{00000000-0005-0000-0000-0000083B0000}"/>
    <cellStyle name="40% - Accent3 6 2 3_Essbase BS Tax Accounts EOY" xfId="15437" xr:uid="{00000000-0005-0000-0000-0000093B0000}"/>
    <cellStyle name="40% - Accent3 6 2 4" xfId="15438" xr:uid="{00000000-0005-0000-0000-00000A3B0000}"/>
    <cellStyle name="40% - Accent3 6 2 5" xfId="15439" xr:uid="{00000000-0005-0000-0000-00000B3B0000}"/>
    <cellStyle name="40% - Accent3 6 2 5 2" xfId="15440" xr:uid="{00000000-0005-0000-0000-00000C3B0000}"/>
    <cellStyle name="40% - Accent3 6 2 6" xfId="15441" xr:uid="{00000000-0005-0000-0000-00000D3B0000}"/>
    <cellStyle name="40% - Accent3 6 2 7" xfId="15442" xr:uid="{00000000-0005-0000-0000-00000E3B0000}"/>
    <cellStyle name="40% - Accent3 6 2 8" xfId="15443" xr:uid="{00000000-0005-0000-0000-00000F3B0000}"/>
    <cellStyle name="40% - Accent3 6 2_Basis Info" xfId="15444" xr:uid="{00000000-0005-0000-0000-0000103B0000}"/>
    <cellStyle name="40% - Accent3 6 3" xfId="15445" xr:uid="{00000000-0005-0000-0000-0000113B0000}"/>
    <cellStyle name="40% - Accent3 6 3 2" xfId="15446" xr:uid="{00000000-0005-0000-0000-0000123B0000}"/>
    <cellStyle name="40% - Accent3 6 4" xfId="15447" xr:uid="{00000000-0005-0000-0000-0000133B0000}"/>
    <cellStyle name="40% - Accent3 6 4 2" xfId="15448" xr:uid="{00000000-0005-0000-0000-0000143B0000}"/>
    <cellStyle name="40% - Accent3 6 4 3" xfId="15449" xr:uid="{00000000-0005-0000-0000-0000153B0000}"/>
    <cellStyle name="40% - Accent3 6 4 4" xfId="15450" xr:uid="{00000000-0005-0000-0000-0000163B0000}"/>
    <cellStyle name="40% - Accent3 6 4_Essbase BS Tax Accounts EOY" xfId="15451" xr:uid="{00000000-0005-0000-0000-0000173B0000}"/>
    <cellStyle name="40% - Accent3 6 5" xfId="15452" xr:uid="{00000000-0005-0000-0000-0000183B0000}"/>
    <cellStyle name="40% - Accent3 6 5 2" xfId="15453" xr:uid="{00000000-0005-0000-0000-0000193B0000}"/>
    <cellStyle name="40% - Accent3 6 5 3" xfId="15454" xr:uid="{00000000-0005-0000-0000-00001A3B0000}"/>
    <cellStyle name="40% - Accent3 6 5_Essbase BS Tax Accounts EOY" xfId="15455" xr:uid="{00000000-0005-0000-0000-00001B3B0000}"/>
    <cellStyle name="40% - Accent3 6 6" xfId="15456" xr:uid="{00000000-0005-0000-0000-00001C3B0000}"/>
    <cellStyle name="40% - Accent3 6 6 2" xfId="15457" xr:uid="{00000000-0005-0000-0000-00001D3B0000}"/>
    <cellStyle name="40% - Accent3 6 6 3" xfId="15458" xr:uid="{00000000-0005-0000-0000-00001E3B0000}"/>
    <cellStyle name="40% - Accent3 6 6_Essbase BS Tax Accounts EOY" xfId="15459" xr:uid="{00000000-0005-0000-0000-00001F3B0000}"/>
    <cellStyle name="40% - Accent3 6_Essbase BS Tax Accounts EOY" xfId="15460" xr:uid="{00000000-0005-0000-0000-0000203B0000}"/>
    <cellStyle name="40% - Accent3 60" xfId="15461" xr:uid="{00000000-0005-0000-0000-0000213B0000}"/>
    <cellStyle name="40% - Accent3 60 2" xfId="15462" xr:uid="{00000000-0005-0000-0000-0000223B0000}"/>
    <cellStyle name="40% - Accent3 60 2 2" xfId="15463" xr:uid="{00000000-0005-0000-0000-0000233B0000}"/>
    <cellStyle name="40% - Accent3 60 2 3" xfId="15464" xr:uid="{00000000-0005-0000-0000-0000243B0000}"/>
    <cellStyle name="40% - Accent3 60 2_Essbase BS Tax Accounts EOY" xfId="15465" xr:uid="{00000000-0005-0000-0000-0000253B0000}"/>
    <cellStyle name="40% - Accent3 60 3" xfId="15466" xr:uid="{00000000-0005-0000-0000-0000263B0000}"/>
    <cellStyle name="40% - Accent3 60 4" xfId="15467" xr:uid="{00000000-0005-0000-0000-0000273B0000}"/>
    <cellStyle name="40% - Accent3 60_Essbase BS Tax Accounts EOY" xfId="15468" xr:uid="{00000000-0005-0000-0000-0000283B0000}"/>
    <cellStyle name="40% - Accent3 61" xfId="15469" xr:uid="{00000000-0005-0000-0000-0000293B0000}"/>
    <cellStyle name="40% - Accent3 61 2" xfId="15470" xr:uid="{00000000-0005-0000-0000-00002A3B0000}"/>
    <cellStyle name="40% - Accent3 61 2 2" xfId="15471" xr:uid="{00000000-0005-0000-0000-00002B3B0000}"/>
    <cellStyle name="40% - Accent3 61 2 3" xfId="15472" xr:uid="{00000000-0005-0000-0000-00002C3B0000}"/>
    <cellStyle name="40% - Accent3 61 2_Essbase BS Tax Accounts EOY" xfId="15473" xr:uid="{00000000-0005-0000-0000-00002D3B0000}"/>
    <cellStyle name="40% - Accent3 61 3" xfId="15474" xr:uid="{00000000-0005-0000-0000-00002E3B0000}"/>
    <cellStyle name="40% - Accent3 61 4" xfId="15475" xr:uid="{00000000-0005-0000-0000-00002F3B0000}"/>
    <cellStyle name="40% - Accent3 61_Essbase BS Tax Accounts EOY" xfId="15476" xr:uid="{00000000-0005-0000-0000-0000303B0000}"/>
    <cellStyle name="40% - Accent3 62" xfId="15477" xr:uid="{00000000-0005-0000-0000-0000313B0000}"/>
    <cellStyle name="40% - Accent3 62 2" xfId="15478" xr:uid="{00000000-0005-0000-0000-0000323B0000}"/>
    <cellStyle name="40% - Accent3 62 2 2" xfId="15479" xr:uid="{00000000-0005-0000-0000-0000333B0000}"/>
    <cellStyle name="40% - Accent3 62 2 3" xfId="15480" xr:uid="{00000000-0005-0000-0000-0000343B0000}"/>
    <cellStyle name="40% - Accent3 62 2_Essbase BS Tax Accounts EOY" xfId="15481" xr:uid="{00000000-0005-0000-0000-0000353B0000}"/>
    <cellStyle name="40% - Accent3 62 3" xfId="15482" xr:uid="{00000000-0005-0000-0000-0000363B0000}"/>
    <cellStyle name="40% - Accent3 62 4" xfId="15483" xr:uid="{00000000-0005-0000-0000-0000373B0000}"/>
    <cellStyle name="40% - Accent3 62_Essbase BS Tax Accounts EOY" xfId="15484" xr:uid="{00000000-0005-0000-0000-0000383B0000}"/>
    <cellStyle name="40% - Accent3 63" xfId="15485" xr:uid="{00000000-0005-0000-0000-0000393B0000}"/>
    <cellStyle name="40% - Accent3 63 2" xfId="15486" xr:uid="{00000000-0005-0000-0000-00003A3B0000}"/>
    <cellStyle name="40% - Accent3 63 2 2" xfId="15487" xr:uid="{00000000-0005-0000-0000-00003B3B0000}"/>
    <cellStyle name="40% - Accent3 63 2 3" xfId="15488" xr:uid="{00000000-0005-0000-0000-00003C3B0000}"/>
    <cellStyle name="40% - Accent3 63 2_Essbase BS Tax Accounts EOY" xfId="15489" xr:uid="{00000000-0005-0000-0000-00003D3B0000}"/>
    <cellStyle name="40% - Accent3 63 3" xfId="15490" xr:uid="{00000000-0005-0000-0000-00003E3B0000}"/>
    <cellStyle name="40% - Accent3 63 4" xfId="15491" xr:uid="{00000000-0005-0000-0000-00003F3B0000}"/>
    <cellStyle name="40% - Accent3 63_Essbase BS Tax Accounts EOY" xfId="15492" xr:uid="{00000000-0005-0000-0000-0000403B0000}"/>
    <cellStyle name="40% - Accent3 64" xfId="15493" xr:uid="{00000000-0005-0000-0000-0000413B0000}"/>
    <cellStyle name="40% - Accent3 64 2" xfId="15494" xr:uid="{00000000-0005-0000-0000-0000423B0000}"/>
    <cellStyle name="40% - Accent3 64 2 2" xfId="15495" xr:uid="{00000000-0005-0000-0000-0000433B0000}"/>
    <cellStyle name="40% - Accent3 64 2 3" xfId="15496" xr:uid="{00000000-0005-0000-0000-0000443B0000}"/>
    <cellStyle name="40% - Accent3 64 2_Essbase BS Tax Accounts EOY" xfId="15497" xr:uid="{00000000-0005-0000-0000-0000453B0000}"/>
    <cellStyle name="40% - Accent3 64 3" xfId="15498" xr:uid="{00000000-0005-0000-0000-0000463B0000}"/>
    <cellStyle name="40% - Accent3 64 4" xfId="15499" xr:uid="{00000000-0005-0000-0000-0000473B0000}"/>
    <cellStyle name="40% - Accent3 64_Essbase BS Tax Accounts EOY" xfId="15500" xr:uid="{00000000-0005-0000-0000-0000483B0000}"/>
    <cellStyle name="40% - Accent3 65" xfId="15501" xr:uid="{00000000-0005-0000-0000-0000493B0000}"/>
    <cellStyle name="40% - Accent3 65 2" xfId="15502" xr:uid="{00000000-0005-0000-0000-00004A3B0000}"/>
    <cellStyle name="40% - Accent3 65 2 2" xfId="15503" xr:uid="{00000000-0005-0000-0000-00004B3B0000}"/>
    <cellStyle name="40% - Accent3 65 2 3" xfId="15504" xr:uid="{00000000-0005-0000-0000-00004C3B0000}"/>
    <cellStyle name="40% - Accent3 65 2_Essbase BS Tax Accounts EOY" xfId="15505" xr:uid="{00000000-0005-0000-0000-00004D3B0000}"/>
    <cellStyle name="40% - Accent3 65 3" xfId="15506" xr:uid="{00000000-0005-0000-0000-00004E3B0000}"/>
    <cellStyle name="40% - Accent3 65 4" xfId="15507" xr:uid="{00000000-0005-0000-0000-00004F3B0000}"/>
    <cellStyle name="40% - Accent3 65_Essbase BS Tax Accounts EOY" xfId="15508" xr:uid="{00000000-0005-0000-0000-0000503B0000}"/>
    <cellStyle name="40% - Accent3 66" xfId="15509" xr:uid="{00000000-0005-0000-0000-0000513B0000}"/>
    <cellStyle name="40% - Accent3 66 2" xfId="15510" xr:uid="{00000000-0005-0000-0000-0000523B0000}"/>
    <cellStyle name="40% - Accent3 66 2 2" xfId="15511" xr:uid="{00000000-0005-0000-0000-0000533B0000}"/>
    <cellStyle name="40% - Accent3 66 2 3" xfId="15512" xr:uid="{00000000-0005-0000-0000-0000543B0000}"/>
    <cellStyle name="40% - Accent3 66 2_Essbase BS Tax Accounts EOY" xfId="15513" xr:uid="{00000000-0005-0000-0000-0000553B0000}"/>
    <cellStyle name="40% - Accent3 66 3" xfId="15514" xr:uid="{00000000-0005-0000-0000-0000563B0000}"/>
    <cellStyle name="40% - Accent3 66 4" xfId="15515" xr:uid="{00000000-0005-0000-0000-0000573B0000}"/>
    <cellStyle name="40% - Accent3 66_Essbase BS Tax Accounts EOY" xfId="15516" xr:uid="{00000000-0005-0000-0000-0000583B0000}"/>
    <cellStyle name="40% - Accent3 67" xfId="15517" xr:uid="{00000000-0005-0000-0000-0000593B0000}"/>
    <cellStyle name="40% - Accent3 67 2" xfId="15518" xr:uid="{00000000-0005-0000-0000-00005A3B0000}"/>
    <cellStyle name="40% - Accent3 67 2 2" xfId="15519" xr:uid="{00000000-0005-0000-0000-00005B3B0000}"/>
    <cellStyle name="40% - Accent3 67 2 3" xfId="15520" xr:uid="{00000000-0005-0000-0000-00005C3B0000}"/>
    <cellStyle name="40% - Accent3 67 2_Essbase BS Tax Accounts EOY" xfId="15521" xr:uid="{00000000-0005-0000-0000-00005D3B0000}"/>
    <cellStyle name="40% - Accent3 67 3" xfId="15522" xr:uid="{00000000-0005-0000-0000-00005E3B0000}"/>
    <cellStyle name="40% - Accent3 67 4" xfId="15523" xr:uid="{00000000-0005-0000-0000-00005F3B0000}"/>
    <cellStyle name="40% - Accent3 67_Essbase BS Tax Accounts EOY" xfId="15524" xr:uid="{00000000-0005-0000-0000-0000603B0000}"/>
    <cellStyle name="40% - Accent3 68" xfId="15525" xr:uid="{00000000-0005-0000-0000-0000613B0000}"/>
    <cellStyle name="40% - Accent3 68 2" xfId="15526" xr:uid="{00000000-0005-0000-0000-0000623B0000}"/>
    <cellStyle name="40% - Accent3 68 2 2" xfId="15527" xr:uid="{00000000-0005-0000-0000-0000633B0000}"/>
    <cellStyle name="40% - Accent3 68 2 3" xfId="15528" xr:uid="{00000000-0005-0000-0000-0000643B0000}"/>
    <cellStyle name="40% - Accent3 68 2_Essbase BS Tax Accounts EOY" xfId="15529" xr:uid="{00000000-0005-0000-0000-0000653B0000}"/>
    <cellStyle name="40% - Accent3 68 3" xfId="15530" xr:uid="{00000000-0005-0000-0000-0000663B0000}"/>
    <cellStyle name="40% - Accent3 68 4" xfId="15531" xr:uid="{00000000-0005-0000-0000-0000673B0000}"/>
    <cellStyle name="40% - Accent3 68_Essbase BS Tax Accounts EOY" xfId="15532" xr:uid="{00000000-0005-0000-0000-0000683B0000}"/>
    <cellStyle name="40% - Accent3 69" xfId="15533" xr:uid="{00000000-0005-0000-0000-0000693B0000}"/>
    <cellStyle name="40% - Accent3 69 2" xfId="15534" xr:uid="{00000000-0005-0000-0000-00006A3B0000}"/>
    <cellStyle name="40% - Accent3 69 2 2" xfId="15535" xr:uid="{00000000-0005-0000-0000-00006B3B0000}"/>
    <cellStyle name="40% - Accent3 69 2 3" xfId="15536" xr:uid="{00000000-0005-0000-0000-00006C3B0000}"/>
    <cellStyle name="40% - Accent3 69 2_Essbase BS Tax Accounts EOY" xfId="15537" xr:uid="{00000000-0005-0000-0000-00006D3B0000}"/>
    <cellStyle name="40% - Accent3 69 3" xfId="15538" xr:uid="{00000000-0005-0000-0000-00006E3B0000}"/>
    <cellStyle name="40% - Accent3 69 4" xfId="15539" xr:uid="{00000000-0005-0000-0000-00006F3B0000}"/>
    <cellStyle name="40% - Accent3 69_Essbase BS Tax Accounts EOY" xfId="15540" xr:uid="{00000000-0005-0000-0000-0000703B0000}"/>
    <cellStyle name="40% - Accent3 7" xfId="15541" xr:uid="{00000000-0005-0000-0000-0000713B0000}"/>
    <cellStyle name="40% - Accent3 7 2" xfId="15542" xr:uid="{00000000-0005-0000-0000-0000723B0000}"/>
    <cellStyle name="40% - Accent3 7 2 2" xfId="15543" xr:uid="{00000000-0005-0000-0000-0000733B0000}"/>
    <cellStyle name="40% - Accent3 7 2 3" xfId="15544" xr:uid="{00000000-0005-0000-0000-0000743B0000}"/>
    <cellStyle name="40% - Accent3 7 2 4" xfId="15545" xr:uid="{00000000-0005-0000-0000-0000753B0000}"/>
    <cellStyle name="40% - Accent3 7 2_Essbase BS Tax Accounts EOY" xfId="15546" xr:uid="{00000000-0005-0000-0000-0000763B0000}"/>
    <cellStyle name="40% - Accent3 7 3" xfId="15547" xr:uid="{00000000-0005-0000-0000-0000773B0000}"/>
    <cellStyle name="40% - Accent3 7 3 2" xfId="15548" xr:uid="{00000000-0005-0000-0000-0000783B0000}"/>
    <cellStyle name="40% - Accent3 7 4" xfId="15549" xr:uid="{00000000-0005-0000-0000-0000793B0000}"/>
    <cellStyle name="40% - Accent3 7 4 2" xfId="15550" xr:uid="{00000000-0005-0000-0000-00007A3B0000}"/>
    <cellStyle name="40% - Accent3 7 4 3" xfId="15551" xr:uid="{00000000-0005-0000-0000-00007B3B0000}"/>
    <cellStyle name="40% - Accent3 7 4 4" xfId="15552" xr:uid="{00000000-0005-0000-0000-00007C3B0000}"/>
    <cellStyle name="40% - Accent3 7 4_Essbase BS Tax Accounts EOY" xfId="15553" xr:uid="{00000000-0005-0000-0000-00007D3B0000}"/>
    <cellStyle name="40% - Accent3 7 5" xfId="15554" xr:uid="{00000000-0005-0000-0000-00007E3B0000}"/>
    <cellStyle name="40% - Accent3 7 5 2" xfId="15555" xr:uid="{00000000-0005-0000-0000-00007F3B0000}"/>
    <cellStyle name="40% - Accent3 7 5 3" xfId="15556" xr:uid="{00000000-0005-0000-0000-0000803B0000}"/>
    <cellStyle name="40% - Accent3 7 5_Essbase BS Tax Accounts EOY" xfId="15557" xr:uid="{00000000-0005-0000-0000-0000813B0000}"/>
    <cellStyle name="40% - Accent3 7_Essbase BS Tax Accounts EOY" xfId="15558" xr:uid="{00000000-0005-0000-0000-0000823B0000}"/>
    <cellStyle name="40% - Accent3 70" xfId="15559" xr:uid="{00000000-0005-0000-0000-0000833B0000}"/>
    <cellStyle name="40% - Accent3 70 2" xfId="15560" xr:uid="{00000000-0005-0000-0000-0000843B0000}"/>
    <cellStyle name="40% - Accent3 70 2 2" xfId="15561" xr:uid="{00000000-0005-0000-0000-0000853B0000}"/>
    <cellStyle name="40% - Accent3 70 3" xfId="15562" xr:uid="{00000000-0005-0000-0000-0000863B0000}"/>
    <cellStyle name="40% - Accent3 70 4" xfId="15563" xr:uid="{00000000-0005-0000-0000-0000873B0000}"/>
    <cellStyle name="40% - Accent3 70_Essbase BS Tax Accounts EOY" xfId="15564" xr:uid="{00000000-0005-0000-0000-0000883B0000}"/>
    <cellStyle name="40% - Accent3 71" xfId="15565" xr:uid="{00000000-0005-0000-0000-0000893B0000}"/>
    <cellStyle name="40% - Accent3 71 2" xfId="15566" xr:uid="{00000000-0005-0000-0000-00008A3B0000}"/>
    <cellStyle name="40% - Accent3 71 2 2" xfId="15567" xr:uid="{00000000-0005-0000-0000-00008B3B0000}"/>
    <cellStyle name="40% - Accent3 71 3" xfId="15568" xr:uid="{00000000-0005-0000-0000-00008C3B0000}"/>
    <cellStyle name="40% - Accent3 71 4" xfId="15569" xr:uid="{00000000-0005-0000-0000-00008D3B0000}"/>
    <cellStyle name="40% - Accent3 71_Essbase BS Tax Accounts EOY" xfId="15570" xr:uid="{00000000-0005-0000-0000-00008E3B0000}"/>
    <cellStyle name="40% - Accent3 72" xfId="15571" xr:uid="{00000000-0005-0000-0000-00008F3B0000}"/>
    <cellStyle name="40% - Accent3 72 2" xfId="15572" xr:uid="{00000000-0005-0000-0000-0000903B0000}"/>
    <cellStyle name="40% - Accent3 72 2 2" xfId="15573" xr:uid="{00000000-0005-0000-0000-0000913B0000}"/>
    <cellStyle name="40% - Accent3 72 3" xfId="15574" xr:uid="{00000000-0005-0000-0000-0000923B0000}"/>
    <cellStyle name="40% - Accent3 72 4" xfId="15575" xr:uid="{00000000-0005-0000-0000-0000933B0000}"/>
    <cellStyle name="40% - Accent3 72_Essbase BS Tax Accounts EOY" xfId="15576" xr:uid="{00000000-0005-0000-0000-0000943B0000}"/>
    <cellStyle name="40% - Accent3 73" xfId="15577" xr:uid="{00000000-0005-0000-0000-0000953B0000}"/>
    <cellStyle name="40% - Accent3 73 2" xfId="15578" xr:uid="{00000000-0005-0000-0000-0000963B0000}"/>
    <cellStyle name="40% - Accent3 73 2 2" xfId="15579" xr:uid="{00000000-0005-0000-0000-0000973B0000}"/>
    <cellStyle name="40% - Accent3 73 3" xfId="15580" xr:uid="{00000000-0005-0000-0000-0000983B0000}"/>
    <cellStyle name="40% - Accent3 73 4" xfId="15581" xr:uid="{00000000-0005-0000-0000-0000993B0000}"/>
    <cellStyle name="40% - Accent3 73_Essbase BS Tax Accounts EOY" xfId="15582" xr:uid="{00000000-0005-0000-0000-00009A3B0000}"/>
    <cellStyle name="40% - Accent3 74" xfId="15583" xr:uid="{00000000-0005-0000-0000-00009B3B0000}"/>
    <cellStyle name="40% - Accent3 74 2" xfId="15584" xr:uid="{00000000-0005-0000-0000-00009C3B0000}"/>
    <cellStyle name="40% - Accent3 74 2 2" xfId="15585" xr:uid="{00000000-0005-0000-0000-00009D3B0000}"/>
    <cellStyle name="40% - Accent3 74 3" xfId="15586" xr:uid="{00000000-0005-0000-0000-00009E3B0000}"/>
    <cellStyle name="40% - Accent3 74 4" xfId="15587" xr:uid="{00000000-0005-0000-0000-00009F3B0000}"/>
    <cellStyle name="40% - Accent3 74_Essbase BS Tax Accounts EOY" xfId="15588" xr:uid="{00000000-0005-0000-0000-0000A03B0000}"/>
    <cellStyle name="40% - Accent3 75" xfId="15589" xr:uid="{00000000-0005-0000-0000-0000A13B0000}"/>
    <cellStyle name="40% - Accent3 75 2" xfId="15590" xr:uid="{00000000-0005-0000-0000-0000A23B0000}"/>
    <cellStyle name="40% - Accent3 75 2 2" xfId="15591" xr:uid="{00000000-0005-0000-0000-0000A33B0000}"/>
    <cellStyle name="40% - Accent3 75 3" xfId="15592" xr:uid="{00000000-0005-0000-0000-0000A43B0000}"/>
    <cellStyle name="40% - Accent3 75 4" xfId="15593" xr:uid="{00000000-0005-0000-0000-0000A53B0000}"/>
    <cellStyle name="40% - Accent3 75_Essbase BS Tax Accounts EOY" xfId="15594" xr:uid="{00000000-0005-0000-0000-0000A63B0000}"/>
    <cellStyle name="40% - Accent3 76" xfId="15595" xr:uid="{00000000-0005-0000-0000-0000A73B0000}"/>
    <cellStyle name="40% - Accent3 76 2" xfId="15596" xr:uid="{00000000-0005-0000-0000-0000A83B0000}"/>
    <cellStyle name="40% - Accent3 76 2 2" xfId="15597" xr:uid="{00000000-0005-0000-0000-0000A93B0000}"/>
    <cellStyle name="40% - Accent3 76 3" xfId="15598" xr:uid="{00000000-0005-0000-0000-0000AA3B0000}"/>
    <cellStyle name="40% - Accent3 76 4" xfId="15599" xr:uid="{00000000-0005-0000-0000-0000AB3B0000}"/>
    <cellStyle name="40% - Accent3 76_Essbase BS Tax Accounts EOY" xfId="15600" xr:uid="{00000000-0005-0000-0000-0000AC3B0000}"/>
    <cellStyle name="40% - Accent3 77" xfId="15601" xr:uid="{00000000-0005-0000-0000-0000AD3B0000}"/>
    <cellStyle name="40% - Accent3 77 2" xfId="15602" xr:uid="{00000000-0005-0000-0000-0000AE3B0000}"/>
    <cellStyle name="40% - Accent3 77 2 2" xfId="15603" xr:uid="{00000000-0005-0000-0000-0000AF3B0000}"/>
    <cellStyle name="40% - Accent3 77 3" xfId="15604" xr:uid="{00000000-0005-0000-0000-0000B03B0000}"/>
    <cellStyle name="40% - Accent3 77 4" xfId="15605" xr:uid="{00000000-0005-0000-0000-0000B13B0000}"/>
    <cellStyle name="40% - Accent3 77_Essbase BS Tax Accounts EOY" xfId="15606" xr:uid="{00000000-0005-0000-0000-0000B23B0000}"/>
    <cellStyle name="40% - Accent3 78" xfId="15607" xr:uid="{00000000-0005-0000-0000-0000B33B0000}"/>
    <cellStyle name="40% - Accent3 78 2" xfId="15608" xr:uid="{00000000-0005-0000-0000-0000B43B0000}"/>
    <cellStyle name="40% - Accent3 78 2 2" xfId="15609" xr:uid="{00000000-0005-0000-0000-0000B53B0000}"/>
    <cellStyle name="40% - Accent3 78 3" xfId="15610" xr:uid="{00000000-0005-0000-0000-0000B63B0000}"/>
    <cellStyle name="40% - Accent3 78 4" xfId="15611" xr:uid="{00000000-0005-0000-0000-0000B73B0000}"/>
    <cellStyle name="40% - Accent3 78_Essbase BS Tax Accounts EOY" xfId="15612" xr:uid="{00000000-0005-0000-0000-0000B83B0000}"/>
    <cellStyle name="40% - Accent3 79" xfId="15613" xr:uid="{00000000-0005-0000-0000-0000B93B0000}"/>
    <cellStyle name="40% - Accent3 79 2" xfId="15614" xr:uid="{00000000-0005-0000-0000-0000BA3B0000}"/>
    <cellStyle name="40% - Accent3 79 2 2" xfId="15615" xr:uid="{00000000-0005-0000-0000-0000BB3B0000}"/>
    <cellStyle name="40% - Accent3 79 3" xfId="15616" xr:uid="{00000000-0005-0000-0000-0000BC3B0000}"/>
    <cellStyle name="40% - Accent3 79 4" xfId="15617" xr:uid="{00000000-0005-0000-0000-0000BD3B0000}"/>
    <cellStyle name="40% - Accent3 79_Essbase BS Tax Accounts EOY" xfId="15618" xr:uid="{00000000-0005-0000-0000-0000BE3B0000}"/>
    <cellStyle name="40% - Accent3 8" xfId="15619" xr:uid="{00000000-0005-0000-0000-0000BF3B0000}"/>
    <cellStyle name="40% - Accent3 8 2" xfId="15620" xr:uid="{00000000-0005-0000-0000-0000C03B0000}"/>
    <cellStyle name="40% - Accent3 8 2 2" xfId="15621" xr:uid="{00000000-0005-0000-0000-0000C13B0000}"/>
    <cellStyle name="40% - Accent3 8 2 3" xfId="15622" xr:uid="{00000000-0005-0000-0000-0000C23B0000}"/>
    <cellStyle name="40% - Accent3 8 2 4" xfId="15623" xr:uid="{00000000-0005-0000-0000-0000C33B0000}"/>
    <cellStyle name="40% - Accent3 8 2_Essbase BS Tax Accounts EOY" xfId="15624" xr:uid="{00000000-0005-0000-0000-0000C43B0000}"/>
    <cellStyle name="40% - Accent3 8 3" xfId="15625" xr:uid="{00000000-0005-0000-0000-0000C53B0000}"/>
    <cellStyle name="40% - Accent3 8 3 2" xfId="15626" xr:uid="{00000000-0005-0000-0000-0000C63B0000}"/>
    <cellStyle name="40% - Accent3 8 4" xfId="15627" xr:uid="{00000000-0005-0000-0000-0000C73B0000}"/>
    <cellStyle name="40% - Accent3 8 4 2" xfId="15628" xr:uid="{00000000-0005-0000-0000-0000C83B0000}"/>
    <cellStyle name="40% - Accent3 8 4 3" xfId="15629" xr:uid="{00000000-0005-0000-0000-0000C93B0000}"/>
    <cellStyle name="40% - Accent3 8 4 4" xfId="15630" xr:uid="{00000000-0005-0000-0000-0000CA3B0000}"/>
    <cellStyle name="40% - Accent3 8 4_Essbase BS Tax Accounts EOY" xfId="15631" xr:uid="{00000000-0005-0000-0000-0000CB3B0000}"/>
    <cellStyle name="40% - Accent3 8 5" xfId="15632" xr:uid="{00000000-0005-0000-0000-0000CC3B0000}"/>
    <cellStyle name="40% - Accent3 8 5 2" xfId="15633" xr:uid="{00000000-0005-0000-0000-0000CD3B0000}"/>
    <cellStyle name="40% - Accent3 8 5 3" xfId="15634" xr:uid="{00000000-0005-0000-0000-0000CE3B0000}"/>
    <cellStyle name="40% - Accent3 8 5_Essbase BS Tax Accounts EOY" xfId="15635" xr:uid="{00000000-0005-0000-0000-0000CF3B0000}"/>
    <cellStyle name="40% - Accent3 8_Essbase BS Tax Accounts EOY" xfId="15636" xr:uid="{00000000-0005-0000-0000-0000D03B0000}"/>
    <cellStyle name="40% - Accent3 80" xfId="15637" xr:uid="{00000000-0005-0000-0000-0000D13B0000}"/>
    <cellStyle name="40% - Accent3 80 2" xfId="15638" xr:uid="{00000000-0005-0000-0000-0000D23B0000}"/>
    <cellStyle name="40% - Accent3 80 2 2" xfId="15639" xr:uid="{00000000-0005-0000-0000-0000D33B0000}"/>
    <cellStyle name="40% - Accent3 80 3" xfId="15640" xr:uid="{00000000-0005-0000-0000-0000D43B0000}"/>
    <cellStyle name="40% - Accent3 80 4" xfId="15641" xr:uid="{00000000-0005-0000-0000-0000D53B0000}"/>
    <cellStyle name="40% - Accent3 80_Essbase BS Tax Accounts EOY" xfId="15642" xr:uid="{00000000-0005-0000-0000-0000D63B0000}"/>
    <cellStyle name="40% - Accent3 81" xfId="15643" xr:uid="{00000000-0005-0000-0000-0000D73B0000}"/>
    <cellStyle name="40% - Accent3 81 2" xfId="15644" xr:uid="{00000000-0005-0000-0000-0000D83B0000}"/>
    <cellStyle name="40% - Accent3 81 2 2" xfId="15645" xr:uid="{00000000-0005-0000-0000-0000D93B0000}"/>
    <cellStyle name="40% - Accent3 81 3" xfId="15646" xr:uid="{00000000-0005-0000-0000-0000DA3B0000}"/>
    <cellStyle name="40% - Accent3 81 4" xfId="15647" xr:uid="{00000000-0005-0000-0000-0000DB3B0000}"/>
    <cellStyle name="40% - Accent3 81_Essbase BS Tax Accounts EOY" xfId="15648" xr:uid="{00000000-0005-0000-0000-0000DC3B0000}"/>
    <cellStyle name="40% - Accent3 82" xfId="15649" xr:uid="{00000000-0005-0000-0000-0000DD3B0000}"/>
    <cellStyle name="40% - Accent3 82 2" xfId="15650" xr:uid="{00000000-0005-0000-0000-0000DE3B0000}"/>
    <cellStyle name="40% - Accent3 82 2 2" xfId="15651" xr:uid="{00000000-0005-0000-0000-0000DF3B0000}"/>
    <cellStyle name="40% - Accent3 82 3" xfId="15652" xr:uid="{00000000-0005-0000-0000-0000E03B0000}"/>
    <cellStyle name="40% - Accent3 82 4" xfId="15653" xr:uid="{00000000-0005-0000-0000-0000E13B0000}"/>
    <cellStyle name="40% - Accent3 82_Essbase BS Tax Accounts EOY" xfId="15654" xr:uid="{00000000-0005-0000-0000-0000E23B0000}"/>
    <cellStyle name="40% - Accent3 83" xfId="15655" xr:uid="{00000000-0005-0000-0000-0000E33B0000}"/>
    <cellStyle name="40% - Accent3 83 2" xfId="15656" xr:uid="{00000000-0005-0000-0000-0000E43B0000}"/>
    <cellStyle name="40% - Accent3 83 2 2" xfId="15657" xr:uid="{00000000-0005-0000-0000-0000E53B0000}"/>
    <cellStyle name="40% - Accent3 83 3" xfId="15658" xr:uid="{00000000-0005-0000-0000-0000E63B0000}"/>
    <cellStyle name="40% - Accent3 83 4" xfId="15659" xr:uid="{00000000-0005-0000-0000-0000E73B0000}"/>
    <cellStyle name="40% - Accent3 83_Essbase BS Tax Accounts EOY" xfId="15660" xr:uid="{00000000-0005-0000-0000-0000E83B0000}"/>
    <cellStyle name="40% - Accent3 84" xfId="15661" xr:uid="{00000000-0005-0000-0000-0000E93B0000}"/>
    <cellStyle name="40% - Accent3 84 2" xfId="15662" xr:uid="{00000000-0005-0000-0000-0000EA3B0000}"/>
    <cellStyle name="40% - Accent3 84 2 2" xfId="15663" xr:uid="{00000000-0005-0000-0000-0000EB3B0000}"/>
    <cellStyle name="40% - Accent3 84 3" xfId="15664" xr:uid="{00000000-0005-0000-0000-0000EC3B0000}"/>
    <cellStyle name="40% - Accent3 85" xfId="15665" xr:uid="{00000000-0005-0000-0000-0000ED3B0000}"/>
    <cellStyle name="40% - Accent3 85 2" xfId="15666" xr:uid="{00000000-0005-0000-0000-0000EE3B0000}"/>
    <cellStyle name="40% - Accent3 85 2 2" xfId="15667" xr:uid="{00000000-0005-0000-0000-0000EF3B0000}"/>
    <cellStyle name="40% - Accent3 85 3" xfId="15668" xr:uid="{00000000-0005-0000-0000-0000F03B0000}"/>
    <cellStyle name="40% - Accent3 86" xfId="15669" xr:uid="{00000000-0005-0000-0000-0000F13B0000}"/>
    <cellStyle name="40% - Accent3 86 2" xfId="15670" xr:uid="{00000000-0005-0000-0000-0000F23B0000}"/>
    <cellStyle name="40% - Accent3 86 2 2" xfId="15671" xr:uid="{00000000-0005-0000-0000-0000F33B0000}"/>
    <cellStyle name="40% - Accent3 86 3" xfId="15672" xr:uid="{00000000-0005-0000-0000-0000F43B0000}"/>
    <cellStyle name="40% - Accent3 87" xfId="15673" xr:uid="{00000000-0005-0000-0000-0000F53B0000}"/>
    <cellStyle name="40% - Accent3 87 2" xfId="15674" xr:uid="{00000000-0005-0000-0000-0000F63B0000}"/>
    <cellStyle name="40% - Accent3 87 2 2" xfId="15675" xr:uid="{00000000-0005-0000-0000-0000F73B0000}"/>
    <cellStyle name="40% - Accent3 87 3" xfId="15676" xr:uid="{00000000-0005-0000-0000-0000F83B0000}"/>
    <cellStyle name="40% - Accent3 88" xfId="15677" xr:uid="{00000000-0005-0000-0000-0000F93B0000}"/>
    <cellStyle name="40% - Accent3 88 2" xfId="15678" xr:uid="{00000000-0005-0000-0000-0000FA3B0000}"/>
    <cellStyle name="40% - Accent3 88 2 2" xfId="15679" xr:uid="{00000000-0005-0000-0000-0000FB3B0000}"/>
    <cellStyle name="40% - Accent3 88 3" xfId="15680" xr:uid="{00000000-0005-0000-0000-0000FC3B0000}"/>
    <cellStyle name="40% - Accent3 89" xfId="15681" xr:uid="{00000000-0005-0000-0000-0000FD3B0000}"/>
    <cellStyle name="40% - Accent3 89 2" xfId="15682" xr:uid="{00000000-0005-0000-0000-0000FE3B0000}"/>
    <cellStyle name="40% - Accent3 89 2 2" xfId="15683" xr:uid="{00000000-0005-0000-0000-0000FF3B0000}"/>
    <cellStyle name="40% - Accent3 89 3" xfId="15684" xr:uid="{00000000-0005-0000-0000-0000003C0000}"/>
    <cellStyle name="40% - Accent3 9" xfId="15685" xr:uid="{00000000-0005-0000-0000-0000013C0000}"/>
    <cellStyle name="40% - Accent3 9 2" xfId="15686" xr:uid="{00000000-0005-0000-0000-0000023C0000}"/>
    <cellStyle name="40% - Accent3 9 2 2" xfId="15687" xr:uid="{00000000-0005-0000-0000-0000033C0000}"/>
    <cellStyle name="40% - Accent3 9 2 3" xfId="15688" xr:uid="{00000000-0005-0000-0000-0000043C0000}"/>
    <cellStyle name="40% - Accent3 9 2 4" xfId="15689" xr:uid="{00000000-0005-0000-0000-0000053C0000}"/>
    <cellStyle name="40% - Accent3 9 2_Essbase BS Tax Accounts EOY" xfId="15690" xr:uid="{00000000-0005-0000-0000-0000063C0000}"/>
    <cellStyle name="40% - Accent3 9 3" xfId="15691" xr:uid="{00000000-0005-0000-0000-0000073C0000}"/>
    <cellStyle name="40% - Accent3 9 3 2" xfId="15692" xr:uid="{00000000-0005-0000-0000-0000083C0000}"/>
    <cellStyle name="40% - Accent3 9 4" xfId="15693" xr:uid="{00000000-0005-0000-0000-0000093C0000}"/>
    <cellStyle name="40% - Accent3 9 4 2" xfId="15694" xr:uid="{00000000-0005-0000-0000-00000A3C0000}"/>
    <cellStyle name="40% - Accent3 9 4 3" xfId="15695" xr:uid="{00000000-0005-0000-0000-00000B3C0000}"/>
    <cellStyle name="40% - Accent3 9 4 4" xfId="15696" xr:uid="{00000000-0005-0000-0000-00000C3C0000}"/>
    <cellStyle name="40% - Accent3 9 4_Essbase BS Tax Accounts EOY" xfId="15697" xr:uid="{00000000-0005-0000-0000-00000D3C0000}"/>
    <cellStyle name="40% - Accent3 9 5" xfId="15698" xr:uid="{00000000-0005-0000-0000-00000E3C0000}"/>
    <cellStyle name="40% - Accent3 9 5 2" xfId="15699" xr:uid="{00000000-0005-0000-0000-00000F3C0000}"/>
    <cellStyle name="40% - Accent3 9 5 3" xfId="15700" xr:uid="{00000000-0005-0000-0000-0000103C0000}"/>
    <cellStyle name="40% - Accent3 9 5_Essbase BS Tax Accounts EOY" xfId="15701" xr:uid="{00000000-0005-0000-0000-0000113C0000}"/>
    <cellStyle name="40% - Accent3 9_Essbase BS Tax Accounts EOY" xfId="15702" xr:uid="{00000000-0005-0000-0000-0000123C0000}"/>
    <cellStyle name="40% - Accent3 90" xfId="15703" xr:uid="{00000000-0005-0000-0000-0000133C0000}"/>
    <cellStyle name="40% - Accent3 90 2" xfId="15704" xr:uid="{00000000-0005-0000-0000-0000143C0000}"/>
    <cellStyle name="40% - Accent3 90 2 2" xfId="15705" xr:uid="{00000000-0005-0000-0000-0000153C0000}"/>
    <cellStyle name="40% - Accent3 90 3" xfId="15706" xr:uid="{00000000-0005-0000-0000-0000163C0000}"/>
    <cellStyle name="40% - Accent3 91" xfId="15707" xr:uid="{00000000-0005-0000-0000-0000173C0000}"/>
    <cellStyle name="40% - Accent3 91 2" xfId="15708" xr:uid="{00000000-0005-0000-0000-0000183C0000}"/>
    <cellStyle name="40% - Accent3 91 2 2" xfId="15709" xr:uid="{00000000-0005-0000-0000-0000193C0000}"/>
    <cellStyle name="40% - Accent3 91 3" xfId="15710" xr:uid="{00000000-0005-0000-0000-00001A3C0000}"/>
    <cellStyle name="40% - Accent3 92" xfId="15711" xr:uid="{00000000-0005-0000-0000-00001B3C0000}"/>
    <cellStyle name="40% - Accent3 92 2" xfId="15712" xr:uid="{00000000-0005-0000-0000-00001C3C0000}"/>
    <cellStyle name="40% - Accent3 92 2 2" xfId="15713" xr:uid="{00000000-0005-0000-0000-00001D3C0000}"/>
    <cellStyle name="40% - Accent3 92 3" xfId="15714" xr:uid="{00000000-0005-0000-0000-00001E3C0000}"/>
    <cellStyle name="40% - Accent3 93" xfId="15715" xr:uid="{00000000-0005-0000-0000-00001F3C0000}"/>
    <cellStyle name="40% - Accent3 93 2" xfId="15716" xr:uid="{00000000-0005-0000-0000-0000203C0000}"/>
    <cellStyle name="40% - Accent3 93 2 2" xfId="15717" xr:uid="{00000000-0005-0000-0000-0000213C0000}"/>
    <cellStyle name="40% - Accent3 93 3" xfId="15718" xr:uid="{00000000-0005-0000-0000-0000223C0000}"/>
    <cellStyle name="40% - Accent3 94" xfId="15719" xr:uid="{00000000-0005-0000-0000-0000233C0000}"/>
    <cellStyle name="40% - Accent3 94 2" xfId="15720" xr:uid="{00000000-0005-0000-0000-0000243C0000}"/>
    <cellStyle name="40% - Accent3 94 2 2" xfId="15721" xr:uid="{00000000-0005-0000-0000-0000253C0000}"/>
    <cellStyle name="40% - Accent3 94 3" xfId="15722" xr:uid="{00000000-0005-0000-0000-0000263C0000}"/>
    <cellStyle name="40% - Accent3 95" xfId="15723" xr:uid="{00000000-0005-0000-0000-0000273C0000}"/>
    <cellStyle name="40% - Accent3 95 2" xfId="15724" xr:uid="{00000000-0005-0000-0000-0000283C0000}"/>
    <cellStyle name="40% - Accent3 95 2 2" xfId="15725" xr:uid="{00000000-0005-0000-0000-0000293C0000}"/>
    <cellStyle name="40% - Accent3 95 3" xfId="15726" xr:uid="{00000000-0005-0000-0000-00002A3C0000}"/>
    <cellStyle name="40% - Accent3 96" xfId="15727" xr:uid="{00000000-0005-0000-0000-00002B3C0000}"/>
    <cellStyle name="40% - Accent3 96 2" xfId="15728" xr:uid="{00000000-0005-0000-0000-00002C3C0000}"/>
    <cellStyle name="40% - Accent3 96 2 2" xfId="15729" xr:uid="{00000000-0005-0000-0000-00002D3C0000}"/>
    <cellStyle name="40% - Accent3 96 3" xfId="15730" xr:uid="{00000000-0005-0000-0000-00002E3C0000}"/>
    <cellStyle name="40% - Accent3 97" xfId="15731" xr:uid="{00000000-0005-0000-0000-00002F3C0000}"/>
    <cellStyle name="40% - Accent3 97 2" xfId="15732" xr:uid="{00000000-0005-0000-0000-0000303C0000}"/>
    <cellStyle name="40% - Accent3 97 2 2" xfId="15733" xr:uid="{00000000-0005-0000-0000-0000313C0000}"/>
    <cellStyle name="40% - Accent3 97 3" xfId="15734" xr:uid="{00000000-0005-0000-0000-0000323C0000}"/>
    <cellStyle name="40% - Accent3 98" xfId="15735" xr:uid="{00000000-0005-0000-0000-0000333C0000}"/>
    <cellStyle name="40% - Accent3 98 2" xfId="15736" xr:uid="{00000000-0005-0000-0000-0000343C0000}"/>
    <cellStyle name="40% - Accent3 98 2 2" xfId="15737" xr:uid="{00000000-0005-0000-0000-0000353C0000}"/>
    <cellStyle name="40% - Accent3 98 3" xfId="15738" xr:uid="{00000000-0005-0000-0000-0000363C0000}"/>
    <cellStyle name="40% - Accent3 99" xfId="15739" xr:uid="{00000000-0005-0000-0000-0000373C0000}"/>
    <cellStyle name="40% - Accent3 99 2" xfId="15740" xr:uid="{00000000-0005-0000-0000-0000383C0000}"/>
    <cellStyle name="40% - Accent3 99 2 2" xfId="15741" xr:uid="{00000000-0005-0000-0000-0000393C0000}"/>
    <cellStyle name="40% - Accent3 99 3" xfId="15742" xr:uid="{00000000-0005-0000-0000-00003A3C0000}"/>
    <cellStyle name="40% - Accent4" xfId="10" builtinId="43" customBuiltin="1"/>
    <cellStyle name="40% - Accent4 10" xfId="15743" xr:uid="{00000000-0005-0000-0000-00003C3C0000}"/>
    <cellStyle name="40% - Accent4 10 2" xfId="15744" xr:uid="{00000000-0005-0000-0000-00003D3C0000}"/>
    <cellStyle name="40% - Accent4 10 2 2" xfId="15745" xr:uid="{00000000-0005-0000-0000-00003E3C0000}"/>
    <cellStyle name="40% - Accent4 10 2 3" xfId="15746" xr:uid="{00000000-0005-0000-0000-00003F3C0000}"/>
    <cellStyle name="40% - Accent4 10 2 4" xfId="15747" xr:uid="{00000000-0005-0000-0000-0000403C0000}"/>
    <cellStyle name="40% - Accent4 10 2_Essbase BS Tax Accounts EOY" xfId="15748" xr:uid="{00000000-0005-0000-0000-0000413C0000}"/>
    <cellStyle name="40% - Accent4 10 3" xfId="15749" xr:uid="{00000000-0005-0000-0000-0000423C0000}"/>
    <cellStyle name="40% - Accent4 10 3 2" xfId="15750" xr:uid="{00000000-0005-0000-0000-0000433C0000}"/>
    <cellStyle name="40% - Accent4 10 4" xfId="15751" xr:uid="{00000000-0005-0000-0000-0000443C0000}"/>
    <cellStyle name="40% - Accent4 10 4 2" xfId="15752" xr:uid="{00000000-0005-0000-0000-0000453C0000}"/>
    <cellStyle name="40% - Accent4 10 4 3" xfId="15753" xr:uid="{00000000-0005-0000-0000-0000463C0000}"/>
    <cellStyle name="40% - Accent4 10 4 4" xfId="15754" xr:uid="{00000000-0005-0000-0000-0000473C0000}"/>
    <cellStyle name="40% - Accent4 10 4_Essbase BS Tax Accounts EOY" xfId="15755" xr:uid="{00000000-0005-0000-0000-0000483C0000}"/>
    <cellStyle name="40% - Accent4 10 5" xfId="15756" xr:uid="{00000000-0005-0000-0000-0000493C0000}"/>
    <cellStyle name="40% - Accent4 10_Essbase BS Tax Accounts EOY" xfId="15757" xr:uid="{00000000-0005-0000-0000-00004A3C0000}"/>
    <cellStyle name="40% - Accent4 100" xfId="15758" xr:uid="{00000000-0005-0000-0000-00004B3C0000}"/>
    <cellStyle name="40% - Accent4 100 2" xfId="15759" xr:uid="{00000000-0005-0000-0000-00004C3C0000}"/>
    <cellStyle name="40% - Accent4 100 2 2" xfId="15760" xr:uid="{00000000-0005-0000-0000-00004D3C0000}"/>
    <cellStyle name="40% - Accent4 100 3" xfId="15761" xr:uid="{00000000-0005-0000-0000-00004E3C0000}"/>
    <cellStyle name="40% - Accent4 101" xfId="15762" xr:uid="{00000000-0005-0000-0000-00004F3C0000}"/>
    <cellStyle name="40% - Accent4 101 2" xfId="15763" xr:uid="{00000000-0005-0000-0000-0000503C0000}"/>
    <cellStyle name="40% - Accent4 102" xfId="15764" xr:uid="{00000000-0005-0000-0000-0000513C0000}"/>
    <cellStyle name="40% - Accent4 102 2" xfId="15765" xr:uid="{00000000-0005-0000-0000-0000523C0000}"/>
    <cellStyle name="40% - Accent4 103" xfId="15766" xr:uid="{00000000-0005-0000-0000-0000533C0000}"/>
    <cellStyle name="40% - Accent4 103 2" xfId="15767" xr:uid="{00000000-0005-0000-0000-0000543C0000}"/>
    <cellStyle name="40% - Accent4 104" xfId="15768" xr:uid="{00000000-0005-0000-0000-0000553C0000}"/>
    <cellStyle name="40% - Accent4 104 2" xfId="15769" xr:uid="{00000000-0005-0000-0000-0000563C0000}"/>
    <cellStyle name="40% - Accent4 105" xfId="15770" xr:uid="{00000000-0005-0000-0000-0000573C0000}"/>
    <cellStyle name="40% - Accent4 105 2" xfId="15771" xr:uid="{00000000-0005-0000-0000-0000583C0000}"/>
    <cellStyle name="40% - Accent4 106" xfId="15772" xr:uid="{00000000-0005-0000-0000-0000593C0000}"/>
    <cellStyle name="40% - Accent4 106 2" xfId="15773" xr:uid="{00000000-0005-0000-0000-00005A3C0000}"/>
    <cellStyle name="40% - Accent4 107" xfId="15774" xr:uid="{00000000-0005-0000-0000-00005B3C0000}"/>
    <cellStyle name="40% - Accent4 107 2" xfId="15775" xr:uid="{00000000-0005-0000-0000-00005C3C0000}"/>
    <cellStyle name="40% - Accent4 108" xfId="15776" xr:uid="{00000000-0005-0000-0000-00005D3C0000}"/>
    <cellStyle name="40% - Accent4 108 2" xfId="15777" xr:uid="{00000000-0005-0000-0000-00005E3C0000}"/>
    <cellStyle name="40% - Accent4 109" xfId="15778" xr:uid="{00000000-0005-0000-0000-00005F3C0000}"/>
    <cellStyle name="40% - Accent4 109 2" xfId="15779" xr:uid="{00000000-0005-0000-0000-0000603C0000}"/>
    <cellStyle name="40% - Accent4 11" xfId="15780" xr:uid="{00000000-0005-0000-0000-0000613C0000}"/>
    <cellStyle name="40% - Accent4 11 2" xfId="15781" xr:uid="{00000000-0005-0000-0000-0000623C0000}"/>
    <cellStyle name="40% - Accent4 11 2 2" xfId="15782" xr:uid="{00000000-0005-0000-0000-0000633C0000}"/>
    <cellStyle name="40% - Accent4 11 2 3" xfId="15783" xr:uid="{00000000-0005-0000-0000-0000643C0000}"/>
    <cellStyle name="40% - Accent4 11 2 4" xfId="15784" xr:uid="{00000000-0005-0000-0000-0000653C0000}"/>
    <cellStyle name="40% - Accent4 11 2_Essbase BS Tax Accounts EOY" xfId="15785" xr:uid="{00000000-0005-0000-0000-0000663C0000}"/>
    <cellStyle name="40% - Accent4 11 3" xfId="15786" xr:uid="{00000000-0005-0000-0000-0000673C0000}"/>
    <cellStyle name="40% - Accent4 11 3 2" xfId="15787" xr:uid="{00000000-0005-0000-0000-0000683C0000}"/>
    <cellStyle name="40% - Accent4 11 4" xfId="15788" xr:uid="{00000000-0005-0000-0000-0000693C0000}"/>
    <cellStyle name="40% - Accent4 11 4 2" xfId="15789" xr:uid="{00000000-0005-0000-0000-00006A3C0000}"/>
    <cellStyle name="40% - Accent4 11 4 3" xfId="15790" xr:uid="{00000000-0005-0000-0000-00006B3C0000}"/>
    <cellStyle name="40% - Accent4 11 4 4" xfId="15791" xr:uid="{00000000-0005-0000-0000-00006C3C0000}"/>
    <cellStyle name="40% - Accent4 11 4_Essbase BS Tax Accounts EOY" xfId="15792" xr:uid="{00000000-0005-0000-0000-00006D3C0000}"/>
    <cellStyle name="40% - Accent4 11 5" xfId="15793" xr:uid="{00000000-0005-0000-0000-00006E3C0000}"/>
    <cellStyle name="40% - Accent4 11_Essbase BS Tax Accounts EOY" xfId="15794" xr:uid="{00000000-0005-0000-0000-00006F3C0000}"/>
    <cellStyle name="40% - Accent4 110" xfId="15795" xr:uid="{00000000-0005-0000-0000-0000703C0000}"/>
    <cellStyle name="40% - Accent4 110 2" xfId="15796" xr:uid="{00000000-0005-0000-0000-0000713C0000}"/>
    <cellStyle name="40% - Accent4 111" xfId="15797" xr:uid="{00000000-0005-0000-0000-0000723C0000}"/>
    <cellStyle name="40% - Accent4 112" xfId="15798" xr:uid="{00000000-0005-0000-0000-0000733C0000}"/>
    <cellStyle name="40% - Accent4 113" xfId="15799" xr:uid="{00000000-0005-0000-0000-0000743C0000}"/>
    <cellStyle name="40% - Accent4 114" xfId="15800" xr:uid="{00000000-0005-0000-0000-0000753C0000}"/>
    <cellStyle name="40% - Accent4 115" xfId="15801" xr:uid="{00000000-0005-0000-0000-0000763C0000}"/>
    <cellStyle name="40% - Accent4 116" xfId="15802" xr:uid="{00000000-0005-0000-0000-0000773C0000}"/>
    <cellStyle name="40% - Accent4 117" xfId="15803" xr:uid="{00000000-0005-0000-0000-0000783C0000}"/>
    <cellStyle name="40% - Accent4 118" xfId="15804" xr:uid="{00000000-0005-0000-0000-0000793C0000}"/>
    <cellStyle name="40% - Accent4 119" xfId="15805" xr:uid="{00000000-0005-0000-0000-00007A3C0000}"/>
    <cellStyle name="40% - Accent4 12" xfId="15806" xr:uid="{00000000-0005-0000-0000-00007B3C0000}"/>
    <cellStyle name="40% - Accent4 12 2" xfId="15807" xr:uid="{00000000-0005-0000-0000-00007C3C0000}"/>
    <cellStyle name="40% - Accent4 12 2 2" xfId="15808" xr:uid="{00000000-0005-0000-0000-00007D3C0000}"/>
    <cellStyle name="40% - Accent4 12 2 3" xfId="15809" xr:uid="{00000000-0005-0000-0000-00007E3C0000}"/>
    <cellStyle name="40% - Accent4 12 2 4" xfId="15810" xr:uid="{00000000-0005-0000-0000-00007F3C0000}"/>
    <cellStyle name="40% - Accent4 12 2_Essbase BS Tax Accounts EOY" xfId="15811" xr:uid="{00000000-0005-0000-0000-0000803C0000}"/>
    <cellStyle name="40% - Accent4 12 3" xfId="15812" xr:uid="{00000000-0005-0000-0000-0000813C0000}"/>
    <cellStyle name="40% - Accent4 12 3 2" xfId="15813" xr:uid="{00000000-0005-0000-0000-0000823C0000}"/>
    <cellStyle name="40% - Accent4 12 4" xfId="15814" xr:uid="{00000000-0005-0000-0000-0000833C0000}"/>
    <cellStyle name="40% - Accent4 12 4 2" xfId="15815" xr:uid="{00000000-0005-0000-0000-0000843C0000}"/>
    <cellStyle name="40% - Accent4 12 4 3" xfId="15816" xr:uid="{00000000-0005-0000-0000-0000853C0000}"/>
    <cellStyle name="40% - Accent4 12 4 4" xfId="15817" xr:uid="{00000000-0005-0000-0000-0000863C0000}"/>
    <cellStyle name="40% - Accent4 12 4_Essbase BS Tax Accounts EOY" xfId="15818" xr:uid="{00000000-0005-0000-0000-0000873C0000}"/>
    <cellStyle name="40% - Accent4 12 5" xfId="15819" xr:uid="{00000000-0005-0000-0000-0000883C0000}"/>
    <cellStyle name="40% - Accent4 12_Essbase BS Tax Accounts EOY" xfId="15820" xr:uid="{00000000-0005-0000-0000-0000893C0000}"/>
    <cellStyle name="40% - Accent4 13" xfId="15821" xr:uid="{00000000-0005-0000-0000-00008A3C0000}"/>
    <cellStyle name="40% - Accent4 13 2" xfId="15822" xr:uid="{00000000-0005-0000-0000-00008B3C0000}"/>
    <cellStyle name="40% - Accent4 13 2 2" xfId="15823" xr:uid="{00000000-0005-0000-0000-00008C3C0000}"/>
    <cellStyle name="40% - Accent4 13 2 3" xfId="15824" xr:uid="{00000000-0005-0000-0000-00008D3C0000}"/>
    <cellStyle name="40% - Accent4 13 2 4" xfId="15825" xr:uid="{00000000-0005-0000-0000-00008E3C0000}"/>
    <cellStyle name="40% - Accent4 13 2_Essbase BS Tax Accounts EOY" xfId="15826" xr:uid="{00000000-0005-0000-0000-00008F3C0000}"/>
    <cellStyle name="40% - Accent4 13 3" xfId="15827" xr:uid="{00000000-0005-0000-0000-0000903C0000}"/>
    <cellStyle name="40% - Accent4 13 3 2" xfId="15828" xr:uid="{00000000-0005-0000-0000-0000913C0000}"/>
    <cellStyle name="40% - Accent4 13 4" xfId="15829" xr:uid="{00000000-0005-0000-0000-0000923C0000}"/>
    <cellStyle name="40% - Accent4 13 4 2" xfId="15830" xr:uid="{00000000-0005-0000-0000-0000933C0000}"/>
    <cellStyle name="40% - Accent4 13 4 3" xfId="15831" xr:uid="{00000000-0005-0000-0000-0000943C0000}"/>
    <cellStyle name="40% - Accent4 13 4 4" xfId="15832" xr:uid="{00000000-0005-0000-0000-0000953C0000}"/>
    <cellStyle name="40% - Accent4 13 4_Essbase BS Tax Accounts EOY" xfId="15833" xr:uid="{00000000-0005-0000-0000-0000963C0000}"/>
    <cellStyle name="40% - Accent4 13 5" xfId="15834" xr:uid="{00000000-0005-0000-0000-0000973C0000}"/>
    <cellStyle name="40% - Accent4 13_Essbase BS Tax Accounts EOY" xfId="15835" xr:uid="{00000000-0005-0000-0000-0000983C0000}"/>
    <cellStyle name="40% - Accent4 14" xfId="15836" xr:uid="{00000000-0005-0000-0000-0000993C0000}"/>
    <cellStyle name="40% - Accent4 14 2" xfId="15837" xr:uid="{00000000-0005-0000-0000-00009A3C0000}"/>
    <cellStyle name="40% - Accent4 14 2 2" xfId="15838" xr:uid="{00000000-0005-0000-0000-00009B3C0000}"/>
    <cellStyle name="40% - Accent4 14 2 3" xfId="15839" xr:uid="{00000000-0005-0000-0000-00009C3C0000}"/>
    <cellStyle name="40% - Accent4 14 2 4" xfId="15840" xr:uid="{00000000-0005-0000-0000-00009D3C0000}"/>
    <cellStyle name="40% - Accent4 14 2_Essbase BS Tax Accounts EOY" xfId="15841" xr:uid="{00000000-0005-0000-0000-00009E3C0000}"/>
    <cellStyle name="40% - Accent4 14 3" xfId="15842" xr:uid="{00000000-0005-0000-0000-00009F3C0000}"/>
    <cellStyle name="40% - Accent4 14 3 2" xfId="15843" xr:uid="{00000000-0005-0000-0000-0000A03C0000}"/>
    <cellStyle name="40% - Accent4 14 4" xfId="15844" xr:uid="{00000000-0005-0000-0000-0000A13C0000}"/>
    <cellStyle name="40% - Accent4 14 4 2" xfId="15845" xr:uid="{00000000-0005-0000-0000-0000A23C0000}"/>
    <cellStyle name="40% - Accent4 14 4 3" xfId="15846" xr:uid="{00000000-0005-0000-0000-0000A33C0000}"/>
    <cellStyle name="40% - Accent4 14 4 4" xfId="15847" xr:uid="{00000000-0005-0000-0000-0000A43C0000}"/>
    <cellStyle name="40% - Accent4 14 4_Essbase BS Tax Accounts EOY" xfId="15848" xr:uid="{00000000-0005-0000-0000-0000A53C0000}"/>
    <cellStyle name="40% - Accent4 14 5" xfId="15849" xr:uid="{00000000-0005-0000-0000-0000A63C0000}"/>
    <cellStyle name="40% - Accent4 14_Essbase BS Tax Accounts EOY" xfId="15850" xr:uid="{00000000-0005-0000-0000-0000A73C0000}"/>
    <cellStyle name="40% - Accent4 15" xfId="15851" xr:uid="{00000000-0005-0000-0000-0000A83C0000}"/>
    <cellStyle name="40% - Accent4 15 2" xfId="15852" xr:uid="{00000000-0005-0000-0000-0000A93C0000}"/>
    <cellStyle name="40% - Accent4 15 2 2" xfId="15853" xr:uid="{00000000-0005-0000-0000-0000AA3C0000}"/>
    <cellStyle name="40% - Accent4 15 2 3" xfId="15854" xr:uid="{00000000-0005-0000-0000-0000AB3C0000}"/>
    <cellStyle name="40% - Accent4 15 2 4" xfId="15855" xr:uid="{00000000-0005-0000-0000-0000AC3C0000}"/>
    <cellStyle name="40% - Accent4 15 2_Essbase BS Tax Accounts EOY" xfId="15856" xr:uid="{00000000-0005-0000-0000-0000AD3C0000}"/>
    <cellStyle name="40% - Accent4 15 3" xfId="15857" xr:uid="{00000000-0005-0000-0000-0000AE3C0000}"/>
    <cellStyle name="40% - Accent4 15 3 2" xfId="15858" xr:uid="{00000000-0005-0000-0000-0000AF3C0000}"/>
    <cellStyle name="40% - Accent4 15 4" xfId="15859" xr:uid="{00000000-0005-0000-0000-0000B03C0000}"/>
    <cellStyle name="40% - Accent4 15 4 2" xfId="15860" xr:uid="{00000000-0005-0000-0000-0000B13C0000}"/>
    <cellStyle name="40% - Accent4 15 4 3" xfId="15861" xr:uid="{00000000-0005-0000-0000-0000B23C0000}"/>
    <cellStyle name="40% - Accent4 15 4 4" xfId="15862" xr:uid="{00000000-0005-0000-0000-0000B33C0000}"/>
    <cellStyle name="40% - Accent4 15 4_Essbase BS Tax Accounts EOY" xfId="15863" xr:uid="{00000000-0005-0000-0000-0000B43C0000}"/>
    <cellStyle name="40% - Accent4 15 5" xfId="15864" xr:uid="{00000000-0005-0000-0000-0000B53C0000}"/>
    <cellStyle name="40% - Accent4 15_Essbase BS Tax Accounts EOY" xfId="15865" xr:uid="{00000000-0005-0000-0000-0000B63C0000}"/>
    <cellStyle name="40% - Accent4 16" xfId="15866" xr:uid="{00000000-0005-0000-0000-0000B73C0000}"/>
    <cellStyle name="40% - Accent4 16 2" xfId="15867" xr:uid="{00000000-0005-0000-0000-0000B83C0000}"/>
    <cellStyle name="40% - Accent4 16 2 2" xfId="15868" xr:uid="{00000000-0005-0000-0000-0000B93C0000}"/>
    <cellStyle name="40% - Accent4 16 2 3" xfId="15869" xr:uid="{00000000-0005-0000-0000-0000BA3C0000}"/>
    <cellStyle name="40% - Accent4 16 2 4" xfId="15870" xr:uid="{00000000-0005-0000-0000-0000BB3C0000}"/>
    <cellStyle name="40% - Accent4 16 2_Essbase BS Tax Accounts EOY" xfId="15871" xr:uid="{00000000-0005-0000-0000-0000BC3C0000}"/>
    <cellStyle name="40% - Accent4 16 3" xfId="15872" xr:uid="{00000000-0005-0000-0000-0000BD3C0000}"/>
    <cellStyle name="40% - Accent4 16 3 2" xfId="15873" xr:uid="{00000000-0005-0000-0000-0000BE3C0000}"/>
    <cellStyle name="40% - Accent4 16 4" xfId="15874" xr:uid="{00000000-0005-0000-0000-0000BF3C0000}"/>
    <cellStyle name="40% - Accent4 16 4 2" xfId="15875" xr:uid="{00000000-0005-0000-0000-0000C03C0000}"/>
    <cellStyle name="40% - Accent4 16 4 3" xfId="15876" xr:uid="{00000000-0005-0000-0000-0000C13C0000}"/>
    <cellStyle name="40% - Accent4 16 4 4" xfId="15877" xr:uid="{00000000-0005-0000-0000-0000C23C0000}"/>
    <cellStyle name="40% - Accent4 16 4_Essbase BS Tax Accounts EOY" xfId="15878" xr:uid="{00000000-0005-0000-0000-0000C33C0000}"/>
    <cellStyle name="40% - Accent4 16 5" xfId="15879" xr:uid="{00000000-0005-0000-0000-0000C43C0000}"/>
    <cellStyle name="40% - Accent4 16_Essbase BS Tax Accounts EOY" xfId="15880" xr:uid="{00000000-0005-0000-0000-0000C53C0000}"/>
    <cellStyle name="40% - Accent4 17" xfId="15881" xr:uid="{00000000-0005-0000-0000-0000C63C0000}"/>
    <cellStyle name="40% - Accent4 17 2" xfId="15882" xr:uid="{00000000-0005-0000-0000-0000C73C0000}"/>
    <cellStyle name="40% - Accent4 17 2 2" xfId="15883" xr:uid="{00000000-0005-0000-0000-0000C83C0000}"/>
    <cellStyle name="40% - Accent4 17 2 3" xfId="15884" xr:uid="{00000000-0005-0000-0000-0000C93C0000}"/>
    <cellStyle name="40% - Accent4 17 2 4" xfId="15885" xr:uid="{00000000-0005-0000-0000-0000CA3C0000}"/>
    <cellStyle name="40% - Accent4 17 2_Essbase BS Tax Accounts EOY" xfId="15886" xr:uid="{00000000-0005-0000-0000-0000CB3C0000}"/>
    <cellStyle name="40% - Accent4 17 3" xfId="15887" xr:uid="{00000000-0005-0000-0000-0000CC3C0000}"/>
    <cellStyle name="40% - Accent4 17 3 2" xfId="15888" xr:uid="{00000000-0005-0000-0000-0000CD3C0000}"/>
    <cellStyle name="40% - Accent4 17 4" xfId="15889" xr:uid="{00000000-0005-0000-0000-0000CE3C0000}"/>
    <cellStyle name="40% - Accent4 17 4 2" xfId="15890" xr:uid="{00000000-0005-0000-0000-0000CF3C0000}"/>
    <cellStyle name="40% - Accent4 17 4 3" xfId="15891" xr:uid="{00000000-0005-0000-0000-0000D03C0000}"/>
    <cellStyle name="40% - Accent4 17 4 4" xfId="15892" xr:uid="{00000000-0005-0000-0000-0000D13C0000}"/>
    <cellStyle name="40% - Accent4 17 4_Essbase BS Tax Accounts EOY" xfId="15893" xr:uid="{00000000-0005-0000-0000-0000D23C0000}"/>
    <cellStyle name="40% - Accent4 17 5" xfId="15894" xr:uid="{00000000-0005-0000-0000-0000D33C0000}"/>
    <cellStyle name="40% - Accent4 17_Essbase BS Tax Accounts EOY" xfId="15895" xr:uid="{00000000-0005-0000-0000-0000D43C0000}"/>
    <cellStyle name="40% - Accent4 18" xfId="15896" xr:uid="{00000000-0005-0000-0000-0000D53C0000}"/>
    <cellStyle name="40% - Accent4 18 2" xfId="15897" xr:uid="{00000000-0005-0000-0000-0000D63C0000}"/>
    <cellStyle name="40% - Accent4 18 2 2" xfId="15898" xr:uid="{00000000-0005-0000-0000-0000D73C0000}"/>
    <cellStyle name="40% - Accent4 18 2 3" xfId="15899" xr:uid="{00000000-0005-0000-0000-0000D83C0000}"/>
    <cellStyle name="40% - Accent4 18 2 4" xfId="15900" xr:uid="{00000000-0005-0000-0000-0000D93C0000}"/>
    <cellStyle name="40% - Accent4 18 2_Essbase BS Tax Accounts EOY" xfId="15901" xr:uid="{00000000-0005-0000-0000-0000DA3C0000}"/>
    <cellStyle name="40% - Accent4 18 3" xfId="15902" xr:uid="{00000000-0005-0000-0000-0000DB3C0000}"/>
    <cellStyle name="40% - Accent4 18 3 2" xfId="15903" xr:uid="{00000000-0005-0000-0000-0000DC3C0000}"/>
    <cellStyle name="40% - Accent4 18 4" xfId="15904" xr:uid="{00000000-0005-0000-0000-0000DD3C0000}"/>
    <cellStyle name="40% - Accent4 18 4 2" xfId="15905" xr:uid="{00000000-0005-0000-0000-0000DE3C0000}"/>
    <cellStyle name="40% - Accent4 18 4 3" xfId="15906" xr:uid="{00000000-0005-0000-0000-0000DF3C0000}"/>
    <cellStyle name="40% - Accent4 18 4 4" xfId="15907" xr:uid="{00000000-0005-0000-0000-0000E03C0000}"/>
    <cellStyle name="40% - Accent4 18 4_Essbase BS Tax Accounts EOY" xfId="15908" xr:uid="{00000000-0005-0000-0000-0000E13C0000}"/>
    <cellStyle name="40% - Accent4 18 5" xfId="15909" xr:uid="{00000000-0005-0000-0000-0000E23C0000}"/>
    <cellStyle name="40% - Accent4 18_Essbase BS Tax Accounts EOY" xfId="15910" xr:uid="{00000000-0005-0000-0000-0000E33C0000}"/>
    <cellStyle name="40% - Accent4 19" xfId="15911" xr:uid="{00000000-0005-0000-0000-0000E43C0000}"/>
    <cellStyle name="40% - Accent4 19 2" xfId="15912" xr:uid="{00000000-0005-0000-0000-0000E53C0000}"/>
    <cellStyle name="40% - Accent4 19 2 2" xfId="15913" xr:uid="{00000000-0005-0000-0000-0000E63C0000}"/>
    <cellStyle name="40% - Accent4 19 2 3" xfId="15914" xr:uid="{00000000-0005-0000-0000-0000E73C0000}"/>
    <cellStyle name="40% - Accent4 19 2 4" xfId="15915" xr:uid="{00000000-0005-0000-0000-0000E83C0000}"/>
    <cellStyle name="40% - Accent4 19 2_Essbase BS Tax Accounts EOY" xfId="15916" xr:uid="{00000000-0005-0000-0000-0000E93C0000}"/>
    <cellStyle name="40% - Accent4 19 3" xfId="15917" xr:uid="{00000000-0005-0000-0000-0000EA3C0000}"/>
    <cellStyle name="40% - Accent4 19 3 2" xfId="15918" xr:uid="{00000000-0005-0000-0000-0000EB3C0000}"/>
    <cellStyle name="40% - Accent4 19 4" xfId="15919" xr:uid="{00000000-0005-0000-0000-0000EC3C0000}"/>
    <cellStyle name="40% - Accent4 19 4 2" xfId="15920" xr:uid="{00000000-0005-0000-0000-0000ED3C0000}"/>
    <cellStyle name="40% - Accent4 19 4 3" xfId="15921" xr:uid="{00000000-0005-0000-0000-0000EE3C0000}"/>
    <cellStyle name="40% - Accent4 19 4 4" xfId="15922" xr:uid="{00000000-0005-0000-0000-0000EF3C0000}"/>
    <cellStyle name="40% - Accent4 19 4_Essbase BS Tax Accounts EOY" xfId="15923" xr:uid="{00000000-0005-0000-0000-0000F03C0000}"/>
    <cellStyle name="40% - Accent4 19 5" xfId="15924" xr:uid="{00000000-0005-0000-0000-0000F13C0000}"/>
    <cellStyle name="40% - Accent4 19_Essbase BS Tax Accounts EOY" xfId="15925" xr:uid="{00000000-0005-0000-0000-0000F23C0000}"/>
    <cellStyle name="40% - Accent4 2" xfId="15926" xr:uid="{00000000-0005-0000-0000-0000F33C0000}"/>
    <cellStyle name="40% - Accent4 2 10" xfId="15927" xr:uid="{00000000-0005-0000-0000-0000F43C0000}"/>
    <cellStyle name="40% - Accent4 2 10 2" xfId="15928" xr:uid="{00000000-0005-0000-0000-0000F53C0000}"/>
    <cellStyle name="40% - Accent4 2 10 2 2" xfId="15929" xr:uid="{00000000-0005-0000-0000-0000F63C0000}"/>
    <cellStyle name="40% - Accent4 2 10 2 3" xfId="15930" xr:uid="{00000000-0005-0000-0000-0000F73C0000}"/>
    <cellStyle name="40% - Accent4 2 10 2_Essbase BS Tax Accounts EOY" xfId="15931" xr:uid="{00000000-0005-0000-0000-0000F83C0000}"/>
    <cellStyle name="40% - Accent4 2 10 3" xfId="15932" xr:uid="{00000000-0005-0000-0000-0000F93C0000}"/>
    <cellStyle name="40% - Accent4 2 10 4" xfId="15933" xr:uid="{00000000-0005-0000-0000-0000FA3C0000}"/>
    <cellStyle name="40% - Accent4 2 10_Essbase BS Tax Accounts EOY" xfId="15934" xr:uid="{00000000-0005-0000-0000-0000FB3C0000}"/>
    <cellStyle name="40% - Accent4 2 11" xfId="15935" xr:uid="{00000000-0005-0000-0000-0000FC3C0000}"/>
    <cellStyle name="40% - Accent4 2 11 2" xfId="15936" xr:uid="{00000000-0005-0000-0000-0000FD3C0000}"/>
    <cellStyle name="40% - Accent4 2 11 2 2" xfId="15937" xr:uid="{00000000-0005-0000-0000-0000FE3C0000}"/>
    <cellStyle name="40% - Accent4 2 11 3" xfId="15938" xr:uid="{00000000-0005-0000-0000-0000FF3C0000}"/>
    <cellStyle name="40% - Accent4 2 11 4" xfId="15939" xr:uid="{00000000-0005-0000-0000-0000003D0000}"/>
    <cellStyle name="40% - Accent4 2 11_Essbase BS Tax Accounts EOY" xfId="15940" xr:uid="{00000000-0005-0000-0000-0000013D0000}"/>
    <cellStyle name="40% - Accent4 2 12" xfId="15941" xr:uid="{00000000-0005-0000-0000-0000023D0000}"/>
    <cellStyle name="40% - Accent4 2 12 2" xfId="15942" xr:uid="{00000000-0005-0000-0000-0000033D0000}"/>
    <cellStyle name="40% - Accent4 2 12 2 2" xfId="15943" xr:uid="{00000000-0005-0000-0000-0000043D0000}"/>
    <cellStyle name="40% - Accent4 2 12 3" xfId="15944" xr:uid="{00000000-0005-0000-0000-0000053D0000}"/>
    <cellStyle name="40% - Accent4 2 12 4" xfId="15945" xr:uid="{00000000-0005-0000-0000-0000063D0000}"/>
    <cellStyle name="40% - Accent4 2 12_Essbase BS Tax Accounts EOY" xfId="15946" xr:uid="{00000000-0005-0000-0000-0000073D0000}"/>
    <cellStyle name="40% - Accent4 2 13" xfId="15947" xr:uid="{00000000-0005-0000-0000-0000083D0000}"/>
    <cellStyle name="40% - Accent4 2 13 2" xfId="15948" xr:uid="{00000000-0005-0000-0000-0000093D0000}"/>
    <cellStyle name="40% - Accent4 2 13 2 2" xfId="15949" xr:uid="{00000000-0005-0000-0000-00000A3D0000}"/>
    <cellStyle name="40% - Accent4 2 13 3" xfId="15950" xr:uid="{00000000-0005-0000-0000-00000B3D0000}"/>
    <cellStyle name="40% - Accent4 2 14" xfId="15951" xr:uid="{00000000-0005-0000-0000-00000C3D0000}"/>
    <cellStyle name="40% - Accent4 2 14 2" xfId="15952" xr:uid="{00000000-0005-0000-0000-00000D3D0000}"/>
    <cellStyle name="40% - Accent4 2 14 3" xfId="15953" xr:uid="{00000000-0005-0000-0000-00000E3D0000}"/>
    <cellStyle name="40% - Accent4 2 14_Essbase BS Tax Accounts EOY" xfId="15954" xr:uid="{00000000-0005-0000-0000-00000F3D0000}"/>
    <cellStyle name="40% - Accent4 2 15" xfId="58765" xr:uid="{00000000-0005-0000-0000-0000103D0000}"/>
    <cellStyle name="40% - Accent4 2 16" xfId="58788" xr:uid="{00000000-0005-0000-0000-0000113D0000}"/>
    <cellStyle name="40% - Accent4 2 17" xfId="58796" xr:uid="{00000000-0005-0000-0000-0000123D0000}"/>
    <cellStyle name="40% - Accent4 2 18" xfId="58783" xr:uid="{00000000-0005-0000-0000-0000133D0000}"/>
    <cellStyle name="40% - Accent4 2 2" xfId="15955" xr:uid="{00000000-0005-0000-0000-0000143D0000}"/>
    <cellStyle name="40% - Accent4 2 2 10" xfId="15956" xr:uid="{00000000-0005-0000-0000-0000153D0000}"/>
    <cellStyle name="40% - Accent4 2 2 11" xfId="15957" xr:uid="{00000000-0005-0000-0000-0000163D0000}"/>
    <cellStyle name="40% - Accent4 2 2 12" xfId="15958" xr:uid="{00000000-0005-0000-0000-0000173D0000}"/>
    <cellStyle name="40% - Accent4 2 2 2" xfId="15959" xr:uid="{00000000-0005-0000-0000-0000183D0000}"/>
    <cellStyle name="40% - Accent4 2 2 2 2" xfId="15960" xr:uid="{00000000-0005-0000-0000-0000193D0000}"/>
    <cellStyle name="40% - Accent4 2 2 2 2 2" xfId="15961" xr:uid="{00000000-0005-0000-0000-00001A3D0000}"/>
    <cellStyle name="40% - Accent4 2 2 2 2 2 2" xfId="15962" xr:uid="{00000000-0005-0000-0000-00001B3D0000}"/>
    <cellStyle name="40% - Accent4 2 2 2 2 3" xfId="15963" xr:uid="{00000000-0005-0000-0000-00001C3D0000}"/>
    <cellStyle name="40% - Accent4 2 2 2 2 4" xfId="15964" xr:uid="{00000000-0005-0000-0000-00001D3D0000}"/>
    <cellStyle name="40% - Accent4 2 2 2 2_Essbase BS Tax Accounts EOY" xfId="15965" xr:uid="{00000000-0005-0000-0000-00001E3D0000}"/>
    <cellStyle name="40% - Accent4 2 2 2 3" xfId="15966" xr:uid="{00000000-0005-0000-0000-00001F3D0000}"/>
    <cellStyle name="40% - Accent4 2 2 2 3 2" xfId="15967" xr:uid="{00000000-0005-0000-0000-0000203D0000}"/>
    <cellStyle name="40% - Accent4 2 2 2 3 2 2" xfId="15968" xr:uid="{00000000-0005-0000-0000-0000213D0000}"/>
    <cellStyle name="40% - Accent4 2 2 2 3 3" xfId="15969" xr:uid="{00000000-0005-0000-0000-0000223D0000}"/>
    <cellStyle name="40% - Accent4 2 2 2 4" xfId="15970" xr:uid="{00000000-0005-0000-0000-0000233D0000}"/>
    <cellStyle name="40% - Accent4 2 2 2 4 2" xfId="15971" xr:uid="{00000000-0005-0000-0000-0000243D0000}"/>
    <cellStyle name="40% - Accent4 2 2 2 4 2 2" xfId="15972" xr:uid="{00000000-0005-0000-0000-0000253D0000}"/>
    <cellStyle name="40% - Accent4 2 2 2 4 3" xfId="15973" xr:uid="{00000000-0005-0000-0000-0000263D0000}"/>
    <cellStyle name="40% - Accent4 2 2 2 5" xfId="15974" xr:uid="{00000000-0005-0000-0000-0000273D0000}"/>
    <cellStyle name="40% - Accent4 2 2 2 5 2" xfId="15975" xr:uid="{00000000-0005-0000-0000-0000283D0000}"/>
    <cellStyle name="40% - Accent4 2 2 2_Essbase BS Tax Accounts EOY" xfId="15976" xr:uid="{00000000-0005-0000-0000-0000293D0000}"/>
    <cellStyle name="40% - Accent4 2 2 3" xfId="15977" xr:uid="{00000000-0005-0000-0000-00002A3D0000}"/>
    <cellStyle name="40% - Accent4 2 2 3 2" xfId="15978" xr:uid="{00000000-0005-0000-0000-00002B3D0000}"/>
    <cellStyle name="40% - Accent4 2 2 3 2 2" xfId="15979" xr:uid="{00000000-0005-0000-0000-00002C3D0000}"/>
    <cellStyle name="40% - Accent4 2 2 3 3" xfId="15980" xr:uid="{00000000-0005-0000-0000-00002D3D0000}"/>
    <cellStyle name="40% - Accent4 2 2 3 4" xfId="15981" xr:uid="{00000000-0005-0000-0000-00002E3D0000}"/>
    <cellStyle name="40% - Accent4 2 2 3 5" xfId="15982" xr:uid="{00000000-0005-0000-0000-00002F3D0000}"/>
    <cellStyle name="40% - Accent4 2 2 3_Essbase BS Tax Accounts EOY" xfId="15983" xr:uid="{00000000-0005-0000-0000-0000303D0000}"/>
    <cellStyle name="40% - Accent4 2 2 4" xfId="15984" xr:uid="{00000000-0005-0000-0000-0000313D0000}"/>
    <cellStyle name="40% - Accent4 2 2 4 2" xfId="15985" xr:uid="{00000000-0005-0000-0000-0000323D0000}"/>
    <cellStyle name="40% - Accent4 2 2 4 2 2" xfId="15986" xr:uid="{00000000-0005-0000-0000-0000333D0000}"/>
    <cellStyle name="40% - Accent4 2 2 4 2 3" xfId="15987" xr:uid="{00000000-0005-0000-0000-0000343D0000}"/>
    <cellStyle name="40% - Accent4 2 2 4 3" xfId="15988" xr:uid="{00000000-0005-0000-0000-0000353D0000}"/>
    <cellStyle name="40% - Accent4 2 2 4 4" xfId="15989" xr:uid="{00000000-0005-0000-0000-0000363D0000}"/>
    <cellStyle name="40% - Accent4 2 2 4_Essbase BS Tax Accounts EOY" xfId="15990" xr:uid="{00000000-0005-0000-0000-0000373D0000}"/>
    <cellStyle name="40% - Accent4 2 2 5" xfId="15991" xr:uid="{00000000-0005-0000-0000-0000383D0000}"/>
    <cellStyle name="40% - Accent4 2 2 6" xfId="15992" xr:uid="{00000000-0005-0000-0000-0000393D0000}"/>
    <cellStyle name="40% - Accent4 2 2 6 2" xfId="15993" xr:uid="{00000000-0005-0000-0000-00003A3D0000}"/>
    <cellStyle name="40% - Accent4 2 2 6 2 2" xfId="15994" xr:uid="{00000000-0005-0000-0000-00003B3D0000}"/>
    <cellStyle name="40% - Accent4 2 2 6 3" xfId="15995" xr:uid="{00000000-0005-0000-0000-00003C3D0000}"/>
    <cellStyle name="40% - Accent4 2 2 6 4" xfId="15996" xr:uid="{00000000-0005-0000-0000-00003D3D0000}"/>
    <cellStyle name="40% - Accent4 2 2 7" xfId="15997" xr:uid="{00000000-0005-0000-0000-00003E3D0000}"/>
    <cellStyle name="40% - Accent4 2 2 7 2" xfId="15998" xr:uid="{00000000-0005-0000-0000-00003F3D0000}"/>
    <cellStyle name="40% - Accent4 2 2 7 2 2" xfId="15999" xr:uid="{00000000-0005-0000-0000-0000403D0000}"/>
    <cellStyle name="40% - Accent4 2 2 7 3" xfId="16000" xr:uid="{00000000-0005-0000-0000-0000413D0000}"/>
    <cellStyle name="40% - Accent4 2 2 7 4" xfId="16001" xr:uid="{00000000-0005-0000-0000-0000423D0000}"/>
    <cellStyle name="40% - Accent4 2 2 7_Essbase BS Tax Accounts EOY" xfId="16002" xr:uid="{00000000-0005-0000-0000-0000433D0000}"/>
    <cellStyle name="40% - Accent4 2 2 8" xfId="16003" xr:uid="{00000000-0005-0000-0000-0000443D0000}"/>
    <cellStyle name="40% - Accent4 2 2 8 2" xfId="16004" xr:uid="{00000000-0005-0000-0000-0000453D0000}"/>
    <cellStyle name="40% - Accent4 2 2 8 2 2" xfId="16005" xr:uid="{00000000-0005-0000-0000-0000463D0000}"/>
    <cellStyle name="40% - Accent4 2 2 8 3" xfId="16006" xr:uid="{00000000-0005-0000-0000-0000473D0000}"/>
    <cellStyle name="40% - Accent4 2 2 9" xfId="16007" xr:uid="{00000000-0005-0000-0000-0000483D0000}"/>
    <cellStyle name="40% - Accent4 2 2 9 2" xfId="16008" xr:uid="{00000000-0005-0000-0000-0000493D0000}"/>
    <cellStyle name="40% - Accent4 2 2_Basis Info" xfId="16009" xr:uid="{00000000-0005-0000-0000-00004A3D0000}"/>
    <cellStyle name="40% - Accent4 2 3" xfId="16010" xr:uid="{00000000-0005-0000-0000-00004B3D0000}"/>
    <cellStyle name="40% - Accent4 2 3 10" xfId="16011" xr:uid="{00000000-0005-0000-0000-00004C3D0000}"/>
    <cellStyle name="40% - Accent4 2 3 10 2" xfId="16012" xr:uid="{00000000-0005-0000-0000-00004D3D0000}"/>
    <cellStyle name="40% - Accent4 2 3 10 2 2" xfId="16013" xr:uid="{00000000-0005-0000-0000-00004E3D0000}"/>
    <cellStyle name="40% - Accent4 2 3 10 3" xfId="16014" xr:uid="{00000000-0005-0000-0000-00004F3D0000}"/>
    <cellStyle name="40% - Accent4 2 3 10 4" xfId="16015" xr:uid="{00000000-0005-0000-0000-0000503D0000}"/>
    <cellStyle name="40% - Accent4 2 3 11" xfId="16016" xr:uid="{00000000-0005-0000-0000-0000513D0000}"/>
    <cellStyle name="40% - Accent4 2 3 11 2" xfId="16017" xr:uid="{00000000-0005-0000-0000-0000523D0000}"/>
    <cellStyle name="40% - Accent4 2 3 11 2 2" xfId="16018" xr:uid="{00000000-0005-0000-0000-0000533D0000}"/>
    <cellStyle name="40% - Accent4 2 3 11 3" xfId="16019" xr:uid="{00000000-0005-0000-0000-0000543D0000}"/>
    <cellStyle name="40% - Accent4 2 3 11 4" xfId="16020" xr:uid="{00000000-0005-0000-0000-0000553D0000}"/>
    <cellStyle name="40% - Accent4 2 3 11_Essbase BS Tax Accounts EOY" xfId="16021" xr:uid="{00000000-0005-0000-0000-0000563D0000}"/>
    <cellStyle name="40% - Accent4 2 3 12" xfId="16022" xr:uid="{00000000-0005-0000-0000-0000573D0000}"/>
    <cellStyle name="40% - Accent4 2 3 12 2" xfId="16023" xr:uid="{00000000-0005-0000-0000-0000583D0000}"/>
    <cellStyle name="40% - Accent4 2 3 12 3" xfId="16024" xr:uid="{00000000-0005-0000-0000-0000593D0000}"/>
    <cellStyle name="40% - Accent4 2 3 12_Essbase BS Tax Accounts EOY" xfId="16025" xr:uid="{00000000-0005-0000-0000-00005A3D0000}"/>
    <cellStyle name="40% - Accent4 2 3 13" xfId="16026" xr:uid="{00000000-0005-0000-0000-00005B3D0000}"/>
    <cellStyle name="40% - Accent4 2 3 13 2" xfId="16027" xr:uid="{00000000-0005-0000-0000-00005C3D0000}"/>
    <cellStyle name="40% - Accent4 2 3 13 3" xfId="16028" xr:uid="{00000000-0005-0000-0000-00005D3D0000}"/>
    <cellStyle name="40% - Accent4 2 3 13_Essbase BS Tax Accounts EOY" xfId="16029" xr:uid="{00000000-0005-0000-0000-00005E3D0000}"/>
    <cellStyle name="40% - Accent4 2 3 14" xfId="16030" xr:uid="{00000000-0005-0000-0000-00005F3D0000}"/>
    <cellStyle name="40% - Accent4 2 3 15" xfId="16031" xr:uid="{00000000-0005-0000-0000-0000603D0000}"/>
    <cellStyle name="40% - Accent4 2 3 2" xfId="16032" xr:uid="{00000000-0005-0000-0000-0000613D0000}"/>
    <cellStyle name="40% - Accent4 2 3 2 10" xfId="16033" xr:uid="{00000000-0005-0000-0000-0000623D0000}"/>
    <cellStyle name="40% - Accent4 2 3 2 10 2" xfId="16034" xr:uid="{00000000-0005-0000-0000-0000633D0000}"/>
    <cellStyle name="40% - Accent4 2 3 2 11" xfId="16035" xr:uid="{00000000-0005-0000-0000-0000643D0000}"/>
    <cellStyle name="40% - Accent4 2 3 2 12" xfId="16036" xr:uid="{00000000-0005-0000-0000-0000653D0000}"/>
    <cellStyle name="40% - Accent4 2 3 2 13" xfId="16037" xr:uid="{00000000-0005-0000-0000-0000663D0000}"/>
    <cellStyle name="40% - Accent4 2 3 2 14" xfId="16038" xr:uid="{00000000-0005-0000-0000-0000673D0000}"/>
    <cellStyle name="40% - Accent4 2 3 2 2" xfId="16039" xr:uid="{00000000-0005-0000-0000-0000683D0000}"/>
    <cellStyle name="40% - Accent4 2 3 2 2 2" xfId="16040" xr:uid="{00000000-0005-0000-0000-0000693D0000}"/>
    <cellStyle name="40% - Accent4 2 3 2 2 2 2" xfId="16041" xr:uid="{00000000-0005-0000-0000-00006A3D0000}"/>
    <cellStyle name="40% - Accent4 2 3 2 2 2 2 2" xfId="16042" xr:uid="{00000000-0005-0000-0000-00006B3D0000}"/>
    <cellStyle name="40% - Accent4 2 3 2 2 2 3" xfId="16043" xr:uid="{00000000-0005-0000-0000-00006C3D0000}"/>
    <cellStyle name="40% - Accent4 2 3 2 2 2 4" xfId="16044" xr:uid="{00000000-0005-0000-0000-00006D3D0000}"/>
    <cellStyle name="40% - Accent4 2 3 2 2 3" xfId="16045" xr:uid="{00000000-0005-0000-0000-00006E3D0000}"/>
    <cellStyle name="40% - Accent4 2 3 2 2 3 2" xfId="16046" xr:uid="{00000000-0005-0000-0000-00006F3D0000}"/>
    <cellStyle name="40% - Accent4 2 3 2 2 4" xfId="16047" xr:uid="{00000000-0005-0000-0000-0000703D0000}"/>
    <cellStyle name="40% - Accent4 2 3 2 2 5" xfId="16048" xr:uid="{00000000-0005-0000-0000-0000713D0000}"/>
    <cellStyle name="40% - Accent4 2 3 2 2 6" xfId="16049" xr:uid="{00000000-0005-0000-0000-0000723D0000}"/>
    <cellStyle name="40% - Accent4 2 3 2 2_Essbase BS Tax Accounts EOY" xfId="16050" xr:uid="{00000000-0005-0000-0000-0000733D0000}"/>
    <cellStyle name="40% - Accent4 2 3 2 3" xfId="16051" xr:uid="{00000000-0005-0000-0000-0000743D0000}"/>
    <cellStyle name="40% - Accent4 2 3 2 3 2" xfId="16052" xr:uid="{00000000-0005-0000-0000-0000753D0000}"/>
    <cellStyle name="40% - Accent4 2 3 2 3 2 2" xfId="16053" xr:uid="{00000000-0005-0000-0000-0000763D0000}"/>
    <cellStyle name="40% - Accent4 2 3 2 3 2 2 2" xfId="16054" xr:uid="{00000000-0005-0000-0000-0000773D0000}"/>
    <cellStyle name="40% - Accent4 2 3 2 3 2 2 3" xfId="16055" xr:uid="{00000000-0005-0000-0000-0000783D0000}"/>
    <cellStyle name="40% - Accent4 2 3 2 3 2 2_Essbase BS Tax Accounts EOY" xfId="16056" xr:uid="{00000000-0005-0000-0000-0000793D0000}"/>
    <cellStyle name="40% - Accent4 2 3 2 3 2 3" xfId="16057" xr:uid="{00000000-0005-0000-0000-00007A3D0000}"/>
    <cellStyle name="40% - Accent4 2 3 2 3 2 4" xfId="16058" xr:uid="{00000000-0005-0000-0000-00007B3D0000}"/>
    <cellStyle name="40% - Accent4 2 3 2 3 2_Essbase BS Tax Accounts EOY" xfId="16059" xr:uid="{00000000-0005-0000-0000-00007C3D0000}"/>
    <cellStyle name="40% - Accent4 2 3 2 3 3" xfId="16060" xr:uid="{00000000-0005-0000-0000-00007D3D0000}"/>
    <cellStyle name="40% - Accent4 2 3 2 3 3 2" xfId="16061" xr:uid="{00000000-0005-0000-0000-00007E3D0000}"/>
    <cellStyle name="40% - Accent4 2 3 2 3 3 3" xfId="16062" xr:uid="{00000000-0005-0000-0000-00007F3D0000}"/>
    <cellStyle name="40% - Accent4 2 3 2 3 3_Essbase BS Tax Accounts EOY" xfId="16063" xr:uid="{00000000-0005-0000-0000-0000803D0000}"/>
    <cellStyle name="40% - Accent4 2 3 2 3 4" xfId="16064" xr:uid="{00000000-0005-0000-0000-0000813D0000}"/>
    <cellStyle name="40% - Accent4 2 3 2 3 5" xfId="16065" xr:uid="{00000000-0005-0000-0000-0000823D0000}"/>
    <cellStyle name="40% - Accent4 2 3 2 3_Essbase BS Tax Accounts EOY" xfId="16066" xr:uid="{00000000-0005-0000-0000-0000833D0000}"/>
    <cellStyle name="40% - Accent4 2 3 2 4" xfId="16067" xr:uid="{00000000-0005-0000-0000-0000843D0000}"/>
    <cellStyle name="40% - Accent4 2 3 2 4 2" xfId="16068" xr:uid="{00000000-0005-0000-0000-0000853D0000}"/>
    <cellStyle name="40% - Accent4 2 3 2 4 2 2" xfId="16069" xr:uid="{00000000-0005-0000-0000-0000863D0000}"/>
    <cellStyle name="40% - Accent4 2 3 2 4 2 3" xfId="16070" xr:uid="{00000000-0005-0000-0000-0000873D0000}"/>
    <cellStyle name="40% - Accent4 2 3 2 4 2_Essbase BS Tax Accounts EOY" xfId="16071" xr:uid="{00000000-0005-0000-0000-0000883D0000}"/>
    <cellStyle name="40% - Accent4 2 3 2 4 3" xfId="16072" xr:uid="{00000000-0005-0000-0000-0000893D0000}"/>
    <cellStyle name="40% - Accent4 2 3 2 4 4" xfId="16073" xr:uid="{00000000-0005-0000-0000-00008A3D0000}"/>
    <cellStyle name="40% - Accent4 2 3 2 4_Essbase BS Tax Accounts EOY" xfId="16074" xr:uid="{00000000-0005-0000-0000-00008B3D0000}"/>
    <cellStyle name="40% - Accent4 2 3 2 5" xfId="16075" xr:uid="{00000000-0005-0000-0000-00008C3D0000}"/>
    <cellStyle name="40% - Accent4 2 3 2 5 2" xfId="16076" xr:uid="{00000000-0005-0000-0000-00008D3D0000}"/>
    <cellStyle name="40% - Accent4 2 3 2 5 2 2" xfId="16077" xr:uid="{00000000-0005-0000-0000-00008E3D0000}"/>
    <cellStyle name="40% - Accent4 2 3 2 5 2 3" xfId="16078" xr:uid="{00000000-0005-0000-0000-00008F3D0000}"/>
    <cellStyle name="40% - Accent4 2 3 2 5 3" xfId="16079" xr:uid="{00000000-0005-0000-0000-0000903D0000}"/>
    <cellStyle name="40% - Accent4 2 3 2 5 4" xfId="16080" xr:uid="{00000000-0005-0000-0000-0000913D0000}"/>
    <cellStyle name="40% - Accent4 2 3 2 5_Essbase BS Tax Accounts EOY" xfId="16081" xr:uid="{00000000-0005-0000-0000-0000923D0000}"/>
    <cellStyle name="40% - Accent4 2 3 2 6" xfId="16082" xr:uid="{00000000-0005-0000-0000-0000933D0000}"/>
    <cellStyle name="40% - Accent4 2 3 2 6 2" xfId="16083" xr:uid="{00000000-0005-0000-0000-0000943D0000}"/>
    <cellStyle name="40% - Accent4 2 3 2 6 2 2" xfId="16084" xr:uid="{00000000-0005-0000-0000-0000953D0000}"/>
    <cellStyle name="40% - Accent4 2 3 2 6 3" xfId="16085" xr:uid="{00000000-0005-0000-0000-0000963D0000}"/>
    <cellStyle name="40% - Accent4 2 3 2 6 4" xfId="16086" xr:uid="{00000000-0005-0000-0000-0000973D0000}"/>
    <cellStyle name="40% - Accent4 2 3 2 7" xfId="16087" xr:uid="{00000000-0005-0000-0000-0000983D0000}"/>
    <cellStyle name="40% - Accent4 2 3 2 7 2" xfId="16088" xr:uid="{00000000-0005-0000-0000-0000993D0000}"/>
    <cellStyle name="40% - Accent4 2 3 2 7 2 2" xfId="16089" xr:uid="{00000000-0005-0000-0000-00009A3D0000}"/>
    <cellStyle name="40% - Accent4 2 3 2 7 3" xfId="16090" xr:uid="{00000000-0005-0000-0000-00009B3D0000}"/>
    <cellStyle name="40% - Accent4 2 3 2 7 4" xfId="16091" xr:uid="{00000000-0005-0000-0000-00009C3D0000}"/>
    <cellStyle name="40% - Accent4 2 3 2 7_Essbase BS Tax Accounts EOY" xfId="16092" xr:uid="{00000000-0005-0000-0000-00009D3D0000}"/>
    <cellStyle name="40% - Accent4 2 3 2 8" xfId="16093" xr:uid="{00000000-0005-0000-0000-00009E3D0000}"/>
    <cellStyle name="40% - Accent4 2 3 2 8 2" xfId="16094" xr:uid="{00000000-0005-0000-0000-00009F3D0000}"/>
    <cellStyle name="40% - Accent4 2 3 2 8 2 2" xfId="16095" xr:uid="{00000000-0005-0000-0000-0000A03D0000}"/>
    <cellStyle name="40% - Accent4 2 3 2 8 3" xfId="16096" xr:uid="{00000000-0005-0000-0000-0000A13D0000}"/>
    <cellStyle name="40% - Accent4 2 3 2 8 4" xfId="16097" xr:uid="{00000000-0005-0000-0000-0000A23D0000}"/>
    <cellStyle name="40% - Accent4 2 3 2 8_Essbase BS Tax Accounts EOY" xfId="16098" xr:uid="{00000000-0005-0000-0000-0000A33D0000}"/>
    <cellStyle name="40% - Accent4 2 3 2 9" xfId="16099" xr:uid="{00000000-0005-0000-0000-0000A43D0000}"/>
    <cellStyle name="40% - Accent4 2 3 2 9 2" xfId="16100" xr:uid="{00000000-0005-0000-0000-0000A53D0000}"/>
    <cellStyle name="40% - Accent4 2 3 2 9 2 2" xfId="16101" xr:uid="{00000000-0005-0000-0000-0000A63D0000}"/>
    <cellStyle name="40% - Accent4 2 3 2 9 3" xfId="16102" xr:uid="{00000000-0005-0000-0000-0000A73D0000}"/>
    <cellStyle name="40% - Accent4 2 3 2 9 4" xfId="16103" xr:uid="{00000000-0005-0000-0000-0000A83D0000}"/>
    <cellStyle name="40% - Accent4 2 3 2 9_Essbase BS Tax Accounts EOY" xfId="16104" xr:uid="{00000000-0005-0000-0000-0000A93D0000}"/>
    <cellStyle name="40% - Accent4 2 3 2_Basis Info" xfId="16105" xr:uid="{00000000-0005-0000-0000-0000AA3D0000}"/>
    <cellStyle name="40% - Accent4 2 3 3" xfId="16106" xr:uid="{00000000-0005-0000-0000-0000AB3D0000}"/>
    <cellStyle name="40% - Accent4 2 3 3 2" xfId="16107" xr:uid="{00000000-0005-0000-0000-0000AC3D0000}"/>
    <cellStyle name="40% - Accent4 2 3 3 3" xfId="16108" xr:uid="{00000000-0005-0000-0000-0000AD3D0000}"/>
    <cellStyle name="40% - Accent4 2 3 3 4" xfId="16109" xr:uid="{00000000-0005-0000-0000-0000AE3D0000}"/>
    <cellStyle name="40% - Accent4 2 3 3_Essbase BS Tax Accounts EOY" xfId="16110" xr:uid="{00000000-0005-0000-0000-0000AF3D0000}"/>
    <cellStyle name="40% - Accent4 2 3 4" xfId="16111" xr:uid="{00000000-0005-0000-0000-0000B03D0000}"/>
    <cellStyle name="40% - Accent4 2 3 4 2" xfId="16112" xr:uid="{00000000-0005-0000-0000-0000B13D0000}"/>
    <cellStyle name="40% - Accent4 2 3 4 2 2" xfId="16113" xr:uid="{00000000-0005-0000-0000-0000B23D0000}"/>
    <cellStyle name="40% - Accent4 2 3 4 2 2 2" xfId="16114" xr:uid="{00000000-0005-0000-0000-0000B33D0000}"/>
    <cellStyle name="40% - Accent4 2 3 4 2 3" xfId="16115" xr:uid="{00000000-0005-0000-0000-0000B43D0000}"/>
    <cellStyle name="40% - Accent4 2 3 4 3" xfId="16116" xr:uid="{00000000-0005-0000-0000-0000B53D0000}"/>
    <cellStyle name="40% - Accent4 2 3 4 3 2" xfId="16117" xr:uid="{00000000-0005-0000-0000-0000B63D0000}"/>
    <cellStyle name="40% - Accent4 2 3 5" xfId="16118" xr:uid="{00000000-0005-0000-0000-0000B73D0000}"/>
    <cellStyle name="40% - Accent4 2 3 5 2" xfId="16119" xr:uid="{00000000-0005-0000-0000-0000B83D0000}"/>
    <cellStyle name="40% - Accent4 2 3 5 2 2" xfId="16120" xr:uid="{00000000-0005-0000-0000-0000B93D0000}"/>
    <cellStyle name="40% - Accent4 2 3 5 2 2 2" xfId="16121" xr:uid="{00000000-0005-0000-0000-0000BA3D0000}"/>
    <cellStyle name="40% - Accent4 2 3 5 2 2 3" xfId="16122" xr:uid="{00000000-0005-0000-0000-0000BB3D0000}"/>
    <cellStyle name="40% - Accent4 2 3 5 2 2_Essbase BS Tax Accounts EOY" xfId="16123" xr:uid="{00000000-0005-0000-0000-0000BC3D0000}"/>
    <cellStyle name="40% - Accent4 2 3 5 2 3" xfId="16124" xr:uid="{00000000-0005-0000-0000-0000BD3D0000}"/>
    <cellStyle name="40% - Accent4 2 3 5 2 4" xfId="16125" xr:uid="{00000000-0005-0000-0000-0000BE3D0000}"/>
    <cellStyle name="40% - Accent4 2 3 5 2_Essbase BS Tax Accounts EOY" xfId="16126" xr:uid="{00000000-0005-0000-0000-0000BF3D0000}"/>
    <cellStyle name="40% - Accent4 2 3 5 3" xfId="16127" xr:uid="{00000000-0005-0000-0000-0000C03D0000}"/>
    <cellStyle name="40% - Accent4 2 3 5 3 2" xfId="16128" xr:uid="{00000000-0005-0000-0000-0000C13D0000}"/>
    <cellStyle name="40% - Accent4 2 3 5 3 3" xfId="16129" xr:uid="{00000000-0005-0000-0000-0000C23D0000}"/>
    <cellStyle name="40% - Accent4 2 3 5 3_Essbase BS Tax Accounts EOY" xfId="16130" xr:uid="{00000000-0005-0000-0000-0000C33D0000}"/>
    <cellStyle name="40% - Accent4 2 3 5 4" xfId="16131" xr:uid="{00000000-0005-0000-0000-0000C43D0000}"/>
    <cellStyle name="40% - Accent4 2 3 5 5" xfId="16132" xr:uid="{00000000-0005-0000-0000-0000C53D0000}"/>
    <cellStyle name="40% - Accent4 2 3 5_Essbase BS Tax Accounts EOY" xfId="16133" xr:uid="{00000000-0005-0000-0000-0000C63D0000}"/>
    <cellStyle name="40% - Accent4 2 3 6" xfId="16134" xr:uid="{00000000-0005-0000-0000-0000C73D0000}"/>
    <cellStyle name="40% - Accent4 2 3 6 2" xfId="16135" xr:uid="{00000000-0005-0000-0000-0000C83D0000}"/>
    <cellStyle name="40% - Accent4 2 3 6 2 2" xfId="16136" xr:uid="{00000000-0005-0000-0000-0000C93D0000}"/>
    <cellStyle name="40% - Accent4 2 3 6 2 3" xfId="16137" xr:uid="{00000000-0005-0000-0000-0000CA3D0000}"/>
    <cellStyle name="40% - Accent4 2 3 6 2_Essbase BS Tax Accounts EOY" xfId="16138" xr:uid="{00000000-0005-0000-0000-0000CB3D0000}"/>
    <cellStyle name="40% - Accent4 2 3 6 3" xfId="16139" xr:uid="{00000000-0005-0000-0000-0000CC3D0000}"/>
    <cellStyle name="40% - Accent4 2 3 6 4" xfId="16140" xr:uid="{00000000-0005-0000-0000-0000CD3D0000}"/>
    <cellStyle name="40% - Accent4 2 3 6 5" xfId="16141" xr:uid="{00000000-0005-0000-0000-0000CE3D0000}"/>
    <cellStyle name="40% - Accent4 2 3 6_Essbase BS Tax Accounts EOY" xfId="16142" xr:uid="{00000000-0005-0000-0000-0000CF3D0000}"/>
    <cellStyle name="40% - Accent4 2 3 7" xfId="16143" xr:uid="{00000000-0005-0000-0000-0000D03D0000}"/>
    <cellStyle name="40% - Accent4 2 3 7 2" xfId="16144" xr:uid="{00000000-0005-0000-0000-0000D13D0000}"/>
    <cellStyle name="40% - Accent4 2 3 7 2 2" xfId="16145" xr:uid="{00000000-0005-0000-0000-0000D23D0000}"/>
    <cellStyle name="40% - Accent4 2 3 7 2 3" xfId="16146" xr:uid="{00000000-0005-0000-0000-0000D33D0000}"/>
    <cellStyle name="40% - Accent4 2 3 7 3" xfId="16147" xr:uid="{00000000-0005-0000-0000-0000D43D0000}"/>
    <cellStyle name="40% - Accent4 2 3 7 4" xfId="16148" xr:uid="{00000000-0005-0000-0000-0000D53D0000}"/>
    <cellStyle name="40% - Accent4 2 3 7_Essbase BS Tax Accounts EOY" xfId="16149" xr:uid="{00000000-0005-0000-0000-0000D63D0000}"/>
    <cellStyle name="40% - Accent4 2 3 8" xfId="16150" xr:uid="{00000000-0005-0000-0000-0000D73D0000}"/>
    <cellStyle name="40% - Accent4 2 3 8 2" xfId="16151" xr:uid="{00000000-0005-0000-0000-0000D83D0000}"/>
    <cellStyle name="40% - Accent4 2 3 8 2 2" xfId="16152" xr:uid="{00000000-0005-0000-0000-0000D93D0000}"/>
    <cellStyle name="40% - Accent4 2 3 8 3" xfId="16153" xr:uid="{00000000-0005-0000-0000-0000DA3D0000}"/>
    <cellStyle name="40% - Accent4 2 3 8 4" xfId="16154" xr:uid="{00000000-0005-0000-0000-0000DB3D0000}"/>
    <cellStyle name="40% - Accent4 2 3 9" xfId="16155" xr:uid="{00000000-0005-0000-0000-0000DC3D0000}"/>
    <cellStyle name="40% - Accent4 2 3 9 2" xfId="16156" xr:uid="{00000000-0005-0000-0000-0000DD3D0000}"/>
    <cellStyle name="40% - Accent4 2 3 9 2 2" xfId="16157" xr:uid="{00000000-0005-0000-0000-0000DE3D0000}"/>
    <cellStyle name="40% - Accent4 2 3 9 3" xfId="16158" xr:uid="{00000000-0005-0000-0000-0000DF3D0000}"/>
    <cellStyle name="40% - Accent4 2 3 9 4" xfId="16159" xr:uid="{00000000-0005-0000-0000-0000E03D0000}"/>
    <cellStyle name="40% - Accent4 2 3_Basis Info" xfId="16160" xr:uid="{00000000-0005-0000-0000-0000E13D0000}"/>
    <cellStyle name="40% - Accent4 2 4" xfId="16161" xr:uid="{00000000-0005-0000-0000-0000E23D0000}"/>
    <cellStyle name="40% - Accent4 2 4 2" xfId="16162" xr:uid="{00000000-0005-0000-0000-0000E33D0000}"/>
    <cellStyle name="40% - Accent4 2 5" xfId="16163" xr:uid="{00000000-0005-0000-0000-0000E43D0000}"/>
    <cellStyle name="40% - Accent4 2 5 2" xfId="16164" xr:uid="{00000000-0005-0000-0000-0000E53D0000}"/>
    <cellStyle name="40% - Accent4 2 5 2 2" xfId="16165" xr:uid="{00000000-0005-0000-0000-0000E63D0000}"/>
    <cellStyle name="40% - Accent4 2 5 2 2 2" xfId="16166" xr:uid="{00000000-0005-0000-0000-0000E73D0000}"/>
    <cellStyle name="40% - Accent4 2 5 2 3" xfId="16167" xr:uid="{00000000-0005-0000-0000-0000E83D0000}"/>
    <cellStyle name="40% - Accent4 2 5 2 4" xfId="16168" xr:uid="{00000000-0005-0000-0000-0000E93D0000}"/>
    <cellStyle name="40% - Accent4 2 5 3" xfId="16169" xr:uid="{00000000-0005-0000-0000-0000EA3D0000}"/>
    <cellStyle name="40% - Accent4 2 5 3 2" xfId="16170" xr:uid="{00000000-0005-0000-0000-0000EB3D0000}"/>
    <cellStyle name="40% - Accent4 2 5 3 3" xfId="16171" xr:uid="{00000000-0005-0000-0000-0000EC3D0000}"/>
    <cellStyle name="40% - Accent4 2 5 3_Essbase BS Tax Accounts EOY" xfId="16172" xr:uid="{00000000-0005-0000-0000-0000ED3D0000}"/>
    <cellStyle name="40% - Accent4 2 5 4" xfId="16173" xr:uid="{00000000-0005-0000-0000-0000EE3D0000}"/>
    <cellStyle name="40% - Accent4 2 5 5" xfId="16174" xr:uid="{00000000-0005-0000-0000-0000EF3D0000}"/>
    <cellStyle name="40% - Accent4 2 5 6" xfId="16175" xr:uid="{00000000-0005-0000-0000-0000F03D0000}"/>
    <cellStyle name="40% - Accent4 2 5_Essbase BS Tax Accounts EOY" xfId="16176" xr:uid="{00000000-0005-0000-0000-0000F13D0000}"/>
    <cellStyle name="40% - Accent4 2 6" xfId="16177" xr:uid="{00000000-0005-0000-0000-0000F23D0000}"/>
    <cellStyle name="40% - Accent4 2 6 2" xfId="16178" xr:uid="{00000000-0005-0000-0000-0000F33D0000}"/>
    <cellStyle name="40% - Accent4 2 6 2 2" xfId="16179" xr:uid="{00000000-0005-0000-0000-0000F43D0000}"/>
    <cellStyle name="40% - Accent4 2 6 3" xfId="16180" xr:uid="{00000000-0005-0000-0000-0000F53D0000}"/>
    <cellStyle name="40% - Accent4 2 7" xfId="16181" xr:uid="{00000000-0005-0000-0000-0000F63D0000}"/>
    <cellStyle name="40% - Accent4 2 7 2" xfId="16182" xr:uid="{00000000-0005-0000-0000-0000F73D0000}"/>
    <cellStyle name="40% - Accent4 2 7 2 2" xfId="16183" xr:uid="{00000000-0005-0000-0000-0000F83D0000}"/>
    <cellStyle name="40% - Accent4 2 7 2 3" xfId="16184" xr:uid="{00000000-0005-0000-0000-0000F93D0000}"/>
    <cellStyle name="40% - Accent4 2 7 2_Essbase BS Tax Accounts EOY" xfId="16185" xr:uid="{00000000-0005-0000-0000-0000FA3D0000}"/>
    <cellStyle name="40% - Accent4 2 7 3" xfId="16186" xr:uid="{00000000-0005-0000-0000-0000FB3D0000}"/>
    <cellStyle name="40% - Accent4 2 7 4" xfId="16187" xr:uid="{00000000-0005-0000-0000-0000FC3D0000}"/>
    <cellStyle name="40% - Accent4 2 7 5" xfId="16188" xr:uid="{00000000-0005-0000-0000-0000FD3D0000}"/>
    <cellStyle name="40% - Accent4 2 7 6" xfId="16189" xr:uid="{00000000-0005-0000-0000-0000FE3D0000}"/>
    <cellStyle name="40% - Accent4 2 7_Essbase BS Tax Accounts EOY" xfId="16190" xr:uid="{00000000-0005-0000-0000-0000FF3D0000}"/>
    <cellStyle name="40% - Accent4 2 8" xfId="16191" xr:uid="{00000000-0005-0000-0000-0000003E0000}"/>
    <cellStyle name="40% - Accent4 2 8 2" xfId="16192" xr:uid="{00000000-0005-0000-0000-0000013E0000}"/>
    <cellStyle name="40% - Accent4 2 8 2 2" xfId="16193" xr:uid="{00000000-0005-0000-0000-0000023E0000}"/>
    <cellStyle name="40% - Accent4 2 8 2 3" xfId="16194" xr:uid="{00000000-0005-0000-0000-0000033E0000}"/>
    <cellStyle name="40% - Accent4 2 8 2_Essbase BS Tax Accounts EOY" xfId="16195" xr:uid="{00000000-0005-0000-0000-0000043E0000}"/>
    <cellStyle name="40% - Accent4 2 8 3" xfId="16196" xr:uid="{00000000-0005-0000-0000-0000053E0000}"/>
    <cellStyle name="40% - Accent4 2 8 4" xfId="16197" xr:uid="{00000000-0005-0000-0000-0000063E0000}"/>
    <cellStyle name="40% - Accent4 2 8 5" xfId="16198" xr:uid="{00000000-0005-0000-0000-0000073E0000}"/>
    <cellStyle name="40% - Accent4 2 8 6" xfId="16199" xr:uid="{00000000-0005-0000-0000-0000083E0000}"/>
    <cellStyle name="40% - Accent4 2 8_Essbase BS Tax Accounts EOY" xfId="16200" xr:uid="{00000000-0005-0000-0000-0000093E0000}"/>
    <cellStyle name="40% - Accent4 2 9" xfId="16201" xr:uid="{00000000-0005-0000-0000-00000A3E0000}"/>
    <cellStyle name="40% - Accent4 2 9 2" xfId="16202" xr:uid="{00000000-0005-0000-0000-00000B3E0000}"/>
    <cellStyle name="40% - Accent4 2 9 2 2" xfId="16203" xr:uid="{00000000-0005-0000-0000-00000C3E0000}"/>
    <cellStyle name="40% - Accent4 2 9 2 3" xfId="16204" xr:uid="{00000000-0005-0000-0000-00000D3E0000}"/>
    <cellStyle name="40% - Accent4 2 9 2_Essbase BS Tax Accounts EOY" xfId="16205" xr:uid="{00000000-0005-0000-0000-00000E3E0000}"/>
    <cellStyle name="40% - Accent4 2 9 3" xfId="16206" xr:uid="{00000000-0005-0000-0000-00000F3E0000}"/>
    <cellStyle name="40% - Accent4 2 9 4" xfId="16207" xr:uid="{00000000-0005-0000-0000-0000103E0000}"/>
    <cellStyle name="40% - Accent4 2 9 5" xfId="16208" xr:uid="{00000000-0005-0000-0000-0000113E0000}"/>
    <cellStyle name="40% - Accent4 2 9_Essbase BS Tax Accounts EOY" xfId="16209" xr:uid="{00000000-0005-0000-0000-0000123E0000}"/>
    <cellStyle name="40% - Accent4 2_10-1 BS" xfId="16210" xr:uid="{00000000-0005-0000-0000-0000133E0000}"/>
    <cellStyle name="40% - Accent4 20" xfId="16211" xr:uid="{00000000-0005-0000-0000-0000143E0000}"/>
    <cellStyle name="40% - Accent4 20 2" xfId="16212" xr:uid="{00000000-0005-0000-0000-0000153E0000}"/>
    <cellStyle name="40% - Accent4 20 2 2" xfId="16213" xr:uid="{00000000-0005-0000-0000-0000163E0000}"/>
    <cellStyle name="40% - Accent4 20 2 3" xfId="16214" xr:uid="{00000000-0005-0000-0000-0000173E0000}"/>
    <cellStyle name="40% - Accent4 20 2 4" xfId="16215" xr:uid="{00000000-0005-0000-0000-0000183E0000}"/>
    <cellStyle name="40% - Accent4 20 2_Essbase BS Tax Accounts EOY" xfId="16216" xr:uid="{00000000-0005-0000-0000-0000193E0000}"/>
    <cellStyle name="40% - Accent4 20 3" xfId="16217" xr:uid="{00000000-0005-0000-0000-00001A3E0000}"/>
    <cellStyle name="40% - Accent4 20 3 2" xfId="16218" xr:uid="{00000000-0005-0000-0000-00001B3E0000}"/>
    <cellStyle name="40% - Accent4 20 4" xfId="16219" xr:uid="{00000000-0005-0000-0000-00001C3E0000}"/>
    <cellStyle name="40% - Accent4 20 4 2" xfId="16220" xr:uid="{00000000-0005-0000-0000-00001D3E0000}"/>
    <cellStyle name="40% - Accent4 20 4 3" xfId="16221" xr:uid="{00000000-0005-0000-0000-00001E3E0000}"/>
    <cellStyle name="40% - Accent4 20 4 4" xfId="16222" xr:uid="{00000000-0005-0000-0000-00001F3E0000}"/>
    <cellStyle name="40% - Accent4 20 4_Essbase BS Tax Accounts EOY" xfId="16223" xr:uid="{00000000-0005-0000-0000-0000203E0000}"/>
    <cellStyle name="40% - Accent4 20 5" xfId="16224" xr:uid="{00000000-0005-0000-0000-0000213E0000}"/>
    <cellStyle name="40% - Accent4 20_Essbase BS Tax Accounts EOY" xfId="16225" xr:uid="{00000000-0005-0000-0000-0000223E0000}"/>
    <cellStyle name="40% - Accent4 21" xfId="16226" xr:uid="{00000000-0005-0000-0000-0000233E0000}"/>
    <cellStyle name="40% - Accent4 21 2" xfId="16227" xr:uid="{00000000-0005-0000-0000-0000243E0000}"/>
    <cellStyle name="40% - Accent4 21 2 2" xfId="16228" xr:uid="{00000000-0005-0000-0000-0000253E0000}"/>
    <cellStyle name="40% - Accent4 21 2 3" xfId="16229" xr:uid="{00000000-0005-0000-0000-0000263E0000}"/>
    <cellStyle name="40% - Accent4 21 2 4" xfId="16230" xr:uid="{00000000-0005-0000-0000-0000273E0000}"/>
    <cellStyle name="40% - Accent4 21 2_Essbase BS Tax Accounts EOY" xfId="16231" xr:uid="{00000000-0005-0000-0000-0000283E0000}"/>
    <cellStyle name="40% - Accent4 21 3" xfId="16232" xr:uid="{00000000-0005-0000-0000-0000293E0000}"/>
    <cellStyle name="40% - Accent4 21 3 2" xfId="16233" xr:uid="{00000000-0005-0000-0000-00002A3E0000}"/>
    <cellStyle name="40% - Accent4 21 4" xfId="16234" xr:uid="{00000000-0005-0000-0000-00002B3E0000}"/>
    <cellStyle name="40% - Accent4 21 4 2" xfId="16235" xr:uid="{00000000-0005-0000-0000-00002C3E0000}"/>
    <cellStyle name="40% - Accent4 21 4 3" xfId="16236" xr:uid="{00000000-0005-0000-0000-00002D3E0000}"/>
    <cellStyle name="40% - Accent4 21 4 4" xfId="16237" xr:uid="{00000000-0005-0000-0000-00002E3E0000}"/>
    <cellStyle name="40% - Accent4 21 4_Essbase BS Tax Accounts EOY" xfId="16238" xr:uid="{00000000-0005-0000-0000-00002F3E0000}"/>
    <cellStyle name="40% - Accent4 21 5" xfId="16239" xr:uid="{00000000-0005-0000-0000-0000303E0000}"/>
    <cellStyle name="40% - Accent4 21_Essbase BS Tax Accounts EOY" xfId="16240" xr:uid="{00000000-0005-0000-0000-0000313E0000}"/>
    <cellStyle name="40% - Accent4 22" xfId="16241" xr:uid="{00000000-0005-0000-0000-0000323E0000}"/>
    <cellStyle name="40% - Accent4 22 2" xfId="16242" xr:uid="{00000000-0005-0000-0000-0000333E0000}"/>
    <cellStyle name="40% - Accent4 22 2 2" xfId="16243" xr:uid="{00000000-0005-0000-0000-0000343E0000}"/>
    <cellStyle name="40% - Accent4 22 2 3" xfId="16244" xr:uid="{00000000-0005-0000-0000-0000353E0000}"/>
    <cellStyle name="40% - Accent4 22 2 4" xfId="16245" xr:uid="{00000000-0005-0000-0000-0000363E0000}"/>
    <cellStyle name="40% - Accent4 22 2_Essbase BS Tax Accounts EOY" xfId="16246" xr:uid="{00000000-0005-0000-0000-0000373E0000}"/>
    <cellStyle name="40% - Accent4 22 3" xfId="16247" xr:uid="{00000000-0005-0000-0000-0000383E0000}"/>
    <cellStyle name="40% - Accent4 22 3 2" xfId="16248" xr:uid="{00000000-0005-0000-0000-0000393E0000}"/>
    <cellStyle name="40% - Accent4 22 4" xfId="16249" xr:uid="{00000000-0005-0000-0000-00003A3E0000}"/>
    <cellStyle name="40% - Accent4 22 4 2" xfId="16250" xr:uid="{00000000-0005-0000-0000-00003B3E0000}"/>
    <cellStyle name="40% - Accent4 22 4 3" xfId="16251" xr:uid="{00000000-0005-0000-0000-00003C3E0000}"/>
    <cellStyle name="40% - Accent4 22 4 4" xfId="16252" xr:uid="{00000000-0005-0000-0000-00003D3E0000}"/>
    <cellStyle name="40% - Accent4 22 4_Essbase BS Tax Accounts EOY" xfId="16253" xr:uid="{00000000-0005-0000-0000-00003E3E0000}"/>
    <cellStyle name="40% - Accent4 22 5" xfId="16254" xr:uid="{00000000-0005-0000-0000-00003F3E0000}"/>
    <cellStyle name="40% - Accent4 22_Essbase BS Tax Accounts EOY" xfId="16255" xr:uid="{00000000-0005-0000-0000-0000403E0000}"/>
    <cellStyle name="40% - Accent4 23" xfId="16256" xr:uid="{00000000-0005-0000-0000-0000413E0000}"/>
    <cellStyle name="40% - Accent4 23 2" xfId="16257" xr:uid="{00000000-0005-0000-0000-0000423E0000}"/>
    <cellStyle name="40% - Accent4 23 2 2" xfId="16258" xr:uid="{00000000-0005-0000-0000-0000433E0000}"/>
    <cellStyle name="40% - Accent4 23 3" xfId="16259" xr:uid="{00000000-0005-0000-0000-0000443E0000}"/>
    <cellStyle name="40% - Accent4 23 3 2" xfId="16260" xr:uid="{00000000-0005-0000-0000-0000453E0000}"/>
    <cellStyle name="40% - Accent4 23 3 3" xfId="16261" xr:uid="{00000000-0005-0000-0000-0000463E0000}"/>
    <cellStyle name="40% - Accent4 23 3 4" xfId="16262" xr:uid="{00000000-0005-0000-0000-0000473E0000}"/>
    <cellStyle name="40% - Accent4 23 3_Essbase BS Tax Accounts EOY" xfId="16263" xr:uid="{00000000-0005-0000-0000-0000483E0000}"/>
    <cellStyle name="40% - Accent4 23 4" xfId="16264" xr:uid="{00000000-0005-0000-0000-0000493E0000}"/>
    <cellStyle name="40% - Accent4 23_Essbase BS Tax Accounts EOY" xfId="16265" xr:uid="{00000000-0005-0000-0000-00004A3E0000}"/>
    <cellStyle name="40% - Accent4 24" xfId="16266" xr:uid="{00000000-0005-0000-0000-00004B3E0000}"/>
    <cellStyle name="40% - Accent4 24 10" xfId="16267" xr:uid="{00000000-0005-0000-0000-00004C3E0000}"/>
    <cellStyle name="40% - Accent4 24 11" xfId="16268" xr:uid="{00000000-0005-0000-0000-00004D3E0000}"/>
    <cellStyle name="40% - Accent4 24 11 2" xfId="16269" xr:uid="{00000000-0005-0000-0000-00004E3E0000}"/>
    <cellStyle name="40% - Accent4 24 11 2 2" xfId="16270" xr:uid="{00000000-0005-0000-0000-00004F3E0000}"/>
    <cellStyle name="40% - Accent4 24 11 2 3" xfId="16271" xr:uid="{00000000-0005-0000-0000-0000503E0000}"/>
    <cellStyle name="40% - Accent4 24 11 2_Essbase BS Tax Accounts EOY" xfId="16272" xr:uid="{00000000-0005-0000-0000-0000513E0000}"/>
    <cellStyle name="40% - Accent4 24 11 3" xfId="16273" xr:uid="{00000000-0005-0000-0000-0000523E0000}"/>
    <cellStyle name="40% - Accent4 24 11 4" xfId="16274" xr:uid="{00000000-0005-0000-0000-0000533E0000}"/>
    <cellStyle name="40% - Accent4 24 11_Essbase BS Tax Accounts EOY" xfId="16275" xr:uid="{00000000-0005-0000-0000-0000543E0000}"/>
    <cellStyle name="40% - Accent4 24 12" xfId="16276" xr:uid="{00000000-0005-0000-0000-0000553E0000}"/>
    <cellStyle name="40% - Accent4 24 12 2" xfId="16277" xr:uid="{00000000-0005-0000-0000-0000563E0000}"/>
    <cellStyle name="40% - Accent4 24 12 2 2" xfId="16278" xr:uid="{00000000-0005-0000-0000-0000573E0000}"/>
    <cellStyle name="40% - Accent4 24 12 2 3" xfId="16279" xr:uid="{00000000-0005-0000-0000-0000583E0000}"/>
    <cellStyle name="40% - Accent4 24 12 2_Essbase BS Tax Accounts EOY" xfId="16280" xr:uid="{00000000-0005-0000-0000-0000593E0000}"/>
    <cellStyle name="40% - Accent4 24 12 3" xfId="16281" xr:uid="{00000000-0005-0000-0000-00005A3E0000}"/>
    <cellStyle name="40% - Accent4 24 12 4" xfId="16282" xr:uid="{00000000-0005-0000-0000-00005B3E0000}"/>
    <cellStyle name="40% - Accent4 24 12_Essbase BS Tax Accounts EOY" xfId="16283" xr:uid="{00000000-0005-0000-0000-00005C3E0000}"/>
    <cellStyle name="40% - Accent4 24 13" xfId="16284" xr:uid="{00000000-0005-0000-0000-00005D3E0000}"/>
    <cellStyle name="40% - Accent4 24 14" xfId="16285" xr:uid="{00000000-0005-0000-0000-00005E3E0000}"/>
    <cellStyle name="40% - Accent4 24 15" xfId="16286" xr:uid="{00000000-0005-0000-0000-00005F3E0000}"/>
    <cellStyle name="40% - Accent4 24 2" xfId="16287" xr:uid="{00000000-0005-0000-0000-0000603E0000}"/>
    <cellStyle name="40% - Accent4 24 2 2" xfId="16288" xr:uid="{00000000-0005-0000-0000-0000613E0000}"/>
    <cellStyle name="40% - Accent4 24 2 3" xfId="16289" xr:uid="{00000000-0005-0000-0000-0000623E0000}"/>
    <cellStyle name="40% - Accent4 24 2 4" xfId="16290" xr:uid="{00000000-0005-0000-0000-0000633E0000}"/>
    <cellStyle name="40% - Accent4 24 2_Essbase BS Tax Accounts EOY" xfId="16291" xr:uid="{00000000-0005-0000-0000-0000643E0000}"/>
    <cellStyle name="40% - Accent4 24 3" xfId="16292" xr:uid="{00000000-0005-0000-0000-0000653E0000}"/>
    <cellStyle name="40% - Accent4 24 3 2" xfId="16293" xr:uid="{00000000-0005-0000-0000-0000663E0000}"/>
    <cellStyle name="40% - Accent4 24 3 2 2" xfId="16294" xr:uid="{00000000-0005-0000-0000-0000673E0000}"/>
    <cellStyle name="40% - Accent4 24 3 2 2 2" xfId="16295" xr:uid="{00000000-0005-0000-0000-0000683E0000}"/>
    <cellStyle name="40% - Accent4 24 3 2 2 2 2" xfId="16296" xr:uid="{00000000-0005-0000-0000-0000693E0000}"/>
    <cellStyle name="40% - Accent4 24 3 2 2 2 3" xfId="16297" xr:uid="{00000000-0005-0000-0000-00006A3E0000}"/>
    <cellStyle name="40% - Accent4 24 3 2 2 2_Essbase BS Tax Accounts EOY" xfId="16298" xr:uid="{00000000-0005-0000-0000-00006B3E0000}"/>
    <cellStyle name="40% - Accent4 24 3 2 2 3" xfId="16299" xr:uid="{00000000-0005-0000-0000-00006C3E0000}"/>
    <cellStyle name="40% - Accent4 24 3 2 2 4" xfId="16300" xr:uid="{00000000-0005-0000-0000-00006D3E0000}"/>
    <cellStyle name="40% - Accent4 24 3 2 2_Essbase BS Tax Accounts EOY" xfId="16301" xr:uid="{00000000-0005-0000-0000-00006E3E0000}"/>
    <cellStyle name="40% - Accent4 24 3 2 3" xfId="16302" xr:uid="{00000000-0005-0000-0000-00006F3E0000}"/>
    <cellStyle name="40% - Accent4 24 3 2 3 2" xfId="16303" xr:uid="{00000000-0005-0000-0000-0000703E0000}"/>
    <cellStyle name="40% - Accent4 24 3 2 3 3" xfId="16304" xr:uid="{00000000-0005-0000-0000-0000713E0000}"/>
    <cellStyle name="40% - Accent4 24 3 2 3_Essbase BS Tax Accounts EOY" xfId="16305" xr:uid="{00000000-0005-0000-0000-0000723E0000}"/>
    <cellStyle name="40% - Accent4 24 3 2 4" xfId="16306" xr:uid="{00000000-0005-0000-0000-0000733E0000}"/>
    <cellStyle name="40% - Accent4 24 3 2 5" xfId="16307" xr:uid="{00000000-0005-0000-0000-0000743E0000}"/>
    <cellStyle name="40% - Accent4 24 3 2_Essbase BS Tax Accounts EOY" xfId="16308" xr:uid="{00000000-0005-0000-0000-0000753E0000}"/>
    <cellStyle name="40% - Accent4 24 3 3" xfId="16309" xr:uid="{00000000-0005-0000-0000-0000763E0000}"/>
    <cellStyle name="40% - Accent4 24 3 3 2" xfId="16310" xr:uid="{00000000-0005-0000-0000-0000773E0000}"/>
    <cellStyle name="40% - Accent4 24 3 3 2 2" xfId="16311" xr:uid="{00000000-0005-0000-0000-0000783E0000}"/>
    <cellStyle name="40% - Accent4 24 3 3 2 3" xfId="16312" xr:uid="{00000000-0005-0000-0000-0000793E0000}"/>
    <cellStyle name="40% - Accent4 24 3 3 2_Essbase BS Tax Accounts EOY" xfId="16313" xr:uid="{00000000-0005-0000-0000-00007A3E0000}"/>
    <cellStyle name="40% - Accent4 24 3 3 3" xfId="16314" xr:uid="{00000000-0005-0000-0000-00007B3E0000}"/>
    <cellStyle name="40% - Accent4 24 3 3 4" xfId="16315" xr:uid="{00000000-0005-0000-0000-00007C3E0000}"/>
    <cellStyle name="40% - Accent4 24 3 3_Essbase BS Tax Accounts EOY" xfId="16316" xr:uid="{00000000-0005-0000-0000-00007D3E0000}"/>
    <cellStyle name="40% - Accent4 24 3 4" xfId="16317" xr:uid="{00000000-0005-0000-0000-00007E3E0000}"/>
    <cellStyle name="40% - Accent4 24 3 4 2" xfId="16318" xr:uid="{00000000-0005-0000-0000-00007F3E0000}"/>
    <cellStyle name="40% - Accent4 24 3 4 3" xfId="16319" xr:uid="{00000000-0005-0000-0000-0000803E0000}"/>
    <cellStyle name="40% - Accent4 24 3 4_Essbase BS Tax Accounts EOY" xfId="16320" xr:uid="{00000000-0005-0000-0000-0000813E0000}"/>
    <cellStyle name="40% - Accent4 24 3 5" xfId="16321" xr:uid="{00000000-0005-0000-0000-0000823E0000}"/>
    <cellStyle name="40% - Accent4 24 3 6" xfId="16322" xr:uid="{00000000-0005-0000-0000-0000833E0000}"/>
    <cellStyle name="40% - Accent4 24 3 7" xfId="16323" xr:uid="{00000000-0005-0000-0000-0000843E0000}"/>
    <cellStyle name="40% - Accent4 24 3_Essbase BS Tax Accounts EOY" xfId="16324" xr:uid="{00000000-0005-0000-0000-0000853E0000}"/>
    <cellStyle name="40% - Accent4 24 4" xfId="16325" xr:uid="{00000000-0005-0000-0000-0000863E0000}"/>
    <cellStyle name="40% - Accent4 24 4 2" xfId="16326" xr:uid="{00000000-0005-0000-0000-0000873E0000}"/>
    <cellStyle name="40% - Accent4 24 4 2 2" xfId="16327" xr:uid="{00000000-0005-0000-0000-0000883E0000}"/>
    <cellStyle name="40% - Accent4 24 4 2 2 2" xfId="16328" xr:uid="{00000000-0005-0000-0000-0000893E0000}"/>
    <cellStyle name="40% - Accent4 24 4 2 2 3" xfId="16329" xr:uid="{00000000-0005-0000-0000-00008A3E0000}"/>
    <cellStyle name="40% - Accent4 24 4 2 2_Essbase BS Tax Accounts EOY" xfId="16330" xr:uid="{00000000-0005-0000-0000-00008B3E0000}"/>
    <cellStyle name="40% - Accent4 24 4 2 3" xfId="16331" xr:uid="{00000000-0005-0000-0000-00008C3E0000}"/>
    <cellStyle name="40% - Accent4 24 4 2 4" xfId="16332" xr:uid="{00000000-0005-0000-0000-00008D3E0000}"/>
    <cellStyle name="40% - Accent4 24 4 2_Essbase BS Tax Accounts EOY" xfId="16333" xr:uid="{00000000-0005-0000-0000-00008E3E0000}"/>
    <cellStyle name="40% - Accent4 24 4 3" xfId="16334" xr:uid="{00000000-0005-0000-0000-00008F3E0000}"/>
    <cellStyle name="40% - Accent4 24 4 3 2" xfId="16335" xr:uid="{00000000-0005-0000-0000-0000903E0000}"/>
    <cellStyle name="40% - Accent4 24 4 3 3" xfId="16336" xr:uid="{00000000-0005-0000-0000-0000913E0000}"/>
    <cellStyle name="40% - Accent4 24 4 3_Essbase BS Tax Accounts EOY" xfId="16337" xr:uid="{00000000-0005-0000-0000-0000923E0000}"/>
    <cellStyle name="40% - Accent4 24 4 4" xfId="16338" xr:uid="{00000000-0005-0000-0000-0000933E0000}"/>
    <cellStyle name="40% - Accent4 24 4 5" xfId="16339" xr:uid="{00000000-0005-0000-0000-0000943E0000}"/>
    <cellStyle name="40% - Accent4 24 4_Essbase BS Tax Accounts EOY" xfId="16340" xr:uid="{00000000-0005-0000-0000-0000953E0000}"/>
    <cellStyle name="40% - Accent4 24 5" xfId="16341" xr:uid="{00000000-0005-0000-0000-0000963E0000}"/>
    <cellStyle name="40% - Accent4 24 6" xfId="16342" xr:uid="{00000000-0005-0000-0000-0000973E0000}"/>
    <cellStyle name="40% - Accent4 24 7" xfId="16343" xr:uid="{00000000-0005-0000-0000-0000983E0000}"/>
    <cellStyle name="40% - Accent4 24 8" xfId="16344" xr:uid="{00000000-0005-0000-0000-0000993E0000}"/>
    <cellStyle name="40% - Accent4 24 9" xfId="16345" xr:uid="{00000000-0005-0000-0000-00009A3E0000}"/>
    <cellStyle name="40% - Accent4 24_Basis Detail" xfId="16346" xr:uid="{00000000-0005-0000-0000-00009B3E0000}"/>
    <cellStyle name="40% - Accent4 25" xfId="16347" xr:uid="{00000000-0005-0000-0000-00009C3E0000}"/>
    <cellStyle name="40% - Accent4 25 10" xfId="16348" xr:uid="{00000000-0005-0000-0000-00009D3E0000}"/>
    <cellStyle name="40% - Accent4 25 11" xfId="16349" xr:uid="{00000000-0005-0000-0000-00009E3E0000}"/>
    <cellStyle name="40% - Accent4 25 12" xfId="16350" xr:uid="{00000000-0005-0000-0000-00009F3E0000}"/>
    <cellStyle name="40% - Accent4 25 2" xfId="16351" xr:uid="{00000000-0005-0000-0000-0000A03E0000}"/>
    <cellStyle name="40% - Accent4 25 2 2" xfId="16352" xr:uid="{00000000-0005-0000-0000-0000A13E0000}"/>
    <cellStyle name="40% - Accent4 25 2 3" xfId="16353" xr:uid="{00000000-0005-0000-0000-0000A23E0000}"/>
    <cellStyle name="40% - Accent4 25 2 4" xfId="16354" xr:uid="{00000000-0005-0000-0000-0000A33E0000}"/>
    <cellStyle name="40% - Accent4 25 2 5" xfId="16355" xr:uid="{00000000-0005-0000-0000-0000A43E0000}"/>
    <cellStyle name="40% - Accent4 25 2_Essbase BS Tax Accounts EOY" xfId="16356" xr:uid="{00000000-0005-0000-0000-0000A53E0000}"/>
    <cellStyle name="40% - Accent4 25 3" xfId="16357" xr:uid="{00000000-0005-0000-0000-0000A63E0000}"/>
    <cellStyle name="40% - Accent4 25 3 2" xfId="16358" xr:uid="{00000000-0005-0000-0000-0000A73E0000}"/>
    <cellStyle name="40% - Accent4 25 4" xfId="16359" xr:uid="{00000000-0005-0000-0000-0000A83E0000}"/>
    <cellStyle name="40% - Accent4 25 4 2" xfId="16360" xr:uid="{00000000-0005-0000-0000-0000A93E0000}"/>
    <cellStyle name="40% - Accent4 25 4 3" xfId="16361" xr:uid="{00000000-0005-0000-0000-0000AA3E0000}"/>
    <cellStyle name="40% - Accent4 25 4 4" xfId="16362" xr:uid="{00000000-0005-0000-0000-0000AB3E0000}"/>
    <cellStyle name="40% - Accent4 25 4 5" xfId="16363" xr:uid="{00000000-0005-0000-0000-0000AC3E0000}"/>
    <cellStyle name="40% - Accent4 25 4_Essbase BS Tax Accounts EOY" xfId="16364" xr:uid="{00000000-0005-0000-0000-0000AD3E0000}"/>
    <cellStyle name="40% - Accent4 25 5" xfId="16365" xr:uid="{00000000-0005-0000-0000-0000AE3E0000}"/>
    <cellStyle name="40% - Accent4 25 5 2" xfId="16366" xr:uid="{00000000-0005-0000-0000-0000AF3E0000}"/>
    <cellStyle name="40% - Accent4 25 5 2 2" xfId="16367" xr:uid="{00000000-0005-0000-0000-0000B03E0000}"/>
    <cellStyle name="40% - Accent4 25 5 2 2 2" xfId="16368" xr:uid="{00000000-0005-0000-0000-0000B13E0000}"/>
    <cellStyle name="40% - Accent4 25 5 2 2 2 2" xfId="16369" xr:uid="{00000000-0005-0000-0000-0000B23E0000}"/>
    <cellStyle name="40% - Accent4 25 5 2 2 2 3" xfId="16370" xr:uid="{00000000-0005-0000-0000-0000B33E0000}"/>
    <cellStyle name="40% - Accent4 25 5 2 2 2_Essbase BS Tax Accounts EOY" xfId="16371" xr:uid="{00000000-0005-0000-0000-0000B43E0000}"/>
    <cellStyle name="40% - Accent4 25 5 2 2 3" xfId="16372" xr:uid="{00000000-0005-0000-0000-0000B53E0000}"/>
    <cellStyle name="40% - Accent4 25 5 2 2 4" xfId="16373" xr:uid="{00000000-0005-0000-0000-0000B63E0000}"/>
    <cellStyle name="40% - Accent4 25 5 2 2_Essbase BS Tax Accounts EOY" xfId="16374" xr:uid="{00000000-0005-0000-0000-0000B73E0000}"/>
    <cellStyle name="40% - Accent4 25 5 2 3" xfId="16375" xr:uid="{00000000-0005-0000-0000-0000B83E0000}"/>
    <cellStyle name="40% - Accent4 25 5 2 3 2" xfId="16376" xr:uid="{00000000-0005-0000-0000-0000B93E0000}"/>
    <cellStyle name="40% - Accent4 25 5 2 3 3" xfId="16377" xr:uid="{00000000-0005-0000-0000-0000BA3E0000}"/>
    <cellStyle name="40% - Accent4 25 5 2 3_Essbase BS Tax Accounts EOY" xfId="16378" xr:uid="{00000000-0005-0000-0000-0000BB3E0000}"/>
    <cellStyle name="40% - Accent4 25 5 2 4" xfId="16379" xr:uid="{00000000-0005-0000-0000-0000BC3E0000}"/>
    <cellStyle name="40% - Accent4 25 5 2 5" xfId="16380" xr:uid="{00000000-0005-0000-0000-0000BD3E0000}"/>
    <cellStyle name="40% - Accent4 25 5 2_Essbase BS Tax Accounts EOY" xfId="16381" xr:uid="{00000000-0005-0000-0000-0000BE3E0000}"/>
    <cellStyle name="40% - Accent4 25 5 3" xfId="16382" xr:uid="{00000000-0005-0000-0000-0000BF3E0000}"/>
    <cellStyle name="40% - Accent4 25 5 3 2" xfId="16383" xr:uid="{00000000-0005-0000-0000-0000C03E0000}"/>
    <cellStyle name="40% - Accent4 25 5 3 2 2" xfId="16384" xr:uid="{00000000-0005-0000-0000-0000C13E0000}"/>
    <cellStyle name="40% - Accent4 25 5 3 2 3" xfId="16385" xr:uid="{00000000-0005-0000-0000-0000C23E0000}"/>
    <cellStyle name="40% - Accent4 25 5 3 2_Essbase BS Tax Accounts EOY" xfId="16386" xr:uid="{00000000-0005-0000-0000-0000C33E0000}"/>
    <cellStyle name="40% - Accent4 25 5 3 3" xfId="16387" xr:uid="{00000000-0005-0000-0000-0000C43E0000}"/>
    <cellStyle name="40% - Accent4 25 5 3 4" xfId="16388" xr:uid="{00000000-0005-0000-0000-0000C53E0000}"/>
    <cellStyle name="40% - Accent4 25 5 3_Essbase BS Tax Accounts EOY" xfId="16389" xr:uid="{00000000-0005-0000-0000-0000C63E0000}"/>
    <cellStyle name="40% - Accent4 25 5 4" xfId="16390" xr:uid="{00000000-0005-0000-0000-0000C73E0000}"/>
    <cellStyle name="40% - Accent4 25 5 4 2" xfId="16391" xr:uid="{00000000-0005-0000-0000-0000C83E0000}"/>
    <cellStyle name="40% - Accent4 25 5 4 3" xfId="16392" xr:uid="{00000000-0005-0000-0000-0000C93E0000}"/>
    <cellStyle name="40% - Accent4 25 5 4_Essbase BS Tax Accounts EOY" xfId="16393" xr:uid="{00000000-0005-0000-0000-0000CA3E0000}"/>
    <cellStyle name="40% - Accent4 25 5 5" xfId="16394" xr:uid="{00000000-0005-0000-0000-0000CB3E0000}"/>
    <cellStyle name="40% - Accent4 25 5 6" xfId="16395" xr:uid="{00000000-0005-0000-0000-0000CC3E0000}"/>
    <cellStyle name="40% - Accent4 25 5 7" xfId="16396" xr:uid="{00000000-0005-0000-0000-0000CD3E0000}"/>
    <cellStyle name="40% - Accent4 25 5_Essbase BS Tax Accounts EOY" xfId="16397" xr:uid="{00000000-0005-0000-0000-0000CE3E0000}"/>
    <cellStyle name="40% - Accent4 25 6" xfId="16398" xr:uid="{00000000-0005-0000-0000-0000CF3E0000}"/>
    <cellStyle name="40% - Accent4 25 6 2" xfId="16399" xr:uid="{00000000-0005-0000-0000-0000D03E0000}"/>
    <cellStyle name="40% - Accent4 25 6 2 2" xfId="16400" xr:uid="{00000000-0005-0000-0000-0000D13E0000}"/>
    <cellStyle name="40% - Accent4 25 6 2 2 2" xfId="16401" xr:uid="{00000000-0005-0000-0000-0000D23E0000}"/>
    <cellStyle name="40% - Accent4 25 6 2 2 3" xfId="16402" xr:uid="{00000000-0005-0000-0000-0000D33E0000}"/>
    <cellStyle name="40% - Accent4 25 6 2 2_Essbase BS Tax Accounts EOY" xfId="16403" xr:uid="{00000000-0005-0000-0000-0000D43E0000}"/>
    <cellStyle name="40% - Accent4 25 6 2 3" xfId="16404" xr:uid="{00000000-0005-0000-0000-0000D53E0000}"/>
    <cellStyle name="40% - Accent4 25 6 2 4" xfId="16405" xr:uid="{00000000-0005-0000-0000-0000D63E0000}"/>
    <cellStyle name="40% - Accent4 25 6 2_Essbase BS Tax Accounts EOY" xfId="16406" xr:uid="{00000000-0005-0000-0000-0000D73E0000}"/>
    <cellStyle name="40% - Accent4 25 6 3" xfId="16407" xr:uid="{00000000-0005-0000-0000-0000D83E0000}"/>
    <cellStyle name="40% - Accent4 25 6 3 2" xfId="16408" xr:uid="{00000000-0005-0000-0000-0000D93E0000}"/>
    <cellStyle name="40% - Accent4 25 6 3 3" xfId="16409" xr:uid="{00000000-0005-0000-0000-0000DA3E0000}"/>
    <cellStyle name="40% - Accent4 25 6 3_Essbase BS Tax Accounts EOY" xfId="16410" xr:uid="{00000000-0005-0000-0000-0000DB3E0000}"/>
    <cellStyle name="40% - Accent4 25 6 4" xfId="16411" xr:uid="{00000000-0005-0000-0000-0000DC3E0000}"/>
    <cellStyle name="40% - Accent4 25 6 5" xfId="16412" xr:uid="{00000000-0005-0000-0000-0000DD3E0000}"/>
    <cellStyle name="40% - Accent4 25 6 6" xfId="16413" xr:uid="{00000000-0005-0000-0000-0000DE3E0000}"/>
    <cellStyle name="40% - Accent4 25 6_Essbase BS Tax Accounts EOY" xfId="16414" xr:uid="{00000000-0005-0000-0000-0000DF3E0000}"/>
    <cellStyle name="40% - Accent4 25 7" xfId="16415" xr:uid="{00000000-0005-0000-0000-0000E03E0000}"/>
    <cellStyle name="40% - Accent4 25 7 2" xfId="16416" xr:uid="{00000000-0005-0000-0000-0000E13E0000}"/>
    <cellStyle name="40% - Accent4 25 7 2 2" xfId="16417" xr:uid="{00000000-0005-0000-0000-0000E23E0000}"/>
    <cellStyle name="40% - Accent4 25 7 2 3" xfId="16418" xr:uid="{00000000-0005-0000-0000-0000E33E0000}"/>
    <cellStyle name="40% - Accent4 25 7 2_Essbase BS Tax Accounts EOY" xfId="16419" xr:uid="{00000000-0005-0000-0000-0000E43E0000}"/>
    <cellStyle name="40% - Accent4 25 7 3" xfId="16420" xr:uid="{00000000-0005-0000-0000-0000E53E0000}"/>
    <cellStyle name="40% - Accent4 25 7 4" xfId="16421" xr:uid="{00000000-0005-0000-0000-0000E63E0000}"/>
    <cellStyle name="40% - Accent4 25 7_Essbase BS Tax Accounts EOY" xfId="16422" xr:uid="{00000000-0005-0000-0000-0000E73E0000}"/>
    <cellStyle name="40% - Accent4 25 8" xfId="16423" xr:uid="{00000000-0005-0000-0000-0000E83E0000}"/>
    <cellStyle name="40% - Accent4 25 8 2" xfId="16424" xr:uid="{00000000-0005-0000-0000-0000E93E0000}"/>
    <cellStyle name="40% - Accent4 25 8 2 2" xfId="16425" xr:uid="{00000000-0005-0000-0000-0000EA3E0000}"/>
    <cellStyle name="40% - Accent4 25 8 2 3" xfId="16426" xr:uid="{00000000-0005-0000-0000-0000EB3E0000}"/>
    <cellStyle name="40% - Accent4 25 8 2_Essbase BS Tax Accounts EOY" xfId="16427" xr:uid="{00000000-0005-0000-0000-0000EC3E0000}"/>
    <cellStyle name="40% - Accent4 25 8 3" xfId="16428" xr:uid="{00000000-0005-0000-0000-0000ED3E0000}"/>
    <cellStyle name="40% - Accent4 25 8 4" xfId="16429" xr:uid="{00000000-0005-0000-0000-0000EE3E0000}"/>
    <cellStyle name="40% - Accent4 25 8_Essbase BS Tax Accounts EOY" xfId="16430" xr:uid="{00000000-0005-0000-0000-0000EF3E0000}"/>
    <cellStyle name="40% - Accent4 25 9" xfId="16431" xr:uid="{00000000-0005-0000-0000-0000F03E0000}"/>
    <cellStyle name="40% - Accent4 25_Basis Detail" xfId="16432" xr:uid="{00000000-0005-0000-0000-0000F13E0000}"/>
    <cellStyle name="40% - Accent4 26" xfId="16433" xr:uid="{00000000-0005-0000-0000-0000F23E0000}"/>
    <cellStyle name="40% - Accent4 26 10" xfId="16434" xr:uid="{00000000-0005-0000-0000-0000F33E0000}"/>
    <cellStyle name="40% - Accent4 26 11" xfId="16435" xr:uid="{00000000-0005-0000-0000-0000F43E0000}"/>
    <cellStyle name="40% - Accent4 26 2" xfId="16436" xr:uid="{00000000-0005-0000-0000-0000F53E0000}"/>
    <cellStyle name="40% - Accent4 26 2 2" xfId="16437" xr:uid="{00000000-0005-0000-0000-0000F63E0000}"/>
    <cellStyle name="40% - Accent4 26 2 2 2" xfId="16438" xr:uid="{00000000-0005-0000-0000-0000F73E0000}"/>
    <cellStyle name="40% - Accent4 26 2 2 2 2" xfId="16439" xr:uid="{00000000-0005-0000-0000-0000F83E0000}"/>
    <cellStyle name="40% - Accent4 26 2 2 2 3" xfId="16440" xr:uid="{00000000-0005-0000-0000-0000F93E0000}"/>
    <cellStyle name="40% - Accent4 26 2 2 2_Essbase BS Tax Accounts EOY" xfId="16441" xr:uid="{00000000-0005-0000-0000-0000FA3E0000}"/>
    <cellStyle name="40% - Accent4 26 2 2 3" xfId="16442" xr:uid="{00000000-0005-0000-0000-0000FB3E0000}"/>
    <cellStyle name="40% - Accent4 26 2 2 4" xfId="16443" xr:uid="{00000000-0005-0000-0000-0000FC3E0000}"/>
    <cellStyle name="40% - Accent4 26 2 2_Essbase BS Tax Accounts EOY" xfId="16444" xr:uid="{00000000-0005-0000-0000-0000FD3E0000}"/>
    <cellStyle name="40% - Accent4 26 2 3" xfId="16445" xr:uid="{00000000-0005-0000-0000-0000FE3E0000}"/>
    <cellStyle name="40% - Accent4 26 2 3 2" xfId="16446" xr:uid="{00000000-0005-0000-0000-0000FF3E0000}"/>
    <cellStyle name="40% - Accent4 26 2 3 2 2" xfId="16447" xr:uid="{00000000-0005-0000-0000-0000003F0000}"/>
    <cellStyle name="40% - Accent4 26 2 3 3" xfId="16448" xr:uid="{00000000-0005-0000-0000-0000013F0000}"/>
    <cellStyle name="40% - Accent4 26 2 3 4" xfId="16449" xr:uid="{00000000-0005-0000-0000-0000023F0000}"/>
    <cellStyle name="40% - Accent4 26 2 3_Essbase BS Tax Accounts EOY" xfId="16450" xr:uid="{00000000-0005-0000-0000-0000033F0000}"/>
    <cellStyle name="40% - Accent4 26 2 4" xfId="16451" xr:uid="{00000000-0005-0000-0000-0000043F0000}"/>
    <cellStyle name="40% - Accent4 26 2 4 2" xfId="16452" xr:uid="{00000000-0005-0000-0000-0000053F0000}"/>
    <cellStyle name="40% - Accent4 26 2 5" xfId="16453" xr:uid="{00000000-0005-0000-0000-0000063F0000}"/>
    <cellStyle name="40% - Accent4 26 2 6" xfId="16454" xr:uid="{00000000-0005-0000-0000-0000073F0000}"/>
    <cellStyle name="40% - Accent4 26 2 7" xfId="16455" xr:uid="{00000000-0005-0000-0000-0000083F0000}"/>
    <cellStyle name="40% - Accent4 26 2_Essbase BS Tax Accounts EOY" xfId="16456" xr:uid="{00000000-0005-0000-0000-0000093F0000}"/>
    <cellStyle name="40% - Accent4 26 3" xfId="16457" xr:uid="{00000000-0005-0000-0000-00000A3F0000}"/>
    <cellStyle name="40% - Accent4 26 3 2" xfId="16458" xr:uid="{00000000-0005-0000-0000-00000B3F0000}"/>
    <cellStyle name="40% - Accent4 26 3 2 2" xfId="16459" xr:uid="{00000000-0005-0000-0000-00000C3F0000}"/>
    <cellStyle name="40% - Accent4 26 3 2 3" xfId="16460" xr:uid="{00000000-0005-0000-0000-00000D3F0000}"/>
    <cellStyle name="40% - Accent4 26 3 2_Essbase BS Tax Accounts EOY" xfId="16461" xr:uid="{00000000-0005-0000-0000-00000E3F0000}"/>
    <cellStyle name="40% - Accent4 26 3 3" xfId="16462" xr:uid="{00000000-0005-0000-0000-00000F3F0000}"/>
    <cellStyle name="40% - Accent4 26 3 4" xfId="16463" xr:uid="{00000000-0005-0000-0000-0000103F0000}"/>
    <cellStyle name="40% - Accent4 26 3_Essbase BS Tax Accounts EOY" xfId="16464" xr:uid="{00000000-0005-0000-0000-0000113F0000}"/>
    <cellStyle name="40% - Accent4 26 4" xfId="16465" xr:uid="{00000000-0005-0000-0000-0000123F0000}"/>
    <cellStyle name="40% - Accent4 26 4 2" xfId="16466" xr:uid="{00000000-0005-0000-0000-0000133F0000}"/>
    <cellStyle name="40% - Accent4 26 4 2 2" xfId="16467" xr:uid="{00000000-0005-0000-0000-0000143F0000}"/>
    <cellStyle name="40% - Accent4 26 4 2 3" xfId="16468" xr:uid="{00000000-0005-0000-0000-0000153F0000}"/>
    <cellStyle name="40% - Accent4 26 4 3" xfId="16469" xr:uid="{00000000-0005-0000-0000-0000163F0000}"/>
    <cellStyle name="40% - Accent4 26 4 4" xfId="16470" xr:uid="{00000000-0005-0000-0000-0000173F0000}"/>
    <cellStyle name="40% - Accent4 26 4_Essbase BS Tax Accounts EOY" xfId="16471" xr:uid="{00000000-0005-0000-0000-0000183F0000}"/>
    <cellStyle name="40% - Accent4 26 5" xfId="16472" xr:uid="{00000000-0005-0000-0000-0000193F0000}"/>
    <cellStyle name="40% - Accent4 26 5 2" xfId="16473" xr:uid="{00000000-0005-0000-0000-00001A3F0000}"/>
    <cellStyle name="40% - Accent4 26 5 2 2" xfId="16474" xr:uid="{00000000-0005-0000-0000-00001B3F0000}"/>
    <cellStyle name="40% - Accent4 26 5 3" xfId="16475" xr:uid="{00000000-0005-0000-0000-00001C3F0000}"/>
    <cellStyle name="40% - Accent4 26 5 4" xfId="16476" xr:uid="{00000000-0005-0000-0000-00001D3F0000}"/>
    <cellStyle name="40% - Accent4 26 6" xfId="16477" xr:uid="{00000000-0005-0000-0000-00001E3F0000}"/>
    <cellStyle name="40% - Accent4 26 6 2" xfId="16478" xr:uid="{00000000-0005-0000-0000-00001F3F0000}"/>
    <cellStyle name="40% - Accent4 26 6 2 2" xfId="16479" xr:uid="{00000000-0005-0000-0000-0000203F0000}"/>
    <cellStyle name="40% - Accent4 26 6 3" xfId="16480" xr:uid="{00000000-0005-0000-0000-0000213F0000}"/>
    <cellStyle name="40% - Accent4 26 6 4" xfId="16481" xr:uid="{00000000-0005-0000-0000-0000223F0000}"/>
    <cellStyle name="40% - Accent4 26 6_Essbase BS Tax Accounts EOY" xfId="16482" xr:uid="{00000000-0005-0000-0000-0000233F0000}"/>
    <cellStyle name="40% - Accent4 26 7" xfId="16483" xr:uid="{00000000-0005-0000-0000-0000243F0000}"/>
    <cellStyle name="40% - Accent4 26 7 2" xfId="16484" xr:uid="{00000000-0005-0000-0000-0000253F0000}"/>
    <cellStyle name="40% - Accent4 26 7 2 2" xfId="16485" xr:uid="{00000000-0005-0000-0000-0000263F0000}"/>
    <cellStyle name="40% - Accent4 26 7 3" xfId="16486" xr:uid="{00000000-0005-0000-0000-0000273F0000}"/>
    <cellStyle name="40% - Accent4 26 7 4" xfId="16487" xr:uid="{00000000-0005-0000-0000-0000283F0000}"/>
    <cellStyle name="40% - Accent4 26 7_Essbase BS Tax Accounts EOY" xfId="16488" xr:uid="{00000000-0005-0000-0000-0000293F0000}"/>
    <cellStyle name="40% - Accent4 26 8" xfId="16489" xr:uid="{00000000-0005-0000-0000-00002A3F0000}"/>
    <cellStyle name="40% - Accent4 26 8 2" xfId="16490" xr:uid="{00000000-0005-0000-0000-00002B3F0000}"/>
    <cellStyle name="40% - Accent4 26 8 2 2" xfId="16491" xr:uid="{00000000-0005-0000-0000-00002C3F0000}"/>
    <cellStyle name="40% - Accent4 26 8 3" xfId="16492" xr:uid="{00000000-0005-0000-0000-00002D3F0000}"/>
    <cellStyle name="40% - Accent4 26 8 4" xfId="16493" xr:uid="{00000000-0005-0000-0000-00002E3F0000}"/>
    <cellStyle name="40% - Accent4 26 8_Essbase BS Tax Accounts EOY" xfId="16494" xr:uid="{00000000-0005-0000-0000-00002F3F0000}"/>
    <cellStyle name="40% - Accent4 26 9" xfId="16495" xr:uid="{00000000-0005-0000-0000-0000303F0000}"/>
    <cellStyle name="40% - Accent4 26 9 2" xfId="16496" xr:uid="{00000000-0005-0000-0000-0000313F0000}"/>
    <cellStyle name="40% - Accent4 26_Essbase BS Tax Accounts EOY" xfId="16497" xr:uid="{00000000-0005-0000-0000-0000323F0000}"/>
    <cellStyle name="40% - Accent4 27" xfId="16498" xr:uid="{00000000-0005-0000-0000-0000333F0000}"/>
    <cellStyle name="40% - Accent4 27 2" xfId="16499" xr:uid="{00000000-0005-0000-0000-0000343F0000}"/>
    <cellStyle name="40% - Accent4 27 2 2" xfId="16500" xr:uid="{00000000-0005-0000-0000-0000353F0000}"/>
    <cellStyle name="40% - Accent4 27 2 2 2" xfId="16501" xr:uid="{00000000-0005-0000-0000-0000363F0000}"/>
    <cellStyle name="40% - Accent4 27 2 3" xfId="16502" xr:uid="{00000000-0005-0000-0000-0000373F0000}"/>
    <cellStyle name="40% - Accent4 27 2 4" xfId="16503" xr:uid="{00000000-0005-0000-0000-0000383F0000}"/>
    <cellStyle name="40% - Accent4 27 2 5" xfId="16504" xr:uid="{00000000-0005-0000-0000-0000393F0000}"/>
    <cellStyle name="40% - Accent4 27 3" xfId="16505" xr:uid="{00000000-0005-0000-0000-00003A3F0000}"/>
    <cellStyle name="40% - Accent4 27 3 2" xfId="16506" xr:uid="{00000000-0005-0000-0000-00003B3F0000}"/>
    <cellStyle name="40% - Accent4 27 3 3" xfId="16507" xr:uid="{00000000-0005-0000-0000-00003C3F0000}"/>
    <cellStyle name="40% - Accent4 27 3_Essbase BS Tax Accounts EOY" xfId="16508" xr:uid="{00000000-0005-0000-0000-00003D3F0000}"/>
    <cellStyle name="40% - Accent4 27 4" xfId="16509" xr:uid="{00000000-0005-0000-0000-00003E3F0000}"/>
    <cellStyle name="40% - Accent4 27 5" xfId="16510" xr:uid="{00000000-0005-0000-0000-00003F3F0000}"/>
    <cellStyle name="40% - Accent4 27 6" xfId="16511" xr:uid="{00000000-0005-0000-0000-0000403F0000}"/>
    <cellStyle name="40% - Accent4 27_Essbase BS Tax Accounts EOY" xfId="16512" xr:uid="{00000000-0005-0000-0000-0000413F0000}"/>
    <cellStyle name="40% - Accent4 28" xfId="16513" xr:uid="{00000000-0005-0000-0000-0000423F0000}"/>
    <cellStyle name="40% - Accent4 28 2" xfId="16514" xr:uid="{00000000-0005-0000-0000-0000433F0000}"/>
    <cellStyle name="40% - Accent4 28 2 2" xfId="16515" xr:uid="{00000000-0005-0000-0000-0000443F0000}"/>
    <cellStyle name="40% - Accent4 28 2 2 2" xfId="16516" xr:uid="{00000000-0005-0000-0000-0000453F0000}"/>
    <cellStyle name="40% - Accent4 28 2 3" xfId="16517" xr:uid="{00000000-0005-0000-0000-0000463F0000}"/>
    <cellStyle name="40% - Accent4 28 2 4" xfId="16518" xr:uid="{00000000-0005-0000-0000-0000473F0000}"/>
    <cellStyle name="40% - Accent4 28 3" xfId="16519" xr:uid="{00000000-0005-0000-0000-0000483F0000}"/>
    <cellStyle name="40% - Accent4 28 3 2" xfId="16520" xr:uid="{00000000-0005-0000-0000-0000493F0000}"/>
    <cellStyle name="40% - Accent4 28 4" xfId="16521" xr:uid="{00000000-0005-0000-0000-00004A3F0000}"/>
    <cellStyle name="40% - Accent4 28 5" xfId="16522" xr:uid="{00000000-0005-0000-0000-00004B3F0000}"/>
    <cellStyle name="40% - Accent4 28 6" xfId="16523" xr:uid="{00000000-0005-0000-0000-00004C3F0000}"/>
    <cellStyle name="40% - Accent4 28_Essbase BS Tax Accounts EOY" xfId="16524" xr:uid="{00000000-0005-0000-0000-00004D3F0000}"/>
    <cellStyle name="40% - Accent4 29" xfId="16525" xr:uid="{00000000-0005-0000-0000-00004E3F0000}"/>
    <cellStyle name="40% - Accent4 29 2" xfId="16526" xr:uid="{00000000-0005-0000-0000-00004F3F0000}"/>
    <cellStyle name="40% - Accent4 29 2 2" xfId="16527" xr:uid="{00000000-0005-0000-0000-0000503F0000}"/>
    <cellStyle name="40% - Accent4 29 2 3" xfId="16528" xr:uid="{00000000-0005-0000-0000-0000513F0000}"/>
    <cellStyle name="40% - Accent4 29 3" xfId="16529" xr:uid="{00000000-0005-0000-0000-0000523F0000}"/>
    <cellStyle name="40% - Accent4 29 4" xfId="16530" xr:uid="{00000000-0005-0000-0000-0000533F0000}"/>
    <cellStyle name="40% - Accent4 29 5" xfId="16531" xr:uid="{00000000-0005-0000-0000-0000543F0000}"/>
    <cellStyle name="40% - Accent4 29_Essbase BS Tax Accounts EOY" xfId="16532" xr:uid="{00000000-0005-0000-0000-0000553F0000}"/>
    <cellStyle name="40% - Accent4 3" xfId="16533" xr:uid="{00000000-0005-0000-0000-0000563F0000}"/>
    <cellStyle name="40% - Accent4 3 2" xfId="16534" xr:uid="{00000000-0005-0000-0000-0000573F0000}"/>
    <cellStyle name="40% - Accent4 3 2 10" xfId="16535" xr:uid="{00000000-0005-0000-0000-0000583F0000}"/>
    <cellStyle name="40% - Accent4 3 2 2" xfId="16536" xr:uid="{00000000-0005-0000-0000-0000593F0000}"/>
    <cellStyle name="40% - Accent4 3 2 2 2" xfId="16537" xr:uid="{00000000-0005-0000-0000-00005A3F0000}"/>
    <cellStyle name="40% - Accent4 3 2 2 2 2" xfId="16538" xr:uid="{00000000-0005-0000-0000-00005B3F0000}"/>
    <cellStyle name="40% - Accent4 3 2 2 3" xfId="16539" xr:uid="{00000000-0005-0000-0000-00005C3F0000}"/>
    <cellStyle name="40% - Accent4 3 2 2_Essbase BS Tax Accounts EOY" xfId="16540" xr:uid="{00000000-0005-0000-0000-00005D3F0000}"/>
    <cellStyle name="40% - Accent4 3 2 3" xfId="16541" xr:uid="{00000000-0005-0000-0000-00005E3F0000}"/>
    <cellStyle name="40% - Accent4 3 2 3 2" xfId="16542" xr:uid="{00000000-0005-0000-0000-00005F3F0000}"/>
    <cellStyle name="40% - Accent4 3 2 3 2 2" xfId="16543" xr:uid="{00000000-0005-0000-0000-0000603F0000}"/>
    <cellStyle name="40% - Accent4 3 2 4" xfId="16544" xr:uid="{00000000-0005-0000-0000-0000613F0000}"/>
    <cellStyle name="40% - Accent4 3 2 4 2" xfId="16545" xr:uid="{00000000-0005-0000-0000-0000623F0000}"/>
    <cellStyle name="40% - Accent4 3 2 4 2 2" xfId="16546" xr:uid="{00000000-0005-0000-0000-0000633F0000}"/>
    <cellStyle name="40% - Accent4 3 2 4 3" xfId="16547" xr:uid="{00000000-0005-0000-0000-0000643F0000}"/>
    <cellStyle name="40% - Accent4 3 2 4 4" xfId="16548" xr:uid="{00000000-0005-0000-0000-0000653F0000}"/>
    <cellStyle name="40% - Accent4 3 2 5" xfId="16549" xr:uid="{00000000-0005-0000-0000-0000663F0000}"/>
    <cellStyle name="40% - Accent4 3 2 5 2" xfId="16550" xr:uid="{00000000-0005-0000-0000-0000673F0000}"/>
    <cellStyle name="40% - Accent4 3 2 5 2 2" xfId="16551" xr:uid="{00000000-0005-0000-0000-0000683F0000}"/>
    <cellStyle name="40% - Accent4 3 2 5 3" xfId="16552" xr:uid="{00000000-0005-0000-0000-0000693F0000}"/>
    <cellStyle name="40% - Accent4 3 2 5 4" xfId="16553" xr:uid="{00000000-0005-0000-0000-00006A3F0000}"/>
    <cellStyle name="40% - Accent4 3 2 5_Essbase BS Tax Accounts EOY" xfId="16554" xr:uid="{00000000-0005-0000-0000-00006B3F0000}"/>
    <cellStyle name="40% - Accent4 3 2 6" xfId="16555" xr:uid="{00000000-0005-0000-0000-00006C3F0000}"/>
    <cellStyle name="40% - Accent4 3 2 6 2" xfId="16556" xr:uid="{00000000-0005-0000-0000-00006D3F0000}"/>
    <cellStyle name="40% - Accent4 3 2 6 2 2" xfId="16557" xr:uid="{00000000-0005-0000-0000-00006E3F0000}"/>
    <cellStyle name="40% - Accent4 3 2 6 3" xfId="16558" xr:uid="{00000000-0005-0000-0000-00006F3F0000}"/>
    <cellStyle name="40% - Accent4 3 2 7" xfId="16559" xr:uid="{00000000-0005-0000-0000-0000703F0000}"/>
    <cellStyle name="40% - Accent4 3 2 7 2" xfId="16560" xr:uid="{00000000-0005-0000-0000-0000713F0000}"/>
    <cellStyle name="40% - Accent4 3 2 8" xfId="16561" xr:uid="{00000000-0005-0000-0000-0000723F0000}"/>
    <cellStyle name="40% - Accent4 3 2 9" xfId="16562" xr:uid="{00000000-0005-0000-0000-0000733F0000}"/>
    <cellStyle name="40% - Accent4 3 2_Basis Info" xfId="16563" xr:uid="{00000000-0005-0000-0000-0000743F0000}"/>
    <cellStyle name="40% - Accent4 3 3" xfId="16564" xr:uid="{00000000-0005-0000-0000-0000753F0000}"/>
    <cellStyle name="40% - Accent4 3 3 2" xfId="16565" xr:uid="{00000000-0005-0000-0000-0000763F0000}"/>
    <cellStyle name="40% - Accent4 3 3 2 2" xfId="16566" xr:uid="{00000000-0005-0000-0000-0000773F0000}"/>
    <cellStyle name="40% - Accent4 3 3 2 3" xfId="16567" xr:uid="{00000000-0005-0000-0000-0000783F0000}"/>
    <cellStyle name="40% - Accent4 3 3 2 4" xfId="16568" xr:uid="{00000000-0005-0000-0000-0000793F0000}"/>
    <cellStyle name="40% - Accent4 3 3 2_Essbase BS Tax Accounts EOY" xfId="16569" xr:uid="{00000000-0005-0000-0000-00007A3F0000}"/>
    <cellStyle name="40% - Accent4 3 3 3" xfId="16570" xr:uid="{00000000-0005-0000-0000-00007B3F0000}"/>
    <cellStyle name="40% - Accent4 3 3 4" xfId="16571" xr:uid="{00000000-0005-0000-0000-00007C3F0000}"/>
    <cellStyle name="40% - Accent4 3 3 4 2" xfId="16572" xr:uid="{00000000-0005-0000-0000-00007D3F0000}"/>
    <cellStyle name="40% - Accent4 3 3 5" xfId="16573" xr:uid="{00000000-0005-0000-0000-00007E3F0000}"/>
    <cellStyle name="40% - Accent4 3 3 6" xfId="16574" xr:uid="{00000000-0005-0000-0000-00007F3F0000}"/>
    <cellStyle name="40% - Accent4 3 3_Essbase BS Tax Accounts EOY" xfId="16575" xr:uid="{00000000-0005-0000-0000-0000803F0000}"/>
    <cellStyle name="40% - Accent4 3 4" xfId="16576" xr:uid="{00000000-0005-0000-0000-0000813F0000}"/>
    <cellStyle name="40% - Accent4 3 4 2" xfId="16577" xr:uid="{00000000-0005-0000-0000-0000823F0000}"/>
    <cellStyle name="40% - Accent4 3 4 2 2" xfId="16578" xr:uid="{00000000-0005-0000-0000-0000833F0000}"/>
    <cellStyle name="40% - Accent4 3 4 2 3" xfId="16579" xr:uid="{00000000-0005-0000-0000-0000843F0000}"/>
    <cellStyle name="40% - Accent4 3 4 2_Essbase BS Tax Accounts EOY" xfId="16580" xr:uid="{00000000-0005-0000-0000-0000853F0000}"/>
    <cellStyle name="40% - Accent4 3 4_Essbase BS Tax Accounts EOY" xfId="16581" xr:uid="{00000000-0005-0000-0000-0000863F0000}"/>
    <cellStyle name="40% - Accent4 3 5" xfId="16582" xr:uid="{00000000-0005-0000-0000-0000873F0000}"/>
    <cellStyle name="40% - Accent4 3 5 2" xfId="16583" xr:uid="{00000000-0005-0000-0000-0000883F0000}"/>
    <cellStyle name="40% - Accent4 3 5 2 2" xfId="16584" xr:uid="{00000000-0005-0000-0000-0000893F0000}"/>
    <cellStyle name="40% - Accent4 3 5 2 2 2" xfId="16585" xr:uid="{00000000-0005-0000-0000-00008A3F0000}"/>
    <cellStyle name="40% - Accent4 3 5 2 3" xfId="16586" xr:uid="{00000000-0005-0000-0000-00008B3F0000}"/>
    <cellStyle name="40% - Accent4 3 5 2 4" xfId="16587" xr:uid="{00000000-0005-0000-0000-00008C3F0000}"/>
    <cellStyle name="40% - Accent4 3 5 3" xfId="16588" xr:uid="{00000000-0005-0000-0000-00008D3F0000}"/>
    <cellStyle name="40% - Accent4 3 5 3 2" xfId="16589" xr:uid="{00000000-0005-0000-0000-00008E3F0000}"/>
    <cellStyle name="40% - Accent4 3 5 3 3" xfId="16590" xr:uid="{00000000-0005-0000-0000-00008F3F0000}"/>
    <cellStyle name="40% - Accent4 3 5 3_Essbase BS Tax Accounts EOY" xfId="16591" xr:uid="{00000000-0005-0000-0000-0000903F0000}"/>
    <cellStyle name="40% - Accent4 3 5 4" xfId="16592" xr:uid="{00000000-0005-0000-0000-0000913F0000}"/>
    <cellStyle name="40% - Accent4 3 5 5" xfId="16593" xr:uid="{00000000-0005-0000-0000-0000923F0000}"/>
    <cellStyle name="40% - Accent4 3 5 6" xfId="16594" xr:uid="{00000000-0005-0000-0000-0000933F0000}"/>
    <cellStyle name="40% - Accent4 3 5 7" xfId="16595" xr:uid="{00000000-0005-0000-0000-0000943F0000}"/>
    <cellStyle name="40% - Accent4 3 5_Essbase BS Tax Accounts EOY" xfId="16596" xr:uid="{00000000-0005-0000-0000-0000953F0000}"/>
    <cellStyle name="40% - Accent4 3 6" xfId="16597" xr:uid="{00000000-0005-0000-0000-0000963F0000}"/>
    <cellStyle name="40% - Accent4 3 6 2" xfId="16598" xr:uid="{00000000-0005-0000-0000-0000973F0000}"/>
    <cellStyle name="40% - Accent4 3 6 2 2" xfId="16599" xr:uid="{00000000-0005-0000-0000-0000983F0000}"/>
    <cellStyle name="40% - Accent4 3 6 3" xfId="16600" xr:uid="{00000000-0005-0000-0000-0000993F0000}"/>
    <cellStyle name="40% - Accent4 3 6 4" xfId="16601" xr:uid="{00000000-0005-0000-0000-00009A3F0000}"/>
    <cellStyle name="40% - Accent4 3 6 5" xfId="16602" xr:uid="{00000000-0005-0000-0000-00009B3F0000}"/>
    <cellStyle name="40% - Accent4 3 6_Essbase BS Tax Accounts EOY" xfId="16603" xr:uid="{00000000-0005-0000-0000-00009C3F0000}"/>
    <cellStyle name="40% - Accent4 3 7" xfId="16604" xr:uid="{00000000-0005-0000-0000-00009D3F0000}"/>
    <cellStyle name="40% - Accent4 3 7 2" xfId="16605" xr:uid="{00000000-0005-0000-0000-00009E3F0000}"/>
    <cellStyle name="40% - Accent4 3 7 2 2" xfId="16606" xr:uid="{00000000-0005-0000-0000-00009F3F0000}"/>
    <cellStyle name="40% - Accent4 3 7 3" xfId="16607" xr:uid="{00000000-0005-0000-0000-0000A03F0000}"/>
    <cellStyle name="40% - Accent4 3 7 4" xfId="16608" xr:uid="{00000000-0005-0000-0000-0000A13F0000}"/>
    <cellStyle name="40% - Accent4 3 7_Essbase BS Tax Accounts EOY" xfId="16609" xr:uid="{00000000-0005-0000-0000-0000A23F0000}"/>
    <cellStyle name="40% - Accent4 3 8" xfId="16610" xr:uid="{00000000-0005-0000-0000-0000A33F0000}"/>
    <cellStyle name="40% - Accent4 3 8 2" xfId="16611" xr:uid="{00000000-0005-0000-0000-0000A43F0000}"/>
    <cellStyle name="40% - Accent4 3 8 2 2" xfId="16612" xr:uid="{00000000-0005-0000-0000-0000A53F0000}"/>
    <cellStyle name="40% - Accent4 3 8 3" xfId="16613" xr:uid="{00000000-0005-0000-0000-0000A63F0000}"/>
    <cellStyle name="40% - Accent4 3 8 4" xfId="16614" xr:uid="{00000000-0005-0000-0000-0000A73F0000}"/>
    <cellStyle name="40% - Accent4 3 8_Essbase BS Tax Accounts EOY" xfId="16615" xr:uid="{00000000-0005-0000-0000-0000A83F0000}"/>
    <cellStyle name="40% - Accent4 3 9" xfId="16616" xr:uid="{00000000-0005-0000-0000-0000A93F0000}"/>
    <cellStyle name="40% - Accent4 3 9 2" xfId="16617" xr:uid="{00000000-0005-0000-0000-0000AA3F0000}"/>
    <cellStyle name="40% - Accent4 3_Cap Software Basis Adj" xfId="16618" xr:uid="{00000000-0005-0000-0000-0000AB3F0000}"/>
    <cellStyle name="40% - Accent4 30" xfId="16619" xr:uid="{00000000-0005-0000-0000-0000AC3F0000}"/>
    <cellStyle name="40% - Accent4 30 2" xfId="16620" xr:uid="{00000000-0005-0000-0000-0000AD3F0000}"/>
    <cellStyle name="40% - Accent4 30 2 2" xfId="16621" xr:uid="{00000000-0005-0000-0000-0000AE3F0000}"/>
    <cellStyle name="40% - Accent4 30 2 3" xfId="16622" xr:uid="{00000000-0005-0000-0000-0000AF3F0000}"/>
    <cellStyle name="40% - Accent4 30 3" xfId="16623" xr:uid="{00000000-0005-0000-0000-0000B03F0000}"/>
    <cellStyle name="40% - Accent4 30 4" xfId="16624" xr:uid="{00000000-0005-0000-0000-0000B13F0000}"/>
    <cellStyle name="40% - Accent4 30 5" xfId="16625" xr:uid="{00000000-0005-0000-0000-0000B23F0000}"/>
    <cellStyle name="40% - Accent4 30_Essbase BS Tax Accounts EOY" xfId="16626" xr:uid="{00000000-0005-0000-0000-0000B33F0000}"/>
    <cellStyle name="40% - Accent4 31" xfId="16627" xr:uid="{00000000-0005-0000-0000-0000B43F0000}"/>
    <cellStyle name="40% - Accent4 31 2" xfId="16628" xr:uid="{00000000-0005-0000-0000-0000B53F0000}"/>
    <cellStyle name="40% - Accent4 31 2 2" xfId="16629" xr:uid="{00000000-0005-0000-0000-0000B63F0000}"/>
    <cellStyle name="40% - Accent4 31 2 2 2" xfId="16630" xr:uid="{00000000-0005-0000-0000-0000B73F0000}"/>
    <cellStyle name="40% - Accent4 31 2 2 2 2" xfId="16631" xr:uid="{00000000-0005-0000-0000-0000B83F0000}"/>
    <cellStyle name="40% - Accent4 31 2 2 2 3" xfId="16632" xr:uid="{00000000-0005-0000-0000-0000B93F0000}"/>
    <cellStyle name="40% - Accent4 31 2 2 2_Essbase BS Tax Accounts EOY" xfId="16633" xr:uid="{00000000-0005-0000-0000-0000BA3F0000}"/>
    <cellStyle name="40% - Accent4 31 2 2 3" xfId="16634" xr:uid="{00000000-0005-0000-0000-0000BB3F0000}"/>
    <cellStyle name="40% - Accent4 31 2 2 4" xfId="16635" xr:uid="{00000000-0005-0000-0000-0000BC3F0000}"/>
    <cellStyle name="40% - Accent4 31 2 2_Essbase BS Tax Accounts EOY" xfId="16636" xr:uid="{00000000-0005-0000-0000-0000BD3F0000}"/>
    <cellStyle name="40% - Accent4 31 2 3" xfId="16637" xr:uid="{00000000-0005-0000-0000-0000BE3F0000}"/>
    <cellStyle name="40% - Accent4 31 2 3 2" xfId="16638" xr:uid="{00000000-0005-0000-0000-0000BF3F0000}"/>
    <cellStyle name="40% - Accent4 31 2 3 3" xfId="16639" xr:uid="{00000000-0005-0000-0000-0000C03F0000}"/>
    <cellStyle name="40% - Accent4 31 2 3_Essbase BS Tax Accounts EOY" xfId="16640" xr:uid="{00000000-0005-0000-0000-0000C13F0000}"/>
    <cellStyle name="40% - Accent4 31 2 4" xfId="16641" xr:uid="{00000000-0005-0000-0000-0000C23F0000}"/>
    <cellStyle name="40% - Accent4 31 2 5" xfId="16642" xr:uid="{00000000-0005-0000-0000-0000C33F0000}"/>
    <cellStyle name="40% - Accent4 31 2_Essbase BS Tax Accounts EOY" xfId="16643" xr:uid="{00000000-0005-0000-0000-0000C43F0000}"/>
    <cellStyle name="40% - Accent4 31 3" xfId="16644" xr:uid="{00000000-0005-0000-0000-0000C53F0000}"/>
    <cellStyle name="40% - Accent4 31 3 2" xfId="16645" xr:uid="{00000000-0005-0000-0000-0000C63F0000}"/>
    <cellStyle name="40% - Accent4 31 3 2 2" xfId="16646" xr:uid="{00000000-0005-0000-0000-0000C73F0000}"/>
    <cellStyle name="40% - Accent4 31 3 2 3" xfId="16647" xr:uid="{00000000-0005-0000-0000-0000C83F0000}"/>
    <cellStyle name="40% - Accent4 31 3 2_Essbase BS Tax Accounts EOY" xfId="16648" xr:uid="{00000000-0005-0000-0000-0000C93F0000}"/>
    <cellStyle name="40% - Accent4 31 3 3" xfId="16649" xr:uid="{00000000-0005-0000-0000-0000CA3F0000}"/>
    <cellStyle name="40% - Accent4 31 3 4" xfId="16650" xr:uid="{00000000-0005-0000-0000-0000CB3F0000}"/>
    <cellStyle name="40% - Accent4 31 3_Essbase BS Tax Accounts EOY" xfId="16651" xr:uid="{00000000-0005-0000-0000-0000CC3F0000}"/>
    <cellStyle name="40% - Accent4 31 4" xfId="16652" xr:uid="{00000000-0005-0000-0000-0000CD3F0000}"/>
    <cellStyle name="40% - Accent4 31 4 2" xfId="16653" xr:uid="{00000000-0005-0000-0000-0000CE3F0000}"/>
    <cellStyle name="40% - Accent4 31 4 3" xfId="16654" xr:uid="{00000000-0005-0000-0000-0000CF3F0000}"/>
    <cellStyle name="40% - Accent4 31 4_Essbase BS Tax Accounts EOY" xfId="16655" xr:uid="{00000000-0005-0000-0000-0000D03F0000}"/>
    <cellStyle name="40% - Accent4 31 5" xfId="16656" xr:uid="{00000000-0005-0000-0000-0000D13F0000}"/>
    <cellStyle name="40% - Accent4 31 5 2" xfId="16657" xr:uid="{00000000-0005-0000-0000-0000D23F0000}"/>
    <cellStyle name="40% - Accent4 31 5 3" xfId="16658" xr:uid="{00000000-0005-0000-0000-0000D33F0000}"/>
    <cellStyle name="40% - Accent4 31 5_Essbase BS Tax Accounts EOY" xfId="16659" xr:uid="{00000000-0005-0000-0000-0000D43F0000}"/>
    <cellStyle name="40% - Accent4 31 6" xfId="16660" xr:uid="{00000000-0005-0000-0000-0000D53F0000}"/>
    <cellStyle name="40% - Accent4 31 7" xfId="16661" xr:uid="{00000000-0005-0000-0000-0000D63F0000}"/>
    <cellStyle name="40% - Accent4 31_Essbase BS Tax Accounts EOY" xfId="16662" xr:uid="{00000000-0005-0000-0000-0000D73F0000}"/>
    <cellStyle name="40% - Accent4 32" xfId="16663" xr:uid="{00000000-0005-0000-0000-0000D83F0000}"/>
    <cellStyle name="40% - Accent4 32 2" xfId="16664" xr:uid="{00000000-0005-0000-0000-0000D93F0000}"/>
    <cellStyle name="40% - Accent4 32 2 2" xfId="16665" xr:uid="{00000000-0005-0000-0000-0000DA3F0000}"/>
    <cellStyle name="40% - Accent4 32 2 2 2" xfId="16666" xr:uid="{00000000-0005-0000-0000-0000DB3F0000}"/>
    <cellStyle name="40% - Accent4 32 2 2 2 2" xfId="16667" xr:uid="{00000000-0005-0000-0000-0000DC3F0000}"/>
    <cellStyle name="40% - Accent4 32 2 2 2 3" xfId="16668" xr:uid="{00000000-0005-0000-0000-0000DD3F0000}"/>
    <cellStyle name="40% - Accent4 32 2 2 2_Essbase BS Tax Accounts EOY" xfId="16669" xr:uid="{00000000-0005-0000-0000-0000DE3F0000}"/>
    <cellStyle name="40% - Accent4 32 2 2 3" xfId="16670" xr:uid="{00000000-0005-0000-0000-0000DF3F0000}"/>
    <cellStyle name="40% - Accent4 32 2 2 4" xfId="16671" xr:uid="{00000000-0005-0000-0000-0000E03F0000}"/>
    <cellStyle name="40% - Accent4 32 2 2_Essbase BS Tax Accounts EOY" xfId="16672" xr:uid="{00000000-0005-0000-0000-0000E13F0000}"/>
    <cellStyle name="40% - Accent4 32 2 3" xfId="16673" xr:uid="{00000000-0005-0000-0000-0000E23F0000}"/>
    <cellStyle name="40% - Accent4 32 2 3 2" xfId="16674" xr:uid="{00000000-0005-0000-0000-0000E33F0000}"/>
    <cellStyle name="40% - Accent4 32 2 3 3" xfId="16675" xr:uid="{00000000-0005-0000-0000-0000E43F0000}"/>
    <cellStyle name="40% - Accent4 32 2 3_Essbase BS Tax Accounts EOY" xfId="16676" xr:uid="{00000000-0005-0000-0000-0000E53F0000}"/>
    <cellStyle name="40% - Accent4 32 2 4" xfId="16677" xr:uid="{00000000-0005-0000-0000-0000E63F0000}"/>
    <cellStyle name="40% - Accent4 32 2 5" xfId="16678" xr:uid="{00000000-0005-0000-0000-0000E73F0000}"/>
    <cellStyle name="40% - Accent4 32 2_Essbase BS Tax Accounts EOY" xfId="16679" xr:uid="{00000000-0005-0000-0000-0000E83F0000}"/>
    <cellStyle name="40% - Accent4 32 3" xfId="16680" xr:uid="{00000000-0005-0000-0000-0000E93F0000}"/>
    <cellStyle name="40% - Accent4 32 3 2" xfId="16681" xr:uid="{00000000-0005-0000-0000-0000EA3F0000}"/>
    <cellStyle name="40% - Accent4 32 3 2 2" xfId="16682" xr:uid="{00000000-0005-0000-0000-0000EB3F0000}"/>
    <cellStyle name="40% - Accent4 32 3 2 3" xfId="16683" xr:uid="{00000000-0005-0000-0000-0000EC3F0000}"/>
    <cellStyle name="40% - Accent4 32 3 2_Essbase BS Tax Accounts EOY" xfId="16684" xr:uid="{00000000-0005-0000-0000-0000ED3F0000}"/>
    <cellStyle name="40% - Accent4 32 3 3" xfId="16685" xr:uid="{00000000-0005-0000-0000-0000EE3F0000}"/>
    <cellStyle name="40% - Accent4 32 3 4" xfId="16686" xr:uid="{00000000-0005-0000-0000-0000EF3F0000}"/>
    <cellStyle name="40% - Accent4 32 3_Essbase BS Tax Accounts EOY" xfId="16687" xr:uid="{00000000-0005-0000-0000-0000F03F0000}"/>
    <cellStyle name="40% - Accent4 32 4" xfId="16688" xr:uid="{00000000-0005-0000-0000-0000F13F0000}"/>
    <cellStyle name="40% - Accent4 32 4 2" xfId="16689" xr:uid="{00000000-0005-0000-0000-0000F23F0000}"/>
    <cellStyle name="40% - Accent4 32 4 3" xfId="16690" xr:uid="{00000000-0005-0000-0000-0000F33F0000}"/>
    <cellStyle name="40% - Accent4 32 4_Essbase BS Tax Accounts EOY" xfId="16691" xr:uid="{00000000-0005-0000-0000-0000F43F0000}"/>
    <cellStyle name="40% - Accent4 32 5" xfId="16692" xr:uid="{00000000-0005-0000-0000-0000F53F0000}"/>
    <cellStyle name="40% - Accent4 32 5 2" xfId="16693" xr:uid="{00000000-0005-0000-0000-0000F63F0000}"/>
    <cellStyle name="40% - Accent4 32 5 3" xfId="16694" xr:uid="{00000000-0005-0000-0000-0000F73F0000}"/>
    <cellStyle name="40% - Accent4 32 5_Essbase BS Tax Accounts EOY" xfId="16695" xr:uid="{00000000-0005-0000-0000-0000F83F0000}"/>
    <cellStyle name="40% - Accent4 32 6" xfId="16696" xr:uid="{00000000-0005-0000-0000-0000F93F0000}"/>
    <cellStyle name="40% - Accent4 32 7" xfId="16697" xr:uid="{00000000-0005-0000-0000-0000FA3F0000}"/>
    <cellStyle name="40% - Accent4 32_Essbase BS Tax Accounts EOY" xfId="16698" xr:uid="{00000000-0005-0000-0000-0000FB3F0000}"/>
    <cellStyle name="40% - Accent4 33" xfId="16699" xr:uid="{00000000-0005-0000-0000-0000FC3F0000}"/>
    <cellStyle name="40% - Accent4 33 2" xfId="16700" xr:uid="{00000000-0005-0000-0000-0000FD3F0000}"/>
    <cellStyle name="40% - Accent4 33 2 2" xfId="16701" xr:uid="{00000000-0005-0000-0000-0000FE3F0000}"/>
    <cellStyle name="40% - Accent4 33 2 2 2" xfId="16702" xr:uid="{00000000-0005-0000-0000-0000FF3F0000}"/>
    <cellStyle name="40% - Accent4 33 2 2 2 2" xfId="16703" xr:uid="{00000000-0005-0000-0000-000000400000}"/>
    <cellStyle name="40% - Accent4 33 2 2 2 3" xfId="16704" xr:uid="{00000000-0005-0000-0000-000001400000}"/>
    <cellStyle name="40% - Accent4 33 2 2 2_Essbase BS Tax Accounts EOY" xfId="16705" xr:uid="{00000000-0005-0000-0000-000002400000}"/>
    <cellStyle name="40% - Accent4 33 2 2 3" xfId="16706" xr:uid="{00000000-0005-0000-0000-000003400000}"/>
    <cellStyle name="40% - Accent4 33 2 2 4" xfId="16707" xr:uid="{00000000-0005-0000-0000-000004400000}"/>
    <cellStyle name="40% - Accent4 33 2 2_Essbase BS Tax Accounts EOY" xfId="16708" xr:uid="{00000000-0005-0000-0000-000005400000}"/>
    <cellStyle name="40% - Accent4 33 2 3" xfId="16709" xr:uid="{00000000-0005-0000-0000-000006400000}"/>
    <cellStyle name="40% - Accent4 33 2 3 2" xfId="16710" xr:uid="{00000000-0005-0000-0000-000007400000}"/>
    <cellStyle name="40% - Accent4 33 2 3 3" xfId="16711" xr:uid="{00000000-0005-0000-0000-000008400000}"/>
    <cellStyle name="40% - Accent4 33 2 3_Essbase BS Tax Accounts EOY" xfId="16712" xr:uid="{00000000-0005-0000-0000-000009400000}"/>
    <cellStyle name="40% - Accent4 33 2 4" xfId="16713" xr:uid="{00000000-0005-0000-0000-00000A400000}"/>
    <cellStyle name="40% - Accent4 33 2 5" xfId="16714" xr:uid="{00000000-0005-0000-0000-00000B400000}"/>
    <cellStyle name="40% - Accent4 33 2_Essbase BS Tax Accounts EOY" xfId="16715" xr:uid="{00000000-0005-0000-0000-00000C400000}"/>
    <cellStyle name="40% - Accent4 33 3" xfId="16716" xr:uid="{00000000-0005-0000-0000-00000D400000}"/>
    <cellStyle name="40% - Accent4 33 3 2" xfId="16717" xr:uid="{00000000-0005-0000-0000-00000E400000}"/>
    <cellStyle name="40% - Accent4 33 3 2 2" xfId="16718" xr:uid="{00000000-0005-0000-0000-00000F400000}"/>
    <cellStyle name="40% - Accent4 33 3 2 3" xfId="16719" xr:uid="{00000000-0005-0000-0000-000010400000}"/>
    <cellStyle name="40% - Accent4 33 3 2_Essbase BS Tax Accounts EOY" xfId="16720" xr:uid="{00000000-0005-0000-0000-000011400000}"/>
    <cellStyle name="40% - Accent4 33 3 3" xfId="16721" xr:uid="{00000000-0005-0000-0000-000012400000}"/>
    <cellStyle name="40% - Accent4 33 3 4" xfId="16722" xr:uid="{00000000-0005-0000-0000-000013400000}"/>
    <cellStyle name="40% - Accent4 33 3_Essbase BS Tax Accounts EOY" xfId="16723" xr:uid="{00000000-0005-0000-0000-000014400000}"/>
    <cellStyle name="40% - Accent4 33 4" xfId="16724" xr:uid="{00000000-0005-0000-0000-000015400000}"/>
    <cellStyle name="40% - Accent4 33 4 2" xfId="16725" xr:uid="{00000000-0005-0000-0000-000016400000}"/>
    <cellStyle name="40% - Accent4 33 4 3" xfId="16726" xr:uid="{00000000-0005-0000-0000-000017400000}"/>
    <cellStyle name="40% - Accent4 33 4_Essbase BS Tax Accounts EOY" xfId="16727" xr:uid="{00000000-0005-0000-0000-000018400000}"/>
    <cellStyle name="40% - Accent4 33 5" xfId="16728" xr:uid="{00000000-0005-0000-0000-000019400000}"/>
    <cellStyle name="40% - Accent4 33 5 2" xfId="16729" xr:uid="{00000000-0005-0000-0000-00001A400000}"/>
    <cellStyle name="40% - Accent4 33 5 3" xfId="16730" xr:uid="{00000000-0005-0000-0000-00001B400000}"/>
    <cellStyle name="40% - Accent4 33 5_Essbase BS Tax Accounts EOY" xfId="16731" xr:uid="{00000000-0005-0000-0000-00001C400000}"/>
    <cellStyle name="40% - Accent4 33 6" xfId="16732" xr:uid="{00000000-0005-0000-0000-00001D400000}"/>
    <cellStyle name="40% - Accent4 33 7" xfId="16733" xr:uid="{00000000-0005-0000-0000-00001E400000}"/>
    <cellStyle name="40% - Accent4 33_Essbase BS Tax Accounts EOY" xfId="16734" xr:uid="{00000000-0005-0000-0000-00001F400000}"/>
    <cellStyle name="40% - Accent4 34" xfId="16735" xr:uid="{00000000-0005-0000-0000-000020400000}"/>
    <cellStyle name="40% - Accent4 34 2" xfId="16736" xr:uid="{00000000-0005-0000-0000-000021400000}"/>
    <cellStyle name="40% - Accent4 34 2 2" xfId="16737" xr:uid="{00000000-0005-0000-0000-000022400000}"/>
    <cellStyle name="40% - Accent4 34 2 2 2" xfId="16738" xr:uid="{00000000-0005-0000-0000-000023400000}"/>
    <cellStyle name="40% - Accent4 34 2 2 3" xfId="16739" xr:uid="{00000000-0005-0000-0000-000024400000}"/>
    <cellStyle name="40% - Accent4 34 2 2_Essbase BS Tax Accounts EOY" xfId="16740" xr:uid="{00000000-0005-0000-0000-000025400000}"/>
    <cellStyle name="40% - Accent4 34 2 3" xfId="16741" xr:uid="{00000000-0005-0000-0000-000026400000}"/>
    <cellStyle name="40% - Accent4 34 2 4" xfId="16742" xr:uid="{00000000-0005-0000-0000-000027400000}"/>
    <cellStyle name="40% - Accent4 34 2_Essbase BS Tax Accounts EOY" xfId="16743" xr:uid="{00000000-0005-0000-0000-000028400000}"/>
    <cellStyle name="40% - Accent4 34 3" xfId="16744" xr:uid="{00000000-0005-0000-0000-000029400000}"/>
    <cellStyle name="40% - Accent4 34 3 2" xfId="16745" xr:uid="{00000000-0005-0000-0000-00002A400000}"/>
    <cellStyle name="40% - Accent4 34 3 3" xfId="16746" xr:uid="{00000000-0005-0000-0000-00002B400000}"/>
    <cellStyle name="40% - Accent4 34 3_Essbase BS Tax Accounts EOY" xfId="16747" xr:uid="{00000000-0005-0000-0000-00002C400000}"/>
    <cellStyle name="40% - Accent4 34 4" xfId="16748" xr:uid="{00000000-0005-0000-0000-00002D400000}"/>
    <cellStyle name="40% - Accent4 34 4 2" xfId="16749" xr:uid="{00000000-0005-0000-0000-00002E400000}"/>
    <cellStyle name="40% - Accent4 34 5" xfId="16750" xr:uid="{00000000-0005-0000-0000-00002F400000}"/>
    <cellStyle name="40% - Accent4 34 6" xfId="16751" xr:uid="{00000000-0005-0000-0000-000030400000}"/>
    <cellStyle name="40% - Accent4 34_Essbase BS Tax Accounts EOY" xfId="16752" xr:uid="{00000000-0005-0000-0000-000031400000}"/>
    <cellStyle name="40% - Accent4 35" xfId="16753" xr:uid="{00000000-0005-0000-0000-000032400000}"/>
    <cellStyle name="40% - Accent4 35 2" xfId="16754" xr:uid="{00000000-0005-0000-0000-000033400000}"/>
    <cellStyle name="40% - Accent4 35 2 2" xfId="16755" xr:uid="{00000000-0005-0000-0000-000034400000}"/>
    <cellStyle name="40% - Accent4 35 2 2 2" xfId="16756" xr:uid="{00000000-0005-0000-0000-000035400000}"/>
    <cellStyle name="40% - Accent4 35 2 2 3" xfId="16757" xr:uid="{00000000-0005-0000-0000-000036400000}"/>
    <cellStyle name="40% - Accent4 35 2 2_Essbase BS Tax Accounts EOY" xfId="16758" xr:uid="{00000000-0005-0000-0000-000037400000}"/>
    <cellStyle name="40% - Accent4 35 2 3" xfId="16759" xr:uid="{00000000-0005-0000-0000-000038400000}"/>
    <cellStyle name="40% - Accent4 35 2 4" xfId="16760" xr:uid="{00000000-0005-0000-0000-000039400000}"/>
    <cellStyle name="40% - Accent4 35 2_Essbase BS Tax Accounts EOY" xfId="16761" xr:uid="{00000000-0005-0000-0000-00003A400000}"/>
    <cellStyle name="40% - Accent4 35 3" xfId="16762" xr:uid="{00000000-0005-0000-0000-00003B400000}"/>
    <cellStyle name="40% - Accent4 35 3 2" xfId="16763" xr:uid="{00000000-0005-0000-0000-00003C400000}"/>
    <cellStyle name="40% - Accent4 35 3 3" xfId="16764" xr:uid="{00000000-0005-0000-0000-00003D400000}"/>
    <cellStyle name="40% - Accent4 35 3_Essbase BS Tax Accounts EOY" xfId="16765" xr:uid="{00000000-0005-0000-0000-00003E400000}"/>
    <cellStyle name="40% - Accent4 35 4" xfId="16766" xr:uid="{00000000-0005-0000-0000-00003F400000}"/>
    <cellStyle name="40% - Accent4 35 5" xfId="16767" xr:uid="{00000000-0005-0000-0000-000040400000}"/>
    <cellStyle name="40% - Accent4 35_Essbase BS Tax Accounts EOY" xfId="16768" xr:uid="{00000000-0005-0000-0000-000041400000}"/>
    <cellStyle name="40% - Accent4 36" xfId="16769" xr:uid="{00000000-0005-0000-0000-000042400000}"/>
    <cellStyle name="40% - Accent4 36 2" xfId="16770" xr:uid="{00000000-0005-0000-0000-000043400000}"/>
    <cellStyle name="40% - Accent4 36 2 2" xfId="16771" xr:uid="{00000000-0005-0000-0000-000044400000}"/>
    <cellStyle name="40% - Accent4 36 2 2 2" xfId="16772" xr:uid="{00000000-0005-0000-0000-000045400000}"/>
    <cellStyle name="40% - Accent4 36 2 2 3" xfId="16773" xr:uid="{00000000-0005-0000-0000-000046400000}"/>
    <cellStyle name="40% - Accent4 36 2 2_Essbase BS Tax Accounts EOY" xfId="16774" xr:uid="{00000000-0005-0000-0000-000047400000}"/>
    <cellStyle name="40% - Accent4 36 2 3" xfId="16775" xr:uid="{00000000-0005-0000-0000-000048400000}"/>
    <cellStyle name="40% - Accent4 36 2 4" xfId="16776" xr:uid="{00000000-0005-0000-0000-000049400000}"/>
    <cellStyle name="40% - Accent4 36 2_Essbase BS Tax Accounts EOY" xfId="16777" xr:uid="{00000000-0005-0000-0000-00004A400000}"/>
    <cellStyle name="40% - Accent4 36 3" xfId="16778" xr:uid="{00000000-0005-0000-0000-00004B400000}"/>
    <cellStyle name="40% - Accent4 36 3 2" xfId="16779" xr:uid="{00000000-0005-0000-0000-00004C400000}"/>
    <cellStyle name="40% - Accent4 36 3 3" xfId="16780" xr:uid="{00000000-0005-0000-0000-00004D400000}"/>
    <cellStyle name="40% - Accent4 36 3_Essbase BS Tax Accounts EOY" xfId="16781" xr:uid="{00000000-0005-0000-0000-00004E400000}"/>
    <cellStyle name="40% - Accent4 36 4" xfId="16782" xr:uid="{00000000-0005-0000-0000-00004F400000}"/>
    <cellStyle name="40% - Accent4 36 5" xfId="16783" xr:uid="{00000000-0005-0000-0000-000050400000}"/>
    <cellStyle name="40% - Accent4 36_Essbase BS Tax Accounts EOY" xfId="16784" xr:uid="{00000000-0005-0000-0000-000051400000}"/>
    <cellStyle name="40% - Accent4 37" xfId="16785" xr:uid="{00000000-0005-0000-0000-000052400000}"/>
    <cellStyle name="40% - Accent4 37 2" xfId="16786" xr:uid="{00000000-0005-0000-0000-000053400000}"/>
    <cellStyle name="40% - Accent4 37 2 2" xfId="16787" xr:uid="{00000000-0005-0000-0000-000054400000}"/>
    <cellStyle name="40% - Accent4 37 2 2 2" xfId="16788" xr:uid="{00000000-0005-0000-0000-000055400000}"/>
    <cellStyle name="40% - Accent4 37 2 2 3" xfId="16789" xr:uid="{00000000-0005-0000-0000-000056400000}"/>
    <cellStyle name="40% - Accent4 37 2 2_Essbase BS Tax Accounts EOY" xfId="16790" xr:uid="{00000000-0005-0000-0000-000057400000}"/>
    <cellStyle name="40% - Accent4 37 2 3" xfId="16791" xr:uid="{00000000-0005-0000-0000-000058400000}"/>
    <cellStyle name="40% - Accent4 37 2 4" xfId="16792" xr:uid="{00000000-0005-0000-0000-000059400000}"/>
    <cellStyle name="40% - Accent4 37 2_Essbase BS Tax Accounts EOY" xfId="16793" xr:uid="{00000000-0005-0000-0000-00005A400000}"/>
    <cellStyle name="40% - Accent4 37 3" xfId="16794" xr:uid="{00000000-0005-0000-0000-00005B400000}"/>
    <cellStyle name="40% - Accent4 37 3 2" xfId="16795" xr:uid="{00000000-0005-0000-0000-00005C400000}"/>
    <cellStyle name="40% - Accent4 37 3 3" xfId="16796" xr:uid="{00000000-0005-0000-0000-00005D400000}"/>
    <cellStyle name="40% - Accent4 37 3_Essbase BS Tax Accounts EOY" xfId="16797" xr:uid="{00000000-0005-0000-0000-00005E400000}"/>
    <cellStyle name="40% - Accent4 37 4" xfId="16798" xr:uid="{00000000-0005-0000-0000-00005F400000}"/>
    <cellStyle name="40% - Accent4 37 5" xfId="16799" xr:uid="{00000000-0005-0000-0000-000060400000}"/>
    <cellStyle name="40% - Accent4 37_Essbase BS Tax Accounts EOY" xfId="16800" xr:uid="{00000000-0005-0000-0000-000061400000}"/>
    <cellStyle name="40% - Accent4 38" xfId="16801" xr:uid="{00000000-0005-0000-0000-000062400000}"/>
    <cellStyle name="40% - Accent4 38 2" xfId="16802" xr:uid="{00000000-0005-0000-0000-000063400000}"/>
    <cellStyle name="40% - Accent4 38 2 2" xfId="16803" xr:uid="{00000000-0005-0000-0000-000064400000}"/>
    <cellStyle name="40% - Accent4 38 2 2 2" xfId="16804" xr:uid="{00000000-0005-0000-0000-000065400000}"/>
    <cellStyle name="40% - Accent4 38 2 2 3" xfId="16805" xr:uid="{00000000-0005-0000-0000-000066400000}"/>
    <cellStyle name="40% - Accent4 38 2 2_Essbase BS Tax Accounts EOY" xfId="16806" xr:uid="{00000000-0005-0000-0000-000067400000}"/>
    <cellStyle name="40% - Accent4 38 2 3" xfId="16807" xr:uid="{00000000-0005-0000-0000-000068400000}"/>
    <cellStyle name="40% - Accent4 38 2 4" xfId="16808" xr:uid="{00000000-0005-0000-0000-000069400000}"/>
    <cellStyle name="40% - Accent4 38 2_Essbase BS Tax Accounts EOY" xfId="16809" xr:uid="{00000000-0005-0000-0000-00006A400000}"/>
    <cellStyle name="40% - Accent4 38 3" xfId="16810" xr:uid="{00000000-0005-0000-0000-00006B400000}"/>
    <cellStyle name="40% - Accent4 38 3 2" xfId="16811" xr:uid="{00000000-0005-0000-0000-00006C400000}"/>
    <cellStyle name="40% - Accent4 38 3 3" xfId="16812" xr:uid="{00000000-0005-0000-0000-00006D400000}"/>
    <cellStyle name="40% - Accent4 38 3_Essbase BS Tax Accounts EOY" xfId="16813" xr:uid="{00000000-0005-0000-0000-00006E400000}"/>
    <cellStyle name="40% - Accent4 38 4" xfId="16814" xr:uid="{00000000-0005-0000-0000-00006F400000}"/>
    <cellStyle name="40% - Accent4 38 5" xfId="16815" xr:uid="{00000000-0005-0000-0000-000070400000}"/>
    <cellStyle name="40% - Accent4 38_Essbase BS Tax Accounts EOY" xfId="16816" xr:uid="{00000000-0005-0000-0000-000071400000}"/>
    <cellStyle name="40% - Accent4 39" xfId="16817" xr:uid="{00000000-0005-0000-0000-000072400000}"/>
    <cellStyle name="40% - Accent4 39 2" xfId="16818" xr:uid="{00000000-0005-0000-0000-000073400000}"/>
    <cellStyle name="40% - Accent4 39 2 2" xfId="16819" xr:uid="{00000000-0005-0000-0000-000074400000}"/>
    <cellStyle name="40% - Accent4 39 2 2 2" xfId="16820" xr:uid="{00000000-0005-0000-0000-000075400000}"/>
    <cellStyle name="40% - Accent4 39 2 2 3" xfId="16821" xr:uid="{00000000-0005-0000-0000-000076400000}"/>
    <cellStyle name="40% - Accent4 39 2 2_Essbase BS Tax Accounts EOY" xfId="16822" xr:uid="{00000000-0005-0000-0000-000077400000}"/>
    <cellStyle name="40% - Accent4 39 2 3" xfId="16823" xr:uid="{00000000-0005-0000-0000-000078400000}"/>
    <cellStyle name="40% - Accent4 39 2 4" xfId="16824" xr:uid="{00000000-0005-0000-0000-000079400000}"/>
    <cellStyle name="40% - Accent4 39 2_Essbase BS Tax Accounts EOY" xfId="16825" xr:uid="{00000000-0005-0000-0000-00007A400000}"/>
    <cellStyle name="40% - Accent4 39 3" xfId="16826" xr:uid="{00000000-0005-0000-0000-00007B400000}"/>
    <cellStyle name="40% - Accent4 39 3 2" xfId="16827" xr:uid="{00000000-0005-0000-0000-00007C400000}"/>
    <cellStyle name="40% - Accent4 39 3 3" xfId="16828" xr:uid="{00000000-0005-0000-0000-00007D400000}"/>
    <cellStyle name="40% - Accent4 39 3_Essbase BS Tax Accounts EOY" xfId="16829" xr:uid="{00000000-0005-0000-0000-00007E400000}"/>
    <cellStyle name="40% - Accent4 39 4" xfId="16830" xr:uid="{00000000-0005-0000-0000-00007F400000}"/>
    <cellStyle name="40% - Accent4 39 5" xfId="16831" xr:uid="{00000000-0005-0000-0000-000080400000}"/>
    <cellStyle name="40% - Accent4 39_Essbase BS Tax Accounts EOY" xfId="16832" xr:uid="{00000000-0005-0000-0000-000081400000}"/>
    <cellStyle name="40% - Accent4 4" xfId="16833" xr:uid="{00000000-0005-0000-0000-000082400000}"/>
    <cellStyle name="40% - Accent4 4 10" xfId="16834" xr:uid="{00000000-0005-0000-0000-000083400000}"/>
    <cellStyle name="40% - Accent4 4 10 2" xfId="16835" xr:uid="{00000000-0005-0000-0000-000084400000}"/>
    <cellStyle name="40% - Accent4 4 10 2 2" xfId="16836" xr:uid="{00000000-0005-0000-0000-000085400000}"/>
    <cellStyle name="40% - Accent4 4 10 3" xfId="16837" xr:uid="{00000000-0005-0000-0000-000086400000}"/>
    <cellStyle name="40% - Accent4 4 11" xfId="16838" xr:uid="{00000000-0005-0000-0000-000087400000}"/>
    <cellStyle name="40% - Accent4 4 11 2" xfId="16839" xr:uid="{00000000-0005-0000-0000-000088400000}"/>
    <cellStyle name="40% - Accent4 4 11 2 2" xfId="16840" xr:uid="{00000000-0005-0000-0000-000089400000}"/>
    <cellStyle name="40% - Accent4 4 11 3" xfId="16841" xr:uid="{00000000-0005-0000-0000-00008A400000}"/>
    <cellStyle name="40% - Accent4 4 12" xfId="16842" xr:uid="{00000000-0005-0000-0000-00008B400000}"/>
    <cellStyle name="40% - Accent4 4 12 2" xfId="16843" xr:uid="{00000000-0005-0000-0000-00008C400000}"/>
    <cellStyle name="40% - Accent4 4 12 2 2" xfId="16844" xr:uid="{00000000-0005-0000-0000-00008D400000}"/>
    <cellStyle name="40% - Accent4 4 12 3" xfId="16845" xr:uid="{00000000-0005-0000-0000-00008E400000}"/>
    <cellStyle name="40% - Accent4 4 13" xfId="16846" xr:uid="{00000000-0005-0000-0000-00008F400000}"/>
    <cellStyle name="40% - Accent4 4 13 2" xfId="16847" xr:uid="{00000000-0005-0000-0000-000090400000}"/>
    <cellStyle name="40% - Accent4 4 2" xfId="16848" xr:uid="{00000000-0005-0000-0000-000091400000}"/>
    <cellStyle name="40% - Accent4 4 2 2" xfId="16849" xr:uid="{00000000-0005-0000-0000-000092400000}"/>
    <cellStyle name="40% - Accent4 4 2 2 2" xfId="16850" xr:uid="{00000000-0005-0000-0000-000093400000}"/>
    <cellStyle name="40% - Accent4 4 2 2 3" xfId="16851" xr:uid="{00000000-0005-0000-0000-000094400000}"/>
    <cellStyle name="40% - Accent4 4 2 2 4" xfId="16852" xr:uid="{00000000-0005-0000-0000-000095400000}"/>
    <cellStyle name="40% - Accent4 4 2 2_Essbase BS Tax Accounts EOY" xfId="16853" xr:uid="{00000000-0005-0000-0000-000096400000}"/>
    <cellStyle name="40% - Accent4 4 2 3" xfId="16854" xr:uid="{00000000-0005-0000-0000-000097400000}"/>
    <cellStyle name="40% - Accent4 4 2 4" xfId="16855" xr:uid="{00000000-0005-0000-0000-000098400000}"/>
    <cellStyle name="40% - Accent4 4 2 5" xfId="16856" xr:uid="{00000000-0005-0000-0000-000099400000}"/>
    <cellStyle name="40% - Accent4 4 2 6" xfId="16857" xr:uid="{00000000-0005-0000-0000-00009A400000}"/>
    <cellStyle name="40% - Accent4 4 2 7" xfId="16858" xr:uid="{00000000-0005-0000-0000-00009B400000}"/>
    <cellStyle name="40% - Accent4 4 2_Basis Info" xfId="16859" xr:uid="{00000000-0005-0000-0000-00009C400000}"/>
    <cellStyle name="40% - Accent4 4 3" xfId="16860" xr:uid="{00000000-0005-0000-0000-00009D400000}"/>
    <cellStyle name="40% - Accent4 4 3 2" xfId="16861" xr:uid="{00000000-0005-0000-0000-00009E400000}"/>
    <cellStyle name="40% - Accent4 4 4" xfId="16862" xr:uid="{00000000-0005-0000-0000-00009F400000}"/>
    <cellStyle name="40% - Accent4 4 4 2" xfId="16863" xr:uid="{00000000-0005-0000-0000-0000A0400000}"/>
    <cellStyle name="40% - Accent4 4 4 3" xfId="16864" xr:uid="{00000000-0005-0000-0000-0000A1400000}"/>
    <cellStyle name="40% - Accent4 4 4 3 2" xfId="16865" xr:uid="{00000000-0005-0000-0000-0000A2400000}"/>
    <cellStyle name="40% - Accent4 4 4 3 3" xfId="16866" xr:uid="{00000000-0005-0000-0000-0000A3400000}"/>
    <cellStyle name="40% - Accent4 4 4 3_Essbase BS Tax Accounts EOY" xfId="16867" xr:uid="{00000000-0005-0000-0000-0000A4400000}"/>
    <cellStyle name="40% - Accent4 4 4 4" xfId="16868" xr:uid="{00000000-0005-0000-0000-0000A5400000}"/>
    <cellStyle name="40% - Accent4 4 4_Essbase BS Tax Accounts EOY" xfId="16869" xr:uid="{00000000-0005-0000-0000-0000A6400000}"/>
    <cellStyle name="40% - Accent4 4 5" xfId="16870" xr:uid="{00000000-0005-0000-0000-0000A7400000}"/>
    <cellStyle name="40% - Accent4 4 5 2" xfId="16871" xr:uid="{00000000-0005-0000-0000-0000A8400000}"/>
    <cellStyle name="40% - Accent4 4 5 2 2" xfId="16872" xr:uid="{00000000-0005-0000-0000-0000A9400000}"/>
    <cellStyle name="40% - Accent4 4 5 2 2 2" xfId="16873" xr:uid="{00000000-0005-0000-0000-0000AA400000}"/>
    <cellStyle name="40% - Accent4 4 5 2 3" xfId="16874" xr:uid="{00000000-0005-0000-0000-0000AB400000}"/>
    <cellStyle name="40% - Accent4 4 5 3" xfId="16875" xr:uid="{00000000-0005-0000-0000-0000AC400000}"/>
    <cellStyle name="40% - Accent4 4 5 3 2" xfId="16876" xr:uid="{00000000-0005-0000-0000-0000AD400000}"/>
    <cellStyle name="40% - Accent4 4 5 4" xfId="16877" xr:uid="{00000000-0005-0000-0000-0000AE400000}"/>
    <cellStyle name="40% - Accent4 4 5 5" xfId="16878" xr:uid="{00000000-0005-0000-0000-0000AF400000}"/>
    <cellStyle name="40% - Accent4 4 5 6" xfId="16879" xr:uid="{00000000-0005-0000-0000-0000B0400000}"/>
    <cellStyle name="40% - Accent4 4 5_Essbase BS Tax Accounts EOY" xfId="16880" xr:uid="{00000000-0005-0000-0000-0000B1400000}"/>
    <cellStyle name="40% - Accent4 4 6" xfId="16881" xr:uid="{00000000-0005-0000-0000-0000B2400000}"/>
    <cellStyle name="40% - Accent4 4 6 2" xfId="16882" xr:uid="{00000000-0005-0000-0000-0000B3400000}"/>
    <cellStyle name="40% - Accent4 4 6 2 2" xfId="16883" xr:uid="{00000000-0005-0000-0000-0000B4400000}"/>
    <cellStyle name="40% - Accent4 4 6 3" xfId="16884" xr:uid="{00000000-0005-0000-0000-0000B5400000}"/>
    <cellStyle name="40% - Accent4 4 6 4" xfId="16885" xr:uid="{00000000-0005-0000-0000-0000B6400000}"/>
    <cellStyle name="40% - Accent4 4 6_Essbase BS Tax Accounts EOY" xfId="16886" xr:uid="{00000000-0005-0000-0000-0000B7400000}"/>
    <cellStyle name="40% - Accent4 4 7" xfId="16887" xr:uid="{00000000-0005-0000-0000-0000B8400000}"/>
    <cellStyle name="40% - Accent4 4 7 2" xfId="16888" xr:uid="{00000000-0005-0000-0000-0000B9400000}"/>
    <cellStyle name="40% - Accent4 4 7 2 2" xfId="16889" xr:uid="{00000000-0005-0000-0000-0000BA400000}"/>
    <cellStyle name="40% - Accent4 4 7 3" xfId="16890" xr:uid="{00000000-0005-0000-0000-0000BB400000}"/>
    <cellStyle name="40% - Accent4 4 7 4" xfId="16891" xr:uid="{00000000-0005-0000-0000-0000BC400000}"/>
    <cellStyle name="40% - Accent4 4 7_Essbase BS Tax Accounts EOY" xfId="16892" xr:uid="{00000000-0005-0000-0000-0000BD400000}"/>
    <cellStyle name="40% - Accent4 4 8" xfId="16893" xr:uid="{00000000-0005-0000-0000-0000BE400000}"/>
    <cellStyle name="40% - Accent4 4 8 2" xfId="16894" xr:uid="{00000000-0005-0000-0000-0000BF400000}"/>
    <cellStyle name="40% - Accent4 4 8 2 2" xfId="16895" xr:uid="{00000000-0005-0000-0000-0000C0400000}"/>
    <cellStyle name="40% - Accent4 4 8 3" xfId="16896" xr:uid="{00000000-0005-0000-0000-0000C1400000}"/>
    <cellStyle name="40% - Accent4 4 8 4" xfId="16897" xr:uid="{00000000-0005-0000-0000-0000C2400000}"/>
    <cellStyle name="40% - Accent4 4 8_Essbase BS Tax Accounts EOY" xfId="16898" xr:uid="{00000000-0005-0000-0000-0000C3400000}"/>
    <cellStyle name="40% - Accent4 4 9" xfId="16899" xr:uid="{00000000-0005-0000-0000-0000C4400000}"/>
    <cellStyle name="40% - Accent4 4 9 2" xfId="16900" xr:uid="{00000000-0005-0000-0000-0000C5400000}"/>
    <cellStyle name="40% - Accent4 4 9 2 2" xfId="16901" xr:uid="{00000000-0005-0000-0000-0000C6400000}"/>
    <cellStyle name="40% - Accent4 4 9 3" xfId="16902" xr:uid="{00000000-0005-0000-0000-0000C7400000}"/>
    <cellStyle name="40% - Accent4 4 9 4" xfId="16903" xr:uid="{00000000-0005-0000-0000-0000C8400000}"/>
    <cellStyle name="40% - Accent4 4 9_Essbase BS Tax Accounts EOY" xfId="16904" xr:uid="{00000000-0005-0000-0000-0000C9400000}"/>
    <cellStyle name="40% - Accent4 4_Cap Software Basis Adj" xfId="16905" xr:uid="{00000000-0005-0000-0000-0000CA400000}"/>
    <cellStyle name="40% - Accent4 40" xfId="16906" xr:uid="{00000000-0005-0000-0000-0000CB400000}"/>
    <cellStyle name="40% - Accent4 40 2" xfId="16907" xr:uid="{00000000-0005-0000-0000-0000CC400000}"/>
    <cellStyle name="40% - Accent4 40 2 2" xfId="16908" xr:uid="{00000000-0005-0000-0000-0000CD400000}"/>
    <cellStyle name="40% - Accent4 40 2 2 2" xfId="16909" xr:uid="{00000000-0005-0000-0000-0000CE400000}"/>
    <cellStyle name="40% - Accent4 40 2 2 3" xfId="16910" xr:uid="{00000000-0005-0000-0000-0000CF400000}"/>
    <cellStyle name="40% - Accent4 40 2 2_Essbase BS Tax Accounts EOY" xfId="16911" xr:uid="{00000000-0005-0000-0000-0000D0400000}"/>
    <cellStyle name="40% - Accent4 40 2 3" xfId="16912" xr:uid="{00000000-0005-0000-0000-0000D1400000}"/>
    <cellStyle name="40% - Accent4 40 2 4" xfId="16913" xr:uid="{00000000-0005-0000-0000-0000D2400000}"/>
    <cellStyle name="40% - Accent4 40 2_Essbase BS Tax Accounts EOY" xfId="16914" xr:uid="{00000000-0005-0000-0000-0000D3400000}"/>
    <cellStyle name="40% - Accent4 40 3" xfId="16915" xr:uid="{00000000-0005-0000-0000-0000D4400000}"/>
    <cellStyle name="40% - Accent4 40 3 2" xfId="16916" xr:uid="{00000000-0005-0000-0000-0000D5400000}"/>
    <cellStyle name="40% - Accent4 40 3 3" xfId="16917" xr:uid="{00000000-0005-0000-0000-0000D6400000}"/>
    <cellStyle name="40% - Accent4 40 3_Essbase BS Tax Accounts EOY" xfId="16918" xr:uid="{00000000-0005-0000-0000-0000D7400000}"/>
    <cellStyle name="40% - Accent4 40 4" xfId="16919" xr:uid="{00000000-0005-0000-0000-0000D8400000}"/>
    <cellStyle name="40% - Accent4 40 5" xfId="16920" xr:uid="{00000000-0005-0000-0000-0000D9400000}"/>
    <cellStyle name="40% - Accent4 40_Essbase BS Tax Accounts EOY" xfId="16921" xr:uid="{00000000-0005-0000-0000-0000DA400000}"/>
    <cellStyle name="40% - Accent4 41" xfId="16922" xr:uid="{00000000-0005-0000-0000-0000DB400000}"/>
    <cellStyle name="40% - Accent4 41 2" xfId="16923" xr:uid="{00000000-0005-0000-0000-0000DC400000}"/>
    <cellStyle name="40% - Accent4 41 2 2" xfId="16924" xr:uid="{00000000-0005-0000-0000-0000DD400000}"/>
    <cellStyle name="40% - Accent4 41 2 2 2" xfId="16925" xr:uid="{00000000-0005-0000-0000-0000DE400000}"/>
    <cellStyle name="40% - Accent4 41 2 2 3" xfId="16926" xr:uid="{00000000-0005-0000-0000-0000DF400000}"/>
    <cellStyle name="40% - Accent4 41 2 2_Essbase BS Tax Accounts EOY" xfId="16927" xr:uid="{00000000-0005-0000-0000-0000E0400000}"/>
    <cellStyle name="40% - Accent4 41 2 3" xfId="16928" xr:uid="{00000000-0005-0000-0000-0000E1400000}"/>
    <cellStyle name="40% - Accent4 41 2 4" xfId="16929" xr:uid="{00000000-0005-0000-0000-0000E2400000}"/>
    <cellStyle name="40% - Accent4 41 2_Essbase BS Tax Accounts EOY" xfId="16930" xr:uid="{00000000-0005-0000-0000-0000E3400000}"/>
    <cellStyle name="40% - Accent4 41 3" xfId="16931" xr:uid="{00000000-0005-0000-0000-0000E4400000}"/>
    <cellStyle name="40% - Accent4 41 3 2" xfId="16932" xr:uid="{00000000-0005-0000-0000-0000E5400000}"/>
    <cellStyle name="40% - Accent4 41 3 3" xfId="16933" xr:uid="{00000000-0005-0000-0000-0000E6400000}"/>
    <cellStyle name="40% - Accent4 41 3_Essbase BS Tax Accounts EOY" xfId="16934" xr:uid="{00000000-0005-0000-0000-0000E7400000}"/>
    <cellStyle name="40% - Accent4 41 4" xfId="16935" xr:uid="{00000000-0005-0000-0000-0000E8400000}"/>
    <cellStyle name="40% - Accent4 41 5" xfId="16936" xr:uid="{00000000-0005-0000-0000-0000E9400000}"/>
    <cellStyle name="40% - Accent4 41_Essbase BS Tax Accounts EOY" xfId="16937" xr:uid="{00000000-0005-0000-0000-0000EA400000}"/>
    <cellStyle name="40% - Accent4 42" xfId="16938" xr:uid="{00000000-0005-0000-0000-0000EB400000}"/>
    <cellStyle name="40% - Accent4 42 2" xfId="16939" xr:uid="{00000000-0005-0000-0000-0000EC400000}"/>
    <cellStyle name="40% - Accent4 42 2 2" xfId="16940" xr:uid="{00000000-0005-0000-0000-0000ED400000}"/>
    <cellStyle name="40% - Accent4 42 2 2 2" xfId="16941" xr:uid="{00000000-0005-0000-0000-0000EE400000}"/>
    <cellStyle name="40% - Accent4 42 2 2 3" xfId="16942" xr:uid="{00000000-0005-0000-0000-0000EF400000}"/>
    <cellStyle name="40% - Accent4 42 2 2_Essbase BS Tax Accounts EOY" xfId="16943" xr:uid="{00000000-0005-0000-0000-0000F0400000}"/>
    <cellStyle name="40% - Accent4 42 2 3" xfId="16944" xr:uid="{00000000-0005-0000-0000-0000F1400000}"/>
    <cellStyle name="40% - Accent4 42 2 4" xfId="16945" xr:uid="{00000000-0005-0000-0000-0000F2400000}"/>
    <cellStyle name="40% - Accent4 42 2_Essbase BS Tax Accounts EOY" xfId="16946" xr:uid="{00000000-0005-0000-0000-0000F3400000}"/>
    <cellStyle name="40% - Accent4 42 3" xfId="16947" xr:uid="{00000000-0005-0000-0000-0000F4400000}"/>
    <cellStyle name="40% - Accent4 42 3 2" xfId="16948" xr:uid="{00000000-0005-0000-0000-0000F5400000}"/>
    <cellStyle name="40% - Accent4 42 3 3" xfId="16949" xr:uid="{00000000-0005-0000-0000-0000F6400000}"/>
    <cellStyle name="40% - Accent4 42 3_Essbase BS Tax Accounts EOY" xfId="16950" xr:uid="{00000000-0005-0000-0000-0000F7400000}"/>
    <cellStyle name="40% - Accent4 42 4" xfId="16951" xr:uid="{00000000-0005-0000-0000-0000F8400000}"/>
    <cellStyle name="40% - Accent4 42 5" xfId="16952" xr:uid="{00000000-0005-0000-0000-0000F9400000}"/>
    <cellStyle name="40% - Accent4 42_Essbase BS Tax Accounts EOY" xfId="16953" xr:uid="{00000000-0005-0000-0000-0000FA400000}"/>
    <cellStyle name="40% - Accent4 43" xfId="16954" xr:uid="{00000000-0005-0000-0000-0000FB400000}"/>
    <cellStyle name="40% - Accent4 43 2" xfId="16955" xr:uid="{00000000-0005-0000-0000-0000FC400000}"/>
    <cellStyle name="40% - Accent4 43 2 2" xfId="16956" xr:uid="{00000000-0005-0000-0000-0000FD400000}"/>
    <cellStyle name="40% - Accent4 43 2 2 2" xfId="16957" xr:uid="{00000000-0005-0000-0000-0000FE400000}"/>
    <cellStyle name="40% - Accent4 43 2 2 3" xfId="16958" xr:uid="{00000000-0005-0000-0000-0000FF400000}"/>
    <cellStyle name="40% - Accent4 43 2 2_Essbase BS Tax Accounts EOY" xfId="16959" xr:uid="{00000000-0005-0000-0000-000000410000}"/>
    <cellStyle name="40% - Accent4 43 2 3" xfId="16960" xr:uid="{00000000-0005-0000-0000-000001410000}"/>
    <cellStyle name="40% - Accent4 43 2 4" xfId="16961" xr:uid="{00000000-0005-0000-0000-000002410000}"/>
    <cellStyle name="40% - Accent4 43 2_Essbase BS Tax Accounts EOY" xfId="16962" xr:uid="{00000000-0005-0000-0000-000003410000}"/>
    <cellStyle name="40% - Accent4 43 3" xfId="16963" xr:uid="{00000000-0005-0000-0000-000004410000}"/>
    <cellStyle name="40% - Accent4 43 3 2" xfId="16964" xr:uid="{00000000-0005-0000-0000-000005410000}"/>
    <cellStyle name="40% - Accent4 43 3 3" xfId="16965" xr:uid="{00000000-0005-0000-0000-000006410000}"/>
    <cellStyle name="40% - Accent4 43 3_Essbase BS Tax Accounts EOY" xfId="16966" xr:uid="{00000000-0005-0000-0000-000007410000}"/>
    <cellStyle name="40% - Accent4 43 4" xfId="16967" xr:uid="{00000000-0005-0000-0000-000008410000}"/>
    <cellStyle name="40% - Accent4 43 5" xfId="16968" xr:uid="{00000000-0005-0000-0000-000009410000}"/>
    <cellStyle name="40% - Accent4 43_Essbase BS Tax Accounts EOY" xfId="16969" xr:uid="{00000000-0005-0000-0000-00000A410000}"/>
    <cellStyle name="40% - Accent4 44" xfId="16970" xr:uid="{00000000-0005-0000-0000-00000B410000}"/>
    <cellStyle name="40% - Accent4 44 2" xfId="16971" xr:uid="{00000000-0005-0000-0000-00000C410000}"/>
    <cellStyle name="40% - Accent4 44 2 2" xfId="16972" xr:uid="{00000000-0005-0000-0000-00000D410000}"/>
    <cellStyle name="40% - Accent4 44 2 2 2" xfId="16973" xr:uid="{00000000-0005-0000-0000-00000E410000}"/>
    <cellStyle name="40% - Accent4 44 2 2 3" xfId="16974" xr:uid="{00000000-0005-0000-0000-00000F410000}"/>
    <cellStyle name="40% - Accent4 44 2 2_Essbase BS Tax Accounts EOY" xfId="16975" xr:uid="{00000000-0005-0000-0000-000010410000}"/>
    <cellStyle name="40% - Accent4 44 2 3" xfId="16976" xr:uid="{00000000-0005-0000-0000-000011410000}"/>
    <cellStyle name="40% - Accent4 44 2 4" xfId="16977" xr:uid="{00000000-0005-0000-0000-000012410000}"/>
    <cellStyle name="40% - Accent4 44 2_Essbase BS Tax Accounts EOY" xfId="16978" xr:uid="{00000000-0005-0000-0000-000013410000}"/>
    <cellStyle name="40% - Accent4 44 3" xfId="16979" xr:uid="{00000000-0005-0000-0000-000014410000}"/>
    <cellStyle name="40% - Accent4 44 3 2" xfId="16980" xr:uid="{00000000-0005-0000-0000-000015410000}"/>
    <cellStyle name="40% - Accent4 44 3 3" xfId="16981" xr:uid="{00000000-0005-0000-0000-000016410000}"/>
    <cellStyle name="40% - Accent4 44 3_Essbase BS Tax Accounts EOY" xfId="16982" xr:uid="{00000000-0005-0000-0000-000017410000}"/>
    <cellStyle name="40% - Accent4 44 4" xfId="16983" xr:uid="{00000000-0005-0000-0000-000018410000}"/>
    <cellStyle name="40% - Accent4 44 5" xfId="16984" xr:uid="{00000000-0005-0000-0000-000019410000}"/>
    <cellStyle name="40% - Accent4 44_Essbase BS Tax Accounts EOY" xfId="16985" xr:uid="{00000000-0005-0000-0000-00001A410000}"/>
    <cellStyle name="40% - Accent4 45" xfId="16986" xr:uid="{00000000-0005-0000-0000-00001B410000}"/>
    <cellStyle name="40% - Accent4 45 2" xfId="16987" xr:uid="{00000000-0005-0000-0000-00001C410000}"/>
    <cellStyle name="40% - Accent4 45 2 2" xfId="16988" xr:uid="{00000000-0005-0000-0000-00001D410000}"/>
    <cellStyle name="40% - Accent4 45 2 2 2" xfId="16989" xr:uid="{00000000-0005-0000-0000-00001E410000}"/>
    <cellStyle name="40% - Accent4 45 2 2 3" xfId="16990" xr:uid="{00000000-0005-0000-0000-00001F410000}"/>
    <cellStyle name="40% - Accent4 45 2 2_Essbase BS Tax Accounts EOY" xfId="16991" xr:uid="{00000000-0005-0000-0000-000020410000}"/>
    <cellStyle name="40% - Accent4 45 2 3" xfId="16992" xr:uid="{00000000-0005-0000-0000-000021410000}"/>
    <cellStyle name="40% - Accent4 45 2 4" xfId="16993" xr:uid="{00000000-0005-0000-0000-000022410000}"/>
    <cellStyle name="40% - Accent4 45 2_Essbase BS Tax Accounts EOY" xfId="16994" xr:uid="{00000000-0005-0000-0000-000023410000}"/>
    <cellStyle name="40% - Accent4 45 3" xfId="16995" xr:uid="{00000000-0005-0000-0000-000024410000}"/>
    <cellStyle name="40% - Accent4 45 3 2" xfId="16996" xr:uid="{00000000-0005-0000-0000-000025410000}"/>
    <cellStyle name="40% - Accent4 45 3 3" xfId="16997" xr:uid="{00000000-0005-0000-0000-000026410000}"/>
    <cellStyle name="40% - Accent4 45 3_Essbase BS Tax Accounts EOY" xfId="16998" xr:uid="{00000000-0005-0000-0000-000027410000}"/>
    <cellStyle name="40% - Accent4 45 4" xfId="16999" xr:uid="{00000000-0005-0000-0000-000028410000}"/>
    <cellStyle name="40% - Accent4 45 5" xfId="17000" xr:uid="{00000000-0005-0000-0000-000029410000}"/>
    <cellStyle name="40% - Accent4 45_Essbase BS Tax Accounts EOY" xfId="17001" xr:uid="{00000000-0005-0000-0000-00002A410000}"/>
    <cellStyle name="40% - Accent4 46" xfId="17002" xr:uid="{00000000-0005-0000-0000-00002B410000}"/>
    <cellStyle name="40% - Accent4 46 2" xfId="17003" xr:uid="{00000000-0005-0000-0000-00002C410000}"/>
    <cellStyle name="40% - Accent4 46 2 2" xfId="17004" xr:uid="{00000000-0005-0000-0000-00002D410000}"/>
    <cellStyle name="40% - Accent4 46 2 2 2" xfId="17005" xr:uid="{00000000-0005-0000-0000-00002E410000}"/>
    <cellStyle name="40% - Accent4 46 2 2 3" xfId="17006" xr:uid="{00000000-0005-0000-0000-00002F410000}"/>
    <cellStyle name="40% - Accent4 46 2 2_Essbase BS Tax Accounts EOY" xfId="17007" xr:uid="{00000000-0005-0000-0000-000030410000}"/>
    <cellStyle name="40% - Accent4 46 2 3" xfId="17008" xr:uid="{00000000-0005-0000-0000-000031410000}"/>
    <cellStyle name="40% - Accent4 46 2 4" xfId="17009" xr:uid="{00000000-0005-0000-0000-000032410000}"/>
    <cellStyle name="40% - Accent4 46 2_Essbase BS Tax Accounts EOY" xfId="17010" xr:uid="{00000000-0005-0000-0000-000033410000}"/>
    <cellStyle name="40% - Accent4 46 3" xfId="17011" xr:uid="{00000000-0005-0000-0000-000034410000}"/>
    <cellStyle name="40% - Accent4 46 3 2" xfId="17012" xr:uid="{00000000-0005-0000-0000-000035410000}"/>
    <cellStyle name="40% - Accent4 46 3 3" xfId="17013" xr:uid="{00000000-0005-0000-0000-000036410000}"/>
    <cellStyle name="40% - Accent4 46 3_Essbase BS Tax Accounts EOY" xfId="17014" xr:uid="{00000000-0005-0000-0000-000037410000}"/>
    <cellStyle name="40% - Accent4 46 4" xfId="17015" xr:uid="{00000000-0005-0000-0000-000038410000}"/>
    <cellStyle name="40% - Accent4 46 5" xfId="17016" xr:uid="{00000000-0005-0000-0000-000039410000}"/>
    <cellStyle name="40% - Accent4 46_Essbase BS Tax Accounts EOY" xfId="17017" xr:uid="{00000000-0005-0000-0000-00003A410000}"/>
    <cellStyle name="40% - Accent4 47" xfId="17018" xr:uid="{00000000-0005-0000-0000-00003B410000}"/>
    <cellStyle name="40% - Accent4 47 2" xfId="17019" xr:uid="{00000000-0005-0000-0000-00003C410000}"/>
    <cellStyle name="40% - Accent4 47 2 2" xfId="17020" xr:uid="{00000000-0005-0000-0000-00003D410000}"/>
    <cellStyle name="40% - Accent4 47 2 2 2" xfId="17021" xr:uid="{00000000-0005-0000-0000-00003E410000}"/>
    <cellStyle name="40% - Accent4 47 2 2 3" xfId="17022" xr:uid="{00000000-0005-0000-0000-00003F410000}"/>
    <cellStyle name="40% - Accent4 47 2 2_Essbase BS Tax Accounts EOY" xfId="17023" xr:uid="{00000000-0005-0000-0000-000040410000}"/>
    <cellStyle name="40% - Accent4 47 2 3" xfId="17024" xr:uid="{00000000-0005-0000-0000-000041410000}"/>
    <cellStyle name="40% - Accent4 47 2 4" xfId="17025" xr:uid="{00000000-0005-0000-0000-000042410000}"/>
    <cellStyle name="40% - Accent4 47 2_Essbase BS Tax Accounts EOY" xfId="17026" xr:uid="{00000000-0005-0000-0000-000043410000}"/>
    <cellStyle name="40% - Accent4 47 3" xfId="17027" xr:uid="{00000000-0005-0000-0000-000044410000}"/>
    <cellStyle name="40% - Accent4 47 3 2" xfId="17028" xr:uid="{00000000-0005-0000-0000-000045410000}"/>
    <cellStyle name="40% - Accent4 47 3 3" xfId="17029" xr:uid="{00000000-0005-0000-0000-000046410000}"/>
    <cellStyle name="40% - Accent4 47 3_Essbase BS Tax Accounts EOY" xfId="17030" xr:uid="{00000000-0005-0000-0000-000047410000}"/>
    <cellStyle name="40% - Accent4 47 4" xfId="17031" xr:uid="{00000000-0005-0000-0000-000048410000}"/>
    <cellStyle name="40% - Accent4 47 5" xfId="17032" xr:uid="{00000000-0005-0000-0000-000049410000}"/>
    <cellStyle name="40% - Accent4 47_Essbase BS Tax Accounts EOY" xfId="17033" xr:uid="{00000000-0005-0000-0000-00004A410000}"/>
    <cellStyle name="40% - Accent4 48" xfId="17034" xr:uid="{00000000-0005-0000-0000-00004B410000}"/>
    <cellStyle name="40% - Accent4 48 2" xfId="17035" xr:uid="{00000000-0005-0000-0000-00004C410000}"/>
    <cellStyle name="40% - Accent4 48 2 2" xfId="17036" xr:uid="{00000000-0005-0000-0000-00004D410000}"/>
    <cellStyle name="40% - Accent4 48 2 2 2" xfId="17037" xr:uid="{00000000-0005-0000-0000-00004E410000}"/>
    <cellStyle name="40% - Accent4 48 2 2 3" xfId="17038" xr:uid="{00000000-0005-0000-0000-00004F410000}"/>
    <cellStyle name="40% - Accent4 48 2 2_Essbase BS Tax Accounts EOY" xfId="17039" xr:uid="{00000000-0005-0000-0000-000050410000}"/>
    <cellStyle name="40% - Accent4 48 2 3" xfId="17040" xr:uid="{00000000-0005-0000-0000-000051410000}"/>
    <cellStyle name="40% - Accent4 48 2 4" xfId="17041" xr:uid="{00000000-0005-0000-0000-000052410000}"/>
    <cellStyle name="40% - Accent4 48 2_Essbase BS Tax Accounts EOY" xfId="17042" xr:uid="{00000000-0005-0000-0000-000053410000}"/>
    <cellStyle name="40% - Accent4 48 3" xfId="17043" xr:uid="{00000000-0005-0000-0000-000054410000}"/>
    <cellStyle name="40% - Accent4 48 3 2" xfId="17044" xr:uid="{00000000-0005-0000-0000-000055410000}"/>
    <cellStyle name="40% - Accent4 48 3 3" xfId="17045" xr:uid="{00000000-0005-0000-0000-000056410000}"/>
    <cellStyle name="40% - Accent4 48 3_Essbase BS Tax Accounts EOY" xfId="17046" xr:uid="{00000000-0005-0000-0000-000057410000}"/>
    <cellStyle name="40% - Accent4 48 4" xfId="17047" xr:uid="{00000000-0005-0000-0000-000058410000}"/>
    <cellStyle name="40% - Accent4 48 5" xfId="17048" xr:uid="{00000000-0005-0000-0000-000059410000}"/>
    <cellStyle name="40% - Accent4 48_Essbase BS Tax Accounts EOY" xfId="17049" xr:uid="{00000000-0005-0000-0000-00005A410000}"/>
    <cellStyle name="40% - Accent4 49" xfId="17050" xr:uid="{00000000-0005-0000-0000-00005B410000}"/>
    <cellStyle name="40% - Accent4 49 2" xfId="17051" xr:uid="{00000000-0005-0000-0000-00005C410000}"/>
    <cellStyle name="40% - Accent4 49 2 2" xfId="17052" xr:uid="{00000000-0005-0000-0000-00005D410000}"/>
    <cellStyle name="40% - Accent4 49 2 2 2" xfId="17053" xr:uid="{00000000-0005-0000-0000-00005E410000}"/>
    <cellStyle name="40% - Accent4 49 2 2 3" xfId="17054" xr:uid="{00000000-0005-0000-0000-00005F410000}"/>
    <cellStyle name="40% - Accent4 49 2 2_Essbase BS Tax Accounts EOY" xfId="17055" xr:uid="{00000000-0005-0000-0000-000060410000}"/>
    <cellStyle name="40% - Accent4 49 2 3" xfId="17056" xr:uid="{00000000-0005-0000-0000-000061410000}"/>
    <cellStyle name="40% - Accent4 49 2 4" xfId="17057" xr:uid="{00000000-0005-0000-0000-000062410000}"/>
    <cellStyle name="40% - Accent4 49 2_Essbase BS Tax Accounts EOY" xfId="17058" xr:uid="{00000000-0005-0000-0000-000063410000}"/>
    <cellStyle name="40% - Accent4 49 3" xfId="17059" xr:uid="{00000000-0005-0000-0000-000064410000}"/>
    <cellStyle name="40% - Accent4 49 3 2" xfId="17060" xr:uid="{00000000-0005-0000-0000-000065410000}"/>
    <cellStyle name="40% - Accent4 49 3 3" xfId="17061" xr:uid="{00000000-0005-0000-0000-000066410000}"/>
    <cellStyle name="40% - Accent4 49 3_Essbase BS Tax Accounts EOY" xfId="17062" xr:uid="{00000000-0005-0000-0000-000067410000}"/>
    <cellStyle name="40% - Accent4 49 4" xfId="17063" xr:uid="{00000000-0005-0000-0000-000068410000}"/>
    <cellStyle name="40% - Accent4 49 5" xfId="17064" xr:uid="{00000000-0005-0000-0000-000069410000}"/>
    <cellStyle name="40% - Accent4 49_Essbase BS Tax Accounts EOY" xfId="17065" xr:uid="{00000000-0005-0000-0000-00006A410000}"/>
    <cellStyle name="40% - Accent4 5" xfId="17066" xr:uid="{00000000-0005-0000-0000-00006B410000}"/>
    <cellStyle name="40% - Accent4 5 2" xfId="17067" xr:uid="{00000000-0005-0000-0000-00006C410000}"/>
    <cellStyle name="40% - Accent4 5 2 2" xfId="17068" xr:uid="{00000000-0005-0000-0000-00006D410000}"/>
    <cellStyle name="40% - Accent4 5 2 3" xfId="17069" xr:uid="{00000000-0005-0000-0000-00006E410000}"/>
    <cellStyle name="40% - Accent4 5 2 4" xfId="17070" xr:uid="{00000000-0005-0000-0000-00006F410000}"/>
    <cellStyle name="40% - Accent4 5 2_Essbase BS Tax Accounts EOY" xfId="17071" xr:uid="{00000000-0005-0000-0000-000070410000}"/>
    <cellStyle name="40% - Accent4 5 3" xfId="17072" xr:uid="{00000000-0005-0000-0000-000071410000}"/>
    <cellStyle name="40% - Accent4 5 3 2" xfId="17073" xr:uid="{00000000-0005-0000-0000-000072410000}"/>
    <cellStyle name="40% - Accent4 5 4" xfId="17074" xr:uid="{00000000-0005-0000-0000-000073410000}"/>
    <cellStyle name="40% - Accent4 5 4 2" xfId="17075" xr:uid="{00000000-0005-0000-0000-000074410000}"/>
    <cellStyle name="40% - Accent4 5 4 3" xfId="17076" xr:uid="{00000000-0005-0000-0000-000075410000}"/>
    <cellStyle name="40% - Accent4 5 4_Essbase BS Tax Accounts EOY" xfId="17077" xr:uid="{00000000-0005-0000-0000-000076410000}"/>
    <cellStyle name="40% - Accent4 5_Cap Software Basis Adj" xfId="17078" xr:uid="{00000000-0005-0000-0000-000077410000}"/>
    <cellStyle name="40% - Accent4 50" xfId="17079" xr:uid="{00000000-0005-0000-0000-000078410000}"/>
    <cellStyle name="40% - Accent4 50 2" xfId="17080" xr:uid="{00000000-0005-0000-0000-000079410000}"/>
    <cellStyle name="40% - Accent4 50 2 2" xfId="17081" xr:uid="{00000000-0005-0000-0000-00007A410000}"/>
    <cellStyle name="40% - Accent4 50 2 2 2" xfId="17082" xr:uid="{00000000-0005-0000-0000-00007B410000}"/>
    <cellStyle name="40% - Accent4 50 2 2 3" xfId="17083" xr:uid="{00000000-0005-0000-0000-00007C410000}"/>
    <cellStyle name="40% - Accent4 50 2 2_Essbase BS Tax Accounts EOY" xfId="17084" xr:uid="{00000000-0005-0000-0000-00007D410000}"/>
    <cellStyle name="40% - Accent4 50 2 3" xfId="17085" xr:uid="{00000000-0005-0000-0000-00007E410000}"/>
    <cellStyle name="40% - Accent4 50 2 4" xfId="17086" xr:uid="{00000000-0005-0000-0000-00007F410000}"/>
    <cellStyle name="40% - Accent4 50 2_Essbase BS Tax Accounts EOY" xfId="17087" xr:uid="{00000000-0005-0000-0000-000080410000}"/>
    <cellStyle name="40% - Accent4 50 3" xfId="17088" xr:uid="{00000000-0005-0000-0000-000081410000}"/>
    <cellStyle name="40% - Accent4 50 3 2" xfId="17089" xr:uid="{00000000-0005-0000-0000-000082410000}"/>
    <cellStyle name="40% - Accent4 50 3 3" xfId="17090" xr:uid="{00000000-0005-0000-0000-000083410000}"/>
    <cellStyle name="40% - Accent4 50 3_Essbase BS Tax Accounts EOY" xfId="17091" xr:uid="{00000000-0005-0000-0000-000084410000}"/>
    <cellStyle name="40% - Accent4 50 4" xfId="17092" xr:uid="{00000000-0005-0000-0000-000085410000}"/>
    <cellStyle name="40% - Accent4 50 5" xfId="17093" xr:uid="{00000000-0005-0000-0000-000086410000}"/>
    <cellStyle name="40% - Accent4 50_Essbase BS Tax Accounts EOY" xfId="17094" xr:uid="{00000000-0005-0000-0000-000087410000}"/>
    <cellStyle name="40% - Accent4 51" xfId="17095" xr:uid="{00000000-0005-0000-0000-000088410000}"/>
    <cellStyle name="40% - Accent4 51 2" xfId="17096" xr:uid="{00000000-0005-0000-0000-000089410000}"/>
    <cellStyle name="40% - Accent4 51 2 2" xfId="17097" xr:uid="{00000000-0005-0000-0000-00008A410000}"/>
    <cellStyle name="40% - Accent4 51 2 2 2" xfId="17098" xr:uid="{00000000-0005-0000-0000-00008B410000}"/>
    <cellStyle name="40% - Accent4 51 2 2 3" xfId="17099" xr:uid="{00000000-0005-0000-0000-00008C410000}"/>
    <cellStyle name="40% - Accent4 51 2 2_Essbase BS Tax Accounts EOY" xfId="17100" xr:uid="{00000000-0005-0000-0000-00008D410000}"/>
    <cellStyle name="40% - Accent4 51 2 3" xfId="17101" xr:uid="{00000000-0005-0000-0000-00008E410000}"/>
    <cellStyle name="40% - Accent4 51 2 4" xfId="17102" xr:uid="{00000000-0005-0000-0000-00008F410000}"/>
    <cellStyle name="40% - Accent4 51 2_Essbase BS Tax Accounts EOY" xfId="17103" xr:uid="{00000000-0005-0000-0000-000090410000}"/>
    <cellStyle name="40% - Accent4 51 3" xfId="17104" xr:uid="{00000000-0005-0000-0000-000091410000}"/>
    <cellStyle name="40% - Accent4 51 3 2" xfId="17105" xr:uid="{00000000-0005-0000-0000-000092410000}"/>
    <cellStyle name="40% - Accent4 51 3 3" xfId="17106" xr:uid="{00000000-0005-0000-0000-000093410000}"/>
    <cellStyle name="40% - Accent4 51 3_Essbase BS Tax Accounts EOY" xfId="17107" xr:uid="{00000000-0005-0000-0000-000094410000}"/>
    <cellStyle name="40% - Accent4 51 4" xfId="17108" xr:uid="{00000000-0005-0000-0000-000095410000}"/>
    <cellStyle name="40% - Accent4 51 5" xfId="17109" xr:uid="{00000000-0005-0000-0000-000096410000}"/>
    <cellStyle name="40% - Accent4 51_Essbase BS Tax Accounts EOY" xfId="17110" xr:uid="{00000000-0005-0000-0000-000097410000}"/>
    <cellStyle name="40% - Accent4 52" xfId="17111" xr:uid="{00000000-0005-0000-0000-000098410000}"/>
    <cellStyle name="40% - Accent4 52 2" xfId="17112" xr:uid="{00000000-0005-0000-0000-000099410000}"/>
    <cellStyle name="40% - Accent4 52 2 2" xfId="17113" xr:uid="{00000000-0005-0000-0000-00009A410000}"/>
    <cellStyle name="40% - Accent4 52 2 2 2" xfId="17114" xr:uid="{00000000-0005-0000-0000-00009B410000}"/>
    <cellStyle name="40% - Accent4 52 2 2 3" xfId="17115" xr:uid="{00000000-0005-0000-0000-00009C410000}"/>
    <cellStyle name="40% - Accent4 52 2 2_Essbase BS Tax Accounts EOY" xfId="17116" xr:uid="{00000000-0005-0000-0000-00009D410000}"/>
    <cellStyle name="40% - Accent4 52 2 3" xfId="17117" xr:uid="{00000000-0005-0000-0000-00009E410000}"/>
    <cellStyle name="40% - Accent4 52 2 4" xfId="17118" xr:uid="{00000000-0005-0000-0000-00009F410000}"/>
    <cellStyle name="40% - Accent4 52 2_Essbase BS Tax Accounts EOY" xfId="17119" xr:uid="{00000000-0005-0000-0000-0000A0410000}"/>
    <cellStyle name="40% - Accent4 52 3" xfId="17120" xr:uid="{00000000-0005-0000-0000-0000A1410000}"/>
    <cellStyle name="40% - Accent4 52 3 2" xfId="17121" xr:uid="{00000000-0005-0000-0000-0000A2410000}"/>
    <cellStyle name="40% - Accent4 52 3 3" xfId="17122" xr:uid="{00000000-0005-0000-0000-0000A3410000}"/>
    <cellStyle name="40% - Accent4 52 3_Essbase BS Tax Accounts EOY" xfId="17123" xr:uid="{00000000-0005-0000-0000-0000A4410000}"/>
    <cellStyle name="40% - Accent4 52 4" xfId="17124" xr:uid="{00000000-0005-0000-0000-0000A5410000}"/>
    <cellStyle name="40% - Accent4 52 5" xfId="17125" xr:uid="{00000000-0005-0000-0000-0000A6410000}"/>
    <cellStyle name="40% - Accent4 52_Essbase BS Tax Accounts EOY" xfId="17126" xr:uid="{00000000-0005-0000-0000-0000A7410000}"/>
    <cellStyle name="40% - Accent4 53" xfId="17127" xr:uid="{00000000-0005-0000-0000-0000A8410000}"/>
    <cellStyle name="40% - Accent4 53 2" xfId="17128" xr:uid="{00000000-0005-0000-0000-0000A9410000}"/>
    <cellStyle name="40% - Accent4 53 2 2" xfId="17129" xr:uid="{00000000-0005-0000-0000-0000AA410000}"/>
    <cellStyle name="40% - Accent4 53 2 2 2" xfId="17130" xr:uid="{00000000-0005-0000-0000-0000AB410000}"/>
    <cellStyle name="40% - Accent4 53 2 2 3" xfId="17131" xr:uid="{00000000-0005-0000-0000-0000AC410000}"/>
    <cellStyle name="40% - Accent4 53 2 2_Essbase BS Tax Accounts EOY" xfId="17132" xr:uid="{00000000-0005-0000-0000-0000AD410000}"/>
    <cellStyle name="40% - Accent4 53 2 3" xfId="17133" xr:uid="{00000000-0005-0000-0000-0000AE410000}"/>
    <cellStyle name="40% - Accent4 53 2 4" xfId="17134" xr:uid="{00000000-0005-0000-0000-0000AF410000}"/>
    <cellStyle name="40% - Accent4 53 2_Essbase BS Tax Accounts EOY" xfId="17135" xr:uid="{00000000-0005-0000-0000-0000B0410000}"/>
    <cellStyle name="40% - Accent4 53 3" xfId="17136" xr:uid="{00000000-0005-0000-0000-0000B1410000}"/>
    <cellStyle name="40% - Accent4 53 3 2" xfId="17137" xr:uid="{00000000-0005-0000-0000-0000B2410000}"/>
    <cellStyle name="40% - Accent4 53 3 3" xfId="17138" xr:uid="{00000000-0005-0000-0000-0000B3410000}"/>
    <cellStyle name="40% - Accent4 53 3_Essbase BS Tax Accounts EOY" xfId="17139" xr:uid="{00000000-0005-0000-0000-0000B4410000}"/>
    <cellStyle name="40% - Accent4 53 4" xfId="17140" xr:uid="{00000000-0005-0000-0000-0000B5410000}"/>
    <cellStyle name="40% - Accent4 53 5" xfId="17141" xr:uid="{00000000-0005-0000-0000-0000B6410000}"/>
    <cellStyle name="40% - Accent4 53_Essbase BS Tax Accounts EOY" xfId="17142" xr:uid="{00000000-0005-0000-0000-0000B7410000}"/>
    <cellStyle name="40% - Accent4 54" xfId="17143" xr:uid="{00000000-0005-0000-0000-0000B8410000}"/>
    <cellStyle name="40% - Accent4 54 2" xfId="17144" xr:uid="{00000000-0005-0000-0000-0000B9410000}"/>
    <cellStyle name="40% - Accent4 54 2 2" xfId="17145" xr:uid="{00000000-0005-0000-0000-0000BA410000}"/>
    <cellStyle name="40% - Accent4 54 2 2 2" xfId="17146" xr:uid="{00000000-0005-0000-0000-0000BB410000}"/>
    <cellStyle name="40% - Accent4 54 2 2 3" xfId="17147" xr:uid="{00000000-0005-0000-0000-0000BC410000}"/>
    <cellStyle name="40% - Accent4 54 2 2_Essbase BS Tax Accounts EOY" xfId="17148" xr:uid="{00000000-0005-0000-0000-0000BD410000}"/>
    <cellStyle name="40% - Accent4 54 2 3" xfId="17149" xr:uid="{00000000-0005-0000-0000-0000BE410000}"/>
    <cellStyle name="40% - Accent4 54 2 4" xfId="17150" xr:uid="{00000000-0005-0000-0000-0000BF410000}"/>
    <cellStyle name="40% - Accent4 54 2_Essbase BS Tax Accounts EOY" xfId="17151" xr:uid="{00000000-0005-0000-0000-0000C0410000}"/>
    <cellStyle name="40% - Accent4 54 3" xfId="17152" xr:uid="{00000000-0005-0000-0000-0000C1410000}"/>
    <cellStyle name="40% - Accent4 54 3 2" xfId="17153" xr:uid="{00000000-0005-0000-0000-0000C2410000}"/>
    <cellStyle name="40% - Accent4 54 3 3" xfId="17154" xr:uid="{00000000-0005-0000-0000-0000C3410000}"/>
    <cellStyle name="40% - Accent4 54 3_Essbase BS Tax Accounts EOY" xfId="17155" xr:uid="{00000000-0005-0000-0000-0000C4410000}"/>
    <cellStyle name="40% - Accent4 54 4" xfId="17156" xr:uid="{00000000-0005-0000-0000-0000C5410000}"/>
    <cellStyle name="40% - Accent4 54 5" xfId="17157" xr:uid="{00000000-0005-0000-0000-0000C6410000}"/>
    <cellStyle name="40% - Accent4 54_Essbase BS Tax Accounts EOY" xfId="17158" xr:uid="{00000000-0005-0000-0000-0000C7410000}"/>
    <cellStyle name="40% - Accent4 55" xfId="17159" xr:uid="{00000000-0005-0000-0000-0000C8410000}"/>
    <cellStyle name="40% - Accent4 55 2" xfId="17160" xr:uid="{00000000-0005-0000-0000-0000C9410000}"/>
    <cellStyle name="40% - Accent4 55 2 2" xfId="17161" xr:uid="{00000000-0005-0000-0000-0000CA410000}"/>
    <cellStyle name="40% - Accent4 55 2 2 2" xfId="17162" xr:uid="{00000000-0005-0000-0000-0000CB410000}"/>
    <cellStyle name="40% - Accent4 55 2 2 3" xfId="17163" xr:uid="{00000000-0005-0000-0000-0000CC410000}"/>
    <cellStyle name="40% - Accent4 55 2 2_Essbase BS Tax Accounts EOY" xfId="17164" xr:uid="{00000000-0005-0000-0000-0000CD410000}"/>
    <cellStyle name="40% - Accent4 55 2 3" xfId="17165" xr:uid="{00000000-0005-0000-0000-0000CE410000}"/>
    <cellStyle name="40% - Accent4 55 2 4" xfId="17166" xr:uid="{00000000-0005-0000-0000-0000CF410000}"/>
    <cellStyle name="40% - Accent4 55 2_Essbase BS Tax Accounts EOY" xfId="17167" xr:uid="{00000000-0005-0000-0000-0000D0410000}"/>
    <cellStyle name="40% - Accent4 55 3" xfId="17168" xr:uid="{00000000-0005-0000-0000-0000D1410000}"/>
    <cellStyle name="40% - Accent4 55 3 2" xfId="17169" xr:uid="{00000000-0005-0000-0000-0000D2410000}"/>
    <cellStyle name="40% - Accent4 55 3 3" xfId="17170" xr:uid="{00000000-0005-0000-0000-0000D3410000}"/>
    <cellStyle name="40% - Accent4 55 3_Essbase BS Tax Accounts EOY" xfId="17171" xr:uid="{00000000-0005-0000-0000-0000D4410000}"/>
    <cellStyle name="40% - Accent4 55 4" xfId="17172" xr:uid="{00000000-0005-0000-0000-0000D5410000}"/>
    <cellStyle name="40% - Accent4 55 5" xfId="17173" xr:uid="{00000000-0005-0000-0000-0000D6410000}"/>
    <cellStyle name="40% - Accent4 55_Essbase BS Tax Accounts EOY" xfId="17174" xr:uid="{00000000-0005-0000-0000-0000D7410000}"/>
    <cellStyle name="40% - Accent4 56" xfId="17175" xr:uid="{00000000-0005-0000-0000-0000D8410000}"/>
    <cellStyle name="40% - Accent4 56 2" xfId="17176" xr:uid="{00000000-0005-0000-0000-0000D9410000}"/>
    <cellStyle name="40% - Accent4 56 2 2" xfId="17177" xr:uid="{00000000-0005-0000-0000-0000DA410000}"/>
    <cellStyle name="40% - Accent4 56 2 2 2" xfId="17178" xr:uid="{00000000-0005-0000-0000-0000DB410000}"/>
    <cellStyle name="40% - Accent4 56 2 2 3" xfId="17179" xr:uid="{00000000-0005-0000-0000-0000DC410000}"/>
    <cellStyle name="40% - Accent4 56 2 2_Essbase BS Tax Accounts EOY" xfId="17180" xr:uid="{00000000-0005-0000-0000-0000DD410000}"/>
    <cellStyle name="40% - Accent4 56 2 3" xfId="17181" xr:uid="{00000000-0005-0000-0000-0000DE410000}"/>
    <cellStyle name="40% - Accent4 56 2 4" xfId="17182" xr:uid="{00000000-0005-0000-0000-0000DF410000}"/>
    <cellStyle name="40% - Accent4 56 2_Essbase BS Tax Accounts EOY" xfId="17183" xr:uid="{00000000-0005-0000-0000-0000E0410000}"/>
    <cellStyle name="40% - Accent4 56 3" xfId="17184" xr:uid="{00000000-0005-0000-0000-0000E1410000}"/>
    <cellStyle name="40% - Accent4 56 3 2" xfId="17185" xr:uid="{00000000-0005-0000-0000-0000E2410000}"/>
    <cellStyle name="40% - Accent4 56 3 3" xfId="17186" xr:uid="{00000000-0005-0000-0000-0000E3410000}"/>
    <cellStyle name="40% - Accent4 56 3_Essbase BS Tax Accounts EOY" xfId="17187" xr:uid="{00000000-0005-0000-0000-0000E4410000}"/>
    <cellStyle name="40% - Accent4 56 4" xfId="17188" xr:uid="{00000000-0005-0000-0000-0000E5410000}"/>
    <cellStyle name="40% - Accent4 56 5" xfId="17189" xr:uid="{00000000-0005-0000-0000-0000E6410000}"/>
    <cellStyle name="40% - Accent4 56_Essbase BS Tax Accounts EOY" xfId="17190" xr:uid="{00000000-0005-0000-0000-0000E7410000}"/>
    <cellStyle name="40% - Accent4 57" xfId="17191" xr:uid="{00000000-0005-0000-0000-0000E8410000}"/>
    <cellStyle name="40% - Accent4 57 2" xfId="17192" xr:uid="{00000000-0005-0000-0000-0000E9410000}"/>
    <cellStyle name="40% - Accent4 57 2 2" xfId="17193" xr:uid="{00000000-0005-0000-0000-0000EA410000}"/>
    <cellStyle name="40% - Accent4 57 2 3" xfId="17194" xr:uid="{00000000-0005-0000-0000-0000EB410000}"/>
    <cellStyle name="40% - Accent4 57 2_Essbase BS Tax Accounts EOY" xfId="17195" xr:uid="{00000000-0005-0000-0000-0000EC410000}"/>
    <cellStyle name="40% - Accent4 57 3" xfId="17196" xr:uid="{00000000-0005-0000-0000-0000ED410000}"/>
    <cellStyle name="40% - Accent4 57 4" xfId="17197" xr:uid="{00000000-0005-0000-0000-0000EE410000}"/>
    <cellStyle name="40% - Accent4 57_Essbase BS Tax Accounts EOY" xfId="17198" xr:uid="{00000000-0005-0000-0000-0000EF410000}"/>
    <cellStyle name="40% - Accent4 58" xfId="17199" xr:uid="{00000000-0005-0000-0000-0000F0410000}"/>
    <cellStyle name="40% - Accent4 58 2" xfId="17200" xr:uid="{00000000-0005-0000-0000-0000F1410000}"/>
    <cellStyle name="40% - Accent4 58 2 2" xfId="17201" xr:uid="{00000000-0005-0000-0000-0000F2410000}"/>
    <cellStyle name="40% - Accent4 58 2 3" xfId="17202" xr:uid="{00000000-0005-0000-0000-0000F3410000}"/>
    <cellStyle name="40% - Accent4 58 2_Essbase BS Tax Accounts EOY" xfId="17203" xr:uid="{00000000-0005-0000-0000-0000F4410000}"/>
    <cellStyle name="40% - Accent4 58 3" xfId="17204" xr:uid="{00000000-0005-0000-0000-0000F5410000}"/>
    <cellStyle name="40% - Accent4 58 4" xfId="17205" xr:uid="{00000000-0005-0000-0000-0000F6410000}"/>
    <cellStyle name="40% - Accent4 58_Essbase BS Tax Accounts EOY" xfId="17206" xr:uid="{00000000-0005-0000-0000-0000F7410000}"/>
    <cellStyle name="40% - Accent4 59" xfId="17207" xr:uid="{00000000-0005-0000-0000-0000F8410000}"/>
    <cellStyle name="40% - Accent4 59 2" xfId="17208" xr:uid="{00000000-0005-0000-0000-0000F9410000}"/>
    <cellStyle name="40% - Accent4 59 2 2" xfId="17209" xr:uid="{00000000-0005-0000-0000-0000FA410000}"/>
    <cellStyle name="40% - Accent4 59 2 3" xfId="17210" xr:uid="{00000000-0005-0000-0000-0000FB410000}"/>
    <cellStyle name="40% - Accent4 59 2_Essbase BS Tax Accounts EOY" xfId="17211" xr:uid="{00000000-0005-0000-0000-0000FC410000}"/>
    <cellStyle name="40% - Accent4 59 3" xfId="17212" xr:uid="{00000000-0005-0000-0000-0000FD410000}"/>
    <cellStyle name="40% - Accent4 59 4" xfId="17213" xr:uid="{00000000-0005-0000-0000-0000FE410000}"/>
    <cellStyle name="40% - Accent4 59_Essbase BS Tax Accounts EOY" xfId="17214" xr:uid="{00000000-0005-0000-0000-0000FF410000}"/>
    <cellStyle name="40% - Accent4 6" xfId="17215" xr:uid="{00000000-0005-0000-0000-000000420000}"/>
    <cellStyle name="40% - Accent4 6 2" xfId="17216" xr:uid="{00000000-0005-0000-0000-000001420000}"/>
    <cellStyle name="40% - Accent4 6 2 2" xfId="17217" xr:uid="{00000000-0005-0000-0000-000002420000}"/>
    <cellStyle name="40% - Accent4 6 2 2 2" xfId="17218" xr:uid="{00000000-0005-0000-0000-000003420000}"/>
    <cellStyle name="40% - Accent4 6 2 2 3" xfId="17219" xr:uid="{00000000-0005-0000-0000-000004420000}"/>
    <cellStyle name="40% - Accent4 6 2 2 4" xfId="17220" xr:uid="{00000000-0005-0000-0000-000005420000}"/>
    <cellStyle name="40% - Accent4 6 2 2_Essbase BS Tax Accounts EOY" xfId="17221" xr:uid="{00000000-0005-0000-0000-000006420000}"/>
    <cellStyle name="40% - Accent4 6 2 3" xfId="17222" xr:uid="{00000000-0005-0000-0000-000007420000}"/>
    <cellStyle name="40% - Accent4 6 2 3 2" xfId="17223" xr:uid="{00000000-0005-0000-0000-000008420000}"/>
    <cellStyle name="40% - Accent4 6 2 3 3" xfId="17224" xr:uid="{00000000-0005-0000-0000-000009420000}"/>
    <cellStyle name="40% - Accent4 6 2 3 4" xfId="17225" xr:uid="{00000000-0005-0000-0000-00000A420000}"/>
    <cellStyle name="40% - Accent4 6 2 3_Essbase BS Tax Accounts EOY" xfId="17226" xr:uid="{00000000-0005-0000-0000-00000B420000}"/>
    <cellStyle name="40% - Accent4 6 2 4" xfId="17227" xr:uid="{00000000-0005-0000-0000-00000C420000}"/>
    <cellStyle name="40% - Accent4 6 2 5" xfId="17228" xr:uid="{00000000-0005-0000-0000-00000D420000}"/>
    <cellStyle name="40% - Accent4 6 2 5 2" xfId="17229" xr:uid="{00000000-0005-0000-0000-00000E420000}"/>
    <cellStyle name="40% - Accent4 6 2 6" xfId="17230" xr:uid="{00000000-0005-0000-0000-00000F420000}"/>
    <cellStyle name="40% - Accent4 6 2 7" xfId="17231" xr:uid="{00000000-0005-0000-0000-000010420000}"/>
    <cellStyle name="40% - Accent4 6 2 8" xfId="17232" xr:uid="{00000000-0005-0000-0000-000011420000}"/>
    <cellStyle name="40% - Accent4 6 2_Basis Info" xfId="17233" xr:uid="{00000000-0005-0000-0000-000012420000}"/>
    <cellStyle name="40% - Accent4 6 3" xfId="17234" xr:uid="{00000000-0005-0000-0000-000013420000}"/>
    <cellStyle name="40% - Accent4 6 3 2" xfId="17235" xr:uid="{00000000-0005-0000-0000-000014420000}"/>
    <cellStyle name="40% - Accent4 6 4" xfId="17236" xr:uid="{00000000-0005-0000-0000-000015420000}"/>
    <cellStyle name="40% - Accent4 6 4 2" xfId="17237" xr:uid="{00000000-0005-0000-0000-000016420000}"/>
    <cellStyle name="40% - Accent4 6 4 3" xfId="17238" xr:uid="{00000000-0005-0000-0000-000017420000}"/>
    <cellStyle name="40% - Accent4 6 4 4" xfId="17239" xr:uid="{00000000-0005-0000-0000-000018420000}"/>
    <cellStyle name="40% - Accent4 6 4_Essbase BS Tax Accounts EOY" xfId="17240" xr:uid="{00000000-0005-0000-0000-000019420000}"/>
    <cellStyle name="40% - Accent4 6 5" xfId="17241" xr:uid="{00000000-0005-0000-0000-00001A420000}"/>
    <cellStyle name="40% - Accent4 6 5 2" xfId="17242" xr:uid="{00000000-0005-0000-0000-00001B420000}"/>
    <cellStyle name="40% - Accent4 6 5 3" xfId="17243" xr:uid="{00000000-0005-0000-0000-00001C420000}"/>
    <cellStyle name="40% - Accent4 6 5_Essbase BS Tax Accounts EOY" xfId="17244" xr:uid="{00000000-0005-0000-0000-00001D420000}"/>
    <cellStyle name="40% - Accent4 6 6" xfId="17245" xr:uid="{00000000-0005-0000-0000-00001E420000}"/>
    <cellStyle name="40% - Accent4 6 6 2" xfId="17246" xr:uid="{00000000-0005-0000-0000-00001F420000}"/>
    <cellStyle name="40% - Accent4 6 6 3" xfId="17247" xr:uid="{00000000-0005-0000-0000-000020420000}"/>
    <cellStyle name="40% - Accent4 6 6_Essbase BS Tax Accounts EOY" xfId="17248" xr:uid="{00000000-0005-0000-0000-000021420000}"/>
    <cellStyle name="40% - Accent4 6_Essbase BS Tax Accounts EOY" xfId="17249" xr:uid="{00000000-0005-0000-0000-000022420000}"/>
    <cellStyle name="40% - Accent4 60" xfId="17250" xr:uid="{00000000-0005-0000-0000-000023420000}"/>
    <cellStyle name="40% - Accent4 60 2" xfId="17251" xr:uid="{00000000-0005-0000-0000-000024420000}"/>
    <cellStyle name="40% - Accent4 60 2 2" xfId="17252" xr:uid="{00000000-0005-0000-0000-000025420000}"/>
    <cellStyle name="40% - Accent4 60 2 3" xfId="17253" xr:uid="{00000000-0005-0000-0000-000026420000}"/>
    <cellStyle name="40% - Accent4 60 2_Essbase BS Tax Accounts EOY" xfId="17254" xr:uid="{00000000-0005-0000-0000-000027420000}"/>
    <cellStyle name="40% - Accent4 60 3" xfId="17255" xr:uid="{00000000-0005-0000-0000-000028420000}"/>
    <cellStyle name="40% - Accent4 60 4" xfId="17256" xr:uid="{00000000-0005-0000-0000-000029420000}"/>
    <cellStyle name="40% - Accent4 60_Essbase BS Tax Accounts EOY" xfId="17257" xr:uid="{00000000-0005-0000-0000-00002A420000}"/>
    <cellStyle name="40% - Accent4 61" xfId="17258" xr:uid="{00000000-0005-0000-0000-00002B420000}"/>
    <cellStyle name="40% - Accent4 61 2" xfId="17259" xr:uid="{00000000-0005-0000-0000-00002C420000}"/>
    <cellStyle name="40% - Accent4 61 2 2" xfId="17260" xr:uid="{00000000-0005-0000-0000-00002D420000}"/>
    <cellStyle name="40% - Accent4 61 2 3" xfId="17261" xr:uid="{00000000-0005-0000-0000-00002E420000}"/>
    <cellStyle name="40% - Accent4 61 2_Essbase BS Tax Accounts EOY" xfId="17262" xr:uid="{00000000-0005-0000-0000-00002F420000}"/>
    <cellStyle name="40% - Accent4 61 3" xfId="17263" xr:uid="{00000000-0005-0000-0000-000030420000}"/>
    <cellStyle name="40% - Accent4 61 4" xfId="17264" xr:uid="{00000000-0005-0000-0000-000031420000}"/>
    <cellStyle name="40% - Accent4 61_Essbase BS Tax Accounts EOY" xfId="17265" xr:uid="{00000000-0005-0000-0000-000032420000}"/>
    <cellStyle name="40% - Accent4 62" xfId="17266" xr:uid="{00000000-0005-0000-0000-000033420000}"/>
    <cellStyle name="40% - Accent4 62 2" xfId="17267" xr:uid="{00000000-0005-0000-0000-000034420000}"/>
    <cellStyle name="40% - Accent4 62 2 2" xfId="17268" xr:uid="{00000000-0005-0000-0000-000035420000}"/>
    <cellStyle name="40% - Accent4 62 2 3" xfId="17269" xr:uid="{00000000-0005-0000-0000-000036420000}"/>
    <cellStyle name="40% - Accent4 62 2_Essbase BS Tax Accounts EOY" xfId="17270" xr:uid="{00000000-0005-0000-0000-000037420000}"/>
    <cellStyle name="40% - Accent4 62 3" xfId="17271" xr:uid="{00000000-0005-0000-0000-000038420000}"/>
    <cellStyle name="40% - Accent4 62 4" xfId="17272" xr:uid="{00000000-0005-0000-0000-000039420000}"/>
    <cellStyle name="40% - Accent4 62_Essbase BS Tax Accounts EOY" xfId="17273" xr:uid="{00000000-0005-0000-0000-00003A420000}"/>
    <cellStyle name="40% - Accent4 63" xfId="17274" xr:uid="{00000000-0005-0000-0000-00003B420000}"/>
    <cellStyle name="40% - Accent4 63 2" xfId="17275" xr:uid="{00000000-0005-0000-0000-00003C420000}"/>
    <cellStyle name="40% - Accent4 63 2 2" xfId="17276" xr:uid="{00000000-0005-0000-0000-00003D420000}"/>
    <cellStyle name="40% - Accent4 63 2 3" xfId="17277" xr:uid="{00000000-0005-0000-0000-00003E420000}"/>
    <cellStyle name="40% - Accent4 63 2_Essbase BS Tax Accounts EOY" xfId="17278" xr:uid="{00000000-0005-0000-0000-00003F420000}"/>
    <cellStyle name="40% - Accent4 63 3" xfId="17279" xr:uid="{00000000-0005-0000-0000-000040420000}"/>
    <cellStyle name="40% - Accent4 63 4" xfId="17280" xr:uid="{00000000-0005-0000-0000-000041420000}"/>
    <cellStyle name="40% - Accent4 63_Essbase BS Tax Accounts EOY" xfId="17281" xr:uid="{00000000-0005-0000-0000-000042420000}"/>
    <cellStyle name="40% - Accent4 64" xfId="17282" xr:uid="{00000000-0005-0000-0000-000043420000}"/>
    <cellStyle name="40% - Accent4 64 2" xfId="17283" xr:uid="{00000000-0005-0000-0000-000044420000}"/>
    <cellStyle name="40% - Accent4 64 2 2" xfId="17284" xr:uid="{00000000-0005-0000-0000-000045420000}"/>
    <cellStyle name="40% - Accent4 64 2 3" xfId="17285" xr:uid="{00000000-0005-0000-0000-000046420000}"/>
    <cellStyle name="40% - Accent4 64 2_Essbase BS Tax Accounts EOY" xfId="17286" xr:uid="{00000000-0005-0000-0000-000047420000}"/>
    <cellStyle name="40% - Accent4 64 3" xfId="17287" xr:uid="{00000000-0005-0000-0000-000048420000}"/>
    <cellStyle name="40% - Accent4 64 4" xfId="17288" xr:uid="{00000000-0005-0000-0000-000049420000}"/>
    <cellStyle name="40% - Accent4 64_Essbase BS Tax Accounts EOY" xfId="17289" xr:uid="{00000000-0005-0000-0000-00004A420000}"/>
    <cellStyle name="40% - Accent4 65" xfId="17290" xr:uid="{00000000-0005-0000-0000-00004B420000}"/>
    <cellStyle name="40% - Accent4 65 2" xfId="17291" xr:uid="{00000000-0005-0000-0000-00004C420000}"/>
    <cellStyle name="40% - Accent4 65 2 2" xfId="17292" xr:uid="{00000000-0005-0000-0000-00004D420000}"/>
    <cellStyle name="40% - Accent4 65 2 3" xfId="17293" xr:uid="{00000000-0005-0000-0000-00004E420000}"/>
    <cellStyle name="40% - Accent4 65 2_Essbase BS Tax Accounts EOY" xfId="17294" xr:uid="{00000000-0005-0000-0000-00004F420000}"/>
    <cellStyle name="40% - Accent4 65 3" xfId="17295" xr:uid="{00000000-0005-0000-0000-000050420000}"/>
    <cellStyle name="40% - Accent4 65 4" xfId="17296" xr:uid="{00000000-0005-0000-0000-000051420000}"/>
    <cellStyle name="40% - Accent4 65_Essbase BS Tax Accounts EOY" xfId="17297" xr:uid="{00000000-0005-0000-0000-000052420000}"/>
    <cellStyle name="40% - Accent4 66" xfId="17298" xr:uid="{00000000-0005-0000-0000-000053420000}"/>
    <cellStyle name="40% - Accent4 66 2" xfId="17299" xr:uid="{00000000-0005-0000-0000-000054420000}"/>
    <cellStyle name="40% - Accent4 66 2 2" xfId="17300" xr:uid="{00000000-0005-0000-0000-000055420000}"/>
    <cellStyle name="40% - Accent4 66 2 3" xfId="17301" xr:uid="{00000000-0005-0000-0000-000056420000}"/>
    <cellStyle name="40% - Accent4 66 2_Essbase BS Tax Accounts EOY" xfId="17302" xr:uid="{00000000-0005-0000-0000-000057420000}"/>
    <cellStyle name="40% - Accent4 66 3" xfId="17303" xr:uid="{00000000-0005-0000-0000-000058420000}"/>
    <cellStyle name="40% - Accent4 66 4" xfId="17304" xr:uid="{00000000-0005-0000-0000-000059420000}"/>
    <cellStyle name="40% - Accent4 66_Essbase BS Tax Accounts EOY" xfId="17305" xr:uid="{00000000-0005-0000-0000-00005A420000}"/>
    <cellStyle name="40% - Accent4 67" xfId="17306" xr:uid="{00000000-0005-0000-0000-00005B420000}"/>
    <cellStyle name="40% - Accent4 67 2" xfId="17307" xr:uid="{00000000-0005-0000-0000-00005C420000}"/>
    <cellStyle name="40% - Accent4 67 2 2" xfId="17308" xr:uid="{00000000-0005-0000-0000-00005D420000}"/>
    <cellStyle name="40% - Accent4 67 2 3" xfId="17309" xr:uid="{00000000-0005-0000-0000-00005E420000}"/>
    <cellStyle name="40% - Accent4 67 2_Essbase BS Tax Accounts EOY" xfId="17310" xr:uid="{00000000-0005-0000-0000-00005F420000}"/>
    <cellStyle name="40% - Accent4 67 3" xfId="17311" xr:uid="{00000000-0005-0000-0000-000060420000}"/>
    <cellStyle name="40% - Accent4 67 4" xfId="17312" xr:uid="{00000000-0005-0000-0000-000061420000}"/>
    <cellStyle name="40% - Accent4 67_Essbase BS Tax Accounts EOY" xfId="17313" xr:uid="{00000000-0005-0000-0000-000062420000}"/>
    <cellStyle name="40% - Accent4 68" xfId="17314" xr:uid="{00000000-0005-0000-0000-000063420000}"/>
    <cellStyle name="40% - Accent4 68 2" xfId="17315" xr:uid="{00000000-0005-0000-0000-000064420000}"/>
    <cellStyle name="40% - Accent4 68 2 2" xfId="17316" xr:uid="{00000000-0005-0000-0000-000065420000}"/>
    <cellStyle name="40% - Accent4 68 2 3" xfId="17317" xr:uid="{00000000-0005-0000-0000-000066420000}"/>
    <cellStyle name="40% - Accent4 68 2_Essbase BS Tax Accounts EOY" xfId="17318" xr:uid="{00000000-0005-0000-0000-000067420000}"/>
    <cellStyle name="40% - Accent4 68 3" xfId="17319" xr:uid="{00000000-0005-0000-0000-000068420000}"/>
    <cellStyle name="40% - Accent4 68 4" xfId="17320" xr:uid="{00000000-0005-0000-0000-000069420000}"/>
    <cellStyle name="40% - Accent4 68_Essbase BS Tax Accounts EOY" xfId="17321" xr:uid="{00000000-0005-0000-0000-00006A420000}"/>
    <cellStyle name="40% - Accent4 69" xfId="17322" xr:uid="{00000000-0005-0000-0000-00006B420000}"/>
    <cellStyle name="40% - Accent4 69 2" xfId="17323" xr:uid="{00000000-0005-0000-0000-00006C420000}"/>
    <cellStyle name="40% - Accent4 69 2 2" xfId="17324" xr:uid="{00000000-0005-0000-0000-00006D420000}"/>
    <cellStyle name="40% - Accent4 69 2 3" xfId="17325" xr:uid="{00000000-0005-0000-0000-00006E420000}"/>
    <cellStyle name="40% - Accent4 69 2_Essbase BS Tax Accounts EOY" xfId="17326" xr:uid="{00000000-0005-0000-0000-00006F420000}"/>
    <cellStyle name="40% - Accent4 69 3" xfId="17327" xr:uid="{00000000-0005-0000-0000-000070420000}"/>
    <cellStyle name="40% - Accent4 69 4" xfId="17328" xr:uid="{00000000-0005-0000-0000-000071420000}"/>
    <cellStyle name="40% - Accent4 69_Essbase BS Tax Accounts EOY" xfId="17329" xr:uid="{00000000-0005-0000-0000-000072420000}"/>
    <cellStyle name="40% - Accent4 7" xfId="17330" xr:uid="{00000000-0005-0000-0000-000073420000}"/>
    <cellStyle name="40% - Accent4 7 2" xfId="17331" xr:uid="{00000000-0005-0000-0000-000074420000}"/>
    <cellStyle name="40% - Accent4 7 2 2" xfId="17332" xr:uid="{00000000-0005-0000-0000-000075420000}"/>
    <cellStyle name="40% - Accent4 7 2 3" xfId="17333" xr:uid="{00000000-0005-0000-0000-000076420000}"/>
    <cellStyle name="40% - Accent4 7 2 4" xfId="17334" xr:uid="{00000000-0005-0000-0000-000077420000}"/>
    <cellStyle name="40% - Accent4 7 2_Essbase BS Tax Accounts EOY" xfId="17335" xr:uid="{00000000-0005-0000-0000-000078420000}"/>
    <cellStyle name="40% - Accent4 7 3" xfId="17336" xr:uid="{00000000-0005-0000-0000-000079420000}"/>
    <cellStyle name="40% - Accent4 7 3 2" xfId="17337" xr:uid="{00000000-0005-0000-0000-00007A420000}"/>
    <cellStyle name="40% - Accent4 7 4" xfId="17338" xr:uid="{00000000-0005-0000-0000-00007B420000}"/>
    <cellStyle name="40% - Accent4 7 4 2" xfId="17339" xr:uid="{00000000-0005-0000-0000-00007C420000}"/>
    <cellStyle name="40% - Accent4 7 4 3" xfId="17340" xr:uid="{00000000-0005-0000-0000-00007D420000}"/>
    <cellStyle name="40% - Accent4 7 4 4" xfId="17341" xr:uid="{00000000-0005-0000-0000-00007E420000}"/>
    <cellStyle name="40% - Accent4 7 4_Essbase BS Tax Accounts EOY" xfId="17342" xr:uid="{00000000-0005-0000-0000-00007F420000}"/>
    <cellStyle name="40% - Accent4 7 5" xfId="17343" xr:uid="{00000000-0005-0000-0000-000080420000}"/>
    <cellStyle name="40% - Accent4 7 5 2" xfId="17344" xr:uid="{00000000-0005-0000-0000-000081420000}"/>
    <cellStyle name="40% - Accent4 7 5 3" xfId="17345" xr:uid="{00000000-0005-0000-0000-000082420000}"/>
    <cellStyle name="40% - Accent4 7 5_Essbase BS Tax Accounts EOY" xfId="17346" xr:uid="{00000000-0005-0000-0000-000083420000}"/>
    <cellStyle name="40% - Accent4 7_Essbase BS Tax Accounts EOY" xfId="17347" xr:uid="{00000000-0005-0000-0000-000084420000}"/>
    <cellStyle name="40% - Accent4 70" xfId="17348" xr:uid="{00000000-0005-0000-0000-000085420000}"/>
    <cellStyle name="40% - Accent4 70 2" xfId="17349" xr:uid="{00000000-0005-0000-0000-000086420000}"/>
    <cellStyle name="40% - Accent4 70 2 2" xfId="17350" xr:uid="{00000000-0005-0000-0000-000087420000}"/>
    <cellStyle name="40% - Accent4 70 3" xfId="17351" xr:uid="{00000000-0005-0000-0000-000088420000}"/>
    <cellStyle name="40% - Accent4 70 4" xfId="17352" xr:uid="{00000000-0005-0000-0000-000089420000}"/>
    <cellStyle name="40% - Accent4 70_Essbase BS Tax Accounts EOY" xfId="17353" xr:uid="{00000000-0005-0000-0000-00008A420000}"/>
    <cellStyle name="40% - Accent4 71" xfId="17354" xr:uid="{00000000-0005-0000-0000-00008B420000}"/>
    <cellStyle name="40% - Accent4 71 2" xfId="17355" xr:uid="{00000000-0005-0000-0000-00008C420000}"/>
    <cellStyle name="40% - Accent4 71 2 2" xfId="17356" xr:uid="{00000000-0005-0000-0000-00008D420000}"/>
    <cellStyle name="40% - Accent4 71 3" xfId="17357" xr:uid="{00000000-0005-0000-0000-00008E420000}"/>
    <cellStyle name="40% - Accent4 71 4" xfId="17358" xr:uid="{00000000-0005-0000-0000-00008F420000}"/>
    <cellStyle name="40% - Accent4 71_Essbase BS Tax Accounts EOY" xfId="17359" xr:uid="{00000000-0005-0000-0000-000090420000}"/>
    <cellStyle name="40% - Accent4 72" xfId="17360" xr:uid="{00000000-0005-0000-0000-000091420000}"/>
    <cellStyle name="40% - Accent4 72 2" xfId="17361" xr:uid="{00000000-0005-0000-0000-000092420000}"/>
    <cellStyle name="40% - Accent4 72 2 2" xfId="17362" xr:uid="{00000000-0005-0000-0000-000093420000}"/>
    <cellStyle name="40% - Accent4 72 3" xfId="17363" xr:uid="{00000000-0005-0000-0000-000094420000}"/>
    <cellStyle name="40% - Accent4 72 4" xfId="17364" xr:uid="{00000000-0005-0000-0000-000095420000}"/>
    <cellStyle name="40% - Accent4 72_Essbase BS Tax Accounts EOY" xfId="17365" xr:uid="{00000000-0005-0000-0000-000096420000}"/>
    <cellStyle name="40% - Accent4 73" xfId="17366" xr:uid="{00000000-0005-0000-0000-000097420000}"/>
    <cellStyle name="40% - Accent4 73 2" xfId="17367" xr:uid="{00000000-0005-0000-0000-000098420000}"/>
    <cellStyle name="40% - Accent4 73 2 2" xfId="17368" xr:uid="{00000000-0005-0000-0000-000099420000}"/>
    <cellStyle name="40% - Accent4 73 3" xfId="17369" xr:uid="{00000000-0005-0000-0000-00009A420000}"/>
    <cellStyle name="40% - Accent4 73 4" xfId="17370" xr:uid="{00000000-0005-0000-0000-00009B420000}"/>
    <cellStyle name="40% - Accent4 73_Essbase BS Tax Accounts EOY" xfId="17371" xr:uid="{00000000-0005-0000-0000-00009C420000}"/>
    <cellStyle name="40% - Accent4 74" xfId="17372" xr:uid="{00000000-0005-0000-0000-00009D420000}"/>
    <cellStyle name="40% - Accent4 74 2" xfId="17373" xr:uid="{00000000-0005-0000-0000-00009E420000}"/>
    <cellStyle name="40% - Accent4 74 2 2" xfId="17374" xr:uid="{00000000-0005-0000-0000-00009F420000}"/>
    <cellStyle name="40% - Accent4 74 3" xfId="17375" xr:uid="{00000000-0005-0000-0000-0000A0420000}"/>
    <cellStyle name="40% - Accent4 74 4" xfId="17376" xr:uid="{00000000-0005-0000-0000-0000A1420000}"/>
    <cellStyle name="40% - Accent4 74_Essbase BS Tax Accounts EOY" xfId="17377" xr:uid="{00000000-0005-0000-0000-0000A2420000}"/>
    <cellStyle name="40% - Accent4 75" xfId="17378" xr:uid="{00000000-0005-0000-0000-0000A3420000}"/>
    <cellStyle name="40% - Accent4 75 2" xfId="17379" xr:uid="{00000000-0005-0000-0000-0000A4420000}"/>
    <cellStyle name="40% - Accent4 75 2 2" xfId="17380" xr:uid="{00000000-0005-0000-0000-0000A5420000}"/>
    <cellStyle name="40% - Accent4 75 3" xfId="17381" xr:uid="{00000000-0005-0000-0000-0000A6420000}"/>
    <cellStyle name="40% - Accent4 75 4" xfId="17382" xr:uid="{00000000-0005-0000-0000-0000A7420000}"/>
    <cellStyle name="40% - Accent4 75_Essbase BS Tax Accounts EOY" xfId="17383" xr:uid="{00000000-0005-0000-0000-0000A8420000}"/>
    <cellStyle name="40% - Accent4 76" xfId="17384" xr:uid="{00000000-0005-0000-0000-0000A9420000}"/>
    <cellStyle name="40% - Accent4 76 2" xfId="17385" xr:uid="{00000000-0005-0000-0000-0000AA420000}"/>
    <cellStyle name="40% - Accent4 76 2 2" xfId="17386" xr:uid="{00000000-0005-0000-0000-0000AB420000}"/>
    <cellStyle name="40% - Accent4 76 3" xfId="17387" xr:uid="{00000000-0005-0000-0000-0000AC420000}"/>
    <cellStyle name="40% - Accent4 76 4" xfId="17388" xr:uid="{00000000-0005-0000-0000-0000AD420000}"/>
    <cellStyle name="40% - Accent4 76_Essbase BS Tax Accounts EOY" xfId="17389" xr:uid="{00000000-0005-0000-0000-0000AE420000}"/>
    <cellStyle name="40% - Accent4 77" xfId="17390" xr:uid="{00000000-0005-0000-0000-0000AF420000}"/>
    <cellStyle name="40% - Accent4 77 2" xfId="17391" xr:uid="{00000000-0005-0000-0000-0000B0420000}"/>
    <cellStyle name="40% - Accent4 77 2 2" xfId="17392" xr:uid="{00000000-0005-0000-0000-0000B1420000}"/>
    <cellStyle name="40% - Accent4 77 3" xfId="17393" xr:uid="{00000000-0005-0000-0000-0000B2420000}"/>
    <cellStyle name="40% - Accent4 77 4" xfId="17394" xr:uid="{00000000-0005-0000-0000-0000B3420000}"/>
    <cellStyle name="40% - Accent4 77_Essbase BS Tax Accounts EOY" xfId="17395" xr:uid="{00000000-0005-0000-0000-0000B4420000}"/>
    <cellStyle name="40% - Accent4 78" xfId="17396" xr:uid="{00000000-0005-0000-0000-0000B5420000}"/>
    <cellStyle name="40% - Accent4 78 2" xfId="17397" xr:uid="{00000000-0005-0000-0000-0000B6420000}"/>
    <cellStyle name="40% - Accent4 78 2 2" xfId="17398" xr:uid="{00000000-0005-0000-0000-0000B7420000}"/>
    <cellStyle name="40% - Accent4 78 3" xfId="17399" xr:uid="{00000000-0005-0000-0000-0000B8420000}"/>
    <cellStyle name="40% - Accent4 78 4" xfId="17400" xr:uid="{00000000-0005-0000-0000-0000B9420000}"/>
    <cellStyle name="40% - Accent4 78_Essbase BS Tax Accounts EOY" xfId="17401" xr:uid="{00000000-0005-0000-0000-0000BA420000}"/>
    <cellStyle name="40% - Accent4 79" xfId="17402" xr:uid="{00000000-0005-0000-0000-0000BB420000}"/>
    <cellStyle name="40% - Accent4 79 2" xfId="17403" xr:uid="{00000000-0005-0000-0000-0000BC420000}"/>
    <cellStyle name="40% - Accent4 79 2 2" xfId="17404" xr:uid="{00000000-0005-0000-0000-0000BD420000}"/>
    <cellStyle name="40% - Accent4 79 3" xfId="17405" xr:uid="{00000000-0005-0000-0000-0000BE420000}"/>
    <cellStyle name="40% - Accent4 79 4" xfId="17406" xr:uid="{00000000-0005-0000-0000-0000BF420000}"/>
    <cellStyle name="40% - Accent4 79_Essbase BS Tax Accounts EOY" xfId="17407" xr:uid="{00000000-0005-0000-0000-0000C0420000}"/>
    <cellStyle name="40% - Accent4 8" xfId="17408" xr:uid="{00000000-0005-0000-0000-0000C1420000}"/>
    <cellStyle name="40% - Accent4 8 2" xfId="17409" xr:uid="{00000000-0005-0000-0000-0000C2420000}"/>
    <cellStyle name="40% - Accent4 8 2 2" xfId="17410" xr:uid="{00000000-0005-0000-0000-0000C3420000}"/>
    <cellStyle name="40% - Accent4 8 2 3" xfId="17411" xr:uid="{00000000-0005-0000-0000-0000C4420000}"/>
    <cellStyle name="40% - Accent4 8 2 4" xfId="17412" xr:uid="{00000000-0005-0000-0000-0000C5420000}"/>
    <cellStyle name="40% - Accent4 8 2_Essbase BS Tax Accounts EOY" xfId="17413" xr:uid="{00000000-0005-0000-0000-0000C6420000}"/>
    <cellStyle name="40% - Accent4 8 3" xfId="17414" xr:uid="{00000000-0005-0000-0000-0000C7420000}"/>
    <cellStyle name="40% - Accent4 8 3 2" xfId="17415" xr:uid="{00000000-0005-0000-0000-0000C8420000}"/>
    <cellStyle name="40% - Accent4 8 4" xfId="17416" xr:uid="{00000000-0005-0000-0000-0000C9420000}"/>
    <cellStyle name="40% - Accent4 8 4 2" xfId="17417" xr:uid="{00000000-0005-0000-0000-0000CA420000}"/>
    <cellStyle name="40% - Accent4 8 4 3" xfId="17418" xr:uid="{00000000-0005-0000-0000-0000CB420000}"/>
    <cellStyle name="40% - Accent4 8 4 4" xfId="17419" xr:uid="{00000000-0005-0000-0000-0000CC420000}"/>
    <cellStyle name="40% - Accent4 8 4_Essbase BS Tax Accounts EOY" xfId="17420" xr:uid="{00000000-0005-0000-0000-0000CD420000}"/>
    <cellStyle name="40% - Accent4 8 5" xfId="17421" xr:uid="{00000000-0005-0000-0000-0000CE420000}"/>
    <cellStyle name="40% - Accent4 8 5 2" xfId="17422" xr:uid="{00000000-0005-0000-0000-0000CF420000}"/>
    <cellStyle name="40% - Accent4 8 5 3" xfId="17423" xr:uid="{00000000-0005-0000-0000-0000D0420000}"/>
    <cellStyle name="40% - Accent4 8 5_Essbase BS Tax Accounts EOY" xfId="17424" xr:uid="{00000000-0005-0000-0000-0000D1420000}"/>
    <cellStyle name="40% - Accent4 8_Essbase BS Tax Accounts EOY" xfId="17425" xr:uid="{00000000-0005-0000-0000-0000D2420000}"/>
    <cellStyle name="40% - Accent4 80" xfId="17426" xr:uid="{00000000-0005-0000-0000-0000D3420000}"/>
    <cellStyle name="40% - Accent4 80 2" xfId="17427" xr:uid="{00000000-0005-0000-0000-0000D4420000}"/>
    <cellStyle name="40% - Accent4 80 2 2" xfId="17428" xr:uid="{00000000-0005-0000-0000-0000D5420000}"/>
    <cellStyle name="40% - Accent4 80 3" xfId="17429" xr:uid="{00000000-0005-0000-0000-0000D6420000}"/>
    <cellStyle name="40% - Accent4 80 4" xfId="17430" xr:uid="{00000000-0005-0000-0000-0000D7420000}"/>
    <cellStyle name="40% - Accent4 80_Essbase BS Tax Accounts EOY" xfId="17431" xr:uid="{00000000-0005-0000-0000-0000D8420000}"/>
    <cellStyle name="40% - Accent4 81" xfId="17432" xr:uid="{00000000-0005-0000-0000-0000D9420000}"/>
    <cellStyle name="40% - Accent4 81 2" xfId="17433" xr:uid="{00000000-0005-0000-0000-0000DA420000}"/>
    <cellStyle name="40% - Accent4 81 2 2" xfId="17434" xr:uid="{00000000-0005-0000-0000-0000DB420000}"/>
    <cellStyle name="40% - Accent4 81 3" xfId="17435" xr:uid="{00000000-0005-0000-0000-0000DC420000}"/>
    <cellStyle name="40% - Accent4 81 4" xfId="17436" xr:uid="{00000000-0005-0000-0000-0000DD420000}"/>
    <cellStyle name="40% - Accent4 81_Essbase BS Tax Accounts EOY" xfId="17437" xr:uid="{00000000-0005-0000-0000-0000DE420000}"/>
    <cellStyle name="40% - Accent4 82" xfId="17438" xr:uid="{00000000-0005-0000-0000-0000DF420000}"/>
    <cellStyle name="40% - Accent4 82 2" xfId="17439" xr:uid="{00000000-0005-0000-0000-0000E0420000}"/>
    <cellStyle name="40% - Accent4 82 2 2" xfId="17440" xr:uid="{00000000-0005-0000-0000-0000E1420000}"/>
    <cellStyle name="40% - Accent4 82 3" xfId="17441" xr:uid="{00000000-0005-0000-0000-0000E2420000}"/>
    <cellStyle name="40% - Accent4 82 4" xfId="17442" xr:uid="{00000000-0005-0000-0000-0000E3420000}"/>
    <cellStyle name="40% - Accent4 82_Essbase BS Tax Accounts EOY" xfId="17443" xr:uid="{00000000-0005-0000-0000-0000E4420000}"/>
    <cellStyle name="40% - Accent4 83" xfId="17444" xr:uid="{00000000-0005-0000-0000-0000E5420000}"/>
    <cellStyle name="40% - Accent4 83 2" xfId="17445" xr:uid="{00000000-0005-0000-0000-0000E6420000}"/>
    <cellStyle name="40% - Accent4 83 2 2" xfId="17446" xr:uid="{00000000-0005-0000-0000-0000E7420000}"/>
    <cellStyle name="40% - Accent4 83 3" xfId="17447" xr:uid="{00000000-0005-0000-0000-0000E8420000}"/>
    <cellStyle name="40% - Accent4 83 4" xfId="17448" xr:uid="{00000000-0005-0000-0000-0000E9420000}"/>
    <cellStyle name="40% - Accent4 83_Essbase BS Tax Accounts EOY" xfId="17449" xr:uid="{00000000-0005-0000-0000-0000EA420000}"/>
    <cellStyle name="40% - Accent4 84" xfId="17450" xr:uid="{00000000-0005-0000-0000-0000EB420000}"/>
    <cellStyle name="40% - Accent4 84 2" xfId="17451" xr:uid="{00000000-0005-0000-0000-0000EC420000}"/>
    <cellStyle name="40% - Accent4 84 2 2" xfId="17452" xr:uid="{00000000-0005-0000-0000-0000ED420000}"/>
    <cellStyle name="40% - Accent4 84 3" xfId="17453" xr:uid="{00000000-0005-0000-0000-0000EE420000}"/>
    <cellStyle name="40% - Accent4 85" xfId="17454" xr:uid="{00000000-0005-0000-0000-0000EF420000}"/>
    <cellStyle name="40% - Accent4 85 2" xfId="17455" xr:uid="{00000000-0005-0000-0000-0000F0420000}"/>
    <cellStyle name="40% - Accent4 85 2 2" xfId="17456" xr:uid="{00000000-0005-0000-0000-0000F1420000}"/>
    <cellStyle name="40% - Accent4 85 3" xfId="17457" xr:uid="{00000000-0005-0000-0000-0000F2420000}"/>
    <cellStyle name="40% - Accent4 86" xfId="17458" xr:uid="{00000000-0005-0000-0000-0000F3420000}"/>
    <cellStyle name="40% - Accent4 86 2" xfId="17459" xr:uid="{00000000-0005-0000-0000-0000F4420000}"/>
    <cellStyle name="40% - Accent4 86 2 2" xfId="17460" xr:uid="{00000000-0005-0000-0000-0000F5420000}"/>
    <cellStyle name="40% - Accent4 86 3" xfId="17461" xr:uid="{00000000-0005-0000-0000-0000F6420000}"/>
    <cellStyle name="40% - Accent4 87" xfId="17462" xr:uid="{00000000-0005-0000-0000-0000F7420000}"/>
    <cellStyle name="40% - Accent4 87 2" xfId="17463" xr:uid="{00000000-0005-0000-0000-0000F8420000}"/>
    <cellStyle name="40% - Accent4 87 2 2" xfId="17464" xr:uid="{00000000-0005-0000-0000-0000F9420000}"/>
    <cellStyle name="40% - Accent4 87 3" xfId="17465" xr:uid="{00000000-0005-0000-0000-0000FA420000}"/>
    <cellStyle name="40% - Accent4 88" xfId="17466" xr:uid="{00000000-0005-0000-0000-0000FB420000}"/>
    <cellStyle name="40% - Accent4 88 2" xfId="17467" xr:uid="{00000000-0005-0000-0000-0000FC420000}"/>
    <cellStyle name="40% - Accent4 88 2 2" xfId="17468" xr:uid="{00000000-0005-0000-0000-0000FD420000}"/>
    <cellStyle name="40% - Accent4 88 3" xfId="17469" xr:uid="{00000000-0005-0000-0000-0000FE420000}"/>
    <cellStyle name="40% - Accent4 89" xfId="17470" xr:uid="{00000000-0005-0000-0000-0000FF420000}"/>
    <cellStyle name="40% - Accent4 89 2" xfId="17471" xr:uid="{00000000-0005-0000-0000-000000430000}"/>
    <cellStyle name="40% - Accent4 89 2 2" xfId="17472" xr:uid="{00000000-0005-0000-0000-000001430000}"/>
    <cellStyle name="40% - Accent4 89 3" xfId="17473" xr:uid="{00000000-0005-0000-0000-000002430000}"/>
    <cellStyle name="40% - Accent4 9" xfId="17474" xr:uid="{00000000-0005-0000-0000-000003430000}"/>
    <cellStyle name="40% - Accent4 9 2" xfId="17475" xr:uid="{00000000-0005-0000-0000-000004430000}"/>
    <cellStyle name="40% - Accent4 9 2 2" xfId="17476" xr:uid="{00000000-0005-0000-0000-000005430000}"/>
    <cellStyle name="40% - Accent4 9 2 3" xfId="17477" xr:uid="{00000000-0005-0000-0000-000006430000}"/>
    <cellStyle name="40% - Accent4 9 2 4" xfId="17478" xr:uid="{00000000-0005-0000-0000-000007430000}"/>
    <cellStyle name="40% - Accent4 9 2_Essbase BS Tax Accounts EOY" xfId="17479" xr:uid="{00000000-0005-0000-0000-000008430000}"/>
    <cellStyle name="40% - Accent4 9 3" xfId="17480" xr:uid="{00000000-0005-0000-0000-000009430000}"/>
    <cellStyle name="40% - Accent4 9 3 2" xfId="17481" xr:uid="{00000000-0005-0000-0000-00000A430000}"/>
    <cellStyle name="40% - Accent4 9 4" xfId="17482" xr:uid="{00000000-0005-0000-0000-00000B430000}"/>
    <cellStyle name="40% - Accent4 9 4 2" xfId="17483" xr:uid="{00000000-0005-0000-0000-00000C430000}"/>
    <cellStyle name="40% - Accent4 9 4 3" xfId="17484" xr:uid="{00000000-0005-0000-0000-00000D430000}"/>
    <cellStyle name="40% - Accent4 9 4 4" xfId="17485" xr:uid="{00000000-0005-0000-0000-00000E430000}"/>
    <cellStyle name="40% - Accent4 9 4_Essbase BS Tax Accounts EOY" xfId="17486" xr:uid="{00000000-0005-0000-0000-00000F430000}"/>
    <cellStyle name="40% - Accent4 9 5" xfId="17487" xr:uid="{00000000-0005-0000-0000-000010430000}"/>
    <cellStyle name="40% - Accent4 9 5 2" xfId="17488" xr:uid="{00000000-0005-0000-0000-000011430000}"/>
    <cellStyle name="40% - Accent4 9 5 3" xfId="17489" xr:uid="{00000000-0005-0000-0000-000012430000}"/>
    <cellStyle name="40% - Accent4 9 5_Essbase BS Tax Accounts EOY" xfId="17490" xr:uid="{00000000-0005-0000-0000-000013430000}"/>
    <cellStyle name="40% - Accent4 9_Essbase BS Tax Accounts EOY" xfId="17491" xr:uid="{00000000-0005-0000-0000-000014430000}"/>
    <cellStyle name="40% - Accent4 90" xfId="17492" xr:uid="{00000000-0005-0000-0000-000015430000}"/>
    <cellStyle name="40% - Accent4 90 2" xfId="17493" xr:uid="{00000000-0005-0000-0000-000016430000}"/>
    <cellStyle name="40% - Accent4 90 2 2" xfId="17494" xr:uid="{00000000-0005-0000-0000-000017430000}"/>
    <cellStyle name="40% - Accent4 90 3" xfId="17495" xr:uid="{00000000-0005-0000-0000-000018430000}"/>
    <cellStyle name="40% - Accent4 91" xfId="17496" xr:uid="{00000000-0005-0000-0000-000019430000}"/>
    <cellStyle name="40% - Accent4 91 2" xfId="17497" xr:uid="{00000000-0005-0000-0000-00001A430000}"/>
    <cellStyle name="40% - Accent4 91 2 2" xfId="17498" xr:uid="{00000000-0005-0000-0000-00001B430000}"/>
    <cellStyle name="40% - Accent4 91 3" xfId="17499" xr:uid="{00000000-0005-0000-0000-00001C430000}"/>
    <cellStyle name="40% - Accent4 92" xfId="17500" xr:uid="{00000000-0005-0000-0000-00001D430000}"/>
    <cellStyle name="40% - Accent4 92 2" xfId="17501" xr:uid="{00000000-0005-0000-0000-00001E430000}"/>
    <cellStyle name="40% - Accent4 92 2 2" xfId="17502" xr:uid="{00000000-0005-0000-0000-00001F430000}"/>
    <cellStyle name="40% - Accent4 92 3" xfId="17503" xr:uid="{00000000-0005-0000-0000-000020430000}"/>
    <cellStyle name="40% - Accent4 93" xfId="17504" xr:uid="{00000000-0005-0000-0000-000021430000}"/>
    <cellStyle name="40% - Accent4 93 2" xfId="17505" xr:uid="{00000000-0005-0000-0000-000022430000}"/>
    <cellStyle name="40% - Accent4 93 2 2" xfId="17506" xr:uid="{00000000-0005-0000-0000-000023430000}"/>
    <cellStyle name="40% - Accent4 93 3" xfId="17507" xr:uid="{00000000-0005-0000-0000-000024430000}"/>
    <cellStyle name="40% - Accent4 94" xfId="17508" xr:uid="{00000000-0005-0000-0000-000025430000}"/>
    <cellStyle name="40% - Accent4 94 2" xfId="17509" xr:uid="{00000000-0005-0000-0000-000026430000}"/>
    <cellStyle name="40% - Accent4 94 2 2" xfId="17510" xr:uid="{00000000-0005-0000-0000-000027430000}"/>
    <cellStyle name="40% - Accent4 94 3" xfId="17511" xr:uid="{00000000-0005-0000-0000-000028430000}"/>
    <cellStyle name="40% - Accent4 95" xfId="17512" xr:uid="{00000000-0005-0000-0000-000029430000}"/>
    <cellStyle name="40% - Accent4 95 2" xfId="17513" xr:uid="{00000000-0005-0000-0000-00002A430000}"/>
    <cellStyle name="40% - Accent4 95 2 2" xfId="17514" xr:uid="{00000000-0005-0000-0000-00002B430000}"/>
    <cellStyle name="40% - Accent4 95 3" xfId="17515" xr:uid="{00000000-0005-0000-0000-00002C430000}"/>
    <cellStyle name="40% - Accent4 96" xfId="17516" xr:uid="{00000000-0005-0000-0000-00002D430000}"/>
    <cellStyle name="40% - Accent4 96 2" xfId="17517" xr:uid="{00000000-0005-0000-0000-00002E430000}"/>
    <cellStyle name="40% - Accent4 96 2 2" xfId="17518" xr:uid="{00000000-0005-0000-0000-00002F430000}"/>
    <cellStyle name="40% - Accent4 96 3" xfId="17519" xr:uid="{00000000-0005-0000-0000-000030430000}"/>
    <cellStyle name="40% - Accent4 97" xfId="17520" xr:uid="{00000000-0005-0000-0000-000031430000}"/>
    <cellStyle name="40% - Accent4 97 2" xfId="17521" xr:uid="{00000000-0005-0000-0000-000032430000}"/>
    <cellStyle name="40% - Accent4 97 2 2" xfId="17522" xr:uid="{00000000-0005-0000-0000-000033430000}"/>
    <cellStyle name="40% - Accent4 97 3" xfId="17523" xr:uid="{00000000-0005-0000-0000-000034430000}"/>
    <cellStyle name="40% - Accent4 98" xfId="17524" xr:uid="{00000000-0005-0000-0000-000035430000}"/>
    <cellStyle name="40% - Accent4 98 2" xfId="17525" xr:uid="{00000000-0005-0000-0000-000036430000}"/>
    <cellStyle name="40% - Accent4 98 2 2" xfId="17526" xr:uid="{00000000-0005-0000-0000-000037430000}"/>
    <cellStyle name="40% - Accent4 98 3" xfId="17527" xr:uid="{00000000-0005-0000-0000-000038430000}"/>
    <cellStyle name="40% - Accent4 99" xfId="17528" xr:uid="{00000000-0005-0000-0000-000039430000}"/>
    <cellStyle name="40% - Accent4 99 2" xfId="17529" xr:uid="{00000000-0005-0000-0000-00003A430000}"/>
    <cellStyle name="40% - Accent4 99 2 2" xfId="17530" xr:uid="{00000000-0005-0000-0000-00003B430000}"/>
    <cellStyle name="40% - Accent4 99 3" xfId="17531" xr:uid="{00000000-0005-0000-0000-00003C430000}"/>
    <cellStyle name="40% - Accent5" xfId="11" builtinId="47" customBuiltin="1"/>
    <cellStyle name="40% - Accent5 10" xfId="17532" xr:uid="{00000000-0005-0000-0000-00003E430000}"/>
    <cellStyle name="40% - Accent5 10 2" xfId="17533" xr:uid="{00000000-0005-0000-0000-00003F430000}"/>
    <cellStyle name="40% - Accent5 10 2 2" xfId="17534" xr:uid="{00000000-0005-0000-0000-000040430000}"/>
    <cellStyle name="40% - Accent5 10 2 3" xfId="17535" xr:uid="{00000000-0005-0000-0000-000041430000}"/>
    <cellStyle name="40% - Accent5 10 2 4" xfId="17536" xr:uid="{00000000-0005-0000-0000-000042430000}"/>
    <cellStyle name="40% - Accent5 10 2_Essbase BS Tax Accounts EOY" xfId="17537" xr:uid="{00000000-0005-0000-0000-000043430000}"/>
    <cellStyle name="40% - Accent5 10 3" xfId="17538" xr:uid="{00000000-0005-0000-0000-000044430000}"/>
    <cellStyle name="40% - Accent5 10 3 2" xfId="17539" xr:uid="{00000000-0005-0000-0000-000045430000}"/>
    <cellStyle name="40% - Accent5 10 4" xfId="17540" xr:uid="{00000000-0005-0000-0000-000046430000}"/>
    <cellStyle name="40% - Accent5 10 4 2" xfId="17541" xr:uid="{00000000-0005-0000-0000-000047430000}"/>
    <cellStyle name="40% - Accent5 10 4 3" xfId="17542" xr:uid="{00000000-0005-0000-0000-000048430000}"/>
    <cellStyle name="40% - Accent5 10 4 4" xfId="17543" xr:uid="{00000000-0005-0000-0000-000049430000}"/>
    <cellStyle name="40% - Accent5 10 4_Essbase BS Tax Accounts EOY" xfId="17544" xr:uid="{00000000-0005-0000-0000-00004A430000}"/>
    <cellStyle name="40% - Accent5 10 5" xfId="17545" xr:uid="{00000000-0005-0000-0000-00004B430000}"/>
    <cellStyle name="40% - Accent5 10_Essbase BS Tax Accounts EOY" xfId="17546" xr:uid="{00000000-0005-0000-0000-00004C430000}"/>
    <cellStyle name="40% - Accent5 100" xfId="17547" xr:uid="{00000000-0005-0000-0000-00004D430000}"/>
    <cellStyle name="40% - Accent5 100 2" xfId="17548" xr:uid="{00000000-0005-0000-0000-00004E430000}"/>
    <cellStyle name="40% - Accent5 100 2 2" xfId="17549" xr:uid="{00000000-0005-0000-0000-00004F430000}"/>
    <cellStyle name="40% - Accent5 100 3" xfId="17550" xr:uid="{00000000-0005-0000-0000-000050430000}"/>
    <cellStyle name="40% - Accent5 101" xfId="17551" xr:uid="{00000000-0005-0000-0000-000051430000}"/>
    <cellStyle name="40% - Accent5 101 2" xfId="17552" xr:uid="{00000000-0005-0000-0000-000052430000}"/>
    <cellStyle name="40% - Accent5 102" xfId="17553" xr:uid="{00000000-0005-0000-0000-000053430000}"/>
    <cellStyle name="40% - Accent5 102 2" xfId="17554" xr:uid="{00000000-0005-0000-0000-000054430000}"/>
    <cellStyle name="40% - Accent5 103" xfId="17555" xr:uid="{00000000-0005-0000-0000-000055430000}"/>
    <cellStyle name="40% - Accent5 103 2" xfId="17556" xr:uid="{00000000-0005-0000-0000-000056430000}"/>
    <cellStyle name="40% - Accent5 104" xfId="17557" xr:uid="{00000000-0005-0000-0000-000057430000}"/>
    <cellStyle name="40% - Accent5 104 2" xfId="17558" xr:uid="{00000000-0005-0000-0000-000058430000}"/>
    <cellStyle name="40% - Accent5 105" xfId="17559" xr:uid="{00000000-0005-0000-0000-000059430000}"/>
    <cellStyle name="40% - Accent5 105 2" xfId="17560" xr:uid="{00000000-0005-0000-0000-00005A430000}"/>
    <cellStyle name="40% - Accent5 106" xfId="17561" xr:uid="{00000000-0005-0000-0000-00005B430000}"/>
    <cellStyle name="40% - Accent5 106 2" xfId="17562" xr:uid="{00000000-0005-0000-0000-00005C430000}"/>
    <cellStyle name="40% - Accent5 107" xfId="17563" xr:uid="{00000000-0005-0000-0000-00005D430000}"/>
    <cellStyle name="40% - Accent5 107 2" xfId="17564" xr:uid="{00000000-0005-0000-0000-00005E430000}"/>
    <cellStyle name="40% - Accent5 108" xfId="17565" xr:uid="{00000000-0005-0000-0000-00005F430000}"/>
    <cellStyle name="40% - Accent5 108 2" xfId="17566" xr:uid="{00000000-0005-0000-0000-000060430000}"/>
    <cellStyle name="40% - Accent5 109" xfId="17567" xr:uid="{00000000-0005-0000-0000-000061430000}"/>
    <cellStyle name="40% - Accent5 109 2" xfId="17568" xr:uid="{00000000-0005-0000-0000-000062430000}"/>
    <cellStyle name="40% - Accent5 11" xfId="17569" xr:uid="{00000000-0005-0000-0000-000063430000}"/>
    <cellStyle name="40% - Accent5 11 2" xfId="17570" xr:uid="{00000000-0005-0000-0000-000064430000}"/>
    <cellStyle name="40% - Accent5 11 2 2" xfId="17571" xr:uid="{00000000-0005-0000-0000-000065430000}"/>
    <cellStyle name="40% - Accent5 11 2 3" xfId="17572" xr:uid="{00000000-0005-0000-0000-000066430000}"/>
    <cellStyle name="40% - Accent5 11 2 4" xfId="17573" xr:uid="{00000000-0005-0000-0000-000067430000}"/>
    <cellStyle name="40% - Accent5 11 2_Essbase BS Tax Accounts EOY" xfId="17574" xr:uid="{00000000-0005-0000-0000-000068430000}"/>
    <cellStyle name="40% - Accent5 11 3" xfId="17575" xr:uid="{00000000-0005-0000-0000-000069430000}"/>
    <cellStyle name="40% - Accent5 11 3 2" xfId="17576" xr:uid="{00000000-0005-0000-0000-00006A430000}"/>
    <cellStyle name="40% - Accent5 11 4" xfId="17577" xr:uid="{00000000-0005-0000-0000-00006B430000}"/>
    <cellStyle name="40% - Accent5 11 4 2" xfId="17578" xr:uid="{00000000-0005-0000-0000-00006C430000}"/>
    <cellStyle name="40% - Accent5 11 4 3" xfId="17579" xr:uid="{00000000-0005-0000-0000-00006D430000}"/>
    <cellStyle name="40% - Accent5 11 4 4" xfId="17580" xr:uid="{00000000-0005-0000-0000-00006E430000}"/>
    <cellStyle name="40% - Accent5 11 4_Essbase BS Tax Accounts EOY" xfId="17581" xr:uid="{00000000-0005-0000-0000-00006F430000}"/>
    <cellStyle name="40% - Accent5 11 5" xfId="17582" xr:uid="{00000000-0005-0000-0000-000070430000}"/>
    <cellStyle name="40% - Accent5 11_Essbase BS Tax Accounts EOY" xfId="17583" xr:uid="{00000000-0005-0000-0000-000071430000}"/>
    <cellStyle name="40% - Accent5 110" xfId="17584" xr:uid="{00000000-0005-0000-0000-000072430000}"/>
    <cellStyle name="40% - Accent5 110 2" xfId="17585" xr:uid="{00000000-0005-0000-0000-000073430000}"/>
    <cellStyle name="40% - Accent5 111" xfId="17586" xr:uid="{00000000-0005-0000-0000-000074430000}"/>
    <cellStyle name="40% - Accent5 112" xfId="17587" xr:uid="{00000000-0005-0000-0000-000075430000}"/>
    <cellStyle name="40% - Accent5 113" xfId="17588" xr:uid="{00000000-0005-0000-0000-000076430000}"/>
    <cellStyle name="40% - Accent5 114" xfId="17589" xr:uid="{00000000-0005-0000-0000-000077430000}"/>
    <cellStyle name="40% - Accent5 115" xfId="17590" xr:uid="{00000000-0005-0000-0000-000078430000}"/>
    <cellStyle name="40% - Accent5 116" xfId="17591" xr:uid="{00000000-0005-0000-0000-000079430000}"/>
    <cellStyle name="40% - Accent5 117" xfId="17592" xr:uid="{00000000-0005-0000-0000-00007A430000}"/>
    <cellStyle name="40% - Accent5 118" xfId="17593" xr:uid="{00000000-0005-0000-0000-00007B430000}"/>
    <cellStyle name="40% - Accent5 119" xfId="17594" xr:uid="{00000000-0005-0000-0000-00007C430000}"/>
    <cellStyle name="40% - Accent5 12" xfId="17595" xr:uid="{00000000-0005-0000-0000-00007D430000}"/>
    <cellStyle name="40% - Accent5 12 2" xfId="17596" xr:uid="{00000000-0005-0000-0000-00007E430000}"/>
    <cellStyle name="40% - Accent5 12 2 2" xfId="17597" xr:uid="{00000000-0005-0000-0000-00007F430000}"/>
    <cellStyle name="40% - Accent5 12 2 3" xfId="17598" xr:uid="{00000000-0005-0000-0000-000080430000}"/>
    <cellStyle name="40% - Accent5 12 2 4" xfId="17599" xr:uid="{00000000-0005-0000-0000-000081430000}"/>
    <cellStyle name="40% - Accent5 12 2_Essbase BS Tax Accounts EOY" xfId="17600" xr:uid="{00000000-0005-0000-0000-000082430000}"/>
    <cellStyle name="40% - Accent5 12 3" xfId="17601" xr:uid="{00000000-0005-0000-0000-000083430000}"/>
    <cellStyle name="40% - Accent5 12 3 2" xfId="17602" xr:uid="{00000000-0005-0000-0000-000084430000}"/>
    <cellStyle name="40% - Accent5 12 4" xfId="17603" xr:uid="{00000000-0005-0000-0000-000085430000}"/>
    <cellStyle name="40% - Accent5 12 4 2" xfId="17604" xr:uid="{00000000-0005-0000-0000-000086430000}"/>
    <cellStyle name="40% - Accent5 12 4 3" xfId="17605" xr:uid="{00000000-0005-0000-0000-000087430000}"/>
    <cellStyle name="40% - Accent5 12 4 4" xfId="17606" xr:uid="{00000000-0005-0000-0000-000088430000}"/>
    <cellStyle name="40% - Accent5 12 4_Essbase BS Tax Accounts EOY" xfId="17607" xr:uid="{00000000-0005-0000-0000-000089430000}"/>
    <cellStyle name="40% - Accent5 12 5" xfId="17608" xr:uid="{00000000-0005-0000-0000-00008A430000}"/>
    <cellStyle name="40% - Accent5 12_Essbase BS Tax Accounts EOY" xfId="17609" xr:uid="{00000000-0005-0000-0000-00008B430000}"/>
    <cellStyle name="40% - Accent5 13" xfId="17610" xr:uid="{00000000-0005-0000-0000-00008C430000}"/>
    <cellStyle name="40% - Accent5 13 2" xfId="17611" xr:uid="{00000000-0005-0000-0000-00008D430000}"/>
    <cellStyle name="40% - Accent5 13 2 2" xfId="17612" xr:uid="{00000000-0005-0000-0000-00008E430000}"/>
    <cellStyle name="40% - Accent5 13 2 3" xfId="17613" xr:uid="{00000000-0005-0000-0000-00008F430000}"/>
    <cellStyle name="40% - Accent5 13 2 4" xfId="17614" xr:uid="{00000000-0005-0000-0000-000090430000}"/>
    <cellStyle name="40% - Accent5 13 2_Essbase BS Tax Accounts EOY" xfId="17615" xr:uid="{00000000-0005-0000-0000-000091430000}"/>
    <cellStyle name="40% - Accent5 13 3" xfId="17616" xr:uid="{00000000-0005-0000-0000-000092430000}"/>
    <cellStyle name="40% - Accent5 13 3 2" xfId="17617" xr:uid="{00000000-0005-0000-0000-000093430000}"/>
    <cellStyle name="40% - Accent5 13 4" xfId="17618" xr:uid="{00000000-0005-0000-0000-000094430000}"/>
    <cellStyle name="40% - Accent5 13 4 2" xfId="17619" xr:uid="{00000000-0005-0000-0000-000095430000}"/>
    <cellStyle name="40% - Accent5 13 4 3" xfId="17620" xr:uid="{00000000-0005-0000-0000-000096430000}"/>
    <cellStyle name="40% - Accent5 13 4 4" xfId="17621" xr:uid="{00000000-0005-0000-0000-000097430000}"/>
    <cellStyle name="40% - Accent5 13 4_Essbase BS Tax Accounts EOY" xfId="17622" xr:uid="{00000000-0005-0000-0000-000098430000}"/>
    <cellStyle name="40% - Accent5 13 5" xfId="17623" xr:uid="{00000000-0005-0000-0000-000099430000}"/>
    <cellStyle name="40% - Accent5 13_Essbase BS Tax Accounts EOY" xfId="17624" xr:uid="{00000000-0005-0000-0000-00009A430000}"/>
    <cellStyle name="40% - Accent5 14" xfId="17625" xr:uid="{00000000-0005-0000-0000-00009B430000}"/>
    <cellStyle name="40% - Accent5 14 2" xfId="17626" xr:uid="{00000000-0005-0000-0000-00009C430000}"/>
    <cellStyle name="40% - Accent5 14 2 2" xfId="17627" xr:uid="{00000000-0005-0000-0000-00009D430000}"/>
    <cellStyle name="40% - Accent5 14 2 3" xfId="17628" xr:uid="{00000000-0005-0000-0000-00009E430000}"/>
    <cellStyle name="40% - Accent5 14 2 4" xfId="17629" xr:uid="{00000000-0005-0000-0000-00009F430000}"/>
    <cellStyle name="40% - Accent5 14 2_Essbase BS Tax Accounts EOY" xfId="17630" xr:uid="{00000000-0005-0000-0000-0000A0430000}"/>
    <cellStyle name="40% - Accent5 14 3" xfId="17631" xr:uid="{00000000-0005-0000-0000-0000A1430000}"/>
    <cellStyle name="40% - Accent5 14 3 2" xfId="17632" xr:uid="{00000000-0005-0000-0000-0000A2430000}"/>
    <cellStyle name="40% - Accent5 14 4" xfId="17633" xr:uid="{00000000-0005-0000-0000-0000A3430000}"/>
    <cellStyle name="40% - Accent5 14 4 2" xfId="17634" xr:uid="{00000000-0005-0000-0000-0000A4430000}"/>
    <cellStyle name="40% - Accent5 14 4 3" xfId="17635" xr:uid="{00000000-0005-0000-0000-0000A5430000}"/>
    <cellStyle name="40% - Accent5 14 4 4" xfId="17636" xr:uid="{00000000-0005-0000-0000-0000A6430000}"/>
    <cellStyle name="40% - Accent5 14 4_Essbase BS Tax Accounts EOY" xfId="17637" xr:uid="{00000000-0005-0000-0000-0000A7430000}"/>
    <cellStyle name="40% - Accent5 14 5" xfId="17638" xr:uid="{00000000-0005-0000-0000-0000A8430000}"/>
    <cellStyle name="40% - Accent5 14_Essbase BS Tax Accounts EOY" xfId="17639" xr:uid="{00000000-0005-0000-0000-0000A9430000}"/>
    <cellStyle name="40% - Accent5 15" xfId="17640" xr:uid="{00000000-0005-0000-0000-0000AA430000}"/>
    <cellStyle name="40% - Accent5 15 2" xfId="17641" xr:uid="{00000000-0005-0000-0000-0000AB430000}"/>
    <cellStyle name="40% - Accent5 15 2 2" xfId="17642" xr:uid="{00000000-0005-0000-0000-0000AC430000}"/>
    <cellStyle name="40% - Accent5 15 2 3" xfId="17643" xr:uid="{00000000-0005-0000-0000-0000AD430000}"/>
    <cellStyle name="40% - Accent5 15 2 4" xfId="17644" xr:uid="{00000000-0005-0000-0000-0000AE430000}"/>
    <cellStyle name="40% - Accent5 15 2_Essbase BS Tax Accounts EOY" xfId="17645" xr:uid="{00000000-0005-0000-0000-0000AF430000}"/>
    <cellStyle name="40% - Accent5 15 3" xfId="17646" xr:uid="{00000000-0005-0000-0000-0000B0430000}"/>
    <cellStyle name="40% - Accent5 15 3 2" xfId="17647" xr:uid="{00000000-0005-0000-0000-0000B1430000}"/>
    <cellStyle name="40% - Accent5 15 4" xfId="17648" xr:uid="{00000000-0005-0000-0000-0000B2430000}"/>
    <cellStyle name="40% - Accent5 15 4 2" xfId="17649" xr:uid="{00000000-0005-0000-0000-0000B3430000}"/>
    <cellStyle name="40% - Accent5 15 4 3" xfId="17650" xr:uid="{00000000-0005-0000-0000-0000B4430000}"/>
    <cellStyle name="40% - Accent5 15 4 4" xfId="17651" xr:uid="{00000000-0005-0000-0000-0000B5430000}"/>
    <cellStyle name="40% - Accent5 15 4_Essbase BS Tax Accounts EOY" xfId="17652" xr:uid="{00000000-0005-0000-0000-0000B6430000}"/>
    <cellStyle name="40% - Accent5 15 5" xfId="17653" xr:uid="{00000000-0005-0000-0000-0000B7430000}"/>
    <cellStyle name="40% - Accent5 15_Essbase BS Tax Accounts EOY" xfId="17654" xr:uid="{00000000-0005-0000-0000-0000B8430000}"/>
    <cellStyle name="40% - Accent5 16" xfId="17655" xr:uid="{00000000-0005-0000-0000-0000B9430000}"/>
    <cellStyle name="40% - Accent5 16 2" xfId="17656" xr:uid="{00000000-0005-0000-0000-0000BA430000}"/>
    <cellStyle name="40% - Accent5 16 2 2" xfId="17657" xr:uid="{00000000-0005-0000-0000-0000BB430000}"/>
    <cellStyle name="40% - Accent5 16 2 3" xfId="17658" xr:uid="{00000000-0005-0000-0000-0000BC430000}"/>
    <cellStyle name="40% - Accent5 16 2 4" xfId="17659" xr:uid="{00000000-0005-0000-0000-0000BD430000}"/>
    <cellStyle name="40% - Accent5 16 2_Essbase BS Tax Accounts EOY" xfId="17660" xr:uid="{00000000-0005-0000-0000-0000BE430000}"/>
    <cellStyle name="40% - Accent5 16 3" xfId="17661" xr:uid="{00000000-0005-0000-0000-0000BF430000}"/>
    <cellStyle name="40% - Accent5 16 3 2" xfId="17662" xr:uid="{00000000-0005-0000-0000-0000C0430000}"/>
    <cellStyle name="40% - Accent5 16 4" xfId="17663" xr:uid="{00000000-0005-0000-0000-0000C1430000}"/>
    <cellStyle name="40% - Accent5 16 4 2" xfId="17664" xr:uid="{00000000-0005-0000-0000-0000C2430000}"/>
    <cellStyle name="40% - Accent5 16 4 3" xfId="17665" xr:uid="{00000000-0005-0000-0000-0000C3430000}"/>
    <cellStyle name="40% - Accent5 16 4 4" xfId="17666" xr:uid="{00000000-0005-0000-0000-0000C4430000}"/>
    <cellStyle name="40% - Accent5 16 4_Essbase BS Tax Accounts EOY" xfId="17667" xr:uid="{00000000-0005-0000-0000-0000C5430000}"/>
    <cellStyle name="40% - Accent5 16 5" xfId="17668" xr:uid="{00000000-0005-0000-0000-0000C6430000}"/>
    <cellStyle name="40% - Accent5 16_Essbase BS Tax Accounts EOY" xfId="17669" xr:uid="{00000000-0005-0000-0000-0000C7430000}"/>
    <cellStyle name="40% - Accent5 17" xfId="17670" xr:uid="{00000000-0005-0000-0000-0000C8430000}"/>
    <cellStyle name="40% - Accent5 17 2" xfId="17671" xr:uid="{00000000-0005-0000-0000-0000C9430000}"/>
    <cellStyle name="40% - Accent5 17 2 2" xfId="17672" xr:uid="{00000000-0005-0000-0000-0000CA430000}"/>
    <cellStyle name="40% - Accent5 17 2 3" xfId="17673" xr:uid="{00000000-0005-0000-0000-0000CB430000}"/>
    <cellStyle name="40% - Accent5 17 2 4" xfId="17674" xr:uid="{00000000-0005-0000-0000-0000CC430000}"/>
    <cellStyle name="40% - Accent5 17 2_Essbase BS Tax Accounts EOY" xfId="17675" xr:uid="{00000000-0005-0000-0000-0000CD430000}"/>
    <cellStyle name="40% - Accent5 17 3" xfId="17676" xr:uid="{00000000-0005-0000-0000-0000CE430000}"/>
    <cellStyle name="40% - Accent5 17 3 2" xfId="17677" xr:uid="{00000000-0005-0000-0000-0000CF430000}"/>
    <cellStyle name="40% - Accent5 17 4" xfId="17678" xr:uid="{00000000-0005-0000-0000-0000D0430000}"/>
    <cellStyle name="40% - Accent5 17 4 2" xfId="17679" xr:uid="{00000000-0005-0000-0000-0000D1430000}"/>
    <cellStyle name="40% - Accent5 17 4 3" xfId="17680" xr:uid="{00000000-0005-0000-0000-0000D2430000}"/>
    <cellStyle name="40% - Accent5 17 4 4" xfId="17681" xr:uid="{00000000-0005-0000-0000-0000D3430000}"/>
    <cellStyle name="40% - Accent5 17 4_Essbase BS Tax Accounts EOY" xfId="17682" xr:uid="{00000000-0005-0000-0000-0000D4430000}"/>
    <cellStyle name="40% - Accent5 17 5" xfId="17683" xr:uid="{00000000-0005-0000-0000-0000D5430000}"/>
    <cellStyle name="40% - Accent5 17_Essbase BS Tax Accounts EOY" xfId="17684" xr:uid="{00000000-0005-0000-0000-0000D6430000}"/>
    <cellStyle name="40% - Accent5 18" xfId="17685" xr:uid="{00000000-0005-0000-0000-0000D7430000}"/>
    <cellStyle name="40% - Accent5 18 2" xfId="17686" xr:uid="{00000000-0005-0000-0000-0000D8430000}"/>
    <cellStyle name="40% - Accent5 18 2 2" xfId="17687" xr:uid="{00000000-0005-0000-0000-0000D9430000}"/>
    <cellStyle name="40% - Accent5 18 2 3" xfId="17688" xr:uid="{00000000-0005-0000-0000-0000DA430000}"/>
    <cellStyle name="40% - Accent5 18 2 4" xfId="17689" xr:uid="{00000000-0005-0000-0000-0000DB430000}"/>
    <cellStyle name="40% - Accent5 18 2_Essbase BS Tax Accounts EOY" xfId="17690" xr:uid="{00000000-0005-0000-0000-0000DC430000}"/>
    <cellStyle name="40% - Accent5 18 3" xfId="17691" xr:uid="{00000000-0005-0000-0000-0000DD430000}"/>
    <cellStyle name="40% - Accent5 18 3 2" xfId="17692" xr:uid="{00000000-0005-0000-0000-0000DE430000}"/>
    <cellStyle name="40% - Accent5 18 4" xfId="17693" xr:uid="{00000000-0005-0000-0000-0000DF430000}"/>
    <cellStyle name="40% - Accent5 18 4 2" xfId="17694" xr:uid="{00000000-0005-0000-0000-0000E0430000}"/>
    <cellStyle name="40% - Accent5 18 4 3" xfId="17695" xr:uid="{00000000-0005-0000-0000-0000E1430000}"/>
    <cellStyle name="40% - Accent5 18 4 4" xfId="17696" xr:uid="{00000000-0005-0000-0000-0000E2430000}"/>
    <cellStyle name="40% - Accent5 18 4_Essbase BS Tax Accounts EOY" xfId="17697" xr:uid="{00000000-0005-0000-0000-0000E3430000}"/>
    <cellStyle name="40% - Accent5 18 5" xfId="17698" xr:uid="{00000000-0005-0000-0000-0000E4430000}"/>
    <cellStyle name="40% - Accent5 18_Essbase BS Tax Accounts EOY" xfId="17699" xr:uid="{00000000-0005-0000-0000-0000E5430000}"/>
    <cellStyle name="40% - Accent5 19" xfId="17700" xr:uid="{00000000-0005-0000-0000-0000E6430000}"/>
    <cellStyle name="40% - Accent5 19 2" xfId="17701" xr:uid="{00000000-0005-0000-0000-0000E7430000}"/>
    <cellStyle name="40% - Accent5 19 2 2" xfId="17702" xr:uid="{00000000-0005-0000-0000-0000E8430000}"/>
    <cellStyle name="40% - Accent5 19 2 3" xfId="17703" xr:uid="{00000000-0005-0000-0000-0000E9430000}"/>
    <cellStyle name="40% - Accent5 19 2 4" xfId="17704" xr:uid="{00000000-0005-0000-0000-0000EA430000}"/>
    <cellStyle name="40% - Accent5 19 2_Essbase BS Tax Accounts EOY" xfId="17705" xr:uid="{00000000-0005-0000-0000-0000EB430000}"/>
    <cellStyle name="40% - Accent5 19 3" xfId="17706" xr:uid="{00000000-0005-0000-0000-0000EC430000}"/>
    <cellStyle name="40% - Accent5 19 3 2" xfId="17707" xr:uid="{00000000-0005-0000-0000-0000ED430000}"/>
    <cellStyle name="40% - Accent5 19 4" xfId="17708" xr:uid="{00000000-0005-0000-0000-0000EE430000}"/>
    <cellStyle name="40% - Accent5 19 4 2" xfId="17709" xr:uid="{00000000-0005-0000-0000-0000EF430000}"/>
    <cellStyle name="40% - Accent5 19 4 3" xfId="17710" xr:uid="{00000000-0005-0000-0000-0000F0430000}"/>
    <cellStyle name="40% - Accent5 19 4 4" xfId="17711" xr:uid="{00000000-0005-0000-0000-0000F1430000}"/>
    <cellStyle name="40% - Accent5 19 4_Essbase BS Tax Accounts EOY" xfId="17712" xr:uid="{00000000-0005-0000-0000-0000F2430000}"/>
    <cellStyle name="40% - Accent5 19 5" xfId="17713" xr:uid="{00000000-0005-0000-0000-0000F3430000}"/>
    <cellStyle name="40% - Accent5 19_Essbase BS Tax Accounts EOY" xfId="17714" xr:uid="{00000000-0005-0000-0000-0000F4430000}"/>
    <cellStyle name="40% - Accent5 2" xfId="17715" xr:uid="{00000000-0005-0000-0000-0000F5430000}"/>
    <cellStyle name="40% - Accent5 2 10" xfId="17716" xr:uid="{00000000-0005-0000-0000-0000F6430000}"/>
    <cellStyle name="40% - Accent5 2 10 2" xfId="17717" xr:uid="{00000000-0005-0000-0000-0000F7430000}"/>
    <cellStyle name="40% - Accent5 2 10 2 2" xfId="17718" xr:uid="{00000000-0005-0000-0000-0000F8430000}"/>
    <cellStyle name="40% - Accent5 2 10 2 3" xfId="17719" xr:uid="{00000000-0005-0000-0000-0000F9430000}"/>
    <cellStyle name="40% - Accent5 2 10 2_Essbase BS Tax Accounts EOY" xfId="17720" xr:uid="{00000000-0005-0000-0000-0000FA430000}"/>
    <cellStyle name="40% - Accent5 2 10 3" xfId="17721" xr:uid="{00000000-0005-0000-0000-0000FB430000}"/>
    <cellStyle name="40% - Accent5 2 10 4" xfId="17722" xr:uid="{00000000-0005-0000-0000-0000FC430000}"/>
    <cellStyle name="40% - Accent5 2 10_Essbase BS Tax Accounts EOY" xfId="17723" xr:uid="{00000000-0005-0000-0000-0000FD430000}"/>
    <cellStyle name="40% - Accent5 2 11" xfId="17724" xr:uid="{00000000-0005-0000-0000-0000FE430000}"/>
    <cellStyle name="40% - Accent5 2 11 2" xfId="17725" xr:uid="{00000000-0005-0000-0000-0000FF430000}"/>
    <cellStyle name="40% - Accent5 2 11 2 2" xfId="17726" xr:uid="{00000000-0005-0000-0000-000000440000}"/>
    <cellStyle name="40% - Accent5 2 11 3" xfId="17727" xr:uid="{00000000-0005-0000-0000-000001440000}"/>
    <cellStyle name="40% - Accent5 2 11 4" xfId="17728" xr:uid="{00000000-0005-0000-0000-000002440000}"/>
    <cellStyle name="40% - Accent5 2 11_Essbase BS Tax Accounts EOY" xfId="17729" xr:uid="{00000000-0005-0000-0000-000003440000}"/>
    <cellStyle name="40% - Accent5 2 12" xfId="17730" xr:uid="{00000000-0005-0000-0000-000004440000}"/>
    <cellStyle name="40% - Accent5 2 12 2" xfId="17731" xr:uid="{00000000-0005-0000-0000-000005440000}"/>
    <cellStyle name="40% - Accent5 2 12 2 2" xfId="17732" xr:uid="{00000000-0005-0000-0000-000006440000}"/>
    <cellStyle name="40% - Accent5 2 12 3" xfId="17733" xr:uid="{00000000-0005-0000-0000-000007440000}"/>
    <cellStyle name="40% - Accent5 2 12 4" xfId="17734" xr:uid="{00000000-0005-0000-0000-000008440000}"/>
    <cellStyle name="40% - Accent5 2 12_Essbase BS Tax Accounts EOY" xfId="17735" xr:uid="{00000000-0005-0000-0000-000009440000}"/>
    <cellStyle name="40% - Accent5 2 13" xfId="17736" xr:uid="{00000000-0005-0000-0000-00000A440000}"/>
    <cellStyle name="40% - Accent5 2 13 2" xfId="17737" xr:uid="{00000000-0005-0000-0000-00000B440000}"/>
    <cellStyle name="40% - Accent5 2 13 2 2" xfId="17738" xr:uid="{00000000-0005-0000-0000-00000C440000}"/>
    <cellStyle name="40% - Accent5 2 13 3" xfId="17739" xr:uid="{00000000-0005-0000-0000-00000D440000}"/>
    <cellStyle name="40% - Accent5 2 14" xfId="17740" xr:uid="{00000000-0005-0000-0000-00000E440000}"/>
    <cellStyle name="40% - Accent5 2 14 2" xfId="17741" xr:uid="{00000000-0005-0000-0000-00000F440000}"/>
    <cellStyle name="40% - Accent5 2 14 3" xfId="17742" xr:uid="{00000000-0005-0000-0000-000010440000}"/>
    <cellStyle name="40% - Accent5 2 14_Essbase BS Tax Accounts EOY" xfId="17743" xr:uid="{00000000-0005-0000-0000-000011440000}"/>
    <cellStyle name="40% - Accent5 2 2" xfId="17744" xr:uid="{00000000-0005-0000-0000-000012440000}"/>
    <cellStyle name="40% - Accent5 2 2 10" xfId="17745" xr:uid="{00000000-0005-0000-0000-000013440000}"/>
    <cellStyle name="40% - Accent5 2 2 11" xfId="17746" xr:uid="{00000000-0005-0000-0000-000014440000}"/>
    <cellStyle name="40% - Accent5 2 2 12" xfId="17747" xr:uid="{00000000-0005-0000-0000-000015440000}"/>
    <cellStyle name="40% - Accent5 2 2 2" xfId="17748" xr:uid="{00000000-0005-0000-0000-000016440000}"/>
    <cellStyle name="40% - Accent5 2 2 2 2" xfId="17749" xr:uid="{00000000-0005-0000-0000-000017440000}"/>
    <cellStyle name="40% - Accent5 2 2 2 2 2" xfId="17750" xr:uid="{00000000-0005-0000-0000-000018440000}"/>
    <cellStyle name="40% - Accent5 2 2 2 2 2 2" xfId="17751" xr:uid="{00000000-0005-0000-0000-000019440000}"/>
    <cellStyle name="40% - Accent5 2 2 2 2 3" xfId="17752" xr:uid="{00000000-0005-0000-0000-00001A440000}"/>
    <cellStyle name="40% - Accent5 2 2 2 2 4" xfId="17753" xr:uid="{00000000-0005-0000-0000-00001B440000}"/>
    <cellStyle name="40% - Accent5 2 2 2 2_Essbase BS Tax Accounts EOY" xfId="17754" xr:uid="{00000000-0005-0000-0000-00001C440000}"/>
    <cellStyle name="40% - Accent5 2 2 2 3" xfId="17755" xr:uid="{00000000-0005-0000-0000-00001D440000}"/>
    <cellStyle name="40% - Accent5 2 2 2 3 2" xfId="17756" xr:uid="{00000000-0005-0000-0000-00001E440000}"/>
    <cellStyle name="40% - Accent5 2 2 2 3 2 2" xfId="17757" xr:uid="{00000000-0005-0000-0000-00001F440000}"/>
    <cellStyle name="40% - Accent5 2 2 2 3 3" xfId="17758" xr:uid="{00000000-0005-0000-0000-000020440000}"/>
    <cellStyle name="40% - Accent5 2 2 2 4" xfId="17759" xr:uid="{00000000-0005-0000-0000-000021440000}"/>
    <cellStyle name="40% - Accent5 2 2 2 4 2" xfId="17760" xr:uid="{00000000-0005-0000-0000-000022440000}"/>
    <cellStyle name="40% - Accent5 2 2 2 4 2 2" xfId="17761" xr:uid="{00000000-0005-0000-0000-000023440000}"/>
    <cellStyle name="40% - Accent5 2 2 2 4 3" xfId="17762" xr:uid="{00000000-0005-0000-0000-000024440000}"/>
    <cellStyle name="40% - Accent5 2 2 2 5" xfId="17763" xr:uid="{00000000-0005-0000-0000-000025440000}"/>
    <cellStyle name="40% - Accent5 2 2 2 5 2" xfId="17764" xr:uid="{00000000-0005-0000-0000-000026440000}"/>
    <cellStyle name="40% - Accent5 2 2 2_Essbase BS Tax Accounts EOY" xfId="17765" xr:uid="{00000000-0005-0000-0000-000027440000}"/>
    <cellStyle name="40% - Accent5 2 2 3" xfId="17766" xr:uid="{00000000-0005-0000-0000-000028440000}"/>
    <cellStyle name="40% - Accent5 2 2 3 2" xfId="17767" xr:uid="{00000000-0005-0000-0000-000029440000}"/>
    <cellStyle name="40% - Accent5 2 2 3 2 2" xfId="17768" xr:uid="{00000000-0005-0000-0000-00002A440000}"/>
    <cellStyle name="40% - Accent5 2 2 3 3" xfId="17769" xr:uid="{00000000-0005-0000-0000-00002B440000}"/>
    <cellStyle name="40% - Accent5 2 2 3 4" xfId="17770" xr:uid="{00000000-0005-0000-0000-00002C440000}"/>
    <cellStyle name="40% - Accent5 2 2 3 5" xfId="17771" xr:uid="{00000000-0005-0000-0000-00002D440000}"/>
    <cellStyle name="40% - Accent5 2 2 3_Essbase BS Tax Accounts EOY" xfId="17772" xr:uid="{00000000-0005-0000-0000-00002E440000}"/>
    <cellStyle name="40% - Accent5 2 2 4" xfId="17773" xr:uid="{00000000-0005-0000-0000-00002F440000}"/>
    <cellStyle name="40% - Accent5 2 2 4 2" xfId="17774" xr:uid="{00000000-0005-0000-0000-000030440000}"/>
    <cellStyle name="40% - Accent5 2 2 4 2 2" xfId="17775" xr:uid="{00000000-0005-0000-0000-000031440000}"/>
    <cellStyle name="40% - Accent5 2 2 4 2 3" xfId="17776" xr:uid="{00000000-0005-0000-0000-000032440000}"/>
    <cellStyle name="40% - Accent5 2 2 4 3" xfId="17777" xr:uid="{00000000-0005-0000-0000-000033440000}"/>
    <cellStyle name="40% - Accent5 2 2 4 4" xfId="17778" xr:uid="{00000000-0005-0000-0000-000034440000}"/>
    <cellStyle name="40% - Accent5 2 2 4_Essbase BS Tax Accounts EOY" xfId="17779" xr:uid="{00000000-0005-0000-0000-000035440000}"/>
    <cellStyle name="40% - Accent5 2 2 5" xfId="17780" xr:uid="{00000000-0005-0000-0000-000036440000}"/>
    <cellStyle name="40% - Accent5 2 2 6" xfId="17781" xr:uid="{00000000-0005-0000-0000-000037440000}"/>
    <cellStyle name="40% - Accent5 2 2 6 2" xfId="17782" xr:uid="{00000000-0005-0000-0000-000038440000}"/>
    <cellStyle name="40% - Accent5 2 2 6 2 2" xfId="17783" xr:uid="{00000000-0005-0000-0000-000039440000}"/>
    <cellStyle name="40% - Accent5 2 2 6 3" xfId="17784" xr:uid="{00000000-0005-0000-0000-00003A440000}"/>
    <cellStyle name="40% - Accent5 2 2 6 4" xfId="17785" xr:uid="{00000000-0005-0000-0000-00003B440000}"/>
    <cellStyle name="40% - Accent5 2 2 7" xfId="17786" xr:uid="{00000000-0005-0000-0000-00003C440000}"/>
    <cellStyle name="40% - Accent5 2 2 7 2" xfId="17787" xr:uid="{00000000-0005-0000-0000-00003D440000}"/>
    <cellStyle name="40% - Accent5 2 2 7 2 2" xfId="17788" xr:uid="{00000000-0005-0000-0000-00003E440000}"/>
    <cellStyle name="40% - Accent5 2 2 7 3" xfId="17789" xr:uid="{00000000-0005-0000-0000-00003F440000}"/>
    <cellStyle name="40% - Accent5 2 2 7 4" xfId="17790" xr:uid="{00000000-0005-0000-0000-000040440000}"/>
    <cellStyle name="40% - Accent5 2 2 7_Essbase BS Tax Accounts EOY" xfId="17791" xr:uid="{00000000-0005-0000-0000-000041440000}"/>
    <cellStyle name="40% - Accent5 2 2 8" xfId="17792" xr:uid="{00000000-0005-0000-0000-000042440000}"/>
    <cellStyle name="40% - Accent5 2 2 8 2" xfId="17793" xr:uid="{00000000-0005-0000-0000-000043440000}"/>
    <cellStyle name="40% - Accent5 2 2 8 2 2" xfId="17794" xr:uid="{00000000-0005-0000-0000-000044440000}"/>
    <cellStyle name="40% - Accent5 2 2 8 3" xfId="17795" xr:uid="{00000000-0005-0000-0000-000045440000}"/>
    <cellStyle name="40% - Accent5 2 2 9" xfId="17796" xr:uid="{00000000-0005-0000-0000-000046440000}"/>
    <cellStyle name="40% - Accent5 2 2 9 2" xfId="17797" xr:uid="{00000000-0005-0000-0000-000047440000}"/>
    <cellStyle name="40% - Accent5 2 2_Basis Info" xfId="17798" xr:uid="{00000000-0005-0000-0000-000048440000}"/>
    <cellStyle name="40% - Accent5 2 3" xfId="17799" xr:uid="{00000000-0005-0000-0000-000049440000}"/>
    <cellStyle name="40% - Accent5 2 3 10" xfId="17800" xr:uid="{00000000-0005-0000-0000-00004A440000}"/>
    <cellStyle name="40% - Accent5 2 3 10 2" xfId="17801" xr:uid="{00000000-0005-0000-0000-00004B440000}"/>
    <cellStyle name="40% - Accent5 2 3 10 2 2" xfId="17802" xr:uid="{00000000-0005-0000-0000-00004C440000}"/>
    <cellStyle name="40% - Accent5 2 3 10 3" xfId="17803" xr:uid="{00000000-0005-0000-0000-00004D440000}"/>
    <cellStyle name="40% - Accent5 2 3 10 4" xfId="17804" xr:uid="{00000000-0005-0000-0000-00004E440000}"/>
    <cellStyle name="40% - Accent5 2 3 11" xfId="17805" xr:uid="{00000000-0005-0000-0000-00004F440000}"/>
    <cellStyle name="40% - Accent5 2 3 11 2" xfId="17806" xr:uid="{00000000-0005-0000-0000-000050440000}"/>
    <cellStyle name="40% - Accent5 2 3 11 2 2" xfId="17807" xr:uid="{00000000-0005-0000-0000-000051440000}"/>
    <cellStyle name="40% - Accent5 2 3 11 3" xfId="17808" xr:uid="{00000000-0005-0000-0000-000052440000}"/>
    <cellStyle name="40% - Accent5 2 3 11 4" xfId="17809" xr:uid="{00000000-0005-0000-0000-000053440000}"/>
    <cellStyle name="40% - Accent5 2 3 11_Essbase BS Tax Accounts EOY" xfId="17810" xr:uid="{00000000-0005-0000-0000-000054440000}"/>
    <cellStyle name="40% - Accent5 2 3 12" xfId="17811" xr:uid="{00000000-0005-0000-0000-000055440000}"/>
    <cellStyle name="40% - Accent5 2 3 12 2" xfId="17812" xr:uid="{00000000-0005-0000-0000-000056440000}"/>
    <cellStyle name="40% - Accent5 2 3 12 3" xfId="17813" xr:uid="{00000000-0005-0000-0000-000057440000}"/>
    <cellStyle name="40% - Accent5 2 3 12_Essbase BS Tax Accounts EOY" xfId="17814" xr:uid="{00000000-0005-0000-0000-000058440000}"/>
    <cellStyle name="40% - Accent5 2 3 13" xfId="17815" xr:uid="{00000000-0005-0000-0000-000059440000}"/>
    <cellStyle name="40% - Accent5 2 3 13 2" xfId="17816" xr:uid="{00000000-0005-0000-0000-00005A440000}"/>
    <cellStyle name="40% - Accent5 2 3 13 3" xfId="17817" xr:uid="{00000000-0005-0000-0000-00005B440000}"/>
    <cellStyle name="40% - Accent5 2 3 13_Essbase BS Tax Accounts EOY" xfId="17818" xr:uid="{00000000-0005-0000-0000-00005C440000}"/>
    <cellStyle name="40% - Accent5 2 3 14" xfId="17819" xr:uid="{00000000-0005-0000-0000-00005D440000}"/>
    <cellStyle name="40% - Accent5 2 3 15" xfId="17820" xr:uid="{00000000-0005-0000-0000-00005E440000}"/>
    <cellStyle name="40% - Accent5 2 3 2" xfId="17821" xr:uid="{00000000-0005-0000-0000-00005F440000}"/>
    <cellStyle name="40% - Accent5 2 3 2 10" xfId="17822" xr:uid="{00000000-0005-0000-0000-000060440000}"/>
    <cellStyle name="40% - Accent5 2 3 2 10 2" xfId="17823" xr:uid="{00000000-0005-0000-0000-000061440000}"/>
    <cellStyle name="40% - Accent5 2 3 2 11" xfId="17824" xr:uid="{00000000-0005-0000-0000-000062440000}"/>
    <cellStyle name="40% - Accent5 2 3 2 12" xfId="17825" xr:uid="{00000000-0005-0000-0000-000063440000}"/>
    <cellStyle name="40% - Accent5 2 3 2 13" xfId="17826" xr:uid="{00000000-0005-0000-0000-000064440000}"/>
    <cellStyle name="40% - Accent5 2 3 2 14" xfId="17827" xr:uid="{00000000-0005-0000-0000-000065440000}"/>
    <cellStyle name="40% - Accent5 2 3 2 2" xfId="17828" xr:uid="{00000000-0005-0000-0000-000066440000}"/>
    <cellStyle name="40% - Accent5 2 3 2 2 2" xfId="17829" xr:uid="{00000000-0005-0000-0000-000067440000}"/>
    <cellStyle name="40% - Accent5 2 3 2 2 2 2" xfId="17830" xr:uid="{00000000-0005-0000-0000-000068440000}"/>
    <cellStyle name="40% - Accent5 2 3 2 2 2 2 2" xfId="17831" xr:uid="{00000000-0005-0000-0000-000069440000}"/>
    <cellStyle name="40% - Accent5 2 3 2 2 2 3" xfId="17832" xr:uid="{00000000-0005-0000-0000-00006A440000}"/>
    <cellStyle name="40% - Accent5 2 3 2 2 2 4" xfId="17833" xr:uid="{00000000-0005-0000-0000-00006B440000}"/>
    <cellStyle name="40% - Accent5 2 3 2 2 3" xfId="17834" xr:uid="{00000000-0005-0000-0000-00006C440000}"/>
    <cellStyle name="40% - Accent5 2 3 2 2 3 2" xfId="17835" xr:uid="{00000000-0005-0000-0000-00006D440000}"/>
    <cellStyle name="40% - Accent5 2 3 2 2 4" xfId="17836" xr:uid="{00000000-0005-0000-0000-00006E440000}"/>
    <cellStyle name="40% - Accent5 2 3 2 2 5" xfId="17837" xr:uid="{00000000-0005-0000-0000-00006F440000}"/>
    <cellStyle name="40% - Accent5 2 3 2 2 6" xfId="17838" xr:uid="{00000000-0005-0000-0000-000070440000}"/>
    <cellStyle name="40% - Accent5 2 3 2 2_Essbase BS Tax Accounts EOY" xfId="17839" xr:uid="{00000000-0005-0000-0000-000071440000}"/>
    <cellStyle name="40% - Accent5 2 3 2 3" xfId="17840" xr:uid="{00000000-0005-0000-0000-000072440000}"/>
    <cellStyle name="40% - Accent5 2 3 2 3 2" xfId="17841" xr:uid="{00000000-0005-0000-0000-000073440000}"/>
    <cellStyle name="40% - Accent5 2 3 2 3 2 2" xfId="17842" xr:uid="{00000000-0005-0000-0000-000074440000}"/>
    <cellStyle name="40% - Accent5 2 3 2 3 2 2 2" xfId="17843" xr:uid="{00000000-0005-0000-0000-000075440000}"/>
    <cellStyle name="40% - Accent5 2 3 2 3 2 2 3" xfId="17844" xr:uid="{00000000-0005-0000-0000-000076440000}"/>
    <cellStyle name="40% - Accent5 2 3 2 3 2 2_Essbase BS Tax Accounts EOY" xfId="17845" xr:uid="{00000000-0005-0000-0000-000077440000}"/>
    <cellStyle name="40% - Accent5 2 3 2 3 2 3" xfId="17846" xr:uid="{00000000-0005-0000-0000-000078440000}"/>
    <cellStyle name="40% - Accent5 2 3 2 3 2 4" xfId="17847" xr:uid="{00000000-0005-0000-0000-000079440000}"/>
    <cellStyle name="40% - Accent5 2 3 2 3 2_Essbase BS Tax Accounts EOY" xfId="17848" xr:uid="{00000000-0005-0000-0000-00007A440000}"/>
    <cellStyle name="40% - Accent5 2 3 2 3 3" xfId="17849" xr:uid="{00000000-0005-0000-0000-00007B440000}"/>
    <cellStyle name="40% - Accent5 2 3 2 3 3 2" xfId="17850" xr:uid="{00000000-0005-0000-0000-00007C440000}"/>
    <cellStyle name="40% - Accent5 2 3 2 3 3 3" xfId="17851" xr:uid="{00000000-0005-0000-0000-00007D440000}"/>
    <cellStyle name="40% - Accent5 2 3 2 3 3_Essbase BS Tax Accounts EOY" xfId="17852" xr:uid="{00000000-0005-0000-0000-00007E440000}"/>
    <cellStyle name="40% - Accent5 2 3 2 3 4" xfId="17853" xr:uid="{00000000-0005-0000-0000-00007F440000}"/>
    <cellStyle name="40% - Accent5 2 3 2 3 5" xfId="17854" xr:uid="{00000000-0005-0000-0000-000080440000}"/>
    <cellStyle name="40% - Accent5 2 3 2 3_Essbase BS Tax Accounts EOY" xfId="17855" xr:uid="{00000000-0005-0000-0000-000081440000}"/>
    <cellStyle name="40% - Accent5 2 3 2 4" xfId="17856" xr:uid="{00000000-0005-0000-0000-000082440000}"/>
    <cellStyle name="40% - Accent5 2 3 2 4 2" xfId="17857" xr:uid="{00000000-0005-0000-0000-000083440000}"/>
    <cellStyle name="40% - Accent5 2 3 2 4 2 2" xfId="17858" xr:uid="{00000000-0005-0000-0000-000084440000}"/>
    <cellStyle name="40% - Accent5 2 3 2 4 2 3" xfId="17859" xr:uid="{00000000-0005-0000-0000-000085440000}"/>
    <cellStyle name="40% - Accent5 2 3 2 4 2_Essbase BS Tax Accounts EOY" xfId="17860" xr:uid="{00000000-0005-0000-0000-000086440000}"/>
    <cellStyle name="40% - Accent5 2 3 2 4 3" xfId="17861" xr:uid="{00000000-0005-0000-0000-000087440000}"/>
    <cellStyle name="40% - Accent5 2 3 2 4 4" xfId="17862" xr:uid="{00000000-0005-0000-0000-000088440000}"/>
    <cellStyle name="40% - Accent5 2 3 2 4_Essbase BS Tax Accounts EOY" xfId="17863" xr:uid="{00000000-0005-0000-0000-000089440000}"/>
    <cellStyle name="40% - Accent5 2 3 2 5" xfId="17864" xr:uid="{00000000-0005-0000-0000-00008A440000}"/>
    <cellStyle name="40% - Accent5 2 3 2 5 2" xfId="17865" xr:uid="{00000000-0005-0000-0000-00008B440000}"/>
    <cellStyle name="40% - Accent5 2 3 2 5 2 2" xfId="17866" xr:uid="{00000000-0005-0000-0000-00008C440000}"/>
    <cellStyle name="40% - Accent5 2 3 2 5 2 3" xfId="17867" xr:uid="{00000000-0005-0000-0000-00008D440000}"/>
    <cellStyle name="40% - Accent5 2 3 2 5 3" xfId="17868" xr:uid="{00000000-0005-0000-0000-00008E440000}"/>
    <cellStyle name="40% - Accent5 2 3 2 5 4" xfId="17869" xr:uid="{00000000-0005-0000-0000-00008F440000}"/>
    <cellStyle name="40% - Accent5 2 3 2 5_Essbase BS Tax Accounts EOY" xfId="17870" xr:uid="{00000000-0005-0000-0000-000090440000}"/>
    <cellStyle name="40% - Accent5 2 3 2 6" xfId="17871" xr:uid="{00000000-0005-0000-0000-000091440000}"/>
    <cellStyle name="40% - Accent5 2 3 2 6 2" xfId="17872" xr:uid="{00000000-0005-0000-0000-000092440000}"/>
    <cellStyle name="40% - Accent5 2 3 2 6 2 2" xfId="17873" xr:uid="{00000000-0005-0000-0000-000093440000}"/>
    <cellStyle name="40% - Accent5 2 3 2 6 3" xfId="17874" xr:uid="{00000000-0005-0000-0000-000094440000}"/>
    <cellStyle name="40% - Accent5 2 3 2 6 4" xfId="17875" xr:uid="{00000000-0005-0000-0000-000095440000}"/>
    <cellStyle name="40% - Accent5 2 3 2 7" xfId="17876" xr:uid="{00000000-0005-0000-0000-000096440000}"/>
    <cellStyle name="40% - Accent5 2 3 2 7 2" xfId="17877" xr:uid="{00000000-0005-0000-0000-000097440000}"/>
    <cellStyle name="40% - Accent5 2 3 2 7 2 2" xfId="17878" xr:uid="{00000000-0005-0000-0000-000098440000}"/>
    <cellStyle name="40% - Accent5 2 3 2 7 3" xfId="17879" xr:uid="{00000000-0005-0000-0000-000099440000}"/>
    <cellStyle name="40% - Accent5 2 3 2 7 4" xfId="17880" xr:uid="{00000000-0005-0000-0000-00009A440000}"/>
    <cellStyle name="40% - Accent5 2 3 2 7_Essbase BS Tax Accounts EOY" xfId="17881" xr:uid="{00000000-0005-0000-0000-00009B440000}"/>
    <cellStyle name="40% - Accent5 2 3 2 8" xfId="17882" xr:uid="{00000000-0005-0000-0000-00009C440000}"/>
    <cellStyle name="40% - Accent5 2 3 2 8 2" xfId="17883" xr:uid="{00000000-0005-0000-0000-00009D440000}"/>
    <cellStyle name="40% - Accent5 2 3 2 8 2 2" xfId="17884" xr:uid="{00000000-0005-0000-0000-00009E440000}"/>
    <cellStyle name="40% - Accent5 2 3 2 8 3" xfId="17885" xr:uid="{00000000-0005-0000-0000-00009F440000}"/>
    <cellStyle name="40% - Accent5 2 3 2 8 4" xfId="17886" xr:uid="{00000000-0005-0000-0000-0000A0440000}"/>
    <cellStyle name="40% - Accent5 2 3 2 8_Essbase BS Tax Accounts EOY" xfId="17887" xr:uid="{00000000-0005-0000-0000-0000A1440000}"/>
    <cellStyle name="40% - Accent5 2 3 2 9" xfId="17888" xr:uid="{00000000-0005-0000-0000-0000A2440000}"/>
    <cellStyle name="40% - Accent5 2 3 2 9 2" xfId="17889" xr:uid="{00000000-0005-0000-0000-0000A3440000}"/>
    <cellStyle name="40% - Accent5 2 3 2 9 2 2" xfId="17890" xr:uid="{00000000-0005-0000-0000-0000A4440000}"/>
    <cellStyle name="40% - Accent5 2 3 2 9 3" xfId="17891" xr:uid="{00000000-0005-0000-0000-0000A5440000}"/>
    <cellStyle name="40% - Accent5 2 3 2 9 4" xfId="17892" xr:uid="{00000000-0005-0000-0000-0000A6440000}"/>
    <cellStyle name="40% - Accent5 2 3 2 9_Essbase BS Tax Accounts EOY" xfId="17893" xr:uid="{00000000-0005-0000-0000-0000A7440000}"/>
    <cellStyle name="40% - Accent5 2 3 2_Basis Info" xfId="17894" xr:uid="{00000000-0005-0000-0000-0000A8440000}"/>
    <cellStyle name="40% - Accent5 2 3 3" xfId="17895" xr:uid="{00000000-0005-0000-0000-0000A9440000}"/>
    <cellStyle name="40% - Accent5 2 3 3 2" xfId="17896" xr:uid="{00000000-0005-0000-0000-0000AA440000}"/>
    <cellStyle name="40% - Accent5 2 3 3 3" xfId="17897" xr:uid="{00000000-0005-0000-0000-0000AB440000}"/>
    <cellStyle name="40% - Accent5 2 3 3 4" xfId="17898" xr:uid="{00000000-0005-0000-0000-0000AC440000}"/>
    <cellStyle name="40% - Accent5 2 3 3_Essbase BS Tax Accounts EOY" xfId="17899" xr:uid="{00000000-0005-0000-0000-0000AD440000}"/>
    <cellStyle name="40% - Accent5 2 3 4" xfId="17900" xr:uid="{00000000-0005-0000-0000-0000AE440000}"/>
    <cellStyle name="40% - Accent5 2 3 4 2" xfId="17901" xr:uid="{00000000-0005-0000-0000-0000AF440000}"/>
    <cellStyle name="40% - Accent5 2 3 4 2 2" xfId="17902" xr:uid="{00000000-0005-0000-0000-0000B0440000}"/>
    <cellStyle name="40% - Accent5 2 3 4 2 2 2" xfId="17903" xr:uid="{00000000-0005-0000-0000-0000B1440000}"/>
    <cellStyle name="40% - Accent5 2 3 4 2 3" xfId="17904" xr:uid="{00000000-0005-0000-0000-0000B2440000}"/>
    <cellStyle name="40% - Accent5 2 3 4 3" xfId="17905" xr:uid="{00000000-0005-0000-0000-0000B3440000}"/>
    <cellStyle name="40% - Accent5 2 3 4 3 2" xfId="17906" xr:uid="{00000000-0005-0000-0000-0000B4440000}"/>
    <cellStyle name="40% - Accent5 2 3 5" xfId="17907" xr:uid="{00000000-0005-0000-0000-0000B5440000}"/>
    <cellStyle name="40% - Accent5 2 3 5 2" xfId="17908" xr:uid="{00000000-0005-0000-0000-0000B6440000}"/>
    <cellStyle name="40% - Accent5 2 3 5 2 2" xfId="17909" xr:uid="{00000000-0005-0000-0000-0000B7440000}"/>
    <cellStyle name="40% - Accent5 2 3 5 2 2 2" xfId="17910" xr:uid="{00000000-0005-0000-0000-0000B8440000}"/>
    <cellStyle name="40% - Accent5 2 3 5 2 2 3" xfId="17911" xr:uid="{00000000-0005-0000-0000-0000B9440000}"/>
    <cellStyle name="40% - Accent5 2 3 5 2 2_Essbase BS Tax Accounts EOY" xfId="17912" xr:uid="{00000000-0005-0000-0000-0000BA440000}"/>
    <cellStyle name="40% - Accent5 2 3 5 2 3" xfId="17913" xr:uid="{00000000-0005-0000-0000-0000BB440000}"/>
    <cellStyle name="40% - Accent5 2 3 5 2 4" xfId="17914" xr:uid="{00000000-0005-0000-0000-0000BC440000}"/>
    <cellStyle name="40% - Accent5 2 3 5 2_Essbase BS Tax Accounts EOY" xfId="17915" xr:uid="{00000000-0005-0000-0000-0000BD440000}"/>
    <cellStyle name="40% - Accent5 2 3 5 3" xfId="17916" xr:uid="{00000000-0005-0000-0000-0000BE440000}"/>
    <cellStyle name="40% - Accent5 2 3 5 3 2" xfId="17917" xr:uid="{00000000-0005-0000-0000-0000BF440000}"/>
    <cellStyle name="40% - Accent5 2 3 5 3 3" xfId="17918" xr:uid="{00000000-0005-0000-0000-0000C0440000}"/>
    <cellStyle name="40% - Accent5 2 3 5 3_Essbase BS Tax Accounts EOY" xfId="17919" xr:uid="{00000000-0005-0000-0000-0000C1440000}"/>
    <cellStyle name="40% - Accent5 2 3 5 4" xfId="17920" xr:uid="{00000000-0005-0000-0000-0000C2440000}"/>
    <cellStyle name="40% - Accent5 2 3 5 5" xfId="17921" xr:uid="{00000000-0005-0000-0000-0000C3440000}"/>
    <cellStyle name="40% - Accent5 2 3 5_Essbase BS Tax Accounts EOY" xfId="17922" xr:uid="{00000000-0005-0000-0000-0000C4440000}"/>
    <cellStyle name="40% - Accent5 2 3 6" xfId="17923" xr:uid="{00000000-0005-0000-0000-0000C5440000}"/>
    <cellStyle name="40% - Accent5 2 3 6 2" xfId="17924" xr:uid="{00000000-0005-0000-0000-0000C6440000}"/>
    <cellStyle name="40% - Accent5 2 3 6 2 2" xfId="17925" xr:uid="{00000000-0005-0000-0000-0000C7440000}"/>
    <cellStyle name="40% - Accent5 2 3 6 2 3" xfId="17926" xr:uid="{00000000-0005-0000-0000-0000C8440000}"/>
    <cellStyle name="40% - Accent5 2 3 6 2_Essbase BS Tax Accounts EOY" xfId="17927" xr:uid="{00000000-0005-0000-0000-0000C9440000}"/>
    <cellStyle name="40% - Accent5 2 3 6 3" xfId="17928" xr:uid="{00000000-0005-0000-0000-0000CA440000}"/>
    <cellStyle name="40% - Accent5 2 3 6 4" xfId="17929" xr:uid="{00000000-0005-0000-0000-0000CB440000}"/>
    <cellStyle name="40% - Accent5 2 3 6 5" xfId="17930" xr:uid="{00000000-0005-0000-0000-0000CC440000}"/>
    <cellStyle name="40% - Accent5 2 3 6_Essbase BS Tax Accounts EOY" xfId="17931" xr:uid="{00000000-0005-0000-0000-0000CD440000}"/>
    <cellStyle name="40% - Accent5 2 3 7" xfId="17932" xr:uid="{00000000-0005-0000-0000-0000CE440000}"/>
    <cellStyle name="40% - Accent5 2 3 7 2" xfId="17933" xr:uid="{00000000-0005-0000-0000-0000CF440000}"/>
    <cellStyle name="40% - Accent5 2 3 7 2 2" xfId="17934" xr:uid="{00000000-0005-0000-0000-0000D0440000}"/>
    <cellStyle name="40% - Accent5 2 3 7 2 3" xfId="17935" xr:uid="{00000000-0005-0000-0000-0000D1440000}"/>
    <cellStyle name="40% - Accent5 2 3 7 3" xfId="17936" xr:uid="{00000000-0005-0000-0000-0000D2440000}"/>
    <cellStyle name="40% - Accent5 2 3 7 4" xfId="17937" xr:uid="{00000000-0005-0000-0000-0000D3440000}"/>
    <cellStyle name="40% - Accent5 2 3 7_Essbase BS Tax Accounts EOY" xfId="17938" xr:uid="{00000000-0005-0000-0000-0000D4440000}"/>
    <cellStyle name="40% - Accent5 2 3 8" xfId="17939" xr:uid="{00000000-0005-0000-0000-0000D5440000}"/>
    <cellStyle name="40% - Accent5 2 3 8 2" xfId="17940" xr:uid="{00000000-0005-0000-0000-0000D6440000}"/>
    <cellStyle name="40% - Accent5 2 3 8 2 2" xfId="17941" xr:uid="{00000000-0005-0000-0000-0000D7440000}"/>
    <cellStyle name="40% - Accent5 2 3 8 3" xfId="17942" xr:uid="{00000000-0005-0000-0000-0000D8440000}"/>
    <cellStyle name="40% - Accent5 2 3 8 4" xfId="17943" xr:uid="{00000000-0005-0000-0000-0000D9440000}"/>
    <cellStyle name="40% - Accent5 2 3 9" xfId="17944" xr:uid="{00000000-0005-0000-0000-0000DA440000}"/>
    <cellStyle name="40% - Accent5 2 3 9 2" xfId="17945" xr:uid="{00000000-0005-0000-0000-0000DB440000}"/>
    <cellStyle name="40% - Accent5 2 3 9 2 2" xfId="17946" xr:uid="{00000000-0005-0000-0000-0000DC440000}"/>
    <cellStyle name="40% - Accent5 2 3 9 3" xfId="17947" xr:uid="{00000000-0005-0000-0000-0000DD440000}"/>
    <cellStyle name="40% - Accent5 2 3 9 4" xfId="17948" xr:uid="{00000000-0005-0000-0000-0000DE440000}"/>
    <cellStyle name="40% - Accent5 2 3_Basis Info" xfId="17949" xr:uid="{00000000-0005-0000-0000-0000DF440000}"/>
    <cellStyle name="40% - Accent5 2 4" xfId="17950" xr:uid="{00000000-0005-0000-0000-0000E0440000}"/>
    <cellStyle name="40% - Accent5 2 4 2" xfId="17951" xr:uid="{00000000-0005-0000-0000-0000E1440000}"/>
    <cellStyle name="40% - Accent5 2 5" xfId="17952" xr:uid="{00000000-0005-0000-0000-0000E2440000}"/>
    <cellStyle name="40% - Accent5 2 5 2" xfId="17953" xr:uid="{00000000-0005-0000-0000-0000E3440000}"/>
    <cellStyle name="40% - Accent5 2 5 2 2" xfId="17954" xr:uid="{00000000-0005-0000-0000-0000E4440000}"/>
    <cellStyle name="40% - Accent5 2 5 2 2 2" xfId="17955" xr:uid="{00000000-0005-0000-0000-0000E5440000}"/>
    <cellStyle name="40% - Accent5 2 5 2 3" xfId="17956" xr:uid="{00000000-0005-0000-0000-0000E6440000}"/>
    <cellStyle name="40% - Accent5 2 5 2 4" xfId="17957" xr:uid="{00000000-0005-0000-0000-0000E7440000}"/>
    <cellStyle name="40% - Accent5 2 5 3" xfId="17958" xr:uid="{00000000-0005-0000-0000-0000E8440000}"/>
    <cellStyle name="40% - Accent5 2 5 3 2" xfId="17959" xr:uid="{00000000-0005-0000-0000-0000E9440000}"/>
    <cellStyle name="40% - Accent5 2 5 3 3" xfId="17960" xr:uid="{00000000-0005-0000-0000-0000EA440000}"/>
    <cellStyle name="40% - Accent5 2 5 3_Essbase BS Tax Accounts EOY" xfId="17961" xr:uid="{00000000-0005-0000-0000-0000EB440000}"/>
    <cellStyle name="40% - Accent5 2 5 4" xfId="17962" xr:uid="{00000000-0005-0000-0000-0000EC440000}"/>
    <cellStyle name="40% - Accent5 2 5 5" xfId="17963" xr:uid="{00000000-0005-0000-0000-0000ED440000}"/>
    <cellStyle name="40% - Accent5 2 5 6" xfId="17964" xr:uid="{00000000-0005-0000-0000-0000EE440000}"/>
    <cellStyle name="40% - Accent5 2 5_Essbase BS Tax Accounts EOY" xfId="17965" xr:uid="{00000000-0005-0000-0000-0000EF440000}"/>
    <cellStyle name="40% - Accent5 2 6" xfId="17966" xr:uid="{00000000-0005-0000-0000-0000F0440000}"/>
    <cellStyle name="40% - Accent5 2 6 2" xfId="17967" xr:uid="{00000000-0005-0000-0000-0000F1440000}"/>
    <cellStyle name="40% - Accent5 2 6 2 2" xfId="17968" xr:uid="{00000000-0005-0000-0000-0000F2440000}"/>
    <cellStyle name="40% - Accent5 2 6 3" xfId="17969" xr:uid="{00000000-0005-0000-0000-0000F3440000}"/>
    <cellStyle name="40% - Accent5 2 7" xfId="17970" xr:uid="{00000000-0005-0000-0000-0000F4440000}"/>
    <cellStyle name="40% - Accent5 2 7 2" xfId="17971" xr:uid="{00000000-0005-0000-0000-0000F5440000}"/>
    <cellStyle name="40% - Accent5 2 7 2 2" xfId="17972" xr:uid="{00000000-0005-0000-0000-0000F6440000}"/>
    <cellStyle name="40% - Accent5 2 7 2 3" xfId="17973" xr:uid="{00000000-0005-0000-0000-0000F7440000}"/>
    <cellStyle name="40% - Accent5 2 7 2_Essbase BS Tax Accounts EOY" xfId="17974" xr:uid="{00000000-0005-0000-0000-0000F8440000}"/>
    <cellStyle name="40% - Accent5 2 7 3" xfId="17975" xr:uid="{00000000-0005-0000-0000-0000F9440000}"/>
    <cellStyle name="40% - Accent5 2 7 4" xfId="17976" xr:uid="{00000000-0005-0000-0000-0000FA440000}"/>
    <cellStyle name="40% - Accent5 2 7 5" xfId="17977" xr:uid="{00000000-0005-0000-0000-0000FB440000}"/>
    <cellStyle name="40% - Accent5 2 7 6" xfId="17978" xr:uid="{00000000-0005-0000-0000-0000FC440000}"/>
    <cellStyle name="40% - Accent5 2 7_Essbase BS Tax Accounts EOY" xfId="17979" xr:uid="{00000000-0005-0000-0000-0000FD440000}"/>
    <cellStyle name="40% - Accent5 2 8" xfId="17980" xr:uid="{00000000-0005-0000-0000-0000FE440000}"/>
    <cellStyle name="40% - Accent5 2 8 2" xfId="17981" xr:uid="{00000000-0005-0000-0000-0000FF440000}"/>
    <cellStyle name="40% - Accent5 2 8 2 2" xfId="17982" xr:uid="{00000000-0005-0000-0000-000000450000}"/>
    <cellStyle name="40% - Accent5 2 8 2 3" xfId="17983" xr:uid="{00000000-0005-0000-0000-000001450000}"/>
    <cellStyle name="40% - Accent5 2 8 2_Essbase BS Tax Accounts EOY" xfId="17984" xr:uid="{00000000-0005-0000-0000-000002450000}"/>
    <cellStyle name="40% - Accent5 2 8 3" xfId="17985" xr:uid="{00000000-0005-0000-0000-000003450000}"/>
    <cellStyle name="40% - Accent5 2 8 4" xfId="17986" xr:uid="{00000000-0005-0000-0000-000004450000}"/>
    <cellStyle name="40% - Accent5 2 8 5" xfId="17987" xr:uid="{00000000-0005-0000-0000-000005450000}"/>
    <cellStyle name="40% - Accent5 2 8 6" xfId="17988" xr:uid="{00000000-0005-0000-0000-000006450000}"/>
    <cellStyle name="40% - Accent5 2 8_Essbase BS Tax Accounts EOY" xfId="17989" xr:uid="{00000000-0005-0000-0000-000007450000}"/>
    <cellStyle name="40% - Accent5 2 9" xfId="17990" xr:uid="{00000000-0005-0000-0000-000008450000}"/>
    <cellStyle name="40% - Accent5 2 9 2" xfId="17991" xr:uid="{00000000-0005-0000-0000-000009450000}"/>
    <cellStyle name="40% - Accent5 2 9 2 2" xfId="17992" xr:uid="{00000000-0005-0000-0000-00000A450000}"/>
    <cellStyle name="40% - Accent5 2 9 2 3" xfId="17993" xr:uid="{00000000-0005-0000-0000-00000B450000}"/>
    <cellStyle name="40% - Accent5 2 9 2_Essbase BS Tax Accounts EOY" xfId="17994" xr:uid="{00000000-0005-0000-0000-00000C450000}"/>
    <cellStyle name="40% - Accent5 2 9 3" xfId="17995" xr:uid="{00000000-0005-0000-0000-00000D450000}"/>
    <cellStyle name="40% - Accent5 2 9 4" xfId="17996" xr:uid="{00000000-0005-0000-0000-00000E450000}"/>
    <cellStyle name="40% - Accent5 2 9 5" xfId="17997" xr:uid="{00000000-0005-0000-0000-00000F450000}"/>
    <cellStyle name="40% - Accent5 2 9_Essbase BS Tax Accounts EOY" xfId="17998" xr:uid="{00000000-0005-0000-0000-000010450000}"/>
    <cellStyle name="40% - Accent5 2_10-1 BS" xfId="17999" xr:uid="{00000000-0005-0000-0000-000011450000}"/>
    <cellStyle name="40% - Accent5 20" xfId="18000" xr:uid="{00000000-0005-0000-0000-000012450000}"/>
    <cellStyle name="40% - Accent5 20 2" xfId="18001" xr:uid="{00000000-0005-0000-0000-000013450000}"/>
    <cellStyle name="40% - Accent5 20 2 2" xfId="18002" xr:uid="{00000000-0005-0000-0000-000014450000}"/>
    <cellStyle name="40% - Accent5 20 2 3" xfId="18003" xr:uid="{00000000-0005-0000-0000-000015450000}"/>
    <cellStyle name="40% - Accent5 20 2 4" xfId="18004" xr:uid="{00000000-0005-0000-0000-000016450000}"/>
    <cellStyle name="40% - Accent5 20 2_Essbase BS Tax Accounts EOY" xfId="18005" xr:uid="{00000000-0005-0000-0000-000017450000}"/>
    <cellStyle name="40% - Accent5 20 3" xfId="18006" xr:uid="{00000000-0005-0000-0000-000018450000}"/>
    <cellStyle name="40% - Accent5 20 3 2" xfId="18007" xr:uid="{00000000-0005-0000-0000-000019450000}"/>
    <cellStyle name="40% - Accent5 20 4" xfId="18008" xr:uid="{00000000-0005-0000-0000-00001A450000}"/>
    <cellStyle name="40% - Accent5 20 4 2" xfId="18009" xr:uid="{00000000-0005-0000-0000-00001B450000}"/>
    <cellStyle name="40% - Accent5 20 4 3" xfId="18010" xr:uid="{00000000-0005-0000-0000-00001C450000}"/>
    <cellStyle name="40% - Accent5 20 4 4" xfId="18011" xr:uid="{00000000-0005-0000-0000-00001D450000}"/>
    <cellStyle name="40% - Accent5 20 4_Essbase BS Tax Accounts EOY" xfId="18012" xr:uid="{00000000-0005-0000-0000-00001E450000}"/>
    <cellStyle name="40% - Accent5 20 5" xfId="18013" xr:uid="{00000000-0005-0000-0000-00001F450000}"/>
    <cellStyle name="40% - Accent5 20_Essbase BS Tax Accounts EOY" xfId="18014" xr:uid="{00000000-0005-0000-0000-000020450000}"/>
    <cellStyle name="40% - Accent5 21" xfId="18015" xr:uid="{00000000-0005-0000-0000-000021450000}"/>
    <cellStyle name="40% - Accent5 21 2" xfId="18016" xr:uid="{00000000-0005-0000-0000-000022450000}"/>
    <cellStyle name="40% - Accent5 21 2 2" xfId="18017" xr:uid="{00000000-0005-0000-0000-000023450000}"/>
    <cellStyle name="40% - Accent5 21 2 3" xfId="18018" xr:uid="{00000000-0005-0000-0000-000024450000}"/>
    <cellStyle name="40% - Accent5 21 2 4" xfId="18019" xr:uid="{00000000-0005-0000-0000-000025450000}"/>
    <cellStyle name="40% - Accent5 21 2_Essbase BS Tax Accounts EOY" xfId="18020" xr:uid="{00000000-0005-0000-0000-000026450000}"/>
    <cellStyle name="40% - Accent5 21 3" xfId="18021" xr:uid="{00000000-0005-0000-0000-000027450000}"/>
    <cellStyle name="40% - Accent5 21 3 2" xfId="18022" xr:uid="{00000000-0005-0000-0000-000028450000}"/>
    <cellStyle name="40% - Accent5 21 4" xfId="18023" xr:uid="{00000000-0005-0000-0000-000029450000}"/>
    <cellStyle name="40% - Accent5 21 4 2" xfId="18024" xr:uid="{00000000-0005-0000-0000-00002A450000}"/>
    <cellStyle name="40% - Accent5 21 4 3" xfId="18025" xr:uid="{00000000-0005-0000-0000-00002B450000}"/>
    <cellStyle name="40% - Accent5 21 4 4" xfId="18026" xr:uid="{00000000-0005-0000-0000-00002C450000}"/>
    <cellStyle name="40% - Accent5 21 4_Essbase BS Tax Accounts EOY" xfId="18027" xr:uid="{00000000-0005-0000-0000-00002D450000}"/>
    <cellStyle name="40% - Accent5 21 5" xfId="18028" xr:uid="{00000000-0005-0000-0000-00002E450000}"/>
    <cellStyle name="40% - Accent5 21_Essbase BS Tax Accounts EOY" xfId="18029" xr:uid="{00000000-0005-0000-0000-00002F450000}"/>
    <cellStyle name="40% - Accent5 22" xfId="18030" xr:uid="{00000000-0005-0000-0000-000030450000}"/>
    <cellStyle name="40% - Accent5 22 2" xfId="18031" xr:uid="{00000000-0005-0000-0000-000031450000}"/>
    <cellStyle name="40% - Accent5 22 2 2" xfId="18032" xr:uid="{00000000-0005-0000-0000-000032450000}"/>
    <cellStyle name="40% - Accent5 22 2 3" xfId="18033" xr:uid="{00000000-0005-0000-0000-000033450000}"/>
    <cellStyle name="40% - Accent5 22 2 4" xfId="18034" xr:uid="{00000000-0005-0000-0000-000034450000}"/>
    <cellStyle name="40% - Accent5 22 2_Essbase BS Tax Accounts EOY" xfId="18035" xr:uid="{00000000-0005-0000-0000-000035450000}"/>
    <cellStyle name="40% - Accent5 22 3" xfId="18036" xr:uid="{00000000-0005-0000-0000-000036450000}"/>
    <cellStyle name="40% - Accent5 22 3 2" xfId="18037" xr:uid="{00000000-0005-0000-0000-000037450000}"/>
    <cellStyle name="40% - Accent5 22 4" xfId="18038" xr:uid="{00000000-0005-0000-0000-000038450000}"/>
    <cellStyle name="40% - Accent5 22 4 2" xfId="18039" xr:uid="{00000000-0005-0000-0000-000039450000}"/>
    <cellStyle name="40% - Accent5 22 4 3" xfId="18040" xr:uid="{00000000-0005-0000-0000-00003A450000}"/>
    <cellStyle name="40% - Accent5 22 4 4" xfId="18041" xr:uid="{00000000-0005-0000-0000-00003B450000}"/>
    <cellStyle name="40% - Accent5 22 4_Essbase BS Tax Accounts EOY" xfId="18042" xr:uid="{00000000-0005-0000-0000-00003C450000}"/>
    <cellStyle name="40% - Accent5 22 5" xfId="18043" xr:uid="{00000000-0005-0000-0000-00003D450000}"/>
    <cellStyle name="40% - Accent5 22_Essbase BS Tax Accounts EOY" xfId="18044" xr:uid="{00000000-0005-0000-0000-00003E450000}"/>
    <cellStyle name="40% - Accent5 23" xfId="18045" xr:uid="{00000000-0005-0000-0000-00003F450000}"/>
    <cellStyle name="40% - Accent5 23 2" xfId="18046" xr:uid="{00000000-0005-0000-0000-000040450000}"/>
    <cellStyle name="40% - Accent5 23 2 2" xfId="18047" xr:uid="{00000000-0005-0000-0000-000041450000}"/>
    <cellStyle name="40% - Accent5 23 3" xfId="18048" xr:uid="{00000000-0005-0000-0000-000042450000}"/>
    <cellStyle name="40% - Accent5 23 3 2" xfId="18049" xr:uid="{00000000-0005-0000-0000-000043450000}"/>
    <cellStyle name="40% - Accent5 23 3 3" xfId="18050" xr:uid="{00000000-0005-0000-0000-000044450000}"/>
    <cellStyle name="40% - Accent5 23 3 4" xfId="18051" xr:uid="{00000000-0005-0000-0000-000045450000}"/>
    <cellStyle name="40% - Accent5 23 3_Essbase BS Tax Accounts EOY" xfId="18052" xr:uid="{00000000-0005-0000-0000-000046450000}"/>
    <cellStyle name="40% - Accent5 23 4" xfId="18053" xr:uid="{00000000-0005-0000-0000-000047450000}"/>
    <cellStyle name="40% - Accent5 23_Essbase BS Tax Accounts EOY" xfId="18054" xr:uid="{00000000-0005-0000-0000-000048450000}"/>
    <cellStyle name="40% - Accent5 24" xfId="18055" xr:uid="{00000000-0005-0000-0000-000049450000}"/>
    <cellStyle name="40% - Accent5 24 10" xfId="18056" xr:uid="{00000000-0005-0000-0000-00004A450000}"/>
    <cellStyle name="40% - Accent5 24 11" xfId="18057" xr:uid="{00000000-0005-0000-0000-00004B450000}"/>
    <cellStyle name="40% - Accent5 24 11 2" xfId="18058" xr:uid="{00000000-0005-0000-0000-00004C450000}"/>
    <cellStyle name="40% - Accent5 24 11 2 2" xfId="18059" xr:uid="{00000000-0005-0000-0000-00004D450000}"/>
    <cellStyle name="40% - Accent5 24 11 2 3" xfId="18060" xr:uid="{00000000-0005-0000-0000-00004E450000}"/>
    <cellStyle name="40% - Accent5 24 11 2_Essbase BS Tax Accounts EOY" xfId="18061" xr:uid="{00000000-0005-0000-0000-00004F450000}"/>
    <cellStyle name="40% - Accent5 24 11 3" xfId="18062" xr:uid="{00000000-0005-0000-0000-000050450000}"/>
    <cellStyle name="40% - Accent5 24 11 4" xfId="18063" xr:uid="{00000000-0005-0000-0000-000051450000}"/>
    <cellStyle name="40% - Accent5 24 11_Essbase BS Tax Accounts EOY" xfId="18064" xr:uid="{00000000-0005-0000-0000-000052450000}"/>
    <cellStyle name="40% - Accent5 24 12" xfId="18065" xr:uid="{00000000-0005-0000-0000-000053450000}"/>
    <cellStyle name="40% - Accent5 24 12 2" xfId="18066" xr:uid="{00000000-0005-0000-0000-000054450000}"/>
    <cellStyle name="40% - Accent5 24 12 2 2" xfId="18067" xr:uid="{00000000-0005-0000-0000-000055450000}"/>
    <cellStyle name="40% - Accent5 24 12 2 3" xfId="18068" xr:uid="{00000000-0005-0000-0000-000056450000}"/>
    <cellStyle name="40% - Accent5 24 12 2_Essbase BS Tax Accounts EOY" xfId="18069" xr:uid="{00000000-0005-0000-0000-000057450000}"/>
    <cellStyle name="40% - Accent5 24 12 3" xfId="18070" xr:uid="{00000000-0005-0000-0000-000058450000}"/>
    <cellStyle name="40% - Accent5 24 12 4" xfId="18071" xr:uid="{00000000-0005-0000-0000-000059450000}"/>
    <cellStyle name="40% - Accent5 24 12_Essbase BS Tax Accounts EOY" xfId="18072" xr:uid="{00000000-0005-0000-0000-00005A450000}"/>
    <cellStyle name="40% - Accent5 24 13" xfId="18073" xr:uid="{00000000-0005-0000-0000-00005B450000}"/>
    <cellStyle name="40% - Accent5 24 14" xfId="18074" xr:uid="{00000000-0005-0000-0000-00005C450000}"/>
    <cellStyle name="40% - Accent5 24 15" xfId="18075" xr:uid="{00000000-0005-0000-0000-00005D450000}"/>
    <cellStyle name="40% - Accent5 24 2" xfId="18076" xr:uid="{00000000-0005-0000-0000-00005E450000}"/>
    <cellStyle name="40% - Accent5 24 2 2" xfId="18077" xr:uid="{00000000-0005-0000-0000-00005F450000}"/>
    <cellStyle name="40% - Accent5 24 2 3" xfId="18078" xr:uid="{00000000-0005-0000-0000-000060450000}"/>
    <cellStyle name="40% - Accent5 24 2 4" xfId="18079" xr:uid="{00000000-0005-0000-0000-000061450000}"/>
    <cellStyle name="40% - Accent5 24 2_Essbase BS Tax Accounts EOY" xfId="18080" xr:uid="{00000000-0005-0000-0000-000062450000}"/>
    <cellStyle name="40% - Accent5 24 3" xfId="18081" xr:uid="{00000000-0005-0000-0000-000063450000}"/>
    <cellStyle name="40% - Accent5 24 3 2" xfId="18082" xr:uid="{00000000-0005-0000-0000-000064450000}"/>
    <cellStyle name="40% - Accent5 24 3 2 2" xfId="18083" xr:uid="{00000000-0005-0000-0000-000065450000}"/>
    <cellStyle name="40% - Accent5 24 3 2 2 2" xfId="18084" xr:uid="{00000000-0005-0000-0000-000066450000}"/>
    <cellStyle name="40% - Accent5 24 3 2 2 2 2" xfId="18085" xr:uid="{00000000-0005-0000-0000-000067450000}"/>
    <cellStyle name="40% - Accent5 24 3 2 2 2 3" xfId="18086" xr:uid="{00000000-0005-0000-0000-000068450000}"/>
    <cellStyle name="40% - Accent5 24 3 2 2 2_Essbase BS Tax Accounts EOY" xfId="18087" xr:uid="{00000000-0005-0000-0000-000069450000}"/>
    <cellStyle name="40% - Accent5 24 3 2 2 3" xfId="18088" xr:uid="{00000000-0005-0000-0000-00006A450000}"/>
    <cellStyle name="40% - Accent5 24 3 2 2 4" xfId="18089" xr:uid="{00000000-0005-0000-0000-00006B450000}"/>
    <cellStyle name="40% - Accent5 24 3 2 2_Essbase BS Tax Accounts EOY" xfId="18090" xr:uid="{00000000-0005-0000-0000-00006C450000}"/>
    <cellStyle name="40% - Accent5 24 3 2 3" xfId="18091" xr:uid="{00000000-0005-0000-0000-00006D450000}"/>
    <cellStyle name="40% - Accent5 24 3 2 3 2" xfId="18092" xr:uid="{00000000-0005-0000-0000-00006E450000}"/>
    <cellStyle name="40% - Accent5 24 3 2 3 3" xfId="18093" xr:uid="{00000000-0005-0000-0000-00006F450000}"/>
    <cellStyle name="40% - Accent5 24 3 2 3_Essbase BS Tax Accounts EOY" xfId="18094" xr:uid="{00000000-0005-0000-0000-000070450000}"/>
    <cellStyle name="40% - Accent5 24 3 2 4" xfId="18095" xr:uid="{00000000-0005-0000-0000-000071450000}"/>
    <cellStyle name="40% - Accent5 24 3 2 5" xfId="18096" xr:uid="{00000000-0005-0000-0000-000072450000}"/>
    <cellStyle name="40% - Accent5 24 3 2_Essbase BS Tax Accounts EOY" xfId="18097" xr:uid="{00000000-0005-0000-0000-000073450000}"/>
    <cellStyle name="40% - Accent5 24 3 3" xfId="18098" xr:uid="{00000000-0005-0000-0000-000074450000}"/>
    <cellStyle name="40% - Accent5 24 3 3 2" xfId="18099" xr:uid="{00000000-0005-0000-0000-000075450000}"/>
    <cellStyle name="40% - Accent5 24 3 3 2 2" xfId="18100" xr:uid="{00000000-0005-0000-0000-000076450000}"/>
    <cellStyle name="40% - Accent5 24 3 3 2 3" xfId="18101" xr:uid="{00000000-0005-0000-0000-000077450000}"/>
    <cellStyle name="40% - Accent5 24 3 3 2_Essbase BS Tax Accounts EOY" xfId="18102" xr:uid="{00000000-0005-0000-0000-000078450000}"/>
    <cellStyle name="40% - Accent5 24 3 3 3" xfId="18103" xr:uid="{00000000-0005-0000-0000-000079450000}"/>
    <cellStyle name="40% - Accent5 24 3 3 4" xfId="18104" xr:uid="{00000000-0005-0000-0000-00007A450000}"/>
    <cellStyle name="40% - Accent5 24 3 3_Essbase BS Tax Accounts EOY" xfId="18105" xr:uid="{00000000-0005-0000-0000-00007B450000}"/>
    <cellStyle name="40% - Accent5 24 3 4" xfId="18106" xr:uid="{00000000-0005-0000-0000-00007C450000}"/>
    <cellStyle name="40% - Accent5 24 3 4 2" xfId="18107" xr:uid="{00000000-0005-0000-0000-00007D450000}"/>
    <cellStyle name="40% - Accent5 24 3 4 3" xfId="18108" xr:uid="{00000000-0005-0000-0000-00007E450000}"/>
    <cellStyle name="40% - Accent5 24 3 4_Essbase BS Tax Accounts EOY" xfId="18109" xr:uid="{00000000-0005-0000-0000-00007F450000}"/>
    <cellStyle name="40% - Accent5 24 3 5" xfId="18110" xr:uid="{00000000-0005-0000-0000-000080450000}"/>
    <cellStyle name="40% - Accent5 24 3 6" xfId="18111" xr:uid="{00000000-0005-0000-0000-000081450000}"/>
    <cellStyle name="40% - Accent5 24 3 7" xfId="18112" xr:uid="{00000000-0005-0000-0000-000082450000}"/>
    <cellStyle name="40% - Accent5 24 3_Essbase BS Tax Accounts EOY" xfId="18113" xr:uid="{00000000-0005-0000-0000-000083450000}"/>
    <cellStyle name="40% - Accent5 24 4" xfId="18114" xr:uid="{00000000-0005-0000-0000-000084450000}"/>
    <cellStyle name="40% - Accent5 24 4 2" xfId="18115" xr:uid="{00000000-0005-0000-0000-000085450000}"/>
    <cellStyle name="40% - Accent5 24 4 2 2" xfId="18116" xr:uid="{00000000-0005-0000-0000-000086450000}"/>
    <cellStyle name="40% - Accent5 24 4 2 2 2" xfId="18117" xr:uid="{00000000-0005-0000-0000-000087450000}"/>
    <cellStyle name="40% - Accent5 24 4 2 2 3" xfId="18118" xr:uid="{00000000-0005-0000-0000-000088450000}"/>
    <cellStyle name="40% - Accent5 24 4 2 2_Essbase BS Tax Accounts EOY" xfId="18119" xr:uid="{00000000-0005-0000-0000-000089450000}"/>
    <cellStyle name="40% - Accent5 24 4 2 3" xfId="18120" xr:uid="{00000000-0005-0000-0000-00008A450000}"/>
    <cellStyle name="40% - Accent5 24 4 2 4" xfId="18121" xr:uid="{00000000-0005-0000-0000-00008B450000}"/>
    <cellStyle name="40% - Accent5 24 4 2_Essbase BS Tax Accounts EOY" xfId="18122" xr:uid="{00000000-0005-0000-0000-00008C450000}"/>
    <cellStyle name="40% - Accent5 24 4 3" xfId="18123" xr:uid="{00000000-0005-0000-0000-00008D450000}"/>
    <cellStyle name="40% - Accent5 24 4 3 2" xfId="18124" xr:uid="{00000000-0005-0000-0000-00008E450000}"/>
    <cellStyle name="40% - Accent5 24 4 3 3" xfId="18125" xr:uid="{00000000-0005-0000-0000-00008F450000}"/>
    <cellStyle name="40% - Accent5 24 4 3_Essbase BS Tax Accounts EOY" xfId="18126" xr:uid="{00000000-0005-0000-0000-000090450000}"/>
    <cellStyle name="40% - Accent5 24 4 4" xfId="18127" xr:uid="{00000000-0005-0000-0000-000091450000}"/>
    <cellStyle name="40% - Accent5 24 4 5" xfId="18128" xr:uid="{00000000-0005-0000-0000-000092450000}"/>
    <cellStyle name="40% - Accent5 24 4_Essbase BS Tax Accounts EOY" xfId="18129" xr:uid="{00000000-0005-0000-0000-000093450000}"/>
    <cellStyle name="40% - Accent5 24 5" xfId="18130" xr:uid="{00000000-0005-0000-0000-000094450000}"/>
    <cellStyle name="40% - Accent5 24 6" xfId="18131" xr:uid="{00000000-0005-0000-0000-000095450000}"/>
    <cellStyle name="40% - Accent5 24 7" xfId="18132" xr:uid="{00000000-0005-0000-0000-000096450000}"/>
    <cellStyle name="40% - Accent5 24 8" xfId="18133" xr:uid="{00000000-0005-0000-0000-000097450000}"/>
    <cellStyle name="40% - Accent5 24 9" xfId="18134" xr:uid="{00000000-0005-0000-0000-000098450000}"/>
    <cellStyle name="40% - Accent5 24_Basis Detail" xfId="18135" xr:uid="{00000000-0005-0000-0000-000099450000}"/>
    <cellStyle name="40% - Accent5 25" xfId="18136" xr:uid="{00000000-0005-0000-0000-00009A450000}"/>
    <cellStyle name="40% - Accent5 25 10" xfId="18137" xr:uid="{00000000-0005-0000-0000-00009B450000}"/>
    <cellStyle name="40% - Accent5 25 11" xfId="18138" xr:uid="{00000000-0005-0000-0000-00009C450000}"/>
    <cellStyle name="40% - Accent5 25 12" xfId="18139" xr:uid="{00000000-0005-0000-0000-00009D450000}"/>
    <cellStyle name="40% - Accent5 25 2" xfId="18140" xr:uid="{00000000-0005-0000-0000-00009E450000}"/>
    <cellStyle name="40% - Accent5 25 2 2" xfId="18141" xr:uid="{00000000-0005-0000-0000-00009F450000}"/>
    <cellStyle name="40% - Accent5 25 2 3" xfId="18142" xr:uid="{00000000-0005-0000-0000-0000A0450000}"/>
    <cellStyle name="40% - Accent5 25 2 4" xfId="18143" xr:uid="{00000000-0005-0000-0000-0000A1450000}"/>
    <cellStyle name="40% - Accent5 25 2 5" xfId="18144" xr:uid="{00000000-0005-0000-0000-0000A2450000}"/>
    <cellStyle name="40% - Accent5 25 2_Essbase BS Tax Accounts EOY" xfId="18145" xr:uid="{00000000-0005-0000-0000-0000A3450000}"/>
    <cellStyle name="40% - Accent5 25 3" xfId="18146" xr:uid="{00000000-0005-0000-0000-0000A4450000}"/>
    <cellStyle name="40% - Accent5 25 3 2" xfId="18147" xr:uid="{00000000-0005-0000-0000-0000A5450000}"/>
    <cellStyle name="40% - Accent5 25 4" xfId="18148" xr:uid="{00000000-0005-0000-0000-0000A6450000}"/>
    <cellStyle name="40% - Accent5 25 4 2" xfId="18149" xr:uid="{00000000-0005-0000-0000-0000A7450000}"/>
    <cellStyle name="40% - Accent5 25 4 3" xfId="18150" xr:uid="{00000000-0005-0000-0000-0000A8450000}"/>
    <cellStyle name="40% - Accent5 25 4 4" xfId="18151" xr:uid="{00000000-0005-0000-0000-0000A9450000}"/>
    <cellStyle name="40% - Accent5 25 4 5" xfId="18152" xr:uid="{00000000-0005-0000-0000-0000AA450000}"/>
    <cellStyle name="40% - Accent5 25 4_Essbase BS Tax Accounts EOY" xfId="18153" xr:uid="{00000000-0005-0000-0000-0000AB450000}"/>
    <cellStyle name="40% - Accent5 25 5" xfId="18154" xr:uid="{00000000-0005-0000-0000-0000AC450000}"/>
    <cellStyle name="40% - Accent5 25 5 2" xfId="18155" xr:uid="{00000000-0005-0000-0000-0000AD450000}"/>
    <cellStyle name="40% - Accent5 25 5 2 2" xfId="18156" xr:uid="{00000000-0005-0000-0000-0000AE450000}"/>
    <cellStyle name="40% - Accent5 25 5 2 2 2" xfId="18157" xr:uid="{00000000-0005-0000-0000-0000AF450000}"/>
    <cellStyle name="40% - Accent5 25 5 2 2 2 2" xfId="18158" xr:uid="{00000000-0005-0000-0000-0000B0450000}"/>
    <cellStyle name="40% - Accent5 25 5 2 2 2 3" xfId="18159" xr:uid="{00000000-0005-0000-0000-0000B1450000}"/>
    <cellStyle name="40% - Accent5 25 5 2 2 2_Essbase BS Tax Accounts EOY" xfId="18160" xr:uid="{00000000-0005-0000-0000-0000B2450000}"/>
    <cellStyle name="40% - Accent5 25 5 2 2 3" xfId="18161" xr:uid="{00000000-0005-0000-0000-0000B3450000}"/>
    <cellStyle name="40% - Accent5 25 5 2 2 4" xfId="18162" xr:uid="{00000000-0005-0000-0000-0000B4450000}"/>
    <cellStyle name="40% - Accent5 25 5 2 2_Essbase BS Tax Accounts EOY" xfId="18163" xr:uid="{00000000-0005-0000-0000-0000B5450000}"/>
    <cellStyle name="40% - Accent5 25 5 2 3" xfId="18164" xr:uid="{00000000-0005-0000-0000-0000B6450000}"/>
    <cellStyle name="40% - Accent5 25 5 2 3 2" xfId="18165" xr:uid="{00000000-0005-0000-0000-0000B7450000}"/>
    <cellStyle name="40% - Accent5 25 5 2 3 3" xfId="18166" xr:uid="{00000000-0005-0000-0000-0000B8450000}"/>
    <cellStyle name="40% - Accent5 25 5 2 3_Essbase BS Tax Accounts EOY" xfId="18167" xr:uid="{00000000-0005-0000-0000-0000B9450000}"/>
    <cellStyle name="40% - Accent5 25 5 2 4" xfId="18168" xr:uid="{00000000-0005-0000-0000-0000BA450000}"/>
    <cellStyle name="40% - Accent5 25 5 2 5" xfId="18169" xr:uid="{00000000-0005-0000-0000-0000BB450000}"/>
    <cellStyle name="40% - Accent5 25 5 2_Essbase BS Tax Accounts EOY" xfId="18170" xr:uid="{00000000-0005-0000-0000-0000BC450000}"/>
    <cellStyle name="40% - Accent5 25 5 3" xfId="18171" xr:uid="{00000000-0005-0000-0000-0000BD450000}"/>
    <cellStyle name="40% - Accent5 25 5 3 2" xfId="18172" xr:uid="{00000000-0005-0000-0000-0000BE450000}"/>
    <cellStyle name="40% - Accent5 25 5 3 2 2" xfId="18173" xr:uid="{00000000-0005-0000-0000-0000BF450000}"/>
    <cellStyle name="40% - Accent5 25 5 3 2 3" xfId="18174" xr:uid="{00000000-0005-0000-0000-0000C0450000}"/>
    <cellStyle name="40% - Accent5 25 5 3 2_Essbase BS Tax Accounts EOY" xfId="18175" xr:uid="{00000000-0005-0000-0000-0000C1450000}"/>
    <cellStyle name="40% - Accent5 25 5 3 3" xfId="18176" xr:uid="{00000000-0005-0000-0000-0000C2450000}"/>
    <cellStyle name="40% - Accent5 25 5 3 4" xfId="18177" xr:uid="{00000000-0005-0000-0000-0000C3450000}"/>
    <cellStyle name="40% - Accent5 25 5 3_Essbase BS Tax Accounts EOY" xfId="18178" xr:uid="{00000000-0005-0000-0000-0000C4450000}"/>
    <cellStyle name="40% - Accent5 25 5 4" xfId="18179" xr:uid="{00000000-0005-0000-0000-0000C5450000}"/>
    <cellStyle name="40% - Accent5 25 5 4 2" xfId="18180" xr:uid="{00000000-0005-0000-0000-0000C6450000}"/>
    <cellStyle name="40% - Accent5 25 5 4 3" xfId="18181" xr:uid="{00000000-0005-0000-0000-0000C7450000}"/>
    <cellStyle name="40% - Accent5 25 5 4_Essbase BS Tax Accounts EOY" xfId="18182" xr:uid="{00000000-0005-0000-0000-0000C8450000}"/>
    <cellStyle name="40% - Accent5 25 5 5" xfId="18183" xr:uid="{00000000-0005-0000-0000-0000C9450000}"/>
    <cellStyle name="40% - Accent5 25 5 6" xfId="18184" xr:uid="{00000000-0005-0000-0000-0000CA450000}"/>
    <cellStyle name="40% - Accent5 25 5 7" xfId="18185" xr:uid="{00000000-0005-0000-0000-0000CB450000}"/>
    <cellStyle name="40% - Accent5 25 5_Essbase BS Tax Accounts EOY" xfId="18186" xr:uid="{00000000-0005-0000-0000-0000CC450000}"/>
    <cellStyle name="40% - Accent5 25 6" xfId="18187" xr:uid="{00000000-0005-0000-0000-0000CD450000}"/>
    <cellStyle name="40% - Accent5 25 6 2" xfId="18188" xr:uid="{00000000-0005-0000-0000-0000CE450000}"/>
    <cellStyle name="40% - Accent5 25 6 2 2" xfId="18189" xr:uid="{00000000-0005-0000-0000-0000CF450000}"/>
    <cellStyle name="40% - Accent5 25 6 2 2 2" xfId="18190" xr:uid="{00000000-0005-0000-0000-0000D0450000}"/>
    <cellStyle name="40% - Accent5 25 6 2 2 3" xfId="18191" xr:uid="{00000000-0005-0000-0000-0000D1450000}"/>
    <cellStyle name="40% - Accent5 25 6 2 2_Essbase BS Tax Accounts EOY" xfId="18192" xr:uid="{00000000-0005-0000-0000-0000D2450000}"/>
    <cellStyle name="40% - Accent5 25 6 2 3" xfId="18193" xr:uid="{00000000-0005-0000-0000-0000D3450000}"/>
    <cellStyle name="40% - Accent5 25 6 2 4" xfId="18194" xr:uid="{00000000-0005-0000-0000-0000D4450000}"/>
    <cellStyle name="40% - Accent5 25 6 2_Essbase BS Tax Accounts EOY" xfId="18195" xr:uid="{00000000-0005-0000-0000-0000D5450000}"/>
    <cellStyle name="40% - Accent5 25 6 3" xfId="18196" xr:uid="{00000000-0005-0000-0000-0000D6450000}"/>
    <cellStyle name="40% - Accent5 25 6 3 2" xfId="18197" xr:uid="{00000000-0005-0000-0000-0000D7450000}"/>
    <cellStyle name="40% - Accent5 25 6 3 3" xfId="18198" xr:uid="{00000000-0005-0000-0000-0000D8450000}"/>
    <cellStyle name="40% - Accent5 25 6 3_Essbase BS Tax Accounts EOY" xfId="18199" xr:uid="{00000000-0005-0000-0000-0000D9450000}"/>
    <cellStyle name="40% - Accent5 25 6 4" xfId="18200" xr:uid="{00000000-0005-0000-0000-0000DA450000}"/>
    <cellStyle name="40% - Accent5 25 6 5" xfId="18201" xr:uid="{00000000-0005-0000-0000-0000DB450000}"/>
    <cellStyle name="40% - Accent5 25 6 6" xfId="18202" xr:uid="{00000000-0005-0000-0000-0000DC450000}"/>
    <cellStyle name="40% - Accent5 25 6_Essbase BS Tax Accounts EOY" xfId="18203" xr:uid="{00000000-0005-0000-0000-0000DD450000}"/>
    <cellStyle name="40% - Accent5 25 7" xfId="18204" xr:uid="{00000000-0005-0000-0000-0000DE450000}"/>
    <cellStyle name="40% - Accent5 25 7 2" xfId="18205" xr:uid="{00000000-0005-0000-0000-0000DF450000}"/>
    <cellStyle name="40% - Accent5 25 7 2 2" xfId="18206" xr:uid="{00000000-0005-0000-0000-0000E0450000}"/>
    <cellStyle name="40% - Accent5 25 7 2 3" xfId="18207" xr:uid="{00000000-0005-0000-0000-0000E1450000}"/>
    <cellStyle name="40% - Accent5 25 7 2_Essbase BS Tax Accounts EOY" xfId="18208" xr:uid="{00000000-0005-0000-0000-0000E2450000}"/>
    <cellStyle name="40% - Accent5 25 7 3" xfId="18209" xr:uid="{00000000-0005-0000-0000-0000E3450000}"/>
    <cellStyle name="40% - Accent5 25 7 4" xfId="18210" xr:uid="{00000000-0005-0000-0000-0000E4450000}"/>
    <cellStyle name="40% - Accent5 25 7_Essbase BS Tax Accounts EOY" xfId="18211" xr:uid="{00000000-0005-0000-0000-0000E5450000}"/>
    <cellStyle name="40% - Accent5 25 8" xfId="18212" xr:uid="{00000000-0005-0000-0000-0000E6450000}"/>
    <cellStyle name="40% - Accent5 25 8 2" xfId="18213" xr:uid="{00000000-0005-0000-0000-0000E7450000}"/>
    <cellStyle name="40% - Accent5 25 8 2 2" xfId="18214" xr:uid="{00000000-0005-0000-0000-0000E8450000}"/>
    <cellStyle name="40% - Accent5 25 8 2 3" xfId="18215" xr:uid="{00000000-0005-0000-0000-0000E9450000}"/>
    <cellStyle name="40% - Accent5 25 8 2_Essbase BS Tax Accounts EOY" xfId="18216" xr:uid="{00000000-0005-0000-0000-0000EA450000}"/>
    <cellStyle name="40% - Accent5 25 8 3" xfId="18217" xr:uid="{00000000-0005-0000-0000-0000EB450000}"/>
    <cellStyle name="40% - Accent5 25 8 4" xfId="18218" xr:uid="{00000000-0005-0000-0000-0000EC450000}"/>
    <cellStyle name="40% - Accent5 25 8_Essbase BS Tax Accounts EOY" xfId="18219" xr:uid="{00000000-0005-0000-0000-0000ED450000}"/>
    <cellStyle name="40% - Accent5 25 9" xfId="18220" xr:uid="{00000000-0005-0000-0000-0000EE450000}"/>
    <cellStyle name="40% - Accent5 25_Basis Detail" xfId="18221" xr:uid="{00000000-0005-0000-0000-0000EF450000}"/>
    <cellStyle name="40% - Accent5 26" xfId="18222" xr:uid="{00000000-0005-0000-0000-0000F0450000}"/>
    <cellStyle name="40% - Accent5 26 10" xfId="18223" xr:uid="{00000000-0005-0000-0000-0000F1450000}"/>
    <cellStyle name="40% - Accent5 26 11" xfId="18224" xr:uid="{00000000-0005-0000-0000-0000F2450000}"/>
    <cellStyle name="40% - Accent5 26 2" xfId="18225" xr:uid="{00000000-0005-0000-0000-0000F3450000}"/>
    <cellStyle name="40% - Accent5 26 2 2" xfId="18226" xr:uid="{00000000-0005-0000-0000-0000F4450000}"/>
    <cellStyle name="40% - Accent5 26 2 2 2" xfId="18227" xr:uid="{00000000-0005-0000-0000-0000F5450000}"/>
    <cellStyle name="40% - Accent5 26 2 2 2 2" xfId="18228" xr:uid="{00000000-0005-0000-0000-0000F6450000}"/>
    <cellStyle name="40% - Accent5 26 2 2 2 3" xfId="18229" xr:uid="{00000000-0005-0000-0000-0000F7450000}"/>
    <cellStyle name="40% - Accent5 26 2 2 2_Essbase BS Tax Accounts EOY" xfId="18230" xr:uid="{00000000-0005-0000-0000-0000F8450000}"/>
    <cellStyle name="40% - Accent5 26 2 2 3" xfId="18231" xr:uid="{00000000-0005-0000-0000-0000F9450000}"/>
    <cellStyle name="40% - Accent5 26 2 2 4" xfId="18232" xr:uid="{00000000-0005-0000-0000-0000FA450000}"/>
    <cellStyle name="40% - Accent5 26 2 2_Essbase BS Tax Accounts EOY" xfId="18233" xr:uid="{00000000-0005-0000-0000-0000FB450000}"/>
    <cellStyle name="40% - Accent5 26 2 3" xfId="18234" xr:uid="{00000000-0005-0000-0000-0000FC450000}"/>
    <cellStyle name="40% - Accent5 26 2 3 2" xfId="18235" xr:uid="{00000000-0005-0000-0000-0000FD450000}"/>
    <cellStyle name="40% - Accent5 26 2 3 2 2" xfId="18236" xr:uid="{00000000-0005-0000-0000-0000FE450000}"/>
    <cellStyle name="40% - Accent5 26 2 3 3" xfId="18237" xr:uid="{00000000-0005-0000-0000-0000FF450000}"/>
    <cellStyle name="40% - Accent5 26 2 3 4" xfId="18238" xr:uid="{00000000-0005-0000-0000-000000460000}"/>
    <cellStyle name="40% - Accent5 26 2 3_Essbase BS Tax Accounts EOY" xfId="18239" xr:uid="{00000000-0005-0000-0000-000001460000}"/>
    <cellStyle name="40% - Accent5 26 2 4" xfId="18240" xr:uid="{00000000-0005-0000-0000-000002460000}"/>
    <cellStyle name="40% - Accent5 26 2 4 2" xfId="18241" xr:uid="{00000000-0005-0000-0000-000003460000}"/>
    <cellStyle name="40% - Accent5 26 2 5" xfId="18242" xr:uid="{00000000-0005-0000-0000-000004460000}"/>
    <cellStyle name="40% - Accent5 26 2 6" xfId="18243" xr:uid="{00000000-0005-0000-0000-000005460000}"/>
    <cellStyle name="40% - Accent5 26 2 7" xfId="18244" xr:uid="{00000000-0005-0000-0000-000006460000}"/>
    <cellStyle name="40% - Accent5 26 2_Essbase BS Tax Accounts EOY" xfId="18245" xr:uid="{00000000-0005-0000-0000-000007460000}"/>
    <cellStyle name="40% - Accent5 26 3" xfId="18246" xr:uid="{00000000-0005-0000-0000-000008460000}"/>
    <cellStyle name="40% - Accent5 26 3 2" xfId="18247" xr:uid="{00000000-0005-0000-0000-000009460000}"/>
    <cellStyle name="40% - Accent5 26 3 2 2" xfId="18248" xr:uid="{00000000-0005-0000-0000-00000A460000}"/>
    <cellStyle name="40% - Accent5 26 3 2 3" xfId="18249" xr:uid="{00000000-0005-0000-0000-00000B460000}"/>
    <cellStyle name="40% - Accent5 26 3 2_Essbase BS Tax Accounts EOY" xfId="18250" xr:uid="{00000000-0005-0000-0000-00000C460000}"/>
    <cellStyle name="40% - Accent5 26 3 3" xfId="18251" xr:uid="{00000000-0005-0000-0000-00000D460000}"/>
    <cellStyle name="40% - Accent5 26 3 4" xfId="18252" xr:uid="{00000000-0005-0000-0000-00000E460000}"/>
    <cellStyle name="40% - Accent5 26 3_Essbase BS Tax Accounts EOY" xfId="18253" xr:uid="{00000000-0005-0000-0000-00000F460000}"/>
    <cellStyle name="40% - Accent5 26 4" xfId="18254" xr:uid="{00000000-0005-0000-0000-000010460000}"/>
    <cellStyle name="40% - Accent5 26 4 2" xfId="18255" xr:uid="{00000000-0005-0000-0000-000011460000}"/>
    <cellStyle name="40% - Accent5 26 4 2 2" xfId="18256" xr:uid="{00000000-0005-0000-0000-000012460000}"/>
    <cellStyle name="40% - Accent5 26 4 2 3" xfId="18257" xr:uid="{00000000-0005-0000-0000-000013460000}"/>
    <cellStyle name="40% - Accent5 26 4 3" xfId="18258" xr:uid="{00000000-0005-0000-0000-000014460000}"/>
    <cellStyle name="40% - Accent5 26 4 4" xfId="18259" xr:uid="{00000000-0005-0000-0000-000015460000}"/>
    <cellStyle name="40% - Accent5 26 4_Essbase BS Tax Accounts EOY" xfId="18260" xr:uid="{00000000-0005-0000-0000-000016460000}"/>
    <cellStyle name="40% - Accent5 26 5" xfId="18261" xr:uid="{00000000-0005-0000-0000-000017460000}"/>
    <cellStyle name="40% - Accent5 26 5 2" xfId="18262" xr:uid="{00000000-0005-0000-0000-000018460000}"/>
    <cellStyle name="40% - Accent5 26 5 2 2" xfId="18263" xr:uid="{00000000-0005-0000-0000-000019460000}"/>
    <cellStyle name="40% - Accent5 26 5 3" xfId="18264" xr:uid="{00000000-0005-0000-0000-00001A460000}"/>
    <cellStyle name="40% - Accent5 26 5 4" xfId="18265" xr:uid="{00000000-0005-0000-0000-00001B460000}"/>
    <cellStyle name="40% - Accent5 26 6" xfId="18266" xr:uid="{00000000-0005-0000-0000-00001C460000}"/>
    <cellStyle name="40% - Accent5 26 6 2" xfId="18267" xr:uid="{00000000-0005-0000-0000-00001D460000}"/>
    <cellStyle name="40% - Accent5 26 6 2 2" xfId="18268" xr:uid="{00000000-0005-0000-0000-00001E460000}"/>
    <cellStyle name="40% - Accent5 26 6 3" xfId="18269" xr:uid="{00000000-0005-0000-0000-00001F460000}"/>
    <cellStyle name="40% - Accent5 26 6 4" xfId="18270" xr:uid="{00000000-0005-0000-0000-000020460000}"/>
    <cellStyle name="40% - Accent5 26 6_Essbase BS Tax Accounts EOY" xfId="18271" xr:uid="{00000000-0005-0000-0000-000021460000}"/>
    <cellStyle name="40% - Accent5 26 7" xfId="18272" xr:uid="{00000000-0005-0000-0000-000022460000}"/>
    <cellStyle name="40% - Accent5 26 7 2" xfId="18273" xr:uid="{00000000-0005-0000-0000-000023460000}"/>
    <cellStyle name="40% - Accent5 26 7 2 2" xfId="18274" xr:uid="{00000000-0005-0000-0000-000024460000}"/>
    <cellStyle name="40% - Accent5 26 7 3" xfId="18275" xr:uid="{00000000-0005-0000-0000-000025460000}"/>
    <cellStyle name="40% - Accent5 26 7 4" xfId="18276" xr:uid="{00000000-0005-0000-0000-000026460000}"/>
    <cellStyle name="40% - Accent5 26 7_Essbase BS Tax Accounts EOY" xfId="18277" xr:uid="{00000000-0005-0000-0000-000027460000}"/>
    <cellStyle name="40% - Accent5 26 8" xfId="18278" xr:uid="{00000000-0005-0000-0000-000028460000}"/>
    <cellStyle name="40% - Accent5 26 8 2" xfId="18279" xr:uid="{00000000-0005-0000-0000-000029460000}"/>
    <cellStyle name="40% - Accent5 26 8 2 2" xfId="18280" xr:uid="{00000000-0005-0000-0000-00002A460000}"/>
    <cellStyle name="40% - Accent5 26 8 3" xfId="18281" xr:uid="{00000000-0005-0000-0000-00002B460000}"/>
    <cellStyle name="40% - Accent5 26 8 4" xfId="18282" xr:uid="{00000000-0005-0000-0000-00002C460000}"/>
    <cellStyle name="40% - Accent5 26 8_Essbase BS Tax Accounts EOY" xfId="18283" xr:uid="{00000000-0005-0000-0000-00002D460000}"/>
    <cellStyle name="40% - Accent5 26 9" xfId="18284" xr:uid="{00000000-0005-0000-0000-00002E460000}"/>
    <cellStyle name="40% - Accent5 26 9 2" xfId="18285" xr:uid="{00000000-0005-0000-0000-00002F460000}"/>
    <cellStyle name="40% - Accent5 26_Essbase BS Tax Accounts EOY" xfId="18286" xr:uid="{00000000-0005-0000-0000-000030460000}"/>
    <cellStyle name="40% - Accent5 27" xfId="18287" xr:uid="{00000000-0005-0000-0000-000031460000}"/>
    <cellStyle name="40% - Accent5 27 2" xfId="18288" xr:uid="{00000000-0005-0000-0000-000032460000}"/>
    <cellStyle name="40% - Accent5 27 2 2" xfId="18289" xr:uid="{00000000-0005-0000-0000-000033460000}"/>
    <cellStyle name="40% - Accent5 27 2 2 2" xfId="18290" xr:uid="{00000000-0005-0000-0000-000034460000}"/>
    <cellStyle name="40% - Accent5 27 2 3" xfId="18291" xr:uid="{00000000-0005-0000-0000-000035460000}"/>
    <cellStyle name="40% - Accent5 27 2 4" xfId="18292" xr:uid="{00000000-0005-0000-0000-000036460000}"/>
    <cellStyle name="40% - Accent5 27 2 5" xfId="18293" xr:uid="{00000000-0005-0000-0000-000037460000}"/>
    <cellStyle name="40% - Accent5 27 3" xfId="18294" xr:uid="{00000000-0005-0000-0000-000038460000}"/>
    <cellStyle name="40% - Accent5 27 3 2" xfId="18295" xr:uid="{00000000-0005-0000-0000-000039460000}"/>
    <cellStyle name="40% - Accent5 27 3 3" xfId="18296" xr:uid="{00000000-0005-0000-0000-00003A460000}"/>
    <cellStyle name="40% - Accent5 27 3_Essbase BS Tax Accounts EOY" xfId="18297" xr:uid="{00000000-0005-0000-0000-00003B460000}"/>
    <cellStyle name="40% - Accent5 27 4" xfId="18298" xr:uid="{00000000-0005-0000-0000-00003C460000}"/>
    <cellStyle name="40% - Accent5 27 5" xfId="18299" xr:uid="{00000000-0005-0000-0000-00003D460000}"/>
    <cellStyle name="40% - Accent5 27 6" xfId="18300" xr:uid="{00000000-0005-0000-0000-00003E460000}"/>
    <cellStyle name="40% - Accent5 27_Essbase BS Tax Accounts EOY" xfId="18301" xr:uid="{00000000-0005-0000-0000-00003F460000}"/>
    <cellStyle name="40% - Accent5 28" xfId="18302" xr:uid="{00000000-0005-0000-0000-000040460000}"/>
    <cellStyle name="40% - Accent5 28 2" xfId="18303" xr:uid="{00000000-0005-0000-0000-000041460000}"/>
    <cellStyle name="40% - Accent5 28 2 2" xfId="18304" xr:uid="{00000000-0005-0000-0000-000042460000}"/>
    <cellStyle name="40% - Accent5 28 2 2 2" xfId="18305" xr:uid="{00000000-0005-0000-0000-000043460000}"/>
    <cellStyle name="40% - Accent5 28 2 3" xfId="18306" xr:uid="{00000000-0005-0000-0000-000044460000}"/>
    <cellStyle name="40% - Accent5 28 2 4" xfId="18307" xr:uid="{00000000-0005-0000-0000-000045460000}"/>
    <cellStyle name="40% - Accent5 28 3" xfId="18308" xr:uid="{00000000-0005-0000-0000-000046460000}"/>
    <cellStyle name="40% - Accent5 28 3 2" xfId="18309" xr:uid="{00000000-0005-0000-0000-000047460000}"/>
    <cellStyle name="40% - Accent5 28 4" xfId="18310" xr:uid="{00000000-0005-0000-0000-000048460000}"/>
    <cellStyle name="40% - Accent5 28 5" xfId="18311" xr:uid="{00000000-0005-0000-0000-000049460000}"/>
    <cellStyle name="40% - Accent5 28 6" xfId="18312" xr:uid="{00000000-0005-0000-0000-00004A460000}"/>
    <cellStyle name="40% - Accent5 28_Essbase BS Tax Accounts EOY" xfId="18313" xr:uid="{00000000-0005-0000-0000-00004B460000}"/>
    <cellStyle name="40% - Accent5 29" xfId="18314" xr:uid="{00000000-0005-0000-0000-00004C460000}"/>
    <cellStyle name="40% - Accent5 29 2" xfId="18315" xr:uid="{00000000-0005-0000-0000-00004D460000}"/>
    <cellStyle name="40% - Accent5 29 2 2" xfId="18316" xr:uid="{00000000-0005-0000-0000-00004E460000}"/>
    <cellStyle name="40% - Accent5 29 2 3" xfId="18317" xr:uid="{00000000-0005-0000-0000-00004F460000}"/>
    <cellStyle name="40% - Accent5 29 3" xfId="18318" xr:uid="{00000000-0005-0000-0000-000050460000}"/>
    <cellStyle name="40% - Accent5 29 4" xfId="18319" xr:uid="{00000000-0005-0000-0000-000051460000}"/>
    <cellStyle name="40% - Accent5 29 5" xfId="18320" xr:uid="{00000000-0005-0000-0000-000052460000}"/>
    <cellStyle name="40% - Accent5 29_Essbase BS Tax Accounts EOY" xfId="18321" xr:uid="{00000000-0005-0000-0000-000053460000}"/>
    <cellStyle name="40% - Accent5 3" xfId="18322" xr:uid="{00000000-0005-0000-0000-000054460000}"/>
    <cellStyle name="40% - Accent5 3 2" xfId="18323" xr:uid="{00000000-0005-0000-0000-000055460000}"/>
    <cellStyle name="40% - Accent5 3 2 10" xfId="18324" xr:uid="{00000000-0005-0000-0000-000056460000}"/>
    <cellStyle name="40% - Accent5 3 2 2" xfId="18325" xr:uid="{00000000-0005-0000-0000-000057460000}"/>
    <cellStyle name="40% - Accent5 3 2 2 2" xfId="18326" xr:uid="{00000000-0005-0000-0000-000058460000}"/>
    <cellStyle name="40% - Accent5 3 2 2 2 2" xfId="18327" xr:uid="{00000000-0005-0000-0000-000059460000}"/>
    <cellStyle name="40% - Accent5 3 2 2 3" xfId="18328" xr:uid="{00000000-0005-0000-0000-00005A460000}"/>
    <cellStyle name="40% - Accent5 3 2 2_Essbase BS Tax Accounts EOY" xfId="18329" xr:uid="{00000000-0005-0000-0000-00005B460000}"/>
    <cellStyle name="40% - Accent5 3 2 3" xfId="18330" xr:uid="{00000000-0005-0000-0000-00005C460000}"/>
    <cellStyle name="40% - Accent5 3 2 3 2" xfId="18331" xr:uid="{00000000-0005-0000-0000-00005D460000}"/>
    <cellStyle name="40% - Accent5 3 2 3 2 2" xfId="18332" xr:uid="{00000000-0005-0000-0000-00005E460000}"/>
    <cellStyle name="40% - Accent5 3 2 4" xfId="18333" xr:uid="{00000000-0005-0000-0000-00005F460000}"/>
    <cellStyle name="40% - Accent5 3 2 4 2" xfId="18334" xr:uid="{00000000-0005-0000-0000-000060460000}"/>
    <cellStyle name="40% - Accent5 3 2 4 2 2" xfId="18335" xr:uid="{00000000-0005-0000-0000-000061460000}"/>
    <cellStyle name="40% - Accent5 3 2 4 3" xfId="18336" xr:uid="{00000000-0005-0000-0000-000062460000}"/>
    <cellStyle name="40% - Accent5 3 2 4 4" xfId="18337" xr:uid="{00000000-0005-0000-0000-000063460000}"/>
    <cellStyle name="40% - Accent5 3 2 5" xfId="18338" xr:uid="{00000000-0005-0000-0000-000064460000}"/>
    <cellStyle name="40% - Accent5 3 2 5 2" xfId="18339" xr:uid="{00000000-0005-0000-0000-000065460000}"/>
    <cellStyle name="40% - Accent5 3 2 5 2 2" xfId="18340" xr:uid="{00000000-0005-0000-0000-000066460000}"/>
    <cellStyle name="40% - Accent5 3 2 5 3" xfId="18341" xr:uid="{00000000-0005-0000-0000-000067460000}"/>
    <cellStyle name="40% - Accent5 3 2 5 4" xfId="18342" xr:uid="{00000000-0005-0000-0000-000068460000}"/>
    <cellStyle name="40% - Accent5 3 2 5_Essbase BS Tax Accounts EOY" xfId="18343" xr:uid="{00000000-0005-0000-0000-000069460000}"/>
    <cellStyle name="40% - Accent5 3 2 6" xfId="18344" xr:uid="{00000000-0005-0000-0000-00006A460000}"/>
    <cellStyle name="40% - Accent5 3 2 6 2" xfId="18345" xr:uid="{00000000-0005-0000-0000-00006B460000}"/>
    <cellStyle name="40% - Accent5 3 2 6 2 2" xfId="18346" xr:uid="{00000000-0005-0000-0000-00006C460000}"/>
    <cellStyle name="40% - Accent5 3 2 6 3" xfId="18347" xr:uid="{00000000-0005-0000-0000-00006D460000}"/>
    <cellStyle name="40% - Accent5 3 2 7" xfId="18348" xr:uid="{00000000-0005-0000-0000-00006E460000}"/>
    <cellStyle name="40% - Accent5 3 2 7 2" xfId="18349" xr:uid="{00000000-0005-0000-0000-00006F460000}"/>
    <cellStyle name="40% - Accent5 3 2 8" xfId="18350" xr:uid="{00000000-0005-0000-0000-000070460000}"/>
    <cellStyle name="40% - Accent5 3 2 9" xfId="18351" xr:uid="{00000000-0005-0000-0000-000071460000}"/>
    <cellStyle name="40% - Accent5 3 2_Basis Info" xfId="18352" xr:uid="{00000000-0005-0000-0000-000072460000}"/>
    <cellStyle name="40% - Accent5 3 3" xfId="18353" xr:uid="{00000000-0005-0000-0000-000073460000}"/>
    <cellStyle name="40% - Accent5 3 3 2" xfId="18354" xr:uid="{00000000-0005-0000-0000-000074460000}"/>
    <cellStyle name="40% - Accent5 3 3 2 2" xfId="18355" xr:uid="{00000000-0005-0000-0000-000075460000}"/>
    <cellStyle name="40% - Accent5 3 3 2 3" xfId="18356" xr:uid="{00000000-0005-0000-0000-000076460000}"/>
    <cellStyle name="40% - Accent5 3 3 2 4" xfId="18357" xr:uid="{00000000-0005-0000-0000-000077460000}"/>
    <cellStyle name="40% - Accent5 3 3 2_Essbase BS Tax Accounts EOY" xfId="18358" xr:uid="{00000000-0005-0000-0000-000078460000}"/>
    <cellStyle name="40% - Accent5 3 3 3" xfId="18359" xr:uid="{00000000-0005-0000-0000-000079460000}"/>
    <cellStyle name="40% - Accent5 3 3 4" xfId="18360" xr:uid="{00000000-0005-0000-0000-00007A460000}"/>
    <cellStyle name="40% - Accent5 3 3 4 2" xfId="18361" xr:uid="{00000000-0005-0000-0000-00007B460000}"/>
    <cellStyle name="40% - Accent5 3 3 5" xfId="18362" xr:uid="{00000000-0005-0000-0000-00007C460000}"/>
    <cellStyle name="40% - Accent5 3 3 6" xfId="18363" xr:uid="{00000000-0005-0000-0000-00007D460000}"/>
    <cellStyle name="40% - Accent5 3 3_Essbase BS Tax Accounts EOY" xfId="18364" xr:uid="{00000000-0005-0000-0000-00007E460000}"/>
    <cellStyle name="40% - Accent5 3 4" xfId="18365" xr:uid="{00000000-0005-0000-0000-00007F460000}"/>
    <cellStyle name="40% - Accent5 3 4 2" xfId="18366" xr:uid="{00000000-0005-0000-0000-000080460000}"/>
    <cellStyle name="40% - Accent5 3 4 2 2" xfId="18367" xr:uid="{00000000-0005-0000-0000-000081460000}"/>
    <cellStyle name="40% - Accent5 3 4 2 3" xfId="18368" xr:uid="{00000000-0005-0000-0000-000082460000}"/>
    <cellStyle name="40% - Accent5 3 4 2_Essbase BS Tax Accounts EOY" xfId="18369" xr:uid="{00000000-0005-0000-0000-000083460000}"/>
    <cellStyle name="40% - Accent5 3 4_Essbase BS Tax Accounts EOY" xfId="18370" xr:uid="{00000000-0005-0000-0000-000084460000}"/>
    <cellStyle name="40% - Accent5 3 5" xfId="18371" xr:uid="{00000000-0005-0000-0000-000085460000}"/>
    <cellStyle name="40% - Accent5 3 5 2" xfId="18372" xr:uid="{00000000-0005-0000-0000-000086460000}"/>
    <cellStyle name="40% - Accent5 3 5 2 2" xfId="18373" xr:uid="{00000000-0005-0000-0000-000087460000}"/>
    <cellStyle name="40% - Accent5 3 5 2 2 2" xfId="18374" xr:uid="{00000000-0005-0000-0000-000088460000}"/>
    <cellStyle name="40% - Accent5 3 5 2 3" xfId="18375" xr:uid="{00000000-0005-0000-0000-000089460000}"/>
    <cellStyle name="40% - Accent5 3 5 2 4" xfId="18376" xr:uid="{00000000-0005-0000-0000-00008A460000}"/>
    <cellStyle name="40% - Accent5 3 5 3" xfId="18377" xr:uid="{00000000-0005-0000-0000-00008B460000}"/>
    <cellStyle name="40% - Accent5 3 5 3 2" xfId="18378" xr:uid="{00000000-0005-0000-0000-00008C460000}"/>
    <cellStyle name="40% - Accent5 3 5 3 3" xfId="18379" xr:uid="{00000000-0005-0000-0000-00008D460000}"/>
    <cellStyle name="40% - Accent5 3 5 3_Essbase BS Tax Accounts EOY" xfId="18380" xr:uid="{00000000-0005-0000-0000-00008E460000}"/>
    <cellStyle name="40% - Accent5 3 5 4" xfId="18381" xr:uid="{00000000-0005-0000-0000-00008F460000}"/>
    <cellStyle name="40% - Accent5 3 5 5" xfId="18382" xr:uid="{00000000-0005-0000-0000-000090460000}"/>
    <cellStyle name="40% - Accent5 3 5 6" xfId="18383" xr:uid="{00000000-0005-0000-0000-000091460000}"/>
    <cellStyle name="40% - Accent5 3 5 7" xfId="18384" xr:uid="{00000000-0005-0000-0000-000092460000}"/>
    <cellStyle name="40% - Accent5 3 5_Essbase BS Tax Accounts EOY" xfId="18385" xr:uid="{00000000-0005-0000-0000-000093460000}"/>
    <cellStyle name="40% - Accent5 3 6" xfId="18386" xr:uid="{00000000-0005-0000-0000-000094460000}"/>
    <cellStyle name="40% - Accent5 3 6 2" xfId="18387" xr:uid="{00000000-0005-0000-0000-000095460000}"/>
    <cellStyle name="40% - Accent5 3 6 2 2" xfId="18388" xr:uid="{00000000-0005-0000-0000-000096460000}"/>
    <cellStyle name="40% - Accent5 3 6 3" xfId="18389" xr:uid="{00000000-0005-0000-0000-000097460000}"/>
    <cellStyle name="40% - Accent5 3 6 4" xfId="18390" xr:uid="{00000000-0005-0000-0000-000098460000}"/>
    <cellStyle name="40% - Accent5 3 6 5" xfId="18391" xr:uid="{00000000-0005-0000-0000-000099460000}"/>
    <cellStyle name="40% - Accent5 3 6_Essbase BS Tax Accounts EOY" xfId="18392" xr:uid="{00000000-0005-0000-0000-00009A460000}"/>
    <cellStyle name="40% - Accent5 3 7" xfId="18393" xr:uid="{00000000-0005-0000-0000-00009B460000}"/>
    <cellStyle name="40% - Accent5 3 7 2" xfId="18394" xr:uid="{00000000-0005-0000-0000-00009C460000}"/>
    <cellStyle name="40% - Accent5 3 7 2 2" xfId="18395" xr:uid="{00000000-0005-0000-0000-00009D460000}"/>
    <cellStyle name="40% - Accent5 3 7 3" xfId="18396" xr:uid="{00000000-0005-0000-0000-00009E460000}"/>
    <cellStyle name="40% - Accent5 3 7 4" xfId="18397" xr:uid="{00000000-0005-0000-0000-00009F460000}"/>
    <cellStyle name="40% - Accent5 3 7_Essbase BS Tax Accounts EOY" xfId="18398" xr:uid="{00000000-0005-0000-0000-0000A0460000}"/>
    <cellStyle name="40% - Accent5 3 8" xfId="18399" xr:uid="{00000000-0005-0000-0000-0000A1460000}"/>
    <cellStyle name="40% - Accent5 3 8 2" xfId="18400" xr:uid="{00000000-0005-0000-0000-0000A2460000}"/>
    <cellStyle name="40% - Accent5 3 8 2 2" xfId="18401" xr:uid="{00000000-0005-0000-0000-0000A3460000}"/>
    <cellStyle name="40% - Accent5 3 8 3" xfId="18402" xr:uid="{00000000-0005-0000-0000-0000A4460000}"/>
    <cellStyle name="40% - Accent5 3 8 4" xfId="18403" xr:uid="{00000000-0005-0000-0000-0000A5460000}"/>
    <cellStyle name="40% - Accent5 3 8_Essbase BS Tax Accounts EOY" xfId="18404" xr:uid="{00000000-0005-0000-0000-0000A6460000}"/>
    <cellStyle name="40% - Accent5 3 9" xfId="18405" xr:uid="{00000000-0005-0000-0000-0000A7460000}"/>
    <cellStyle name="40% - Accent5 3 9 2" xfId="18406" xr:uid="{00000000-0005-0000-0000-0000A8460000}"/>
    <cellStyle name="40% - Accent5 3_Cap Software Basis Adj" xfId="18407" xr:uid="{00000000-0005-0000-0000-0000A9460000}"/>
    <cellStyle name="40% - Accent5 30" xfId="18408" xr:uid="{00000000-0005-0000-0000-0000AA460000}"/>
    <cellStyle name="40% - Accent5 30 2" xfId="18409" xr:uid="{00000000-0005-0000-0000-0000AB460000}"/>
    <cellStyle name="40% - Accent5 30 2 2" xfId="18410" xr:uid="{00000000-0005-0000-0000-0000AC460000}"/>
    <cellStyle name="40% - Accent5 30 2 3" xfId="18411" xr:uid="{00000000-0005-0000-0000-0000AD460000}"/>
    <cellStyle name="40% - Accent5 30 3" xfId="18412" xr:uid="{00000000-0005-0000-0000-0000AE460000}"/>
    <cellStyle name="40% - Accent5 30 4" xfId="18413" xr:uid="{00000000-0005-0000-0000-0000AF460000}"/>
    <cellStyle name="40% - Accent5 30 5" xfId="18414" xr:uid="{00000000-0005-0000-0000-0000B0460000}"/>
    <cellStyle name="40% - Accent5 30_Essbase BS Tax Accounts EOY" xfId="18415" xr:uid="{00000000-0005-0000-0000-0000B1460000}"/>
    <cellStyle name="40% - Accent5 31" xfId="18416" xr:uid="{00000000-0005-0000-0000-0000B2460000}"/>
    <cellStyle name="40% - Accent5 31 2" xfId="18417" xr:uid="{00000000-0005-0000-0000-0000B3460000}"/>
    <cellStyle name="40% - Accent5 31 2 2" xfId="18418" xr:uid="{00000000-0005-0000-0000-0000B4460000}"/>
    <cellStyle name="40% - Accent5 31 2 2 2" xfId="18419" xr:uid="{00000000-0005-0000-0000-0000B5460000}"/>
    <cellStyle name="40% - Accent5 31 2 2 2 2" xfId="18420" xr:uid="{00000000-0005-0000-0000-0000B6460000}"/>
    <cellStyle name="40% - Accent5 31 2 2 2 3" xfId="18421" xr:uid="{00000000-0005-0000-0000-0000B7460000}"/>
    <cellStyle name="40% - Accent5 31 2 2 2_Essbase BS Tax Accounts EOY" xfId="18422" xr:uid="{00000000-0005-0000-0000-0000B8460000}"/>
    <cellStyle name="40% - Accent5 31 2 2 3" xfId="18423" xr:uid="{00000000-0005-0000-0000-0000B9460000}"/>
    <cellStyle name="40% - Accent5 31 2 2 4" xfId="18424" xr:uid="{00000000-0005-0000-0000-0000BA460000}"/>
    <cellStyle name="40% - Accent5 31 2 2_Essbase BS Tax Accounts EOY" xfId="18425" xr:uid="{00000000-0005-0000-0000-0000BB460000}"/>
    <cellStyle name="40% - Accent5 31 2 3" xfId="18426" xr:uid="{00000000-0005-0000-0000-0000BC460000}"/>
    <cellStyle name="40% - Accent5 31 2 3 2" xfId="18427" xr:uid="{00000000-0005-0000-0000-0000BD460000}"/>
    <cellStyle name="40% - Accent5 31 2 3 3" xfId="18428" xr:uid="{00000000-0005-0000-0000-0000BE460000}"/>
    <cellStyle name="40% - Accent5 31 2 3_Essbase BS Tax Accounts EOY" xfId="18429" xr:uid="{00000000-0005-0000-0000-0000BF460000}"/>
    <cellStyle name="40% - Accent5 31 2 4" xfId="18430" xr:uid="{00000000-0005-0000-0000-0000C0460000}"/>
    <cellStyle name="40% - Accent5 31 2 5" xfId="18431" xr:uid="{00000000-0005-0000-0000-0000C1460000}"/>
    <cellStyle name="40% - Accent5 31 2_Essbase BS Tax Accounts EOY" xfId="18432" xr:uid="{00000000-0005-0000-0000-0000C2460000}"/>
    <cellStyle name="40% - Accent5 31 3" xfId="18433" xr:uid="{00000000-0005-0000-0000-0000C3460000}"/>
    <cellStyle name="40% - Accent5 31 3 2" xfId="18434" xr:uid="{00000000-0005-0000-0000-0000C4460000}"/>
    <cellStyle name="40% - Accent5 31 3 2 2" xfId="18435" xr:uid="{00000000-0005-0000-0000-0000C5460000}"/>
    <cellStyle name="40% - Accent5 31 3 2 3" xfId="18436" xr:uid="{00000000-0005-0000-0000-0000C6460000}"/>
    <cellStyle name="40% - Accent5 31 3 2_Essbase BS Tax Accounts EOY" xfId="18437" xr:uid="{00000000-0005-0000-0000-0000C7460000}"/>
    <cellStyle name="40% - Accent5 31 3 3" xfId="18438" xr:uid="{00000000-0005-0000-0000-0000C8460000}"/>
    <cellStyle name="40% - Accent5 31 3 4" xfId="18439" xr:uid="{00000000-0005-0000-0000-0000C9460000}"/>
    <cellStyle name="40% - Accent5 31 3_Essbase BS Tax Accounts EOY" xfId="18440" xr:uid="{00000000-0005-0000-0000-0000CA460000}"/>
    <cellStyle name="40% - Accent5 31 4" xfId="18441" xr:uid="{00000000-0005-0000-0000-0000CB460000}"/>
    <cellStyle name="40% - Accent5 31 4 2" xfId="18442" xr:uid="{00000000-0005-0000-0000-0000CC460000}"/>
    <cellStyle name="40% - Accent5 31 4 3" xfId="18443" xr:uid="{00000000-0005-0000-0000-0000CD460000}"/>
    <cellStyle name="40% - Accent5 31 4_Essbase BS Tax Accounts EOY" xfId="18444" xr:uid="{00000000-0005-0000-0000-0000CE460000}"/>
    <cellStyle name="40% - Accent5 31 5" xfId="18445" xr:uid="{00000000-0005-0000-0000-0000CF460000}"/>
    <cellStyle name="40% - Accent5 31 5 2" xfId="18446" xr:uid="{00000000-0005-0000-0000-0000D0460000}"/>
    <cellStyle name="40% - Accent5 31 5 3" xfId="18447" xr:uid="{00000000-0005-0000-0000-0000D1460000}"/>
    <cellStyle name="40% - Accent5 31 5_Essbase BS Tax Accounts EOY" xfId="18448" xr:uid="{00000000-0005-0000-0000-0000D2460000}"/>
    <cellStyle name="40% - Accent5 31 6" xfId="18449" xr:uid="{00000000-0005-0000-0000-0000D3460000}"/>
    <cellStyle name="40% - Accent5 31 7" xfId="18450" xr:uid="{00000000-0005-0000-0000-0000D4460000}"/>
    <cellStyle name="40% - Accent5 31_Essbase BS Tax Accounts EOY" xfId="18451" xr:uid="{00000000-0005-0000-0000-0000D5460000}"/>
    <cellStyle name="40% - Accent5 32" xfId="18452" xr:uid="{00000000-0005-0000-0000-0000D6460000}"/>
    <cellStyle name="40% - Accent5 32 2" xfId="18453" xr:uid="{00000000-0005-0000-0000-0000D7460000}"/>
    <cellStyle name="40% - Accent5 32 2 2" xfId="18454" xr:uid="{00000000-0005-0000-0000-0000D8460000}"/>
    <cellStyle name="40% - Accent5 32 2 2 2" xfId="18455" xr:uid="{00000000-0005-0000-0000-0000D9460000}"/>
    <cellStyle name="40% - Accent5 32 2 2 2 2" xfId="18456" xr:uid="{00000000-0005-0000-0000-0000DA460000}"/>
    <cellStyle name="40% - Accent5 32 2 2 2 3" xfId="18457" xr:uid="{00000000-0005-0000-0000-0000DB460000}"/>
    <cellStyle name="40% - Accent5 32 2 2 2_Essbase BS Tax Accounts EOY" xfId="18458" xr:uid="{00000000-0005-0000-0000-0000DC460000}"/>
    <cellStyle name="40% - Accent5 32 2 2 3" xfId="18459" xr:uid="{00000000-0005-0000-0000-0000DD460000}"/>
    <cellStyle name="40% - Accent5 32 2 2 4" xfId="18460" xr:uid="{00000000-0005-0000-0000-0000DE460000}"/>
    <cellStyle name="40% - Accent5 32 2 2_Essbase BS Tax Accounts EOY" xfId="18461" xr:uid="{00000000-0005-0000-0000-0000DF460000}"/>
    <cellStyle name="40% - Accent5 32 2 3" xfId="18462" xr:uid="{00000000-0005-0000-0000-0000E0460000}"/>
    <cellStyle name="40% - Accent5 32 2 3 2" xfId="18463" xr:uid="{00000000-0005-0000-0000-0000E1460000}"/>
    <cellStyle name="40% - Accent5 32 2 3 3" xfId="18464" xr:uid="{00000000-0005-0000-0000-0000E2460000}"/>
    <cellStyle name="40% - Accent5 32 2 3_Essbase BS Tax Accounts EOY" xfId="18465" xr:uid="{00000000-0005-0000-0000-0000E3460000}"/>
    <cellStyle name="40% - Accent5 32 2 4" xfId="18466" xr:uid="{00000000-0005-0000-0000-0000E4460000}"/>
    <cellStyle name="40% - Accent5 32 2 5" xfId="18467" xr:uid="{00000000-0005-0000-0000-0000E5460000}"/>
    <cellStyle name="40% - Accent5 32 2_Essbase BS Tax Accounts EOY" xfId="18468" xr:uid="{00000000-0005-0000-0000-0000E6460000}"/>
    <cellStyle name="40% - Accent5 32 3" xfId="18469" xr:uid="{00000000-0005-0000-0000-0000E7460000}"/>
    <cellStyle name="40% - Accent5 32 3 2" xfId="18470" xr:uid="{00000000-0005-0000-0000-0000E8460000}"/>
    <cellStyle name="40% - Accent5 32 3 2 2" xfId="18471" xr:uid="{00000000-0005-0000-0000-0000E9460000}"/>
    <cellStyle name="40% - Accent5 32 3 2 3" xfId="18472" xr:uid="{00000000-0005-0000-0000-0000EA460000}"/>
    <cellStyle name="40% - Accent5 32 3 2_Essbase BS Tax Accounts EOY" xfId="18473" xr:uid="{00000000-0005-0000-0000-0000EB460000}"/>
    <cellStyle name="40% - Accent5 32 3 3" xfId="18474" xr:uid="{00000000-0005-0000-0000-0000EC460000}"/>
    <cellStyle name="40% - Accent5 32 3 4" xfId="18475" xr:uid="{00000000-0005-0000-0000-0000ED460000}"/>
    <cellStyle name="40% - Accent5 32 3_Essbase BS Tax Accounts EOY" xfId="18476" xr:uid="{00000000-0005-0000-0000-0000EE460000}"/>
    <cellStyle name="40% - Accent5 32 4" xfId="18477" xr:uid="{00000000-0005-0000-0000-0000EF460000}"/>
    <cellStyle name="40% - Accent5 32 4 2" xfId="18478" xr:uid="{00000000-0005-0000-0000-0000F0460000}"/>
    <cellStyle name="40% - Accent5 32 4 3" xfId="18479" xr:uid="{00000000-0005-0000-0000-0000F1460000}"/>
    <cellStyle name="40% - Accent5 32 4_Essbase BS Tax Accounts EOY" xfId="18480" xr:uid="{00000000-0005-0000-0000-0000F2460000}"/>
    <cellStyle name="40% - Accent5 32 5" xfId="18481" xr:uid="{00000000-0005-0000-0000-0000F3460000}"/>
    <cellStyle name="40% - Accent5 32 5 2" xfId="18482" xr:uid="{00000000-0005-0000-0000-0000F4460000}"/>
    <cellStyle name="40% - Accent5 32 5 3" xfId="18483" xr:uid="{00000000-0005-0000-0000-0000F5460000}"/>
    <cellStyle name="40% - Accent5 32 5_Essbase BS Tax Accounts EOY" xfId="18484" xr:uid="{00000000-0005-0000-0000-0000F6460000}"/>
    <cellStyle name="40% - Accent5 32 6" xfId="18485" xr:uid="{00000000-0005-0000-0000-0000F7460000}"/>
    <cellStyle name="40% - Accent5 32 7" xfId="18486" xr:uid="{00000000-0005-0000-0000-0000F8460000}"/>
    <cellStyle name="40% - Accent5 32_Essbase BS Tax Accounts EOY" xfId="18487" xr:uid="{00000000-0005-0000-0000-0000F9460000}"/>
    <cellStyle name="40% - Accent5 33" xfId="18488" xr:uid="{00000000-0005-0000-0000-0000FA460000}"/>
    <cellStyle name="40% - Accent5 33 2" xfId="18489" xr:uid="{00000000-0005-0000-0000-0000FB460000}"/>
    <cellStyle name="40% - Accent5 33 2 2" xfId="18490" xr:uid="{00000000-0005-0000-0000-0000FC460000}"/>
    <cellStyle name="40% - Accent5 33 2 2 2" xfId="18491" xr:uid="{00000000-0005-0000-0000-0000FD460000}"/>
    <cellStyle name="40% - Accent5 33 2 2 2 2" xfId="18492" xr:uid="{00000000-0005-0000-0000-0000FE460000}"/>
    <cellStyle name="40% - Accent5 33 2 2 2 3" xfId="18493" xr:uid="{00000000-0005-0000-0000-0000FF460000}"/>
    <cellStyle name="40% - Accent5 33 2 2 2_Essbase BS Tax Accounts EOY" xfId="18494" xr:uid="{00000000-0005-0000-0000-000000470000}"/>
    <cellStyle name="40% - Accent5 33 2 2 3" xfId="18495" xr:uid="{00000000-0005-0000-0000-000001470000}"/>
    <cellStyle name="40% - Accent5 33 2 2 4" xfId="18496" xr:uid="{00000000-0005-0000-0000-000002470000}"/>
    <cellStyle name="40% - Accent5 33 2 2_Essbase BS Tax Accounts EOY" xfId="18497" xr:uid="{00000000-0005-0000-0000-000003470000}"/>
    <cellStyle name="40% - Accent5 33 2 3" xfId="18498" xr:uid="{00000000-0005-0000-0000-000004470000}"/>
    <cellStyle name="40% - Accent5 33 2 3 2" xfId="18499" xr:uid="{00000000-0005-0000-0000-000005470000}"/>
    <cellStyle name="40% - Accent5 33 2 3 3" xfId="18500" xr:uid="{00000000-0005-0000-0000-000006470000}"/>
    <cellStyle name="40% - Accent5 33 2 3_Essbase BS Tax Accounts EOY" xfId="18501" xr:uid="{00000000-0005-0000-0000-000007470000}"/>
    <cellStyle name="40% - Accent5 33 2 4" xfId="18502" xr:uid="{00000000-0005-0000-0000-000008470000}"/>
    <cellStyle name="40% - Accent5 33 2 5" xfId="18503" xr:uid="{00000000-0005-0000-0000-000009470000}"/>
    <cellStyle name="40% - Accent5 33 2_Essbase BS Tax Accounts EOY" xfId="18504" xr:uid="{00000000-0005-0000-0000-00000A470000}"/>
    <cellStyle name="40% - Accent5 33 3" xfId="18505" xr:uid="{00000000-0005-0000-0000-00000B470000}"/>
    <cellStyle name="40% - Accent5 33 3 2" xfId="18506" xr:uid="{00000000-0005-0000-0000-00000C470000}"/>
    <cellStyle name="40% - Accent5 33 3 2 2" xfId="18507" xr:uid="{00000000-0005-0000-0000-00000D470000}"/>
    <cellStyle name="40% - Accent5 33 3 2 3" xfId="18508" xr:uid="{00000000-0005-0000-0000-00000E470000}"/>
    <cellStyle name="40% - Accent5 33 3 2_Essbase BS Tax Accounts EOY" xfId="18509" xr:uid="{00000000-0005-0000-0000-00000F470000}"/>
    <cellStyle name="40% - Accent5 33 3 3" xfId="18510" xr:uid="{00000000-0005-0000-0000-000010470000}"/>
    <cellStyle name="40% - Accent5 33 3 4" xfId="18511" xr:uid="{00000000-0005-0000-0000-000011470000}"/>
    <cellStyle name="40% - Accent5 33 3_Essbase BS Tax Accounts EOY" xfId="18512" xr:uid="{00000000-0005-0000-0000-000012470000}"/>
    <cellStyle name="40% - Accent5 33 4" xfId="18513" xr:uid="{00000000-0005-0000-0000-000013470000}"/>
    <cellStyle name="40% - Accent5 33 4 2" xfId="18514" xr:uid="{00000000-0005-0000-0000-000014470000}"/>
    <cellStyle name="40% - Accent5 33 4 3" xfId="18515" xr:uid="{00000000-0005-0000-0000-000015470000}"/>
    <cellStyle name="40% - Accent5 33 4_Essbase BS Tax Accounts EOY" xfId="18516" xr:uid="{00000000-0005-0000-0000-000016470000}"/>
    <cellStyle name="40% - Accent5 33 5" xfId="18517" xr:uid="{00000000-0005-0000-0000-000017470000}"/>
    <cellStyle name="40% - Accent5 33 5 2" xfId="18518" xr:uid="{00000000-0005-0000-0000-000018470000}"/>
    <cellStyle name="40% - Accent5 33 5 3" xfId="18519" xr:uid="{00000000-0005-0000-0000-000019470000}"/>
    <cellStyle name="40% - Accent5 33 5_Essbase BS Tax Accounts EOY" xfId="18520" xr:uid="{00000000-0005-0000-0000-00001A470000}"/>
    <cellStyle name="40% - Accent5 33 6" xfId="18521" xr:uid="{00000000-0005-0000-0000-00001B470000}"/>
    <cellStyle name="40% - Accent5 33 7" xfId="18522" xr:uid="{00000000-0005-0000-0000-00001C470000}"/>
    <cellStyle name="40% - Accent5 33_Essbase BS Tax Accounts EOY" xfId="18523" xr:uid="{00000000-0005-0000-0000-00001D470000}"/>
    <cellStyle name="40% - Accent5 34" xfId="18524" xr:uid="{00000000-0005-0000-0000-00001E470000}"/>
    <cellStyle name="40% - Accent5 34 2" xfId="18525" xr:uid="{00000000-0005-0000-0000-00001F470000}"/>
    <cellStyle name="40% - Accent5 34 2 2" xfId="18526" xr:uid="{00000000-0005-0000-0000-000020470000}"/>
    <cellStyle name="40% - Accent5 34 2 2 2" xfId="18527" xr:uid="{00000000-0005-0000-0000-000021470000}"/>
    <cellStyle name="40% - Accent5 34 2 2 3" xfId="18528" xr:uid="{00000000-0005-0000-0000-000022470000}"/>
    <cellStyle name="40% - Accent5 34 2 2_Essbase BS Tax Accounts EOY" xfId="18529" xr:uid="{00000000-0005-0000-0000-000023470000}"/>
    <cellStyle name="40% - Accent5 34 2 3" xfId="18530" xr:uid="{00000000-0005-0000-0000-000024470000}"/>
    <cellStyle name="40% - Accent5 34 2 4" xfId="18531" xr:uid="{00000000-0005-0000-0000-000025470000}"/>
    <cellStyle name="40% - Accent5 34 2_Essbase BS Tax Accounts EOY" xfId="18532" xr:uid="{00000000-0005-0000-0000-000026470000}"/>
    <cellStyle name="40% - Accent5 34 3" xfId="18533" xr:uid="{00000000-0005-0000-0000-000027470000}"/>
    <cellStyle name="40% - Accent5 34 3 2" xfId="18534" xr:uid="{00000000-0005-0000-0000-000028470000}"/>
    <cellStyle name="40% - Accent5 34 3 3" xfId="18535" xr:uid="{00000000-0005-0000-0000-000029470000}"/>
    <cellStyle name="40% - Accent5 34 3_Essbase BS Tax Accounts EOY" xfId="18536" xr:uid="{00000000-0005-0000-0000-00002A470000}"/>
    <cellStyle name="40% - Accent5 34 4" xfId="18537" xr:uid="{00000000-0005-0000-0000-00002B470000}"/>
    <cellStyle name="40% - Accent5 34 4 2" xfId="18538" xr:uid="{00000000-0005-0000-0000-00002C470000}"/>
    <cellStyle name="40% - Accent5 34 5" xfId="18539" xr:uid="{00000000-0005-0000-0000-00002D470000}"/>
    <cellStyle name="40% - Accent5 34 6" xfId="18540" xr:uid="{00000000-0005-0000-0000-00002E470000}"/>
    <cellStyle name="40% - Accent5 34_Essbase BS Tax Accounts EOY" xfId="18541" xr:uid="{00000000-0005-0000-0000-00002F470000}"/>
    <cellStyle name="40% - Accent5 35" xfId="18542" xr:uid="{00000000-0005-0000-0000-000030470000}"/>
    <cellStyle name="40% - Accent5 35 2" xfId="18543" xr:uid="{00000000-0005-0000-0000-000031470000}"/>
    <cellStyle name="40% - Accent5 35 2 2" xfId="18544" xr:uid="{00000000-0005-0000-0000-000032470000}"/>
    <cellStyle name="40% - Accent5 35 2 2 2" xfId="18545" xr:uid="{00000000-0005-0000-0000-000033470000}"/>
    <cellStyle name="40% - Accent5 35 2 2 3" xfId="18546" xr:uid="{00000000-0005-0000-0000-000034470000}"/>
    <cellStyle name="40% - Accent5 35 2 2_Essbase BS Tax Accounts EOY" xfId="18547" xr:uid="{00000000-0005-0000-0000-000035470000}"/>
    <cellStyle name="40% - Accent5 35 2 3" xfId="18548" xr:uid="{00000000-0005-0000-0000-000036470000}"/>
    <cellStyle name="40% - Accent5 35 2 4" xfId="18549" xr:uid="{00000000-0005-0000-0000-000037470000}"/>
    <cellStyle name="40% - Accent5 35 2_Essbase BS Tax Accounts EOY" xfId="18550" xr:uid="{00000000-0005-0000-0000-000038470000}"/>
    <cellStyle name="40% - Accent5 35 3" xfId="18551" xr:uid="{00000000-0005-0000-0000-000039470000}"/>
    <cellStyle name="40% - Accent5 35 3 2" xfId="18552" xr:uid="{00000000-0005-0000-0000-00003A470000}"/>
    <cellStyle name="40% - Accent5 35 3 3" xfId="18553" xr:uid="{00000000-0005-0000-0000-00003B470000}"/>
    <cellStyle name="40% - Accent5 35 3_Essbase BS Tax Accounts EOY" xfId="18554" xr:uid="{00000000-0005-0000-0000-00003C470000}"/>
    <cellStyle name="40% - Accent5 35 4" xfId="18555" xr:uid="{00000000-0005-0000-0000-00003D470000}"/>
    <cellStyle name="40% - Accent5 35 5" xfId="18556" xr:uid="{00000000-0005-0000-0000-00003E470000}"/>
    <cellStyle name="40% - Accent5 35_Essbase BS Tax Accounts EOY" xfId="18557" xr:uid="{00000000-0005-0000-0000-00003F470000}"/>
    <cellStyle name="40% - Accent5 36" xfId="18558" xr:uid="{00000000-0005-0000-0000-000040470000}"/>
    <cellStyle name="40% - Accent5 36 2" xfId="18559" xr:uid="{00000000-0005-0000-0000-000041470000}"/>
    <cellStyle name="40% - Accent5 36 2 2" xfId="18560" xr:uid="{00000000-0005-0000-0000-000042470000}"/>
    <cellStyle name="40% - Accent5 36 2 2 2" xfId="18561" xr:uid="{00000000-0005-0000-0000-000043470000}"/>
    <cellStyle name="40% - Accent5 36 2 2 3" xfId="18562" xr:uid="{00000000-0005-0000-0000-000044470000}"/>
    <cellStyle name="40% - Accent5 36 2 2_Essbase BS Tax Accounts EOY" xfId="18563" xr:uid="{00000000-0005-0000-0000-000045470000}"/>
    <cellStyle name="40% - Accent5 36 2 3" xfId="18564" xr:uid="{00000000-0005-0000-0000-000046470000}"/>
    <cellStyle name="40% - Accent5 36 2 4" xfId="18565" xr:uid="{00000000-0005-0000-0000-000047470000}"/>
    <cellStyle name="40% - Accent5 36 2_Essbase BS Tax Accounts EOY" xfId="18566" xr:uid="{00000000-0005-0000-0000-000048470000}"/>
    <cellStyle name="40% - Accent5 36 3" xfId="18567" xr:uid="{00000000-0005-0000-0000-000049470000}"/>
    <cellStyle name="40% - Accent5 36 3 2" xfId="18568" xr:uid="{00000000-0005-0000-0000-00004A470000}"/>
    <cellStyle name="40% - Accent5 36 3 3" xfId="18569" xr:uid="{00000000-0005-0000-0000-00004B470000}"/>
    <cellStyle name="40% - Accent5 36 3_Essbase BS Tax Accounts EOY" xfId="18570" xr:uid="{00000000-0005-0000-0000-00004C470000}"/>
    <cellStyle name="40% - Accent5 36 4" xfId="18571" xr:uid="{00000000-0005-0000-0000-00004D470000}"/>
    <cellStyle name="40% - Accent5 36 5" xfId="18572" xr:uid="{00000000-0005-0000-0000-00004E470000}"/>
    <cellStyle name="40% - Accent5 36_Essbase BS Tax Accounts EOY" xfId="18573" xr:uid="{00000000-0005-0000-0000-00004F470000}"/>
    <cellStyle name="40% - Accent5 37" xfId="18574" xr:uid="{00000000-0005-0000-0000-000050470000}"/>
    <cellStyle name="40% - Accent5 37 2" xfId="18575" xr:uid="{00000000-0005-0000-0000-000051470000}"/>
    <cellStyle name="40% - Accent5 37 2 2" xfId="18576" xr:uid="{00000000-0005-0000-0000-000052470000}"/>
    <cellStyle name="40% - Accent5 37 2 2 2" xfId="18577" xr:uid="{00000000-0005-0000-0000-000053470000}"/>
    <cellStyle name="40% - Accent5 37 2 2 3" xfId="18578" xr:uid="{00000000-0005-0000-0000-000054470000}"/>
    <cellStyle name="40% - Accent5 37 2 2_Essbase BS Tax Accounts EOY" xfId="18579" xr:uid="{00000000-0005-0000-0000-000055470000}"/>
    <cellStyle name="40% - Accent5 37 2 3" xfId="18580" xr:uid="{00000000-0005-0000-0000-000056470000}"/>
    <cellStyle name="40% - Accent5 37 2 4" xfId="18581" xr:uid="{00000000-0005-0000-0000-000057470000}"/>
    <cellStyle name="40% - Accent5 37 2_Essbase BS Tax Accounts EOY" xfId="18582" xr:uid="{00000000-0005-0000-0000-000058470000}"/>
    <cellStyle name="40% - Accent5 37 3" xfId="18583" xr:uid="{00000000-0005-0000-0000-000059470000}"/>
    <cellStyle name="40% - Accent5 37 3 2" xfId="18584" xr:uid="{00000000-0005-0000-0000-00005A470000}"/>
    <cellStyle name="40% - Accent5 37 3 3" xfId="18585" xr:uid="{00000000-0005-0000-0000-00005B470000}"/>
    <cellStyle name="40% - Accent5 37 3_Essbase BS Tax Accounts EOY" xfId="18586" xr:uid="{00000000-0005-0000-0000-00005C470000}"/>
    <cellStyle name="40% - Accent5 37 4" xfId="18587" xr:uid="{00000000-0005-0000-0000-00005D470000}"/>
    <cellStyle name="40% - Accent5 37 5" xfId="18588" xr:uid="{00000000-0005-0000-0000-00005E470000}"/>
    <cellStyle name="40% - Accent5 37_Essbase BS Tax Accounts EOY" xfId="18589" xr:uid="{00000000-0005-0000-0000-00005F470000}"/>
    <cellStyle name="40% - Accent5 38" xfId="18590" xr:uid="{00000000-0005-0000-0000-000060470000}"/>
    <cellStyle name="40% - Accent5 38 2" xfId="18591" xr:uid="{00000000-0005-0000-0000-000061470000}"/>
    <cellStyle name="40% - Accent5 38 2 2" xfId="18592" xr:uid="{00000000-0005-0000-0000-000062470000}"/>
    <cellStyle name="40% - Accent5 38 2 2 2" xfId="18593" xr:uid="{00000000-0005-0000-0000-000063470000}"/>
    <cellStyle name="40% - Accent5 38 2 2 3" xfId="18594" xr:uid="{00000000-0005-0000-0000-000064470000}"/>
    <cellStyle name="40% - Accent5 38 2 2_Essbase BS Tax Accounts EOY" xfId="18595" xr:uid="{00000000-0005-0000-0000-000065470000}"/>
    <cellStyle name="40% - Accent5 38 2 3" xfId="18596" xr:uid="{00000000-0005-0000-0000-000066470000}"/>
    <cellStyle name="40% - Accent5 38 2 4" xfId="18597" xr:uid="{00000000-0005-0000-0000-000067470000}"/>
    <cellStyle name="40% - Accent5 38 2_Essbase BS Tax Accounts EOY" xfId="18598" xr:uid="{00000000-0005-0000-0000-000068470000}"/>
    <cellStyle name="40% - Accent5 38 3" xfId="18599" xr:uid="{00000000-0005-0000-0000-000069470000}"/>
    <cellStyle name="40% - Accent5 38 3 2" xfId="18600" xr:uid="{00000000-0005-0000-0000-00006A470000}"/>
    <cellStyle name="40% - Accent5 38 3 3" xfId="18601" xr:uid="{00000000-0005-0000-0000-00006B470000}"/>
    <cellStyle name="40% - Accent5 38 3_Essbase BS Tax Accounts EOY" xfId="18602" xr:uid="{00000000-0005-0000-0000-00006C470000}"/>
    <cellStyle name="40% - Accent5 38 4" xfId="18603" xr:uid="{00000000-0005-0000-0000-00006D470000}"/>
    <cellStyle name="40% - Accent5 38 5" xfId="18604" xr:uid="{00000000-0005-0000-0000-00006E470000}"/>
    <cellStyle name="40% - Accent5 38_Essbase BS Tax Accounts EOY" xfId="18605" xr:uid="{00000000-0005-0000-0000-00006F470000}"/>
    <cellStyle name="40% - Accent5 39" xfId="18606" xr:uid="{00000000-0005-0000-0000-000070470000}"/>
    <cellStyle name="40% - Accent5 39 2" xfId="18607" xr:uid="{00000000-0005-0000-0000-000071470000}"/>
    <cellStyle name="40% - Accent5 39 2 2" xfId="18608" xr:uid="{00000000-0005-0000-0000-000072470000}"/>
    <cellStyle name="40% - Accent5 39 2 2 2" xfId="18609" xr:uid="{00000000-0005-0000-0000-000073470000}"/>
    <cellStyle name="40% - Accent5 39 2 2 3" xfId="18610" xr:uid="{00000000-0005-0000-0000-000074470000}"/>
    <cellStyle name="40% - Accent5 39 2 2_Essbase BS Tax Accounts EOY" xfId="18611" xr:uid="{00000000-0005-0000-0000-000075470000}"/>
    <cellStyle name="40% - Accent5 39 2 3" xfId="18612" xr:uid="{00000000-0005-0000-0000-000076470000}"/>
    <cellStyle name="40% - Accent5 39 2 4" xfId="18613" xr:uid="{00000000-0005-0000-0000-000077470000}"/>
    <cellStyle name="40% - Accent5 39 2_Essbase BS Tax Accounts EOY" xfId="18614" xr:uid="{00000000-0005-0000-0000-000078470000}"/>
    <cellStyle name="40% - Accent5 39 3" xfId="18615" xr:uid="{00000000-0005-0000-0000-000079470000}"/>
    <cellStyle name="40% - Accent5 39 3 2" xfId="18616" xr:uid="{00000000-0005-0000-0000-00007A470000}"/>
    <cellStyle name="40% - Accent5 39 3 3" xfId="18617" xr:uid="{00000000-0005-0000-0000-00007B470000}"/>
    <cellStyle name="40% - Accent5 39 3_Essbase BS Tax Accounts EOY" xfId="18618" xr:uid="{00000000-0005-0000-0000-00007C470000}"/>
    <cellStyle name="40% - Accent5 39 4" xfId="18619" xr:uid="{00000000-0005-0000-0000-00007D470000}"/>
    <cellStyle name="40% - Accent5 39 5" xfId="18620" xr:uid="{00000000-0005-0000-0000-00007E470000}"/>
    <cellStyle name="40% - Accent5 39_Essbase BS Tax Accounts EOY" xfId="18621" xr:uid="{00000000-0005-0000-0000-00007F470000}"/>
    <cellStyle name="40% - Accent5 4" xfId="18622" xr:uid="{00000000-0005-0000-0000-000080470000}"/>
    <cellStyle name="40% - Accent5 4 10" xfId="18623" xr:uid="{00000000-0005-0000-0000-000081470000}"/>
    <cellStyle name="40% - Accent5 4 10 2" xfId="18624" xr:uid="{00000000-0005-0000-0000-000082470000}"/>
    <cellStyle name="40% - Accent5 4 10 2 2" xfId="18625" xr:uid="{00000000-0005-0000-0000-000083470000}"/>
    <cellStyle name="40% - Accent5 4 10 3" xfId="18626" xr:uid="{00000000-0005-0000-0000-000084470000}"/>
    <cellStyle name="40% - Accent5 4 11" xfId="18627" xr:uid="{00000000-0005-0000-0000-000085470000}"/>
    <cellStyle name="40% - Accent5 4 11 2" xfId="18628" xr:uid="{00000000-0005-0000-0000-000086470000}"/>
    <cellStyle name="40% - Accent5 4 11 2 2" xfId="18629" xr:uid="{00000000-0005-0000-0000-000087470000}"/>
    <cellStyle name="40% - Accent5 4 11 3" xfId="18630" xr:uid="{00000000-0005-0000-0000-000088470000}"/>
    <cellStyle name="40% - Accent5 4 12" xfId="18631" xr:uid="{00000000-0005-0000-0000-000089470000}"/>
    <cellStyle name="40% - Accent5 4 12 2" xfId="18632" xr:uid="{00000000-0005-0000-0000-00008A470000}"/>
    <cellStyle name="40% - Accent5 4 12 2 2" xfId="18633" xr:uid="{00000000-0005-0000-0000-00008B470000}"/>
    <cellStyle name="40% - Accent5 4 12 3" xfId="18634" xr:uid="{00000000-0005-0000-0000-00008C470000}"/>
    <cellStyle name="40% - Accent5 4 13" xfId="18635" xr:uid="{00000000-0005-0000-0000-00008D470000}"/>
    <cellStyle name="40% - Accent5 4 13 2" xfId="18636" xr:uid="{00000000-0005-0000-0000-00008E470000}"/>
    <cellStyle name="40% - Accent5 4 2" xfId="18637" xr:uid="{00000000-0005-0000-0000-00008F470000}"/>
    <cellStyle name="40% - Accent5 4 2 2" xfId="18638" xr:uid="{00000000-0005-0000-0000-000090470000}"/>
    <cellStyle name="40% - Accent5 4 2 2 2" xfId="18639" xr:uid="{00000000-0005-0000-0000-000091470000}"/>
    <cellStyle name="40% - Accent5 4 2 2 3" xfId="18640" xr:uid="{00000000-0005-0000-0000-000092470000}"/>
    <cellStyle name="40% - Accent5 4 2 2 4" xfId="18641" xr:uid="{00000000-0005-0000-0000-000093470000}"/>
    <cellStyle name="40% - Accent5 4 2 2_Essbase BS Tax Accounts EOY" xfId="18642" xr:uid="{00000000-0005-0000-0000-000094470000}"/>
    <cellStyle name="40% - Accent5 4 2 3" xfId="18643" xr:uid="{00000000-0005-0000-0000-000095470000}"/>
    <cellStyle name="40% - Accent5 4 2 4" xfId="18644" xr:uid="{00000000-0005-0000-0000-000096470000}"/>
    <cellStyle name="40% - Accent5 4 2 5" xfId="18645" xr:uid="{00000000-0005-0000-0000-000097470000}"/>
    <cellStyle name="40% - Accent5 4 2 6" xfId="18646" xr:uid="{00000000-0005-0000-0000-000098470000}"/>
    <cellStyle name="40% - Accent5 4 2 7" xfId="18647" xr:uid="{00000000-0005-0000-0000-000099470000}"/>
    <cellStyle name="40% - Accent5 4 2_Basis Info" xfId="18648" xr:uid="{00000000-0005-0000-0000-00009A470000}"/>
    <cellStyle name="40% - Accent5 4 3" xfId="18649" xr:uid="{00000000-0005-0000-0000-00009B470000}"/>
    <cellStyle name="40% - Accent5 4 3 2" xfId="18650" xr:uid="{00000000-0005-0000-0000-00009C470000}"/>
    <cellStyle name="40% - Accent5 4 4" xfId="18651" xr:uid="{00000000-0005-0000-0000-00009D470000}"/>
    <cellStyle name="40% - Accent5 4 4 2" xfId="18652" xr:uid="{00000000-0005-0000-0000-00009E470000}"/>
    <cellStyle name="40% - Accent5 4 4 3" xfId="18653" xr:uid="{00000000-0005-0000-0000-00009F470000}"/>
    <cellStyle name="40% - Accent5 4 4 3 2" xfId="18654" xr:uid="{00000000-0005-0000-0000-0000A0470000}"/>
    <cellStyle name="40% - Accent5 4 4 3 3" xfId="18655" xr:uid="{00000000-0005-0000-0000-0000A1470000}"/>
    <cellStyle name="40% - Accent5 4 4 3_Essbase BS Tax Accounts EOY" xfId="18656" xr:uid="{00000000-0005-0000-0000-0000A2470000}"/>
    <cellStyle name="40% - Accent5 4 4 4" xfId="18657" xr:uid="{00000000-0005-0000-0000-0000A3470000}"/>
    <cellStyle name="40% - Accent5 4 4_Essbase BS Tax Accounts EOY" xfId="18658" xr:uid="{00000000-0005-0000-0000-0000A4470000}"/>
    <cellStyle name="40% - Accent5 4 5" xfId="18659" xr:uid="{00000000-0005-0000-0000-0000A5470000}"/>
    <cellStyle name="40% - Accent5 4 5 2" xfId="18660" xr:uid="{00000000-0005-0000-0000-0000A6470000}"/>
    <cellStyle name="40% - Accent5 4 5 2 2" xfId="18661" xr:uid="{00000000-0005-0000-0000-0000A7470000}"/>
    <cellStyle name="40% - Accent5 4 5 2 2 2" xfId="18662" xr:uid="{00000000-0005-0000-0000-0000A8470000}"/>
    <cellStyle name="40% - Accent5 4 5 2 3" xfId="18663" xr:uid="{00000000-0005-0000-0000-0000A9470000}"/>
    <cellStyle name="40% - Accent5 4 5 3" xfId="18664" xr:uid="{00000000-0005-0000-0000-0000AA470000}"/>
    <cellStyle name="40% - Accent5 4 5 3 2" xfId="18665" xr:uid="{00000000-0005-0000-0000-0000AB470000}"/>
    <cellStyle name="40% - Accent5 4 5 4" xfId="18666" xr:uid="{00000000-0005-0000-0000-0000AC470000}"/>
    <cellStyle name="40% - Accent5 4 5 5" xfId="18667" xr:uid="{00000000-0005-0000-0000-0000AD470000}"/>
    <cellStyle name="40% - Accent5 4 5 6" xfId="18668" xr:uid="{00000000-0005-0000-0000-0000AE470000}"/>
    <cellStyle name="40% - Accent5 4 5_Essbase BS Tax Accounts EOY" xfId="18669" xr:uid="{00000000-0005-0000-0000-0000AF470000}"/>
    <cellStyle name="40% - Accent5 4 6" xfId="18670" xr:uid="{00000000-0005-0000-0000-0000B0470000}"/>
    <cellStyle name="40% - Accent5 4 6 2" xfId="18671" xr:uid="{00000000-0005-0000-0000-0000B1470000}"/>
    <cellStyle name="40% - Accent5 4 6 2 2" xfId="18672" xr:uid="{00000000-0005-0000-0000-0000B2470000}"/>
    <cellStyle name="40% - Accent5 4 6 3" xfId="18673" xr:uid="{00000000-0005-0000-0000-0000B3470000}"/>
    <cellStyle name="40% - Accent5 4 6 4" xfId="18674" xr:uid="{00000000-0005-0000-0000-0000B4470000}"/>
    <cellStyle name="40% - Accent5 4 6_Essbase BS Tax Accounts EOY" xfId="18675" xr:uid="{00000000-0005-0000-0000-0000B5470000}"/>
    <cellStyle name="40% - Accent5 4 7" xfId="18676" xr:uid="{00000000-0005-0000-0000-0000B6470000}"/>
    <cellStyle name="40% - Accent5 4 7 2" xfId="18677" xr:uid="{00000000-0005-0000-0000-0000B7470000}"/>
    <cellStyle name="40% - Accent5 4 7 2 2" xfId="18678" xr:uid="{00000000-0005-0000-0000-0000B8470000}"/>
    <cellStyle name="40% - Accent5 4 7 3" xfId="18679" xr:uid="{00000000-0005-0000-0000-0000B9470000}"/>
    <cellStyle name="40% - Accent5 4 7 4" xfId="18680" xr:uid="{00000000-0005-0000-0000-0000BA470000}"/>
    <cellStyle name="40% - Accent5 4 7_Essbase BS Tax Accounts EOY" xfId="18681" xr:uid="{00000000-0005-0000-0000-0000BB470000}"/>
    <cellStyle name="40% - Accent5 4 8" xfId="18682" xr:uid="{00000000-0005-0000-0000-0000BC470000}"/>
    <cellStyle name="40% - Accent5 4 8 2" xfId="18683" xr:uid="{00000000-0005-0000-0000-0000BD470000}"/>
    <cellStyle name="40% - Accent5 4 8 2 2" xfId="18684" xr:uid="{00000000-0005-0000-0000-0000BE470000}"/>
    <cellStyle name="40% - Accent5 4 8 3" xfId="18685" xr:uid="{00000000-0005-0000-0000-0000BF470000}"/>
    <cellStyle name="40% - Accent5 4 8 4" xfId="18686" xr:uid="{00000000-0005-0000-0000-0000C0470000}"/>
    <cellStyle name="40% - Accent5 4 8_Essbase BS Tax Accounts EOY" xfId="18687" xr:uid="{00000000-0005-0000-0000-0000C1470000}"/>
    <cellStyle name="40% - Accent5 4 9" xfId="18688" xr:uid="{00000000-0005-0000-0000-0000C2470000}"/>
    <cellStyle name="40% - Accent5 4 9 2" xfId="18689" xr:uid="{00000000-0005-0000-0000-0000C3470000}"/>
    <cellStyle name="40% - Accent5 4 9 2 2" xfId="18690" xr:uid="{00000000-0005-0000-0000-0000C4470000}"/>
    <cellStyle name="40% - Accent5 4 9 3" xfId="18691" xr:uid="{00000000-0005-0000-0000-0000C5470000}"/>
    <cellStyle name="40% - Accent5 4 9 4" xfId="18692" xr:uid="{00000000-0005-0000-0000-0000C6470000}"/>
    <cellStyle name="40% - Accent5 4 9_Essbase BS Tax Accounts EOY" xfId="18693" xr:uid="{00000000-0005-0000-0000-0000C7470000}"/>
    <cellStyle name="40% - Accent5 4_Cap Software Basis Adj" xfId="18694" xr:uid="{00000000-0005-0000-0000-0000C8470000}"/>
    <cellStyle name="40% - Accent5 40" xfId="18695" xr:uid="{00000000-0005-0000-0000-0000C9470000}"/>
    <cellStyle name="40% - Accent5 40 2" xfId="18696" xr:uid="{00000000-0005-0000-0000-0000CA470000}"/>
    <cellStyle name="40% - Accent5 40 2 2" xfId="18697" xr:uid="{00000000-0005-0000-0000-0000CB470000}"/>
    <cellStyle name="40% - Accent5 40 2 2 2" xfId="18698" xr:uid="{00000000-0005-0000-0000-0000CC470000}"/>
    <cellStyle name="40% - Accent5 40 2 2 3" xfId="18699" xr:uid="{00000000-0005-0000-0000-0000CD470000}"/>
    <cellStyle name="40% - Accent5 40 2 2_Essbase BS Tax Accounts EOY" xfId="18700" xr:uid="{00000000-0005-0000-0000-0000CE470000}"/>
    <cellStyle name="40% - Accent5 40 2 3" xfId="18701" xr:uid="{00000000-0005-0000-0000-0000CF470000}"/>
    <cellStyle name="40% - Accent5 40 2 4" xfId="18702" xr:uid="{00000000-0005-0000-0000-0000D0470000}"/>
    <cellStyle name="40% - Accent5 40 2_Essbase BS Tax Accounts EOY" xfId="18703" xr:uid="{00000000-0005-0000-0000-0000D1470000}"/>
    <cellStyle name="40% - Accent5 40 3" xfId="18704" xr:uid="{00000000-0005-0000-0000-0000D2470000}"/>
    <cellStyle name="40% - Accent5 40 3 2" xfId="18705" xr:uid="{00000000-0005-0000-0000-0000D3470000}"/>
    <cellStyle name="40% - Accent5 40 3 3" xfId="18706" xr:uid="{00000000-0005-0000-0000-0000D4470000}"/>
    <cellStyle name="40% - Accent5 40 3_Essbase BS Tax Accounts EOY" xfId="18707" xr:uid="{00000000-0005-0000-0000-0000D5470000}"/>
    <cellStyle name="40% - Accent5 40 4" xfId="18708" xr:uid="{00000000-0005-0000-0000-0000D6470000}"/>
    <cellStyle name="40% - Accent5 40 5" xfId="18709" xr:uid="{00000000-0005-0000-0000-0000D7470000}"/>
    <cellStyle name="40% - Accent5 40_Essbase BS Tax Accounts EOY" xfId="18710" xr:uid="{00000000-0005-0000-0000-0000D8470000}"/>
    <cellStyle name="40% - Accent5 41" xfId="18711" xr:uid="{00000000-0005-0000-0000-0000D9470000}"/>
    <cellStyle name="40% - Accent5 41 2" xfId="18712" xr:uid="{00000000-0005-0000-0000-0000DA470000}"/>
    <cellStyle name="40% - Accent5 41 2 2" xfId="18713" xr:uid="{00000000-0005-0000-0000-0000DB470000}"/>
    <cellStyle name="40% - Accent5 41 2 2 2" xfId="18714" xr:uid="{00000000-0005-0000-0000-0000DC470000}"/>
    <cellStyle name="40% - Accent5 41 2 2 3" xfId="18715" xr:uid="{00000000-0005-0000-0000-0000DD470000}"/>
    <cellStyle name="40% - Accent5 41 2 2_Essbase BS Tax Accounts EOY" xfId="18716" xr:uid="{00000000-0005-0000-0000-0000DE470000}"/>
    <cellStyle name="40% - Accent5 41 2 3" xfId="18717" xr:uid="{00000000-0005-0000-0000-0000DF470000}"/>
    <cellStyle name="40% - Accent5 41 2 4" xfId="18718" xr:uid="{00000000-0005-0000-0000-0000E0470000}"/>
    <cellStyle name="40% - Accent5 41 2_Essbase BS Tax Accounts EOY" xfId="18719" xr:uid="{00000000-0005-0000-0000-0000E1470000}"/>
    <cellStyle name="40% - Accent5 41 3" xfId="18720" xr:uid="{00000000-0005-0000-0000-0000E2470000}"/>
    <cellStyle name="40% - Accent5 41 3 2" xfId="18721" xr:uid="{00000000-0005-0000-0000-0000E3470000}"/>
    <cellStyle name="40% - Accent5 41 3 3" xfId="18722" xr:uid="{00000000-0005-0000-0000-0000E4470000}"/>
    <cellStyle name="40% - Accent5 41 3_Essbase BS Tax Accounts EOY" xfId="18723" xr:uid="{00000000-0005-0000-0000-0000E5470000}"/>
    <cellStyle name="40% - Accent5 41 4" xfId="18724" xr:uid="{00000000-0005-0000-0000-0000E6470000}"/>
    <cellStyle name="40% - Accent5 41 5" xfId="18725" xr:uid="{00000000-0005-0000-0000-0000E7470000}"/>
    <cellStyle name="40% - Accent5 41_Essbase BS Tax Accounts EOY" xfId="18726" xr:uid="{00000000-0005-0000-0000-0000E8470000}"/>
    <cellStyle name="40% - Accent5 42" xfId="18727" xr:uid="{00000000-0005-0000-0000-0000E9470000}"/>
    <cellStyle name="40% - Accent5 42 2" xfId="18728" xr:uid="{00000000-0005-0000-0000-0000EA470000}"/>
    <cellStyle name="40% - Accent5 42 2 2" xfId="18729" xr:uid="{00000000-0005-0000-0000-0000EB470000}"/>
    <cellStyle name="40% - Accent5 42 2 2 2" xfId="18730" xr:uid="{00000000-0005-0000-0000-0000EC470000}"/>
    <cellStyle name="40% - Accent5 42 2 2 3" xfId="18731" xr:uid="{00000000-0005-0000-0000-0000ED470000}"/>
    <cellStyle name="40% - Accent5 42 2 2_Essbase BS Tax Accounts EOY" xfId="18732" xr:uid="{00000000-0005-0000-0000-0000EE470000}"/>
    <cellStyle name="40% - Accent5 42 2 3" xfId="18733" xr:uid="{00000000-0005-0000-0000-0000EF470000}"/>
    <cellStyle name="40% - Accent5 42 2 4" xfId="18734" xr:uid="{00000000-0005-0000-0000-0000F0470000}"/>
    <cellStyle name="40% - Accent5 42 2_Essbase BS Tax Accounts EOY" xfId="18735" xr:uid="{00000000-0005-0000-0000-0000F1470000}"/>
    <cellStyle name="40% - Accent5 42 3" xfId="18736" xr:uid="{00000000-0005-0000-0000-0000F2470000}"/>
    <cellStyle name="40% - Accent5 42 3 2" xfId="18737" xr:uid="{00000000-0005-0000-0000-0000F3470000}"/>
    <cellStyle name="40% - Accent5 42 3 3" xfId="18738" xr:uid="{00000000-0005-0000-0000-0000F4470000}"/>
    <cellStyle name="40% - Accent5 42 3_Essbase BS Tax Accounts EOY" xfId="18739" xr:uid="{00000000-0005-0000-0000-0000F5470000}"/>
    <cellStyle name="40% - Accent5 42 4" xfId="18740" xr:uid="{00000000-0005-0000-0000-0000F6470000}"/>
    <cellStyle name="40% - Accent5 42 5" xfId="18741" xr:uid="{00000000-0005-0000-0000-0000F7470000}"/>
    <cellStyle name="40% - Accent5 42_Essbase BS Tax Accounts EOY" xfId="18742" xr:uid="{00000000-0005-0000-0000-0000F8470000}"/>
    <cellStyle name="40% - Accent5 43" xfId="18743" xr:uid="{00000000-0005-0000-0000-0000F9470000}"/>
    <cellStyle name="40% - Accent5 43 2" xfId="18744" xr:uid="{00000000-0005-0000-0000-0000FA470000}"/>
    <cellStyle name="40% - Accent5 43 2 2" xfId="18745" xr:uid="{00000000-0005-0000-0000-0000FB470000}"/>
    <cellStyle name="40% - Accent5 43 2 2 2" xfId="18746" xr:uid="{00000000-0005-0000-0000-0000FC470000}"/>
    <cellStyle name="40% - Accent5 43 2 2 3" xfId="18747" xr:uid="{00000000-0005-0000-0000-0000FD470000}"/>
    <cellStyle name="40% - Accent5 43 2 2_Essbase BS Tax Accounts EOY" xfId="18748" xr:uid="{00000000-0005-0000-0000-0000FE470000}"/>
    <cellStyle name="40% - Accent5 43 2 3" xfId="18749" xr:uid="{00000000-0005-0000-0000-0000FF470000}"/>
    <cellStyle name="40% - Accent5 43 2 4" xfId="18750" xr:uid="{00000000-0005-0000-0000-000000480000}"/>
    <cellStyle name="40% - Accent5 43 2_Essbase BS Tax Accounts EOY" xfId="18751" xr:uid="{00000000-0005-0000-0000-000001480000}"/>
    <cellStyle name="40% - Accent5 43 3" xfId="18752" xr:uid="{00000000-0005-0000-0000-000002480000}"/>
    <cellStyle name="40% - Accent5 43 3 2" xfId="18753" xr:uid="{00000000-0005-0000-0000-000003480000}"/>
    <cellStyle name="40% - Accent5 43 3 3" xfId="18754" xr:uid="{00000000-0005-0000-0000-000004480000}"/>
    <cellStyle name="40% - Accent5 43 3_Essbase BS Tax Accounts EOY" xfId="18755" xr:uid="{00000000-0005-0000-0000-000005480000}"/>
    <cellStyle name="40% - Accent5 43 4" xfId="18756" xr:uid="{00000000-0005-0000-0000-000006480000}"/>
    <cellStyle name="40% - Accent5 43 5" xfId="18757" xr:uid="{00000000-0005-0000-0000-000007480000}"/>
    <cellStyle name="40% - Accent5 43_Essbase BS Tax Accounts EOY" xfId="18758" xr:uid="{00000000-0005-0000-0000-000008480000}"/>
    <cellStyle name="40% - Accent5 44" xfId="18759" xr:uid="{00000000-0005-0000-0000-000009480000}"/>
    <cellStyle name="40% - Accent5 44 2" xfId="18760" xr:uid="{00000000-0005-0000-0000-00000A480000}"/>
    <cellStyle name="40% - Accent5 44 2 2" xfId="18761" xr:uid="{00000000-0005-0000-0000-00000B480000}"/>
    <cellStyle name="40% - Accent5 44 2 2 2" xfId="18762" xr:uid="{00000000-0005-0000-0000-00000C480000}"/>
    <cellStyle name="40% - Accent5 44 2 2 3" xfId="18763" xr:uid="{00000000-0005-0000-0000-00000D480000}"/>
    <cellStyle name="40% - Accent5 44 2 2_Essbase BS Tax Accounts EOY" xfId="18764" xr:uid="{00000000-0005-0000-0000-00000E480000}"/>
    <cellStyle name="40% - Accent5 44 2 3" xfId="18765" xr:uid="{00000000-0005-0000-0000-00000F480000}"/>
    <cellStyle name="40% - Accent5 44 2 4" xfId="18766" xr:uid="{00000000-0005-0000-0000-000010480000}"/>
    <cellStyle name="40% - Accent5 44 2_Essbase BS Tax Accounts EOY" xfId="18767" xr:uid="{00000000-0005-0000-0000-000011480000}"/>
    <cellStyle name="40% - Accent5 44 3" xfId="18768" xr:uid="{00000000-0005-0000-0000-000012480000}"/>
    <cellStyle name="40% - Accent5 44 3 2" xfId="18769" xr:uid="{00000000-0005-0000-0000-000013480000}"/>
    <cellStyle name="40% - Accent5 44 3 3" xfId="18770" xr:uid="{00000000-0005-0000-0000-000014480000}"/>
    <cellStyle name="40% - Accent5 44 3_Essbase BS Tax Accounts EOY" xfId="18771" xr:uid="{00000000-0005-0000-0000-000015480000}"/>
    <cellStyle name="40% - Accent5 44 4" xfId="18772" xr:uid="{00000000-0005-0000-0000-000016480000}"/>
    <cellStyle name="40% - Accent5 44 5" xfId="18773" xr:uid="{00000000-0005-0000-0000-000017480000}"/>
    <cellStyle name="40% - Accent5 44_Essbase BS Tax Accounts EOY" xfId="18774" xr:uid="{00000000-0005-0000-0000-000018480000}"/>
    <cellStyle name="40% - Accent5 45" xfId="18775" xr:uid="{00000000-0005-0000-0000-000019480000}"/>
    <cellStyle name="40% - Accent5 45 2" xfId="18776" xr:uid="{00000000-0005-0000-0000-00001A480000}"/>
    <cellStyle name="40% - Accent5 45 2 2" xfId="18777" xr:uid="{00000000-0005-0000-0000-00001B480000}"/>
    <cellStyle name="40% - Accent5 45 2 2 2" xfId="18778" xr:uid="{00000000-0005-0000-0000-00001C480000}"/>
    <cellStyle name="40% - Accent5 45 2 2 3" xfId="18779" xr:uid="{00000000-0005-0000-0000-00001D480000}"/>
    <cellStyle name="40% - Accent5 45 2 2_Essbase BS Tax Accounts EOY" xfId="18780" xr:uid="{00000000-0005-0000-0000-00001E480000}"/>
    <cellStyle name="40% - Accent5 45 2 3" xfId="18781" xr:uid="{00000000-0005-0000-0000-00001F480000}"/>
    <cellStyle name="40% - Accent5 45 2 4" xfId="18782" xr:uid="{00000000-0005-0000-0000-000020480000}"/>
    <cellStyle name="40% - Accent5 45 2_Essbase BS Tax Accounts EOY" xfId="18783" xr:uid="{00000000-0005-0000-0000-000021480000}"/>
    <cellStyle name="40% - Accent5 45 3" xfId="18784" xr:uid="{00000000-0005-0000-0000-000022480000}"/>
    <cellStyle name="40% - Accent5 45 3 2" xfId="18785" xr:uid="{00000000-0005-0000-0000-000023480000}"/>
    <cellStyle name="40% - Accent5 45 3 3" xfId="18786" xr:uid="{00000000-0005-0000-0000-000024480000}"/>
    <cellStyle name="40% - Accent5 45 3_Essbase BS Tax Accounts EOY" xfId="18787" xr:uid="{00000000-0005-0000-0000-000025480000}"/>
    <cellStyle name="40% - Accent5 45 4" xfId="18788" xr:uid="{00000000-0005-0000-0000-000026480000}"/>
    <cellStyle name="40% - Accent5 45 5" xfId="18789" xr:uid="{00000000-0005-0000-0000-000027480000}"/>
    <cellStyle name="40% - Accent5 45_Essbase BS Tax Accounts EOY" xfId="18790" xr:uid="{00000000-0005-0000-0000-000028480000}"/>
    <cellStyle name="40% - Accent5 46" xfId="18791" xr:uid="{00000000-0005-0000-0000-000029480000}"/>
    <cellStyle name="40% - Accent5 46 2" xfId="18792" xr:uid="{00000000-0005-0000-0000-00002A480000}"/>
    <cellStyle name="40% - Accent5 46 2 2" xfId="18793" xr:uid="{00000000-0005-0000-0000-00002B480000}"/>
    <cellStyle name="40% - Accent5 46 2 2 2" xfId="18794" xr:uid="{00000000-0005-0000-0000-00002C480000}"/>
    <cellStyle name="40% - Accent5 46 2 2 3" xfId="18795" xr:uid="{00000000-0005-0000-0000-00002D480000}"/>
    <cellStyle name="40% - Accent5 46 2 2_Essbase BS Tax Accounts EOY" xfId="18796" xr:uid="{00000000-0005-0000-0000-00002E480000}"/>
    <cellStyle name="40% - Accent5 46 2 3" xfId="18797" xr:uid="{00000000-0005-0000-0000-00002F480000}"/>
    <cellStyle name="40% - Accent5 46 2 4" xfId="18798" xr:uid="{00000000-0005-0000-0000-000030480000}"/>
    <cellStyle name="40% - Accent5 46 2_Essbase BS Tax Accounts EOY" xfId="18799" xr:uid="{00000000-0005-0000-0000-000031480000}"/>
    <cellStyle name="40% - Accent5 46 3" xfId="18800" xr:uid="{00000000-0005-0000-0000-000032480000}"/>
    <cellStyle name="40% - Accent5 46 3 2" xfId="18801" xr:uid="{00000000-0005-0000-0000-000033480000}"/>
    <cellStyle name="40% - Accent5 46 3 3" xfId="18802" xr:uid="{00000000-0005-0000-0000-000034480000}"/>
    <cellStyle name="40% - Accent5 46 3_Essbase BS Tax Accounts EOY" xfId="18803" xr:uid="{00000000-0005-0000-0000-000035480000}"/>
    <cellStyle name="40% - Accent5 46 4" xfId="18804" xr:uid="{00000000-0005-0000-0000-000036480000}"/>
    <cellStyle name="40% - Accent5 46 5" xfId="18805" xr:uid="{00000000-0005-0000-0000-000037480000}"/>
    <cellStyle name="40% - Accent5 46_Essbase BS Tax Accounts EOY" xfId="18806" xr:uid="{00000000-0005-0000-0000-000038480000}"/>
    <cellStyle name="40% - Accent5 47" xfId="18807" xr:uid="{00000000-0005-0000-0000-000039480000}"/>
    <cellStyle name="40% - Accent5 47 2" xfId="18808" xr:uid="{00000000-0005-0000-0000-00003A480000}"/>
    <cellStyle name="40% - Accent5 47 2 2" xfId="18809" xr:uid="{00000000-0005-0000-0000-00003B480000}"/>
    <cellStyle name="40% - Accent5 47 2 2 2" xfId="18810" xr:uid="{00000000-0005-0000-0000-00003C480000}"/>
    <cellStyle name="40% - Accent5 47 2 2 3" xfId="18811" xr:uid="{00000000-0005-0000-0000-00003D480000}"/>
    <cellStyle name="40% - Accent5 47 2 2_Essbase BS Tax Accounts EOY" xfId="18812" xr:uid="{00000000-0005-0000-0000-00003E480000}"/>
    <cellStyle name="40% - Accent5 47 2 3" xfId="18813" xr:uid="{00000000-0005-0000-0000-00003F480000}"/>
    <cellStyle name="40% - Accent5 47 2 4" xfId="18814" xr:uid="{00000000-0005-0000-0000-000040480000}"/>
    <cellStyle name="40% - Accent5 47 2_Essbase BS Tax Accounts EOY" xfId="18815" xr:uid="{00000000-0005-0000-0000-000041480000}"/>
    <cellStyle name="40% - Accent5 47 3" xfId="18816" xr:uid="{00000000-0005-0000-0000-000042480000}"/>
    <cellStyle name="40% - Accent5 47 3 2" xfId="18817" xr:uid="{00000000-0005-0000-0000-000043480000}"/>
    <cellStyle name="40% - Accent5 47 3 3" xfId="18818" xr:uid="{00000000-0005-0000-0000-000044480000}"/>
    <cellStyle name="40% - Accent5 47 3_Essbase BS Tax Accounts EOY" xfId="18819" xr:uid="{00000000-0005-0000-0000-000045480000}"/>
    <cellStyle name="40% - Accent5 47 4" xfId="18820" xr:uid="{00000000-0005-0000-0000-000046480000}"/>
    <cellStyle name="40% - Accent5 47 5" xfId="18821" xr:uid="{00000000-0005-0000-0000-000047480000}"/>
    <cellStyle name="40% - Accent5 47_Essbase BS Tax Accounts EOY" xfId="18822" xr:uid="{00000000-0005-0000-0000-000048480000}"/>
    <cellStyle name="40% - Accent5 48" xfId="18823" xr:uid="{00000000-0005-0000-0000-000049480000}"/>
    <cellStyle name="40% - Accent5 48 2" xfId="18824" xr:uid="{00000000-0005-0000-0000-00004A480000}"/>
    <cellStyle name="40% - Accent5 48 2 2" xfId="18825" xr:uid="{00000000-0005-0000-0000-00004B480000}"/>
    <cellStyle name="40% - Accent5 48 2 2 2" xfId="18826" xr:uid="{00000000-0005-0000-0000-00004C480000}"/>
    <cellStyle name="40% - Accent5 48 2 2 3" xfId="18827" xr:uid="{00000000-0005-0000-0000-00004D480000}"/>
    <cellStyle name="40% - Accent5 48 2 2_Essbase BS Tax Accounts EOY" xfId="18828" xr:uid="{00000000-0005-0000-0000-00004E480000}"/>
    <cellStyle name="40% - Accent5 48 2 3" xfId="18829" xr:uid="{00000000-0005-0000-0000-00004F480000}"/>
    <cellStyle name="40% - Accent5 48 2 4" xfId="18830" xr:uid="{00000000-0005-0000-0000-000050480000}"/>
    <cellStyle name="40% - Accent5 48 2_Essbase BS Tax Accounts EOY" xfId="18831" xr:uid="{00000000-0005-0000-0000-000051480000}"/>
    <cellStyle name="40% - Accent5 48 3" xfId="18832" xr:uid="{00000000-0005-0000-0000-000052480000}"/>
    <cellStyle name="40% - Accent5 48 3 2" xfId="18833" xr:uid="{00000000-0005-0000-0000-000053480000}"/>
    <cellStyle name="40% - Accent5 48 3 3" xfId="18834" xr:uid="{00000000-0005-0000-0000-000054480000}"/>
    <cellStyle name="40% - Accent5 48 3_Essbase BS Tax Accounts EOY" xfId="18835" xr:uid="{00000000-0005-0000-0000-000055480000}"/>
    <cellStyle name="40% - Accent5 48 4" xfId="18836" xr:uid="{00000000-0005-0000-0000-000056480000}"/>
    <cellStyle name="40% - Accent5 48 5" xfId="18837" xr:uid="{00000000-0005-0000-0000-000057480000}"/>
    <cellStyle name="40% - Accent5 48_Essbase BS Tax Accounts EOY" xfId="18838" xr:uid="{00000000-0005-0000-0000-000058480000}"/>
    <cellStyle name="40% - Accent5 49" xfId="18839" xr:uid="{00000000-0005-0000-0000-000059480000}"/>
    <cellStyle name="40% - Accent5 49 2" xfId="18840" xr:uid="{00000000-0005-0000-0000-00005A480000}"/>
    <cellStyle name="40% - Accent5 49 2 2" xfId="18841" xr:uid="{00000000-0005-0000-0000-00005B480000}"/>
    <cellStyle name="40% - Accent5 49 2 2 2" xfId="18842" xr:uid="{00000000-0005-0000-0000-00005C480000}"/>
    <cellStyle name="40% - Accent5 49 2 2 3" xfId="18843" xr:uid="{00000000-0005-0000-0000-00005D480000}"/>
    <cellStyle name="40% - Accent5 49 2 2_Essbase BS Tax Accounts EOY" xfId="18844" xr:uid="{00000000-0005-0000-0000-00005E480000}"/>
    <cellStyle name="40% - Accent5 49 2 3" xfId="18845" xr:uid="{00000000-0005-0000-0000-00005F480000}"/>
    <cellStyle name="40% - Accent5 49 2 4" xfId="18846" xr:uid="{00000000-0005-0000-0000-000060480000}"/>
    <cellStyle name="40% - Accent5 49 2_Essbase BS Tax Accounts EOY" xfId="18847" xr:uid="{00000000-0005-0000-0000-000061480000}"/>
    <cellStyle name="40% - Accent5 49 3" xfId="18848" xr:uid="{00000000-0005-0000-0000-000062480000}"/>
    <cellStyle name="40% - Accent5 49 3 2" xfId="18849" xr:uid="{00000000-0005-0000-0000-000063480000}"/>
    <cellStyle name="40% - Accent5 49 3 3" xfId="18850" xr:uid="{00000000-0005-0000-0000-000064480000}"/>
    <cellStyle name="40% - Accent5 49 3_Essbase BS Tax Accounts EOY" xfId="18851" xr:uid="{00000000-0005-0000-0000-000065480000}"/>
    <cellStyle name="40% - Accent5 49 4" xfId="18852" xr:uid="{00000000-0005-0000-0000-000066480000}"/>
    <cellStyle name="40% - Accent5 49 5" xfId="18853" xr:uid="{00000000-0005-0000-0000-000067480000}"/>
    <cellStyle name="40% - Accent5 49_Essbase BS Tax Accounts EOY" xfId="18854" xr:uid="{00000000-0005-0000-0000-000068480000}"/>
    <cellStyle name="40% - Accent5 5" xfId="18855" xr:uid="{00000000-0005-0000-0000-000069480000}"/>
    <cellStyle name="40% - Accent5 5 2" xfId="18856" xr:uid="{00000000-0005-0000-0000-00006A480000}"/>
    <cellStyle name="40% - Accent5 5 2 2" xfId="18857" xr:uid="{00000000-0005-0000-0000-00006B480000}"/>
    <cellStyle name="40% - Accent5 5 2 3" xfId="18858" xr:uid="{00000000-0005-0000-0000-00006C480000}"/>
    <cellStyle name="40% - Accent5 5 2 4" xfId="18859" xr:uid="{00000000-0005-0000-0000-00006D480000}"/>
    <cellStyle name="40% - Accent5 5 2_Essbase BS Tax Accounts EOY" xfId="18860" xr:uid="{00000000-0005-0000-0000-00006E480000}"/>
    <cellStyle name="40% - Accent5 5 3" xfId="18861" xr:uid="{00000000-0005-0000-0000-00006F480000}"/>
    <cellStyle name="40% - Accent5 5 3 2" xfId="18862" xr:uid="{00000000-0005-0000-0000-000070480000}"/>
    <cellStyle name="40% - Accent5 5 4" xfId="18863" xr:uid="{00000000-0005-0000-0000-000071480000}"/>
    <cellStyle name="40% - Accent5 5 4 2" xfId="18864" xr:uid="{00000000-0005-0000-0000-000072480000}"/>
    <cellStyle name="40% - Accent5 5 4 3" xfId="18865" xr:uid="{00000000-0005-0000-0000-000073480000}"/>
    <cellStyle name="40% - Accent5 5 4_Essbase BS Tax Accounts EOY" xfId="18866" xr:uid="{00000000-0005-0000-0000-000074480000}"/>
    <cellStyle name="40% - Accent5 5_Cap Software Basis Adj" xfId="18867" xr:uid="{00000000-0005-0000-0000-000075480000}"/>
    <cellStyle name="40% - Accent5 50" xfId="18868" xr:uid="{00000000-0005-0000-0000-000076480000}"/>
    <cellStyle name="40% - Accent5 50 2" xfId="18869" xr:uid="{00000000-0005-0000-0000-000077480000}"/>
    <cellStyle name="40% - Accent5 50 2 2" xfId="18870" xr:uid="{00000000-0005-0000-0000-000078480000}"/>
    <cellStyle name="40% - Accent5 50 2 2 2" xfId="18871" xr:uid="{00000000-0005-0000-0000-000079480000}"/>
    <cellStyle name="40% - Accent5 50 2 2 3" xfId="18872" xr:uid="{00000000-0005-0000-0000-00007A480000}"/>
    <cellStyle name="40% - Accent5 50 2 2_Essbase BS Tax Accounts EOY" xfId="18873" xr:uid="{00000000-0005-0000-0000-00007B480000}"/>
    <cellStyle name="40% - Accent5 50 2 3" xfId="18874" xr:uid="{00000000-0005-0000-0000-00007C480000}"/>
    <cellStyle name="40% - Accent5 50 2 4" xfId="18875" xr:uid="{00000000-0005-0000-0000-00007D480000}"/>
    <cellStyle name="40% - Accent5 50 2_Essbase BS Tax Accounts EOY" xfId="18876" xr:uid="{00000000-0005-0000-0000-00007E480000}"/>
    <cellStyle name="40% - Accent5 50 3" xfId="18877" xr:uid="{00000000-0005-0000-0000-00007F480000}"/>
    <cellStyle name="40% - Accent5 50 3 2" xfId="18878" xr:uid="{00000000-0005-0000-0000-000080480000}"/>
    <cellStyle name="40% - Accent5 50 3 3" xfId="18879" xr:uid="{00000000-0005-0000-0000-000081480000}"/>
    <cellStyle name="40% - Accent5 50 3_Essbase BS Tax Accounts EOY" xfId="18880" xr:uid="{00000000-0005-0000-0000-000082480000}"/>
    <cellStyle name="40% - Accent5 50 4" xfId="18881" xr:uid="{00000000-0005-0000-0000-000083480000}"/>
    <cellStyle name="40% - Accent5 50 5" xfId="18882" xr:uid="{00000000-0005-0000-0000-000084480000}"/>
    <cellStyle name="40% - Accent5 50_Essbase BS Tax Accounts EOY" xfId="18883" xr:uid="{00000000-0005-0000-0000-000085480000}"/>
    <cellStyle name="40% - Accent5 51" xfId="18884" xr:uid="{00000000-0005-0000-0000-000086480000}"/>
    <cellStyle name="40% - Accent5 51 2" xfId="18885" xr:uid="{00000000-0005-0000-0000-000087480000}"/>
    <cellStyle name="40% - Accent5 51 2 2" xfId="18886" xr:uid="{00000000-0005-0000-0000-000088480000}"/>
    <cellStyle name="40% - Accent5 51 2 2 2" xfId="18887" xr:uid="{00000000-0005-0000-0000-000089480000}"/>
    <cellStyle name="40% - Accent5 51 2 2 3" xfId="18888" xr:uid="{00000000-0005-0000-0000-00008A480000}"/>
    <cellStyle name="40% - Accent5 51 2 2_Essbase BS Tax Accounts EOY" xfId="18889" xr:uid="{00000000-0005-0000-0000-00008B480000}"/>
    <cellStyle name="40% - Accent5 51 2 3" xfId="18890" xr:uid="{00000000-0005-0000-0000-00008C480000}"/>
    <cellStyle name="40% - Accent5 51 2 4" xfId="18891" xr:uid="{00000000-0005-0000-0000-00008D480000}"/>
    <cellStyle name="40% - Accent5 51 2_Essbase BS Tax Accounts EOY" xfId="18892" xr:uid="{00000000-0005-0000-0000-00008E480000}"/>
    <cellStyle name="40% - Accent5 51 3" xfId="18893" xr:uid="{00000000-0005-0000-0000-00008F480000}"/>
    <cellStyle name="40% - Accent5 51 3 2" xfId="18894" xr:uid="{00000000-0005-0000-0000-000090480000}"/>
    <cellStyle name="40% - Accent5 51 3 3" xfId="18895" xr:uid="{00000000-0005-0000-0000-000091480000}"/>
    <cellStyle name="40% - Accent5 51 3_Essbase BS Tax Accounts EOY" xfId="18896" xr:uid="{00000000-0005-0000-0000-000092480000}"/>
    <cellStyle name="40% - Accent5 51 4" xfId="18897" xr:uid="{00000000-0005-0000-0000-000093480000}"/>
    <cellStyle name="40% - Accent5 51 5" xfId="18898" xr:uid="{00000000-0005-0000-0000-000094480000}"/>
    <cellStyle name="40% - Accent5 51_Essbase BS Tax Accounts EOY" xfId="18899" xr:uid="{00000000-0005-0000-0000-000095480000}"/>
    <cellStyle name="40% - Accent5 52" xfId="18900" xr:uid="{00000000-0005-0000-0000-000096480000}"/>
    <cellStyle name="40% - Accent5 52 2" xfId="18901" xr:uid="{00000000-0005-0000-0000-000097480000}"/>
    <cellStyle name="40% - Accent5 52 2 2" xfId="18902" xr:uid="{00000000-0005-0000-0000-000098480000}"/>
    <cellStyle name="40% - Accent5 52 2 2 2" xfId="18903" xr:uid="{00000000-0005-0000-0000-000099480000}"/>
    <cellStyle name="40% - Accent5 52 2 2 3" xfId="18904" xr:uid="{00000000-0005-0000-0000-00009A480000}"/>
    <cellStyle name="40% - Accent5 52 2 2_Essbase BS Tax Accounts EOY" xfId="18905" xr:uid="{00000000-0005-0000-0000-00009B480000}"/>
    <cellStyle name="40% - Accent5 52 2 3" xfId="18906" xr:uid="{00000000-0005-0000-0000-00009C480000}"/>
    <cellStyle name="40% - Accent5 52 2 4" xfId="18907" xr:uid="{00000000-0005-0000-0000-00009D480000}"/>
    <cellStyle name="40% - Accent5 52 2_Essbase BS Tax Accounts EOY" xfId="18908" xr:uid="{00000000-0005-0000-0000-00009E480000}"/>
    <cellStyle name="40% - Accent5 52 3" xfId="18909" xr:uid="{00000000-0005-0000-0000-00009F480000}"/>
    <cellStyle name="40% - Accent5 52 3 2" xfId="18910" xr:uid="{00000000-0005-0000-0000-0000A0480000}"/>
    <cellStyle name="40% - Accent5 52 3 3" xfId="18911" xr:uid="{00000000-0005-0000-0000-0000A1480000}"/>
    <cellStyle name="40% - Accent5 52 3_Essbase BS Tax Accounts EOY" xfId="18912" xr:uid="{00000000-0005-0000-0000-0000A2480000}"/>
    <cellStyle name="40% - Accent5 52 4" xfId="18913" xr:uid="{00000000-0005-0000-0000-0000A3480000}"/>
    <cellStyle name="40% - Accent5 52 5" xfId="18914" xr:uid="{00000000-0005-0000-0000-0000A4480000}"/>
    <cellStyle name="40% - Accent5 52_Essbase BS Tax Accounts EOY" xfId="18915" xr:uid="{00000000-0005-0000-0000-0000A5480000}"/>
    <cellStyle name="40% - Accent5 53" xfId="18916" xr:uid="{00000000-0005-0000-0000-0000A6480000}"/>
    <cellStyle name="40% - Accent5 53 2" xfId="18917" xr:uid="{00000000-0005-0000-0000-0000A7480000}"/>
    <cellStyle name="40% - Accent5 53 2 2" xfId="18918" xr:uid="{00000000-0005-0000-0000-0000A8480000}"/>
    <cellStyle name="40% - Accent5 53 2 2 2" xfId="18919" xr:uid="{00000000-0005-0000-0000-0000A9480000}"/>
    <cellStyle name="40% - Accent5 53 2 2 3" xfId="18920" xr:uid="{00000000-0005-0000-0000-0000AA480000}"/>
    <cellStyle name="40% - Accent5 53 2 2_Essbase BS Tax Accounts EOY" xfId="18921" xr:uid="{00000000-0005-0000-0000-0000AB480000}"/>
    <cellStyle name="40% - Accent5 53 2 3" xfId="18922" xr:uid="{00000000-0005-0000-0000-0000AC480000}"/>
    <cellStyle name="40% - Accent5 53 2 4" xfId="18923" xr:uid="{00000000-0005-0000-0000-0000AD480000}"/>
    <cellStyle name="40% - Accent5 53 2_Essbase BS Tax Accounts EOY" xfId="18924" xr:uid="{00000000-0005-0000-0000-0000AE480000}"/>
    <cellStyle name="40% - Accent5 53 3" xfId="18925" xr:uid="{00000000-0005-0000-0000-0000AF480000}"/>
    <cellStyle name="40% - Accent5 53 3 2" xfId="18926" xr:uid="{00000000-0005-0000-0000-0000B0480000}"/>
    <cellStyle name="40% - Accent5 53 3 3" xfId="18927" xr:uid="{00000000-0005-0000-0000-0000B1480000}"/>
    <cellStyle name="40% - Accent5 53 3_Essbase BS Tax Accounts EOY" xfId="18928" xr:uid="{00000000-0005-0000-0000-0000B2480000}"/>
    <cellStyle name="40% - Accent5 53 4" xfId="18929" xr:uid="{00000000-0005-0000-0000-0000B3480000}"/>
    <cellStyle name="40% - Accent5 53 5" xfId="18930" xr:uid="{00000000-0005-0000-0000-0000B4480000}"/>
    <cellStyle name="40% - Accent5 53_Essbase BS Tax Accounts EOY" xfId="18931" xr:uid="{00000000-0005-0000-0000-0000B5480000}"/>
    <cellStyle name="40% - Accent5 54" xfId="18932" xr:uid="{00000000-0005-0000-0000-0000B6480000}"/>
    <cellStyle name="40% - Accent5 54 2" xfId="18933" xr:uid="{00000000-0005-0000-0000-0000B7480000}"/>
    <cellStyle name="40% - Accent5 54 2 2" xfId="18934" xr:uid="{00000000-0005-0000-0000-0000B8480000}"/>
    <cellStyle name="40% - Accent5 54 2 2 2" xfId="18935" xr:uid="{00000000-0005-0000-0000-0000B9480000}"/>
    <cellStyle name="40% - Accent5 54 2 2 3" xfId="18936" xr:uid="{00000000-0005-0000-0000-0000BA480000}"/>
    <cellStyle name="40% - Accent5 54 2 2_Essbase BS Tax Accounts EOY" xfId="18937" xr:uid="{00000000-0005-0000-0000-0000BB480000}"/>
    <cellStyle name="40% - Accent5 54 2 3" xfId="18938" xr:uid="{00000000-0005-0000-0000-0000BC480000}"/>
    <cellStyle name="40% - Accent5 54 2 4" xfId="18939" xr:uid="{00000000-0005-0000-0000-0000BD480000}"/>
    <cellStyle name="40% - Accent5 54 2_Essbase BS Tax Accounts EOY" xfId="18940" xr:uid="{00000000-0005-0000-0000-0000BE480000}"/>
    <cellStyle name="40% - Accent5 54 3" xfId="18941" xr:uid="{00000000-0005-0000-0000-0000BF480000}"/>
    <cellStyle name="40% - Accent5 54 3 2" xfId="18942" xr:uid="{00000000-0005-0000-0000-0000C0480000}"/>
    <cellStyle name="40% - Accent5 54 3 3" xfId="18943" xr:uid="{00000000-0005-0000-0000-0000C1480000}"/>
    <cellStyle name="40% - Accent5 54 3_Essbase BS Tax Accounts EOY" xfId="18944" xr:uid="{00000000-0005-0000-0000-0000C2480000}"/>
    <cellStyle name="40% - Accent5 54 4" xfId="18945" xr:uid="{00000000-0005-0000-0000-0000C3480000}"/>
    <cellStyle name="40% - Accent5 54 5" xfId="18946" xr:uid="{00000000-0005-0000-0000-0000C4480000}"/>
    <cellStyle name="40% - Accent5 54_Essbase BS Tax Accounts EOY" xfId="18947" xr:uid="{00000000-0005-0000-0000-0000C5480000}"/>
    <cellStyle name="40% - Accent5 55" xfId="18948" xr:uid="{00000000-0005-0000-0000-0000C6480000}"/>
    <cellStyle name="40% - Accent5 55 2" xfId="18949" xr:uid="{00000000-0005-0000-0000-0000C7480000}"/>
    <cellStyle name="40% - Accent5 55 2 2" xfId="18950" xr:uid="{00000000-0005-0000-0000-0000C8480000}"/>
    <cellStyle name="40% - Accent5 55 2 2 2" xfId="18951" xr:uid="{00000000-0005-0000-0000-0000C9480000}"/>
    <cellStyle name="40% - Accent5 55 2 2 3" xfId="18952" xr:uid="{00000000-0005-0000-0000-0000CA480000}"/>
    <cellStyle name="40% - Accent5 55 2 2_Essbase BS Tax Accounts EOY" xfId="18953" xr:uid="{00000000-0005-0000-0000-0000CB480000}"/>
    <cellStyle name="40% - Accent5 55 2 3" xfId="18954" xr:uid="{00000000-0005-0000-0000-0000CC480000}"/>
    <cellStyle name="40% - Accent5 55 2 4" xfId="18955" xr:uid="{00000000-0005-0000-0000-0000CD480000}"/>
    <cellStyle name="40% - Accent5 55 2_Essbase BS Tax Accounts EOY" xfId="18956" xr:uid="{00000000-0005-0000-0000-0000CE480000}"/>
    <cellStyle name="40% - Accent5 55 3" xfId="18957" xr:uid="{00000000-0005-0000-0000-0000CF480000}"/>
    <cellStyle name="40% - Accent5 55 3 2" xfId="18958" xr:uid="{00000000-0005-0000-0000-0000D0480000}"/>
    <cellStyle name="40% - Accent5 55 3 3" xfId="18959" xr:uid="{00000000-0005-0000-0000-0000D1480000}"/>
    <cellStyle name="40% - Accent5 55 3_Essbase BS Tax Accounts EOY" xfId="18960" xr:uid="{00000000-0005-0000-0000-0000D2480000}"/>
    <cellStyle name="40% - Accent5 55 4" xfId="18961" xr:uid="{00000000-0005-0000-0000-0000D3480000}"/>
    <cellStyle name="40% - Accent5 55 5" xfId="18962" xr:uid="{00000000-0005-0000-0000-0000D4480000}"/>
    <cellStyle name="40% - Accent5 55_Essbase BS Tax Accounts EOY" xfId="18963" xr:uid="{00000000-0005-0000-0000-0000D5480000}"/>
    <cellStyle name="40% - Accent5 56" xfId="18964" xr:uid="{00000000-0005-0000-0000-0000D6480000}"/>
    <cellStyle name="40% - Accent5 56 2" xfId="18965" xr:uid="{00000000-0005-0000-0000-0000D7480000}"/>
    <cellStyle name="40% - Accent5 56 2 2" xfId="18966" xr:uid="{00000000-0005-0000-0000-0000D8480000}"/>
    <cellStyle name="40% - Accent5 56 2 2 2" xfId="18967" xr:uid="{00000000-0005-0000-0000-0000D9480000}"/>
    <cellStyle name="40% - Accent5 56 2 2 3" xfId="18968" xr:uid="{00000000-0005-0000-0000-0000DA480000}"/>
    <cellStyle name="40% - Accent5 56 2 2_Essbase BS Tax Accounts EOY" xfId="18969" xr:uid="{00000000-0005-0000-0000-0000DB480000}"/>
    <cellStyle name="40% - Accent5 56 2 3" xfId="18970" xr:uid="{00000000-0005-0000-0000-0000DC480000}"/>
    <cellStyle name="40% - Accent5 56 2 4" xfId="18971" xr:uid="{00000000-0005-0000-0000-0000DD480000}"/>
    <cellStyle name="40% - Accent5 56 2_Essbase BS Tax Accounts EOY" xfId="18972" xr:uid="{00000000-0005-0000-0000-0000DE480000}"/>
    <cellStyle name="40% - Accent5 56 3" xfId="18973" xr:uid="{00000000-0005-0000-0000-0000DF480000}"/>
    <cellStyle name="40% - Accent5 56 3 2" xfId="18974" xr:uid="{00000000-0005-0000-0000-0000E0480000}"/>
    <cellStyle name="40% - Accent5 56 3 3" xfId="18975" xr:uid="{00000000-0005-0000-0000-0000E1480000}"/>
    <cellStyle name="40% - Accent5 56 3_Essbase BS Tax Accounts EOY" xfId="18976" xr:uid="{00000000-0005-0000-0000-0000E2480000}"/>
    <cellStyle name="40% - Accent5 56 4" xfId="18977" xr:uid="{00000000-0005-0000-0000-0000E3480000}"/>
    <cellStyle name="40% - Accent5 56 5" xfId="18978" xr:uid="{00000000-0005-0000-0000-0000E4480000}"/>
    <cellStyle name="40% - Accent5 56_Essbase BS Tax Accounts EOY" xfId="18979" xr:uid="{00000000-0005-0000-0000-0000E5480000}"/>
    <cellStyle name="40% - Accent5 57" xfId="18980" xr:uid="{00000000-0005-0000-0000-0000E6480000}"/>
    <cellStyle name="40% - Accent5 57 2" xfId="18981" xr:uid="{00000000-0005-0000-0000-0000E7480000}"/>
    <cellStyle name="40% - Accent5 57 2 2" xfId="18982" xr:uid="{00000000-0005-0000-0000-0000E8480000}"/>
    <cellStyle name="40% - Accent5 57 2 3" xfId="18983" xr:uid="{00000000-0005-0000-0000-0000E9480000}"/>
    <cellStyle name="40% - Accent5 57 2_Essbase BS Tax Accounts EOY" xfId="18984" xr:uid="{00000000-0005-0000-0000-0000EA480000}"/>
    <cellStyle name="40% - Accent5 57 3" xfId="18985" xr:uid="{00000000-0005-0000-0000-0000EB480000}"/>
    <cellStyle name="40% - Accent5 57 4" xfId="18986" xr:uid="{00000000-0005-0000-0000-0000EC480000}"/>
    <cellStyle name="40% - Accent5 57_Essbase BS Tax Accounts EOY" xfId="18987" xr:uid="{00000000-0005-0000-0000-0000ED480000}"/>
    <cellStyle name="40% - Accent5 58" xfId="18988" xr:uid="{00000000-0005-0000-0000-0000EE480000}"/>
    <cellStyle name="40% - Accent5 58 2" xfId="18989" xr:uid="{00000000-0005-0000-0000-0000EF480000}"/>
    <cellStyle name="40% - Accent5 58 2 2" xfId="18990" xr:uid="{00000000-0005-0000-0000-0000F0480000}"/>
    <cellStyle name="40% - Accent5 58 2 3" xfId="18991" xr:uid="{00000000-0005-0000-0000-0000F1480000}"/>
    <cellStyle name="40% - Accent5 58 2_Essbase BS Tax Accounts EOY" xfId="18992" xr:uid="{00000000-0005-0000-0000-0000F2480000}"/>
    <cellStyle name="40% - Accent5 58 3" xfId="18993" xr:uid="{00000000-0005-0000-0000-0000F3480000}"/>
    <cellStyle name="40% - Accent5 58 4" xfId="18994" xr:uid="{00000000-0005-0000-0000-0000F4480000}"/>
    <cellStyle name="40% - Accent5 58_Essbase BS Tax Accounts EOY" xfId="18995" xr:uid="{00000000-0005-0000-0000-0000F5480000}"/>
    <cellStyle name="40% - Accent5 59" xfId="18996" xr:uid="{00000000-0005-0000-0000-0000F6480000}"/>
    <cellStyle name="40% - Accent5 59 2" xfId="18997" xr:uid="{00000000-0005-0000-0000-0000F7480000}"/>
    <cellStyle name="40% - Accent5 59 2 2" xfId="18998" xr:uid="{00000000-0005-0000-0000-0000F8480000}"/>
    <cellStyle name="40% - Accent5 59 2 3" xfId="18999" xr:uid="{00000000-0005-0000-0000-0000F9480000}"/>
    <cellStyle name="40% - Accent5 59 2_Essbase BS Tax Accounts EOY" xfId="19000" xr:uid="{00000000-0005-0000-0000-0000FA480000}"/>
    <cellStyle name="40% - Accent5 59 3" xfId="19001" xr:uid="{00000000-0005-0000-0000-0000FB480000}"/>
    <cellStyle name="40% - Accent5 59 4" xfId="19002" xr:uid="{00000000-0005-0000-0000-0000FC480000}"/>
    <cellStyle name="40% - Accent5 59_Essbase BS Tax Accounts EOY" xfId="19003" xr:uid="{00000000-0005-0000-0000-0000FD480000}"/>
    <cellStyle name="40% - Accent5 6" xfId="19004" xr:uid="{00000000-0005-0000-0000-0000FE480000}"/>
    <cellStyle name="40% - Accent5 6 2" xfId="19005" xr:uid="{00000000-0005-0000-0000-0000FF480000}"/>
    <cellStyle name="40% - Accent5 6 2 2" xfId="19006" xr:uid="{00000000-0005-0000-0000-000000490000}"/>
    <cellStyle name="40% - Accent5 6 2 2 2" xfId="19007" xr:uid="{00000000-0005-0000-0000-000001490000}"/>
    <cellStyle name="40% - Accent5 6 2 2 3" xfId="19008" xr:uid="{00000000-0005-0000-0000-000002490000}"/>
    <cellStyle name="40% - Accent5 6 2 2 4" xfId="19009" xr:uid="{00000000-0005-0000-0000-000003490000}"/>
    <cellStyle name="40% - Accent5 6 2 2_Essbase BS Tax Accounts EOY" xfId="19010" xr:uid="{00000000-0005-0000-0000-000004490000}"/>
    <cellStyle name="40% - Accent5 6 2 3" xfId="19011" xr:uid="{00000000-0005-0000-0000-000005490000}"/>
    <cellStyle name="40% - Accent5 6 2 3 2" xfId="19012" xr:uid="{00000000-0005-0000-0000-000006490000}"/>
    <cellStyle name="40% - Accent5 6 2 3 3" xfId="19013" xr:uid="{00000000-0005-0000-0000-000007490000}"/>
    <cellStyle name="40% - Accent5 6 2 3 4" xfId="19014" xr:uid="{00000000-0005-0000-0000-000008490000}"/>
    <cellStyle name="40% - Accent5 6 2 3_Essbase BS Tax Accounts EOY" xfId="19015" xr:uid="{00000000-0005-0000-0000-000009490000}"/>
    <cellStyle name="40% - Accent5 6 2 4" xfId="19016" xr:uid="{00000000-0005-0000-0000-00000A490000}"/>
    <cellStyle name="40% - Accent5 6 2 5" xfId="19017" xr:uid="{00000000-0005-0000-0000-00000B490000}"/>
    <cellStyle name="40% - Accent5 6 2 5 2" xfId="19018" xr:uid="{00000000-0005-0000-0000-00000C490000}"/>
    <cellStyle name="40% - Accent5 6 2 6" xfId="19019" xr:uid="{00000000-0005-0000-0000-00000D490000}"/>
    <cellStyle name="40% - Accent5 6 2 7" xfId="19020" xr:uid="{00000000-0005-0000-0000-00000E490000}"/>
    <cellStyle name="40% - Accent5 6 2 8" xfId="19021" xr:uid="{00000000-0005-0000-0000-00000F490000}"/>
    <cellStyle name="40% - Accent5 6 2_Basis Info" xfId="19022" xr:uid="{00000000-0005-0000-0000-000010490000}"/>
    <cellStyle name="40% - Accent5 6 3" xfId="19023" xr:uid="{00000000-0005-0000-0000-000011490000}"/>
    <cellStyle name="40% - Accent5 6 3 2" xfId="19024" xr:uid="{00000000-0005-0000-0000-000012490000}"/>
    <cellStyle name="40% - Accent5 6 4" xfId="19025" xr:uid="{00000000-0005-0000-0000-000013490000}"/>
    <cellStyle name="40% - Accent5 6 4 2" xfId="19026" xr:uid="{00000000-0005-0000-0000-000014490000}"/>
    <cellStyle name="40% - Accent5 6 4 3" xfId="19027" xr:uid="{00000000-0005-0000-0000-000015490000}"/>
    <cellStyle name="40% - Accent5 6 4 4" xfId="19028" xr:uid="{00000000-0005-0000-0000-000016490000}"/>
    <cellStyle name="40% - Accent5 6 4_Essbase BS Tax Accounts EOY" xfId="19029" xr:uid="{00000000-0005-0000-0000-000017490000}"/>
    <cellStyle name="40% - Accent5 6 5" xfId="19030" xr:uid="{00000000-0005-0000-0000-000018490000}"/>
    <cellStyle name="40% - Accent5 6 5 2" xfId="19031" xr:uid="{00000000-0005-0000-0000-000019490000}"/>
    <cellStyle name="40% - Accent5 6 5 3" xfId="19032" xr:uid="{00000000-0005-0000-0000-00001A490000}"/>
    <cellStyle name="40% - Accent5 6 5_Essbase BS Tax Accounts EOY" xfId="19033" xr:uid="{00000000-0005-0000-0000-00001B490000}"/>
    <cellStyle name="40% - Accent5 6 6" xfId="19034" xr:uid="{00000000-0005-0000-0000-00001C490000}"/>
    <cellStyle name="40% - Accent5 6 6 2" xfId="19035" xr:uid="{00000000-0005-0000-0000-00001D490000}"/>
    <cellStyle name="40% - Accent5 6 6 3" xfId="19036" xr:uid="{00000000-0005-0000-0000-00001E490000}"/>
    <cellStyle name="40% - Accent5 6 6_Essbase BS Tax Accounts EOY" xfId="19037" xr:uid="{00000000-0005-0000-0000-00001F490000}"/>
    <cellStyle name="40% - Accent5 6_Essbase BS Tax Accounts EOY" xfId="19038" xr:uid="{00000000-0005-0000-0000-000020490000}"/>
    <cellStyle name="40% - Accent5 60" xfId="19039" xr:uid="{00000000-0005-0000-0000-000021490000}"/>
    <cellStyle name="40% - Accent5 60 2" xfId="19040" xr:uid="{00000000-0005-0000-0000-000022490000}"/>
    <cellStyle name="40% - Accent5 60 2 2" xfId="19041" xr:uid="{00000000-0005-0000-0000-000023490000}"/>
    <cellStyle name="40% - Accent5 60 2 3" xfId="19042" xr:uid="{00000000-0005-0000-0000-000024490000}"/>
    <cellStyle name="40% - Accent5 60 2_Essbase BS Tax Accounts EOY" xfId="19043" xr:uid="{00000000-0005-0000-0000-000025490000}"/>
    <cellStyle name="40% - Accent5 60 3" xfId="19044" xr:uid="{00000000-0005-0000-0000-000026490000}"/>
    <cellStyle name="40% - Accent5 60 4" xfId="19045" xr:uid="{00000000-0005-0000-0000-000027490000}"/>
    <cellStyle name="40% - Accent5 60_Essbase BS Tax Accounts EOY" xfId="19046" xr:uid="{00000000-0005-0000-0000-000028490000}"/>
    <cellStyle name="40% - Accent5 61" xfId="19047" xr:uid="{00000000-0005-0000-0000-000029490000}"/>
    <cellStyle name="40% - Accent5 61 2" xfId="19048" xr:uid="{00000000-0005-0000-0000-00002A490000}"/>
    <cellStyle name="40% - Accent5 61 2 2" xfId="19049" xr:uid="{00000000-0005-0000-0000-00002B490000}"/>
    <cellStyle name="40% - Accent5 61 2 3" xfId="19050" xr:uid="{00000000-0005-0000-0000-00002C490000}"/>
    <cellStyle name="40% - Accent5 61 2_Essbase BS Tax Accounts EOY" xfId="19051" xr:uid="{00000000-0005-0000-0000-00002D490000}"/>
    <cellStyle name="40% - Accent5 61 3" xfId="19052" xr:uid="{00000000-0005-0000-0000-00002E490000}"/>
    <cellStyle name="40% - Accent5 61 4" xfId="19053" xr:uid="{00000000-0005-0000-0000-00002F490000}"/>
    <cellStyle name="40% - Accent5 61_Essbase BS Tax Accounts EOY" xfId="19054" xr:uid="{00000000-0005-0000-0000-000030490000}"/>
    <cellStyle name="40% - Accent5 62" xfId="19055" xr:uid="{00000000-0005-0000-0000-000031490000}"/>
    <cellStyle name="40% - Accent5 62 2" xfId="19056" xr:uid="{00000000-0005-0000-0000-000032490000}"/>
    <cellStyle name="40% - Accent5 62 2 2" xfId="19057" xr:uid="{00000000-0005-0000-0000-000033490000}"/>
    <cellStyle name="40% - Accent5 62 2 3" xfId="19058" xr:uid="{00000000-0005-0000-0000-000034490000}"/>
    <cellStyle name="40% - Accent5 62 2_Essbase BS Tax Accounts EOY" xfId="19059" xr:uid="{00000000-0005-0000-0000-000035490000}"/>
    <cellStyle name="40% - Accent5 62 3" xfId="19060" xr:uid="{00000000-0005-0000-0000-000036490000}"/>
    <cellStyle name="40% - Accent5 62 4" xfId="19061" xr:uid="{00000000-0005-0000-0000-000037490000}"/>
    <cellStyle name="40% - Accent5 62_Essbase BS Tax Accounts EOY" xfId="19062" xr:uid="{00000000-0005-0000-0000-000038490000}"/>
    <cellStyle name="40% - Accent5 63" xfId="19063" xr:uid="{00000000-0005-0000-0000-000039490000}"/>
    <cellStyle name="40% - Accent5 63 2" xfId="19064" xr:uid="{00000000-0005-0000-0000-00003A490000}"/>
    <cellStyle name="40% - Accent5 63 2 2" xfId="19065" xr:uid="{00000000-0005-0000-0000-00003B490000}"/>
    <cellStyle name="40% - Accent5 63 2 3" xfId="19066" xr:uid="{00000000-0005-0000-0000-00003C490000}"/>
    <cellStyle name="40% - Accent5 63 2_Essbase BS Tax Accounts EOY" xfId="19067" xr:uid="{00000000-0005-0000-0000-00003D490000}"/>
    <cellStyle name="40% - Accent5 63 3" xfId="19068" xr:uid="{00000000-0005-0000-0000-00003E490000}"/>
    <cellStyle name="40% - Accent5 63 4" xfId="19069" xr:uid="{00000000-0005-0000-0000-00003F490000}"/>
    <cellStyle name="40% - Accent5 63_Essbase BS Tax Accounts EOY" xfId="19070" xr:uid="{00000000-0005-0000-0000-000040490000}"/>
    <cellStyle name="40% - Accent5 64" xfId="19071" xr:uid="{00000000-0005-0000-0000-000041490000}"/>
    <cellStyle name="40% - Accent5 64 2" xfId="19072" xr:uid="{00000000-0005-0000-0000-000042490000}"/>
    <cellStyle name="40% - Accent5 64 2 2" xfId="19073" xr:uid="{00000000-0005-0000-0000-000043490000}"/>
    <cellStyle name="40% - Accent5 64 2 3" xfId="19074" xr:uid="{00000000-0005-0000-0000-000044490000}"/>
    <cellStyle name="40% - Accent5 64 2_Essbase BS Tax Accounts EOY" xfId="19075" xr:uid="{00000000-0005-0000-0000-000045490000}"/>
    <cellStyle name="40% - Accent5 64 3" xfId="19076" xr:uid="{00000000-0005-0000-0000-000046490000}"/>
    <cellStyle name="40% - Accent5 64 4" xfId="19077" xr:uid="{00000000-0005-0000-0000-000047490000}"/>
    <cellStyle name="40% - Accent5 64_Essbase BS Tax Accounts EOY" xfId="19078" xr:uid="{00000000-0005-0000-0000-000048490000}"/>
    <cellStyle name="40% - Accent5 65" xfId="19079" xr:uid="{00000000-0005-0000-0000-000049490000}"/>
    <cellStyle name="40% - Accent5 65 2" xfId="19080" xr:uid="{00000000-0005-0000-0000-00004A490000}"/>
    <cellStyle name="40% - Accent5 65 2 2" xfId="19081" xr:uid="{00000000-0005-0000-0000-00004B490000}"/>
    <cellStyle name="40% - Accent5 65 2 3" xfId="19082" xr:uid="{00000000-0005-0000-0000-00004C490000}"/>
    <cellStyle name="40% - Accent5 65 2_Essbase BS Tax Accounts EOY" xfId="19083" xr:uid="{00000000-0005-0000-0000-00004D490000}"/>
    <cellStyle name="40% - Accent5 65 3" xfId="19084" xr:uid="{00000000-0005-0000-0000-00004E490000}"/>
    <cellStyle name="40% - Accent5 65 4" xfId="19085" xr:uid="{00000000-0005-0000-0000-00004F490000}"/>
    <cellStyle name="40% - Accent5 65_Essbase BS Tax Accounts EOY" xfId="19086" xr:uid="{00000000-0005-0000-0000-000050490000}"/>
    <cellStyle name="40% - Accent5 66" xfId="19087" xr:uid="{00000000-0005-0000-0000-000051490000}"/>
    <cellStyle name="40% - Accent5 66 2" xfId="19088" xr:uid="{00000000-0005-0000-0000-000052490000}"/>
    <cellStyle name="40% - Accent5 66 2 2" xfId="19089" xr:uid="{00000000-0005-0000-0000-000053490000}"/>
    <cellStyle name="40% - Accent5 66 2 3" xfId="19090" xr:uid="{00000000-0005-0000-0000-000054490000}"/>
    <cellStyle name="40% - Accent5 66 2_Essbase BS Tax Accounts EOY" xfId="19091" xr:uid="{00000000-0005-0000-0000-000055490000}"/>
    <cellStyle name="40% - Accent5 66 3" xfId="19092" xr:uid="{00000000-0005-0000-0000-000056490000}"/>
    <cellStyle name="40% - Accent5 66 4" xfId="19093" xr:uid="{00000000-0005-0000-0000-000057490000}"/>
    <cellStyle name="40% - Accent5 66_Essbase BS Tax Accounts EOY" xfId="19094" xr:uid="{00000000-0005-0000-0000-000058490000}"/>
    <cellStyle name="40% - Accent5 67" xfId="19095" xr:uid="{00000000-0005-0000-0000-000059490000}"/>
    <cellStyle name="40% - Accent5 67 2" xfId="19096" xr:uid="{00000000-0005-0000-0000-00005A490000}"/>
    <cellStyle name="40% - Accent5 67 2 2" xfId="19097" xr:uid="{00000000-0005-0000-0000-00005B490000}"/>
    <cellStyle name="40% - Accent5 67 2 3" xfId="19098" xr:uid="{00000000-0005-0000-0000-00005C490000}"/>
    <cellStyle name="40% - Accent5 67 2_Essbase BS Tax Accounts EOY" xfId="19099" xr:uid="{00000000-0005-0000-0000-00005D490000}"/>
    <cellStyle name="40% - Accent5 67 3" xfId="19100" xr:uid="{00000000-0005-0000-0000-00005E490000}"/>
    <cellStyle name="40% - Accent5 67 4" xfId="19101" xr:uid="{00000000-0005-0000-0000-00005F490000}"/>
    <cellStyle name="40% - Accent5 67_Essbase BS Tax Accounts EOY" xfId="19102" xr:uid="{00000000-0005-0000-0000-000060490000}"/>
    <cellStyle name="40% - Accent5 68" xfId="19103" xr:uid="{00000000-0005-0000-0000-000061490000}"/>
    <cellStyle name="40% - Accent5 68 2" xfId="19104" xr:uid="{00000000-0005-0000-0000-000062490000}"/>
    <cellStyle name="40% - Accent5 68 2 2" xfId="19105" xr:uid="{00000000-0005-0000-0000-000063490000}"/>
    <cellStyle name="40% - Accent5 68 2 3" xfId="19106" xr:uid="{00000000-0005-0000-0000-000064490000}"/>
    <cellStyle name="40% - Accent5 68 2_Essbase BS Tax Accounts EOY" xfId="19107" xr:uid="{00000000-0005-0000-0000-000065490000}"/>
    <cellStyle name="40% - Accent5 68 3" xfId="19108" xr:uid="{00000000-0005-0000-0000-000066490000}"/>
    <cellStyle name="40% - Accent5 68 4" xfId="19109" xr:uid="{00000000-0005-0000-0000-000067490000}"/>
    <cellStyle name="40% - Accent5 68_Essbase BS Tax Accounts EOY" xfId="19110" xr:uid="{00000000-0005-0000-0000-000068490000}"/>
    <cellStyle name="40% - Accent5 69" xfId="19111" xr:uid="{00000000-0005-0000-0000-000069490000}"/>
    <cellStyle name="40% - Accent5 69 2" xfId="19112" xr:uid="{00000000-0005-0000-0000-00006A490000}"/>
    <cellStyle name="40% - Accent5 69 2 2" xfId="19113" xr:uid="{00000000-0005-0000-0000-00006B490000}"/>
    <cellStyle name="40% - Accent5 69 2 3" xfId="19114" xr:uid="{00000000-0005-0000-0000-00006C490000}"/>
    <cellStyle name="40% - Accent5 69 2_Essbase BS Tax Accounts EOY" xfId="19115" xr:uid="{00000000-0005-0000-0000-00006D490000}"/>
    <cellStyle name="40% - Accent5 69 3" xfId="19116" xr:uid="{00000000-0005-0000-0000-00006E490000}"/>
    <cellStyle name="40% - Accent5 69 4" xfId="19117" xr:uid="{00000000-0005-0000-0000-00006F490000}"/>
    <cellStyle name="40% - Accent5 69_Essbase BS Tax Accounts EOY" xfId="19118" xr:uid="{00000000-0005-0000-0000-000070490000}"/>
    <cellStyle name="40% - Accent5 7" xfId="19119" xr:uid="{00000000-0005-0000-0000-000071490000}"/>
    <cellStyle name="40% - Accent5 7 2" xfId="19120" xr:uid="{00000000-0005-0000-0000-000072490000}"/>
    <cellStyle name="40% - Accent5 7 2 2" xfId="19121" xr:uid="{00000000-0005-0000-0000-000073490000}"/>
    <cellStyle name="40% - Accent5 7 2 3" xfId="19122" xr:uid="{00000000-0005-0000-0000-000074490000}"/>
    <cellStyle name="40% - Accent5 7 2 4" xfId="19123" xr:uid="{00000000-0005-0000-0000-000075490000}"/>
    <cellStyle name="40% - Accent5 7 2_Essbase BS Tax Accounts EOY" xfId="19124" xr:uid="{00000000-0005-0000-0000-000076490000}"/>
    <cellStyle name="40% - Accent5 7 3" xfId="19125" xr:uid="{00000000-0005-0000-0000-000077490000}"/>
    <cellStyle name="40% - Accent5 7 3 2" xfId="19126" xr:uid="{00000000-0005-0000-0000-000078490000}"/>
    <cellStyle name="40% - Accent5 7 4" xfId="19127" xr:uid="{00000000-0005-0000-0000-000079490000}"/>
    <cellStyle name="40% - Accent5 7 4 2" xfId="19128" xr:uid="{00000000-0005-0000-0000-00007A490000}"/>
    <cellStyle name="40% - Accent5 7 4 3" xfId="19129" xr:uid="{00000000-0005-0000-0000-00007B490000}"/>
    <cellStyle name="40% - Accent5 7 4 4" xfId="19130" xr:uid="{00000000-0005-0000-0000-00007C490000}"/>
    <cellStyle name="40% - Accent5 7 4_Essbase BS Tax Accounts EOY" xfId="19131" xr:uid="{00000000-0005-0000-0000-00007D490000}"/>
    <cellStyle name="40% - Accent5 7 5" xfId="19132" xr:uid="{00000000-0005-0000-0000-00007E490000}"/>
    <cellStyle name="40% - Accent5 7 5 2" xfId="19133" xr:uid="{00000000-0005-0000-0000-00007F490000}"/>
    <cellStyle name="40% - Accent5 7 5 3" xfId="19134" xr:uid="{00000000-0005-0000-0000-000080490000}"/>
    <cellStyle name="40% - Accent5 7 5_Essbase BS Tax Accounts EOY" xfId="19135" xr:uid="{00000000-0005-0000-0000-000081490000}"/>
    <cellStyle name="40% - Accent5 7_Essbase BS Tax Accounts EOY" xfId="19136" xr:uid="{00000000-0005-0000-0000-000082490000}"/>
    <cellStyle name="40% - Accent5 70" xfId="19137" xr:uid="{00000000-0005-0000-0000-000083490000}"/>
    <cellStyle name="40% - Accent5 70 2" xfId="19138" xr:uid="{00000000-0005-0000-0000-000084490000}"/>
    <cellStyle name="40% - Accent5 70 2 2" xfId="19139" xr:uid="{00000000-0005-0000-0000-000085490000}"/>
    <cellStyle name="40% - Accent5 70 3" xfId="19140" xr:uid="{00000000-0005-0000-0000-000086490000}"/>
    <cellStyle name="40% - Accent5 70 4" xfId="19141" xr:uid="{00000000-0005-0000-0000-000087490000}"/>
    <cellStyle name="40% - Accent5 70_Essbase BS Tax Accounts EOY" xfId="19142" xr:uid="{00000000-0005-0000-0000-000088490000}"/>
    <cellStyle name="40% - Accent5 71" xfId="19143" xr:uid="{00000000-0005-0000-0000-000089490000}"/>
    <cellStyle name="40% - Accent5 71 2" xfId="19144" xr:uid="{00000000-0005-0000-0000-00008A490000}"/>
    <cellStyle name="40% - Accent5 71 2 2" xfId="19145" xr:uid="{00000000-0005-0000-0000-00008B490000}"/>
    <cellStyle name="40% - Accent5 71 3" xfId="19146" xr:uid="{00000000-0005-0000-0000-00008C490000}"/>
    <cellStyle name="40% - Accent5 71 4" xfId="19147" xr:uid="{00000000-0005-0000-0000-00008D490000}"/>
    <cellStyle name="40% - Accent5 71_Essbase BS Tax Accounts EOY" xfId="19148" xr:uid="{00000000-0005-0000-0000-00008E490000}"/>
    <cellStyle name="40% - Accent5 72" xfId="19149" xr:uid="{00000000-0005-0000-0000-00008F490000}"/>
    <cellStyle name="40% - Accent5 72 2" xfId="19150" xr:uid="{00000000-0005-0000-0000-000090490000}"/>
    <cellStyle name="40% - Accent5 72 2 2" xfId="19151" xr:uid="{00000000-0005-0000-0000-000091490000}"/>
    <cellStyle name="40% - Accent5 72 3" xfId="19152" xr:uid="{00000000-0005-0000-0000-000092490000}"/>
    <cellStyle name="40% - Accent5 72 4" xfId="19153" xr:uid="{00000000-0005-0000-0000-000093490000}"/>
    <cellStyle name="40% - Accent5 72_Essbase BS Tax Accounts EOY" xfId="19154" xr:uid="{00000000-0005-0000-0000-000094490000}"/>
    <cellStyle name="40% - Accent5 73" xfId="19155" xr:uid="{00000000-0005-0000-0000-000095490000}"/>
    <cellStyle name="40% - Accent5 73 2" xfId="19156" xr:uid="{00000000-0005-0000-0000-000096490000}"/>
    <cellStyle name="40% - Accent5 73 2 2" xfId="19157" xr:uid="{00000000-0005-0000-0000-000097490000}"/>
    <cellStyle name="40% - Accent5 73 3" xfId="19158" xr:uid="{00000000-0005-0000-0000-000098490000}"/>
    <cellStyle name="40% - Accent5 73 4" xfId="19159" xr:uid="{00000000-0005-0000-0000-000099490000}"/>
    <cellStyle name="40% - Accent5 73_Essbase BS Tax Accounts EOY" xfId="19160" xr:uid="{00000000-0005-0000-0000-00009A490000}"/>
    <cellStyle name="40% - Accent5 74" xfId="19161" xr:uid="{00000000-0005-0000-0000-00009B490000}"/>
    <cellStyle name="40% - Accent5 74 2" xfId="19162" xr:uid="{00000000-0005-0000-0000-00009C490000}"/>
    <cellStyle name="40% - Accent5 74 2 2" xfId="19163" xr:uid="{00000000-0005-0000-0000-00009D490000}"/>
    <cellStyle name="40% - Accent5 74 3" xfId="19164" xr:uid="{00000000-0005-0000-0000-00009E490000}"/>
    <cellStyle name="40% - Accent5 74 4" xfId="19165" xr:uid="{00000000-0005-0000-0000-00009F490000}"/>
    <cellStyle name="40% - Accent5 74_Essbase BS Tax Accounts EOY" xfId="19166" xr:uid="{00000000-0005-0000-0000-0000A0490000}"/>
    <cellStyle name="40% - Accent5 75" xfId="19167" xr:uid="{00000000-0005-0000-0000-0000A1490000}"/>
    <cellStyle name="40% - Accent5 75 2" xfId="19168" xr:uid="{00000000-0005-0000-0000-0000A2490000}"/>
    <cellStyle name="40% - Accent5 75 2 2" xfId="19169" xr:uid="{00000000-0005-0000-0000-0000A3490000}"/>
    <cellStyle name="40% - Accent5 75 3" xfId="19170" xr:uid="{00000000-0005-0000-0000-0000A4490000}"/>
    <cellStyle name="40% - Accent5 75 4" xfId="19171" xr:uid="{00000000-0005-0000-0000-0000A5490000}"/>
    <cellStyle name="40% - Accent5 75_Essbase BS Tax Accounts EOY" xfId="19172" xr:uid="{00000000-0005-0000-0000-0000A6490000}"/>
    <cellStyle name="40% - Accent5 76" xfId="19173" xr:uid="{00000000-0005-0000-0000-0000A7490000}"/>
    <cellStyle name="40% - Accent5 76 2" xfId="19174" xr:uid="{00000000-0005-0000-0000-0000A8490000}"/>
    <cellStyle name="40% - Accent5 76 2 2" xfId="19175" xr:uid="{00000000-0005-0000-0000-0000A9490000}"/>
    <cellStyle name="40% - Accent5 76 3" xfId="19176" xr:uid="{00000000-0005-0000-0000-0000AA490000}"/>
    <cellStyle name="40% - Accent5 76 4" xfId="19177" xr:uid="{00000000-0005-0000-0000-0000AB490000}"/>
    <cellStyle name="40% - Accent5 76_Essbase BS Tax Accounts EOY" xfId="19178" xr:uid="{00000000-0005-0000-0000-0000AC490000}"/>
    <cellStyle name="40% - Accent5 77" xfId="19179" xr:uid="{00000000-0005-0000-0000-0000AD490000}"/>
    <cellStyle name="40% - Accent5 77 2" xfId="19180" xr:uid="{00000000-0005-0000-0000-0000AE490000}"/>
    <cellStyle name="40% - Accent5 77 2 2" xfId="19181" xr:uid="{00000000-0005-0000-0000-0000AF490000}"/>
    <cellStyle name="40% - Accent5 77 3" xfId="19182" xr:uid="{00000000-0005-0000-0000-0000B0490000}"/>
    <cellStyle name="40% - Accent5 77 4" xfId="19183" xr:uid="{00000000-0005-0000-0000-0000B1490000}"/>
    <cellStyle name="40% - Accent5 77_Essbase BS Tax Accounts EOY" xfId="19184" xr:uid="{00000000-0005-0000-0000-0000B2490000}"/>
    <cellStyle name="40% - Accent5 78" xfId="19185" xr:uid="{00000000-0005-0000-0000-0000B3490000}"/>
    <cellStyle name="40% - Accent5 78 2" xfId="19186" xr:uid="{00000000-0005-0000-0000-0000B4490000}"/>
    <cellStyle name="40% - Accent5 78 2 2" xfId="19187" xr:uid="{00000000-0005-0000-0000-0000B5490000}"/>
    <cellStyle name="40% - Accent5 78 3" xfId="19188" xr:uid="{00000000-0005-0000-0000-0000B6490000}"/>
    <cellStyle name="40% - Accent5 78 4" xfId="19189" xr:uid="{00000000-0005-0000-0000-0000B7490000}"/>
    <cellStyle name="40% - Accent5 78_Essbase BS Tax Accounts EOY" xfId="19190" xr:uid="{00000000-0005-0000-0000-0000B8490000}"/>
    <cellStyle name="40% - Accent5 79" xfId="19191" xr:uid="{00000000-0005-0000-0000-0000B9490000}"/>
    <cellStyle name="40% - Accent5 79 2" xfId="19192" xr:uid="{00000000-0005-0000-0000-0000BA490000}"/>
    <cellStyle name="40% - Accent5 79 2 2" xfId="19193" xr:uid="{00000000-0005-0000-0000-0000BB490000}"/>
    <cellStyle name="40% - Accent5 79 3" xfId="19194" xr:uid="{00000000-0005-0000-0000-0000BC490000}"/>
    <cellStyle name="40% - Accent5 79 4" xfId="19195" xr:uid="{00000000-0005-0000-0000-0000BD490000}"/>
    <cellStyle name="40% - Accent5 79_Essbase BS Tax Accounts EOY" xfId="19196" xr:uid="{00000000-0005-0000-0000-0000BE490000}"/>
    <cellStyle name="40% - Accent5 8" xfId="19197" xr:uid="{00000000-0005-0000-0000-0000BF490000}"/>
    <cellStyle name="40% - Accent5 8 2" xfId="19198" xr:uid="{00000000-0005-0000-0000-0000C0490000}"/>
    <cellStyle name="40% - Accent5 8 2 2" xfId="19199" xr:uid="{00000000-0005-0000-0000-0000C1490000}"/>
    <cellStyle name="40% - Accent5 8 2 3" xfId="19200" xr:uid="{00000000-0005-0000-0000-0000C2490000}"/>
    <cellStyle name="40% - Accent5 8 2 4" xfId="19201" xr:uid="{00000000-0005-0000-0000-0000C3490000}"/>
    <cellStyle name="40% - Accent5 8 2_Essbase BS Tax Accounts EOY" xfId="19202" xr:uid="{00000000-0005-0000-0000-0000C4490000}"/>
    <cellStyle name="40% - Accent5 8 3" xfId="19203" xr:uid="{00000000-0005-0000-0000-0000C5490000}"/>
    <cellStyle name="40% - Accent5 8 3 2" xfId="19204" xr:uid="{00000000-0005-0000-0000-0000C6490000}"/>
    <cellStyle name="40% - Accent5 8 4" xfId="19205" xr:uid="{00000000-0005-0000-0000-0000C7490000}"/>
    <cellStyle name="40% - Accent5 8 4 2" xfId="19206" xr:uid="{00000000-0005-0000-0000-0000C8490000}"/>
    <cellStyle name="40% - Accent5 8 4 3" xfId="19207" xr:uid="{00000000-0005-0000-0000-0000C9490000}"/>
    <cellStyle name="40% - Accent5 8 4 4" xfId="19208" xr:uid="{00000000-0005-0000-0000-0000CA490000}"/>
    <cellStyle name="40% - Accent5 8 4_Essbase BS Tax Accounts EOY" xfId="19209" xr:uid="{00000000-0005-0000-0000-0000CB490000}"/>
    <cellStyle name="40% - Accent5 8 5" xfId="19210" xr:uid="{00000000-0005-0000-0000-0000CC490000}"/>
    <cellStyle name="40% - Accent5 8 5 2" xfId="19211" xr:uid="{00000000-0005-0000-0000-0000CD490000}"/>
    <cellStyle name="40% - Accent5 8 5 3" xfId="19212" xr:uid="{00000000-0005-0000-0000-0000CE490000}"/>
    <cellStyle name="40% - Accent5 8 5_Essbase BS Tax Accounts EOY" xfId="19213" xr:uid="{00000000-0005-0000-0000-0000CF490000}"/>
    <cellStyle name="40% - Accent5 8_Essbase BS Tax Accounts EOY" xfId="19214" xr:uid="{00000000-0005-0000-0000-0000D0490000}"/>
    <cellStyle name="40% - Accent5 80" xfId="19215" xr:uid="{00000000-0005-0000-0000-0000D1490000}"/>
    <cellStyle name="40% - Accent5 80 2" xfId="19216" xr:uid="{00000000-0005-0000-0000-0000D2490000}"/>
    <cellStyle name="40% - Accent5 80 2 2" xfId="19217" xr:uid="{00000000-0005-0000-0000-0000D3490000}"/>
    <cellStyle name="40% - Accent5 80 3" xfId="19218" xr:uid="{00000000-0005-0000-0000-0000D4490000}"/>
    <cellStyle name="40% - Accent5 80 4" xfId="19219" xr:uid="{00000000-0005-0000-0000-0000D5490000}"/>
    <cellStyle name="40% - Accent5 80_Essbase BS Tax Accounts EOY" xfId="19220" xr:uid="{00000000-0005-0000-0000-0000D6490000}"/>
    <cellStyle name="40% - Accent5 81" xfId="19221" xr:uid="{00000000-0005-0000-0000-0000D7490000}"/>
    <cellStyle name="40% - Accent5 81 2" xfId="19222" xr:uid="{00000000-0005-0000-0000-0000D8490000}"/>
    <cellStyle name="40% - Accent5 81 2 2" xfId="19223" xr:uid="{00000000-0005-0000-0000-0000D9490000}"/>
    <cellStyle name="40% - Accent5 81 3" xfId="19224" xr:uid="{00000000-0005-0000-0000-0000DA490000}"/>
    <cellStyle name="40% - Accent5 81 4" xfId="19225" xr:uid="{00000000-0005-0000-0000-0000DB490000}"/>
    <cellStyle name="40% - Accent5 81_Essbase BS Tax Accounts EOY" xfId="19226" xr:uid="{00000000-0005-0000-0000-0000DC490000}"/>
    <cellStyle name="40% - Accent5 82" xfId="19227" xr:uid="{00000000-0005-0000-0000-0000DD490000}"/>
    <cellStyle name="40% - Accent5 82 2" xfId="19228" xr:uid="{00000000-0005-0000-0000-0000DE490000}"/>
    <cellStyle name="40% - Accent5 82 2 2" xfId="19229" xr:uid="{00000000-0005-0000-0000-0000DF490000}"/>
    <cellStyle name="40% - Accent5 82 3" xfId="19230" xr:uid="{00000000-0005-0000-0000-0000E0490000}"/>
    <cellStyle name="40% - Accent5 82 4" xfId="19231" xr:uid="{00000000-0005-0000-0000-0000E1490000}"/>
    <cellStyle name="40% - Accent5 82_Essbase BS Tax Accounts EOY" xfId="19232" xr:uid="{00000000-0005-0000-0000-0000E2490000}"/>
    <cellStyle name="40% - Accent5 83" xfId="19233" xr:uid="{00000000-0005-0000-0000-0000E3490000}"/>
    <cellStyle name="40% - Accent5 83 2" xfId="19234" xr:uid="{00000000-0005-0000-0000-0000E4490000}"/>
    <cellStyle name="40% - Accent5 83 2 2" xfId="19235" xr:uid="{00000000-0005-0000-0000-0000E5490000}"/>
    <cellStyle name="40% - Accent5 83 3" xfId="19236" xr:uid="{00000000-0005-0000-0000-0000E6490000}"/>
    <cellStyle name="40% - Accent5 83 4" xfId="19237" xr:uid="{00000000-0005-0000-0000-0000E7490000}"/>
    <cellStyle name="40% - Accent5 83_Essbase BS Tax Accounts EOY" xfId="19238" xr:uid="{00000000-0005-0000-0000-0000E8490000}"/>
    <cellStyle name="40% - Accent5 84" xfId="19239" xr:uid="{00000000-0005-0000-0000-0000E9490000}"/>
    <cellStyle name="40% - Accent5 84 2" xfId="19240" xr:uid="{00000000-0005-0000-0000-0000EA490000}"/>
    <cellStyle name="40% - Accent5 84 2 2" xfId="19241" xr:uid="{00000000-0005-0000-0000-0000EB490000}"/>
    <cellStyle name="40% - Accent5 84 3" xfId="19242" xr:uid="{00000000-0005-0000-0000-0000EC490000}"/>
    <cellStyle name="40% - Accent5 85" xfId="19243" xr:uid="{00000000-0005-0000-0000-0000ED490000}"/>
    <cellStyle name="40% - Accent5 85 2" xfId="19244" xr:uid="{00000000-0005-0000-0000-0000EE490000}"/>
    <cellStyle name="40% - Accent5 85 2 2" xfId="19245" xr:uid="{00000000-0005-0000-0000-0000EF490000}"/>
    <cellStyle name="40% - Accent5 85 3" xfId="19246" xr:uid="{00000000-0005-0000-0000-0000F0490000}"/>
    <cellStyle name="40% - Accent5 86" xfId="19247" xr:uid="{00000000-0005-0000-0000-0000F1490000}"/>
    <cellStyle name="40% - Accent5 86 2" xfId="19248" xr:uid="{00000000-0005-0000-0000-0000F2490000}"/>
    <cellStyle name="40% - Accent5 86 2 2" xfId="19249" xr:uid="{00000000-0005-0000-0000-0000F3490000}"/>
    <cellStyle name="40% - Accent5 86 3" xfId="19250" xr:uid="{00000000-0005-0000-0000-0000F4490000}"/>
    <cellStyle name="40% - Accent5 87" xfId="19251" xr:uid="{00000000-0005-0000-0000-0000F5490000}"/>
    <cellStyle name="40% - Accent5 87 2" xfId="19252" xr:uid="{00000000-0005-0000-0000-0000F6490000}"/>
    <cellStyle name="40% - Accent5 87 2 2" xfId="19253" xr:uid="{00000000-0005-0000-0000-0000F7490000}"/>
    <cellStyle name="40% - Accent5 87 3" xfId="19254" xr:uid="{00000000-0005-0000-0000-0000F8490000}"/>
    <cellStyle name="40% - Accent5 88" xfId="19255" xr:uid="{00000000-0005-0000-0000-0000F9490000}"/>
    <cellStyle name="40% - Accent5 88 2" xfId="19256" xr:uid="{00000000-0005-0000-0000-0000FA490000}"/>
    <cellStyle name="40% - Accent5 88 2 2" xfId="19257" xr:uid="{00000000-0005-0000-0000-0000FB490000}"/>
    <cellStyle name="40% - Accent5 88 3" xfId="19258" xr:uid="{00000000-0005-0000-0000-0000FC490000}"/>
    <cellStyle name="40% - Accent5 89" xfId="19259" xr:uid="{00000000-0005-0000-0000-0000FD490000}"/>
    <cellStyle name="40% - Accent5 89 2" xfId="19260" xr:uid="{00000000-0005-0000-0000-0000FE490000}"/>
    <cellStyle name="40% - Accent5 89 2 2" xfId="19261" xr:uid="{00000000-0005-0000-0000-0000FF490000}"/>
    <cellStyle name="40% - Accent5 89 3" xfId="19262" xr:uid="{00000000-0005-0000-0000-0000004A0000}"/>
    <cellStyle name="40% - Accent5 9" xfId="19263" xr:uid="{00000000-0005-0000-0000-0000014A0000}"/>
    <cellStyle name="40% - Accent5 9 2" xfId="19264" xr:uid="{00000000-0005-0000-0000-0000024A0000}"/>
    <cellStyle name="40% - Accent5 9 2 2" xfId="19265" xr:uid="{00000000-0005-0000-0000-0000034A0000}"/>
    <cellStyle name="40% - Accent5 9 2 3" xfId="19266" xr:uid="{00000000-0005-0000-0000-0000044A0000}"/>
    <cellStyle name="40% - Accent5 9 2 4" xfId="19267" xr:uid="{00000000-0005-0000-0000-0000054A0000}"/>
    <cellStyle name="40% - Accent5 9 2_Essbase BS Tax Accounts EOY" xfId="19268" xr:uid="{00000000-0005-0000-0000-0000064A0000}"/>
    <cellStyle name="40% - Accent5 9 3" xfId="19269" xr:uid="{00000000-0005-0000-0000-0000074A0000}"/>
    <cellStyle name="40% - Accent5 9 3 2" xfId="19270" xr:uid="{00000000-0005-0000-0000-0000084A0000}"/>
    <cellStyle name="40% - Accent5 9 4" xfId="19271" xr:uid="{00000000-0005-0000-0000-0000094A0000}"/>
    <cellStyle name="40% - Accent5 9 4 2" xfId="19272" xr:uid="{00000000-0005-0000-0000-00000A4A0000}"/>
    <cellStyle name="40% - Accent5 9 4 3" xfId="19273" xr:uid="{00000000-0005-0000-0000-00000B4A0000}"/>
    <cellStyle name="40% - Accent5 9 4 4" xfId="19274" xr:uid="{00000000-0005-0000-0000-00000C4A0000}"/>
    <cellStyle name="40% - Accent5 9 4_Essbase BS Tax Accounts EOY" xfId="19275" xr:uid="{00000000-0005-0000-0000-00000D4A0000}"/>
    <cellStyle name="40% - Accent5 9 5" xfId="19276" xr:uid="{00000000-0005-0000-0000-00000E4A0000}"/>
    <cellStyle name="40% - Accent5 9 5 2" xfId="19277" xr:uid="{00000000-0005-0000-0000-00000F4A0000}"/>
    <cellStyle name="40% - Accent5 9 5 3" xfId="19278" xr:uid="{00000000-0005-0000-0000-0000104A0000}"/>
    <cellStyle name="40% - Accent5 9 5_Essbase BS Tax Accounts EOY" xfId="19279" xr:uid="{00000000-0005-0000-0000-0000114A0000}"/>
    <cellStyle name="40% - Accent5 9_Essbase BS Tax Accounts EOY" xfId="19280" xr:uid="{00000000-0005-0000-0000-0000124A0000}"/>
    <cellStyle name="40% - Accent5 90" xfId="19281" xr:uid="{00000000-0005-0000-0000-0000134A0000}"/>
    <cellStyle name="40% - Accent5 90 2" xfId="19282" xr:uid="{00000000-0005-0000-0000-0000144A0000}"/>
    <cellStyle name="40% - Accent5 90 2 2" xfId="19283" xr:uid="{00000000-0005-0000-0000-0000154A0000}"/>
    <cellStyle name="40% - Accent5 90 3" xfId="19284" xr:uid="{00000000-0005-0000-0000-0000164A0000}"/>
    <cellStyle name="40% - Accent5 91" xfId="19285" xr:uid="{00000000-0005-0000-0000-0000174A0000}"/>
    <cellStyle name="40% - Accent5 91 2" xfId="19286" xr:uid="{00000000-0005-0000-0000-0000184A0000}"/>
    <cellStyle name="40% - Accent5 91 2 2" xfId="19287" xr:uid="{00000000-0005-0000-0000-0000194A0000}"/>
    <cellStyle name="40% - Accent5 91 3" xfId="19288" xr:uid="{00000000-0005-0000-0000-00001A4A0000}"/>
    <cellStyle name="40% - Accent5 92" xfId="19289" xr:uid="{00000000-0005-0000-0000-00001B4A0000}"/>
    <cellStyle name="40% - Accent5 92 2" xfId="19290" xr:uid="{00000000-0005-0000-0000-00001C4A0000}"/>
    <cellStyle name="40% - Accent5 92 2 2" xfId="19291" xr:uid="{00000000-0005-0000-0000-00001D4A0000}"/>
    <cellStyle name="40% - Accent5 92 3" xfId="19292" xr:uid="{00000000-0005-0000-0000-00001E4A0000}"/>
    <cellStyle name="40% - Accent5 93" xfId="19293" xr:uid="{00000000-0005-0000-0000-00001F4A0000}"/>
    <cellStyle name="40% - Accent5 93 2" xfId="19294" xr:uid="{00000000-0005-0000-0000-0000204A0000}"/>
    <cellStyle name="40% - Accent5 93 2 2" xfId="19295" xr:uid="{00000000-0005-0000-0000-0000214A0000}"/>
    <cellStyle name="40% - Accent5 93 3" xfId="19296" xr:uid="{00000000-0005-0000-0000-0000224A0000}"/>
    <cellStyle name="40% - Accent5 94" xfId="19297" xr:uid="{00000000-0005-0000-0000-0000234A0000}"/>
    <cellStyle name="40% - Accent5 94 2" xfId="19298" xr:uid="{00000000-0005-0000-0000-0000244A0000}"/>
    <cellStyle name="40% - Accent5 94 2 2" xfId="19299" xr:uid="{00000000-0005-0000-0000-0000254A0000}"/>
    <cellStyle name="40% - Accent5 94 3" xfId="19300" xr:uid="{00000000-0005-0000-0000-0000264A0000}"/>
    <cellStyle name="40% - Accent5 95" xfId="19301" xr:uid="{00000000-0005-0000-0000-0000274A0000}"/>
    <cellStyle name="40% - Accent5 95 2" xfId="19302" xr:uid="{00000000-0005-0000-0000-0000284A0000}"/>
    <cellStyle name="40% - Accent5 95 2 2" xfId="19303" xr:uid="{00000000-0005-0000-0000-0000294A0000}"/>
    <cellStyle name="40% - Accent5 95 3" xfId="19304" xr:uid="{00000000-0005-0000-0000-00002A4A0000}"/>
    <cellStyle name="40% - Accent5 96" xfId="19305" xr:uid="{00000000-0005-0000-0000-00002B4A0000}"/>
    <cellStyle name="40% - Accent5 96 2" xfId="19306" xr:uid="{00000000-0005-0000-0000-00002C4A0000}"/>
    <cellStyle name="40% - Accent5 96 2 2" xfId="19307" xr:uid="{00000000-0005-0000-0000-00002D4A0000}"/>
    <cellStyle name="40% - Accent5 96 3" xfId="19308" xr:uid="{00000000-0005-0000-0000-00002E4A0000}"/>
    <cellStyle name="40% - Accent5 97" xfId="19309" xr:uid="{00000000-0005-0000-0000-00002F4A0000}"/>
    <cellStyle name="40% - Accent5 97 2" xfId="19310" xr:uid="{00000000-0005-0000-0000-0000304A0000}"/>
    <cellStyle name="40% - Accent5 97 2 2" xfId="19311" xr:uid="{00000000-0005-0000-0000-0000314A0000}"/>
    <cellStyle name="40% - Accent5 97 3" xfId="19312" xr:uid="{00000000-0005-0000-0000-0000324A0000}"/>
    <cellStyle name="40% - Accent5 98" xfId="19313" xr:uid="{00000000-0005-0000-0000-0000334A0000}"/>
    <cellStyle name="40% - Accent5 98 2" xfId="19314" xr:uid="{00000000-0005-0000-0000-0000344A0000}"/>
    <cellStyle name="40% - Accent5 98 2 2" xfId="19315" xr:uid="{00000000-0005-0000-0000-0000354A0000}"/>
    <cellStyle name="40% - Accent5 98 3" xfId="19316" xr:uid="{00000000-0005-0000-0000-0000364A0000}"/>
    <cellStyle name="40% - Accent5 99" xfId="19317" xr:uid="{00000000-0005-0000-0000-0000374A0000}"/>
    <cellStyle name="40% - Accent5 99 2" xfId="19318" xr:uid="{00000000-0005-0000-0000-0000384A0000}"/>
    <cellStyle name="40% - Accent5 99 2 2" xfId="19319" xr:uid="{00000000-0005-0000-0000-0000394A0000}"/>
    <cellStyle name="40% - Accent5 99 3" xfId="19320" xr:uid="{00000000-0005-0000-0000-00003A4A0000}"/>
    <cellStyle name="40% - Accent6" xfId="12" builtinId="51" customBuiltin="1"/>
    <cellStyle name="40% - Accent6 10" xfId="19321" xr:uid="{00000000-0005-0000-0000-00003C4A0000}"/>
    <cellStyle name="40% - Accent6 10 2" xfId="19322" xr:uid="{00000000-0005-0000-0000-00003D4A0000}"/>
    <cellStyle name="40% - Accent6 10 2 2" xfId="19323" xr:uid="{00000000-0005-0000-0000-00003E4A0000}"/>
    <cellStyle name="40% - Accent6 10 2 3" xfId="19324" xr:uid="{00000000-0005-0000-0000-00003F4A0000}"/>
    <cellStyle name="40% - Accent6 10 2 4" xfId="19325" xr:uid="{00000000-0005-0000-0000-0000404A0000}"/>
    <cellStyle name="40% - Accent6 10 2_Essbase BS Tax Accounts EOY" xfId="19326" xr:uid="{00000000-0005-0000-0000-0000414A0000}"/>
    <cellStyle name="40% - Accent6 10 3" xfId="19327" xr:uid="{00000000-0005-0000-0000-0000424A0000}"/>
    <cellStyle name="40% - Accent6 10 3 2" xfId="19328" xr:uid="{00000000-0005-0000-0000-0000434A0000}"/>
    <cellStyle name="40% - Accent6 10 4" xfId="19329" xr:uid="{00000000-0005-0000-0000-0000444A0000}"/>
    <cellStyle name="40% - Accent6 10 4 2" xfId="19330" xr:uid="{00000000-0005-0000-0000-0000454A0000}"/>
    <cellStyle name="40% - Accent6 10 4 3" xfId="19331" xr:uid="{00000000-0005-0000-0000-0000464A0000}"/>
    <cellStyle name="40% - Accent6 10 4 4" xfId="19332" xr:uid="{00000000-0005-0000-0000-0000474A0000}"/>
    <cellStyle name="40% - Accent6 10 4_Essbase BS Tax Accounts EOY" xfId="19333" xr:uid="{00000000-0005-0000-0000-0000484A0000}"/>
    <cellStyle name="40% - Accent6 10 5" xfId="19334" xr:uid="{00000000-0005-0000-0000-0000494A0000}"/>
    <cellStyle name="40% - Accent6 10_Essbase BS Tax Accounts EOY" xfId="19335" xr:uid="{00000000-0005-0000-0000-00004A4A0000}"/>
    <cellStyle name="40% - Accent6 100" xfId="19336" xr:uid="{00000000-0005-0000-0000-00004B4A0000}"/>
    <cellStyle name="40% - Accent6 100 2" xfId="19337" xr:uid="{00000000-0005-0000-0000-00004C4A0000}"/>
    <cellStyle name="40% - Accent6 100 2 2" xfId="19338" xr:uid="{00000000-0005-0000-0000-00004D4A0000}"/>
    <cellStyle name="40% - Accent6 100 3" xfId="19339" xr:uid="{00000000-0005-0000-0000-00004E4A0000}"/>
    <cellStyle name="40% - Accent6 101" xfId="19340" xr:uid="{00000000-0005-0000-0000-00004F4A0000}"/>
    <cellStyle name="40% - Accent6 101 2" xfId="19341" xr:uid="{00000000-0005-0000-0000-0000504A0000}"/>
    <cellStyle name="40% - Accent6 102" xfId="19342" xr:uid="{00000000-0005-0000-0000-0000514A0000}"/>
    <cellStyle name="40% - Accent6 102 2" xfId="19343" xr:uid="{00000000-0005-0000-0000-0000524A0000}"/>
    <cellStyle name="40% - Accent6 103" xfId="19344" xr:uid="{00000000-0005-0000-0000-0000534A0000}"/>
    <cellStyle name="40% - Accent6 103 2" xfId="19345" xr:uid="{00000000-0005-0000-0000-0000544A0000}"/>
    <cellStyle name="40% - Accent6 104" xfId="19346" xr:uid="{00000000-0005-0000-0000-0000554A0000}"/>
    <cellStyle name="40% - Accent6 104 2" xfId="19347" xr:uid="{00000000-0005-0000-0000-0000564A0000}"/>
    <cellStyle name="40% - Accent6 105" xfId="19348" xr:uid="{00000000-0005-0000-0000-0000574A0000}"/>
    <cellStyle name="40% - Accent6 105 2" xfId="19349" xr:uid="{00000000-0005-0000-0000-0000584A0000}"/>
    <cellStyle name="40% - Accent6 106" xfId="19350" xr:uid="{00000000-0005-0000-0000-0000594A0000}"/>
    <cellStyle name="40% - Accent6 106 2" xfId="19351" xr:uid="{00000000-0005-0000-0000-00005A4A0000}"/>
    <cellStyle name="40% - Accent6 107" xfId="19352" xr:uid="{00000000-0005-0000-0000-00005B4A0000}"/>
    <cellStyle name="40% - Accent6 107 2" xfId="19353" xr:uid="{00000000-0005-0000-0000-00005C4A0000}"/>
    <cellStyle name="40% - Accent6 108" xfId="19354" xr:uid="{00000000-0005-0000-0000-00005D4A0000}"/>
    <cellStyle name="40% - Accent6 108 2" xfId="19355" xr:uid="{00000000-0005-0000-0000-00005E4A0000}"/>
    <cellStyle name="40% - Accent6 109" xfId="19356" xr:uid="{00000000-0005-0000-0000-00005F4A0000}"/>
    <cellStyle name="40% - Accent6 109 2" xfId="19357" xr:uid="{00000000-0005-0000-0000-0000604A0000}"/>
    <cellStyle name="40% - Accent6 11" xfId="19358" xr:uid="{00000000-0005-0000-0000-0000614A0000}"/>
    <cellStyle name="40% - Accent6 11 2" xfId="19359" xr:uid="{00000000-0005-0000-0000-0000624A0000}"/>
    <cellStyle name="40% - Accent6 11 2 2" xfId="19360" xr:uid="{00000000-0005-0000-0000-0000634A0000}"/>
    <cellStyle name="40% - Accent6 11 2 3" xfId="19361" xr:uid="{00000000-0005-0000-0000-0000644A0000}"/>
    <cellStyle name="40% - Accent6 11 2 4" xfId="19362" xr:uid="{00000000-0005-0000-0000-0000654A0000}"/>
    <cellStyle name="40% - Accent6 11 2_Essbase BS Tax Accounts EOY" xfId="19363" xr:uid="{00000000-0005-0000-0000-0000664A0000}"/>
    <cellStyle name="40% - Accent6 11 3" xfId="19364" xr:uid="{00000000-0005-0000-0000-0000674A0000}"/>
    <cellStyle name="40% - Accent6 11 3 2" xfId="19365" xr:uid="{00000000-0005-0000-0000-0000684A0000}"/>
    <cellStyle name="40% - Accent6 11 4" xfId="19366" xr:uid="{00000000-0005-0000-0000-0000694A0000}"/>
    <cellStyle name="40% - Accent6 11 4 2" xfId="19367" xr:uid="{00000000-0005-0000-0000-00006A4A0000}"/>
    <cellStyle name="40% - Accent6 11 4 3" xfId="19368" xr:uid="{00000000-0005-0000-0000-00006B4A0000}"/>
    <cellStyle name="40% - Accent6 11 4 4" xfId="19369" xr:uid="{00000000-0005-0000-0000-00006C4A0000}"/>
    <cellStyle name="40% - Accent6 11 4_Essbase BS Tax Accounts EOY" xfId="19370" xr:uid="{00000000-0005-0000-0000-00006D4A0000}"/>
    <cellStyle name="40% - Accent6 11 5" xfId="19371" xr:uid="{00000000-0005-0000-0000-00006E4A0000}"/>
    <cellStyle name="40% - Accent6 11_Essbase BS Tax Accounts EOY" xfId="19372" xr:uid="{00000000-0005-0000-0000-00006F4A0000}"/>
    <cellStyle name="40% - Accent6 110" xfId="19373" xr:uid="{00000000-0005-0000-0000-0000704A0000}"/>
    <cellStyle name="40% - Accent6 110 2" xfId="19374" xr:uid="{00000000-0005-0000-0000-0000714A0000}"/>
    <cellStyle name="40% - Accent6 111" xfId="19375" xr:uid="{00000000-0005-0000-0000-0000724A0000}"/>
    <cellStyle name="40% - Accent6 112" xfId="19376" xr:uid="{00000000-0005-0000-0000-0000734A0000}"/>
    <cellStyle name="40% - Accent6 113" xfId="19377" xr:uid="{00000000-0005-0000-0000-0000744A0000}"/>
    <cellStyle name="40% - Accent6 114" xfId="19378" xr:uid="{00000000-0005-0000-0000-0000754A0000}"/>
    <cellStyle name="40% - Accent6 115" xfId="19379" xr:uid="{00000000-0005-0000-0000-0000764A0000}"/>
    <cellStyle name="40% - Accent6 116" xfId="19380" xr:uid="{00000000-0005-0000-0000-0000774A0000}"/>
    <cellStyle name="40% - Accent6 117" xfId="19381" xr:uid="{00000000-0005-0000-0000-0000784A0000}"/>
    <cellStyle name="40% - Accent6 118" xfId="19382" xr:uid="{00000000-0005-0000-0000-0000794A0000}"/>
    <cellStyle name="40% - Accent6 119" xfId="19383" xr:uid="{00000000-0005-0000-0000-00007A4A0000}"/>
    <cellStyle name="40% - Accent6 12" xfId="19384" xr:uid="{00000000-0005-0000-0000-00007B4A0000}"/>
    <cellStyle name="40% - Accent6 12 2" xfId="19385" xr:uid="{00000000-0005-0000-0000-00007C4A0000}"/>
    <cellStyle name="40% - Accent6 12 2 2" xfId="19386" xr:uid="{00000000-0005-0000-0000-00007D4A0000}"/>
    <cellStyle name="40% - Accent6 12 2 3" xfId="19387" xr:uid="{00000000-0005-0000-0000-00007E4A0000}"/>
    <cellStyle name="40% - Accent6 12 2 4" xfId="19388" xr:uid="{00000000-0005-0000-0000-00007F4A0000}"/>
    <cellStyle name="40% - Accent6 12 2_Essbase BS Tax Accounts EOY" xfId="19389" xr:uid="{00000000-0005-0000-0000-0000804A0000}"/>
    <cellStyle name="40% - Accent6 12 3" xfId="19390" xr:uid="{00000000-0005-0000-0000-0000814A0000}"/>
    <cellStyle name="40% - Accent6 12 3 2" xfId="19391" xr:uid="{00000000-0005-0000-0000-0000824A0000}"/>
    <cellStyle name="40% - Accent6 12 4" xfId="19392" xr:uid="{00000000-0005-0000-0000-0000834A0000}"/>
    <cellStyle name="40% - Accent6 12 4 2" xfId="19393" xr:uid="{00000000-0005-0000-0000-0000844A0000}"/>
    <cellStyle name="40% - Accent6 12 4 3" xfId="19394" xr:uid="{00000000-0005-0000-0000-0000854A0000}"/>
    <cellStyle name="40% - Accent6 12 4 4" xfId="19395" xr:uid="{00000000-0005-0000-0000-0000864A0000}"/>
    <cellStyle name="40% - Accent6 12 4_Essbase BS Tax Accounts EOY" xfId="19396" xr:uid="{00000000-0005-0000-0000-0000874A0000}"/>
    <cellStyle name="40% - Accent6 12 5" xfId="19397" xr:uid="{00000000-0005-0000-0000-0000884A0000}"/>
    <cellStyle name="40% - Accent6 12_Essbase BS Tax Accounts EOY" xfId="19398" xr:uid="{00000000-0005-0000-0000-0000894A0000}"/>
    <cellStyle name="40% - Accent6 13" xfId="19399" xr:uid="{00000000-0005-0000-0000-00008A4A0000}"/>
    <cellStyle name="40% - Accent6 13 2" xfId="19400" xr:uid="{00000000-0005-0000-0000-00008B4A0000}"/>
    <cellStyle name="40% - Accent6 13 2 2" xfId="19401" xr:uid="{00000000-0005-0000-0000-00008C4A0000}"/>
    <cellStyle name="40% - Accent6 13 2 3" xfId="19402" xr:uid="{00000000-0005-0000-0000-00008D4A0000}"/>
    <cellStyle name="40% - Accent6 13 2 4" xfId="19403" xr:uid="{00000000-0005-0000-0000-00008E4A0000}"/>
    <cellStyle name="40% - Accent6 13 2_Essbase BS Tax Accounts EOY" xfId="19404" xr:uid="{00000000-0005-0000-0000-00008F4A0000}"/>
    <cellStyle name="40% - Accent6 13 3" xfId="19405" xr:uid="{00000000-0005-0000-0000-0000904A0000}"/>
    <cellStyle name="40% - Accent6 13 3 2" xfId="19406" xr:uid="{00000000-0005-0000-0000-0000914A0000}"/>
    <cellStyle name="40% - Accent6 13 4" xfId="19407" xr:uid="{00000000-0005-0000-0000-0000924A0000}"/>
    <cellStyle name="40% - Accent6 13 4 2" xfId="19408" xr:uid="{00000000-0005-0000-0000-0000934A0000}"/>
    <cellStyle name="40% - Accent6 13 4 3" xfId="19409" xr:uid="{00000000-0005-0000-0000-0000944A0000}"/>
    <cellStyle name="40% - Accent6 13 4 4" xfId="19410" xr:uid="{00000000-0005-0000-0000-0000954A0000}"/>
    <cellStyle name="40% - Accent6 13 4_Essbase BS Tax Accounts EOY" xfId="19411" xr:uid="{00000000-0005-0000-0000-0000964A0000}"/>
    <cellStyle name="40% - Accent6 13 5" xfId="19412" xr:uid="{00000000-0005-0000-0000-0000974A0000}"/>
    <cellStyle name="40% - Accent6 13_Essbase BS Tax Accounts EOY" xfId="19413" xr:uid="{00000000-0005-0000-0000-0000984A0000}"/>
    <cellStyle name="40% - Accent6 14" xfId="19414" xr:uid="{00000000-0005-0000-0000-0000994A0000}"/>
    <cellStyle name="40% - Accent6 14 2" xfId="19415" xr:uid="{00000000-0005-0000-0000-00009A4A0000}"/>
    <cellStyle name="40% - Accent6 14 2 2" xfId="19416" xr:uid="{00000000-0005-0000-0000-00009B4A0000}"/>
    <cellStyle name="40% - Accent6 14 2 3" xfId="19417" xr:uid="{00000000-0005-0000-0000-00009C4A0000}"/>
    <cellStyle name="40% - Accent6 14 2 4" xfId="19418" xr:uid="{00000000-0005-0000-0000-00009D4A0000}"/>
    <cellStyle name="40% - Accent6 14 2_Essbase BS Tax Accounts EOY" xfId="19419" xr:uid="{00000000-0005-0000-0000-00009E4A0000}"/>
    <cellStyle name="40% - Accent6 14 3" xfId="19420" xr:uid="{00000000-0005-0000-0000-00009F4A0000}"/>
    <cellStyle name="40% - Accent6 14 3 2" xfId="19421" xr:uid="{00000000-0005-0000-0000-0000A04A0000}"/>
    <cellStyle name="40% - Accent6 14 4" xfId="19422" xr:uid="{00000000-0005-0000-0000-0000A14A0000}"/>
    <cellStyle name="40% - Accent6 14 4 2" xfId="19423" xr:uid="{00000000-0005-0000-0000-0000A24A0000}"/>
    <cellStyle name="40% - Accent6 14 4 3" xfId="19424" xr:uid="{00000000-0005-0000-0000-0000A34A0000}"/>
    <cellStyle name="40% - Accent6 14 4 4" xfId="19425" xr:uid="{00000000-0005-0000-0000-0000A44A0000}"/>
    <cellStyle name="40% - Accent6 14 4_Essbase BS Tax Accounts EOY" xfId="19426" xr:uid="{00000000-0005-0000-0000-0000A54A0000}"/>
    <cellStyle name="40% - Accent6 14 5" xfId="19427" xr:uid="{00000000-0005-0000-0000-0000A64A0000}"/>
    <cellStyle name="40% - Accent6 14_Essbase BS Tax Accounts EOY" xfId="19428" xr:uid="{00000000-0005-0000-0000-0000A74A0000}"/>
    <cellStyle name="40% - Accent6 15" xfId="19429" xr:uid="{00000000-0005-0000-0000-0000A84A0000}"/>
    <cellStyle name="40% - Accent6 15 2" xfId="19430" xr:uid="{00000000-0005-0000-0000-0000A94A0000}"/>
    <cellStyle name="40% - Accent6 15 2 2" xfId="19431" xr:uid="{00000000-0005-0000-0000-0000AA4A0000}"/>
    <cellStyle name="40% - Accent6 15 2 3" xfId="19432" xr:uid="{00000000-0005-0000-0000-0000AB4A0000}"/>
    <cellStyle name="40% - Accent6 15 2 4" xfId="19433" xr:uid="{00000000-0005-0000-0000-0000AC4A0000}"/>
    <cellStyle name="40% - Accent6 15 2_Essbase BS Tax Accounts EOY" xfId="19434" xr:uid="{00000000-0005-0000-0000-0000AD4A0000}"/>
    <cellStyle name="40% - Accent6 15 3" xfId="19435" xr:uid="{00000000-0005-0000-0000-0000AE4A0000}"/>
    <cellStyle name="40% - Accent6 15 3 2" xfId="19436" xr:uid="{00000000-0005-0000-0000-0000AF4A0000}"/>
    <cellStyle name="40% - Accent6 15 4" xfId="19437" xr:uid="{00000000-0005-0000-0000-0000B04A0000}"/>
    <cellStyle name="40% - Accent6 15 4 2" xfId="19438" xr:uid="{00000000-0005-0000-0000-0000B14A0000}"/>
    <cellStyle name="40% - Accent6 15 4 3" xfId="19439" xr:uid="{00000000-0005-0000-0000-0000B24A0000}"/>
    <cellStyle name="40% - Accent6 15 4 4" xfId="19440" xr:uid="{00000000-0005-0000-0000-0000B34A0000}"/>
    <cellStyle name="40% - Accent6 15 4_Essbase BS Tax Accounts EOY" xfId="19441" xr:uid="{00000000-0005-0000-0000-0000B44A0000}"/>
    <cellStyle name="40% - Accent6 15 5" xfId="19442" xr:uid="{00000000-0005-0000-0000-0000B54A0000}"/>
    <cellStyle name="40% - Accent6 15_Essbase BS Tax Accounts EOY" xfId="19443" xr:uid="{00000000-0005-0000-0000-0000B64A0000}"/>
    <cellStyle name="40% - Accent6 16" xfId="19444" xr:uid="{00000000-0005-0000-0000-0000B74A0000}"/>
    <cellStyle name="40% - Accent6 16 2" xfId="19445" xr:uid="{00000000-0005-0000-0000-0000B84A0000}"/>
    <cellStyle name="40% - Accent6 16 2 2" xfId="19446" xr:uid="{00000000-0005-0000-0000-0000B94A0000}"/>
    <cellStyle name="40% - Accent6 16 2 3" xfId="19447" xr:uid="{00000000-0005-0000-0000-0000BA4A0000}"/>
    <cellStyle name="40% - Accent6 16 2 4" xfId="19448" xr:uid="{00000000-0005-0000-0000-0000BB4A0000}"/>
    <cellStyle name="40% - Accent6 16 2_Essbase BS Tax Accounts EOY" xfId="19449" xr:uid="{00000000-0005-0000-0000-0000BC4A0000}"/>
    <cellStyle name="40% - Accent6 16 3" xfId="19450" xr:uid="{00000000-0005-0000-0000-0000BD4A0000}"/>
    <cellStyle name="40% - Accent6 16 3 2" xfId="19451" xr:uid="{00000000-0005-0000-0000-0000BE4A0000}"/>
    <cellStyle name="40% - Accent6 16 4" xfId="19452" xr:uid="{00000000-0005-0000-0000-0000BF4A0000}"/>
    <cellStyle name="40% - Accent6 16 4 2" xfId="19453" xr:uid="{00000000-0005-0000-0000-0000C04A0000}"/>
    <cellStyle name="40% - Accent6 16 4 3" xfId="19454" xr:uid="{00000000-0005-0000-0000-0000C14A0000}"/>
    <cellStyle name="40% - Accent6 16 4 4" xfId="19455" xr:uid="{00000000-0005-0000-0000-0000C24A0000}"/>
    <cellStyle name="40% - Accent6 16 4_Essbase BS Tax Accounts EOY" xfId="19456" xr:uid="{00000000-0005-0000-0000-0000C34A0000}"/>
    <cellStyle name="40% - Accent6 16 5" xfId="19457" xr:uid="{00000000-0005-0000-0000-0000C44A0000}"/>
    <cellStyle name="40% - Accent6 16_Essbase BS Tax Accounts EOY" xfId="19458" xr:uid="{00000000-0005-0000-0000-0000C54A0000}"/>
    <cellStyle name="40% - Accent6 17" xfId="19459" xr:uid="{00000000-0005-0000-0000-0000C64A0000}"/>
    <cellStyle name="40% - Accent6 17 2" xfId="19460" xr:uid="{00000000-0005-0000-0000-0000C74A0000}"/>
    <cellStyle name="40% - Accent6 17 2 2" xfId="19461" xr:uid="{00000000-0005-0000-0000-0000C84A0000}"/>
    <cellStyle name="40% - Accent6 17 2 3" xfId="19462" xr:uid="{00000000-0005-0000-0000-0000C94A0000}"/>
    <cellStyle name="40% - Accent6 17 2 4" xfId="19463" xr:uid="{00000000-0005-0000-0000-0000CA4A0000}"/>
    <cellStyle name="40% - Accent6 17 2_Essbase BS Tax Accounts EOY" xfId="19464" xr:uid="{00000000-0005-0000-0000-0000CB4A0000}"/>
    <cellStyle name="40% - Accent6 17 3" xfId="19465" xr:uid="{00000000-0005-0000-0000-0000CC4A0000}"/>
    <cellStyle name="40% - Accent6 17 3 2" xfId="19466" xr:uid="{00000000-0005-0000-0000-0000CD4A0000}"/>
    <cellStyle name="40% - Accent6 17 4" xfId="19467" xr:uid="{00000000-0005-0000-0000-0000CE4A0000}"/>
    <cellStyle name="40% - Accent6 17 4 2" xfId="19468" xr:uid="{00000000-0005-0000-0000-0000CF4A0000}"/>
    <cellStyle name="40% - Accent6 17 4 3" xfId="19469" xr:uid="{00000000-0005-0000-0000-0000D04A0000}"/>
    <cellStyle name="40% - Accent6 17 4 4" xfId="19470" xr:uid="{00000000-0005-0000-0000-0000D14A0000}"/>
    <cellStyle name="40% - Accent6 17 4_Essbase BS Tax Accounts EOY" xfId="19471" xr:uid="{00000000-0005-0000-0000-0000D24A0000}"/>
    <cellStyle name="40% - Accent6 17 5" xfId="19472" xr:uid="{00000000-0005-0000-0000-0000D34A0000}"/>
    <cellStyle name="40% - Accent6 17_Essbase BS Tax Accounts EOY" xfId="19473" xr:uid="{00000000-0005-0000-0000-0000D44A0000}"/>
    <cellStyle name="40% - Accent6 18" xfId="19474" xr:uid="{00000000-0005-0000-0000-0000D54A0000}"/>
    <cellStyle name="40% - Accent6 18 2" xfId="19475" xr:uid="{00000000-0005-0000-0000-0000D64A0000}"/>
    <cellStyle name="40% - Accent6 18 2 2" xfId="19476" xr:uid="{00000000-0005-0000-0000-0000D74A0000}"/>
    <cellStyle name="40% - Accent6 18 2 3" xfId="19477" xr:uid="{00000000-0005-0000-0000-0000D84A0000}"/>
    <cellStyle name="40% - Accent6 18 2 4" xfId="19478" xr:uid="{00000000-0005-0000-0000-0000D94A0000}"/>
    <cellStyle name="40% - Accent6 18 2_Essbase BS Tax Accounts EOY" xfId="19479" xr:uid="{00000000-0005-0000-0000-0000DA4A0000}"/>
    <cellStyle name="40% - Accent6 18 3" xfId="19480" xr:uid="{00000000-0005-0000-0000-0000DB4A0000}"/>
    <cellStyle name="40% - Accent6 18 3 2" xfId="19481" xr:uid="{00000000-0005-0000-0000-0000DC4A0000}"/>
    <cellStyle name="40% - Accent6 18 4" xfId="19482" xr:uid="{00000000-0005-0000-0000-0000DD4A0000}"/>
    <cellStyle name="40% - Accent6 18 4 2" xfId="19483" xr:uid="{00000000-0005-0000-0000-0000DE4A0000}"/>
    <cellStyle name="40% - Accent6 18 4 3" xfId="19484" xr:uid="{00000000-0005-0000-0000-0000DF4A0000}"/>
    <cellStyle name="40% - Accent6 18 4 4" xfId="19485" xr:uid="{00000000-0005-0000-0000-0000E04A0000}"/>
    <cellStyle name="40% - Accent6 18 4_Essbase BS Tax Accounts EOY" xfId="19486" xr:uid="{00000000-0005-0000-0000-0000E14A0000}"/>
    <cellStyle name="40% - Accent6 18 5" xfId="19487" xr:uid="{00000000-0005-0000-0000-0000E24A0000}"/>
    <cellStyle name="40% - Accent6 18_Essbase BS Tax Accounts EOY" xfId="19488" xr:uid="{00000000-0005-0000-0000-0000E34A0000}"/>
    <cellStyle name="40% - Accent6 19" xfId="19489" xr:uid="{00000000-0005-0000-0000-0000E44A0000}"/>
    <cellStyle name="40% - Accent6 19 2" xfId="19490" xr:uid="{00000000-0005-0000-0000-0000E54A0000}"/>
    <cellStyle name="40% - Accent6 19 2 2" xfId="19491" xr:uid="{00000000-0005-0000-0000-0000E64A0000}"/>
    <cellStyle name="40% - Accent6 19 2 3" xfId="19492" xr:uid="{00000000-0005-0000-0000-0000E74A0000}"/>
    <cellStyle name="40% - Accent6 19 2 4" xfId="19493" xr:uid="{00000000-0005-0000-0000-0000E84A0000}"/>
    <cellStyle name="40% - Accent6 19 2_Essbase BS Tax Accounts EOY" xfId="19494" xr:uid="{00000000-0005-0000-0000-0000E94A0000}"/>
    <cellStyle name="40% - Accent6 19 3" xfId="19495" xr:uid="{00000000-0005-0000-0000-0000EA4A0000}"/>
    <cellStyle name="40% - Accent6 19 3 2" xfId="19496" xr:uid="{00000000-0005-0000-0000-0000EB4A0000}"/>
    <cellStyle name="40% - Accent6 19 4" xfId="19497" xr:uid="{00000000-0005-0000-0000-0000EC4A0000}"/>
    <cellStyle name="40% - Accent6 19 4 2" xfId="19498" xr:uid="{00000000-0005-0000-0000-0000ED4A0000}"/>
    <cellStyle name="40% - Accent6 19 4 3" xfId="19499" xr:uid="{00000000-0005-0000-0000-0000EE4A0000}"/>
    <cellStyle name="40% - Accent6 19 4 4" xfId="19500" xr:uid="{00000000-0005-0000-0000-0000EF4A0000}"/>
    <cellStyle name="40% - Accent6 19 4_Essbase BS Tax Accounts EOY" xfId="19501" xr:uid="{00000000-0005-0000-0000-0000F04A0000}"/>
    <cellStyle name="40% - Accent6 19 5" xfId="19502" xr:uid="{00000000-0005-0000-0000-0000F14A0000}"/>
    <cellStyle name="40% - Accent6 19_Essbase BS Tax Accounts EOY" xfId="19503" xr:uid="{00000000-0005-0000-0000-0000F24A0000}"/>
    <cellStyle name="40% - Accent6 2" xfId="19504" xr:uid="{00000000-0005-0000-0000-0000F34A0000}"/>
    <cellStyle name="40% - Accent6 2 10" xfId="19505" xr:uid="{00000000-0005-0000-0000-0000F44A0000}"/>
    <cellStyle name="40% - Accent6 2 10 2" xfId="19506" xr:uid="{00000000-0005-0000-0000-0000F54A0000}"/>
    <cellStyle name="40% - Accent6 2 10 2 2" xfId="19507" xr:uid="{00000000-0005-0000-0000-0000F64A0000}"/>
    <cellStyle name="40% - Accent6 2 10 2 3" xfId="19508" xr:uid="{00000000-0005-0000-0000-0000F74A0000}"/>
    <cellStyle name="40% - Accent6 2 10 2_Essbase BS Tax Accounts EOY" xfId="19509" xr:uid="{00000000-0005-0000-0000-0000F84A0000}"/>
    <cellStyle name="40% - Accent6 2 10 3" xfId="19510" xr:uid="{00000000-0005-0000-0000-0000F94A0000}"/>
    <cellStyle name="40% - Accent6 2 10 4" xfId="19511" xr:uid="{00000000-0005-0000-0000-0000FA4A0000}"/>
    <cellStyle name="40% - Accent6 2 10_Essbase BS Tax Accounts EOY" xfId="19512" xr:uid="{00000000-0005-0000-0000-0000FB4A0000}"/>
    <cellStyle name="40% - Accent6 2 11" xfId="19513" xr:uid="{00000000-0005-0000-0000-0000FC4A0000}"/>
    <cellStyle name="40% - Accent6 2 11 2" xfId="19514" xr:uid="{00000000-0005-0000-0000-0000FD4A0000}"/>
    <cellStyle name="40% - Accent6 2 11 2 2" xfId="19515" xr:uid="{00000000-0005-0000-0000-0000FE4A0000}"/>
    <cellStyle name="40% - Accent6 2 11 3" xfId="19516" xr:uid="{00000000-0005-0000-0000-0000FF4A0000}"/>
    <cellStyle name="40% - Accent6 2 11 4" xfId="19517" xr:uid="{00000000-0005-0000-0000-0000004B0000}"/>
    <cellStyle name="40% - Accent6 2 11_Essbase BS Tax Accounts EOY" xfId="19518" xr:uid="{00000000-0005-0000-0000-0000014B0000}"/>
    <cellStyle name="40% - Accent6 2 12" xfId="19519" xr:uid="{00000000-0005-0000-0000-0000024B0000}"/>
    <cellStyle name="40% - Accent6 2 12 2" xfId="19520" xr:uid="{00000000-0005-0000-0000-0000034B0000}"/>
    <cellStyle name="40% - Accent6 2 12 2 2" xfId="19521" xr:uid="{00000000-0005-0000-0000-0000044B0000}"/>
    <cellStyle name="40% - Accent6 2 12 3" xfId="19522" xr:uid="{00000000-0005-0000-0000-0000054B0000}"/>
    <cellStyle name="40% - Accent6 2 12 4" xfId="19523" xr:uid="{00000000-0005-0000-0000-0000064B0000}"/>
    <cellStyle name="40% - Accent6 2 12_Essbase BS Tax Accounts EOY" xfId="19524" xr:uid="{00000000-0005-0000-0000-0000074B0000}"/>
    <cellStyle name="40% - Accent6 2 13" xfId="19525" xr:uid="{00000000-0005-0000-0000-0000084B0000}"/>
    <cellStyle name="40% - Accent6 2 13 2" xfId="19526" xr:uid="{00000000-0005-0000-0000-0000094B0000}"/>
    <cellStyle name="40% - Accent6 2 13 2 2" xfId="19527" xr:uid="{00000000-0005-0000-0000-00000A4B0000}"/>
    <cellStyle name="40% - Accent6 2 13 3" xfId="19528" xr:uid="{00000000-0005-0000-0000-00000B4B0000}"/>
    <cellStyle name="40% - Accent6 2 14" xfId="19529" xr:uid="{00000000-0005-0000-0000-00000C4B0000}"/>
    <cellStyle name="40% - Accent6 2 14 2" xfId="19530" xr:uid="{00000000-0005-0000-0000-00000D4B0000}"/>
    <cellStyle name="40% - Accent6 2 14 3" xfId="19531" xr:uid="{00000000-0005-0000-0000-00000E4B0000}"/>
    <cellStyle name="40% - Accent6 2 14_Essbase BS Tax Accounts EOY" xfId="19532" xr:uid="{00000000-0005-0000-0000-00000F4B0000}"/>
    <cellStyle name="40% - Accent6 2 15" xfId="58766" xr:uid="{00000000-0005-0000-0000-0000104B0000}"/>
    <cellStyle name="40% - Accent6 2 16" xfId="58786" xr:uid="{00000000-0005-0000-0000-0000114B0000}"/>
    <cellStyle name="40% - Accent6 2 17" xfId="58797" xr:uid="{00000000-0005-0000-0000-0000124B0000}"/>
    <cellStyle name="40% - Accent6 2 18" xfId="58784" xr:uid="{00000000-0005-0000-0000-0000134B0000}"/>
    <cellStyle name="40% - Accent6 2 2" xfId="19533" xr:uid="{00000000-0005-0000-0000-0000144B0000}"/>
    <cellStyle name="40% - Accent6 2 2 10" xfId="19534" xr:uid="{00000000-0005-0000-0000-0000154B0000}"/>
    <cellStyle name="40% - Accent6 2 2 11" xfId="19535" xr:uid="{00000000-0005-0000-0000-0000164B0000}"/>
    <cellStyle name="40% - Accent6 2 2 12" xfId="19536" xr:uid="{00000000-0005-0000-0000-0000174B0000}"/>
    <cellStyle name="40% - Accent6 2 2 2" xfId="19537" xr:uid="{00000000-0005-0000-0000-0000184B0000}"/>
    <cellStyle name="40% - Accent6 2 2 2 2" xfId="19538" xr:uid="{00000000-0005-0000-0000-0000194B0000}"/>
    <cellStyle name="40% - Accent6 2 2 2 2 2" xfId="19539" xr:uid="{00000000-0005-0000-0000-00001A4B0000}"/>
    <cellStyle name="40% - Accent6 2 2 2 2 2 2" xfId="19540" xr:uid="{00000000-0005-0000-0000-00001B4B0000}"/>
    <cellStyle name="40% - Accent6 2 2 2 2 3" xfId="19541" xr:uid="{00000000-0005-0000-0000-00001C4B0000}"/>
    <cellStyle name="40% - Accent6 2 2 2 2 4" xfId="19542" xr:uid="{00000000-0005-0000-0000-00001D4B0000}"/>
    <cellStyle name="40% - Accent6 2 2 2 2_Essbase BS Tax Accounts EOY" xfId="19543" xr:uid="{00000000-0005-0000-0000-00001E4B0000}"/>
    <cellStyle name="40% - Accent6 2 2 2 3" xfId="19544" xr:uid="{00000000-0005-0000-0000-00001F4B0000}"/>
    <cellStyle name="40% - Accent6 2 2 2 3 2" xfId="19545" xr:uid="{00000000-0005-0000-0000-0000204B0000}"/>
    <cellStyle name="40% - Accent6 2 2 2 3 2 2" xfId="19546" xr:uid="{00000000-0005-0000-0000-0000214B0000}"/>
    <cellStyle name="40% - Accent6 2 2 2 3 3" xfId="19547" xr:uid="{00000000-0005-0000-0000-0000224B0000}"/>
    <cellStyle name="40% - Accent6 2 2 2 4" xfId="19548" xr:uid="{00000000-0005-0000-0000-0000234B0000}"/>
    <cellStyle name="40% - Accent6 2 2 2 4 2" xfId="19549" xr:uid="{00000000-0005-0000-0000-0000244B0000}"/>
    <cellStyle name="40% - Accent6 2 2 2 4 2 2" xfId="19550" xr:uid="{00000000-0005-0000-0000-0000254B0000}"/>
    <cellStyle name="40% - Accent6 2 2 2 4 3" xfId="19551" xr:uid="{00000000-0005-0000-0000-0000264B0000}"/>
    <cellStyle name="40% - Accent6 2 2 2 5" xfId="19552" xr:uid="{00000000-0005-0000-0000-0000274B0000}"/>
    <cellStyle name="40% - Accent6 2 2 2 5 2" xfId="19553" xr:uid="{00000000-0005-0000-0000-0000284B0000}"/>
    <cellStyle name="40% - Accent6 2 2 2_Essbase BS Tax Accounts EOY" xfId="19554" xr:uid="{00000000-0005-0000-0000-0000294B0000}"/>
    <cellStyle name="40% - Accent6 2 2 3" xfId="19555" xr:uid="{00000000-0005-0000-0000-00002A4B0000}"/>
    <cellStyle name="40% - Accent6 2 2 3 2" xfId="19556" xr:uid="{00000000-0005-0000-0000-00002B4B0000}"/>
    <cellStyle name="40% - Accent6 2 2 3 2 2" xfId="19557" xr:uid="{00000000-0005-0000-0000-00002C4B0000}"/>
    <cellStyle name="40% - Accent6 2 2 3 3" xfId="19558" xr:uid="{00000000-0005-0000-0000-00002D4B0000}"/>
    <cellStyle name="40% - Accent6 2 2 3 4" xfId="19559" xr:uid="{00000000-0005-0000-0000-00002E4B0000}"/>
    <cellStyle name="40% - Accent6 2 2 3 5" xfId="19560" xr:uid="{00000000-0005-0000-0000-00002F4B0000}"/>
    <cellStyle name="40% - Accent6 2 2 3_Essbase BS Tax Accounts EOY" xfId="19561" xr:uid="{00000000-0005-0000-0000-0000304B0000}"/>
    <cellStyle name="40% - Accent6 2 2 4" xfId="19562" xr:uid="{00000000-0005-0000-0000-0000314B0000}"/>
    <cellStyle name="40% - Accent6 2 2 4 2" xfId="19563" xr:uid="{00000000-0005-0000-0000-0000324B0000}"/>
    <cellStyle name="40% - Accent6 2 2 4 2 2" xfId="19564" xr:uid="{00000000-0005-0000-0000-0000334B0000}"/>
    <cellStyle name="40% - Accent6 2 2 4 2 3" xfId="19565" xr:uid="{00000000-0005-0000-0000-0000344B0000}"/>
    <cellStyle name="40% - Accent6 2 2 4 3" xfId="19566" xr:uid="{00000000-0005-0000-0000-0000354B0000}"/>
    <cellStyle name="40% - Accent6 2 2 4 4" xfId="19567" xr:uid="{00000000-0005-0000-0000-0000364B0000}"/>
    <cellStyle name="40% - Accent6 2 2 4_Essbase BS Tax Accounts EOY" xfId="19568" xr:uid="{00000000-0005-0000-0000-0000374B0000}"/>
    <cellStyle name="40% - Accent6 2 2 5" xfId="19569" xr:uid="{00000000-0005-0000-0000-0000384B0000}"/>
    <cellStyle name="40% - Accent6 2 2 6" xfId="19570" xr:uid="{00000000-0005-0000-0000-0000394B0000}"/>
    <cellStyle name="40% - Accent6 2 2 6 2" xfId="19571" xr:uid="{00000000-0005-0000-0000-00003A4B0000}"/>
    <cellStyle name="40% - Accent6 2 2 6 2 2" xfId="19572" xr:uid="{00000000-0005-0000-0000-00003B4B0000}"/>
    <cellStyle name="40% - Accent6 2 2 6 3" xfId="19573" xr:uid="{00000000-0005-0000-0000-00003C4B0000}"/>
    <cellStyle name="40% - Accent6 2 2 6 4" xfId="19574" xr:uid="{00000000-0005-0000-0000-00003D4B0000}"/>
    <cellStyle name="40% - Accent6 2 2 7" xfId="19575" xr:uid="{00000000-0005-0000-0000-00003E4B0000}"/>
    <cellStyle name="40% - Accent6 2 2 7 2" xfId="19576" xr:uid="{00000000-0005-0000-0000-00003F4B0000}"/>
    <cellStyle name="40% - Accent6 2 2 7 2 2" xfId="19577" xr:uid="{00000000-0005-0000-0000-0000404B0000}"/>
    <cellStyle name="40% - Accent6 2 2 7 3" xfId="19578" xr:uid="{00000000-0005-0000-0000-0000414B0000}"/>
    <cellStyle name="40% - Accent6 2 2 7 4" xfId="19579" xr:uid="{00000000-0005-0000-0000-0000424B0000}"/>
    <cellStyle name="40% - Accent6 2 2 7_Essbase BS Tax Accounts EOY" xfId="19580" xr:uid="{00000000-0005-0000-0000-0000434B0000}"/>
    <cellStyle name="40% - Accent6 2 2 8" xfId="19581" xr:uid="{00000000-0005-0000-0000-0000444B0000}"/>
    <cellStyle name="40% - Accent6 2 2 8 2" xfId="19582" xr:uid="{00000000-0005-0000-0000-0000454B0000}"/>
    <cellStyle name="40% - Accent6 2 2 8 2 2" xfId="19583" xr:uid="{00000000-0005-0000-0000-0000464B0000}"/>
    <cellStyle name="40% - Accent6 2 2 8 3" xfId="19584" xr:uid="{00000000-0005-0000-0000-0000474B0000}"/>
    <cellStyle name="40% - Accent6 2 2 9" xfId="19585" xr:uid="{00000000-0005-0000-0000-0000484B0000}"/>
    <cellStyle name="40% - Accent6 2 2 9 2" xfId="19586" xr:uid="{00000000-0005-0000-0000-0000494B0000}"/>
    <cellStyle name="40% - Accent6 2 2_Basis Info" xfId="19587" xr:uid="{00000000-0005-0000-0000-00004A4B0000}"/>
    <cellStyle name="40% - Accent6 2 3" xfId="19588" xr:uid="{00000000-0005-0000-0000-00004B4B0000}"/>
    <cellStyle name="40% - Accent6 2 3 10" xfId="19589" xr:uid="{00000000-0005-0000-0000-00004C4B0000}"/>
    <cellStyle name="40% - Accent6 2 3 10 2" xfId="19590" xr:uid="{00000000-0005-0000-0000-00004D4B0000}"/>
    <cellStyle name="40% - Accent6 2 3 10 2 2" xfId="19591" xr:uid="{00000000-0005-0000-0000-00004E4B0000}"/>
    <cellStyle name="40% - Accent6 2 3 10 3" xfId="19592" xr:uid="{00000000-0005-0000-0000-00004F4B0000}"/>
    <cellStyle name="40% - Accent6 2 3 10 4" xfId="19593" xr:uid="{00000000-0005-0000-0000-0000504B0000}"/>
    <cellStyle name="40% - Accent6 2 3 11" xfId="19594" xr:uid="{00000000-0005-0000-0000-0000514B0000}"/>
    <cellStyle name="40% - Accent6 2 3 11 2" xfId="19595" xr:uid="{00000000-0005-0000-0000-0000524B0000}"/>
    <cellStyle name="40% - Accent6 2 3 11 2 2" xfId="19596" xr:uid="{00000000-0005-0000-0000-0000534B0000}"/>
    <cellStyle name="40% - Accent6 2 3 11 3" xfId="19597" xr:uid="{00000000-0005-0000-0000-0000544B0000}"/>
    <cellStyle name="40% - Accent6 2 3 11 4" xfId="19598" xr:uid="{00000000-0005-0000-0000-0000554B0000}"/>
    <cellStyle name="40% - Accent6 2 3 11_Essbase BS Tax Accounts EOY" xfId="19599" xr:uid="{00000000-0005-0000-0000-0000564B0000}"/>
    <cellStyle name="40% - Accent6 2 3 12" xfId="19600" xr:uid="{00000000-0005-0000-0000-0000574B0000}"/>
    <cellStyle name="40% - Accent6 2 3 12 2" xfId="19601" xr:uid="{00000000-0005-0000-0000-0000584B0000}"/>
    <cellStyle name="40% - Accent6 2 3 12 3" xfId="19602" xr:uid="{00000000-0005-0000-0000-0000594B0000}"/>
    <cellStyle name="40% - Accent6 2 3 12_Essbase BS Tax Accounts EOY" xfId="19603" xr:uid="{00000000-0005-0000-0000-00005A4B0000}"/>
    <cellStyle name="40% - Accent6 2 3 13" xfId="19604" xr:uid="{00000000-0005-0000-0000-00005B4B0000}"/>
    <cellStyle name="40% - Accent6 2 3 13 2" xfId="19605" xr:uid="{00000000-0005-0000-0000-00005C4B0000}"/>
    <cellStyle name="40% - Accent6 2 3 13 3" xfId="19606" xr:uid="{00000000-0005-0000-0000-00005D4B0000}"/>
    <cellStyle name="40% - Accent6 2 3 13_Essbase BS Tax Accounts EOY" xfId="19607" xr:uid="{00000000-0005-0000-0000-00005E4B0000}"/>
    <cellStyle name="40% - Accent6 2 3 14" xfId="19608" xr:uid="{00000000-0005-0000-0000-00005F4B0000}"/>
    <cellStyle name="40% - Accent6 2 3 15" xfId="19609" xr:uid="{00000000-0005-0000-0000-0000604B0000}"/>
    <cellStyle name="40% - Accent6 2 3 2" xfId="19610" xr:uid="{00000000-0005-0000-0000-0000614B0000}"/>
    <cellStyle name="40% - Accent6 2 3 2 10" xfId="19611" xr:uid="{00000000-0005-0000-0000-0000624B0000}"/>
    <cellStyle name="40% - Accent6 2 3 2 10 2" xfId="19612" xr:uid="{00000000-0005-0000-0000-0000634B0000}"/>
    <cellStyle name="40% - Accent6 2 3 2 11" xfId="19613" xr:uid="{00000000-0005-0000-0000-0000644B0000}"/>
    <cellStyle name="40% - Accent6 2 3 2 12" xfId="19614" xr:uid="{00000000-0005-0000-0000-0000654B0000}"/>
    <cellStyle name="40% - Accent6 2 3 2 13" xfId="19615" xr:uid="{00000000-0005-0000-0000-0000664B0000}"/>
    <cellStyle name="40% - Accent6 2 3 2 14" xfId="19616" xr:uid="{00000000-0005-0000-0000-0000674B0000}"/>
    <cellStyle name="40% - Accent6 2 3 2 2" xfId="19617" xr:uid="{00000000-0005-0000-0000-0000684B0000}"/>
    <cellStyle name="40% - Accent6 2 3 2 2 2" xfId="19618" xr:uid="{00000000-0005-0000-0000-0000694B0000}"/>
    <cellStyle name="40% - Accent6 2 3 2 2 2 2" xfId="19619" xr:uid="{00000000-0005-0000-0000-00006A4B0000}"/>
    <cellStyle name="40% - Accent6 2 3 2 2 2 2 2" xfId="19620" xr:uid="{00000000-0005-0000-0000-00006B4B0000}"/>
    <cellStyle name="40% - Accent6 2 3 2 2 2 3" xfId="19621" xr:uid="{00000000-0005-0000-0000-00006C4B0000}"/>
    <cellStyle name="40% - Accent6 2 3 2 2 2 4" xfId="19622" xr:uid="{00000000-0005-0000-0000-00006D4B0000}"/>
    <cellStyle name="40% - Accent6 2 3 2 2 3" xfId="19623" xr:uid="{00000000-0005-0000-0000-00006E4B0000}"/>
    <cellStyle name="40% - Accent6 2 3 2 2 3 2" xfId="19624" xr:uid="{00000000-0005-0000-0000-00006F4B0000}"/>
    <cellStyle name="40% - Accent6 2 3 2 2 4" xfId="19625" xr:uid="{00000000-0005-0000-0000-0000704B0000}"/>
    <cellStyle name="40% - Accent6 2 3 2 2 5" xfId="19626" xr:uid="{00000000-0005-0000-0000-0000714B0000}"/>
    <cellStyle name="40% - Accent6 2 3 2 2 6" xfId="19627" xr:uid="{00000000-0005-0000-0000-0000724B0000}"/>
    <cellStyle name="40% - Accent6 2 3 2 2_Essbase BS Tax Accounts EOY" xfId="19628" xr:uid="{00000000-0005-0000-0000-0000734B0000}"/>
    <cellStyle name="40% - Accent6 2 3 2 3" xfId="19629" xr:uid="{00000000-0005-0000-0000-0000744B0000}"/>
    <cellStyle name="40% - Accent6 2 3 2 3 2" xfId="19630" xr:uid="{00000000-0005-0000-0000-0000754B0000}"/>
    <cellStyle name="40% - Accent6 2 3 2 3 2 2" xfId="19631" xr:uid="{00000000-0005-0000-0000-0000764B0000}"/>
    <cellStyle name="40% - Accent6 2 3 2 3 2 2 2" xfId="19632" xr:uid="{00000000-0005-0000-0000-0000774B0000}"/>
    <cellStyle name="40% - Accent6 2 3 2 3 2 2 3" xfId="19633" xr:uid="{00000000-0005-0000-0000-0000784B0000}"/>
    <cellStyle name="40% - Accent6 2 3 2 3 2 2_Essbase BS Tax Accounts EOY" xfId="19634" xr:uid="{00000000-0005-0000-0000-0000794B0000}"/>
    <cellStyle name="40% - Accent6 2 3 2 3 2 3" xfId="19635" xr:uid="{00000000-0005-0000-0000-00007A4B0000}"/>
    <cellStyle name="40% - Accent6 2 3 2 3 2 4" xfId="19636" xr:uid="{00000000-0005-0000-0000-00007B4B0000}"/>
    <cellStyle name="40% - Accent6 2 3 2 3 2_Essbase BS Tax Accounts EOY" xfId="19637" xr:uid="{00000000-0005-0000-0000-00007C4B0000}"/>
    <cellStyle name="40% - Accent6 2 3 2 3 3" xfId="19638" xr:uid="{00000000-0005-0000-0000-00007D4B0000}"/>
    <cellStyle name="40% - Accent6 2 3 2 3 3 2" xfId="19639" xr:uid="{00000000-0005-0000-0000-00007E4B0000}"/>
    <cellStyle name="40% - Accent6 2 3 2 3 3 3" xfId="19640" xr:uid="{00000000-0005-0000-0000-00007F4B0000}"/>
    <cellStyle name="40% - Accent6 2 3 2 3 3_Essbase BS Tax Accounts EOY" xfId="19641" xr:uid="{00000000-0005-0000-0000-0000804B0000}"/>
    <cellStyle name="40% - Accent6 2 3 2 3 4" xfId="19642" xr:uid="{00000000-0005-0000-0000-0000814B0000}"/>
    <cellStyle name="40% - Accent6 2 3 2 3 5" xfId="19643" xr:uid="{00000000-0005-0000-0000-0000824B0000}"/>
    <cellStyle name="40% - Accent6 2 3 2 3_Essbase BS Tax Accounts EOY" xfId="19644" xr:uid="{00000000-0005-0000-0000-0000834B0000}"/>
    <cellStyle name="40% - Accent6 2 3 2 4" xfId="19645" xr:uid="{00000000-0005-0000-0000-0000844B0000}"/>
    <cellStyle name="40% - Accent6 2 3 2 4 2" xfId="19646" xr:uid="{00000000-0005-0000-0000-0000854B0000}"/>
    <cellStyle name="40% - Accent6 2 3 2 4 2 2" xfId="19647" xr:uid="{00000000-0005-0000-0000-0000864B0000}"/>
    <cellStyle name="40% - Accent6 2 3 2 4 2 3" xfId="19648" xr:uid="{00000000-0005-0000-0000-0000874B0000}"/>
    <cellStyle name="40% - Accent6 2 3 2 4 2_Essbase BS Tax Accounts EOY" xfId="19649" xr:uid="{00000000-0005-0000-0000-0000884B0000}"/>
    <cellStyle name="40% - Accent6 2 3 2 4 3" xfId="19650" xr:uid="{00000000-0005-0000-0000-0000894B0000}"/>
    <cellStyle name="40% - Accent6 2 3 2 4 4" xfId="19651" xr:uid="{00000000-0005-0000-0000-00008A4B0000}"/>
    <cellStyle name="40% - Accent6 2 3 2 4_Essbase BS Tax Accounts EOY" xfId="19652" xr:uid="{00000000-0005-0000-0000-00008B4B0000}"/>
    <cellStyle name="40% - Accent6 2 3 2 5" xfId="19653" xr:uid="{00000000-0005-0000-0000-00008C4B0000}"/>
    <cellStyle name="40% - Accent6 2 3 2 5 2" xfId="19654" xr:uid="{00000000-0005-0000-0000-00008D4B0000}"/>
    <cellStyle name="40% - Accent6 2 3 2 5 2 2" xfId="19655" xr:uid="{00000000-0005-0000-0000-00008E4B0000}"/>
    <cellStyle name="40% - Accent6 2 3 2 5 2 3" xfId="19656" xr:uid="{00000000-0005-0000-0000-00008F4B0000}"/>
    <cellStyle name="40% - Accent6 2 3 2 5 3" xfId="19657" xr:uid="{00000000-0005-0000-0000-0000904B0000}"/>
    <cellStyle name="40% - Accent6 2 3 2 5 4" xfId="19658" xr:uid="{00000000-0005-0000-0000-0000914B0000}"/>
    <cellStyle name="40% - Accent6 2 3 2 5_Essbase BS Tax Accounts EOY" xfId="19659" xr:uid="{00000000-0005-0000-0000-0000924B0000}"/>
    <cellStyle name="40% - Accent6 2 3 2 6" xfId="19660" xr:uid="{00000000-0005-0000-0000-0000934B0000}"/>
    <cellStyle name="40% - Accent6 2 3 2 6 2" xfId="19661" xr:uid="{00000000-0005-0000-0000-0000944B0000}"/>
    <cellStyle name="40% - Accent6 2 3 2 6 2 2" xfId="19662" xr:uid="{00000000-0005-0000-0000-0000954B0000}"/>
    <cellStyle name="40% - Accent6 2 3 2 6 3" xfId="19663" xr:uid="{00000000-0005-0000-0000-0000964B0000}"/>
    <cellStyle name="40% - Accent6 2 3 2 6 4" xfId="19664" xr:uid="{00000000-0005-0000-0000-0000974B0000}"/>
    <cellStyle name="40% - Accent6 2 3 2 7" xfId="19665" xr:uid="{00000000-0005-0000-0000-0000984B0000}"/>
    <cellStyle name="40% - Accent6 2 3 2 7 2" xfId="19666" xr:uid="{00000000-0005-0000-0000-0000994B0000}"/>
    <cellStyle name="40% - Accent6 2 3 2 7 2 2" xfId="19667" xr:uid="{00000000-0005-0000-0000-00009A4B0000}"/>
    <cellStyle name="40% - Accent6 2 3 2 7 3" xfId="19668" xr:uid="{00000000-0005-0000-0000-00009B4B0000}"/>
    <cellStyle name="40% - Accent6 2 3 2 7 4" xfId="19669" xr:uid="{00000000-0005-0000-0000-00009C4B0000}"/>
    <cellStyle name="40% - Accent6 2 3 2 7_Essbase BS Tax Accounts EOY" xfId="19670" xr:uid="{00000000-0005-0000-0000-00009D4B0000}"/>
    <cellStyle name="40% - Accent6 2 3 2 8" xfId="19671" xr:uid="{00000000-0005-0000-0000-00009E4B0000}"/>
    <cellStyle name="40% - Accent6 2 3 2 8 2" xfId="19672" xr:uid="{00000000-0005-0000-0000-00009F4B0000}"/>
    <cellStyle name="40% - Accent6 2 3 2 8 2 2" xfId="19673" xr:uid="{00000000-0005-0000-0000-0000A04B0000}"/>
    <cellStyle name="40% - Accent6 2 3 2 8 3" xfId="19674" xr:uid="{00000000-0005-0000-0000-0000A14B0000}"/>
    <cellStyle name="40% - Accent6 2 3 2 8 4" xfId="19675" xr:uid="{00000000-0005-0000-0000-0000A24B0000}"/>
    <cellStyle name="40% - Accent6 2 3 2 8_Essbase BS Tax Accounts EOY" xfId="19676" xr:uid="{00000000-0005-0000-0000-0000A34B0000}"/>
    <cellStyle name="40% - Accent6 2 3 2 9" xfId="19677" xr:uid="{00000000-0005-0000-0000-0000A44B0000}"/>
    <cellStyle name="40% - Accent6 2 3 2 9 2" xfId="19678" xr:uid="{00000000-0005-0000-0000-0000A54B0000}"/>
    <cellStyle name="40% - Accent6 2 3 2 9 2 2" xfId="19679" xr:uid="{00000000-0005-0000-0000-0000A64B0000}"/>
    <cellStyle name="40% - Accent6 2 3 2 9 3" xfId="19680" xr:uid="{00000000-0005-0000-0000-0000A74B0000}"/>
    <cellStyle name="40% - Accent6 2 3 2 9 4" xfId="19681" xr:uid="{00000000-0005-0000-0000-0000A84B0000}"/>
    <cellStyle name="40% - Accent6 2 3 2 9_Essbase BS Tax Accounts EOY" xfId="19682" xr:uid="{00000000-0005-0000-0000-0000A94B0000}"/>
    <cellStyle name="40% - Accent6 2 3 2_Basis Info" xfId="19683" xr:uid="{00000000-0005-0000-0000-0000AA4B0000}"/>
    <cellStyle name="40% - Accent6 2 3 3" xfId="19684" xr:uid="{00000000-0005-0000-0000-0000AB4B0000}"/>
    <cellStyle name="40% - Accent6 2 3 3 2" xfId="19685" xr:uid="{00000000-0005-0000-0000-0000AC4B0000}"/>
    <cellStyle name="40% - Accent6 2 3 3 3" xfId="19686" xr:uid="{00000000-0005-0000-0000-0000AD4B0000}"/>
    <cellStyle name="40% - Accent6 2 3 3 4" xfId="19687" xr:uid="{00000000-0005-0000-0000-0000AE4B0000}"/>
    <cellStyle name="40% - Accent6 2 3 3_Essbase BS Tax Accounts EOY" xfId="19688" xr:uid="{00000000-0005-0000-0000-0000AF4B0000}"/>
    <cellStyle name="40% - Accent6 2 3 4" xfId="19689" xr:uid="{00000000-0005-0000-0000-0000B04B0000}"/>
    <cellStyle name="40% - Accent6 2 3 4 2" xfId="19690" xr:uid="{00000000-0005-0000-0000-0000B14B0000}"/>
    <cellStyle name="40% - Accent6 2 3 4 2 2" xfId="19691" xr:uid="{00000000-0005-0000-0000-0000B24B0000}"/>
    <cellStyle name="40% - Accent6 2 3 4 2 2 2" xfId="19692" xr:uid="{00000000-0005-0000-0000-0000B34B0000}"/>
    <cellStyle name="40% - Accent6 2 3 4 2 3" xfId="19693" xr:uid="{00000000-0005-0000-0000-0000B44B0000}"/>
    <cellStyle name="40% - Accent6 2 3 4 3" xfId="19694" xr:uid="{00000000-0005-0000-0000-0000B54B0000}"/>
    <cellStyle name="40% - Accent6 2 3 4 3 2" xfId="19695" xr:uid="{00000000-0005-0000-0000-0000B64B0000}"/>
    <cellStyle name="40% - Accent6 2 3 5" xfId="19696" xr:uid="{00000000-0005-0000-0000-0000B74B0000}"/>
    <cellStyle name="40% - Accent6 2 3 5 2" xfId="19697" xr:uid="{00000000-0005-0000-0000-0000B84B0000}"/>
    <cellStyle name="40% - Accent6 2 3 5 2 2" xfId="19698" xr:uid="{00000000-0005-0000-0000-0000B94B0000}"/>
    <cellStyle name="40% - Accent6 2 3 5 2 2 2" xfId="19699" xr:uid="{00000000-0005-0000-0000-0000BA4B0000}"/>
    <cellStyle name="40% - Accent6 2 3 5 2 2 3" xfId="19700" xr:uid="{00000000-0005-0000-0000-0000BB4B0000}"/>
    <cellStyle name="40% - Accent6 2 3 5 2 2_Essbase BS Tax Accounts EOY" xfId="19701" xr:uid="{00000000-0005-0000-0000-0000BC4B0000}"/>
    <cellStyle name="40% - Accent6 2 3 5 2 3" xfId="19702" xr:uid="{00000000-0005-0000-0000-0000BD4B0000}"/>
    <cellStyle name="40% - Accent6 2 3 5 2 4" xfId="19703" xr:uid="{00000000-0005-0000-0000-0000BE4B0000}"/>
    <cellStyle name="40% - Accent6 2 3 5 2_Essbase BS Tax Accounts EOY" xfId="19704" xr:uid="{00000000-0005-0000-0000-0000BF4B0000}"/>
    <cellStyle name="40% - Accent6 2 3 5 3" xfId="19705" xr:uid="{00000000-0005-0000-0000-0000C04B0000}"/>
    <cellStyle name="40% - Accent6 2 3 5 3 2" xfId="19706" xr:uid="{00000000-0005-0000-0000-0000C14B0000}"/>
    <cellStyle name="40% - Accent6 2 3 5 3 3" xfId="19707" xr:uid="{00000000-0005-0000-0000-0000C24B0000}"/>
    <cellStyle name="40% - Accent6 2 3 5 3_Essbase BS Tax Accounts EOY" xfId="19708" xr:uid="{00000000-0005-0000-0000-0000C34B0000}"/>
    <cellStyle name="40% - Accent6 2 3 5 4" xfId="19709" xr:uid="{00000000-0005-0000-0000-0000C44B0000}"/>
    <cellStyle name="40% - Accent6 2 3 5 5" xfId="19710" xr:uid="{00000000-0005-0000-0000-0000C54B0000}"/>
    <cellStyle name="40% - Accent6 2 3 5_Essbase BS Tax Accounts EOY" xfId="19711" xr:uid="{00000000-0005-0000-0000-0000C64B0000}"/>
    <cellStyle name="40% - Accent6 2 3 6" xfId="19712" xr:uid="{00000000-0005-0000-0000-0000C74B0000}"/>
    <cellStyle name="40% - Accent6 2 3 6 2" xfId="19713" xr:uid="{00000000-0005-0000-0000-0000C84B0000}"/>
    <cellStyle name="40% - Accent6 2 3 6 2 2" xfId="19714" xr:uid="{00000000-0005-0000-0000-0000C94B0000}"/>
    <cellStyle name="40% - Accent6 2 3 6 2 3" xfId="19715" xr:uid="{00000000-0005-0000-0000-0000CA4B0000}"/>
    <cellStyle name="40% - Accent6 2 3 6 2_Essbase BS Tax Accounts EOY" xfId="19716" xr:uid="{00000000-0005-0000-0000-0000CB4B0000}"/>
    <cellStyle name="40% - Accent6 2 3 6 3" xfId="19717" xr:uid="{00000000-0005-0000-0000-0000CC4B0000}"/>
    <cellStyle name="40% - Accent6 2 3 6 4" xfId="19718" xr:uid="{00000000-0005-0000-0000-0000CD4B0000}"/>
    <cellStyle name="40% - Accent6 2 3 6 5" xfId="19719" xr:uid="{00000000-0005-0000-0000-0000CE4B0000}"/>
    <cellStyle name="40% - Accent6 2 3 6_Essbase BS Tax Accounts EOY" xfId="19720" xr:uid="{00000000-0005-0000-0000-0000CF4B0000}"/>
    <cellStyle name="40% - Accent6 2 3 7" xfId="19721" xr:uid="{00000000-0005-0000-0000-0000D04B0000}"/>
    <cellStyle name="40% - Accent6 2 3 7 2" xfId="19722" xr:uid="{00000000-0005-0000-0000-0000D14B0000}"/>
    <cellStyle name="40% - Accent6 2 3 7 2 2" xfId="19723" xr:uid="{00000000-0005-0000-0000-0000D24B0000}"/>
    <cellStyle name="40% - Accent6 2 3 7 2 3" xfId="19724" xr:uid="{00000000-0005-0000-0000-0000D34B0000}"/>
    <cellStyle name="40% - Accent6 2 3 7 3" xfId="19725" xr:uid="{00000000-0005-0000-0000-0000D44B0000}"/>
    <cellStyle name="40% - Accent6 2 3 7 4" xfId="19726" xr:uid="{00000000-0005-0000-0000-0000D54B0000}"/>
    <cellStyle name="40% - Accent6 2 3 7_Essbase BS Tax Accounts EOY" xfId="19727" xr:uid="{00000000-0005-0000-0000-0000D64B0000}"/>
    <cellStyle name="40% - Accent6 2 3 8" xfId="19728" xr:uid="{00000000-0005-0000-0000-0000D74B0000}"/>
    <cellStyle name="40% - Accent6 2 3 8 2" xfId="19729" xr:uid="{00000000-0005-0000-0000-0000D84B0000}"/>
    <cellStyle name="40% - Accent6 2 3 8 2 2" xfId="19730" xr:uid="{00000000-0005-0000-0000-0000D94B0000}"/>
    <cellStyle name="40% - Accent6 2 3 8 3" xfId="19731" xr:uid="{00000000-0005-0000-0000-0000DA4B0000}"/>
    <cellStyle name="40% - Accent6 2 3 8 4" xfId="19732" xr:uid="{00000000-0005-0000-0000-0000DB4B0000}"/>
    <cellStyle name="40% - Accent6 2 3 9" xfId="19733" xr:uid="{00000000-0005-0000-0000-0000DC4B0000}"/>
    <cellStyle name="40% - Accent6 2 3 9 2" xfId="19734" xr:uid="{00000000-0005-0000-0000-0000DD4B0000}"/>
    <cellStyle name="40% - Accent6 2 3 9 2 2" xfId="19735" xr:uid="{00000000-0005-0000-0000-0000DE4B0000}"/>
    <cellStyle name="40% - Accent6 2 3 9 3" xfId="19736" xr:uid="{00000000-0005-0000-0000-0000DF4B0000}"/>
    <cellStyle name="40% - Accent6 2 3 9 4" xfId="19737" xr:uid="{00000000-0005-0000-0000-0000E04B0000}"/>
    <cellStyle name="40% - Accent6 2 3_Basis Info" xfId="19738" xr:uid="{00000000-0005-0000-0000-0000E14B0000}"/>
    <cellStyle name="40% - Accent6 2 4" xfId="19739" xr:uid="{00000000-0005-0000-0000-0000E24B0000}"/>
    <cellStyle name="40% - Accent6 2 4 2" xfId="19740" xr:uid="{00000000-0005-0000-0000-0000E34B0000}"/>
    <cellStyle name="40% - Accent6 2 5" xfId="19741" xr:uid="{00000000-0005-0000-0000-0000E44B0000}"/>
    <cellStyle name="40% - Accent6 2 5 2" xfId="19742" xr:uid="{00000000-0005-0000-0000-0000E54B0000}"/>
    <cellStyle name="40% - Accent6 2 5 2 2" xfId="19743" xr:uid="{00000000-0005-0000-0000-0000E64B0000}"/>
    <cellStyle name="40% - Accent6 2 5 2 2 2" xfId="19744" xr:uid="{00000000-0005-0000-0000-0000E74B0000}"/>
    <cellStyle name="40% - Accent6 2 5 2 3" xfId="19745" xr:uid="{00000000-0005-0000-0000-0000E84B0000}"/>
    <cellStyle name="40% - Accent6 2 5 2 4" xfId="19746" xr:uid="{00000000-0005-0000-0000-0000E94B0000}"/>
    <cellStyle name="40% - Accent6 2 5 3" xfId="19747" xr:uid="{00000000-0005-0000-0000-0000EA4B0000}"/>
    <cellStyle name="40% - Accent6 2 5 3 2" xfId="19748" xr:uid="{00000000-0005-0000-0000-0000EB4B0000}"/>
    <cellStyle name="40% - Accent6 2 5 3 3" xfId="19749" xr:uid="{00000000-0005-0000-0000-0000EC4B0000}"/>
    <cellStyle name="40% - Accent6 2 5 3_Essbase BS Tax Accounts EOY" xfId="19750" xr:uid="{00000000-0005-0000-0000-0000ED4B0000}"/>
    <cellStyle name="40% - Accent6 2 5 4" xfId="19751" xr:uid="{00000000-0005-0000-0000-0000EE4B0000}"/>
    <cellStyle name="40% - Accent6 2 5 5" xfId="19752" xr:uid="{00000000-0005-0000-0000-0000EF4B0000}"/>
    <cellStyle name="40% - Accent6 2 5 6" xfId="19753" xr:uid="{00000000-0005-0000-0000-0000F04B0000}"/>
    <cellStyle name="40% - Accent6 2 5_Essbase BS Tax Accounts EOY" xfId="19754" xr:uid="{00000000-0005-0000-0000-0000F14B0000}"/>
    <cellStyle name="40% - Accent6 2 6" xfId="19755" xr:uid="{00000000-0005-0000-0000-0000F24B0000}"/>
    <cellStyle name="40% - Accent6 2 6 2" xfId="19756" xr:uid="{00000000-0005-0000-0000-0000F34B0000}"/>
    <cellStyle name="40% - Accent6 2 6 2 2" xfId="19757" xr:uid="{00000000-0005-0000-0000-0000F44B0000}"/>
    <cellStyle name="40% - Accent6 2 6 3" xfId="19758" xr:uid="{00000000-0005-0000-0000-0000F54B0000}"/>
    <cellStyle name="40% - Accent6 2 7" xfId="19759" xr:uid="{00000000-0005-0000-0000-0000F64B0000}"/>
    <cellStyle name="40% - Accent6 2 7 2" xfId="19760" xr:uid="{00000000-0005-0000-0000-0000F74B0000}"/>
    <cellStyle name="40% - Accent6 2 7 2 2" xfId="19761" xr:uid="{00000000-0005-0000-0000-0000F84B0000}"/>
    <cellStyle name="40% - Accent6 2 7 2 3" xfId="19762" xr:uid="{00000000-0005-0000-0000-0000F94B0000}"/>
    <cellStyle name="40% - Accent6 2 7 2_Essbase BS Tax Accounts EOY" xfId="19763" xr:uid="{00000000-0005-0000-0000-0000FA4B0000}"/>
    <cellStyle name="40% - Accent6 2 7 3" xfId="19764" xr:uid="{00000000-0005-0000-0000-0000FB4B0000}"/>
    <cellStyle name="40% - Accent6 2 7 4" xfId="19765" xr:uid="{00000000-0005-0000-0000-0000FC4B0000}"/>
    <cellStyle name="40% - Accent6 2 7 5" xfId="19766" xr:uid="{00000000-0005-0000-0000-0000FD4B0000}"/>
    <cellStyle name="40% - Accent6 2 7 6" xfId="19767" xr:uid="{00000000-0005-0000-0000-0000FE4B0000}"/>
    <cellStyle name="40% - Accent6 2 7_Essbase BS Tax Accounts EOY" xfId="19768" xr:uid="{00000000-0005-0000-0000-0000FF4B0000}"/>
    <cellStyle name="40% - Accent6 2 8" xfId="19769" xr:uid="{00000000-0005-0000-0000-0000004C0000}"/>
    <cellStyle name="40% - Accent6 2 8 2" xfId="19770" xr:uid="{00000000-0005-0000-0000-0000014C0000}"/>
    <cellStyle name="40% - Accent6 2 8 2 2" xfId="19771" xr:uid="{00000000-0005-0000-0000-0000024C0000}"/>
    <cellStyle name="40% - Accent6 2 8 2 3" xfId="19772" xr:uid="{00000000-0005-0000-0000-0000034C0000}"/>
    <cellStyle name="40% - Accent6 2 8 2_Essbase BS Tax Accounts EOY" xfId="19773" xr:uid="{00000000-0005-0000-0000-0000044C0000}"/>
    <cellStyle name="40% - Accent6 2 8 3" xfId="19774" xr:uid="{00000000-0005-0000-0000-0000054C0000}"/>
    <cellStyle name="40% - Accent6 2 8 4" xfId="19775" xr:uid="{00000000-0005-0000-0000-0000064C0000}"/>
    <cellStyle name="40% - Accent6 2 8 5" xfId="19776" xr:uid="{00000000-0005-0000-0000-0000074C0000}"/>
    <cellStyle name="40% - Accent6 2 8 6" xfId="19777" xr:uid="{00000000-0005-0000-0000-0000084C0000}"/>
    <cellStyle name="40% - Accent6 2 8_Essbase BS Tax Accounts EOY" xfId="19778" xr:uid="{00000000-0005-0000-0000-0000094C0000}"/>
    <cellStyle name="40% - Accent6 2 9" xfId="19779" xr:uid="{00000000-0005-0000-0000-00000A4C0000}"/>
    <cellStyle name="40% - Accent6 2 9 2" xfId="19780" xr:uid="{00000000-0005-0000-0000-00000B4C0000}"/>
    <cellStyle name="40% - Accent6 2 9 2 2" xfId="19781" xr:uid="{00000000-0005-0000-0000-00000C4C0000}"/>
    <cellStyle name="40% - Accent6 2 9 2 3" xfId="19782" xr:uid="{00000000-0005-0000-0000-00000D4C0000}"/>
    <cellStyle name="40% - Accent6 2 9 2_Essbase BS Tax Accounts EOY" xfId="19783" xr:uid="{00000000-0005-0000-0000-00000E4C0000}"/>
    <cellStyle name="40% - Accent6 2 9 3" xfId="19784" xr:uid="{00000000-0005-0000-0000-00000F4C0000}"/>
    <cellStyle name="40% - Accent6 2 9 4" xfId="19785" xr:uid="{00000000-0005-0000-0000-0000104C0000}"/>
    <cellStyle name="40% - Accent6 2 9 5" xfId="19786" xr:uid="{00000000-0005-0000-0000-0000114C0000}"/>
    <cellStyle name="40% - Accent6 2 9_Essbase BS Tax Accounts EOY" xfId="19787" xr:uid="{00000000-0005-0000-0000-0000124C0000}"/>
    <cellStyle name="40% - Accent6 2_10-1 BS" xfId="19788" xr:uid="{00000000-0005-0000-0000-0000134C0000}"/>
    <cellStyle name="40% - Accent6 20" xfId="19789" xr:uid="{00000000-0005-0000-0000-0000144C0000}"/>
    <cellStyle name="40% - Accent6 20 2" xfId="19790" xr:uid="{00000000-0005-0000-0000-0000154C0000}"/>
    <cellStyle name="40% - Accent6 20 2 2" xfId="19791" xr:uid="{00000000-0005-0000-0000-0000164C0000}"/>
    <cellStyle name="40% - Accent6 20 2 3" xfId="19792" xr:uid="{00000000-0005-0000-0000-0000174C0000}"/>
    <cellStyle name="40% - Accent6 20 2 4" xfId="19793" xr:uid="{00000000-0005-0000-0000-0000184C0000}"/>
    <cellStyle name="40% - Accent6 20 2_Essbase BS Tax Accounts EOY" xfId="19794" xr:uid="{00000000-0005-0000-0000-0000194C0000}"/>
    <cellStyle name="40% - Accent6 20 3" xfId="19795" xr:uid="{00000000-0005-0000-0000-00001A4C0000}"/>
    <cellStyle name="40% - Accent6 20 3 2" xfId="19796" xr:uid="{00000000-0005-0000-0000-00001B4C0000}"/>
    <cellStyle name="40% - Accent6 20 4" xfId="19797" xr:uid="{00000000-0005-0000-0000-00001C4C0000}"/>
    <cellStyle name="40% - Accent6 20 4 2" xfId="19798" xr:uid="{00000000-0005-0000-0000-00001D4C0000}"/>
    <cellStyle name="40% - Accent6 20 4 3" xfId="19799" xr:uid="{00000000-0005-0000-0000-00001E4C0000}"/>
    <cellStyle name="40% - Accent6 20 4 4" xfId="19800" xr:uid="{00000000-0005-0000-0000-00001F4C0000}"/>
    <cellStyle name="40% - Accent6 20 4_Essbase BS Tax Accounts EOY" xfId="19801" xr:uid="{00000000-0005-0000-0000-0000204C0000}"/>
    <cellStyle name="40% - Accent6 20 5" xfId="19802" xr:uid="{00000000-0005-0000-0000-0000214C0000}"/>
    <cellStyle name="40% - Accent6 20_Essbase BS Tax Accounts EOY" xfId="19803" xr:uid="{00000000-0005-0000-0000-0000224C0000}"/>
    <cellStyle name="40% - Accent6 21" xfId="19804" xr:uid="{00000000-0005-0000-0000-0000234C0000}"/>
    <cellStyle name="40% - Accent6 21 2" xfId="19805" xr:uid="{00000000-0005-0000-0000-0000244C0000}"/>
    <cellStyle name="40% - Accent6 21 2 2" xfId="19806" xr:uid="{00000000-0005-0000-0000-0000254C0000}"/>
    <cellStyle name="40% - Accent6 21 2 3" xfId="19807" xr:uid="{00000000-0005-0000-0000-0000264C0000}"/>
    <cellStyle name="40% - Accent6 21 2 4" xfId="19808" xr:uid="{00000000-0005-0000-0000-0000274C0000}"/>
    <cellStyle name="40% - Accent6 21 2_Essbase BS Tax Accounts EOY" xfId="19809" xr:uid="{00000000-0005-0000-0000-0000284C0000}"/>
    <cellStyle name="40% - Accent6 21 3" xfId="19810" xr:uid="{00000000-0005-0000-0000-0000294C0000}"/>
    <cellStyle name="40% - Accent6 21 3 2" xfId="19811" xr:uid="{00000000-0005-0000-0000-00002A4C0000}"/>
    <cellStyle name="40% - Accent6 21 4" xfId="19812" xr:uid="{00000000-0005-0000-0000-00002B4C0000}"/>
    <cellStyle name="40% - Accent6 21 4 2" xfId="19813" xr:uid="{00000000-0005-0000-0000-00002C4C0000}"/>
    <cellStyle name="40% - Accent6 21 4 3" xfId="19814" xr:uid="{00000000-0005-0000-0000-00002D4C0000}"/>
    <cellStyle name="40% - Accent6 21 4 4" xfId="19815" xr:uid="{00000000-0005-0000-0000-00002E4C0000}"/>
    <cellStyle name="40% - Accent6 21 4_Essbase BS Tax Accounts EOY" xfId="19816" xr:uid="{00000000-0005-0000-0000-00002F4C0000}"/>
    <cellStyle name="40% - Accent6 21 5" xfId="19817" xr:uid="{00000000-0005-0000-0000-0000304C0000}"/>
    <cellStyle name="40% - Accent6 21_Essbase BS Tax Accounts EOY" xfId="19818" xr:uid="{00000000-0005-0000-0000-0000314C0000}"/>
    <cellStyle name="40% - Accent6 22" xfId="19819" xr:uid="{00000000-0005-0000-0000-0000324C0000}"/>
    <cellStyle name="40% - Accent6 22 2" xfId="19820" xr:uid="{00000000-0005-0000-0000-0000334C0000}"/>
    <cellStyle name="40% - Accent6 22 2 2" xfId="19821" xr:uid="{00000000-0005-0000-0000-0000344C0000}"/>
    <cellStyle name="40% - Accent6 22 2 3" xfId="19822" xr:uid="{00000000-0005-0000-0000-0000354C0000}"/>
    <cellStyle name="40% - Accent6 22 2 4" xfId="19823" xr:uid="{00000000-0005-0000-0000-0000364C0000}"/>
    <cellStyle name="40% - Accent6 22 2_Essbase BS Tax Accounts EOY" xfId="19824" xr:uid="{00000000-0005-0000-0000-0000374C0000}"/>
    <cellStyle name="40% - Accent6 22 3" xfId="19825" xr:uid="{00000000-0005-0000-0000-0000384C0000}"/>
    <cellStyle name="40% - Accent6 22 3 2" xfId="19826" xr:uid="{00000000-0005-0000-0000-0000394C0000}"/>
    <cellStyle name="40% - Accent6 22 4" xfId="19827" xr:uid="{00000000-0005-0000-0000-00003A4C0000}"/>
    <cellStyle name="40% - Accent6 22 4 2" xfId="19828" xr:uid="{00000000-0005-0000-0000-00003B4C0000}"/>
    <cellStyle name="40% - Accent6 22 4 3" xfId="19829" xr:uid="{00000000-0005-0000-0000-00003C4C0000}"/>
    <cellStyle name="40% - Accent6 22 4 4" xfId="19830" xr:uid="{00000000-0005-0000-0000-00003D4C0000}"/>
    <cellStyle name="40% - Accent6 22 4_Essbase BS Tax Accounts EOY" xfId="19831" xr:uid="{00000000-0005-0000-0000-00003E4C0000}"/>
    <cellStyle name="40% - Accent6 22 5" xfId="19832" xr:uid="{00000000-0005-0000-0000-00003F4C0000}"/>
    <cellStyle name="40% - Accent6 22_Essbase BS Tax Accounts EOY" xfId="19833" xr:uid="{00000000-0005-0000-0000-0000404C0000}"/>
    <cellStyle name="40% - Accent6 23" xfId="19834" xr:uid="{00000000-0005-0000-0000-0000414C0000}"/>
    <cellStyle name="40% - Accent6 23 2" xfId="19835" xr:uid="{00000000-0005-0000-0000-0000424C0000}"/>
    <cellStyle name="40% - Accent6 23 2 2" xfId="19836" xr:uid="{00000000-0005-0000-0000-0000434C0000}"/>
    <cellStyle name="40% - Accent6 23 3" xfId="19837" xr:uid="{00000000-0005-0000-0000-0000444C0000}"/>
    <cellStyle name="40% - Accent6 23 3 2" xfId="19838" xr:uid="{00000000-0005-0000-0000-0000454C0000}"/>
    <cellStyle name="40% - Accent6 23 3 3" xfId="19839" xr:uid="{00000000-0005-0000-0000-0000464C0000}"/>
    <cellStyle name="40% - Accent6 23 3 4" xfId="19840" xr:uid="{00000000-0005-0000-0000-0000474C0000}"/>
    <cellStyle name="40% - Accent6 23 3_Essbase BS Tax Accounts EOY" xfId="19841" xr:uid="{00000000-0005-0000-0000-0000484C0000}"/>
    <cellStyle name="40% - Accent6 23 4" xfId="19842" xr:uid="{00000000-0005-0000-0000-0000494C0000}"/>
    <cellStyle name="40% - Accent6 23_Essbase BS Tax Accounts EOY" xfId="19843" xr:uid="{00000000-0005-0000-0000-00004A4C0000}"/>
    <cellStyle name="40% - Accent6 24" xfId="19844" xr:uid="{00000000-0005-0000-0000-00004B4C0000}"/>
    <cellStyle name="40% - Accent6 24 10" xfId="19845" xr:uid="{00000000-0005-0000-0000-00004C4C0000}"/>
    <cellStyle name="40% - Accent6 24 11" xfId="19846" xr:uid="{00000000-0005-0000-0000-00004D4C0000}"/>
    <cellStyle name="40% - Accent6 24 11 2" xfId="19847" xr:uid="{00000000-0005-0000-0000-00004E4C0000}"/>
    <cellStyle name="40% - Accent6 24 11 2 2" xfId="19848" xr:uid="{00000000-0005-0000-0000-00004F4C0000}"/>
    <cellStyle name="40% - Accent6 24 11 2 3" xfId="19849" xr:uid="{00000000-0005-0000-0000-0000504C0000}"/>
    <cellStyle name="40% - Accent6 24 11 2_Essbase BS Tax Accounts EOY" xfId="19850" xr:uid="{00000000-0005-0000-0000-0000514C0000}"/>
    <cellStyle name="40% - Accent6 24 11 3" xfId="19851" xr:uid="{00000000-0005-0000-0000-0000524C0000}"/>
    <cellStyle name="40% - Accent6 24 11 4" xfId="19852" xr:uid="{00000000-0005-0000-0000-0000534C0000}"/>
    <cellStyle name="40% - Accent6 24 11_Essbase BS Tax Accounts EOY" xfId="19853" xr:uid="{00000000-0005-0000-0000-0000544C0000}"/>
    <cellStyle name="40% - Accent6 24 12" xfId="19854" xr:uid="{00000000-0005-0000-0000-0000554C0000}"/>
    <cellStyle name="40% - Accent6 24 12 2" xfId="19855" xr:uid="{00000000-0005-0000-0000-0000564C0000}"/>
    <cellStyle name="40% - Accent6 24 12 2 2" xfId="19856" xr:uid="{00000000-0005-0000-0000-0000574C0000}"/>
    <cellStyle name="40% - Accent6 24 12 2 3" xfId="19857" xr:uid="{00000000-0005-0000-0000-0000584C0000}"/>
    <cellStyle name="40% - Accent6 24 12 2_Essbase BS Tax Accounts EOY" xfId="19858" xr:uid="{00000000-0005-0000-0000-0000594C0000}"/>
    <cellStyle name="40% - Accent6 24 12 3" xfId="19859" xr:uid="{00000000-0005-0000-0000-00005A4C0000}"/>
    <cellStyle name="40% - Accent6 24 12 4" xfId="19860" xr:uid="{00000000-0005-0000-0000-00005B4C0000}"/>
    <cellStyle name="40% - Accent6 24 12_Essbase BS Tax Accounts EOY" xfId="19861" xr:uid="{00000000-0005-0000-0000-00005C4C0000}"/>
    <cellStyle name="40% - Accent6 24 13" xfId="19862" xr:uid="{00000000-0005-0000-0000-00005D4C0000}"/>
    <cellStyle name="40% - Accent6 24 14" xfId="19863" xr:uid="{00000000-0005-0000-0000-00005E4C0000}"/>
    <cellStyle name="40% - Accent6 24 15" xfId="19864" xr:uid="{00000000-0005-0000-0000-00005F4C0000}"/>
    <cellStyle name="40% - Accent6 24 2" xfId="19865" xr:uid="{00000000-0005-0000-0000-0000604C0000}"/>
    <cellStyle name="40% - Accent6 24 2 2" xfId="19866" xr:uid="{00000000-0005-0000-0000-0000614C0000}"/>
    <cellStyle name="40% - Accent6 24 2 3" xfId="19867" xr:uid="{00000000-0005-0000-0000-0000624C0000}"/>
    <cellStyle name="40% - Accent6 24 2 4" xfId="19868" xr:uid="{00000000-0005-0000-0000-0000634C0000}"/>
    <cellStyle name="40% - Accent6 24 2_Essbase BS Tax Accounts EOY" xfId="19869" xr:uid="{00000000-0005-0000-0000-0000644C0000}"/>
    <cellStyle name="40% - Accent6 24 3" xfId="19870" xr:uid="{00000000-0005-0000-0000-0000654C0000}"/>
    <cellStyle name="40% - Accent6 24 3 2" xfId="19871" xr:uid="{00000000-0005-0000-0000-0000664C0000}"/>
    <cellStyle name="40% - Accent6 24 3 2 2" xfId="19872" xr:uid="{00000000-0005-0000-0000-0000674C0000}"/>
    <cellStyle name="40% - Accent6 24 3 2 2 2" xfId="19873" xr:uid="{00000000-0005-0000-0000-0000684C0000}"/>
    <cellStyle name="40% - Accent6 24 3 2 2 2 2" xfId="19874" xr:uid="{00000000-0005-0000-0000-0000694C0000}"/>
    <cellStyle name="40% - Accent6 24 3 2 2 2 3" xfId="19875" xr:uid="{00000000-0005-0000-0000-00006A4C0000}"/>
    <cellStyle name="40% - Accent6 24 3 2 2 2_Essbase BS Tax Accounts EOY" xfId="19876" xr:uid="{00000000-0005-0000-0000-00006B4C0000}"/>
    <cellStyle name="40% - Accent6 24 3 2 2 3" xfId="19877" xr:uid="{00000000-0005-0000-0000-00006C4C0000}"/>
    <cellStyle name="40% - Accent6 24 3 2 2 4" xfId="19878" xr:uid="{00000000-0005-0000-0000-00006D4C0000}"/>
    <cellStyle name="40% - Accent6 24 3 2 2_Essbase BS Tax Accounts EOY" xfId="19879" xr:uid="{00000000-0005-0000-0000-00006E4C0000}"/>
    <cellStyle name="40% - Accent6 24 3 2 3" xfId="19880" xr:uid="{00000000-0005-0000-0000-00006F4C0000}"/>
    <cellStyle name="40% - Accent6 24 3 2 3 2" xfId="19881" xr:uid="{00000000-0005-0000-0000-0000704C0000}"/>
    <cellStyle name="40% - Accent6 24 3 2 3 3" xfId="19882" xr:uid="{00000000-0005-0000-0000-0000714C0000}"/>
    <cellStyle name="40% - Accent6 24 3 2 3_Essbase BS Tax Accounts EOY" xfId="19883" xr:uid="{00000000-0005-0000-0000-0000724C0000}"/>
    <cellStyle name="40% - Accent6 24 3 2 4" xfId="19884" xr:uid="{00000000-0005-0000-0000-0000734C0000}"/>
    <cellStyle name="40% - Accent6 24 3 2 5" xfId="19885" xr:uid="{00000000-0005-0000-0000-0000744C0000}"/>
    <cellStyle name="40% - Accent6 24 3 2_Essbase BS Tax Accounts EOY" xfId="19886" xr:uid="{00000000-0005-0000-0000-0000754C0000}"/>
    <cellStyle name="40% - Accent6 24 3 3" xfId="19887" xr:uid="{00000000-0005-0000-0000-0000764C0000}"/>
    <cellStyle name="40% - Accent6 24 3 3 2" xfId="19888" xr:uid="{00000000-0005-0000-0000-0000774C0000}"/>
    <cellStyle name="40% - Accent6 24 3 3 2 2" xfId="19889" xr:uid="{00000000-0005-0000-0000-0000784C0000}"/>
    <cellStyle name="40% - Accent6 24 3 3 2 3" xfId="19890" xr:uid="{00000000-0005-0000-0000-0000794C0000}"/>
    <cellStyle name="40% - Accent6 24 3 3 2_Essbase BS Tax Accounts EOY" xfId="19891" xr:uid="{00000000-0005-0000-0000-00007A4C0000}"/>
    <cellStyle name="40% - Accent6 24 3 3 3" xfId="19892" xr:uid="{00000000-0005-0000-0000-00007B4C0000}"/>
    <cellStyle name="40% - Accent6 24 3 3 4" xfId="19893" xr:uid="{00000000-0005-0000-0000-00007C4C0000}"/>
    <cellStyle name="40% - Accent6 24 3 3_Essbase BS Tax Accounts EOY" xfId="19894" xr:uid="{00000000-0005-0000-0000-00007D4C0000}"/>
    <cellStyle name="40% - Accent6 24 3 4" xfId="19895" xr:uid="{00000000-0005-0000-0000-00007E4C0000}"/>
    <cellStyle name="40% - Accent6 24 3 4 2" xfId="19896" xr:uid="{00000000-0005-0000-0000-00007F4C0000}"/>
    <cellStyle name="40% - Accent6 24 3 4 3" xfId="19897" xr:uid="{00000000-0005-0000-0000-0000804C0000}"/>
    <cellStyle name="40% - Accent6 24 3 4_Essbase BS Tax Accounts EOY" xfId="19898" xr:uid="{00000000-0005-0000-0000-0000814C0000}"/>
    <cellStyle name="40% - Accent6 24 3 5" xfId="19899" xr:uid="{00000000-0005-0000-0000-0000824C0000}"/>
    <cellStyle name="40% - Accent6 24 3 6" xfId="19900" xr:uid="{00000000-0005-0000-0000-0000834C0000}"/>
    <cellStyle name="40% - Accent6 24 3 7" xfId="19901" xr:uid="{00000000-0005-0000-0000-0000844C0000}"/>
    <cellStyle name="40% - Accent6 24 3_Essbase BS Tax Accounts EOY" xfId="19902" xr:uid="{00000000-0005-0000-0000-0000854C0000}"/>
    <cellStyle name="40% - Accent6 24 4" xfId="19903" xr:uid="{00000000-0005-0000-0000-0000864C0000}"/>
    <cellStyle name="40% - Accent6 24 4 2" xfId="19904" xr:uid="{00000000-0005-0000-0000-0000874C0000}"/>
    <cellStyle name="40% - Accent6 24 4 2 2" xfId="19905" xr:uid="{00000000-0005-0000-0000-0000884C0000}"/>
    <cellStyle name="40% - Accent6 24 4 2 2 2" xfId="19906" xr:uid="{00000000-0005-0000-0000-0000894C0000}"/>
    <cellStyle name="40% - Accent6 24 4 2 2 3" xfId="19907" xr:uid="{00000000-0005-0000-0000-00008A4C0000}"/>
    <cellStyle name="40% - Accent6 24 4 2 2_Essbase BS Tax Accounts EOY" xfId="19908" xr:uid="{00000000-0005-0000-0000-00008B4C0000}"/>
    <cellStyle name="40% - Accent6 24 4 2 3" xfId="19909" xr:uid="{00000000-0005-0000-0000-00008C4C0000}"/>
    <cellStyle name="40% - Accent6 24 4 2 4" xfId="19910" xr:uid="{00000000-0005-0000-0000-00008D4C0000}"/>
    <cellStyle name="40% - Accent6 24 4 2_Essbase BS Tax Accounts EOY" xfId="19911" xr:uid="{00000000-0005-0000-0000-00008E4C0000}"/>
    <cellStyle name="40% - Accent6 24 4 3" xfId="19912" xr:uid="{00000000-0005-0000-0000-00008F4C0000}"/>
    <cellStyle name="40% - Accent6 24 4 3 2" xfId="19913" xr:uid="{00000000-0005-0000-0000-0000904C0000}"/>
    <cellStyle name="40% - Accent6 24 4 3 3" xfId="19914" xr:uid="{00000000-0005-0000-0000-0000914C0000}"/>
    <cellStyle name="40% - Accent6 24 4 3_Essbase BS Tax Accounts EOY" xfId="19915" xr:uid="{00000000-0005-0000-0000-0000924C0000}"/>
    <cellStyle name="40% - Accent6 24 4 4" xfId="19916" xr:uid="{00000000-0005-0000-0000-0000934C0000}"/>
    <cellStyle name="40% - Accent6 24 4 5" xfId="19917" xr:uid="{00000000-0005-0000-0000-0000944C0000}"/>
    <cellStyle name="40% - Accent6 24 4_Essbase BS Tax Accounts EOY" xfId="19918" xr:uid="{00000000-0005-0000-0000-0000954C0000}"/>
    <cellStyle name="40% - Accent6 24 5" xfId="19919" xr:uid="{00000000-0005-0000-0000-0000964C0000}"/>
    <cellStyle name="40% - Accent6 24 6" xfId="19920" xr:uid="{00000000-0005-0000-0000-0000974C0000}"/>
    <cellStyle name="40% - Accent6 24 7" xfId="19921" xr:uid="{00000000-0005-0000-0000-0000984C0000}"/>
    <cellStyle name="40% - Accent6 24 8" xfId="19922" xr:uid="{00000000-0005-0000-0000-0000994C0000}"/>
    <cellStyle name="40% - Accent6 24 9" xfId="19923" xr:uid="{00000000-0005-0000-0000-00009A4C0000}"/>
    <cellStyle name="40% - Accent6 24_Basis Detail" xfId="19924" xr:uid="{00000000-0005-0000-0000-00009B4C0000}"/>
    <cellStyle name="40% - Accent6 25" xfId="19925" xr:uid="{00000000-0005-0000-0000-00009C4C0000}"/>
    <cellStyle name="40% - Accent6 25 10" xfId="19926" xr:uid="{00000000-0005-0000-0000-00009D4C0000}"/>
    <cellStyle name="40% - Accent6 25 11" xfId="19927" xr:uid="{00000000-0005-0000-0000-00009E4C0000}"/>
    <cellStyle name="40% - Accent6 25 12" xfId="19928" xr:uid="{00000000-0005-0000-0000-00009F4C0000}"/>
    <cellStyle name="40% - Accent6 25 2" xfId="19929" xr:uid="{00000000-0005-0000-0000-0000A04C0000}"/>
    <cellStyle name="40% - Accent6 25 2 2" xfId="19930" xr:uid="{00000000-0005-0000-0000-0000A14C0000}"/>
    <cellStyle name="40% - Accent6 25 2 3" xfId="19931" xr:uid="{00000000-0005-0000-0000-0000A24C0000}"/>
    <cellStyle name="40% - Accent6 25 2 4" xfId="19932" xr:uid="{00000000-0005-0000-0000-0000A34C0000}"/>
    <cellStyle name="40% - Accent6 25 2 5" xfId="19933" xr:uid="{00000000-0005-0000-0000-0000A44C0000}"/>
    <cellStyle name="40% - Accent6 25 2_Essbase BS Tax Accounts EOY" xfId="19934" xr:uid="{00000000-0005-0000-0000-0000A54C0000}"/>
    <cellStyle name="40% - Accent6 25 3" xfId="19935" xr:uid="{00000000-0005-0000-0000-0000A64C0000}"/>
    <cellStyle name="40% - Accent6 25 3 2" xfId="19936" xr:uid="{00000000-0005-0000-0000-0000A74C0000}"/>
    <cellStyle name="40% - Accent6 25 4" xfId="19937" xr:uid="{00000000-0005-0000-0000-0000A84C0000}"/>
    <cellStyle name="40% - Accent6 25 4 2" xfId="19938" xr:uid="{00000000-0005-0000-0000-0000A94C0000}"/>
    <cellStyle name="40% - Accent6 25 4 3" xfId="19939" xr:uid="{00000000-0005-0000-0000-0000AA4C0000}"/>
    <cellStyle name="40% - Accent6 25 4 4" xfId="19940" xr:uid="{00000000-0005-0000-0000-0000AB4C0000}"/>
    <cellStyle name="40% - Accent6 25 4 5" xfId="19941" xr:uid="{00000000-0005-0000-0000-0000AC4C0000}"/>
    <cellStyle name="40% - Accent6 25 4_Essbase BS Tax Accounts EOY" xfId="19942" xr:uid="{00000000-0005-0000-0000-0000AD4C0000}"/>
    <cellStyle name="40% - Accent6 25 5" xfId="19943" xr:uid="{00000000-0005-0000-0000-0000AE4C0000}"/>
    <cellStyle name="40% - Accent6 25 5 2" xfId="19944" xr:uid="{00000000-0005-0000-0000-0000AF4C0000}"/>
    <cellStyle name="40% - Accent6 25 5 2 2" xfId="19945" xr:uid="{00000000-0005-0000-0000-0000B04C0000}"/>
    <cellStyle name="40% - Accent6 25 5 2 2 2" xfId="19946" xr:uid="{00000000-0005-0000-0000-0000B14C0000}"/>
    <cellStyle name="40% - Accent6 25 5 2 2 2 2" xfId="19947" xr:uid="{00000000-0005-0000-0000-0000B24C0000}"/>
    <cellStyle name="40% - Accent6 25 5 2 2 2 3" xfId="19948" xr:uid="{00000000-0005-0000-0000-0000B34C0000}"/>
    <cellStyle name="40% - Accent6 25 5 2 2 2_Essbase BS Tax Accounts EOY" xfId="19949" xr:uid="{00000000-0005-0000-0000-0000B44C0000}"/>
    <cellStyle name="40% - Accent6 25 5 2 2 3" xfId="19950" xr:uid="{00000000-0005-0000-0000-0000B54C0000}"/>
    <cellStyle name="40% - Accent6 25 5 2 2 4" xfId="19951" xr:uid="{00000000-0005-0000-0000-0000B64C0000}"/>
    <cellStyle name="40% - Accent6 25 5 2 2_Essbase BS Tax Accounts EOY" xfId="19952" xr:uid="{00000000-0005-0000-0000-0000B74C0000}"/>
    <cellStyle name="40% - Accent6 25 5 2 3" xfId="19953" xr:uid="{00000000-0005-0000-0000-0000B84C0000}"/>
    <cellStyle name="40% - Accent6 25 5 2 3 2" xfId="19954" xr:uid="{00000000-0005-0000-0000-0000B94C0000}"/>
    <cellStyle name="40% - Accent6 25 5 2 3 3" xfId="19955" xr:uid="{00000000-0005-0000-0000-0000BA4C0000}"/>
    <cellStyle name="40% - Accent6 25 5 2 3_Essbase BS Tax Accounts EOY" xfId="19956" xr:uid="{00000000-0005-0000-0000-0000BB4C0000}"/>
    <cellStyle name="40% - Accent6 25 5 2 4" xfId="19957" xr:uid="{00000000-0005-0000-0000-0000BC4C0000}"/>
    <cellStyle name="40% - Accent6 25 5 2 5" xfId="19958" xr:uid="{00000000-0005-0000-0000-0000BD4C0000}"/>
    <cellStyle name="40% - Accent6 25 5 2_Essbase BS Tax Accounts EOY" xfId="19959" xr:uid="{00000000-0005-0000-0000-0000BE4C0000}"/>
    <cellStyle name="40% - Accent6 25 5 3" xfId="19960" xr:uid="{00000000-0005-0000-0000-0000BF4C0000}"/>
    <cellStyle name="40% - Accent6 25 5 3 2" xfId="19961" xr:uid="{00000000-0005-0000-0000-0000C04C0000}"/>
    <cellStyle name="40% - Accent6 25 5 3 2 2" xfId="19962" xr:uid="{00000000-0005-0000-0000-0000C14C0000}"/>
    <cellStyle name="40% - Accent6 25 5 3 2 3" xfId="19963" xr:uid="{00000000-0005-0000-0000-0000C24C0000}"/>
    <cellStyle name="40% - Accent6 25 5 3 2_Essbase BS Tax Accounts EOY" xfId="19964" xr:uid="{00000000-0005-0000-0000-0000C34C0000}"/>
    <cellStyle name="40% - Accent6 25 5 3 3" xfId="19965" xr:uid="{00000000-0005-0000-0000-0000C44C0000}"/>
    <cellStyle name="40% - Accent6 25 5 3 4" xfId="19966" xr:uid="{00000000-0005-0000-0000-0000C54C0000}"/>
    <cellStyle name="40% - Accent6 25 5 3_Essbase BS Tax Accounts EOY" xfId="19967" xr:uid="{00000000-0005-0000-0000-0000C64C0000}"/>
    <cellStyle name="40% - Accent6 25 5 4" xfId="19968" xr:uid="{00000000-0005-0000-0000-0000C74C0000}"/>
    <cellStyle name="40% - Accent6 25 5 4 2" xfId="19969" xr:uid="{00000000-0005-0000-0000-0000C84C0000}"/>
    <cellStyle name="40% - Accent6 25 5 4 3" xfId="19970" xr:uid="{00000000-0005-0000-0000-0000C94C0000}"/>
    <cellStyle name="40% - Accent6 25 5 4_Essbase BS Tax Accounts EOY" xfId="19971" xr:uid="{00000000-0005-0000-0000-0000CA4C0000}"/>
    <cellStyle name="40% - Accent6 25 5 5" xfId="19972" xr:uid="{00000000-0005-0000-0000-0000CB4C0000}"/>
    <cellStyle name="40% - Accent6 25 5 6" xfId="19973" xr:uid="{00000000-0005-0000-0000-0000CC4C0000}"/>
    <cellStyle name="40% - Accent6 25 5 7" xfId="19974" xr:uid="{00000000-0005-0000-0000-0000CD4C0000}"/>
    <cellStyle name="40% - Accent6 25 5_Essbase BS Tax Accounts EOY" xfId="19975" xr:uid="{00000000-0005-0000-0000-0000CE4C0000}"/>
    <cellStyle name="40% - Accent6 25 6" xfId="19976" xr:uid="{00000000-0005-0000-0000-0000CF4C0000}"/>
    <cellStyle name="40% - Accent6 25 6 2" xfId="19977" xr:uid="{00000000-0005-0000-0000-0000D04C0000}"/>
    <cellStyle name="40% - Accent6 25 6 2 2" xfId="19978" xr:uid="{00000000-0005-0000-0000-0000D14C0000}"/>
    <cellStyle name="40% - Accent6 25 6 2 2 2" xfId="19979" xr:uid="{00000000-0005-0000-0000-0000D24C0000}"/>
    <cellStyle name="40% - Accent6 25 6 2 2 3" xfId="19980" xr:uid="{00000000-0005-0000-0000-0000D34C0000}"/>
    <cellStyle name="40% - Accent6 25 6 2 2_Essbase BS Tax Accounts EOY" xfId="19981" xr:uid="{00000000-0005-0000-0000-0000D44C0000}"/>
    <cellStyle name="40% - Accent6 25 6 2 3" xfId="19982" xr:uid="{00000000-0005-0000-0000-0000D54C0000}"/>
    <cellStyle name="40% - Accent6 25 6 2 4" xfId="19983" xr:uid="{00000000-0005-0000-0000-0000D64C0000}"/>
    <cellStyle name="40% - Accent6 25 6 2_Essbase BS Tax Accounts EOY" xfId="19984" xr:uid="{00000000-0005-0000-0000-0000D74C0000}"/>
    <cellStyle name="40% - Accent6 25 6 3" xfId="19985" xr:uid="{00000000-0005-0000-0000-0000D84C0000}"/>
    <cellStyle name="40% - Accent6 25 6 3 2" xfId="19986" xr:uid="{00000000-0005-0000-0000-0000D94C0000}"/>
    <cellStyle name="40% - Accent6 25 6 3 3" xfId="19987" xr:uid="{00000000-0005-0000-0000-0000DA4C0000}"/>
    <cellStyle name="40% - Accent6 25 6 3_Essbase BS Tax Accounts EOY" xfId="19988" xr:uid="{00000000-0005-0000-0000-0000DB4C0000}"/>
    <cellStyle name="40% - Accent6 25 6 4" xfId="19989" xr:uid="{00000000-0005-0000-0000-0000DC4C0000}"/>
    <cellStyle name="40% - Accent6 25 6 5" xfId="19990" xr:uid="{00000000-0005-0000-0000-0000DD4C0000}"/>
    <cellStyle name="40% - Accent6 25 6 6" xfId="19991" xr:uid="{00000000-0005-0000-0000-0000DE4C0000}"/>
    <cellStyle name="40% - Accent6 25 6_Essbase BS Tax Accounts EOY" xfId="19992" xr:uid="{00000000-0005-0000-0000-0000DF4C0000}"/>
    <cellStyle name="40% - Accent6 25 7" xfId="19993" xr:uid="{00000000-0005-0000-0000-0000E04C0000}"/>
    <cellStyle name="40% - Accent6 25 7 2" xfId="19994" xr:uid="{00000000-0005-0000-0000-0000E14C0000}"/>
    <cellStyle name="40% - Accent6 25 7 2 2" xfId="19995" xr:uid="{00000000-0005-0000-0000-0000E24C0000}"/>
    <cellStyle name="40% - Accent6 25 7 2 3" xfId="19996" xr:uid="{00000000-0005-0000-0000-0000E34C0000}"/>
    <cellStyle name="40% - Accent6 25 7 2_Essbase BS Tax Accounts EOY" xfId="19997" xr:uid="{00000000-0005-0000-0000-0000E44C0000}"/>
    <cellStyle name="40% - Accent6 25 7 3" xfId="19998" xr:uid="{00000000-0005-0000-0000-0000E54C0000}"/>
    <cellStyle name="40% - Accent6 25 7 4" xfId="19999" xr:uid="{00000000-0005-0000-0000-0000E64C0000}"/>
    <cellStyle name="40% - Accent6 25 7_Essbase BS Tax Accounts EOY" xfId="20000" xr:uid="{00000000-0005-0000-0000-0000E74C0000}"/>
    <cellStyle name="40% - Accent6 25 8" xfId="20001" xr:uid="{00000000-0005-0000-0000-0000E84C0000}"/>
    <cellStyle name="40% - Accent6 25 8 2" xfId="20002" xr:uid="{00000000-0005-0000-0000-0000E94C0000}"/>
    <cellStyle name="40% - Accent6 25 8 2 2" xfId="20003" xr:uid="{00000000-0005-0000-0000-0000EA4C0000}"/>
    <cellStyle name="40% - Accent6 25 8 2 3" xfId="20004" xr:uid="{00000000-0005-0000-0000-0000EB4C0000}"/>
    <cellStyle name="40% - Accent6 25 8 2_Essbase BS Tax Accounts EOY" xfId="20005" xr:uid="{00000000-0005-0000-0000-0000EC4C0000}"/>
    <cellStyle name="40% - Accent6 25 8 3" xfId="20006" xr:uid="{00000000-0005-0000-0000-0000ED4C0000}"/>
    <cellStyle name="40% - Accent6 25 8 4" xfId="20007" xr:uid="{00000000-0005-0000-0000-0000EE4C0000}"/>
    <cellStyle name="40% - Accent6 25 8_Essbase BS Tax Accounts EOY" xfId="20008" xr:uid="{00000000-0005-0000-0000-0000EF4C0000}"/>
    <cellStyle name="40% - Accent6 25 9" xfId="20009" xr:uid="{00000000-0005-0000-0000-0000F04C0000}"/>
    <cellStyle name="40% - Accent6 25_Basis Detail" xfId="20010" xr:uid="{00000000-0005-0000-0000-0000F14C0000}"/>
    <cellStyle name="40% - Accent6 26" xfId="20011" xr:uid="{00000000-0005-0000-0000-0000F24C0000}"/>
    <cellStyle name="40% - Accent6 26 10" xfId="20012" xr:uid="{00000000-0005-0000-0000-0000F34C0000}"/>
    <cellStyle name="40% - Accent6 26 11" xfId="20013" xr:uid="{00000000-0005-0000-0000-0000F44C0000}"/>
    <cellStyle name="40% - Accent6 26 2" xfId="20014" xr:uid="{00000000-0005-0000-0000-0000F54C0000}"/>
    <cellStyle name="40% - Accent6 26 2 2" xfId="20015" xr:uid="{00000000-0005-0000-0000-0000F64C0000}"/>
    <cellStyle name="40% - Accent6 26 2 2 2" xfId="20016" xr:uid="{00000000-0005-0000-0000-0000F74C0000}"/>
    <cellStyle name="40% - Accent6 26 2 2 2 2" xfId="20017" xr:uid="{00000000-0005-0000-0000-0000F84C0000}"/>
    <cellStyle name="40% - Accent6 26 2 2 2 3" xfId="20018" xr:uid="{00000000-0005-0000-0000-0000F94C0000}"/>
    <cellStyle name="40% - Accent6 26 2 2 2_Essbase BS Tax Accounts EOY" xfId="20019" xr:uid="{00000000-0005-0000-0000-0000FA4C0000}"/>
    <cellStyle name="40% - Accent6 26 2 2 3" xfId="20020" xr:uid="{00000000-0005-0000-0000-0000FB4C0000}"/>
    <cellStyle name="40% - Accent6 26 2 2 4" xfId="20021" xr:uid="{00000000-0005-0000-0000-0000FC4C0000}"/>
    <cellStyle name="40% - Accent6 26 2 2_Essbase BS Tax Accounts EOY" xfId="20022" xr:uid="{00000000-0005-0000-0000-0000FD4C0000}"/>
    <cellStyle name="40% - Accent6 26 2 3" xfId="20023" xr:uid="{00000000-0005-0000-0000-0000FE4C0000}"/>
    <cellStyle name="40% - Accent6 26 2 3 2" xfId="20024" xr:uid="{00000000-0005-0000-0000-0000FF4C0000}"/>
    <cellStyle name="40% - Accent6 26 2 3 2 2" xfId="20025" xr:uid="{00000000-0005-0000-0000-0000004D0000}"/>
    <cellStyle name="40% - Accent6 26 2 3 3" xfId="20026" xr:uid="{00000000-0005-0000-0000-0000014D0000}"/>
    <cellStyle name="40% - Accent6 26 2 3 4" xfId="20027" xr:uid="{00000000-0005-0000-0000-0000024D0000}"/>
    <cellStyle name="40% - Accent6 26 2 3_Essbase BS Tax Accounts EOY" xfId="20028" xr:uid="{00000000-0005-0000-0000-0000034D0000}"/>
    <cellStyle name="40% - Accent6 26 2 4" xfId="20029" xr:uid="{00000000-0005-0000-0000-0000044D0000}"/>
    <cellStyle name="40% - Accent6 26 2 4 2" xfId="20030" xr:uid="{00000000-0005-0000-0000-0000054D0000}"/>
    <cellStyle name="40% - Accent6 26 2 5" xfId="20031" xr:uid="{00000000-0005-0000-0000-0000064D0000}"/>
    <cellStyle name="40% - Accent6 26 2 6" xfId="20032" xr:uid="{00000000-0005-0000-0000-0000074D0000}"/>
    <cellStyle name="40% - Accent6 26 2 7" xfId="20033" xr:uid="{00000000-0005-0000-0000-0000084D0000}"/>
    <cellStyle name="40% - Accent6 26 2_Essbase BS Tax Accounts EOY" xfId="20034" xr:uid="{00000000-0005-0000-0000-0000094D0000}"/>
    <cellStyle name="40% - Accent6 26 3" xfId="20035" xr:uid="{00000000-0005-0000-0000-00000A4D0000}"/>
    <cellStyle name="40% - Accent6 26 3 2" xfId="20036" xr:uid="{00000000-0005-0000-0000-00000B4D0000}"/>
    <cellStyle name="40% - Accent6 26 3 2 2" xfId="20037" xr:uid="{00000000-0005-0000-0000-00000C4D0000}"/>
    <cellStyle name="40% - Accent6 26 3 2 3" xfId="20038" xr:uid="{00000000-0005-0000-0000-00000D4D0000}"/>
    <cellStyle name="40% - Accent6 26 3 2_Essbase BS Tax Accounts EOY" xfId="20039" xr:uid="{00000000-0005-0000-0000-00000E4D0000}"/>
    <cellStyle name="40% - Accent6 26 3 3" xfId="20040" xr:uid="{00000000-0005-0000-0000-00000F4D0000}"/>
    <cellStyle name="40% - Accent6 26 3 4" xfId="20041" xr:uid="{00000000-0005-0000-0000-0000104D0000}"/>
    <cellStyle name="40% - Accent6 26 3_Essbase BS Tax Accounts EOY" xfId="20042" xr:uid="{00000000-0005-0000-0000-0000114D0000}"/>
    <cellStyle name="40% - Accent6 26 4" xfId="20043" xr:uid="{00000000-0005-0000-0000-0000124D0000}"/>
    <cellStyle name="40% - Accent6 26 4 2" xfId="20044" xr:uid="{00000000-0005-0000-0000-0000134D0000}"/>
    <cellStyle name="40% - Accent6 26 4 2 2" xfId="20045" xr:uid="{00000000-0005-0000-0000-0000144D0000}"/>
    <cellStyle name="40% - Accent6 26 4 2 3" xfId="20046" xr:uid="{00000000-0005-0000-0000-0000154D0000}"/>
    <cellStyle name="40% - Accent6 26 4 3" xfId="20047" xr:uid="{00000000-0005-0000-0000-0000164D0000}"/>
    <cellStyle name="40% - Accent6 26 4 4" xfId="20048" xr:uid="{00000000-0005-0000-0000-0000174D0000}"/>
    <cellStyle name="40% - Accent6 26 4_Essbase BS Tax Accounts EOY" xfId="20049" xr:uid="{00000000-0005-0000-0000-0000184D0000}"/>
    <cellStyle name="40% - Accent6 26 5" xfId="20050" xr:uid="{00000000-0005-0000-0000-0000194D0000}"/>
    <cellStyle name="40% - Accent6 26 5 2" xfId="20051" xr:uid="{00000000-0005-0000-0000-00001A4D0000}"/>
    <cellStyle name="40% - Accent6 26 5 2 2" xfId="20052" xr:uid="{00000000-0005-0000-0000-00001B4D0000}"/>
    <cellStyle name="40% - Accent6 26 5 3" xfId="20053" xr:uid="{00000000-0005-0000-0000-00001C4D0000}"/>
    <cellStyle name="40% - Accent6 26 5 4" xfId="20054" xr:uid="{00000000-0005-0000-0000-00001D4D0000}"/>
    <cellStyle name="40% - Accent6 26 6" xfId="20055" xr:uid="{00000000-0005-0000-0000-00001E4D0000}"/>
    <cellStyle name="40% - Accent6 26 6 2" xfId="20056" xr:uid="{00000000-0005-0000-0000-00001F4D0000}"/>
    <cellStyle name="40% - Accent6 26 6 2 2" xfId="20057" xr:uid="{00000000-0005-0000-0000-0000204D0000}"/>
    <cellStyle name="40% - Accent6 26 6 3" xfId="20058" xr:uid="{00000000-0005-0000-0000-0000214D0000}"/>
    <cellStyle name="40% - Accent6 26 6 4" xfId="20059" xr:uid="{00000000-0005-0000-0000-0000224D0000}"/>
    <cellStyle name="40% - Accent6 26 6_Essbase BS Tax Accounts EOY" xfId="20060" xr:uid="{00000000-0005-0000-0000-0000234D0000}"/>
    <cellStyle name="40% - Accent6 26 7" xfId="20061" xr:uid="{00000000-0005-0000-0000-0000244D0000}"/>
    <cellStyle name="40% - Accent6 26 7 2" xfId="20062" xr:uid="{00000000-0005-0000-0000-0000254D0000}"/>
    <cellStyle name="40% - Accent6 26 7 2 2" xfId="20063" xr:uid="{00000000-0005-0000-0000-0000264D0000}"/>
    <cellStyle name="40% - Accent6 26 7 3" xfId="20064" xr:uid="{00000000-0005-0000-0000-0000274D0000}"/>
    <cellStyle name="40% - Accent6 26 7 4" xfId="20065" xr:uid="{00000000-0005-0000-0000-0000284D0000}"/>
    <cellStyle name="40% - Accent6 26 7_Essbase BS Tax Accounts EOY" xfId="20066" xr:uid="{00000000-0005-0000-0000-0000294D0000}"/>
    <cellStyle name="40% - Accent6 26 8" xfId="20067" xr:uid="{00000000-0005-0000-0000-00002A4D0000}"/>
    <cellStyle name="40% - Accent6 26 8 2" xfId="20068" xr:uid="{00000000-0005-0000-0000-00002B4D0000}"/>
    <cellStyle name="40% - Accent6 26 8 2 2" xfId="20069" xr:uid="{00000000-0005-0000-0000-00002C4D0000}"/>
    <cellStyle name="40% - Accent6 26 8 3" xfId="20070" xr:uid="{00000000-0005-0000-0000-00002D4D0000}"/>
    <cellStyle name="40% - Accent6 26 8 4" xfId="20071" xr:uid="{00000000-0005-0000-0000-00002E4D0000}"/>
    <cellStyle name="40% - Accent6 26 8_Essbase BS Tax Accounts EOY" xfId="20072" xr:uid="{00000000-0005-0000-0000-00002F4D0000}"/>
    <cellStyle name="40% - Accent6 26 9" xfId="20073" xr:uid="{00000000-0005-0000-0000-0000304D0000}"/>
    <cellStyle name="40% - Accent6 26 9 2" xfId="20074" xr:uid="{00000000-0005-0000-0000-0000314D0000}"/>
    <cellStyle name="40% - Accent6 26_Essbase BS Tax Accounts EOY" xfId="20075" xr:uid="{00000000-0005-0000-0000-0000324D0000}"/>
    <cellStyle name="40% - Accent6 27" xfId="20076" xr:uid="{00000000-0005-0000-0000-0000334D0000}"/>
    <cellStyle name="40% - Accent6 27 2" xfId="20077" xr:uid="{00000000-0005-0000-0000-0000344D0000}"/>
    <cellStyle name="40% - Accent6 27 2 2" xfId="20078" xr:uid="{00000000-0005-0000-0000-0000354D0000}"/>
    <cellStyle name="40% - Accent6 27 2 2 2" xfId="20079" xr:uid="{00000000-0005-0000-0000-0000364D0000}"/>
    <cellStyle name="40% - Accent6 27 2 3" xfId="20080" xr:uid="{00000000-0005-0000-0000-0000374D0000}"/>
    <cellStyle name="40% - Accent6 27 2 4" xfId="20081" xr:uid="{00000000-0005-0000-0000-0000384D0000}"/>
    <cellStyle name="40% - Accent6 27 2 5" xfId="20082" xr:uid="{00000000-0005-0000-0000-0000394D0000}"/>
    <cellStyle name="40% - Accent6 27 3" xfId="20083" xr:uid="{00000000-0005-0000-0000-00003A4D0000}"/>
    <cellStyle name="40% - Accent6 27 3 2" xfId="20084" xr:uid="{00000000-0005-0000-0000-00003B4D0000}"/>
    <cellStyle name="40% - Accent6 27 3 3" xfId="20085" xr:uid="{00000000-0005-0000-0000-00003C4D0000}"/>
    <cellStyle name="40% - Accent6 27 3_Essbase BS Tax Accounts EOY" xfId="20086" xr:uid="{00000000-0005-0000-0000-00003D4D0000}"/>
    <cellStyle name="40% - Accent6 27 4" xfId="20087" xr:uid="{00000000-0005-0000-0000-00003E4D0000}"/>
    <cellStyle name="40% - Accent6 27 5" xfId="20088" xr:uid="{00000000-0005-0000-0000-00003F4D0000}"/>
    <cellStyle name="40% - Accent6 27 6" xfId="20089" xr:uid="{00000000-0005-0000-0000-0000404D0000}"/>
    <cellStyle name="40% - Accent6 27_Essbase BS Tax Accounts EOY" xfId="20090" xr:uid="{00000000-0005-0000-0000-0000414D0000}"/>
    <cellStyle name="40% - Accent6 28" xfId="20091" xr:uid="{00000000-0005-0000-0000-0000424D0000}"/>
    <cellStyle name="40% - Accent6 28 2" xfId="20092" xr:uid="{00000000-0005-0000-0000-0000434D0000}"/>
    <cellStyle name="40% - Accent6 28 2 2" xfId="20093" xr:uid="{00000000-0005-0000-0000-0000444D0000}"/>
    <cellStyle name="40% - Accent6 28 2 2 2" xfId="20094" xr:uid="{00000000-0005-0000-0000-0000454D0000}"/>
    <cellStyle name="40% - Accent6 28 2 3" xfId="20095" xr:uid="{00000000-0005-0000-0000-0000464D0000}"/>
    <cellStyle name="40% - Accent6 28 2 4" xfId="20096" xr:uid="{00000000-0005-0000-0000-0000474D0000}"/>
    <cellStyle name="40% - Accent6 28 3" xfId="20097" xr:uid="{00000000-0005-0000-0000-0000484D0000}"/>
    <cellStyle name="40% - Accent6 28 3 2" xfId="20098" xr:uid="{00000000-0005-0000-0000-0000494D0000}"/>
    <cellStyle name="40% - Accent6 28 4" xfId="20099" xr:uid="{00000000-0005-0000-0000-00004A4D0000}"/>
    <cellStyle name="40% - Accent6 28 5" xfId="20100" xr:uid="{00000000-0005-0000-0000-00004B4D0000}"/>
    <cellStyle name="40% - Accent6 28 6" xfId="20101" xr:uid="{00000000-0005-0000-0000-00004C4D0000}"/>
    <cellStyle name="40% - Accent6 28_Essbase BS Tax Accounts EOY" xfId="20102" xr:uid="{00000000-0005-0000-0000-00004D4D0000}"/>
    <cellStyle name="40% - Accent6 29" xfId="20103" xr:uid="{00000000-0005-0000-0000-00004E4D0000}"/>
    <cellStyle name="40% - Accent6 29 2" xfId="20104" xr:uid="{00000000-0005-0000-0000-00004F4D0000}"/>
    <cellStyle name="40% - Accent6 29 2 2" xfId="20105" xr:uid="{00000000-0005-0000-0000-0000504D0000}"/>
    <cellStyle name="40% - Accent6 29 2 3" xfId="20106" xr:uid="{00000000-0005-0000-0000-0000514D0000}"/>
    <cellStyle name="40% - Accent6 29 3" xfId="20107" xr:uid="{00000000-0005-0000-0000-0000524D0000}"/>
    <cellStyle name="40% - Accent6 29 4" xfId="20108" xr:uid="{00000000-0005-0000-0000-0000534D0000}"/>
    <cellStyle name="40% - Accent6 29 5" xfId="20109" xr:uid="{00000000-0005-0000-0000-0000544D0000}"/>
    <cellStyle name="40% - Accent6 29_Essbase BS Tax Accounts EOY" xfId="20110" xr:uid="{00000000-0005-0000-0000-0000554D0000}"/>
    <cellStyle name="40% - Accent6 3" xfId="20111" xr:uid="{00000000-0005-0000-0000-0000564D0000}"/>
    <cellStyle name="40% - Accent6 3 2" xfId="20112" xr:uid="{00000000-0005-0000-0000-0000574D0000}"/>
    <cellStyle name="40% - Accent6 3 2 10" xfId="20113" xr:uid="{00000000-0005-0000-0000-0000584D0000}"/>
    <cellStyle name="40% - Accent6 3 2 2" xfId="20114" xr:uid="{00000000-0005-0000-0000-0000594D0000}"/>
    <cellStyle name="40% - Accent6 3 2 2 2" xfId="20115" xr:uid="{00000000-0005-0000-0000-00005A4D0000}"/>
    <cellStyle name="40% - Accent6 3 2 2 2 2" xfId="20116" xr:uid="{00000000-0005-0000-0000-00005B4D0000}"/>
    <cellStyle name="40% - Accent6 3 2 2 3" xfId="20117" xr:uid="{00000000-0005-0000-0000-00005C4D0000}"/>
    <cellStyle name="40% - Accent6 3 2 2_Essbase BS Tax Accounts EOY" xfId="20118" xr:uid="{00000000-0005-0000-0000-00005D4D0000}"/>
    <cellStyle name="40% - Accent6 3 2 3" xfId="20119" xr:uid="{00000000-0005-0000-0000-00005E4D0000}"/>
    <cellStyle name="40% - Accent6 3 2 3 2" xfId="20120" xr:uid="{00000000-0005-0000-0000-00005F4D0000}"/>
    <cellStyle name="40% - Accent6 3 2 3 2 2" xfId="20121" xr:uid="{00000000-0005-0000-0000-0000604D0000}"/>
    <cellStyle name="40% - Accent6 3 2 4" xfId="20122" xr:uid="{00000000-0005-0000-0000-0000614D0000}"/>
    <cellStyle name="40% - Accent6 3 2 4 2" xfId="20123" xr:uid="{00000000-0005-0000-0000-0000624D0000}"/>
    <cellStyle name="40% - Accent6 3 2 4 2 2" xfId="20124" xr:uid="{00000000-0005-0000-0000-0000634D0000}"/>
    <cellStyle name="40% - Accent6 3 2 4 3" xfId="20125" xr:uid="{00000000-0005-0000-0000-0000644D0000}"/>
    <cellStyle name="40% - Accent6 3 2 4 4" xfId="20126" xr:uid="{00000000-0005-0000-0000-0000654D0000}"/>
    <cellStyle name="40% - Accent6 3 2 5" xfId="20127" xr:uid="{00000000-0005-0000-0000-0000664D0000}"/>
    <cellStyle name="40% - Accent6 3 2 5 2" xfId="20128" xr:uid="{00000000-0005-0000-0000-0000674D0000}"/>
    <cellStyle name="40% - Accent6 3 2 5 2 2" xfId="20129" xr:uid="{00000000-0005-0000-0000-0000684D0000}"/>
    <cellStyle name="40% - Accent6 3 2 5 3" xfId="20130" xr:uid="{00000000-0005-0000-0000-0000694D0000}"/>
    <cellStyle name="40% - Accent6 3 2 5 4" xfId="20131" xr:uid="{00000000-0005-0000-0000-00006A4D0000}"/>
    <cellStyle name="40% - Accent6 3 2 5_Essbase BS Tax Accounts EOY" xfId="20132" xr:uid="{00000000-0005-0000-0000-00006B4D0000}"/>
    <cellStyle name="40% - Accent6 3 2 6" xfId="20133" xr:uid="{00000000-0005-0000-0000-00006C4D0000}"/>
    <cellStyle name="40% - Accent6 3 2 6 2" xfId="20134" xr:uid="{00000000-0005-0000-0000-00006D4D0000}"/>
    <cellStyle name="40% - Accent6 3 2 6 2 2" xfId="20135" xr:uid="{00000000-0005-0000-0000-00006E4D0000}"/>
    <cellStyle name="40% - Accent6 3 2 6 3" xfId="20136" xr:uid="{00000000-0005-0000-0000-00006F4D0000}"/>
    <cellStyle name="40% - Accent6 3 2 7" xfId="20137" xr:uid="{00000000-0005-0000-0000-0000704D0000}"/>
    <cellStyle name="40% - Accent6 3 2 7 2" xfId="20138" xr:uid="{00000000-0005-0000-0000-0000714D0000}"/>
    <cellStyle name="40% - Accent6 3 2 8" xfId="20139" xr:uid="{00000000-0005-0000-0000-0000724D0000}"/>
    <cellStyle name="40% - Accent6 3 2 9" xfId="20140" xr:uid="{00000000-0005-0000-0000-0000734D0000}"/>
    <cellStyle name="40% - Accent6 3 2_Basis Info" xfId="20141" xr:uid="{00000000-0005-0000-0000-0000744D0000}"/>
    <cellStyle name="40% - Accent6 3 3" xfId="20142" xr:uid="{00000000-0005-0000-0000-0000754D0000}"/>
    <cellStyle name="40% - Accent6 3 3 2" xfId="20143" xr:uid="{00000000-0005-0000-0000-0000764D0000}"/>
    <cellStyle name="40% - Accent6 3 3 2 2" xfId="20144" xr:uid="{00000000-0005-0000-0000-0000774D0000}"/>
    <cellStyle name="40% - Accent6 3 3 2 3" xfId="20145" xr:uid="{00000000-0005-0000-0000-0000784D0000}"/>
    <cellStyle name="40% - Accent6 3 3 2 4" xfId="20146" xr:uid="{00000000-0005-0000-0000-0000794D0000}"/>
    <cellStyle name="40% - Accent6 3 3 2_Essbase BS Tax Accounts EOY" xfId="20147" xr:uid="{00000000-0005-0000-0000-00007A4D0000}"/>
    <cellStyle name="40% - Accent6 3 3 3" xfId="20148" xr:uid="{00000000-0005-0000-0000-00007B4D0000}"/>
    <cellStyle name="40% - Accent6 3 3 4" xfId="20149" xr:uid="{00000000-0005-0000-0000-00007C4D0000}"/>
    <cellStyle name="40% - Accent6 3 3 4 2" xfId="20150" xr:uid="{00000000-0005-0000-0000-00007D4D0000}"/>
    <cellStyle name="40% - Accent6 3 3 5" xfId="20151" xr:uid="{00000000-0005-0000-0000-00007E4D0000}"/>
    <cellStyle name="40% - Accent6 3 3 6" xfId="20152" xr:uid="{00000000-0005-0000-0000-00007F4D0000}"/>
    <cellStyle name="40% - Accent6 3 3_Essbase BS Tax Accounts EOY" xfId="20153" xr:uid="{00000000-0005-0000-0000-0000804D0000}"/>
    <cellStyle name="40% - Accent6 3 4" xfId="20154" xr:uid="{00000000-0005-0000-0000-0000814D0000}"/>
    <cellStyle name="40% - Accent6 3 4 2" xfId="20155" xr:uid="{00000000-0005-0000-0000-0000824D0000}"/>
    <cellStyle name="40% - Accent6 3 4 2 2" xfId="20156" xr:uid="{00000000-0005-0000-0000-0000834D0000}"/>
    <cellStyle name="40% - Accent6 3 4 2 3" xfId="20157" xr:uid="{00000000-0005-0000-0000-0000844D0000}"/>
    <cellStyle name="40% - Accent6 3 4 2_Essbase BS Tax Accounts EOY" xfId="20158" xr:uid="{00000000-0005-0000-0000-0000854D0000}"/>
    <cellStyle name="40% - Accent6 3 4_Essbase BS Tax Accounts EOY" xfId="20159" xr:uid="{00000000-0005-0000-0000-0000864D0000}"/>
    <cellStyle name="40% - Accent6 3 5" xfId="20160" xr:uid="{00000000-0005-0000-0000-0000874D0000}"/>
    <cellStyle name="40% - Accent6 3 5 2" xfId="20161" xr:uid="{00000000-0005-0000-0000-0000884D0000}"/>
    <cellStyle name="40% - Accent6 3 5 2 2" xfId="20162" xr:uid="{00000000-0005-0000-0000-0000894D0000}"/>
    <cellStyle name="40% - Accent6 3 5 2 2 2" xfId="20163" xr:uid="{00000000-0005-0000-0000-00008A4D0000}"/>
    <cellStyle name="40% - Accent6 3 5 2 3" xfId="20164" xr:uid="{00000000-0005-0000-0000-00008B4D0000}"/>
    <cellStyle name="40% - Accent6 3 5 2 4" xfId="20165" xr:uid="{00000000-0005-0000-0000-00008C4D0000}"/>
    <cellStyle name="40% - Accent6 3 5 3" xfId="20166" xr:uid="{00000000-0005-0000-0000-00008D4D0000}"/>
    <cellStyle name="40% - Accent6 3 5 3 2" xfId="20167" xr:uid="{00000000-0005-0000-0000-00008E4D0000}"/>
    <cellStyle name="40% - Accent6 3 5 3 3" xfId="20168" xr:uid="{00000000-0005-0000-0000-00008F4D0000}"/>
    <cellStyle name="40% - Accent6 3 5 3_Essbase BS Tax Accounts EOY" xfId="20169" xr:uid="{00000000-0005-0000-0000-0000904D0000}"/>
    <cellStyle name="40% - Accent6 3 5 4" xfId="20170" xr:uid="{00000000-0005-0000-0000-0000914D0000}"/>
    <cellStyle name="40% - Accent6 3 5 5" xfId="20171" xr:uid="{00000000-0005-0000-0000-0000924D0000}"/>
    <cellStyle name="40% - Accent6 3 5 6" xfId="20172" xr:uid="{00000000-0005-0000-0000-0000934D0000}"/>
    <cellStyle name="40% - Accent6 3 5 7" xfId="20173" xr:uid="{00000000-0005-0000-0000-0000944D0000}"/>
    <cellStyle name="40% - Accent6 3 5_Essbase BS Tax Accounts EOY" xfId="20174" xr:uid="{00000000-0005-0000-0000-0000954D0000}"/>
    <cellStyle name="40% - Accent6 3 6" xfId="20175" xr:uid="{00000000-0005-0000-0000-0000964D0000}"/>
    <cellStyle name="40% - Accent6 3 6 2" xfId="20176" xr:uid="{00000000-0005-0000-0000-0000974D0000}"/>
    <cellStyle name="40% - Accent6 3 6 2 2" xfId="20177" xr:uid="{00000000-0005-0000-0000-0000984D0000}"/>
    <cellStyle name="40% - Accent6 3 6 3" xfId="20178" xr:uid="{00000000-0005-0000-0000-0000994D0000}"/>
    <cellStyle name="40% - Accent6 3 6 4" xfId="20179" xr:uid="{00000000-0005-0000-0000-00009A4D0000}"/>
    <cellStyle name="40% - Accent6 3 6 5" xfId="20180" xr:uid="{00000000-0005-0000-0000-00009B4D0000}"/>
    <cellStyle name="40% - Accent6 3 6_Essbase BS Tax Accounts EOY" xfId="20181" xr:uid="{00000000-0005-0000-0000-00009C4D0000}"/>
    <cellStyle name="40% - Accent6 3 7" xfId="20182" xr:uid="{00000000-0005-0000-0000-00009D4D0000}"/>
    <cellStyle name="40% - Accent6 3 7 2" xfId="20183" xr:uid="{00000000-0005-0000-0000-00009E4D0000}"/>
    <cellStyle name="40% - Accent6 3 7 2 2" xfId="20184" xr:uid="{00000000-0005-0000-0000-00009F4D0000}"/>
    <cellStyle name="40% - Accent6 3 7 3" xfId="20185" xr:uid="{00000000-0005-0000-0000-0000A04D0000}"/>
    <cellStyle name="40% - Accent6 3 7 4" xfId="20186" xr:uid="{00000000-0005-0000-0000-0000A14D0000}"/>
    <cellStyle name="40% - Accent6 3 7_Essbase BS Tax Accounts EOY" xfId="20187" xr:uid="{00000000-0005-0000-0000-0000A24D0000}"/>
    <cellStyle name="40% - Accent6 3 8" xfId="20188" xr:uid="{00000000-0005-0000-0000-0000A34D0000}"/>
    <cellStyle name="40% - Accent6 3 8 2" xfId="20189" xr:uid="{00000000-0005-0000-0000-0000A44D0000}"/>
    <cellStyle name="40% - Accent6 3 8 2 2" xfId="20190" xr:uid="{00000000-0005-0000-0000-0000A54D0000}"/>
    <cellStyle name="40% - Accent6 3 8 3" xfId="20191" xr:uid="{00000000-0005-0000-0000-0000A64D0000}"/>
    <cellStyle name="40% - Accent6 3 8 4" xfId="20192" xr:uid="{00000000-0005-0000-0000-0000A74D0000}"/>
    <cellStyle name="40% - Accent6 3 8_Essbase BS Tax Accounts EOY" xfId="20193" xr:uid="{00000000-0005-0000-0000-0000A84D0000}"/>
    <cellStyle name="40% - Accent6 3 9" xfId="20194" xr:uid="{00000000-0005-0000-0000-0000A94D0000}"/>
    <cellStyle name="40% - Accent6 3 9 2" xfId="20195" xr:uid="{00000000-0005-0000-0000-0000AA4D0000}"/>
    <cellStyle name="40% - Accent6 3_Cap Software Basis Adj" xfId="20196" xr:uid="{00000000-0005-0000-0000-0000AB4D0000}"/>
    <cellStyle name="40% - Accent6 30" xfId="20197" xr:uid="{00000000-0005-0000-0000-0000AC4D0000}"/>
    <cellStyle name="40% - Accent6 30 2" xfId="20198" xr:uid="{00000000-0005-0000-0000-0000AD4D0000}"/>
    <cellStyle name="40% - Accent6 30 2 2" xfId="20199" xr:uid="{00000000-0005-0000-0000-0000AE4D0000}"/>
    <cellStyle name="40% - Accent6 30 2 3" xfId="20200" xr:uid="{00000000-0005-0000-0000-0000AF4D0000}"/>
    <cellStyle name="40% - Accent6 30 3" xfId="20201" xr:uid="{00000000-0005-0000-0000-0000B04D0000}"/>
    <cellStyle name="40% - Accent6 30 4" xfId="20202" xr:uid="{00000000-0005-0000-0000-0000B14D0000}"/>
    <cellStyle name="40% - Accent6 30 5" xfId="20203" xr:uid="{00000000-0005-0000-0000-0000B24D0000}"/>
    <cellStyle name="40% - Accent6 30_Essbase BS Tax Accounts EOY" xfId="20204" xr:uid="{00000000-0005-0000-0000-0000B34D0000}"/>
    <cellStyle name="40% - Accent6 31" xfId="20205" xr:uid="{00000000-0005-0000-0000-0000B44D0000}"/>
    <cellStyle name="40% - Accent6 31 2" xfId="20206" xr:uid="{00000000-0005-0000-0000-0000B54D0000}"/>
    <cellStyle name="40% - Accent6 31 2 2" xfId="20207" xr:uid="{00000000-0005-0000-0000-0000B64D0000}"/>
    <cellStyle name="40% - Accent6 31 2 2 2" xfId="20208" xr:uid="{00000000-0005-0000-0000-0000B74D0000}"/>
    <cellStyle name="40% - Accent6 31 2 2 2 2" xfId="20209" xr:uid="{00000000-0005-0000-0000-0000B84D0000}"/>
    <cellStyle name="40% - Accent6 31 2 2 2 3" xfId="20210" xr:uid="{00000000-0005-0000-0000-0000B94D0000}"/>
    <cellStyle name="40% - Accent6 31 2 2 2_Essbase BS Tax Accounts EOY" xfId="20211" xr:uid="{00000000-0005-0000-0000-0000BA4D0000}"/>
    <cellStyle name="40% - Accent6 31 2 2 3" xfId="20212" xr:uid="{00000000-0005-0000-0000-0000BB4D0000}"/>
    <cellStyle name="40% - Accent6 31 2 2 4" xfId="20213" xr:uid="{00000000-0005-0000-0000-0000BC4D0000}"/>
    <cellStyle name="40% - Accent6 31 2 2_Essbase BS Tax Accounts EOY" xfId="20214" xr:uid="{00000000-0005-0000-0000-0000BD4D0000}"/>
    <cellStyle name="40% - Accent6 31 2 3" xfId="20215" xr:uid="{00000000-0005-0000-0000-0000BE4D0000}"/>
    <cellStyle name="40% - Accent6 31 2 3 2" xfId="20216" xr:uid="{00000000-0005-0000-0000-0000BF4D0000}"/>
    <cellStyle name="40% - Accent6 31 2 3 3" xfId="20217" xr:uid="{00000000-0005-0000-0000-0000C04D0000}"/>
    <cellStyle name="40% - Accent6 31 2 3_Essbase BS Tax Accounts EOY" xfId="20218" xr:uid="{00000000-0005-0000-0000-0000C14D0000}"/>
    <cellStyle name="40% - Accent6 31 2 4" xfId="20219" xr:uid="{00000000-0005-0000-0000-0000C24D0000}"/>
    <cellStyle name="40% - Accent6 31 2 5" xfId="20220" xr:uid="{00000000-0005-0000-0000-0000C34D0000}"/>
    <cellStyle name="40% - Accent6 31 2_Essbase BS Tax Accounts EOY" xfId="20221" xr:uid="{00000000-0005-0000-0000-0000C44D0000}"/>
    <cellStyle name="40% - Accent6 31 3" xfId="20222" xr:uid="{00000000-0005-0000-0000-0000C54D0000}"/>
    <cellStyle name="40% - Accent6 31 3 2" xfId="20223" xr:uid="{00000000-0005-0000-0000-0000C64D0000}"/>
    <cellStyle name="40% - Accent6 31 3 2 2" xfId="20224" xr:uid="{00000000-0005-0000-0000-0000C74D0000}"/>
    <cellStyle name="40% - Accent6 31 3 2 3" xfId="20225" xr:uid="{00000000-0005-0000-0000-0000C84D0000}"/>
    <cellStyle name="40% - Accent6 31 3 2_Essbase BS Tax Accounts EOY" xfId="20226" xr:uid="{00000000-0005-0000-0000-0000C94D0000}"/>
    <cellStyle name="40% - Accent6 31 3 3" xfId="20227" xr:uid="{00000000-0005-0000-0000-0000CA4D0000}"/>
    <cellStyle name="40% - Accent6 31 3 4" xfId="20228" xr:uid="{00000000-0005-0000-0000-0000CB4D0000}"/>
    <cellStyle name="40% - Accent6 31 3_Essbase BS Tax Accounts EOY" xfId="20229" xr:uid="{00000000-0005-0000-0000-0000CC4D0000}"/>
    <cellStyle name="40% - Accent6 31 4" xfId="20230" xr:uid="{00000000-0005-0000-0000-0000CD4D0000}"/>
    <cellStyle name="40% - Accent6 31 4 2" xfId="20231" xr:uid="{00000000-0005-0000-0000-0000CE4D0000}"/>
    <cellStyle name="40% - Accent6 31 4 3" xfId="20232" xr:uid="{00000000-0005-0000-0000-0000CF4D0000}"/>
    <cellStyle name="40% - Accent6 31 4_Essbase BS Tax Accounts EOY" xfId="20233" xr:uid="{00000000-0005-0000-0000-0000D04D0000}"/>
    <cellStyle name="40% - Accent6 31 5" xfId="20234" xr:uid="{00000000-0005-0000-0000-0000D14D0000}"/>
    <cellStyle name="40% - Accent6 31 5 2" xfId="20235" xr:uid="{00000000-0005-0000-0000-0000D24D0000}"/>
    <cellStyle name="40% - Accent6 31 5 3" xfId="20236" xr:uid="{00000000-0005-0000-0000-0000D34D0000}"/>
    <cellStyle name="40% - Accent6 31 5_Essbase BS Tax Accounts EOY" xfId="20237" xr:uid="{00000000-0005-0000-0000-0000D44D0000}"/>
    <cellStyle name="40% - Accent6 31 6" xfId="20238" xr:uid="{00000000-0005-0000-0000-0000D54D0000}"/>
    <cellStyle name="40% - Accent6 31 7" xfId="20239" xr:uid="{00000000-0005-0000-0000-0000D64D0000}"/>
    <cellStyle name="40% - Accent6 31_Essbase BS Tax Accounts EOY" xfId="20240" xr:uid="{00000000-0005-0000-0000-0000D74D0000}"/>
    <cellStyle name="40% - Accent6 32" xfId="20241" xr:uid="{00000000-0005-0000-0000-0000D84D0000}"/>
    <cellStyle name="40% - Accent6 32 2" xfId="20242" xr:uid="{00000000-0005-0000-0000-0000D94D0000}"/>
    <cellStyle name="40% - Accent6 32 2 2" xfId="20243" xr:uid="{00000000-0005-0000-0000-0000DA4D0000}"/>
    <cellStyle name="40% - Accent6 32 2 2 2" xfId="20244" xr:uid="{00000000-0005-0000-0000-0000DB4D0000}"/>
    <cellStyle name="40% - Accent6 32 2 2 2 2" xfId="20245" xr:uid="{00000000-0005-0000-0000-0000DC4D0000}"/>
    <cellStyle name="40% - Accent6 32 2 2 2 3" xfId="20246" xr:uid="{00000000-0005-0000-0000-0000DD4D0000}"/>
    <cellStyle name="40% - Accent6 32 2 2 2_Essbase BS Tax Accounts EOY" xfId="20247" xr:uid="{00000000-0005-0000-0000-0000DE4D0000}"/>
    <cellStyle name="40% - Accent6 32 2 2 3" xfId="20248" xr:uid="{00000000-0005-0000-0000-0000DF4D0000}"/>
    <cellStyle name="40% - Accent6 32 2 2 4" xfId="20249" xr:uid="{00000000-0005-0000-0000-0000E04D0000}"/>
    <cellStyle name="40% - Accent6 32 2 2_Essbase BS Tax Accounts EOY" xfId="20250" xr:uid="{00000000-0005-0000-0000-0000E14D0000}"/>
    <cellStyle name="40% - Accent6 32 2 3" xfId="20251" xr:uid="{00000000-0005-0000-0000-0000E24D0000}"/>
    <cellStyle name="40% - Accent6 32 2 3 2" xfId="20252" xr:uid="{00000000-0005-0000-0000-0000E34D0000}"/>
    <cellStyle name="40% - Accent6 32 2 3 3" xfId="20253" xr:uid="{00000000-0005-0000-0000-0000E44D0000}"/>
    <cellStyle name="40% - Accent6 32 2 3_Essbase BS Tax Accounts EOY" xfId="20254" xr:uid="{00000000-0005-0000-0000-0000E54D0000}"/>
    <cellStyle name="40% - Accent6 32 2 4" xfId="20255" xr:uid="{00000000-0005-0000-0000-0000E64D0000}"/>
    <cellStyle name="40% - Accent6 32 2 5" xfId="20256" xr:uid="{00000000-0005-0000-0000-0000E74D0000}"/>
    <cellStyle name="40% - Accent6 32 2_Essbase BS Tax Accounts EOY" xfId="20257" xr:uid="{00000000-0005-0000-0000-0000E84D0000}"/>
    <cellStyle name="40% - Accent6 32 3" xfId="20258" xr:uid="{00000000-0005-0000-0000-0000E94D0000}"/>
    <cellStyle name="40% - Accent6 32 3 2" xfId="20259" xr:uid="{00000000-0005-0000-0000-0000EA4D0000}"/>
    <cellStyle name="40% - Accent6 32 3 2 2" xfId="20260" xr:uid="{00000000-0005-0000-0000-0000EB4D0000}"/>
    <cellStyle name="40% - Accent6 32 3 2 3" xfId="20261" xr:uid="{00000000-0005-0000-0000-0000EC4D0000}"/>
    <cellStyle name="40% - Accent6 32 3 2_Essbase BS Tax Accounts EOY" xfId="20262" xr:uid="{00000000-0005-0000-0000-0000ED4D0000}"/>
    <cellStyle name="40% - Accent6 32 3 3" xfId="20263" xr:uid="{00000000-0005-0000-0000-0000EE4D0000}"/>
    <cellStyle name="40% - Accent6 32 3 4" xfId="20264" xr:uid="{00000000-0005-0000-0000-0000EF4D0000}"/>
    <cellStyle name="40% - Accent6 32 3_Essbase BS Tax Accounts EOY" xfId="20265" xr:uid="{00000000-0005-0000-0000-0000F04D0000}"/>
    <cellStyle name="40% - Accent6 32 4" xfId="20266" xr:uid="{00000000-0005-0000-0000-0000F14D0000}"/>
    <cellStyle name="40% - Accent6 32 4 2" xfId="20267" xr:uid="{00000000-0005-0000-0000-0000F24D0000}"/>
    <cellStyle name="40% - Accent6 32 4 3" xfId="20268" xr:uid="{00000000-0005-0000-0000-0000F34D0000}"/>
    <cellStyle name="40% - Accent6 32 4_Essbase BS Tax Accounts EOY" xfId="20269" xr:uid="{00000000-0005-0000-0000-0000F44D0000}"/>
    <cellStyle name="40% - Accent6 32 5" xfId="20270" xr:uid="{00000000-0005-0000-0000-0000F54D0000}"/>
    <cellStyle name="40% - Accent6 32 5 2" xfId="20271" xr:uid="{00000000-0005-0000-0000-0000F64D0000}"/>
    <cellStyle name="40% - Accent6 32 5 3" xfId="20272" xr:uid="{00000000-0005-0000-0000-0000F74D0000}"/>
    <cellStyle name="40% - Accent6 32 5_Essbase BS Tax Accounts EOY" xfId="20273" xr:uid="{00000000-0005-0000-0000-0000F84D0000}"/>
    <cellStyle name="40% - Accent6 32 6" xfId="20274" xr:uid="{00000000-0005-0000-0000-0000F94D0000}"/>
    <cellStyle name="40% - Accent6 32 7" xfId="20275" xr:uid="{00000000-0005-0000-0000-0000FA4D0000}"/>
    <cellStyle name="40% - Accent6 32_Essbase BS Tax Accounts EOY" xfId="20276" xr:uid="{00000000-0005-0000-0000-0000FB4D0000}"/>
    <cellStyle name="40% - Accent6 33" xfId="20277" xr:uid="{00000000-0005-0000-0000-0000FC4D0000}"/>
    <cellStyle name="40% - Accent6 33 2" xfId="20278" xr:uid="{00000000-0005-0000-0000-0000FD4D0000}"/>
    <cellStyle name="40% - Accent6 33 2 2" xfId="20279" xr:uid="{00000000-0005-0000-0000-0000FE4D0000}"/>
    <cellStyle name="40% - Accent6 33 2 2 2" xfId="20280" xr:uid="{00000000-0005-0000-0000-0000FF4D0000}"/>
    <cellStyle name="40% - Accent6 33 2 2 2 2" xfId="20281" xr:uid="{00000000-0005-0000-0000-0000004E0000}"/>
    <cellStyle name="40% - Accent6 33 2 2 2 3" xfId="20282" xr:uid="{00000000-0005-0000-0000-0000014E0000}"/>
    <cellStyle name="40% - Accent6 33 2 2 2_Essbase BS Tax Accounts EOY" xfId="20283" xr:uid="{00000000-0005-0000-0000-0000024E0000}"/>
    <cellStyle name="40% - Accent6 33 2 2 3" xfId="20284" xr:uid="{00000000-0005-0000-0000-0000034E0000}"/>
    <cellStyle name="40% - Accent6 33 2 2 4" xfId="20285" xr:uid="{00000000-0005-0000-0000-0000044E0000}"/>
    <cellStyle name="40% - Accent6 33 2 2_Essbase BS Tax Accounts EOY" xfId="20286" xr:uid="{00000000-0005-0000-0000-0000054E0000}"/>
    <cellStyle name="40% - Accent6 33 2 3" xfId="20287" xr:uid="{00000000-0005-0000-0000-0000064E0000}"/>
    <cellStyle name="40% - Accent6 33 2 3 2" xfId="20288" xr:uid="{00000000-0005-0000-0000-0000074E0000}"/>
    <cellStyle name="40% - Accent6 33 2 3 3" xfId="20289" xr:uid="{00000000-0005-0000-0000-0000084E0000}"/>
    <cellStyle name="40% - Accent6 33 2 3_Essbase BS Tax Accounts EOY" xfId="20290" xr:uid="{00000000-0005-0000-0000-0000094E0000}"/>
    <cellStyle name="40% - Accent6 33 2 4" xfId="20291" xr:uid="{00000000-0005-0000-0000-00000A4E0000}"/>
    <cellStyle name="40% - Accent6 33 2 5" xfId="20292" xr:uid="{00000000-0005-0000-0000-00000B4E0000}"/>
    <cellStyle name="40% - Accent6 33 2_Essbase BS Tax Accounts EOY" xfId="20293" xr:uid="{00000000-0005-0000-0000-00000C4E0000}"/>
    <cellStyle name="40% - Accent6 33 3" xfId="20294" xr:uid="{00000000-0005-0000-0000-00000D4E0000}"/>
    <cellStyle name="40% - Accent6 33 3 2" xfId="20295" xr:uid="{00000000-0005-0000-0000-00000E4E0000}"/>
    <cellStyle name="40% - Accent6 33 3 2 2" xfId="20296" xr:uid="{00000000-0005-0000-0000-00000F4E0000}"/>
    <cellStyle name="40% - Accent6 33 3 2 3" xfId="20297" xr:uid="{00000000-0005-0000-0000-0000104E0000}"/>
    <cellStyle name="40% - Accent6 33 3 2_Essbase BS Tax Accounts EOY" xfId="20298" xr:uid="{00000000-0005-0000-0000-0000114E0000}"/>
    <cellStyle name="40% - Accent6 33 3 3" xfId="20299" xr:uid="{00000000-0005-0000-0000-0000124E0000}"/>
    <cellStyle name="40% - Accent6 33 3 4" xfId="20300" xr:uid="{00000000-0005-0000-0000-0000134E0000}"/>
    <cellStyle name="40% - Accent6 33 3_Essbase BS Tax Accounts EOY" xfId="20301" xr:uid="{00000000-0005-0000-0000-0000144E0000}"/>
    <cellStyle name="40% - Accent6 33 4" xfId="20302" xr:uid="{00000000-0005-0000-0000-0000154E0000}"/>
    <cellStyle name="40% - Accent6 33 4 2" xfId="20303" xr:uid="{00000000-0005-0000-0000-0000164E0000}"/>
    <cellStyle name="40% - Accent6 33 4 3" xfId="20304" xr:uid="{00000000-0005-0000-0000-0000174E0000}"/>
    <cellStyle name="40% - Accent6 33 4_Essbase BS Tax Accounts EOY" xfId="20305" xr:uid="{00000000-0005-0000-0000-0000184E0000}"/>
    <cellStyle name="40% - Accent6 33 5" xfId="20306" xr:uid="{00000000-0005-0000-0000-0000194E0000}"/>
    <cellStyle name="40% - Accent6 33 5 2" xfId="20307" xr:uid="{00000000-0005-0000-0000-00001A4E0000}"/>
    <cellStyle name="40% - Accent6 33 5 3" xfId="20308" xr:uid="{00000000-0005-0000-0000-00001B4E0000}"/>
    <cellStyle name="40% - Accent6 33 5_Essbase BS Tax Accounts EOY" xfId="20309" xr:uid="{00000000-0005-0000-0000-00001C4E0000}"/>
    <cellStyle name="40% - Accent6 33 6" xfId="20310" xr:uid="{00000000-0005-0000-0000-00001D4E0000}"/>
    <cellStyle name="40% - Accent6 33 7" xfId="20311" xr:uid="{00000000-0005-0000-0000-00001E4E0000}"/>
    <cellStyle name="40% - Accent6 33_Essbase BS Tax Accounts EOY" xfId="20312" xr:uid="{00000000-0005-0000-0000-00001F4E0000}"/>
    <cellStyle name="40% - Accent6 34" xfId="20313" xr:uid="{00000000-0005-0000-0000-0000204E0000}"/>
    <cellStyle name="40% - Accent6 34 2" xfId="20314" xr:uid="{00000000-0005-0000-0000-0000214E0000}"/>
    <cellStyle name="40% - Accent6 34 2 2" xfId="20315" xr:uid="{00000000-0005-0000-0000-0000224E0000}"/>
    <cellStyle name="40% - Accent6 34 2 2 2" xfId="20316" xr:uid="{00000000-0005-0000-0000-0000234E0000}"/>
    <cellStyle name="40% - Accent6 34 2 2 3" xfId="20317" xr:uid="{00000000-0005-0000-0000-0000244E0000}"/>
    <cellStyle name="40% - Accent6 34 2 2_Essbase BS Tax Accounts EOY" xfId="20318" xr:uid="{00000000-0005-0000-0000-0000254E0000}"/>
    <cellStyle name="40% - Accent6 34 2 3" xfId="20319" xr:uid="{00000000-0005-0000-0000-0000264E0000}"/>
    <cellStyle name="40% - Accent6 34 2 4" xfId="20320" xr:uid="{00000000-0005-0000-0000-0000274E0000}"/>
    <cellStyle name="40% - Accent6 34 2_Essbase BS Tax Accounts EOY" xfId="20321" xr:uid="{00000000-0005-0000-0000-0000284E0000}"/>
    <cellStyle name="40% - Accent6 34 3" xfId="20322" xr:uid="{00000000-0005-0000-0000-0000294E0000}"/>
    <cellStyle name="40% - Accent6 34 3 2" xfId="20323" xr:uid="{00000000-0005-0000-0000-00002A4E0000}"/>
    <cellStyle name="40% - Accent6 34 3 3" xfId="20324" xr:uid="{00000000-0005-0000-0000-00002B4E0000}"/>
    <cellStyle name="40% - Accent6 34 3_Essbase BS Tax Accounts EOY" xfId="20325" xr:uid="{00000000-0005-0000-0000-00002C4E0000}"/>
    <cellStyle name="40% - Accent6 34 4" xfId="20326" xr:uid="{00000000-0005-0000-0000-00002D4E0000}"/>
    <cellStyle name="40% - Accent6 34 4 2" xfId="20327" xr:uid="{00000000-0005-0000-0000-00002E4E0000}"/>
    <cellStyle name="40% - Accent6 34 5" xfId="20328" xr:uid="{00000000-0005-0000-0000-00002F4E0000}"/>
    <cellStyle name="40% - Accent6 34 6" xfId="20329" xr:uid="{00000000-0005-0000-0000-0000304E0000}"/>
    <cellStyle name="40% - Accent6 34_Essbase BS Tax Accounts EOY" xfId="20330" xr:uid="{00000000-0005-0000-0000-0000314E0000}"/>
    <cellStyle name="40% - Accent6 35" xfId="20331" xr:uid="{00000000-0005-0000-0000-0000324E0000}"/>
    <cellStyle name="40% - Accent6 35 2" xfId="20332" xr:uid="{00000000-0005-0000-0000-0000334E0000}"/>
    <cellStyle name="40% - Accent6 35 2 2" xfId="20333" xr:uid="{00000000-0005-0000-0000-0000344E0000}"/>
    <cellStyle name="40% - Accent6 35 2 2 2" xfId="20334" xr:uid="{00000000-0005-0000-0000-0000354E0000}"/>
    <cellStyle name="40% - Accent6 35 2 2 3" xfId="20335" xr:uid="{00000000-0005-0000-0000-0000364E0000}"/>
    <cellStyle name="40% - Accent6 35 2 2_Essbase BS Tax Accounts EOY" xfId="20336" xr:uid="{00000000-0005-0000-0000-0000374E0000}"/>
    <cellStyle name="40% - Accent6 35 2 3" xfId="20337" xr:uid="{00000000-0005-0000-0000-0000384E0000}"/>
    <cellStyle name="40% - Accent6 35 2 4" xfId="20338" xr:uid="{00000000-0005-0000-0000-0000394E0000}"/>
    <cellStyle name="40% - Accent6 35 2_Essbase BS Tax Accounts EOY" xfId="20339" xr:uid="{00000000-0005-0000-0000-00003A4E0000}"/>
    <cellStyle name="40% - Accent6 35 3" xfId="20340" xr:uid="{00000000-0005-0000-0000-00003B4E0000}"/>
    <cellStyle name="40% - Accent6 35 3 2" xfId="20341" xr:uid="{00000000-0005-0000-0000-00003C4E0000}"/>
    <cellStyle name="40% - Accent6 35 3 3" xfId="20342" xr:uid="{00000000-0005-0000-0000-00003D4E0000}"/>
    <cellStyle name="40% - Accent6 35 3_Essbase BS Tax Accounts EOY" xfId="20343" xr:uid="{00000000-0005-0000-0000-00003E4E0000}"/>
    <cellStyle name="40% - Accent6 35 4" xfId="20344" xr:uid="{00000000-0005-0000-0000-00003F4E0000}"/>
    <cellStyle name="40% - Accent6 35 5" xfId="20345" xr:uid="{00000000-0005-0000-0000-0000404E0000}"/>
    <cellStyle name="40% - Accent6 35_Essbase BS Tax Accounts EOY" xfId="20346" xr:uid="{00000000-0005-0000-0000-0000414E0000}"/>
    <cellStyle name="40% - Accent6 36" xfId="20347" xr:uid="{00000000-0005-0000-0000-0000424E0000}"/>
    <cellStyle name="40% - Accent6 36 2" xfId="20348" xr:uid="{00000000-0005-0000-0000-0000434E0000}"/>
    <cellStyle name="40% - Accent6 36 2 2" xfId="20349" xr:uid="{00000000-0005-0000-0000-0000444E0000}"/>
    <cellStyle name="40% - Accent6 36 2 2 2" xfId="20350" xr:uid="{00000000-0005-0000-0000-0000454E0000}"/>
    <cellStyle name="40% - Accent6 36 2 2 3" xfId="20351" xr:uid="{00000000-0005-0000-0000-0000464E0000}"/>
    <cellStyle name="40% - Accent6 36 2 2_Essbase BS Tax Accounts EOY" xfId="20352" xr:uid="{00000000-0005-0000-0000-0000474E0000}"/>
    <cellStyle name="40% - Accent6 36 2 3" xfId="20353" xr:uid="{00000000-0005-0000-0000-0000484E0000}"/>
    <cellStyle name="40% - Accent6 36 2 4" xfId="20354" xr:uid="{00000000-0005-0000-0000-0000494E0000}"/>
    <cellStyle name="40% - Accent6 36 2_Essbase BS Tax Accounts EOY" xfId="20355" xr:uid="{00000000-0005-0000-0000-00004A4E0000}"/>
    <cellStyle name="40% - Accent6 36 3" xfId="20356" xr:uid="{00000000-0005-0000-0000-00004B4E0000}"/>
    <cellStyle name="40% - Accent6 36 3 2" xfId="20357" xr:uid="{00000000-0005-0000-0000-00004C4E0000}"/>
    <cellStyle name="40% - Accent6 36 3 3" xfId="20358" xr:uid="{00000000-0005-0000-0000-00004D4E0000}"/>
    <cellStyle name="40% - Accent6 36 3_Essbase BS Tax Accounts EOY" xfId="20359" xr:uid="{00000000-0005-0000-0000-00004E4E0000}"/>
    <cellStyle name="40% - Accent6 36 4" xfId="20360" xr:uid="{00000000-0005-0000-0000-00004F4E0000}"/>
    <cellStyle name="40% - Accent6 36 5" xfId="20361" xr:uid="{00000000-0005-0000-0000-0000504E0000}"/>
    <cellStyle name="40% - Accent6 36_Essbase BS Tax Accounts EOY" xfId="20362" xr:uid="{00000000-0005-0000-0000-0000514E0000}"/>
    <cellStyle name="40% - Accent6 37" xfId="20363" xr:uid="{00000000-0005-0000-0000-0000524E0000}"/>
    <cellStyle name="40% - Accent6 37 2" xfId="20364" xr:uid="{00000000-0005-0000-0000-0000534E0000}"/>
    <cellStyle name="40% - Accent6 37 2 2" xfId="20365" xr:uid="{00000000-0005-0000-0000-0000544E0000}"/>
    <cellStyle name="40% - Accent6 37 2 2 2" xfId="20366" xr:uid="{00000000-0005-0000-0000-0000554E0000}"/>
    <cellStyle name="40% - Accent6 37 2 2 3" xfId="20367" xr:uid="{00000000-0005-0000-0000-0000564E0000}"/>
    <cellStyle name="40% - Accent6 37 2 2_Essbase BS Tax Accounts EOY" xfId="20368" xr:uid="{00000000-0005-0000-0000-0000574E0000}"/>
    <cellStyle name="40% - Accent6 37 2 3" xfId="20369" xr:uid="{00000000-0005-0000-0000-0000584E0000}"/>
    <cellStyle name="40% - Accent6 37 2 4" xfId="20370" xr:uid="{00000000-0005-0000-0000-0000594E0000}"/>
    <cellStyle name="40% - Accent6 37 2_Essbase BS Tax Accounts EOY" xfId="20371" xr:uid="{00000000-0005-0000-0000-00005A4E0000}"/>
    <cellStyle name="40% - Accent6 37 3" xfId="20372" xr:uid="{00000000-0005-0000-0000-00005B4E0000}"/>
    <cellStyle name="40% - Accent6 37 3 2" xfId="20373" xr:uid="{00000000-0005-0000-0000-00005C4E0000}"/>
    <cellStyle name="40% - Accent6 37 3 3" xfId="20374" xr:uid="{00000000-0005-0000-0000-00005D4E0000}"/>
    <cellStyle name="40% - Accent6 37 3_Essbase BS Tax Accounts EOY" xfId="20375" xr:uid="{00000000-0005-0000-0000-00005E4E0000}"/>
    <cellStyle name="40% - Accent6 37 4" xfId="20376" xr:uid="{00000000-0005-0000-0000-00005F4E0000}"/>
    <cellStyle name="40% - Accent6 37 5" xfId="20377" xr:uid="{00000000-0005-0000-0000-0000604E0000}"/>
    <cellStyle name="40% - Accent6 37_Essbase BS Tax Accounts EOY" xfId="20378" xr:uid="{00000000-0005-0000-0000-0000614E0000}"/>
    <cellStyle name="40% - Accent6 38" xfId="20379" xr:uid="{00000000-0005-0000-0000-0000624E0000}"/>
    <cellStyle name="40% - Accent6 38 2" xfId="20380" xr:uid="{00000000-0005-0000-0000-0000634E0000}"/>
    <cellStyle name="40% - Accent6 38 2 2" xfId="20381" xr:uid="{00000000-0005-0000-0000-0000644E0000}"/>
    <cellStyle name="40% - Accent6 38 2 2 2" xfId="20382" xr:uid="{00000000-0005-0000-0000-0000654E0000}"/>
    <cellStyle name="40% - Accent6 38 2 2 3" xfId="20383" xr:uid="{00000000-0005-0000-0000-0000664E0000}"/>
    <cellStyle name="40% - Accent6 38 2 2_Essbase BS Tax Accounts EOY" xfId="20384" xr:uid="{00000000-0005-0000-0000-0000674E0000}"/>
    <cellStyle name="40% - Accent6 38 2 3" xfId="20385" xr:uid="{00000000-0005-0000-0000-0000684E0000}"/>
    <cellStyle name="40% - Accent6 38 2 4" xfId="20386" xr:uid="{00000000-0005-0000-0000-0000694E0000}"/>
    <cellStyle name="40% - Accent6 38 2_Essbase BS Tax Accounts EOY" xfId="20387" xr:uid="{00000000-0005-0000-0000-00006A4E0000}"/>
    <cellStyle name="40% - Accent6 38 3" xfId="20388" xr:uid="{00000000-0005-0000-0000-00006B4E0000}"/>
    <cellStyle name="40% - Accent6 38 3 2" xfId="20389" xr:uid="{00000000-0005-0000-0000-00006C4E0000}"/>
    <cellStyle name="40% - Accent6 38 3 3" xfId="20390" xr:uid="{00000000-0005-0000-0000-00006D4E0000}"/>
    <cellStyle name="40% - Accent6 38 3_Essbase BS Tax Accounts EOY" xfId="20391" xr:uid="{00000000-0005-0000-0000-00006E4E0000}"/>
    <cellStyle name="40% - Accent6 38 4" xfId="20392" xr:uid="{00000000-0005-0000-0000-00006F4E0000}"/>
    <cellStyle name="40% - Accent6 38 5" xfId="20393" xr:uid="{00000000-0005-0000-0000-0000704E0000}"/>
    <cellStyle name="40% - Accent6 38_Essbase BS Tax Accounts EOY" xfId="20394" xr:uid="{00000000-0005-0000-0000-0000714E0000}"/>
    <cellStyle name="40% - Accent6 39" xfId="20395" xr:uid="{00000000-0005-0000-0000-0000724E0000}"/>
    <cellStyle name="40% - Accent6 39 2" xfId="20396" xr:uid="{00000000-0005-0000-0000-0000734E0000}"/>
    <cellStyle name="40% - Accent6 39 2 2" xfId="20397" xr:uid="{00000000-0005-0000-0000-0000744E0000}"/>
    <cellStyle name="40% - Accent6 39 2 2 2" xfId="20398" xr:uid="{00000000-0005-0000-0000-0000754E0000}"/>
    <cellStyle name="40% - Accent6 39 2 2 3" xfId="20399" xr:uid="{00000000-0005-0000-0000-0000764E0000}"/>
    <cellStyle name="40% - Accent6 39 2 2_Essbase BS Tax Accounts EOY" xfId="20400" xr:uid="{00000000-0005-0000-0000-0000774E0000}"/>
    <cellStyle name="40% - Accent6 39 2 3" xfId="20401" xr:uid="{00000000-0005-0000-0000-0000784E0000}"/>
    <cellStyle name="40% - Accent6 39 2 4" xfId="20402" xr:uid="{00000000-0005-0000-0000-0000794E0000}"/>
    <cellStyle name="40% - Accent6 39 2_Essbase BS Tax Accounts EOY" xfId="20403" xr:uid="{00000000-0005-0000-0000-00007A4E0000}"/>
    <cellStyle name="40% - Accent6 39 3" xfId="20404" xr:uid="{00000000-0005-0000-0000-00007B4E0000}"/>
    <cellStyle name="40% - Accent6 39 3 2" xfId="20405" xr:uid="{00000000-0005-0000-0000-00007C4E0000}"/>
    <cellStyle name="40% - Accent6 39 3 3" xfId="20406" xr:uid="{00000000-0005-0000-0000-00007D4E0000}"/>
    <cellStyle name="40% - Accent6 39 3_Essbase BS Tax Accounts EOY" xfId="20407" xr:uid="{00000000-0005-0000-0000-00007E4E0000}"/>
    <cellStyle name="40% - Accent6 39 4" xfId="20408" xr:uid="{00000000-0005-0000-0000-00007F4E0000}"/>
    <cellStyle name="40% - Accent6 39 5" xfId="20409" xr:uid="{00000000-0005-0000-0000-0000804E0000}"/>
    <cellStyle name="40% - Accent6 39_Essbase BS Tax Accounts EOY" xfId="20410" xr:uid="{00000000-0005-0000-0000-0000814E0000}"/>
    <cellStyle name="40% - Accent6 4" xfId="20411" xr:uid="{00000000-0005-0000-0000-0000824E0000}"/>
    <cellStyle name="40% - Accent6 4 10" xfId="20412" xr:uid="{00000000-0005-0000-0000-0000834E0000}"/>
    <cellStyle name="40% - Accent6 4 10 2" xfId="20413" xr:uid="{00000000-0005-0000-0000-0000844E0000}"/>
    <cellStyle name="40% - Accent6 4 10 2 2" xfId="20414" xr:uid="{00000000-0005-0000-0000-0000854E0000}"/>
    <cellStyle name="40% - Accent6 4 10 3" xfId="20415" xr:uid="{00000000-0005-0000-0000-0000864E0000}"/>
    <cellStyle name="40% - Accent6 4 11" xfId="20416" xr:uid="{00000000-0005-0000-0000-0000874E0000}"/>
    <cellStyle name="40% - Accent6 4 11 2" xfId="20417" xr:uid="{00000000-0005-0000-0000-0000884E0000}"/>
    <cellStyle name="40% - Accent6 4 11 2 2" xfId="20418" xr:uid="{00000000-0005-0000-0000-0000894E0000}"/>
    <cellStyle name="40% - Accent6 4 11 3" xfId="20419" xr:uid="{00000000-0005-0000-0000-00008A4E0000}"/>
    <cellStyle name="40% - Accent6 4 12" xfId="20420" xr:uid="{00000000-0005-0000-0000-00008B4E0000}"/>
    <cellStyle name="40% - Accent6 4 12 2" xfId="20421" xr:uid="{00000000-0005-0000-0000-00008C4E0000}"/>
    <cellStyle name="40% - Accent6 4 12 2 2" xfId="20422" xr:uid="{00000000-0005-0000-0000-00008D4E0000}"/>
    <cellStyle name="40% - Accent6 4 12 3" xfId="20423" xr:uid="{00000000-0005-0000-0000-00008E4E0000}"/>
    <cellStyle name="40% - Accent6 4 13" xfId="20424" xr:uid="{00000000-0005-0000-0000-00008F4E0000}"/>
    <cellStyle name="40% - Accent6 4 13 2" xfId="20425" xr:uid="{00000000-0005-0000-0000-0000904E0000}"/>
    <cellStyle name="40% - Accent6 4 2" xfId="20426" xr:uid="{00000000-0005-0000-0000-0000914E0000}"/>
    <cellStyle name="40% - Accent6 4 2 2" xfId="20427" xr:uid="{00000000-0005-0000-0000-0000924E0000}"/>
    <cellStyle name="40% - Accent6 4 2 2 2" xfId="20428" xr:uid="{00000000-0005-0000-0000-0000934E0000}"/>
    <cellStyle name="40% - Accent6 4 2 2 3" xfId="20429" xr:uid="{00000000-0005-0000-0000-0000944E0000}"/>
    <cellStyle name="40% - Accent6 4 2 2 4" xfId="20430" xr:uid="{00000000-0005-0000-0000-0000954E0000}"/>
    <cellStyle name="40% - Accent6 4 2 2_Essbase BS Tax Accounts EOY" xfId="20431" xr:uid="{00000000-0005-0000-0000-0000964E0000}"/>
    <cellStyle name="40% - Accent6 4 2 3" xfId="20432" xr:uid="{00000000-0005-0000-0000-0000974E0000}"/>
    <cellStyle name="40% - Accent6 4 2 4" xfId="20433" xr:uid="{00000000-0005-0000-0000-0000984E0000}"/>
    <cellStyle name="40% - Accent6 4 2 5" xfId="20434" xr:uid="{00000000-0005-0000-0000-0000994E0000}"/>
    <cellStyle name="40% - Accent6 4 2 6" xfId="20435" xr:uid="{00000000-0005-0000-0000-00009A4E0000}"/>
    <cellStyle name="40% - Accent6 4 2 7" xfId="20436" xr:uid="{00000000-0005-0000-0000-00009B4E0000}"/>
    <cellStyle name="40% - Accent6 4 2_Basis Info" xfId="20437" xr:uid="{00000000-0005-0000-0000-00009C4E0000}"/>
    <cellStyle name="40% - Accent6 4 3" xfId="20438" xr:uid="{00000000-0005-0000-0000-00009D4E0000}"/>
    <cellStyle name="40% - Accent6 4 3 2" xfId="20439" xr:uid="{00000000-0005-0000-0000-00009E4E0000}"/>
    <cellStyle name="40% - Accent6 4 4" xfId="20440" xr:uid="{00000000-0005-0000-0000-00009F4E0000}"/>
    <cellStyle name="40% - Accent6 4 4 2" xfId="20441" xr:uid="{00000000-0005-0000-0000-0000A04E0000}"/>
    <cellStyle name="40% - Accent6 4 4 3" xfId="20442" xr:uid="{00000000-0005-0000-0000-0000A14E0000}"/>
    <cellStyle name="40% - Accent6 4 4 3 2" xfId="20443" xr:uid="{00000000-0005-0000-0000-0000A24E0000}"/>
    <cellStyle name="40% - Accent6 4 4 3 3" xfId="20444" xr:uid="{00000000-0005-0000-0000-0000A34E0000}"/>
    <cellStyle name="40% - Accent6 4 4 3_Essbase BS Tax Accounts EOY" xfId="20445" xr:uid="{00000000-0005-0000-0000-0000A44E0000}"/>
    <cellStyle name="40% - Accent6 4 4 4" xfId="20446" xr:uid="{00000000-0005-0000-0000-0000A54E0000}"/>
    <cellStyle name="40% - Accent6 4 4_Essbase BS Tax Accounts EOY" xfId="20447" xr:uid="{00000000-0005-0000-0000-0000A64E0000}"/>
    <cellStyle name="40% - Accent6 4 5" xfId="20448" xr:uid="{00000000-0005-0000-0000-0000A74E0000}"/>
    <cellStyle name="40% - Accent6 4 5 2" xfId="20449" xr:uid="{00000000-0005-0000-0000-0000A84E0000}"/>
    <cellStyle name="40% - Accent6 4 5 2 2" xfId="20450" xr:uid="{00000000-0005-0000-0000-0000A94E0000}"/>
    <cellStyle name="40% - Accent6 4 5 2 2 2" xfId="20451" xr:uid="{00000000-0005-0000-0000-0000AA4E0000}"/>
    <cellStyle name="40% - Accent6 4 5 2 3" xfId="20452" xr:uid="{00000000-0005-0000-0000-0000AB4E0000}"/>
    <cellStyle name="40% - Accent6 4 5 3" xfId="20453" xr:uid="{00000000-0005-0000-0000-0000AC4E0000}"/>
    <cellStyle name="40% - Accent6 4 5 3 2" xfId="20454" xr:uid="{00000000-0005-0000-0000-0000AD4E0000}"/>
    <cellStyle name="40% - Accent6 4 5 4" xfId="20455" xr:uid="{00000000-0005-0000-0000-0000AE4E0000}"/>
    <cellStyle name="40% - Accent6 4 5 5" xfId="20456" xr:uid="{00000000-0005-0000-0000-0000AF4E0000}"/>
    <cellStyle name="40% - Accent6 4 5 6" xfId="20457" xr:uid="{00000000-0005-0000-0000-0000B04E0000}"/>
    <cellStyle name="40% - Accent6 4 5_Essbase BS Tax Accounts EOY" xfId="20458" xr:uid="{00000000-0005-0000-0000-0000B14E0000}"/>
    <cellStyle name="40% - Accent6 4 6" xfId="20459" xr:uid="{00000000-0005-0000-0000-0000B24E0000}"/>
    <cellStyle name="40% - Accent6 4 6 2" xfId="20460" xr:uid="{00000000-0005-0000-0000-0000B34E0000}"/>
    <cellStyle name="40% - Accent6 4 6 2 2" xfId="20461" xr:uid="{00000000-0005-0000-0000-0000B44E0000}"/>
    <cellStyle name="40% - Accent6 4 6 3" xfId="20462" xr:uid="{00000000-0005-0000-0000-0000B54E0000}"/>
    <cellStyle name="40% - Accent6 4 6 4" xfId="20463" xr:uid="{00000000-0005-0000-0000-0000B64E0000}"/>
    <cellStyle name="40% - Accent6 4 6_Essbase BS Tax Accounts EOY" xfId="20464" xr:uid="{00000000-0005-0000-0000-0000B74E0000}"/>
    <cellStyle name="40% - Accent6 4 7" xfId="20465" xr:uid="{00000000-0005-0000-0000-0000B84E0000}"/>
    <cellStyle name="40% - Accent6 4 7 2" xfId="20466" xr:uid="{00000000-0005-0000-0000-0000B94E0000}"/>
    <cellStyle name="40% - Accent6 4 7 2 2" xfId="20467" xr:uid="{00000000-0005-0000-0000-0000BA4E0000}"/>
    <cellStyle name="40% - Accent6 4 7 3" xfId="20468" xr:uid="{00000000-0005-0000-0000-0000BB4E0000}"/>
    <cellStyle name="40% - Accent6 4 7 4" xfId="20469" xr:uid="{00000000-0005-0000-0000-0000BC4E0000}"/>
    <cellStyle name="40% - Accent6 4 7_Essbase BS Tax Accounts EOY" xfId="20470" xr:uid="{00000000-0005-0000-0000-0000BD4E0000}"/>
    <cellStyle name="40% - Accent6 4 8" xfId="20471" xr:uid="{00000000-0005-0000-0000-0000BE4E0000}"/>
    <cellStyle name="40% - Accent6 4 8 2" xfId="20472" xr:uid="{00000000-0005-0000-0000-0000BF4E0000}"/>
    <cellStyle name="40% - Accent6 4 8 2 2" xfId="20473" xr:uid="{00000000-0005-0000-0000-0000C04E0000}"/>
    <cellStyle name="40% - Accent6 4 8 3" xfId="20474" xr:uid="{00000000-0005-0000-0000-0000C14E0000}"/>
    <cellStyle name="40% - Accent6 4 8 4" xfId="20475" xr:uid="{00000000-0005-0000-0000-0000C24E0000}"/>
    <cellStyle name="40% - Accent6 4 8_Essbase BS Tax Accounts EOY" xfId="20476" xr:uid="{00000000-0005-0000-0000-0000C34E0000}"/>
    <cellStyle name="40% - Accent6 4 9" xfId="20477" xr:uid="{00000000-0005-0000-0000-0000C44E0000}"/>
    <cellStyle name="40% - Accent6 4 9 2" xfId="20478" xr:uid="{00000000-0005-0000-0000-0000C54E0000}"/>
    <cellStyle name="40% - Accent6 4 9 2 2" xfId="20479" xr:uid="{00000000-0005-0000-0000-0000C64E0000}"/>
    <cellStyle name="40% - Accent6 4 9 3" xfId="20480" xr:uid="{00000000-0005-0000-0000-0000C74E0000}"/>
    <cellStyle name="40% - Accent6 4 9 4" xfId="20481" xr:uid="{00000000-0005-0000-0000-0000C84E0000}"/>
    <cellStyle name="40% - Accent6 4 9_Essbase BS Tax Accounts EOY" xfId="20482" xr:uid="{00000000-0005-0000-0000-0000C94E0000}"/>
    <cellStyle name="40% - Accent6 4_Cap Software Basis Adj" xfId="20483" xr:uid="{00000000-0005-0000-0000-0000CA4E0000}"/>
    <cellStyle name="40% - Accent6 40" xfId="20484" xr:uid="{00000000-0005-0000-0000-0000CB4E0000}"/>
    <cellStyle name="40% - Accent6 40 2" xfId="20485" xr:uid="{00000000-0005-0000-0000-0000CC4E0000}"/>
    <cellStyle name="40% - Accent6 40 2 2" xfId="20486" xr:uid="{00000000-0005-0000-0000-0000CD4E0000}"/>
    <cellStyle name="40% - Accent6 40 2 2 2" xfId="20487" xr:uid="{00000000-0005-0000-0000-0000CE4E0000}"/>
    <cellStyle name="40% - Accent6 40 2 2 3" xfId="20488" xr:uid="{00000000-0005-0000-0000-0000CF4E0000}"/>
    <cellStyle name="40% - Accent6 40 2 2_Essbase BS Tax Accounts EOY" xfId="20489" xr:uid="{00000000-0005-0000-0000-0000D04E0000}"/>
    <cellStyle name="40% - Accent6 40 2 3" xfId="20490" xr:uid="{00000000-0005-0000-0000-0000D14E0000}"/>
    <cellStyle name="40% - Accent6 40 2 4" xfId="20491" xr:uid="{00000000-0005-0000-0000-0000D24E0000}"/>
    <cellStyle name="40% - Accent6 40 2_Essbase BS Tax Accounts EOY" xfId="20492" xr:uid="{00000000-0005-0000-0000-0000D34E0000}"/>
    <cellStyle name="40% - Accent6 40 3" xfId="20493" xr:uid="{00000000-0005-0000-0000-0000D44E0000}"/>
    <cellStyle name="40% - Accent6 40 3 2" xfId="20494" xr:uid="{00000000-0005-0000-0000-0000D54E0000}"/>
    <cellStyle name="40% - Accent6 40 3 3" xfId="20495" xr:uid="{00000000-0005-0000-0000-0000D64E0000}"/>
    <cellStyle name="40% - Accent6 40 3_Essbase BS Tax Accounts EOY" xfId="20496" xr:uid="{00000000-0005-0000-0000-0000D74E0000}"/>
    <cellStyle name="40% - Accent6 40 4" xfId="20497" xr:uid="{00000000-0005-0000-0000-0000D84E0000}"/>
    <cellStyle name="40% - Accent6 40 5" xfId="20498" xr:uid="{00000000-0005-0000-0000-0000D94E0000}"/>
    <cellStyle name="40% - Accent6 40_Essbase BS Tax Accounts EOY" xfId="20499" xr:uid="{00000000-0005-0000-0000-0000DA4E0000}"/>
    <cellStyle name="40% - Accent6 41" xfId="20500" xr:uid="{00000000-0005-0000-0000-0000DB4E0000}"/>
    <cellStyle name="40% - Accent6 41 2" xfId="20501" xr:uid="{00000000-0005-0000-0000-0000DC4E0000}"/>
    <cellStyle name="40% - Accent6 41 2 2" xfId="20502" xr:uid="{00000000-0005-0000-0000-0000DD4E0000}"/>
    <cellStyle name="40% - Accent6 41 2 2 2" xfId="20503" xr:uid="{00000000-0005-0000-0000-0000DE4E0000}"/>
    <cellStyle name="40% - Accent6 41 2 2 3" xfId="20504" xr:uid="{00000000-0005-0000-0000-0000DF4E0000}"/>
    <cellStyle name="40% - Accent6 41 2 2_Essbase BS Tax Accounts EOY" xfId="20505" xr:uid="{00000000-0005-0000-0000-0000E04E0000}"/>
    <cellStyle name="40% - Accent6 41 2 3" xfId="20506" xr:uid="{00000000-0005-0000-0000-0000E14E0000}"/>
    <cellStyle name="40% - Accent6 41 2 4" xfId="20507" xr:uid="{00000000-0005-0000-0000-0000E24E0000}"/>
    <cellStyle name="40% - Accent6 41 2_Essbase BS Tax Accounts EOY" xfId="20508" xr:uid="{00000000-0005-0000-0000-0000E34E0000}"/>
    <cellStyle name="40% - Accent6 41 3" xfId="20509" xr:uid="{00000000-0005-0000-0000-0000E44E0000}"/>
    <cellStyle name="40% - Accent6 41 3 2" xfId="20510" xr:uid="{00000000-0005-0000-0000-0000E54E0000}"/>
    <cellStyle name="40% - Accent6 41 3 3" xfId="20511" xr:uid="{00000000-0005-0000-0000-0000E64E0000}"/>
    <cellStyle name="40% - Accent6 41 3_Essbase BS Tax Accounts EOY" xfId="20512" xr:uid="{00000000-0005-0000-0000-0000E74E0000}"/>
    <cellStyle name="40% - Accent6 41 4" xfId="20513" xr:uid="{00000000-0005-0000-0000-0000E84E0000}"/>
    <cellStyle name="40% - Accent6 41 5" xfId="20514" xr:uid="{00000000-0005-0000-0000-0000E94E0000}"/>
    <cellStyle name="40% - Accent6 41_Essbase BS Tax Accounts EOY" xfId="20515" xr:uid="{00000000-0005-0000-0000-0000EA4E0000}"/>
    <cellStyle name="40% - Accent6 42" xfId="20516" xr:uid="{00000000-0005-0000-0000-0000EB4E0000}"/>
    <cellStyle name="40% - Accent6 42 2" xfId="20517" xr:uid="{00000000-0005-0000-0000-0000EC4E0000}"/>
    <cellStyle name="40% - Accent6 42 2 2" xfId="20518" xr:uid="{00000000-0005-0000-0000-0000ED4E0000}"/>
    <cellStyle name="40% - Accent6 42 2 2 2" xfId="20519" xr:uid="{00000000-0005-0000-0000-0000EE4E0000}"/>
    <cellStyle name="40% - Accent6 42 2 2 3" xfId="20520" xr:uid="{00000000-0005-0000-0000-0000EF4E0000}"/>
    <cellStyle name="40% - Accent6 42 2 2_Essbase BS Tax Accounts EOY" xfId="20521" xr:uid="{00000000-0005-0000-0000-0000F04E0000}"/>
    <cellStyle name="40% - Accent6 42 2 3" xfId="20522" xr:uid="{00000000-0005-0000-0000-0000F14E0000}"/>
    <cellStyle name="40% - Accent6 42 2 4" xfId="20523" xr:uid="{00000000-0005-0000-0000-0000F24E0000}"/>
    <cellStyle name="40% - Accent6 42 2_Essbase BS Tax Accounts EOY" xfId="20524" xr:uid="{00000000-0005-0000-0000-0000F34E0000}"/>
    <cellStyle name="40% - Accent6 42 3" xfId="20525" xr:uid="{00000000-0005-0000-0000-0000F44E0000}"/>
    <cellStyle name="40% - Accent6 42 3 2" xfId="20526" xr:uid="{00000000-0005-0000-0000-0000F54E0000}"/>
    <cellStyle name="40% - Accent6 42 3 3" xfId="20527" xr:uid="{00000000-0005-0000-0000-0000F64E0000}"/>
    <cellStyle name="40% - Accent6 42 3_Essbase BS Tax Accounts EOY" xfId="20528" xr:uid="{00000000-0005-0000-0000-0000F74E0000}"/>
    <cellStyle name="40% - Accent6 42 4" xfId="20529" xr:uid="{00000000-0005-0000-0000-0000F84E0000}"/>
    <cellStyle name="40% - Accent6 42 5" xfId="20530" xr:uid="{00000000-0005-0000-0000-0000F94E0000}"/>
    <cellStyle name="40% - Accent6 42_Essbase BS Tax Accounts EOY" xfId="20531" xr:uid="{00000000-0005-0000-0000-0000FA4E0000}"/>
    <cellStyle name="40% - Accent6 43" xfId="20532" xr:uid="{00000000-0005-0000-0000-0000FB4E0000}"/>
    <cellStyle name="40% - Accent6 43 2" xfId="20533" xr:uid="{00000000-0005-0000-0000-0000FC4E0000}"/>
    <cellStyle name="40% - Accent6 43 2 2" xfId="20534" xr:uid="{00000000-0005-0000-0000-0000FD4E0000}"/>
    <cellStyle name="40% - Accent6 43 2 2 2" xfId="20535" xr:uid="{00000000-0005-0000-0000-0000FE4E0000}"/>
    <cellStyle name="40% - Accent6 43 2 2 3" xfId="20536" xr:uid="{00000000-0005-0000-0000-0000FF4E0000}"/>
    <cellStyle name="40% - Accent6 43 2 2_Essbase BS Tax Accounts EOY" xfId="20537" xr:uid="{00000000-0005-0000-0000-0000004F0000}"/>
    <cellStyle name="40% - Accent6 43 2 3" xfId="20538" xr:uid="{00000000-0005-0000-0000-0000014F0000}"/>
    <cellStyle name="40% - Accent6 43 2 4" xfId="20539" xr:uid="{00000000-0005-0000-0000-0000024F0000}"/>
    <cellStyle name="40% - Accent6 43 2_Essbase BS Tax Accounts EOY" xfId="20540" xr:uid="{00000000-0005-0000-0000-0000034F0000}"/>
    <cellStyle name="40% - Accent6 43 3" xfId="20541" xr:uid="{00000000-0005-0000-0000-0000044F0000}"/>
    <cellStyle name="40% - Accent6 43 3 2" xfId="20542" xr:uid="{00000000-0005-0000-0000-0000054F0000}"/>
    <cellStyle name="40% - Accent6 43 3 3" xfId="20543" xr:uid="{00000000-0005-0000-0000-0000064F0000}"/>
    <cellStyle name="40% - Accent6 43 3_Essbase BS Tax Accounts EOY" xfId="20544" xr:uid="{00000000-0005-0000-0000-0000074F0000}"/>
    <cellStyle name="40% - Accent6 43 4" xfId="20545" xr:uid="{00000000-0005-0000-0000-0000084F0000}"/>
    <cellStyle name="40% - Accent6 43 5" xfId="20546" xr:uid="{00000000-0005-0000-0000-0000094F0000}"/>
    <cellStyle name="40% - Accent6 43_Essbase BS Tax Accounts EOY" xfId="20547" xr:uid="{00000000-0005-0000-0000-00000A4F0000}"/>
    <cellStyle name="40% - Accent6 44" xfId="20548" xr:uid="{00000000-0005-0000-0000-00000B4F0000}"/>
    <cellStyle name="40% - Accent6 44 2" xfId="20549" xr:uid="{00000000-0005-0000-0000-00000C4F0000}"/>
    <cellStyle name="40% - Accent6 44 2 2" xfId="20550" xr:uid="{00000000-0005-0000-0000-00000D4F0000}"/>
    <cellStyle name="40% - Accent6 44 2 2 2" xfId="20551" xr:uid="{00000000-0005-0000-0000-00000E4F0000}"/>
    <cellStyle name="40% - Accent6 44 2 2 3" xfId="20552" xr:uid="{00000000-0005-0000-0000-00000F4F0000}"/>
    <cellStyle name="40% - Accent6 44 2 2_Essbase BS Tax Accounts EOY" xfId="20553" xr:uid="{00000000-0005-0000-0000-0000104F0000}"/>
    <cellStyle name="40% - Accent6 44 2 3" xfId="20554" xr:uid="{00000000-0005-0000-0000-0000114F0000}"/>
    <cellStyle name="40% - Accent6 44 2 4" xfId="20555" xr:uid="{00000000-0005-0000-0000-0000124F0000}"/>
    <cellStyle name="40% - Accent6 44 2_Essbase BS Tax Accounts EOY" xfId="20556" xr:uid="{00000000-0005-0000-0000-0000134F0000}"/>
    <cellStyle name="40% - Accent6 44 3" xfId="20557" xr:uid="{00000000-0005-0000-0000-0000144F0000}"/>
    <cellStyle name="40% - Accent6 44 3 2" xfId="20558" xr:uid="{00000000-0005-0000-0000-0000154F0000}"/>
    <cellStyle name="40% - Accent6 44 3 3" xfId="20559" xr:uid="{00000000-0005-0000-0000-0000164F0000}"/>
    <cellStyle name="40% - Accent6 44 3_Essbase BS Tax Accounts EOY" xfId="20560" xr:uid="{00000000-0005-0000-0000-0000174F0000}"/>
    <cellStyle name="40% - Accent6 44 4" xfId="20561" xr:uid="{00000000-0005-0000-0000-0000184F0000}"/>
    <cellStyle name="40% - Accent6 44 5" xfId="20562" xr:uid="{00000000-0005-0000-0000-0000194F0000}"/>
    <cellStyle name="40% - Accent6 44_Essbase BS Tax Accounts EOY" xfId="20563" xr:uid="{00000000-0005-0000-0000-00001A4F0000}"/>
    <cellStyle name="40% - Accent6 45" xfId="20564" xr:uid="{00000000-0005-0000-0000-00001B4F0000}"/>
    <cellStyle name="40% - Accent6 45 2" xfId="20565" xr:uid="{00000000-0005-0000-0000-00001C4F0000}"/>
    <cellStyle name="40% - Accent6 45 2 2" xfId="20566" xr:uid="{00000000-0005-0000-0000-00001D4F0000}"/>
    <cellStyle name="40% - Accent6 45 2 2 2" xfId="20567" xr:uid="{00000000-0005-0000-0000-00001E4F0000}"/>
    <cellStyle name="40% - Accent6 45 2 2 3" xfId="20568" xr:uid="{00000000-0005-0000-0000-00001F4F0000}"/>
    <cellStyle name="40% - Accent6 45 2 2_Essbase BS Tax Accounts EOY" xfId="20569" xr:uid="{00000000-0005-0000-0000-0000204F0000}"/>
    <cellStyle name="40% - Accent6 45 2 3" xfId="20570" xr:uid="{00000000-0005-0000-0000-0000214F0000}"/>
    <cellStyle name="40% - Accent6 45 2 4" xfId="20571" xr:uid="{00000000-0005-0000-0000-0000224F0000}"/>
    <cellStyle name="40% - Accent6 45 2_Essbase BS Tax Accounts EOY" xfId="20572" xr:uid="{00000000-0005-0000-0000-0000234F0000}"/>
    <cellStyle name="40% - Accent6 45 3" xfId="20573" xr:uid="{00000000-0005-0000-0000-0000244F0000}"/>
    <cellStyle name="40% - Accent6 45 3 2" xfId="20574" xr:uid="{00000000-0005-0000-0000-0000254F0000}"/>
    <cellStyle name="40% - Accent6 45 3 3" xfId="20575" xr:uid="{00000000-0005-0000-0000-0000264F0000}"/>
    <cellStyle name="40% - Accent6 45 3_Essbase BS Tax Accounts EOY" xfId="20576" xr:uid="{00000000-0005-0000-0000-0000274F0000}"/>
    <cellStyle name="40% - Accent6 45 4" xfId="20577" xr:uid="{00000000-0005-0000-0000-0000284F0000}"/>
    <cellStyle name="40% - Accent6 45 5" xfId="20578" xr:uid="{00000000-0005-0000-0000-0000294F0000}"/>
    <cellStyle name="40% - Accent6 45_Essbase BS Tax Accounts EOY" xfId="20579" xr:uid="{00000000-0005-0000-0000-00002A4F0000}"/>
    <cellStyle name="40% - Accent6 46" xfId="20580" xr:uid="{00000000-0005-0000-0000-00002B4F0000}"/>
    <cellStyle name="40% - Accent6 46 2" xfId="20581" xr:uid="{00000000-0005-0000-0000-00002C4F0000}"/>
    <cellStyle name="40% - Accent6 46 2 2" xfId="20582" xr:uid="{00000000-0005-0000-0000-00002D4F0000}"/>
    <cellStyle name="40% - Accent6 46 2 2 2" xfId="20583" xr:uid="{00000000-0005-0000-0000-00002E4F0000}"/>
    <cellStyle name="40% - Accent6 46 2 2 3" xfId="20584" xr:uid="{00000000-0005-0000-0000-00002F4F0000}"/>
    <cellStyle name="40% - Accent6 46 2 2_Essbase BS Tax Accounts EOY" xfId="20585" xr:uid="{00000000-0005-0000-0000-0000304F0000}"/>
    <cellStyle name="40% - Accent6 46 2 3" xfId="20586" xr:uid="{00000000-0005-0000-0000-0000314F0000}"/>
    <cellStyle name="40% - Accent6 46 2 4" xfId="20587" xr:uid="{00000000-0005-0000-0000-0000324F0000}"/>
    <cellStyle name="40% - Accent6 46 2_Essbase BS Tax Accounts EOY" xfId="20588" xr:uid="{00000000-0005-0000-0000-0000334F0000}"/>
    <cellStyle name="40% - Accent6 46 3" xfId="20589" xr:uid="{00000000-0005-0000-0000-0000344F0000}"/>
    <cellStyle name="40% - Accent6 46 3 2" xfId="20590" xr:uid="{00000000-0005-0000-0000-0000354F0000}"/>
    <cellStyle name="40% - Accent6 46 3 3" xfId="20591" xr:uid="{00000000-0005-0000-0000-0000364F0000}"/>
    <cellStyle name="40% - Accent6 46 3_Essbase BS Tax Accounts EOY" xfId="20592" xr:uid="{00000000-0005-0000-0000-0000374F0000}"/>
    <cellStyle name="40% - Accent6 46 4" xfId="20593" xr:uid="{00000000-0005-0000-0000-0000384F0000}"/>
    <cellStyle name="40% - Accent6 46 5" xfId="20594" xr:uid="{00000000-0005-0000-0000-0000394F0000}"/>
    <cellStyle name="40% - Accent6 46_Essbase BS Tax Accounts EOY" xfId="20595" xr:uid="{00000000-0005-0000-0000-00003A4F0000}"/>
    <cellStyle name="40% - Accent6 47" xfId="20596" xr:uid="{00000000-0005-0000-0000-00003B4F0000}"/>
    <cellStyle name="40% - Accent6 47 2" xfId="20597" xr:uid="{00000000-0005-0000-0000-00003C4F0000}"/>
    <cellStyle name="40% - Accent6 47 2 2" xfId="20598" xr:uid="{00000000-0005-0000-0000-00003D4F0000}"/>
    <cellStyle name="40% - Accent6 47 2 2 2" xfId="20599" xr:uid="{00000000-0005-0000-0000-00003E4F0000}"/>
    <cellStyle name="40% - Accent6 47 2 2 3" xfId="20600" xr:uid="{00000000-0005-0000-0000-00003F4F0000}"/>
    <cellStyle name="40% - Accent6 47 2 2_Essbase BS Tax Accounts EOY" xfId="20601" xr:uid="{00000000-0005-0000-0000-0000404F0000}"/>
    <cellStyle name="40% - Accent6 47 2 3" xfId="20602" xr:uid="{00000000-0005-0000-0000-0000414F0000}"/>
    <cellStyle name="40% - Accent6 47 2 4" xfId="20603" xr:uid="{00000000-0005-0000-0000-0000424F0000}"/>
    <cellStyle name="40% - Accent6 47 2_Essbase BS Tax Accounts EOY" xfId="20604" xr:uid="{00000000-0005-0000-0000-0000434F0000}"/>
    <cellStyle name="40% - Accent6 47 3" xfId="20605" xr:uid="{00000000-0005-0000-0000-0000444F0000}"/>
    <cellStyle name="40% - Accent6 47 3 2" xfId="20606" xr:uid="{00000000-0005-0000-0000-0000454F0000}"/>
    <cellStyle name="40% - Accent6 47 3 3" xfId="20607" xr:uid="{00000000-0005-0000-0000-0000464F0000}"/>
    <cellStyle name="40% - Accent6 47 3_Essbase BS Tax Accounts EOY" xfId="20608" xr:uid="{00000000-0005-0000-0000-0000474F0000}"/>
    <cellStyle name="40% - Accent6 47 4" xfId="20609" xr:uid="{00000000-0005-0000-0000-0000484F0000}"/>
    <cellStyle name="40% - Accent6 47 5" xfId="20610" xr:uid="{00000000-0005-0000-0000-0000494F0000}"/>
    <cellStyle name="40% - Accent6 47_Essbase BS Tax Accounts EOY" xfId="20611" xr:uid="{00000000-0005-0000-0000-00004A4F0000}"/>
    <cellStyle name="40% - Accent6 48" xfId="20612" xr:uid="{00000000-0005-0000-0000-00004B4F0000}"/>
    <cellStyle name="40% - Accent6 48 2" xfId="20613" xr:uid="{00000000-0005-0000-0000-00004C4F0000}"/>
    <cellStyle name="40% - Accent6 48 2 2" xfId="20614" xr:uid="{00000000-0005-0000-0000-00004D4F0000}"/>
    <cellStyle name="40% - Accent6 48 2 2 2" xfId="20615" xr:uid="{00000000-0005-0000-0000-00004E4F0000}"/>
    <cellStyle name="40% - Accent6 48 2 2 3" xfId="20616" xr:uid="{00000000-0005-0000-0000-00004F4F0000}"/>
    <cellStyle name="40% - Accent6 48 2 2_Essbase BS Tax Accounts EOY" xfId="20617" xr:uid="{00000000-0005-0000-0000-0000504F0000}"/>
    <cellStyle name="40% - Accent6 48 2 3" xfId="20618" xr:uid="{00000000-0005-0000-0000-0000514F0000}"/>
    <cellStyle name="40% - Accent6 48 2 4" xfId="20619" xr:uid="{00000000-0005-0000-0000-0000524F0000}"/>
    <cellStyle name="40% - Accent6 48 2_Essbase BS Tax Accounts EOY" xfId="20620" xr:uid="{00000000-0005-0000-0000-0000534F0000}"/>
    <cellStyle name="40% - Accent6 48 3" xfId="20621" xr:uid="{00000000-0005-0000-0000-0000544F0000}"/>
    <cellStyle name="40% - Accent6 48 3 2" xfId="20622" xr:uid="{00000000-0005-0000-0000-0000554F0000}"/>
    <cellStyle name="40% - Accent6 48 3 3" xfId="20623" xr:uid="{00000000-0005-0000-0000-0000564F0000}"/>
    <cellStyle name="40% - Accent6 48 3_Essbase BS Tax Accounts EOY" xfId="20624" xr:uid="{00000000-0005-0000-0000-0000574F0000}"/>
    <cellStyle name="40% - Accent6 48 4" xfId="20625" xr:uid="{00000000-0005-0000-0000-0000584F0000}"/>
    <cellStyle name="40% - Accent6 48 5" xfId="20626" xr:uid="{00000000-0005-0000-0000-0000594F0000}"/>
    <cellStyle name="40% - Accent6 48_Essbase BS Tax Accounts EOY" xfId="20627" xr:uid="{00000000-0005-0000-0000-00005A4F0000}"/>
    <cellStyle name="40% - Accent6 49" xfId="20628" xr:uid="{00000000-0005-0000-0000-00005B4F0000}"/>
    <cellStyle name="40% - Accent6 49 2" xfId="20629" xr:uid="{00000000-0005-0000-0000-00005C4F0000}"/>
    <cellStyle name="40% - Accent6 49 2 2" xfId="20630" xr:uid="{00000000-0005-0000-0000-00005D4F0000}"/>
    <cellStyle name="40% - Accent6 49 2 2 2" xfId="20631" xr:uid="{00000000-0005-0000-0000-00005E4F0000}"/>
    <cellStyle name="40% - Accent6 49 2 2 3" xfId="20632" xr:uid="{00000000-0005-0000-0000-00005F4F0000}"/>
    <cellStyle name="40% - Accent6 49 2 2_Essbase BS Tax Accounts EOY" xfId="20633" xr:uid="{00000000-0005-0000-0000-0000604F0000}"/>
    <cellStyle name="40% - Accent6 49 2 3" xfId="20634" xr:uid="{00000000-0005-0000-0000-0000614F0000}"/>
    <cellStyle name="40% - Accent6 49 2 4" xfId="20635" xr:uid="{00000000-0005-0000-0000-0000624F0000}"/>
    <cellStyle name="40% - Accent6 49 2_Essbase BS Tax Accounts EOY" xfId="20636" xr:uid="{00000000-0005-0000-0000-0000634F0000}"/>
    <cellStyle name="40% - Accent6 49 3" xfId="20637" xr:uid="{00000000-0005-0000-0000-0000644F0000}"/>
    <cellStyle name="40% - Accent6 49 3 2" xfId="20638" xr:uid="{00000000-0005-0000-0000-0000654F0000}"/>
    <cellStyle name="40% - Accent6 49 3 3" xfId="20639" xr:uid="{00000000-0005-0000-0000-0000664F0000}"/>
    <cellStyle name="40% - Accent6 49 3_Essbase BS Tax Accounts EOY" xfId="20640" xr:uid="{00000000-0005-0000-0000-0000674F0000}"/>
    <cellStyle name="40% - Accent6 49 4" xfId="20641" xr:uid="{00000000-0005-0000-0000-0000684F0000}"/>
    <cellStyle name="40% - Accent6 49 5" xfId="20642" xr:uid="{00000000-0005-0000-0000-0000694F0000}"/>
    <cellStyle name="40% - Accent6 49_Essbase BS Tax Accounts EOY" xfId="20643" xr:uid="{00000000-0005-0000-0000-00006A4F0000}"/>
    <cellStyle name="40% - Accent6 5" xfId="20644" xr:uid="{00000000-0005-0000-0000-00006B4F0000}"/>
    <cellStyle name="40% - Accent6 5 2" xfId="20645" xr:uid="{00000000-0005-0000-0000-00006C4F0000}"/>
    <cellStyle name="40% - Accent6 5 2 2" xfId="20646" xr:uid="{00000000-0005-0000-0000-00006D4F0000}"/>
    <cellStyle name="40% - Accent6 5 2 2 2" xfId="20647" xr:uid="{00000000-0005-0000-0000-00006E4F0000}"/>
    <cellStyle name="40% - Accent6 5 2 2 2 2" xfId="20648" xr:uid="{00000000-0005-0000-0000-00006F4F0000}"/>
    <cellStyle name="40% - Accent6 5 2 2 2_Essbase BS Tax Accounts EOY" xfId="20649" xr:uid="{00000000-0005-0000-0000-0000704F0000}"/>
    <cellStyle name="40% - Accent6 5 2 2_Essbase BS Tax Accounts EOY" xfId="20650" xr:uid="{00000000-0005-0000-0000-0000714F0000}"/>
    <cellStyle name="40% - Accent6 5 2 3" xfId="20651" xr:uid="{00000000-0005-0000-0000-0000724F0000}"/>
    <cellStyle name="40% - Accent6 5 2 3 2" xfId="20652" xr:uid="{00000000-0005-0000-0000-0000734F0000}"/>
    <cellStyle name="40% - Accent6 5 2 3 2 2" xfId="20653" xr:uid="{00000000-0005-0000-0000-0000744F0000}"/>
    <cellStyle name="40% - Accent6 5 2 3 2_Essbase BS Tax Accounts EOY" xfId="20654" xr:uid="{00000000-0005-0000-0000-0000754F0000}"/>
    <cellStyle name="40% - Accent6 5 2 3_Essbase BS Tax Accounts EOY" xfId="20655" xr:uid="{00000000-0005-0000-0000-0000764F0000}"/>
    <cellStyle name="40% - Accent6 5 2 4" xfId="20656" xr:uid="{00000000-0005-0000-0000-0000774F0000}"/>
    <cellStyle name="40% - Accent6 5 2 4 2" xfId="20657" xr:uid="{00000000-0005-0000-0000-0000784F0000}"/>
    <cellStyle name="40% - Accent6 5 2 4_Essbase BS Tax Accounts EOY" xfId="20658" xr:uid="{00000000-0005-0000-0000-0000794F0000}"/>
    <cellStyle name="40% - Accent6 5 2 5" xfId="20659" xr:uid="{00000000-0005-0000-0000-00007A4F0000}"/>
    <cellStyle name="40% - Accent6 5 2_Essbase BS Tax Accounts EOY" xfId="20660" xr:uid="{00000000-0005-0000-0000-00007B4F0000}"/>
    <cellStyle name="40% - Accent6 5 3" xfId="20661" xr:uid="{00000000-0005-0000-0000-00007C4F0000}"/>
    <cellStyle name="40% - Accent6 5 3 2" xfId="20662" xr:uid="{00000000-0005-0000-0000-00007D4F0000}"/>
    <cellStyle name="40% - Accent6 5 3 2 2" xfId="20663" xr:uid="{00000000-0005-0000-0000-00007E4F0000}"/>
    <cellStyle name="40% - Accent6 5 3 2_Essbase BS Tax Accounts EOY" xfId="20664" xr:uid="{00000000-0005-0000-0000-00007F4F0000}"/>
    <cellStyle name="40% - Accent6 5 3_Essbase BS Tax Accounts EOY" xfId="20665" xr:uid="{00000000-0005-0000-0000-0000804F0000}"/>
    <cellStyle name="40% - Accent6 5 4" xfId="20666" xr:uid="{00000000-0005-0000-0000-0000814F0000}"/>
    <cellStyle name="40% - Accent6 5 4 2" xfId="20667" xr:uid="{00000000-0005-0000-0000-0000824F0000}"/>
    <cellStyle name="40% - Accent6 5 4 2 2" xfId="20668" xr:uid="{00000000-0005-0000-0000-0000834F0000}"/>
    <cellStyle name="40% - Accent6 5 4 2 3" xfId="20669" xr:uid="{00000000-0005-0000-0000-0000844F0000}"/>
    <cellStyle name="40% - Accent6 5 4 2_Essbase BS Tax Accounts EOY" xfId="20670" xr:uid="{00000000-0005-0000-0000-0000854F0000}"/>
    <cellStyle name="40% - Accent6 5 4 3" xfId="20671" xr:uid="{00000000-0005-0000-0000-0000864F0000}"/>
    <cellStyle name="40% - Accent6 5 4_Essbase BS Tax Accounts EOY" xfId="20672" xr:uid="{00000000-0005-0000-0000-0000874F0000}"/>
    <cellStyle name="40% - Accent6 5 5" xfId="20673" xr:uid="{00000000-0005-0000-0000-0000884F0000}"/>
    <cellStyle name="40% - Accent6 5 5 2" xfId="20674" xr:uid="{00000000-0005-0000-0000-0000894F0000}"/>
    <cellStyle name="40% - Accent6 5 5 3" xfId="20675" xr:uid="{00000000-0005-0000-0000-00008A4F0000}"/>
    <cellStyle name="40% - Accent6 5 5_Essbase BS Tax Accounts EOY" xfId="20676" xr:uid="{00000000-0005-0000-0000-00008B4F0000}"/>
    <cellStyle name="40% - Accent6 5_Cap Software Basis Adj" xfId="20677" xr:uid="{00000000-0005-0000-0000-00008C4F0000}"/>
    <cellStyle name="40% - Accent6 50" xfId="20678" xr:uid="{00000000-0005-0000-0000-00008D4F0000}"/>
    <cellStyle name="40% - Accent6 50 2" xfId="20679" xr:uid="{00000000-0005-0000-0000-00008E4F0000}"/>
    <cellStyle name="40% - Accent6 50 2 2" xfId="20680" xr:uid="{00000000-0005-0000-0000-00008F4F0000}"/>
    <cellStyle name="40% - Accent6 50 2 2 2" xfId="20681" xr:uid="{00000000-0005-0000-0000-0000904F0000}"/>
    <cellStyle name="40% - Accent6 50 2 2 3" xfId="20682" xr:uid="{00000000-0005-0000-0000-0000914F0000}"/>
    <cellStyle name="40% - Accent6 50 2 2_Essbase BS Tax Accounts EOY" xfId="20683" xr:uid="{00000000-0005-0000-0000-0000924F0000}"/>
    <cellStyle name="40% - Accent6 50 2 3" xfId="20684" xr:uid="{00000000-0005-0000-0000-0000934F0000}"/>
    <cellStyle name="40% - Accent6 50 2 4" xfId="20685" xr:uid="{00000000-0005-0000-0000-0000944F0000}"/>
    <cellStyle name="40% - Accent6 50 2_Essbase BS Tax Accounts EOY" xfId="20686" xr:uid="{00000000-0005-0000-0000-0000954F0000}"/>
    <cellStyle name="40% - Accent6 50 3" xfId="20687" xr:uid="{00000000-0005-0000-0000-0000964F0000}"/>
    <cellStyle name="40% - Accent6 50 3 2" xfId="20688" xr:uid="{00000000-0005-0000-0000-0000974F0000}"/>
    <cellStyle name="40% - Accent6 50 3 3" xfId="20689" xr:uid="{00000000-0005-0000-0000-0000984F0000}"/>
    <cellStyle name="40% - Accent6 50 3_Essbase BS Tax Accounts EOY" xfId="20690" xr:uid="{00000000-0005-0000-0000-0000994F0000}"/>
    <cellStyle name="40% - Accent6 50 4" xfId="20691" xr:uid="{00000000-0005-0000-0000-00009A4F0000}"/>
    <cellStyle name="40% - Accent6 50 5" xfId="20692" xr:uid="{00000000-0005-0000-0000-00009B4F0000}"/>
    <cellStyle name="40% - Accent6 50_Essbase BS Tax Accounts EOY" xfId="20693" xr:uid="{00000000-0005-0000-0000-00009C4F0000}"/>
    <cellStyle name="40% - Accent6 51" xfId="20694" xr:uid="{00000000-0005-0000-0000-00009D4F0000}"/>
    <cellStyle name="40% - Accent6 51 2" xfId="20695" xr:uid="{00000000-0005-0000-0000-00009E4F0000}"/>
    <cellStyle name="40% - Accent6 51 2 2" xfId="20696" xr:uid="{00000000-0005-0000-0000-00009F4F0000}"/>
    <cellStyle name="40% - Accent6 51 2 2 2" xfId="20697" xr:uid="{00000000-0005-0000-0000-0000A04F0000}"/>
    <cellStyle name="40% - Accent6 51 2 2 3" xfId="20698" xr:uid="{00000000-0005-0000-0000-0000A14F0000}"/>
    <cellStyle name="40% - Accent6 51 2 2_Essbase BS Tax Accounts EOY" xfId="20699" xr:uid="{00000000-0005-0000-0000-0000A24F0000}"/>
    <cellStyle name="40% - Accent6 51 2 3" xfId="20700" xr:uid="{00000000-0005-0000-0000-0000A34F0000}"/>
    <cellStyle name="40% - Accent6 51 2 4" xfId="20701" xr:uid="{00000000-0005-0000-0000-0000A44F0000}"/>
    <cellStyle name="40% - Accent6 51 2_Essbase BS Tax Accounts EOY" xfId="20702" xr:uid="{00000000-0005-0000-0000-0000A54F0000}"/>
    <cellStyle name="40% - Accent6 51 3" xfId="20703" xr:uid="{00000000-0005-0000-0000-0000A64F0000}"/>
    <cellStyle name="40% - Accent6 51 3 2" xfId="20704" xr:uid="{00000000-0005-0000-0000-0000A74F0000}"/>
    <cellStyle name="40% - Accent6 51 3 3" xfId="20705" xr:uid="{00000000-0005-0000-0000-0000A84F0000}"/>
    <cellStyle name="40% - Accent6 51 3_Essbase BS Tax Accounts EOY" xfId="20706" xr:uid="{00000000-0005-0000-0000-0000A94F0000}"/>
    <cellStyle name="40% - Accent6 51 4" xfId="20707" xr:uid="{00000000-0005-0000-0000-0000AA4F0000}"/>
    <cellStyle name="40% - Accent6 51 5" xfId="20708" xr:uid="{00000000-0005-0000-0000-0000AB4F0000}"/>
    <cellStyle name="40% - Accent6 51_Essbase BS Tax Accounts EOY" xfId="20709" xr:uid="{00000000-0005-0000-0000-0000AC4F0000}"/>
    <cellStyle name="40% - Accent6 52" xfId="20710" xr:uid="{00000000-0005-0000-0000-0000AD4F0000}"/>
    <cellStyle name="40% - Accent6 52 2" xfId="20711" xr:uid="{00000000-0005-0000-0000-0000AE4F0000}"/>
    <cellStyle name="40% - Accent6 52 2 2" xfId="20712" xr:uid="{00000000-0005-0000-0000-0000AF4F0000}"/>
    <cellStyle name="40% - Accent6 52 2 2 2" xfId="20713" xr:uid="{00000000-0005-0000-0000-0000B04F0000}"/>
    <cellStyle name="40% - Accent6 52 2 2 3" xfId="20714" xr:uid="{00000000-0005-0000-0000-0000B14F0000}"/>
    <cellStyle name="40% - Accent6 52 2 2_Essbase BS Tax Accounts EOY" xfId="20715" xr:uid="{00000000-0005-0000-0000-0000B24F0000}"/>
    <cellStyle name="40% - Accent6 52 2 3" xfId="20716" xr:uid="{00000000-0005-0000-0000-0000B34F0000}"/>
    <cellStyle name="40% - Accent6 52 2 4" xfId="20717" xr:uid="{00000000-0005-0000-0000-0000B44F0000}"/>
    <cellStyle name="40% - Accent6 52 2_Essbase BS Tax Accounts EOY" xfId="20718" xr:uid="{00000000-0005-0000-0000-0000B54F0000}"/>
    <cellStyle name="40% - Accent6 52 3" xfId="20719" xr:uid="{00000000-0005-0000-0000-0000B64F0000}"/>
    <cellStyle name="40% - Accent6 52 3 2" xfId="20720" xr:uid="{00000000-0005-0000-0000-0000B74F0000}"/>
    <cellStyle name="40% - Accent6 52 3 3" xfId="20721" xr:uid="{00000000-0005-0000-0000-0000B84F0000}"/>
    <cellStyle name="40% - Accent6 52 3_Essbase BS Tax Accounts EOY" xfId="20722" xr:uid="{00000000-0005-0000-0000-0000B94F0000}"/>
    <cellStyle name="40% - Accent6 52 4" xfId="20723" xr:uid="{00000000-0005-0000-0000-0000BA4F0000}"/>
    <cellStyle name="40% - Accent6 52 5" xfId="20724" xr:uid="{00000000-0005-0000-0000-0000BB4F0000}"/>
    <cellStyle name="40% - Accent6 52_Essbase BS Tax Accounts EOY" xfId="20725" xr:uid="{00000000-0005-0000-0000-0000BC4F0000}"/>
    <cellStyle name="40% - Accent6 53" xfId="20726" xr:uid="{00000000-0005-0000-0000-0000BD4F0000}"/>
    <cellStyle name="40% - Accent6 53 2" xfId="20727" xr:uid="{00000000-0005-0000-0000-0000BE4F0000}"/>
    <cellStyle name="40% - Accent6 53 2 2" xfId="20728" xr:uid="{00000000-0005-0000-0000-0000BF4F0000}"/>
    <cellStyle name="40% - Accent6 53 2 2 2" xfId="20729" xr:uid="{00000000-0005-0000-0000-0000C04F0000}"/>
    <cellStyle name="40% - Accent6 53 2 2 3" xfId="20730" xr:uid="{00000000-0005-0000-0000-0000C14F0000}"/>
    <cellStyle name="40% - Accent6 53 2 2_Essbase BS Tax Accounts EOY" xfId="20731" xr:uid="{00000000-0005-0000-0000-0000C24F0000}"/>
    <cellStyle name="40% - Accent6 53 2 3" xfId="20732" xr:uid="{00000000-0005-0000-0000-0000C34F0000}"/>
    <cellStyle name="40% - Accent6 53 2 4" xfId="20733" xr:uid="{00000000-0005-0000-0000-0000C44F0000}"/>
    <cellStyle name="40% - Accent6 53 2_Essbase BS Tax Accounts EOY" xfId="20734" xr:uid="{00000000-0005-0000-0000-0000C54F0000}"/>
    <cellStyle name="40% - Accent6 53 3" xfId="20735" xr:uid="{00000000-0005-0000-0000-0000C64F0000}"/>
    <cellStyle name="40% - Accent6 53 3 2" xfId="20736" xr:uid="{00000000-0005-0000-0000-0000C74F0000}"/>
    <cellStyle name="40% - Accent6 53 3 3" xfId="20737" xr:uid="{00000000-0005-0000-0000-0000C84F0000}"/>
    <cellStyle name="40% - Accent6 53 3_Essbase BS Tax Accounts EOY" xfId="20738" xr:uid="{00000000-0005-0000-0000-0000C94F0000}"/>
    <cellStyle name="40% - Accent6 53 4" xfId="20739" xr:uid="{00000000-0005-0000-0000-0000CA4F0000}"/>
    <cellStyle name="40% - Accent6 53 5" xfId="20740" xr:uid="{00000000-0005-0000-0000-0000CB4F0000}"/>
    <cellStyle name="40% - Accent6 53_Essbase BS Tax Accounts EOY" xfId="20741" xr:uid="{00000000-0005-0000-0000-0000CC4F0000}"/>
    <cellStyle name="40% - Accent6 54" xfId="20742" xr:uid="{00000000-0005-0000-0000-0000CD4F0000}"/>
    <cellStyle name="40% - Accent6 54 2" xfId="20743" xr:uid="{00000000-0005-0000-0000-0000CE4F0000}"/>
    <cellStyle name="40% - Accent6 54 2 2" xfId="20744" xr:uid="{00000000-0005-0000-0000-0000CF4F0000}"/>
    <cellStyle name="40% - Accent6 54 2 2 2" xfId="20745" xr:uid="{00000000-0005-0000-0000-0000D04F0000}"/>
    <cellStyle name="40% - Accent6 54 2 2 3" xfId="20746" xr:uid="{00000000-0005-0000-0000-0000D14F0000}"/>
    <cellStyle name="40% - Accent6 54 2 2_Essbase BS Tax Accounts EOY" xfId="20747" xr:uid="{00000000-0005-0000-0000-0000D24F0000}"/>
    <cellStyle name="40% - Accent6 54 2 3" xfId="20748" xr:uid="{00000000-0005-0000-0000-0000D34F0000}"/>
    <cellStyle name="40% - Accent6 54 2 4" xfId="20749" xr:uid="{00000000-0005-0000-0000-0000D44F0000}"/>
    <cellStyle name="40% - Accent6 54 2_Essbase BS Tax Accounts EOY" xfId="20750" xr:uid="{00000000-0005-0000-0000-0000D54F0000}"/>
    <cellStyle name="40% - Accent6 54 3" xfId="20751" xr:uid="{00000000-0005-0000-0000-0000D64F0000}"/>
    <cellStyle name="40% - Accent6 54 3 2" xfId="20752" xr:uid="{00000000-0005-0000-0000-0000D74F0000}"/>
    <cellStyle name="40% - Accent6 54 3 3" xfId="20753" xr:uid="{00000000-0005-0000-0000-0000D84F0000}"/>
    <cellStyle name="40% - Accent6 54 3_Essbase BS Tax Accounts EOY" xfId="20754" xr:uid="{00000000-0005-0000-0000-0000D94F0000}"/>
    <cellStyle name="40% - Accent6 54 4" xfId="20755" xr:uid="{00000000-0005-0000-0000-0000DA4F0000}"/>
    <cellStyle name="40% - Accent6 54 5" xfId="20756" xr:uid="{00000000-0005-0000-0000-0000DB4F0000}"/>
    <cellStyle name="40% - Accent6 54_Essbase BS Tax Accounts EOY" xfId="20757" xr:uid="{00000000-0005-0000-0000-0000DC4F0000}"/>
    <cellStyle name="40% - Accent6 55" xfId="20758" xr:uid="{00000000-0005-0000-0000-0000DD4F0000}"/>
    <cellStyle name="40% - Accent6 55 2" xfId="20759" xr:uid="{00000000-0005-0000-0000-0000DE4F0000}"/>
    <cellStyle name="40% - Accent6 55 2 2" xfId="20760" xr:uid="{00000000-0005-0000-0000-0000DF4F0000}"/>
    <cellStyle name="40% - Accent6 55 2 2 2" xfId="20761" xr:uid="{00000000-0005-0000-0000-0000E04F0000}"/>
    <cellStyle name="40% - Accent6 55 2 2 3" xfId="20762" xr:uid="{00000000-0005-0000-0000-0000E14F0000}"/>
    <cellStyle name="40% - Accent6 55 2 2_Essbase BS Tax Accounts EOY" xfId="20763" xr:uid="{00000000-0005-0000-0000-0000E24F0000}"/>
    <cellStyle name="40% - Accent6 55 2 3" xfId="20764" xr:uid="{00000000-0005-0000-0000-0000E34F0000}"/>
    <cellStyle name="40% - Accent6 55 2 4" xfId="20765" xr:uid="{00000000-0005-0000-0000-0000E44F0000}"/>
    <cellStyle name="40% - Accent6 55 2_Essbase BS Tax Accounts EOY" xfId="20766" xr:uid="{00000000-0005-0000-0000-0000E54F0000}"/>
    <cellStyle name="40% - Accent6 55 3" xfId="20767" xr:uid="{00000000-0005-0000-0000-0000E64F0000}"/>
    <cellStyle name="40% - Accent6 55 3 2" xfId="20768" xr:uid="{00000000-0005-0000-0000-0000E74F0000}"/>
    <cellStyle name="40% - Accent6 55 3 3" xfId="20769" xr:uid="{00000000-0005-0000-0000-0000E84F0000}"/>
    <cellStyle name="40% - Accent6 55 3_Essbase BS Tax Accounts EOY" xfId="20770" xr:uid="{00000000-0005-0000-0000-0000E94F0000}"/>
    <cellStyle name="40% - Accent6 55 4" xfId="20771" xr:uid="{00000000-0005-0000-0000-0000EA4F0000}"/>
    <cellStyle name="40% - Accent6 55 5" xfId="20772" xr:uid="{00000000-0005-0000-0000-0000EB4F0000}"/>
    <cellStyle name="40% - Accent6 55_Essbase BS Tax Accounts EOY" xfId="20773" xr:uid="{00000000-0005-0000-0000-0000EC4F0000}"/>
    <cellStyle name="40% - Accent6 56" xfId="20774" xr:uid="{00000000-0005-0000-0000-0000ED4F0000}"/>
    <cellStyle name="40% - Accent6 56 2" xfId="20775" xr:uid="{00000000-0005-0000-0000-0000EE4F0000}"/>
    <cellStyle name="40% - Accent6 56 2 2" xfId="20776" xr:uid="{00000000-0005-0000-0000-0000EF4F0000}"/>
    <cellStyle name="40% - Accent6 56 2 2 2" xfId="20777" xr:uid="{00000000-0005-0000-0000-0000F04F0000}"/>
    <cellStyle name="40% - Accent6 56 2 2 3" xfId="20778" xr:uid="{00000000-0005-0000-0000-0000F14F0000}"/>
    <cellStyle name="40% - Accent6 56 2 2_Essbase BS Tax Accounts EOY" xfId="20779" xr:uid="{00000000-0005-0000-0000-0000F24F0000}"/>
    <cellStyle name="40% - Accent6 56 2 3" xfId="20780" xr:uid="{00000000-0005-0000-0000-0000F34F0000}"/>
    <cellStyle name="40% - Accent6 56 2 4" xfId="20781" xr:uid="{00000000-0005-0000-0000-0000F44F0000}"/>
    <cellStyle name="40% - Accent6 56 2_Essbase BS Tax Accounts EOY" xfId="20782" xr:uid="{00000000-0005-0000-0000-0000F54F0000}"/>
    <cellStyle name="40% - Accent6 56 3" xfId="20783" xr:uid="{00000000-0005-0000-0000-0000F64F0000}"/>
    <cellStyle name="40% - Accent6 56 3 2" xfId="20784" xr:uid="{00000000-0005-0000-0000-0000F74F0000}"/>
    <cellStyle name="40% - Accent6 56 3 3" xfId="20785" xr:uid="{00000000-0005-0000-0000-0000F84F0000}"/>
    <cellStyle name="40% - Accent6 56 3_Essbase BS Tax Accounts EOY" xfId="20786" xr:uid="{00000000-0005-0000-0000-0000F94F0000}"/>
    <cellStyle name="40% - Accent6 56 4" xfId="20787" xr:uid="{00000000-0005-0000-0000-0000FA4F0000}"/>
    <cellStyle name="40% - Accent6 56 5" xfId="20788" xr:uid="{00000000-0005-0000-0000-0000FB4F0000}"/>
    <cellStyle name="40% - Accent6 56_Essbase BS Tax Accounts EOY" xfId="20789" xr:uid="{00000000-0005-0000-0000-0000FC4F0000}"/>
    <cellStyle name="40% - Accent6 57" xfId="20790" xr:uid="{00000000-0005-0000-0000-0000FD4F0000}"/>
    <cellStyle name="40% - Accent6 57 2" xfId="20791" xr:uid="{00000000-0005-0000-0000-0000FE4F0000}"/>
    <cellStyle name="40% - Accent6 57 2 2" xfId="20792" xr:uid="{00000000-0005-0000-0000-0000FF4F0000}"/>
    <cellStyle name="40% - Accent6 57 2 3" xfId="20793" xr:uid="{00000000-0005-0000-0000-000000500000}"/>
    <cellStyle name="40% - Accent6 57 2_Essbase BS Tax Accounts EOY" xfId="20794" xr:uid="{00000000-0005-0000-0000-000001500000}"/>
    <cellStyle name="40% - Accent6 57 3" xfId="20795" xr:uid="{00000000-0005-0000-0000-000002500000}"/>
    <cellStyle name="40% - Accent6 57 4" xfId="20796" xr:uid="{00000000-0005-0000-0000-000003500000}"/>
    <cellStyle name="40% - Accent6 57_Essbase BS Tax Accounts EOY" xfId="20797" xr:uid="{00000000-0005-0000-0000-000004500000}"/>
    <cellStyle name="40% - Accent6 58" xfId="20798" xr:uid="{00000000-0005-0000-0000-000005500000}"/>
    <cellStyle name="40% - Accent6 58 2" xfId="20799" xr:uid="{00000000-0005-0000-0000-000006500000}"/>
    <cellStyle name="40% - Accent6 58 2 2" xfId="20800" xr:uid="{00000000-0005-0000-0000-000007500000}"/>
    <cellStyle name="40% - Accent6 58 2 3" xfId="20801" xr:uid="{00000000-0005-0000-0000-000008500000}"/>
    <cellStyle name="40% - Accent6 58 2_Essbase BS Tax Accounts EOY" xfId="20802" xr:uid="{00000000-0005-0000-0000-000009500000}"/>
    <cellStyle name="40% - Accent6 58 3" xfId="20803" xr:uid="{00000000-0005-0000-0000-00000A500000}"/>
    <cellStyle name="40% - Accent6 58 4" xfId="20804" xr:uid="{00000000-0005-0000-0000-00000B500000}"/>
    <cellStyle name="40% - Accent6 58_Essbase BS Tax Accounts EOY" xfId="20805" xr:uid="{00000000-0005-0000-0000-00000C500000}"/>
    <cellStyle name="40% - Accent6 59" xfId="20806" xr:uid="{00000000-0005-0000-0000-00000D500000}"/>
    <cellStyle name="40% - Accent6 59 2" xfId="20807" xr:uid="{00000000-0005-0000-0000-00000E500000}"/>
    <cellStyle name="40% - Accent6 59 2 2" xfId="20808" xr:uid="{00000000-0005-0000-0000-00000F500000}"/>
    <cellStyle name="40% - Accent6 59 2 3" xfId="20809" xr:uid="{00000000-0005-0000-0000-000010500000}"/>
    <cellStyle name="40% - Accent6 59 2_Essbase BS Tax Accounts EOY" xfId="20810" xr:uid="{00000000-0005-0000-0000-000011500000}"/>
    <cellStyle name="40% - Accent6 59 3" xfId="20811" xr:uid="{00000000-0005-0000-0000-000012500000}"/>
    <cellStyle name="40% - Accent6 59 4" xfId="20812" xr:uid="{00000000-0005-0000-0000-000013500000}"/>
    <cellStyle name="40% - Accent6 59_Essbase BS Tax Accounts EOY" xfId="20813" xr:uid="{00000000-0005-0000-0000-000014500000}"/>
    <cellStyle name="40% - Accent6 6" xfId="20814" xr:uid="{00000000-0005-0000-0000-000015500000}"/>
    <cellStyle name="40% - Accent6 6 2" xfId="20815" xr:uid="{00000000-0005-0000-0000-000016500000}"/>
    <cellStyle name="40% - Accent6 6 2 2" xfId="20816" xr:uid="{00000000-0005-0000-0000-000017500000}"/>
    <cellStyle name="40% - Accent6 6 2 2 2" xfId="20817" xr:uid="{00000000-0005-0000-0000-000018500000}"/>
    <cellStyle name="40% - Accent6 6 2 2 2 2" xfId="20818" xr:uid="{00000000-0005-0000-0000-000019500000}"/>
    <cellStyle name="40% - Accent6 6 2 2 2 2 2" xfId="20819" xr:uid="{00000000-0005-0000-0000-00001A500000}"/>
    <cellStyle name="40% - Accent6 6 2 2 2 2_Essbase BS Tax Accounts EOY" xfId="20820" xr:uid="{00000000-0005-0000-0000-00001B500000}"/>
    <cellStyle name="40% - Accent6 6 2 2 2_Essbase BS Tax Accounts EOY" xfId="20821" xr:uid="{00000000-0005-0000-0000-00001C500000}"/>
    <cellStyle name="40% - Accent6 6 2 2 3" xfId="20822" xr:uid="{00000000-0005-0000-0000-00001D500000}"/>
    <cellStyle name="40% - Accent6 6 2 2 3 2" xfId="20823" xr:uid="{00000000-0005-0000-0000-00001E500000}"/>
    <cellStyle name="40% - Accent6 6 2 2 3_Essbase BS Tax Accounts EOY" xfId="20824" xr:uid="{00000000-0005-0000-0000-00001F500000}"/>
    <cellStyle name="40% - Accent6 6 2 2 4" xfId="20825" xr:uid="{00000000-0005-0000-0000-000020500000}"/>
    <cellStyle name="40% - Accent6 6 2 2 5" xfId="20826" xr:uid="{00000000-0005-0000-0000-000021500000}"/>
    <cellStyle name="40% - Accent6 6 2 2_Essbase BS Tax Accounts EOY" xfId="20827" xr:uid="{00000000-0005-0000-0000-000022500000}"/>
    <cellStyle name="40% - Accent6 6 2 3" xfId="20828" xr:uid="{00000000-0005-0000-0000-000023500000}"/>
    <cellStyle name="40% - Accent6 6 2 3 2" xfId="20829" xr:uid="{00000000-0005-0000-0000-000024500000}"/>
    <cellStyle name="40% - Accent6 6 2 3 2 2" xfId="20830" xr:uid="{00000000-0005-0000-0000-000025500000}"/>
    <cellStyle name="40% - Accent6 6 2 3 2 2 2" xfId="20831" xr:uid="{00000000-0005-0000-0000-000026500000}"/>
    <cellStyle name="40% - Accent6 6 2 3 2 2_Essbase BS Tax Accounts EOY" xfId="20832" xr:uid="{00000000-0005-0000-0000-000027500000}"/>
    <cellStyle name="40% - Accent6 6 2 3 2_Essbase BS Tax Accounts EOY" xfId="20833" xr:uid="{00000000-0005-0000-0000-000028500000}"/>
    <cellStyle name="40% - Accent6 6 2 3 3" xfId="20834" xr:uid="{00000000-0005-0000-0000-000029500000}"/>
    <cellStyle name="40% - Accent6 6 2 3 3 2" xfId="20835" xr:uid="{00000000-0005-0000-0000-00002A500000}"/>
    <cellStyle name="40% - Accent6 6 2 3 3_Essbase BS Tax Accounts EOY" xfId="20836" xr:uid="{00000000-0005-0000-0000-00002B500000}"/>
    <cellStyle name="40% - Accent6 6 2 3 4" xfId="20837" xr:uid="{00000000-0005-0000-0000-00002C500000}"/>
    <cellStyle name="40% - Accent6 6 2 3 5" xfId="20838" xr:uid="{00000000-0005-0000-0000-00002D500000}"/>
    <cellStyle name="40% - Accent6 6 2 3_Essbase BS Tax Accounts EOY" xfId="20839" xr:uid="{00000000-0005-0000-0000-00002E500000}"/>
    <cellStyle name="40% - Accent6 6 2 4" xfId="20840" xr:uid="{00000000-0005-0000-0000-00002F500000}"/>
    <cellStyle name="40% - Accent6 6 2 4 2" xfId="20841" xr:uid="{00000000-0005-0000-0000-000030500000}"/>
    <cellStyle name="40% - Accent6 6 2 4 2 2" xfId="20842" xr:uid="{00000000-0005-0000-0000-000031500000}"/>
    <cellStyle name="40% - Accent6 6 2 4 2_Essbase BS Tax Accounts EOY" xfId="20843" xr:uid="{00000000-0005-0000-0000-000032500000}"/>
    <cellStyle name="40% - Accent6 6 2 4_Essbase BS Tax Accounts EOY" xfId="20844" xr:uid="{00000000-0005-0000-0000-000033500000}"/>
    <cellStyle name="40% - Accent6 6 2 5" xfId="20845" xr:uid="{00000000-0005-0000-0000-000034500000}"/>
    <cellStyle name="40% - Accent6 6 2 5 2" xfId="20846" xr:uid="{00000000-0005-0000-0000-000035500000}"/>
    <cellStyle name="40% - Accent6 6 2 5 2 2" xfId="20847" xr:uid="{00000000-0005-0000-0000-000036500000}"/>
    <cellStyle name="40% - Accent6 6 2 5 2_Essbase BS Tax Accounts EOY" xfId="20848" xr:uid="{00000000-0005-0000-0000-000037500000}"/>
    <cellStyle name="40% - Accent6 6 2 5 3" xfId="20849" xr:uid="{00000000-0005-0000-0000-000038500000}"/>
    <cellStyle name="40% - Accent6 6 2 5_Essbase BS Tax Accounts EOY" xfId="20850" xr:uid="{00000000-0005-0000-0000-000039500000}"/>
    <cellStyle name="40% - Accent6 6 2 6" xfId="20851" xr:uid="{00000000-0005-0000-0000-00003A500000}"/>
    <cellStyle name="40% - Accent6 6 2 6 2" xfId="20852" xr:uid="{00000000-0005-0000-0000-00003B500000}"/>
    <cellStyle name="40% - Accent6 6 2 6_Essbase BS Tax Accounts EOY" xfId="20853" xr:uid="{00000000-0005-0000-0000-00003C500000}"/>
    <cellStyle name="40% - Accent6 6 2 7" xfId="20854" xr:uid="{00000000-0005-0000-0000-00003D500000}"/>
    <cellStyle name="40% - Accent6 6 2 8" xfId="20855" xr:uid="{00000000-0005-0000-0000-00003E500000}"/>
    <cellStyle name="40% - Accent6 6 2 9" xfId="20856" xr:uid="{00000000-0005-0000-0000-00003F500000}"/>
    <cellStyle name="40% - Accent6 6 2_Basis Info" xfId="20857" xr:uid="{00000000-0005-0000-0000-000040500000}"/>
    <cellStyle name="40% - Accent6 6 3" xfId="20858" xr:uid="{00000000-0005-0000-0000-000041500000}"/>
    <cellStyle name="40% - Accent6 6 3 2" xfId="20859" xr:uid="{00000000-0005-0000-0000-000042500000}"/>
    <cellStyle name="40% - Accent6 6 3 2 2" xfId="20860" xr:uid="{00000000-0005-0000-0000-000043500000}"/>
    <cellStyle name="40% - Accent6 6 3 2_Essbase BS Tax Accounts EOY" xfId="20861" xr:uid="{00000000-0005-0000-0000-000044500000}"/>
    <cellStyle name="40% - Accent6 6 3_Essbase BS Tax Accounts EOY" xfId="20862" xr:uid="{00000000-0005-0000-0000-000045500000}"/>
    <cellStyle name="40% - Accent6 6 4" xfId="20863" xr:uid="{00000000-0005-0000-0000-000046500000}"/>
    <cellStyle name="40% - Accent6 6 4 2" xfId="20864" xr:uid="{00000000-0005-0000-0000-000047500000}"/>
    <cellStyle name="40% - Accent6 6 4 2 2" xfId="20865" xr:uid="{00000000-0005-0000-0000-000048500000}"/>
    <cellStyle name="40% - Accent6 6 4 2 2 2" xfId="20866" xr:uid="{00000000-0005-0000-0000-000049500000}"/>
    <cellStyle name="40% - Accent6 6 4 2 2_Essbase BS Tax Accounts EOY" xfId="20867" xr:uid="{00000000-0005-0000-0000-00004A500000}"/>
    <cellStyle name="40% - Accent6 6 4 2_Essbase BS Tax Accounts EOY" xfId="20868" xr:uid="{00000000-0005-0000-0000-00004B500000}"/>
    <cellStyle name="40% - Accent6 6 4 3" xfId="20869" xr:uid="{00000000-0005-0000-0000-00004C500000}"/>
    <cellStyle name="40% - Accent6 6 4 3 2" xfId="20870" xr:uid="{00000000-0005-0000-0000-00004D500000}"/>
    <cellStyle name="40% - Accent6 6 4 3_Essbase BS Tax Accounts EOY" xfId="20871" xr:uid="{00000000-0005-0000-0000-00004E500000}"/>
    <cellStyle name="40% - Accent6 6 4 4" xfId="20872" xr:uid="{00000000-0005-0000-0000-00004F500000}"/>
    <cellStyle name="40% - Accent6 6 4 5" xfId="20873" xr:uid="{00000000-0005-0000-0000-000050500000}"/>
    <cellStyle name="40% - Accent6 6 4_Essbase BS Tax Accounts EOY" xfId="20874" xr:uid="{00000000-0005-0000-0000-000051500000}"/>
    <cellStyle name="40% - Accent6 6 5" xfId="20875" xr:uid="{00000000-0005-0000-0000-000052500000}"/>
    <cellStyle name="40% - Accent6 6 5 2" xfId="20876" xr:uid="{00000000-0005-0000-0000-000053500000}"/>
    <cellStyle name="40% - Accent6 6 5_Essbase BS Tax Accounts EOY" xfId="20877" xr:uid="{00000000-0005-0000-0000-000054500000}"/>
    <cellStyle name="40% - Accent6 6 6" xfId="20878" xr:uid="{00000000-0005-0000-0000-000055500000}"/>
    <cellStyle name="40% - Accent6 6 6 2" xfId="20879" xr:uid="{00000000-0005-0000-0000-000056500000}"/>
    <cellStyle name="40% - Accent6 6 6 3" xfId="20880" xr:uid="{00000000-0005-0000-0000-000057500000}"/>
    <cellStyle name="40% - Accent6 6 6_Essbase BS Tax Accounts EOY" xfId="20881" xr:uid="{00000000-0005-0000-0000-000058500000}"/>
    <cellStyle name="40% - Accent6 6 7" xfId="20882" xr:uid="{00000000-0005-0000-0000-000059500000}"/>
    <cellStyle name="40% - Accent6 6 7 2" xfId="20883" xr:uid="{00000000-0005-0000-0000-00005A500000}"/>
    <cellStyle name="40% - Accent6 6 7 3" xfId="20884" xr:uid="{00000000-0005-0000-0000-00005B500000}"/>
    <cellStyle name="40% - Accent6 6 7_Essbase BS Tax Accounts EOY" xfId="20885" xr:uid="{00000000-0005-0000-0000-00005C500000}"/>
    <cellStyle name="40% - Accent6 6_Essbase BS Tax Accounts EOY" xfId="20886" xr:uid="{00000000-0005-0000-0000-00005D500000}"/>
    <cellStyle name="40% - Accent6 60" xfId="20887" xr:uid="{00000000-0005-0000-0000-00005E500000}"/>
    <cellStyle name="40% - Accent6 60 2" xfId="20888" xr:uid="{00000000-0005-0000-0000-00005F500000}"/>
    <cellStyle name="40% - Accent6 60 2 2" xfId="20889" xr:uid="{00000000-0005-0000-0000-000060500000}"/>
    <cellStyle name="40% - Accent6 60 2 3" xfId="20890" xr:uid="{00000000-0005-0000-0000-000061500000}"/>
    <cellStyle name="40% - Accent6 60 2_Essbase BS Tax Accounts EOY" xfId="20891" xr:uid="{00000000-0005-0000-0000-000062500000}"/>
    <cellStyle name="40% - Accent6 60 3" xfId="20892" xr:uid="{00000000-0005-0000-0000-000063500000}"/>
    <cellStyle name="40% - Accent6 60 4" xfId="20893" xr:uid="{00000000-0005-0000-0000-000064500000}"/>
    <cellStyle name="40% - Accent6 60_Essbase BS Tax Accounts EOY" xfId="20894" xr:uid="{00000000-0005-0000-0000-000065500000}"/>
    <cellStyle name="40% - Accent6 61" xfId="20895" xr:uid="{00000000-0005-0000-0000-000066500000}"/>
    <cellStyle name="40% - Accent6 61 2" xfId="20896" xr:uid="{00000000-0005-0000-0000-000067500000}"/>
    <cellStyle name="40% - Accent6 61 2 2" xfId="20897" xr:uid="{00000000-0005-0000-0000-000068500000}"/>
    <cellStyle name="40% - Accent6 61 2 3" xfId="20898" xr:uid="{00000000-0005-0000-0000-000069500000}"/>
    <cellStyle name="40% - Accent6 61 2_Essbase BS Tax Accounts EOY" xfId="20899" xr:uid="{00000000-0005-0000-0000-00006A500000}"/>
    <cellStyle name="40% - Accent6 61 3" xfId="20900" xr:uid="{00000000-0005-0000-0000-00006B500000}"/>
    <cellStyle name="40% - Accent6 61 4" xfId="20901" xr:uid="{00000000-0005-0000-0000-00006C500000}"/>
    <cellStyle name="40% - Accent6 61_Essbase BS Tax Accounts EOY" xfId="20902" xr:uid="{00000000-0005-0000-0000-00006D500000}"/>
    <cellStyle name="40% - Accent6 62" xfId="20903" xr:uid="{00000000-0005-0000-0000-00006E500000}"/>
    <cellStyle name="40% - Accent6 62 2" xfId="20904" xr:uid="{00000000-0005-0000-0000-00006F500000}"/>
    <cellStyle name="40% - Accent6 62 2 2" xfId="20905" xr:uid="{00000000-0005-0000-0000-000070500000}"/>
    <cellStyle name="40% - Accent6 62 2 3" xfId="20906" xr:uid="{00000000-0005-0000-0000-000071500000}"/>
    <cellStyle name="40% - Accent6 62 2_Essbase BS Tax Accounts EOY" xfId="20907" xr:uid="{00000000-0005-0000-0000-000072500000}"/>
    <cellStyle name="40% - Accent6 62 3" xfId="20908" xr:uid="{00000000-0005-0000-0000-000073500000}"/>
    <cellStyle name="40% - Accent6 62 4" xfId="20909" xr:uid="{00000000-0005-0000-0000-000074500000}"/>
    <cellStyle name="40% - Accent6 62_Essbase BS Tax Accounts EOY" xfId="20910" xr:uid="{00000000-0005-0000-0000-000075500000}"/>
    <cellStyle name="40% - Accent6 63" xfId="20911" xr:uid="{00000000-0005-0000-0000-000076500000}"/>
    <cellStyle name="40% - Accent6 63 2" xfId="20912" xr:uid="{00000000-0005-0000-0000-000077500000}"/>
    <cellStyle name="40% - Accent6 63 2 2" xfId="20913" xr:uid="{00000000-0005-0000-0000-000078500000}"/>
    <cellStyle name="40% - Accent6 63 2 3" xfId="20914" xr:uid="{00000000-0005-0000-0000-000079500000}"/>
    <cellStyle name="40% - Accent6 63 2_Essbase BS Tax Accounts EOY" xfId="20915" xr:uid="{00000000-0005-0000-0000-00007A500000}"/>
    <cellStyle name="40% - Accent6 63 3" xfId="20916" xr:uid="{00000000-0005-0000-0000-00007B500000}"/>
    <cellStyle name="40% - Accent6 63 4" xfId="20917" xr:uid="{00000000-0005-0000-0000-00007C500000}"/>
    <cellStyle name="40% - Accent6 63_Essbase BS Tax Accounts EOY" xfId="20918" xr:uid="{00000000-0005-0000-0000-00007D500000}"/>
    <cellStyle name="40% - Accent6 64" xfId="20919" xr:uid="{00000000-0005-0000-0000-00007E500000}"/>
    <cellStyle name="40% - Accent6 64 2" xfId="20920" xr:uid="{00000000-0005-0000-0000-00007F500000}"/>
    <cellStyle name="40% - Accent6 64 2 2" xfId="20921" xr:uid="{00000000-0005-0000-0000-000080500000}"/>
    <cellStyle name="40% - Accent6 64 2 3" xfId="20922" xr:uid="{00000000-0005-0000-0000-000081500000}"/>
    <cellStyle name="40% - Accent6 64 2_Essbase BS Tax Accounts EOY" xfId="20923" xr:uid="{00000000-0005-0000-0000-000082500000}"/>
    <cellStyle name="40% - Accent6 64 3" xfId="20924" xr:uid="{00000000-0005-0000-0000-000083500000}"/>
    <cellStyle name="40% - Accent6 64 4" xfId="20925" xr:uid="{00000000-0005-0000-0000-000084500000}"/>
    <cellStyle name="40% - Accent6 64_Essbase BS Tax Accounts EOY" xfId="20926" xr:uid="{00000000-0005-0000-0000-000085500000}"/>
    <cellStyle name="40% - Accent6 65" xfId="20927" xr:uid="{00000000-0005-0000-0000-000086500000}"/>
    <cellStyle name="40% - Accent6 65 2" xfId="20928" xr:uid="{00000000-0005-0000-0000-000087500000}"/>
    <cellStyle name="40% - Accent6 65 2 2" xfId="20929" xr:uid="{00000000-0005-0000-0000-000088500000}"/>
    <cellStyle name="40% - Accent6 65 2 3" xfId="20930" xr:uid="{00000000-0005-0000-0000-000089500000}"/>
    <cellStyle name="40% - Accent6 65 2_Essbase BS Tax Accounts EOY" xfId="20931" xr:uid="{00000000-0005-0000-0000-00008A500000}"/>
    <cellStyle name="40% - Accent6 65 3" xfId="20932" xr:uid="{00000000-0005-0000-0000-00008B500000}"/>
    <cellStyle name="40% - Accent6 65 4" xfId="20933" xr:uid="{00000000-0005-0000-0000-00008C500000}"/>
    <cellStyle name="40% - Accent6 65_Essbase BS Tax Accounts EOY" xfId="20934" xr:uid="{00000000-0005-0000-0000-00008D500000}"/>
    <cellStyle name="40% - Accent6 66" xfId="20935" xr:uid="{00000000-0005-0000-0000-00008E500000}"/>
    <cellStyle name="40% - Accent6 66 2" xfId="20936" xr:uid="{00000000-0005-0000-0000-00008F500000}"/>
    <cellStyle name="40% - Accent6 66 2 2" xfId="20937" xr:uid="{00000000-0005-0000-0000-000090500000}"/>
    <cellStyle name="40% - Accent6 66 2 3" xfId="20938" xr:uid="{00000000-0005-0000-0000-000091500000}"/>
    <cellStyle name="40% - Accent6 66 2_Essbase BS Tax Accounts EOY" xfId="20939" xr:uid="{00000000-0005-0000-0000-000092500000}"/>
    <cellStyle name="40% - Accent6 66 3" xfId="20940" xr:uid="{00000000-0005-0000-0000-000093500000}"/>
    <cellStyle name="40% - Accent6 66 4" xfId="20941" xr:uid="{00000000-0005-0000-0000-000094500000}"/>
    <cellStyle name="40% - Accent6 66_Essbase BS Tax Accounts EOY" xfId="20942" xr:uid="{00000000-0005-0000-0000-000095500000}"/>
    <cellStyle name="40% - Accent6 67" xfId="20943" xr:uid="{00000000-0005-0000-0000-000096500000}"/>
    <cellStyle name="40% - Accent6 67 2" xfId="20944" xr:uid="{00000000-0005-0000-0000-000097500000}"/>
    <cellStyle name="40% - Accent6 67 2 2" xfId="20945" xr:uid="{00000000-0005-0000-0000-000098500000}"/>
    <cellStyle name="40% - Accent6 67 2 3" xfId="20946" xr:uid="{00000000-0005-0000-0000-000099500000}"/>
    <cellStyle name="40% - Accent6 67 2_Essbase BS Tax Accounts EOY" xfId="20947" xr:uid="{00000000-0005-0000-0000-00009A500000}"/>
    <cellStyle name="40% - Accent6 67 3" xfId="20948" xr:uid="{00000000-0005-0000-0000-00009B500000}"/>
    <cellStyle name="40% - Accent6 67 4" xfId="20949" xr:uid="{00000000-0005-0000-0000-00009C500000}"/>
    <cellStyle name="40% - Accent6 67_Essbase BS Tax Accounts EOY" xfId="20950" xr:uid="{00000000-0005-0000-0000-00009D500000}"/>
    <cellStyle name="40% - Accent6 68" xfId="20951" xr:uid="{00000000-0005-0000-0000-00009E500000}"/>
    <cellStyle name="40% - Accent6 68 2" xfId="20952" xr:uid="{00000000-0005-0000-0000-00009F500000}"/>
    <cellStyle name="40% - Accent6 68 2 2" xfId="20953" xr:uid="{00000000-0005-0000-0000-0000A0500000}"/>
    <cellStyle name="40% - Accent6 68 2 3" xfId="20954" xr:uid="{00000000-0005-0000-0000-0000A1500000}"/>
    <cellStyle name="40% - Accent6 68 2_Essbase BS Tax Accounts EOY" xfId="20955" xr:uid="{00000000-0005-0000-0000-0000A2500000}"/>
    <cellStyle name="40% - Accent6 68 3" xfId="20956" xr:uid="{00000000-0005-0000-0000-0000A3500000}"/>
    <cellStyle name="40% - Accent6 68 4" xfId="20957" xr:uid="{00000000-0005-0000-0000-0000A4500000}"/>
    <cellStyle name="40% - Accent6 68_Essbase BS Tax Accounts EOY" xfId="20958" xr:uid="{00000000-0005-0000-0000-0000A5500000}"/>
    <cellStyle name="40% - Accent6 69" xfId="20959" xr:uid="{00000000-0005-0000-0000-0000A6500000}"/>
    <cellStyle name="40% - Accent6 69 2" xfId="20960" xr:uid="{00000000-0005-0000-0000-0000A7500000}"/>
    <cellStyle name="40% - Accent6 69 2 2" xfId="20961" xr:uid="{00000000-0005-0000-0000-0000A8500000}"/>
    <cellStyle name="40% - Accent6 69 2 3" xfId="20962" xr:uid="{00000000-0005-0000-0000-0000A9500000}"/>
    <cellStyle name="40% - Accent6 69 2_Essbase BS Tax Accounts EOY" xfId="20963" xr:uid="{00000000-0005-0000-0000-0000AA500000}"/>
    <cellStyle name="40% - Accent6 69 3" xfId="20964" xr:uid="{00000000-0005-0000-0000-0000AB500000}"/>
    <cellStyle name="40% - Accent6 69 4" xfId="20965" xr:uid="{00000000-0005-0000-0000-0000AC500000}"/>
    <cellStyle name="40% - Accent6 69_Essbase BS Tax Accounts EOY" xfId="20966" xr:uid="{00000000-0005-0000-0000-0000AD500000}"/>
    <cellStyle name="40% - Accent6 7" xfId="20967" xr:uid="{00000000-0005-0000-0000-0000AE500000}"/>
    <cellStyle name="40% - Accent6 7 2" xfId="20968" xr:uid="{00000000-0005-0000-0000-0000AF500000}"/>
    <cellStyle name="40% - Accent6 7 2 2" xfId="20969" xr:uid="{00000000-0005-0000-0000-0000B0500000}"/>
    <cellStyle name="40% - Accent6 7 2 2 2" xfId="20970" xr:uid="{00000000-0005-0000-0000-0000B1500000}"/>
    <cellStyle name="40% - Accent6 7 2 2 2 2" xfId="20971" xr:uid="{00000000-0005-0000-0000-0000B2500000}"/>
    <cellStyle name="40% - Accent6 7 2 2 2_Essbase BS Tax Accounts EOY" xfId="20972" xr:uid="{00000000-0005-0000-0000-0000B3500000}"/>
    <cellStyle name="40% - Accent6 7 2 2_Essbase BS Tax Accounts EOY" xfId="20973" xr:uid="{00000000-0005-0000-0000-0000B4500000}"/>
    <cellStyle name="40% - Accent6 7 2 3" xfId="20974" xr:uid="{00000000-0005-0000-0000-0000B5500000}"/>
    <cellStyle name="40% - Accent6 7 2 3 2" xfId="20975" xr:uid="{00000000-0005-0000-0000-0000B6500000}"/>
    <cellStyle name="40% - Accent6 7 2 3 2 2" xfId="20976" xr:uid="{00000000-0005-0000-0000-0000B7500000}"/>
    <cellStyle name="40% - Accent6 7 2 3 2_Essbase BS Tax Accounts EOY" xfId="20977" xr:uid="{00000000-0005-0000-0000-0000B8500000}"/>
    <cellStyle name="40% - Accent6 7 2 3_Essbase BS Tax Accounts EOY" xfId="20978" xr:uid="{00000000-0005-0000-0000-0000B9500000}"/>
    <cellStyle name="40% - Accent6 7 2 4" xfId="20979" xr:uid="{00000000-0005-0000-0000-0000BA500000}"/>
    <cellStyle name="40% - Accent6 7 2 4 2" xfId="20980" xr:uid="{00000000-0005-0000-0000-0000BB500000}"/>
    <cellStyle name="40% - Accent6 7 2 4_Essbase BS Tax Accounts EOY" xfId="20981" xr:uid="{00000000-0005-0000-0000-0000BC500000}"/>
    <cellStyle name="40% - Accent6 7 2 5" xfId="20982" xr:uid="{00000000-0005-0000-0000-0000BD500000}"/>
    <cellStyle name="40% - Accent6 7 2_Essbase BS Tax Accounts EOY" xfId="20983" xr:uid="{00000000-0005-0000-0000-0000BE500000}"/>
    <cellStyle name="40% - Accent6 7 3" xfId="20984" xr:uid="{00000000-0005-0000-0000-0000BF500000}"/>
    <cellStyle name="40% - Accent6 7 3 2" xfId="20985" xr:uid="{00000000-0005-0000-0000-0000C0500000}"/>
    <cellStyle name="40% - Accent6 7 3 2 2" xfId="20986" xr:uid="{00000000-0005-0000-0000-0000C1500000}"/>
    <cellStyle name="40% - Accent6 7 3 2_Essbase BS Tax Accounts EOY" xfId="20987" xr:uid="{00000000-0005-0000-0000-0000C2500000}"/>
    <cellStyle name="40% - Accent6 7 3_Essbase BS Tax Accounts EOY" xfId="20988" xr:uid="{00000000-0005-0000-0000-0000C3500000}"/>
    <cellStyle name="40% - Accent6 7 4" xfId="20989" xr:uid="{00000000-0005-0000-0000-0000C4500000}"/>
    <cellStyle name="40% - Accent6 7 4 2" xfId="20990" xr:uid="{00000000-0005-0000-0000-0000C5500000}"/>
    <cellStyle name="40% - Accent6 7 4 2 2" xfId="20991" xr:uid="{00000000-0005-0000-0000-0000C6500000}"/>
    <cellStyle name="40% - Accent6 7 4 2 2 2" xfId="20992" xr:uid="{00000000-0005-0000-0000-0000C7500000}"/>
    <cellStyle name="40% - Accent6 7 4 2 2_Essbase BS Tax Accounts EOY" xfId="20993" xr:uid="{00000000-0005-0000-0000-0000C8500000}"/>
    <cellStyle name="40% - Accent6 7 4 2_Essbase BS Tax Accounts EOY" xfId="20994" xr:uid="{00000000-0005-0000-0000-0000C9500000}"/>
    <cellStyle name="40% - Accent6 7 4 3" xfId="20995" xr:uid="{00000000-0005-0000-0000-0000CA500000}"/>
    <cellStyle name="40% - Accent6 7 4 3 2" xfId="20996" xr:uid="{00000000-0005-0000-0000-0000CB500000}"/>
    <cellStyle name="40% - Accent6 7 4 3_Essbase BS Tax Accounts EOY" xfId="20997" xr:uid="{00000000-0005-0000-0000-0000CC500000}"/>
    <cellStyle name="40% - Accent6 7 4 4" xfId="20998" xr:uid="{00000000-0005-0000-0000-0000CD500000}"/>
    <cellStyle name="40% - Accent6 7 4 5" xfId="20999" xr:uid="{00000000-0005-0000-0000-0000CE500000}"/>
    <cellStyle name="40% - Accent6 7 4_Essbase BS Tax Accounts EOY" xfId="21000" xr:uid="{00000000-0005-0000-0000-0000CF500000}"/>
    <cellStyle name="40% - Accent6 7 5" xfId="21001" xr:uid="{00000000-0005-0000-0000-0000D0500000}"/>
    <cellStyle name="40% - Accent6 7 5 2" xfId="21002" xr:uid="{00000000-0005-0000-0000-0000D1500000}"/>
    <cellStyle name="40% - Accent6 7 5_Essbase BS Tax Accounts EOY" xfId="21003" xr:uid="{00000000-0005-0000-0000-0000D2500000}"/>
    <cellStyle name="40% - Accent6 7 6" xfId="21004" xr:uid="{00000000-0005-0000-0000-0000D3500000}"/>
    <cellStyle name="40% - Accent6 7 6 2" xfId="21005" xr:uid="{00000000-0005-0000-0000-0000D4500000}"/>
    <cellStyle name="40% - Accent6 7 6 3" xfId="21006" xr:uid="{00000000-0005-0000-0000-0000D5500000}"/>
    <cellStyle name="40% - Accent6 7 6_Essbase BS Tax Accounts EOY" xfId="21007" xr:uid="{00000000-0005-0000-0000-0000D6500000}"/>
    <cellStyle name="40% - Accent6 7_Essbase BS Tax Accounts EOY" xfId="21008" xr:uid="{00000000-0005-0000-0000-0000D7500000}"/>
    <cellStyle name="40% - Accent6 70" xfId="21009" xr:uid="{00000000-0005-0000-0000-0000D8500000}"/>
    <cellStyle name="40% - Accent6 70 2" xfId="21010" xr:uid="{00000000-0005-0000-0000-0000D9500000}"/>
    <cellStyle name="40% - Accent6 70 2 2" xfId="21011" xr:uid="{00000000-0005-0000-0000-0000DA500000}"/>
    <cellStyle name="40% - Accent6 70 3" xfId="21012" xr:uid="{00000000-0005-0000-0000-0000DB500000}"/>
    <cellStyle name="40% - Accent6 70 4" xfId="21013" xr:uid="{00000000-0005-0000-0000-0000DC500000}"/>
    <cellStyle name="40% - Accent6 70_Essbase BS Tax Accounts EOY" xfId="21014" xr:uid="{00000000-0005-0000-0000-0000DD500000}"/>
    <cellStyle name="40% - Accent6 71" xfId="21015" xr:uid="{00000000-0005-0000-0000-0000DE500000}"/>
    <cellStyle name="40% - Accent6 71 2" xfId="21016" xr:uid="{00000000-0005-0000-0000-0000DF500000}"/>
    <cellStyle name="40% - Accent6 71 2 2" xfId="21017" xr:uid="{00000000-0005-0000-0000-0000E0500000}"/>
    <cellStyle name="40% - Accent6 71 3" xfId="21018" xr:uid="{00000000-0005-0000-0000-0000E1500000}"/>
    <cellStyle name="40% - Accent6 71 4" xfId="21019" xr:uid="{00000000-0005-0000-0000-0000E2500000}"/>
    <cellStyle name="40% - Accent6 71_Essbase BS Tax Accounts EOY" xfId="21020" xr:uid="{00000000-0005-0000-0000-0000E3500000}"/>
    <cellStyle name="40% - Accent6 72" xfId="21021" xr:uid="{00000000-0005-0000-0000-0000E4500000}"/>
    <cellStyle name="40% - Accent6 72 2" xfId="21022" xr:uid="{00000000-0005-0000-0000-0000E5500000}"/>
    <cellStyle name="40% - Accent6 72 2 2" xfId="21023" xr:uid="{00000000-0005-0000-0000-0000E6500000}"/>
    <cellStyle name="40% - Accent6 72 3" xfId="21024" xr:uid="{00000000-0005-0000-0000-0000E7500000}"/>
    <cellStyle name="40% - Accent6 72 4" xfId="21025" xr:uid="{00000000-0005-0000-0000-0000E8500000}"/>
    <cellStyle name="40% - Accent6 72_Essbase BS Tax Accounts EOY" xfId="21026" xr:uid="{00000000-0005-0000-0000-0000E9500000}"/>
    <cellStyle name="40% - Accent6 73" xfId="21027" xr:uid="{00000000-0005-0000-0000-0000EA500000}"/>
    <cellStyle name="40% - Accent6 73 2" xfId="21028" xr:uid="{00000000-0005-0000-0000-0000EB500000}"/>
    <cellStyle name="40% - Accent6 73 2 2" xfId="21029" xr:uid="{00000000-0005-0000-0000-0000EC500000}"/>
    <cellStyle name="40% - Accent6 73 3" xfId="21030" xr:uid="{00000000-0005-0000-0000-0000ED500000}"/>
    <cellStyle name="40% - Accent6 73 4" xfId="21031" xr:uid="{00000000-0005-0000-0000-0000EE500000}"/>
    <cellStyle name="40% - Accent6 73_Essbase BS Tax Accounts EOY" xfId="21032" xr:uid="{00000000-0005-0000-0000-0000EF500000}"/>
    <cellStyle name="40% - Accent6 74" xfId="21033" xr:uid="{00000000-0005-0000-0000-0000F0500000}"/>
    <cellStyle name="40% - Accent6 74 2" xfId="21034" xr:uid="{00000000-0005-0000-0000-0000F1500000}"/>
    <cellStyle name="40% - Accent6 74 2 2" xfId="21035" xr:uid="{00000000-0005-0000-0000-0000F2500000}"/>
    <cellStyle name="40% - Accent6 74 3" xfId="21036" xr:uid="{00000000-0005-0000-0000-0000F3500000}"/>
    <cellStyle name="40% - Accent6 74 4" xfId="21037" xr:uid="{00000000-0005-0000-0000-0000F4500000}"/>
    <cellStyle name="40% - Accent6 74_Essbase BS Tax Accounts EOY" xfId="21038" xr:uid="{00000000-0005-0000-0000-0000F5500000}"/>
    <cellStyle name="40% - Accent6 75" xfId="21039" xr:uid="{00000000-0005-0000-0000-0000F6500000}"/>
    <cellStyle name="40% - Accent6 75 2" xfId="21040" xr:uid="{00000000-0005-0000-0000-0000F7500000}"/>
    <cellStyle name="40% - Accent6 75 2 2" xfId="21041" xr:uid="{00000000-0005-0000-0000-0000F8500000}"/>
    <cellStyle name="40% - Accent6 75 3" xfId="21042" xr:uid="{00000000-0005-0000-0000-0000F9500000}"/>
    <cellStyle name="40% - Accent6 75 4" xfId="21043" xr:uid="{00000000-0005-0000-0000-0000FA500000}"/>
    <cellStyle name="40% - Accent6 75_Essbase BS Tax Accounts EOY" xfId="21044" xr:uid="{00000000-0005-0000-0000-0000FB500000}"/>
    <cellStyle name="40% - Accent6 76" xfId="21045" xr:uid="{00000000-0005-0000-0000-0000FC500000}"/>
    <cellStyle name="40% - Accent6 76 2" xfId="21046" xr:uid="{00000000-0005-0000-0000-0000FD500000}"/>
    <cellStyle name="40% - Accent6 76 2 2" xfId="21047" xr:uid="{00000000-0005-0000-0000-0000FE500000}"/>
    <cellStyle name="40% - Accent6 76 3" xfId="21048" xr:uid="{00000000-0005-0000-0000-0000FF500000}"/>
    <cellStyle name="40% - Accent6 76 4" xfId="21049" xr:uid="{00000000-0005-0000-0000-000000510000}"/>
    <cellStyle name="40% - Accent6 76_Essbase BS Tax Accounts EOY" xfId="21050" xr:uid="{00000000-0005-0000-0000-000001510000}"/>
    <cellStyle name="40% - Accent6 77" xfId="21051" xr:uid="{00000000-0005-0000-0000-000002510000}"/>
    <cellStyle name="40% - Accent6 77 2" xfId="21052" xr:uid="{00000000-0005-0000-0000-000003510000}"/>
    <cellStyle name="40% - Accent6 77 2 2" xfId="21053" xr:uid="{00000000-0005-0000-0000-000004510000}"/>
    <cellStyle name="40% - Accent6 77 3" xfId="21054" xr:uid="{00000000-0005-0000-0000-000005510000}"/>
    <cellStyle name="40% - Accent6 77 4" xfId="21055" xr:uid="{00000000-0005-0000-0000-000006510000}"/>
    <cellStyle name="40% - Accent6 77_Essbase BS Tax Accounts EOY" xfId="21056" xr:uid="{00000000-0005-0000-0000-000007510000}"/>
    <cellStyle name="40% - Accent6 78" xfId="21057" xr:uid="{00000000-0005-0000-0000-000008510000}"/>
    <cellStyle name="40% - Accent6 78 2" xfId="21058" xr:uid="{00000000-0005-0000-0000-000009510000}"/>
    <cellStyle name="40% - Accent6 78 2 2" xfId="21059" xr:uid="{00000000-0005-0000-0000-00000A510000}"/>
    <cellStyle name="40% - Accent6 78 3" xfId="21060" xr:uid="{00000000-0005-0000-0000-00000B510000}"/>
    <cellStyle name="40% - Accent6 78 4" xfId="21061" xr:uid="{00000000-0005-0000-0000-00000C510000}"/>
    <cellStyle name="40% - Accent6 78_Essbase BS Tax Accounts EOY" xfId="21062" xr:uid="{00000000-0005-0000-0000-00000D510000}"/>
    <cellStyle name="40% - Accent6 79" xfId="21063" xr:uid="{00000000-0005-0000-0000-00000E510000}"/>
    <cellStyle name="40% - Accent6 79 2" xfId="21064" xr:uid="{00000000-0005-0000-0000-00000F510000}"/>
    <cellStyle name="40% - Accent6 79 2 2" xfId="21065" xr:uid="{00000000-0005-0000-0000-000010510000}"/>
    <cellStyle name="40% - Accent6 79 3" xfId="21066" xr:uid="{00000000-0005-0000-0000-000011510000}"/>
    <cellStyle name="40% - Accent6 79 4" xfId="21067" xr:uid="{00000000-0005-0000-0000-000012510000}"/>
    <cellStyle name="40% - Accent6 79_Essbase BS Tax Accounts EOY" xfId="21068" xr:uid="{00000000-0005-0000-0000-000013510000}"/>
    <cellStyle name="40% - Accent6 8" xfId="21069" xr:uid="{00000000-0005-0000-0000-000014510000}"/>
    <cellStyle name="40% - Accent6 8 2" xfId="21070" xr:uid="{00000000-0005-0000-0000-000015510000}"/>
    <cellStyle name="40% - Accent6 8 2 2" xfId="21071" xr:uid="{00000000-0005-0000-0000-000016510000}"/>
    <cellStyle name="40% - Accent6 8 2 2 2" xfId="21072" xr:uid="{00000000-0005-0000-0000-000017510000}"/>
    <cellStyle name="40% - Accent6 8 2 2 2 2" xfId="21073" xr:uid="{00000000-0005-0000-0000-000018510000}"/>
    <cellStyle name="40% - Accent6 8 2 2 2_Essbase BS Tax Accounts EOY" xfId="21074" xr:uid="{00000000-0005-0000-0000-000019510000}"/>
    <cellStyle name="40% - Accent6 8 2 2_Essbase BS Tax Accounts EOY" xfId="21075" xr:uid="{00000000-0005-0000-0000-00001A510000}"/>
    <cellStyle name="40% - Accent6 8 2 3" xfId="21076" xr:uid="{00000000-0005-0000-0000-00001B510000}"/>
    <cellStyle name="40% - Accent6 8 2 3 2" xfId="21077" xr:uid="{00000000-0005-0000-0000-00001C510000}"/>
    <cellStyle name="40% - Accent6 8 2 3 2 2" xfId="21078" xr:uid="{00000000-0005-0000-0000-00001D510000}"/>
    <cellStyle name="40% - Accent6 8 2 3 2_Essbase BS Tax Accounts EOY" xfId="21079" xr:uid="{00000000-0005-0000-0000-00001E510000}"/>
    <cellStyle name="40% - Accent6 8 2 3_Essbase BS Tax Accounts EOY" xfId="21080" xr:uid="{00000000-0005-0000-0000-00001F510000}"/>
    <cellStyle name="40% - Accent6 8 2 4" xfId="21081" xr:uid="{00000000-0005-0000-0000-000020510000}"/>
    <cellStyle name="40% - Accent6 8 2 4 2" xfId="21082" xr:uid="{00000000-0005-0000-0000-000021510000}"/>
    <cellStyle name="40% - Accent6 8 2 4_Essbase BS Tax Accounts EOY" xfId="21083" xr:uid="{00000000-0005-0000-0000-000022510000}"/>
    <cellStyle name="40% - Accent6 8 2 5" xfId="21084" xr:uid="{00000000-0005-0000-0000-000023510000}"/>
    <cellStyle name="40% - Accent6 8 2_Essbase BS Tax Accounts EOY" xfId="21085" xr:uid="{00000000-0005-0000-0000-000024510000}"/>
    <cellStyle name="40% - Accent6 8 3" xfId="21086" xr:uid="{00000000-0005-0000-0000-000025510000}"/>
    <cellStyle name="40% - Accent6 8 3 2" xfId="21087" xr:uid="{00000000-0005-0000-0000-000026510000}"/>
    <cellStyle name="40% - Accent6 8 3 2 2" xfId="21088" xr:uid="{00000000-0005-0000-0000-000027510000}"/>
    <cellStyle name="40% - Accent6 8 3 2_Essbase BS Tax Accounts EOY" xfId="21089" xr:uid="{00000000-0005-0000-0000-000028510000}"/>
    <cellStyle name="40% - Accent6 8 3_Essbase BS Tax Accounts EOY" xfId="21090" xr:uid="{00000000-0005-0000-0000-000029510000}"/>
    <cellStyle name="40% - Accent6 8 4" xfId="21091" xr:uid="{00000000-0005-0000-0000-00002A510000}"/>
    <cellStyle name="40% - Accent6 8 4 2" xfId="21092" xr:uid="{00000000-0005-0000-0000-00002B510000}"/>
    <cellStyle name="40% - Accent6 8 4 2 2" xfId="21093" xr:uid="{00000000-0005-0000-0000-00002C510000}"/>
    <cellStyle name="40% - Accent6 8 4 2 2 2" xfId="21094" xr:uid="{00000000-0005-0000-0000-00002D510000}"/>
    <cellStyle name="40% - Accent6 8 4 2 2_Essbase BS Tax Accounts EOY" xfId="21095" xr:uid="{00000000-0005-0000-0000-00002E510000}"/>
    <cellStyle name="40% - Accent6 8 4 2_Essbase BS Tax Accounts EOY" xfId="21096" xr:uid="{00000000-0005-0000-0000-00002F510000}"/>
    <cellStyle name="40% - Accent6 8 4 3" xfId="21097" xr:uid="{00000000-0005-0000-0000-000030510000}"/>
    <cellStyle name="40% - Accent6 8 4 3 2" xfId="21098" xr:uid="{00000000-0005-0000-0000-000031510000}"/>
    <cellStyle name="40% - Accent6 8 4 3_Essbase BS Tax Accounts EOY" xfId="21099" xr:uid="{00000000-0005-0000-0000-000032510000}"/>
    <cellStyle name="40% - Accent6 8 4 4" xfId="21100" xr:uid="{00000000-0005-0000-0000-000033510000}"/>
    <cellStyle name="40% - Accent6 8 4 5" xfId="21101" xr:uid="{00000000-0005-0000-0000-000034510000}"/>
    <cellStyle name="40% - Accent6 8 4_Essbase BS Tax Accounts EOY" xfId="21102" xr:uid="{00000000-0005-0000-0000-000035510000}"/>
    <cellStyle name="40% - Accent6 8 5" xfId="21103" xr:uid="{00000000-0005-0000-0000-000036510000}"/>
    <cellStyle name="40% - Accent6 8 5 2" xfId="21104" xr:uid="{00000000-0005-0000-0000-000037510000}"/>
    <cellStyle name="40% - Accent6 8 5_Essbase BS Tax Accounts EOY" xfId="21105" xr:uid="{00000000-0005-0000-0000-000038510000}"/>
    <cellStyle name="40% - Accent6 8 6" xfId="21106" xr:uid="{00000000-0005-0000-0000-000039510000}"/>
    <cellStyle name="40% - Accent6 8 6 2" xfId="21107" xr:uid="{00000000-0005-0000-0000-00003A510000}"/>
    <cellStyle name="40% - Accent6 8 6 3" xfId="21108" xr:uid="{00000000-0005-0000-0000-00003B510000}"/>
    <cellStyle name="40% - Accent6 8 6_Essbase BS Tax Accounts EOY" xfId="21109" xr:uid="{00000000-0005-0000-0000-00003C510000}"/>
    <cellStyle name="40% - Accent6 8_Essbase BS Tax Accounts EOY" xfId="21110" xr:uid="{00000000-0005-0000-0000-00003D510000}"/>
    <cellStyle name="40% - Accent6 80" xfId="21111" xr:uid="{00000000-0005-0000-0000-00003E510000}"/>
    <cellStyle name="40% - Accent6 80 2" xfId="21112" xr:uid="{00000000-0005-0000-0000-00003F510000}"/>
    <cellStyle name="40% - Accent6 80 2 2" xfId="21113" xr:uid="{00000000-0005-0000-0000-000040510000}"/>
    <cellStyle name="40% - Accent6 80 3" xfId="21114" xr:uid="{00000000-0005-0000-0000-000041510000}"/>
    <cellStyle name="40% - Accent6 80 4" xfId="21115" xr:uid="{00000000-0005-0000-0000-000042510000}"/>
    <cellStyle name="40% - Accent6 80_Essbase BS Tax Accounts EOY" xfId="21116" xr:uid="{00000000-0005-0000-0000-000043510000}"/>
    <cellStyle name="40% - Accent6 81" xfId="21117" xr:uid="{00000000-0005-0000-0000-000044510000}"/>
    <cellStyle name="40% - Accent6 81 2" xfId="21118" xr:uid="{00000000-0005-0000-0000-000045510000}"/>
    <cellStyle name="40% - Accent6 81 2 2" xfId="21119" xr:uid="{00000000-0005-0000-0000-000046510000}"/>
    <cellStyle name="40% - Accent6 81 3" xfId="21120" xr:uid="{00000000-0005-0000-0000-000047510000}"/>
    <cellStyle name="40% - Accent6 81 4" xfId="21121" xr:uid="{00000000-0005-0000-0000-000048510000}"/>
    <cellStyle name="40% - Accent6 81_Essbase BS Tax Accounts EOY" xfId="21122" xr:uid="{00000000-0005-0000-0000-000049510000}"/>
    <cellStyle name="40% - Accent6 82" xfId="21123" xr:uid="{00000000-0005-0000-0000-00004A510000}"/>
    <cellStyle name="40% - Accent6 82 2" xfId="21124" xr:uid="{00000000-0005-0000-0000-00004B510000}"/>
    <cellStyle name="40% - Accent6 82 2 2" xfId="21125" xr:uid="{00000000-0005-0000-0000-00004C510000}"/>
    <cellStyle name="40% - Accent6 82 3" xfId="21126" xr:uid="{00000000-0005-0000-0000-00004D510000}"/>
    <cellStyle name="40% - Accent6 82 4" xfId="21127" xr:uid="{00000000-0005-0000-0000-00004E510000}"/>
    <cellStyle name="40% - Accent6 82_Essbase BS Tax Accounts EOY" xfId="21128" xr:uid="{00000000-0005-0000-0000-00004F510000}"/>
    <cellStyle name="40% - Accent6 83" xfId="21129" xr:uid="{00000000-0005-0000-0000-000050510000}"/>
    <cellStyle name="40% - Accent6 83 2" xfId="21130" xr:uid="{00000000-0005-0000-0000-000051510000}"/>
    <cellStyle name="40% - Accent6 83 2 2" xfId="21131" xr:uid="{00000000-0005-0000-0000-000052510000}"/>
    <cellStyle name="40% - Accent6 83 3" xfId="21132" xr:uid="{00000000-0005-0000-0000-000053510000}"/>
    <cellStyle name="40% - Accent6 83 4" xfId="21133" xr:uid="{00000000-0005-0000-0000-000054510000}"/>
    <cellStyle name="40% - Accent6 83_Essbase BS Tax Accounts EOY" xfId="21134" xr:uid="{00000000-0005-0000-0000-000055510000}"/>
    <cellStyle name="40% - Accent6 84" xfId="21135" xr:uid="{00000000-0005-0000-0000-000056510000}"/>
    <cellStyle name="40% - Accent6 84 2" xfId="21136" xr:uid="{00000000-0005-0000-0000-000057510000}"/>
    <cellStyle name="40% - Accent6 84 2 2" xfId="21137" xr:uid="{00000000-0005-0000-0000-000058510000}"/>
    <cellStyle name="40% - Accent6 84 3" xfId="21138" xr:uid="{00000000-0005-0000-0000-000059510000}"/>
    <cellStyle name="40% - Accent6 85" xfId="21139" xr:uid="{00000000-0005-0000-0000-00005A510000}"/>
    <cellStyle name="40% - Accent6 85 2" xfId="21140" xr:uid="{00000000-0005-0000-0000-00005B510000}"/>
    <cellStyle name="40% - Accent6 85 2 2" xfId="21141" xr:uid="{00000000-0005-0000-0000-00005C510000}"/>
    <cellStyle name="40% - Accent6 85 3" xfId="21142" xr:uid="{00000000-0005-0000-0000-00005D510000}"/>
    <cellStyle name="40% - Accent6 86" xfId="21143" xr:uid="{00000000-0005-0000-0000-00005E510000}"/>
    <cellStyle name="40% - Accent6 86 2" xfId="21144" xr:uid="{00000000-0005-0000-0000-00005F510000}"/>
    <cellStyle name="40% - Accent6 86 2 2" xfId="21145" xr:uid="{00000000-0005-0000-0000-000060510000}"/>
    <cellStyle name="40% - Accent6 86 3" xfId="21146" xr:uid="{00000000-0005-0000-0000-000061510000}"/>
    <cellStyle name="40% - Accent6 87" xfId="21147" xr:uid="{00000000-0005-0000-0000-000062510000}"/>
    <cellStyle name="40% - Accent6 87 2" xfId="21148" xr:uid="{00000000-0005-0000-0000-000063510000}"/>
    <cellStyle name="40% - Accent6 87 2 2" xfId="21149" xr:uid="{00000000-0005-0000-0000-000064510000}"/>
    <cellStyle name="40% - Accent6 87 3" xfId="21150" xr:uid="{00000000-0005-0000-0000-000065510000}"/>
    <cellStyle name="40% - Accent6 88" xfId="21151" xr:uid="{00000000-0005-0000-0000-000066510000}"/>
    <cellStyle name="40% - Accent6 88 2" xfId="21152" xr:uid="{00000000-0005-0000-0000-000067510000}"/>
    <cellStyle name="40% - Accent6 88 2 2" xfId="21153" xr:uid="{00000000-0005-0000-0000-000068510000}"/>
    <cellStyle name="40% - Accent6 88 3" xfId="21154" xr:uid="{00000000-0005-0000-0000-000069510000}"/>
    <cellStyle name="40% - Accent6 89" xfId="21155" xr:uid="{00000000-0005-0000-0000-00006A510000}"/>
    <cellStyle name="40% - Accent6 89 2" xfId="21156" xr:uid="{00000000-0005-0000-0000-00006B510000}"/>
    <cellStyle name="40% - Accent6 89 2 2" xfId="21157" xr:uid="{00000000-0005-0000-0000-00006C510000}"/>
    <cellStyle name="40% - Accent6 89 3" xfId="21158" xr:uid="{00000000-0005-0000-0000-00006D510000}"/>
    <cellStyle name="40% - Accent6 9" xfId="21159" xr:uid="{00000000-0005-0000-0000-00006E510000}"/>
    <cellStyle name="40% - Accent6 9 2" xfId="21160" xr:uid="{00000000-0005-0000-0000-00006F510000}"/>
    <cellStyle name="40% - Accent6 9 2 2" xfId="21161" xr:uid="{00000000-0005-0000-0000-000070510000}"/>
    <cellStyle name="40% - Accent6 9 2 2 2" xfId="21162" xr:uid="{00000000-0005-0000-0000-000071510000}"/>
    <cellStyle name="40% - Accent6 9 2 2 2 2" xfId="21163" xr:uid="{00000000-0005-0000-0000-000072510000}"/>
    <cellStyle name="40% - Accent6 9 2 2 2_Essbase BS Tax Accounts EOY" xfId="21164" xr:uid="{00000000-0005-0000-0000-000073510000}"/>
    <cellStyle name="40% - Accent6 9 2 2_Essbase BS Tax Accounts EOY" xfId="21165" xr:uid="{00000000-0005-0000-0000-000074510000}"/>
    <cellStyle name="40% - Accent6 9 2 3" xfId="21166" xr:uid="{00000000-0005-0000-0000-000075510000}"/>
    <cellStyle name="40% - Accent6 9 2 3 2" xfId="21167" xr:uid="{00000000-0005-0000-0000-000076510000}"/>
    <cellStyle name="40% - Accent6 9 2 3 2 2" xfId="21168" xr:uid="{00000000-0005-0000-0000-000077510000}"/>
    <cellStyle name="40% - Accent6 9 2 3 2_Essbase BS Tax Accounts EOY" xfId="21169" xr:uid="{00000000-0005-0000-0000-000078510000}"/>
    <cellStyle name="40% - Accent6 9 2 3_Essbase BS Tax Accounts EOY" xfId="21170" xr:uid="{00000000-0005-0000-0000-000079510000}"/>
    <cellStyle name="40% - Accent6 9 2 4" xfId="21171" xr:uid="{00000000-0005-0000-0000-00007A510000}"/>
    <cellStyle name="40% - Accent6 9 2 4 2" xfId="21172" xr:uid="{00000000-0005-0000-0000-00007B510000}"/>
    <cellStyle name="40% - Accent6 9 2 4_Essbase BS Tax Accounts EOY" xfId="21173" xr:uid="{00000000-0005-0000-0000-00007C510000}"/>
    <cellStyle name="40% - Accent6 9 2 5" xfId="21174" xr:uid="{00000000-0005-0000-0000-00007D510000}"/>
    <cellStyle name="40% - Accent6 9 2_Essbase BS Tax Accounts EOY" xfId="21175" xr:uid="{00000000-0005-0000-0000-00007E510000}"/>
    <cellStyle name="40% - Accent6 9 3" xfId="21176" xr:uid="{00000000-0005-0000-0000-00007F510000}"/>
    <cellStyle name="40% - Accent6 9 3 2" xfId="21177" xr:uid="{00000000-0005-0000-0000-000080510000}"/>
    <cellStyle name="40% - Accent6 9 3 2 2" xfId="21178" xr:uid="{00000000-0005-0000-0000-000081510000}"/>
    <cellStyle name="40% - Accent6 9 3 2_Essbase BS Tax Accounts EOY" xfId="21179" xr:uid="{00000000-0005-0000-0000-000082510000}"/>
    <cellStyle name="40% - Accent6 9 3_Essbase BS Tax Accounts EOY" xfId="21180" xr:uid="{00000000-0005-0000-0000-000083510000}"/>
    <cellStyle name="40% - Accent6 9 4" xfId="21181" xr:uid="{00000000-0005-0000-0000-000084510000}"/>
    <cellStyle name="40% - Accent6 9 4 2" xfId="21182" xr:uid="{00000000-0005-0000-0000-000085510000}"/>
    <cellStyle name="40% - Accent6 9 4 2 2" xfId="21183" xr:uid="{00000000-0005-0000-0000-000086510000}"/>
    <cellStyle name="40% - Accent6 9 4 2 2 2" xfId="21184" xr:uid="{00000000-0005-0000-0000-000087510000}"/>
    <cellStyle name="40% - Accent6 9 4 2 2_Essbase BS Tax Accounts EOY" xfId="21185" xr:uid="{00000000-0005-0000-0000-000088510000}"/>
    <cellStyle name="40% - Accent6 9 4 2_Essbase BS Tax Accounts EOY" xfId="21186" xr:uid="{00000000-0005-0000-0000-000089510000}"/>
    <cellStyle name="40% - Accent6 9 4 3" xfId="21187" xr:uid="{00000000-0005-0000-0000-00008A510000}"/>
    <cellStyle name="40% - Accent6 9 4 3 2" xfId="21188" xr:uid="{00000000-0005-0000-0000-00008B510000}"/>
    <cellStyle name="40% - Accent6 9 4 3_Essbase BS Tax Accounts EOY" xfId="21189" xr:uid="{00000000-0005-0000-0000-00008C510000}"/>
    <cellStyle name="40% - Accent6 9 4 4" xfId="21190" xr:uid="{00000000-0005-0000-0000-00008D510000}"/>
    <cellStyle name="40% - Accent6 9 4 5" xfId="21191" xr:uid="{00000000-0005-0000-0000-00008E510000}"/>
    <cellStyle name="40% - Accent6 9 4_Essbase BS Tax Accounts EOY" xfId="21192" xr:uid="{00000000-0005-0000-0000-00008F510000}"/>
    <cellStyle name="40% - Accent6 9 5" xfId="21193" xr:uid="{00000000-0005-0000-0000-000090510000}"/>
    <cellStyle name="40% - Accent6 9 5 2" xfId="21194" xr:uid="{00000000-0005-0000-0000-000091510000}"/>
    <cellStyle name="40% - Accent6 9 5_Essbase BS Tax Accounts EOY" xfId="21195" xr:uid="{00000000-0005-0000-0000-000092510000}"/>
    <cellStyle name="40% - Accent6 9 6" xfId="21196" xr:uid="{00000000-0005-0000-0000-000093510000}"/>
    <cellStyle name="40% - Accent6 9 6 2" xfId="21197" xr:uid="{00000000-0005-0000-0000-000094510000}"/>
    <cellStyle name="40% - Accent6 9 6 3" xfId="21198" xr:uid="{00000000-0005-0000-0000-000095510000}"/>
    <cellStyle name="40% - Accent6 9 6_Essbase BS Tax Accounts EOY" xfId="21199" xr:uid="{00000000-0005-0000-0000-000096510000}"/>
    <cellStyle name="40% - Accent6 9_Essbase BS Tax Accounts EOY" xfId="21200" xr:uid="{00000000-0005-0000-0000-000097510000}"/>
    <cellStyle name="40% - Accent6 90" xfId="21201" xr:uid="{00000000-0005-0000-0000-000098510000}"/>
    <cellStyle name="40% - Accent6 90 2" xfId="21202" xr:uid="{00000000-0005-0000-0000-000099510000}"/>
    <cellStyle name="40% - Accent6 90 2 2" xfId="21203" xr:uid="{00000000-0005-0000-0000-00009A510000}"/>
    <cellStyle name="40% - Accent6 90 3" xfId="21204" xr:uid="{00000000-0005-0000-0000-00009B510000}"/>
    <cellStyle name="40% - Accent6 91" xfId="21205" xr:uid="{00000000-0005-0000-0000-00009C510000}"/>
    <cellStyle name="40% - Accent6 91 2" xfId="21206" xr:uid="{00000000-0005-0000-0000-00009D510000}"/>
    <cellStyle name="40% - Accent6 91 2 2" xfId="21207" xr:uid="{00000000-0005-0000-0000-00009E510000}"/>
    <cellStyle name="40% - Accent6 91 3" xfId="21208" xr:uid="{00000000-0005-0000-0000-00009F510000}"/>
    <cellStyle name="40% - Accent6 92" xfId="21209" xr:uid="{00000000-0005-0000-0000-0000A0510000}"/>
    <cellStyle name="40% - Accent6 92 2" xfId="21210" xr:uid="{00000000-0005-0000-0000-0000A1510000}"/>
    <cellStyle name="40% - Accent6 92 2 2" xfId="21211" xr:uid="{00000000-0005-0000-0000-0000A2510000}"/>
    <cellStyle name="40% - Accent6 92 3" xfId="21212" xr:uid="{00000000-0005-0000-0000-0000A3510000}"/>
    <cellStyle name="40% - Accent6 93" xfId="21213" xr:uid="{00000000-0005-0000-0000-0000A4510000}"/>
    <cellStyle name="40% - Accent6 93 2" xfId="21214" xr:uid="{00000000-0005-0000-0000-0000A5510000}"/>
    <cellStyle name="40% - Accent6 93 2 2" xfId="21215" xr:uid="{00000000-0005-0000-0000-0000A6510000}"/>
    <cellStyle name="40% - Accent6 93 3" xfId="21216" xr:uid="{00000000-0005-0000-0000-0000A7510000}"/>
    <cellStyle name="40% - Accent6 94" xfId="21217" xr:uid="{00000000-0005-0000-0000-0000A8510000}"/>
    <cellStyle name="40% - Accent6 94 2" xfId="21218" xr:uid="{00000000-0005-0000-0000-0000A9510000}"/>
    <cellStyle name="40% - Accent6 94 2 2" xfId="21219" xr:uid="{00000000-0005-0000-0000-0000AA510000}"/>
    <cellStyle name="40% - Accent6 94 3" xfId="21220" xr:uid="{00000000-0005-0000-0000-0000AB510000}"/>
    <cellStyle name="40% - Accent6 95" xfId="21221" xr:uid="{00000000-0005-0000-0000-0000AC510000}"/>
    <cellStyle name="40% - Accent6 95 2" xfId="21222" xr:uid="{00000000-0005-0000-0000-0000AD510000}"/>
    <cellStyle name="40% - Accent6 95 2 2" xfId="21223" xr:uid="{00000000-0005-0000-0000-0000AE510000}"/>
    <cellStyle name="40% - Accent6 95 3" xfId="21224" xr:uid="{00000000-0005-0000-0000-0000AF510000}"/>
    <cellStyle name="40% - Accent6 96" xfId="21225" xr:uid="{00000000-0005-0000-0000-0000B0510000}"/>
    <cellStyle name="40% - Accent6 96 2" xfId="21226" xr:uid="{00000000-0005-0000-0000-0000B1510000}"/>
    <cellStyle name="40% - Accent6 96 2 2" xfId="21227" xr:uid="{00000000-0005-0000-0000-0000B2510000}"/>
    <cellStyle name="40% - Accent6 96 3" xfId="21228" xr:uid="{00000000-0005-0000-0000-0000B3510000}"/>
    <cellStyle name="40% - Accent6 97" xfId="21229" xr:uid="{00000000-0005-0000-0000-0000B4510000}"/>
    <cellStyle name="40% - Accent6 97 2" xfId="21230" xr:uid="{00000000-0005-0000-0000-0000B5510000}"/>
    <cellStyle name="40% - Accent6 97 2 2" xfId="21231" xr:uid="{00000000-0005-0000-0000-0000B6510000}"/>
    <cellStyle name="40% - Accent6 97 3" xfId="21232" xr:uid="{00000000-0005-0000-0000-0000B7510000}"/>
    <cellStyle name="40% - Accent6 98" xfId="21233" xr:uid="{00000000-0005-0000-0000-0000B8510000}"/>
    <cellStyle name="40% - Accent6 98 2" xfId="21234" xr:uid="{00000000-0005-0000-0000-0000B9510000}"/>
    <cellStyle name="40% - Accent6 98 2 2" xfId="21235" xr:uid="{00000000-0005-0000-0000-0000BA510000}"/>
    <cellStyle name="40% - Accent6 98 3" xfId="21236" xr:uid="{00000000-0005-0000-0000-0000BB510000}"/>
    <cellStyle name="40% - Accent6 99" xfId="21237" xr:uid="{00000000-0005-0000-0000-0000BC510000}"/>
    <cellStyle name="40% - Accent6 99 2" xfId="21238" xr:uid="{00000000-0005-0000-0000-0000BD510000}"/>
    <cellStyle name="40% - Accent6 99 2 2" xfId="21239" xr:uid="{00000000-0005-0000-0000-0000BE510000}"/>
    <cellStyle name="40% - Accent6 99 3" xfId="21240" xr:uid="{00000000-0005-0000-0000-0000BF510000}"/>
    <cellStyle name="60% - Accent1" xfId="13" builtinId="32" customBuiltin="1"/>
    <cellStyle name="60% - Accent1 10" xfId="21241" xr:uid="{00000000-0005-0000-0000-0000C1510000}"/>
    <cellStyle name="60% - Accent1 10 2" xfId="21242" xr:uid="{00000000-0005-0000-0000-0000C2510000}"/>
    <cellStyle name="60% - Accent1 10 2 2" xfId="21243" xr:uid="{00000000-0005-0000-0000-0000C3510000}"/>
    <cellStyle name="60% - Accent1 10 2 2 2" xfId="21244" xr:uid="{00000000-0005-0000-0000-0000C4510000}"/>
    <cellStyle name="60% - Accent1 10 2 2 2 2" xfId="21245" xr:uid="{00000000-0005-0000-0000-0000C5510000}"/>
    <cellStyle name="60% - Accent1 10 2 2 2_Essbase BS Tax Accounts EOY" xfId="21246" xr:uid="{00000000-0005-0000-0000-0000C6510000}"/>
    <cellStyle name="60% - Accent1 10 2 2_Essbase BS Tax Accounts EOY" xfId="21247" xr:uid="{00000000-0005-0000-0000-0000C7510000}"/>
    <cellStyle name="60% - Accent1 10 2 3" xfId="21248" xr:uid="{00000000-0005-0000-0000-0000C8510000}"/>
    <cellStyle name="60% - Accent1 10 2 3 2" xfId="21249" xr:uid="{00000000-0005-0000-0000-0000C9510000}"/>
    <cellStyle name="60% - Accent1 10 2 3 2 2" xfId="21250" xr:uid="{00000000-0005-0000-0000-0000CA510000}"/>
    <cellStyle name="60% - Accent1 10 2 3 2_Essbase BS Tax Accounts EOY" xfId="21251" xr:uid="{00000000-0005-0000-0000-0000CB510000}"/>
    <cellStyle name="60% - Accent1 10 2 3_Essbase BS Tax Accounts EOY" xfId="21252" xr:uid="{00000000-0005-0000-0000-0000CC510000}"/>
    <cellStyle name="60% - Accent1 10 2 4" xfId="21253" xr:uid="{00000000-0005-0000-0000-0000CD510000}"/>
    <cellStyle name="60% - Accent1 10 2 4 2" xfId="21254" xr:uid="{00000000-0005-0000-0000-0000CE510000}"/>
    <cellStyle name="60% - Accent1 10 2 4_Essbase BS Tax Accounts EOY" xfId="21255" xr:uid="{00000000-0005-0000-0000-0000CF510000}"/>
    <cellStyle name="60% - Accent1 10 2 5" xfId="21256" xr:uid="{00000000-0005-0000-0000-0000D0510000}"/>
    <cellStyle name="60% - Accent1 10 2_Essbase BS Tax Accounts EOY" xfId="21257" xr:uid="{00000000-0005-0000-0000-0000D1510000}"/>
    <cellStyle name="60% - Accent1 10 3" xfId="21258" xr:uid="{00000000-0005-0000-0000-0000D2510000}"/>
    <cellStyle name="60% - Accent1 10 3 2" xfId="21259" xr:uid="{00000000-0005-0000-0000-0000D3510000}"/>
    <cellStyle name="60% - Accent1 10 3 2 2" xfId="21260" xr:uid="{00000000-0005-0000-0000-0000D4510000}"/>
    <cellStyle name="60% - Accent1 10 3 2_Essbase BS Tax Accounts EOY" xfId="21261" xr:uid="{00000000-0005-0000-0000-0000D5510000}"/>
    <cellStyle name="60% - Accent1 10 3_Essbase BS Tax Accounts EOY" xfId="21262" xr:uid="{00000000-0005-0000-0000-0000D6510000}"/>
    <cellStyle name="60% - Accent1 10 4" xfId="21263" xr:uid="{00000000-0005-0000-0000-0000D7510000}"/>
    <cellStyle name="60% - Accent1 10 4 2" xfId="21264" xr:uid="{00000000-0005-0000-0000-0000D8510000}"/>
    <cellStyle name="60% - Accent1 10 4 2 2" xfId="21265" xr:uid="{00000000-0005-0000-0000-0000D9510000}"/>
    <cellStyle name="60% - Accent1 10 4 2 2 2" xfId="21266" xr:uid="{00000000-0005-0000-0000-0000DA510000}"/>
    <cellStyle name="60% - Accent1 10 4 2 2_Essbase BS Tax Accounts EOY" xfId="21267" xr:uid="{00000000-0005-0000-0000-0000DB510000}"/>
    <cellStyle name="60% - Accent1 10 4 2_Essbase BS Tax Accounts EOY" xfId="21268" xr:uid="{00000000-0005-0000-0000-0000DC510000}"/>
    <cellStyle name="60% - Accent1 10 4 3" xfId="21269" xr:uid="{00000000-0005-0000-0000-0000DD510000}"/>
    <cellStyle name="60% - Accent1 10 4 3 2" xfId="21270" xr:uid="{00000000-0005-0000-0000-0000DE510000}"/>
    <cellStyle name="60% - Accent1 10 4 3_Essbase BS Tax Accounts EOY" xfId="21271" xr:uid="{00000000-0005-0000-0000-0000DF510000}"/>
    <cellStyle name="60% - Accent1 10 4 4" xfId="21272" xr:uid="{00000000-0005-0000-0000-0000E0510000}"/>
    <cellStyle name="60% - Accent1 10 4 5" xfId="21273" xr:uid="{00000000-0005-0000-0000-0000E1510000}"/>
    <cellStyle name="60% - Accent1 10 4_Essbase BS Tax Accounts EOY" xfId="21274" xr:uid="{00000000-0005-0000-0000-0000E2510000}"/>
    <cellStyle name="60% - Accent1 10 5" xfId="21275" xr:uid="{00000000-0005-0000-0000-0000E3510000}"/>
    <cellStyle name="60% - Accent1 10 5 2" xfId="21276" xr:uid="{00000000-0005-0000-0000-0000E4510000}"/>
    <cellStyle name="60% - Accent1 10 5_Essbase BS Tax Accounts EOY" xfId="21277" xr:uid="{00000000-0005-0000-0000-0000E5510000}"/>
    <cellStyle name="60% - Accent1 10_Essbase BS Tax Accounts EOY" xfId="21278" xr:uid="{00000000-0005-0000-0000-0000E6510000}"/>
    <cellStyle name="60% - Accent1 100" xfId="21279" xr:uid="{00000000-0005-0000-0000-0000E7510000}"/>
    <cellStyle name="60% - Accent1 101" xfId="21280" xr:uid="{00000000-0005-0000-0000-0000E8510000}"/>
    <cellStyle name="60% - Accent1 102" xfId="21281" xr:uid="{00000000-0005-0000-0000-0000E9510000}"/>
    <cellStyle name="60% - Accent1 11" xfId="21282" xr:uid="{00000000-0005-0000-0000-0000EA510000}"/>
    <cellStyle name="60% - Accent1 11 2" xfId="21283" xr:uid="{00000000-0005-0000-0000-0000EB510000}"/>
    <cellStyle name="60% - Accent1 11 2 2" xfId="21284" xr:uid="{00000000-0005-0000-0000-0000EC510000}"/>
    <cellStyle name="60% - Accent1 11 2 2 2" xfId="21285" xr:uid="{00000000-0005-0000-0000-0000ED510000}"/>
    <cellStyle name="60% - Accent1 11 2 2 2 2" xfId="21286" xr:uid="{00000000-0005-0000-0000-0000EE510000}"/>
    <cellStyle name="60% - Accent1 11 2 2 2_Essbase BS Tax Accounts EOY" xfId="21287" xr:uid="{00000000-0005-0000-0000-0000EF510000}"/>
    <cellStyle name="60% - Accent1 11 2 2_Essbase BS Tax Accounts EOY" xfId="21288" xr:uid="{00000000-0005-0000-0000-0000F0510000}"/>
    <cellStyle name="60% - Accent1 11 2 3" xfId="21289" xr:uid="{00000000-0005-0000-0000-0000F1510000}"/>
    <cellStyle name="60% - Accent1 11 2 3 2" xfId="21290" xr:uid="{00000000-0005-0000-0000-0000F2510000}"/>
    <cellStyle name="60% - Accent1 11 2 3 2 2" xfId="21291" xr:uid="{00000000-0005-0000-0000-0000F3510000}"/>
    <cellStyle name="60% - Accent1 11 2 3 2_Essbase BS Tax Accounts EOY" xfId="21292" xr:uid="{00000000-0005-0000-0000-0000F4510000}"/>
    <cellStyle name="60% - Accent1 11 2 3_Essbase BS Tax Accounts EOY" xfId="21293" xr:uid="{00000000-0005-0000-0000-0000F5510000}"/>
    <cellStyle name="60% - Accent1 11 2 4" xfId="21294" xr:uid="{00000000-0005-0000-0000-0000F6510000}"/>
    <cellStyle name="60% - Accent1 11 2 4 2" xfId="21295" xr:uid="{00000000-0005-0000-0000-0000F7510000}"/>
    <cellStyle name="60% - Accent1 11 2 4_Essbase BS Tax Accounts EOY" xfId="21296" xr:uid="{00000000-0005-0000-0000-0000F8510000}"/>
    <cellStyle name="60% - Accent1 11 2 5" xfId="21297" xr:uid="{00000000-0005-0000-0000-0000F9510000}"/>
    <cellStyle name="60% - Accent1 11 2_Essbase BS Tax Accounts EOY" xfId="21298" xr:uid="{00000000-0005-0000-0000-0000FA510000}"/>
    <cellStyle name="60% - Accent1 11 3" xfId="21299" xr:uid="{00000000-0005-0000-0000-0000FB510000}"/>
    <cellStyle name="60% - Accent1 11 3 2" xfId="21300" xr:uid="{00000000-0005-0000-0000-0000FC510000}"/>
    <cellStyle name="60% - Accent1 11 3 2 2" xfId="21301" xr:uid="{00000000-0005-0000-0000-0000FD510000}"/>
    <cellStyle name="60% - Accent1 11 3 2_Essbase BS Tax Accounts EOY" xfId="21302" xr:uid="{00000000-0005-0000-0000-0000FE510000}"/>
    <cellStyle name="60% - Accent1 11 3_Essbase BS Tax Accounts EOY" xfId="21303" xr:uid="{00000000-0005-0000-0000-0000FF510000}"/>
    <cellStyle name="60% - Accent1 11 4" xfId="21304" xr:uid="{00000000-0005-0000-0000-000000520000}"/>
    <cellStyle name="60% - Accent1 11 4 2" xfId="21305" xr:uid="{00000000-0005-0000-0000-000001520000}"/>
    <cellStyle name="60% - Accent1 11 4 2 2" xfId="21306" xr:uid="{00000000-0005-0000-0000-000002520000}"/>
    <cellStyle name="60% - Accent1 11 4 2 2 2" xfId="21307" xr:uid="{00000000-0005-0000-0000-000003520000}"/>
    <cellStyle name="60% - Accent1 11 4 2 2_Essbase BS Tax Accounts EOY" xfId="21308" xr:uid="{00000000-0005-0000-0000-000004520000}"/>
    <cellStyle name="60% - Accent1 11 4 2_Essbase BS Tax Accounts EOY" xfId="21309" xr:uid="{00000000-0005-0000-0000-000005520000}"/>
    <cellStyle name="60% - Accent1 11 4 3" xfId="21310" xr:uid="{00000000-0005-0000-0000-000006520000}"/>
    <cellStyle name="60% - Accent1 11 4 3 2" xfId="21311" xr:uid="{00000000-0005-0000-0000-000007520000}"/>
    <cellStyle name="60% - Accent1 11 4 3_Essbase BS Tax Accounts EOY" xfId="21312" xr:uid="{00000000-0005-0000-0000-000008520000}"/>
    <cellStyle name="60% - Accent1 11 4 4" xfId="21313" xr:uid="{00000000-0005-0000-0000-000009520000}"/>
    <cellStyle name="60% - Accent1 11 4 5" xfId="21314" xr:uid="{00000000-0005-0000-0000-00000A520000}"/>
    <cellStyle name="60% - Accent1 11 4_Essbase BS Tax Accounts EOY" xfId="21315" xr:uid="{00000000-0005-0000-0000-00000B520000}"/>
    <cellStyle name="60% - Accent1 11 5" xfId="21316" xr:uid="{00000000-0005-0000-0000-00000C520000}"/>
    <cellStyle name="60% - Accent1 11 5 2" xfId="21317" xr:uid="{00000000-0005-0000-0000-00000D520000}"/>
    <cellStyle name="60% - Accent1 11 5_Essbase BS Tax Accounts EOY" xfId="21318" xr:uid="{00000000-0005-0000-0000-00000E520000}"/>
    <cellStyle name="60% - Accent1 11_Essbase BS Tax Accounts EOY" xfId="21319" xr:uid="{00000000-0005-0000-0000-00000F520000}"/>
    <cellStyle name="60% - Accent1 12" xfId="21320" xr:uid="{00000000-0005-0000-0000-000010520000}"/>
    <cellStyle name="60% - Accent1 12 2" xfId="21321" xr:uid="{00000000-0005-0000-0000-000011520000}"/>
    <cellStyle name="60% - Accent1 12 2 2" xfId="21322" xr:uid="{00000000-0005-0000-0000-000012520000}"/>
    <cellStyle name="60% - Accent1 12 2 2 2" xfId="21323" xr:uid="{00000000-0005-0000-0000-000013520000}"/>
    <cellStyle name="60% - Accent1 12 2 2 2 2" xfId="21324" xr:uid="{00000000-0005-0000-0000-000014520000}"/>
    <cellStyle name="60% - Accent1 12 2 2 2_Essbase BS Tax Accounts EOY" xfId="21325" xr:uid="{00000000-0005-0000-0000-000015520000}"/>
    <cellStyle name="60% - Accent1 12 2 2_Essbase BS Tax Accounts EOY" xfId="21326" xr:uid="{00000000-0005-0000-0000-000016520000}"/>
    <cellStyle name="60% - Accent1 12 2 3" xfId="21327" xr:uid="{00000000-0005-0000-0000-000017520000}"/>
    <cellStyle name="60% - Accent1 12 2 3 2" xfId="21328" xr:uid="{00000000-0005-0000-0000-000018520000}"/>
    <cellStyle name="60% - Accent1 12 2 3 2 2" xfId="21329" xr:uid="{00000000-0005-0000-0000-000019520000}"/>
    <cellStyle name="60% - Accent1 12 2 3 2_Essbase BS Tax Accounts EOY" xfId="21330" xr:uid="{00000000-0005-0000-0000-00001A520000}"/>
    <cellStyle name="60% - Accent1 12 2 3_Essbase BS Tax Accounts EOY" xfId="21331" xr:uid="{00000000-0005-0000-0000-00001B520000}"/>
    <cellStyle name="60% - Accent1 12 2 4" xfId="21332" xr:uid="{00000000-0005-0000-0000-00001C520000}"/>
    <cellStyle name="60% - Accent1 12 2 4 2" xfId="21333" xr:uid="{00000000-0005-0000-0000-00001D520000}"/>
    <cellStyle name="60% - Accent1 12 2 4_Essbase BS Tax Accounts EOY" xfId="21334" xr:uid="{00000000-0005-0000-0000-00001E520000}"/>
    <cellStyle name="60% - Accent1 12 2 5" xfId="21335" xr:uid="{00000000-0005-0000-0000-00001F520000}"/>
    <cellStyle name="60% - Accent1 12 2_Essbase BS Tax Accounts EOY" xfId="21336" xr:uid="{00000000-0005-0000-0000-000020520000}"/>
    <cellStyle name="60% - Accent1 12 3" xfId="21337" xr:uid="{00000000-0005-0000-0000-000021520000}"/>
    <cellStyle name="60% - Accent1 12 3 2" xfId="21338" xr:uid="{00000000-0005-0000-0000-000022520000}"/>
    <cellStyle name="60% - Accent1 12 3 2 2" xfId="21339" xr:uid="{00000000-0005-0000-0000-000023520000}"/>
    <cellStyle name="60% - Accent1 12 3 2_Essbase BS Tax Accounts EOY" xfId="21340" xr:uid="{00000000-0005-0000-0000-000024520000}"/>
    <cellStyle name="60% - Accent1 12 3_Essbase BS Tax Accounts EOY" xfId="21341" xr:uid="{00000000-0005-0000-0000-000025520000}"/>
    <cellStyle name="60% - Accent1 12 4" xfId="21342" xr:uid="{00000000-0005-0000-0000-000026520000}"/>
    <cellStyle name="60% - Accent1 12 4 2" xfId="21343" xr:uid="{00000000-0005-0000-0000-000027520000}"/>
    <cellStyle name="60% - Accent1 12 4 2 2" xfId="21344" xr:uid="{00000000-0005-0000-0000-000028520000}"/>
    <cellStyle name="60% - Accent1 12 4 2 2 2" xfId="21345" xr:uid="{00000000-0005-0000-0000-000029520000}"/>
    <cellStyle name="60% - Accent1 12 4 2 2_Essbase BS Tax Accounts EOY" xfId="21346" xr:uid="{00000000-0005-0000-0000-00002A520000}"/>
    <cellStyle name="60% - Accent1 12 4 2_Essbase BS Tax Accounts EOY" xfId="21347" xr:uid="{00000000-0005-0000-0000-00002B520000}"/>
    <cellStyle name="60% - Accent1 12 4 3" xfId="21348" xr:uid="{00000000-0005-0000-0000-00002C520000}"/>
    <cellStyle name="60% - Accent1 12 4 3 2" xfId="21349" xr:uid="{00000000-0005-0000-0000-00002D520000}"/>
    <cellStyle name="60% - Accent1 12 4 3_Essbase BS Tax Accounts EOY" xfId="21350" xr:uid="{00000000-0005-0000-0000-00002E520000}"/>
    <cellStyle name="60% - Accent1 12 4 4" xfId="21351" xr:uid="{00000000-0005-0000-0000-00002F520000}"/>
    <cellStyle name="60% - Accent1 12 4 5" xfId="21352" xr:uid="{00000000-0005-0000-0000-000030520000}"/>
    <cellStyle name="60% - Accent1 12 4_Essbase BS Tax Accounts EOY" xfId="21353" xr:uid="{00000000-0005-0000-0000-000031520000}"/>
    <cellStyle name="60% - Accent1 12 5" xfId="21354" xr:uid="{00000000-0005-0000-0000-000032520000}"/>
    <cellStyle name="60% - Accent1 12 5 2" xfId="21355" xr:uid="{00000000-0005-0000-0000-000033520000}"/>
    <cellStyle name="60% - Accent1 12 5_Essbase BS Tax Accounts EOY" xfId="21356" xr:uid="{00000000-0005-0000-0000-000034520000}"/>
    <cellStyle name="60% - Accent1 12_Essbase BS Tax Accounts EOY" xfId="21357" xr:uid="{00000000-0005-0000-0000-000035520000}"/>
    <cellStyle name="60% - Accent1 13" xfId="21358" xr:uid="{00000000-0005-0000-0000-000036520000}"/>
    <cellStyle name="60% - Accent1 13 2" xfId="21359" xr:uid="{00000000-0005-0000-0000-000037520000}"/>
    <cellStyle name="60% - Accent1 13 2 2" xfId="21360" xr:uid="{00000000-0005-0000-0000-000038520000}"/>
    <cellStyle name="60% - Accent1 13 2 2 2" xfId="21361" xr:uid="{00000000-0005-0000-0000-000039520000}"/>
    <cellStyle name="60% - Accent1 13 2 2 2 2" xfId="21362" xr:uid="{00000000-0005-0000-0000-00003A520000}"/>
    <cellStyle name="60% - Accent1 13 2 2 2_Essbase BS Tax Accounts EOY" xfId="21363" xr:uid="{00000000-0005-0000-0000-00003B520000}"/>
    <cellStyle name="60% - Accent1 13 2 2_Essbase BS Tax Accounts EOY" xfId="21364" xr:uid="{00000000-0005-0000-0000-00003C520000}"/>
    <cellStyle name="60% - Accent1 13 2 3" xfId="21365" xr:uid="{00000000-0005-0000-0000-00003D520000}"/>
    <cellStyle name="60% - Accent1 13 2 3 2" xfId="21366" xr:uid="{00000000-0005-0000-0000-00003E520000}"/>
    <cellStyle name="60% - Accent1 13 2 3 2 2" xfId="21367" xr:uid="{00000000-0005-0000-0000-00003F520000}"/>
    <cellStyle name="60% - Accent1 13 2 3 2_Essbase BS Tax Accounts EOY" xfId="21368" xr:uid="{00000000-0005-0000-0000-000040520000}"/>
    <cellStyle name="60% - Accent1 13 2 3_Essbase BS Tax Accounts EOY" xfId="21369" xr:uid="{00000000-0005-0000-0000-000041520000}"/>
    <cellStyle name="60% - Accent1 13 2 4" xfId="21370" xr:uid="{00000000-0005-0000-0000-000042520000}"/>
    <cellStyle name="60% - Accent1 13 2 4 2" xfId="21371" xr:uid="{00000000-0005-0000-0000-000043520000}"/>
    <cellStyle name="60% - Accent1 13 2 4_Essbase BS Tax Accounts EOY" xfId="21372" xr:uid="{00000000-0005-0000-0000-000044520000}"/>
    <cellStyle name="60% - Accent1 13 2 5" xfId="21373" xr:uid="{00000000-0005-0000-0000-000045520000}"/>
    <cellStyle name="60% - Accent1 13 2_Essbase BS Tax Accounts EOY" xfId="21374" xr:uid="{00000000-0005-0000-0000-000046520000}"/>
    <cellStyle name="60% - Accent1 13 3" xfId="21375" xr:uid="{00000000-0005-0000-0000-000047520000}"/>
    <cellStyle name="60% - Accent1 13 3 2" xfId="21376" xr:uid="{00000000-0005-0000-0000-000048520000}"/>
    <cellStyle name="60% - Accent1 13 3 2 2" xfId="21377" xr:uid="{00000000-0005-0000-0000-000049520000}"/>
    <cellStyle name="60% - Accent1 13 3 2_Essbase BS Tax Accounts EOY" xfId="21378" xr:uid="{00000000-0005-0000-0000-00004A520000}"/>
    <cellStyle name="60% - Accent1 13 3_Essbase BS Tax Accounts EOY" xfId="21379" xr:uid="{00000000-0005-0000-0000-00004B520000}"/>
    <cellStyle name="60% - Accent1 13 4" xfId="21380" xr:uid="{00000000-0005-0000-0000-00004C520000}"/>
    <cellStyle name="60% - Accent1 13 4 2" xfId="21381" xr:uid="{00000000-0005-0000-0000-00004D520000}"/>
    <cellStyle name="60% - Accent1 13 4 2 2" xfId="21382" xr:uid="{00000000-0005-0000-0000-00004E520000}"/>
    <cellStyle name="60% - Accent1 13 4 2 2 2" xfId="21383" xr:uid="{00000000-0005-0000-0000-00004F520000}"/>
    <cellStyle name="60% - Accent1 13 4 2 2_Essbase BS Tax Accounts EOY" xfId="21384" xr:uid="{00000000-0005-0000-0000-000050520000}"/>
    <cellStyle name="60% - Accent1 13 4 2_Essbase BS Tax Accounts EOY" xfId="21385" xr:uid="{00000000-0005-0000-0000-000051520000}"/>
    <cellStyle name="60% - Accent1 13 4 3" xfId="21386" xr:uid="{00000000-0005-0000-0000-000052520000}"/>
    <cellStyle name="60% - Accent1 13 4 3 2" xfId="21387" xr:uid="{00000000-0005-0000-0000-000053520000}"/>
    <cellStyle name="60% - Accent1 13 4 3_Essbase BS Tax Accounts EOY" xfId="21388" xr:uid="{00000000-0005-0000-0000-000054520000}"/>
    <cellStyle name="60% - Accent1 13 4 4" xfId="21389" xr:uid="{00000000-0005-0000-0000-000055520000}"/>
    <cellStyle name="60% - Accent1 13 4 5" xfId="21390" xr:uid="{00000000-0005-0000-0000-000056520000}"/>
    <cellStyle name="60% - Accent1 13 4_Essbase BS Tax Accounts EOY" xfId="21391" xr:uid="{00000000-0005-0000-0000-000057520000}"/>
    <cellStyle name="60% - Accent1 13 5" xfId="21392" xr:uid="{00000000-0005-0000-0000-000058520000}"/>
    <cellStyle name="60% - Accent1 13 5 2" xfId="21393" xr:uid="{00000000-0005-0000-0000-000059520000}"/>
    <cellStyle name="60% - Accent1 13 5_Essbase BS Tax Accounts EOY" xfId="21394" xr:uid="{00000000-0005-0000-0000-00005A520000}"/>
    <cellStyle name="60% - Accent1 13_Essbase BS Tax Accounts EOY" xfId="21395" xr:uid="{00000000-0005-0000-0000-00005B520000}"/>
    <cellStyle name="60% - Accent1 14" xfId="21396" xr:uid="{00000000-0005-0000-0000-00005C520000}"/>
    <cellStyle name="60% - Accent1 14 2" xfId="21397" xr:uid="{00000000-0005-0000-0000-00005D520000}"/>
    <cellStyle name="60% - Accent1 14 2 2" xfId="21398" xr:uid="{00000000-0005-0000-0000-00005E520000}"/>
    <cellStyle name="60% - Accent1 14 2 2 2" xfId="21399" xr:uid="{00000000-0005-0000-0000-00005F520000}"/>
    <cellStyle name="60% - Accent1 14 2 2 2 2" xfId="21400" xr:uid="{00000000-0005-0000-0000-000060520000}"/>
    <cellStyle name="60% - Accent1 14 2 2 2_Essbase BS Tax Accounts EOY" xfId="21401" xr:uid="{00000000-0005-0000-0000-000061520000}"/>
    <cellStyle name="60% - Accent1 14 2 2_Essbase BS Tax Accounts EOY" xfId="21402" xr:uid="{00000000-0005-0000-0000-000062520000}"/>
    <cellStyle name="60% - Accent1 14 2 3" xfId="21403" xr:uid="{00000000-0005-0000-0000-000063520000}"/>
    <cellStyle name="60% - Accent1 14 2 3 2" xfId="21404" xr:uid="{00000000-0005-0000-0000-000064520000}"/>
    <cellStyle name="60% - Accent1 14 2 3 2 2" xfId="21405" xr:uid="{00000000-0005-0000-0000-000065520000}"/>
    <cellStyle name="60% - Accent1 14 2 3 2_Essbase BS Tax Accounts EOY" xfId="21406" xr:uid="{00000000-0005-0000-0000-000066520000}"/>
    <cellStyle name="60% - Accent1 14 2 3_Essbase BS Tax Accounts EOY" xfId="21407" xr:uid="{00000000-0005-0000-0000-000067520000}"/>
    <cellStyle name="60% - Accent1 14 2 4" xfId="21408" xr:uid="{00000000-0005-0000-0000-000068520000}"/>
    <cellStyle name="60% - Accent1 14 2 4 2" xfId="21409" xr:uid="{00000000-0005-0000-0000-000069520000}"/>
    <cellStyle name="60% - Accent1 14 2 4_Essbase BS Tax Accounts EOY" xfId="21410" xr:uid="{00000000-0005-0000-0000-00006A520000}"/>
    <cellStyle name="60% - Accent1 14 2 5" xfId="21411" xr:uid="{00000000-0005-0000-0000-00006B520000}"/>
    <cellStyle name="60% - Accent1 14 2_Essbase BS Tax Accounts EOY" xfId="21412" xr:uid="{00000000-0005-0000-0000-00006C520000}"/>
    <cellStyle name="60% - Accent1 14 3" xfId="21413" xr:uid="{00000000-0005-0000-0000-00006D520000}"/>
    <cellStyle name="60% - Accent1 14 3 2" xfId="21414" xr:uid="{00000000-0005-0000-0000-00006E520000}"/>
    <cellStyle name="60% - Accent1 14 3 2 2" xfId="21415" xr:uid="{00000000-0005-0000-0000-00006F520000}"/>
    <cellStyle name="60% - Accent1 14 3 2_Essbase BS Tax Accounts EOY" xfId="21416" xr:uid="{00000000-0005-0000-0000-000070520000}"/>
    <cellStyle name="60% - Accent1 14 3_Essbase BS Tax Accounts EOY" xfId="21417" xr:uid="{00000000-0005-0000-0000-000071520000}"/>
    <cellStyle name="60% - Accent1 14 4" xfId="21418" xr:uid="{00000000-0005-0000-0000-000072520000}"/>
    <cellStyle name="60% - Accent1 14 4 2" xfId="21419" xr:uid="{00000000-0005-0000-0000-000073520000}"/>
    <cellStyle name="60% - Accent1 14 4 2 2" xfId="21420" xr:uid="{00000000-0005-0000-0000-000074520000}"/>
    <cellStyle name="60% - Accent1 14 4 2 2 2" xfId="21421" xr:uid="{00000000-0005-0000-0000-000075520000}"/>
    <cellStyle name="60% - Accent1 14 4 2 2_Essbase BS Tax Accounts EOY" xfId="21422" xr:uid="{00000000-0005-0000-0000-000076520000}"/>
    <cellStyle name="60% - Accent1 14 4 2_Essbase BS Tax Accounts EOY" xfId="21423" xr:uid="{00000000-0005-0000-0000-000077520000}"/>
    <cellStyle name="60% - Accent1 14 4 3" xfId="21424" xr:uid="{00000000-0005-0000-0000-000078520000}"/>
    <cellStyle name="60% - Accent1 14 4 3 2" xfId="21425" xr:uid="{00000000-0005-0000-0000-000079520000}"/>
    <cellStyle name="60% - Accent1 14 4 3_Essbase BS Tax Accounts EOY" xfId="21426" xr:uid="{00000000-0005-0000-0000-00007A520000}"/>
    <cellStyle name="60% - Accent1 14 4 4" xfId="21427" xr:uid="{00000000-0005-0000-0000-00007B520000}"/>
    <cellStyle name="60% - Accent1 14 4 5" xfId="21428" xr:uid="{00000000-0005-0000-0000-00007C520000}"/>
    <cellStyle name="60% - Accent1 14 4_Essbase BS Tax Accounts EOY" xfId="21429" xr:uid="{00000000-0005-0000-0000-00007D520000}"/>
    <cellStyle name="60% - Accent1 14 5" xfId="21430" xr:uid="{00000000-0005-0000-0000-00007E520000}"/>
    <cellStyle name="60% - Accent1 14 5 2" xfId="21431" xr:uid="{00000000-0005-0000-0000-00007F520000}"/>
    <cellStyle name="60% - Accent1 14 5_Essbase BS Tax Accounts EOY" xfId="21432" xr:uid="{00000000-0005-0000-0000-000080520000}"/>
    <cellStyle name="60% - Accent1 14_Essbase BS Tax Accounts EOY" xfId="21433" xr:uid="{00000000-0005-0000-0000-000081520000}"/>
    <cellStyle name="60% - Accent1 15" xfId="21434" xr:uid="{00000000-0005-0000-0000-000082520000}"/>
    <cellStyle name="60% - Accent1 15 2" xfId="21435" xr:uid="{00000000-0005-0000-0000-000083520000}"/>
    <cellStyle name="60% - Accent1 15 2 2" xfId="21436" xr:uid="{00000000-0005-0000-0000-000084520000}"/>
    <cellStyle name="60% - Accent1 15 2 2 2" xfId="21437" xr:uid="{00000000-0005-0000-0000-000085520000}"/>
    <cellStyle name="60% - Accent1 15 2 2 2 2" xfId="21438" xr:uid="{00000000-0005-0000-0000-000086520000}"/>
    <cellStyle name="60% - Accent1 15 2 2 2_Essbase BS Tax Accounts EOY" xfId="21439" xr:uid="{00000000-0005-0000-0000-000087520000}"/>
    <cellStyle name="60% - Accent1 15 2 2_Essbase BS Tax Accounts EOY" xfId="21440" xr:uid="{00000000-0005-0000-0000-000088520000}"/>
    <cellStyle name="60% - Accent1 15 2 3" xfId="21441" xr:uid="{00000000-0005-0000-0000-000089520000}"/>
    <cellStyle name="60% - Accent1 15 2 3 2" xfId="21442" xr:uid="{00000000-0005-0000-0000-00008A520000}"/>
    <cellStyle name="60% - Accent1 15 2 3 2 2" xfId="21443" xr:uid="{00000000-0005-0000-0000-00008B520000}"/>
    <cellStyle name="60% - Accent1 15 2 3 2_Essbase BS Tax Accounts EOY" xfId="21444" xr:uid="{00000000-0005-0000-0000-00008C520000}"/>
    <cellStyle name="60% - Accent1 15 2 3_Essbase BS Tax Accounts EOY" xfId="21445" xr:uid="{00000000-0005-0000-0000-00008D520000}"/>
    <cellStyle name="60% - Accent1 15 2 4" xfId="21446" xr:uid="{00000000-0005-0000-0000-00008E520000}"/>
    <cellStyle name="60% - Accent1 15 2 4 2" xfId="21447" xr:uid="{00000000-0005-0000-0000-00008F520000}"/>
    <cellStyle name="60% - Accent1 15 2 4_Essbase BS Tax Accounts EOY" xfId="21448" xr:uid="{00000000-0005-0000-0000-000090520000}"/>
    <cellStyle name="60% - Accent1 15 2 5" xfId="21449" xr:uid="{00000000-0005-0000-0000-000091520000}"/>
    <cellStyle name="60% - Accent1 15 2_Essbase BS Tax Accounts EOY" xfId="21450" xr:uid="{00000000-0005-0000-0000-000092520000}"/>
    <cellStyle name="60% - Accent1 15 3" xfId="21451" xr:uid="{00000000-0005-0000-0000-000093520000}"/>
    <cellStyle name="60% - Accent1 15 3 2" xfId="21452" xr:uid="{00000000-0005-0000-0000-000094520000}"/>
    <cellStyle name="60% - Accent1 15 3 2 2" xfId="21453" xr:uid="{00000000-0005-0000-0000-000095520000}"/>
    <cellStyle name="60% - Accent1 15 3 2_Essbase BS Tax Accounts EOY" xfId="21454" xr:uid="{00000000-0005-0000-0000-000096520000}"/>
    <cellStyle name="60% - Accent1 15 3_Essbase BS Tax Accounts EOY" xfId="21455" xr:uid="{00000000-0005-0000-0000-000097520000}"/>
    <cellStyle name="60% - Accent1 15 4" xfId="21456" xr:uid="{00000000-0005-0000-0000-000098520000}"/>
    <cellStyle name="60% - Accent1 15 4 2" xfId="21457" xr:uid="{00000000-0005-0000-0000-000099520000}"/>
    <cellStyle name="60% - Accent1 15 4 2 2" xfId="21458" xr:uid="{00000000-0005-0000-0000-00009A520000}"/>
    <cellStyle name="60% - Accent1 15 4 2 2 2" xfId="21459" xr:uid="{00000000-0005-0000-0000-00009B520000}"/>
    <cellStyle name="60% - Accent1 15 4 2 2_Essbase BS Tax Accounts EOY" xfId="21460" xr:uid="{00000000-0005-0000-0000-00009C520000}"/>
    <cellStyle name="60% - Accent1 15 4 2_Essbase BS Tax Accounts EOY" xfId="21461" xr:uid="{00000000-0005-0000-0000-00009D520000}"/>
    <cellStyle name="60% - Accent1 15 4 3" xfId="21462" xr:uid="{00000000-0005-0000-0000-00009E520000}"/>
    <cellStyle name="60% - Accent1 15 4 3 2" xfId="21463" xr:uid="{00000000-0005-0000-0000-00009F520000}"/>
    <cellStyle name="60% - Accent1 15 4 3_Essbase BS Tax Accounts EOY" xfId="21464" xr:uid="{00000000-0005-0000-0000-0000A0520000}"/>
    <cellStyle name="60% - Accent1 15 4 4" xfId="21465" xr:uid="{00000000-0005-0000-0000-0000A1520000}"/>
    <cellStyle name="60% - Accent1 15 4 5" xfId="21466" xr:uid="{00000000-0005-0000-0000-0000A2520000}"/>
    <cellStyle name="60% - Accent1 15 4_Essbase BS Tax Accounts EOY" xfId="21467" xr:uid="{00000000-0005-0000-0000-0000A3520000}"/>
    <cellStyle name="60% - Accent1 15 5" xfId="21468" xr:uid="{00000000-0005-0000-0000-0000A4520000}"/>
    <cellStyle name="60% - Accent1 15 5 2" xfId="21469" xr:uid="{00000000-0005-0000-0000-0000A5520000}"/>
    <cellStyle name="60% - Accent1 15 5_Essbase BS Tax Accounts EOY" xfId="21470" xr:uid="{00000000-0005-0000-0000-0000A6520000}"/>
    <cellStyle name="60% - Accent1 15_Essbase BS Tax Accounts EOY" xfId="21471" xr:uid="{00000000-0005-0000-0000-0000A7520000}"/>
    <cellStyle name="60% - Accent1 16" xfId="21472" xr:uid="{00000000-0005-0000-0000-0000A8520000}"/>
    <cellStyle name="60% - Accent1 16 2" xfId="21473" xr:uid="{00000000-0005-0000-0000-0000A9520000}"/>
    <cellStyle name="60% - Accent1 16 2 2" xfId="21474" xr:uid="{00000000-0005-0000-0000-0000AA520000}"/>
    <cellStyle name="60% - Accent1 16 2 2 2" xfId="21475" xr:uid="{00000000-0005-0000-0000-0000AB520000}"/>
    <cellStyle name="60% - Accent1 16 2 2 2 2" xfId="21476" xr:uid="{00000000-0005-0000-0000-0000AC520000}"/>
    <cellStyle name="60% - Accent1 16 2 2 2_Essbase BS Tax Accounts EOY" xfId="21477" xr:uid="{00000000-0005-0000-0000-0000AD520000}"/>
    <cellStyle name="60% - Accent1 16 2 2_Essbase BS Tax Accounts EOY" xfId="21478" xr:uid="{00000000-0005-0000-0000-0000AE520000}"/>
    <cellStyle name="60% - Accent1 16 2 3" xfId="21479" xr:uid="{00000000-0005-0000-0000-0000AF520000}"/>
    <cellStyle name="60% - Accent1 16 2 3 2" xfId="21480" xr:uid="{00000000-0005-0000-0000-0000B0520000}"/>
    <cellStyle name="60% - Accent1 16 2 3 2 2" xfId="21481" xr:uid="{00000000-0005-0000-0000-0000B1520000}"/>
    <cellStyle name="60% - Accent1 16 2 3 2_Essbase BS Tax Accounts EOY" xfId="21482" xr:uid="{00000000-0005-0000-0000-0000B2520000}"/>
    <cellStyle name="60% - Accent1 16 2 3_Essbase BS Tax Accounts EOY" xfId="21483" xr:uid="{00000000-0005-0000-0000-0000B3520000}"/>
    <cellStyle name="60% - Accent1 16 2 4" xfId="21484" xr:uid="{00000000-0005-0000-0000-0000B4520000}"/>
    <cellStyle name="60% - Accent1 16 2 4 2" xfId="21485" xr:uid="{00000000-0005-0000-0000-0000B5520000}"/>
    <cellStyle name="60% - Accent1 16 2 4_Essbase BS Tax Accounts EOY" xfId="21486" xr:uid="{00000000-0005-0000-0000-0000B6520000}"/>
    <cellStyle name="60% - Accent1 16 2 5" xfId="21487" xr:uid="{00000000-0005-0000-0000-0000B7520000}"/>
    <cellStyle name="60% - Accent1 16 2_Essbase BS Tax Accounts EOY" xfId="21488" xr:uid="{00000000-0005-0000-0000-0000B8520000}"/>
    <cellStyle name="60% - Accent1 16 3" xfId="21489" xr:uid="{00000000-0005-0000-0000-0000B9520000}"/>
    <cellStyle name="60% - Accent1 16 3 2" xfId="21490" xr:uid="{00000000-0005-0000-0000-0000BA520000}"/>
    <cellStyle name="60% - Accent1 16 3 2 2" xfId="21491" xr:uid="{00000000-0005-0000-0000-0000BB520000}"/>
    <cellStyle name="60% - Accent1 16 3 2_Essbase BS Tax Accounts EOY" xfId="21492" xr:uid="{00000000-0005-0000-0000-0000BC520000}"/>
    <cellStyle name="60% - Accent1 16 3_Essbase BS Tax Accounts EOY" xfId="21493" xr:uid="{00000000-0005-0000-0000-0000BD520000}"/>
    <cellStyle name="60% - Accent1 16 4" xfId="21494" xr:uid="{00000000-0005-0000-0000-0000BE520000}"/>
    <cellStyle name="60% - Accent1 16 4 2" xfId="21495" xr:uid="{00000000-0005-0000-0000-0000BF520000}"/>
    <cellStyle name="60% - Accent1 16 4 2 2" xfId="21496" xr:uid="{00000000-0005-0000-0000-0000C0520000}"/>
    <cellStyle name="60% - Accent1 16 4 2 2 2" xfId="21497" xr:uid="{00000000-0005-0000-0000-0000C1520000}"/>
    <cellStyle name="60% - Accent1 16 4 2 2_Essbase BS Tax Accounts EOY" xfId="21498" xr:uid="{00000000-0005-0000-0000-0000C2520000}"/>
    <cellStyle name="60% - Accent1 16 4 2_Essbase BS Tax Accounts EOY" xfId="21499" xr:uid="{00000000-0005-0000-0000-0000C3520000}"/>
    <cellStyle name="60% - Accent1 16 4 3" xfId="21500" xr:uid="{00000000-0005-0000-0000-0000C4520000}"/>
    <cellStyle name="60% - Accent1 16 4 3 2" xfId="21501" xr:uid="{00000000-0005-0000-0000-0000C5520000}"/>
    <cellStyle name="60% - Accent1 16 4 3_Essbase BS Tax Accounts EOY" xfId="21502" xr:uid="{00000000-0005-0000-0000-0000C6520000}"/>
    <cellStyle name="60% - Accent1 16 4 4" xfId="21503" xr:uid="{00000000-0005-0000-0000-0000C7520000}"/>
    <cellStyle name="60% - Accent1 16 4 5" xfId="21504" xr:uid="{00000000-0005-0000-0000-0000C8520000}"/>
    <cellStyle name="60% - Accent1 16 4_Essbase BS Tax Accounts EOY" xfId="21505" xr:uid="{00000000-0005-0000-0000-0000C9520000}"/>
    <cellStyle name="60% - Accent1 16 5" xfId="21506" xr:uid="{00000000-0005-0000-0000-0000CA520000}"/>
    <cellStyle name="60% - Accent1 16 5 2" xfId="21507" xr:uid="{00000000-0005-0000-0000-0000CB520000}"/>
    <cellStyle name="60% - Accent1 16 5_Essbase BS Tax Accounts EOY" xfId="21508" xr:uid="{00000000-0005-0000-0000-0000CC520000}"/>
    <cellStyle name="60% - Accent1 16_Essbase BS Tax Accounts EOY" xfId="21509" xr:uid="{00000000-0005-0000-0000-0000CD520000}"/>
    <cellStyle name="60% - Accent1 17" xfId="21510" xr:uid="{00000000-0005-0000-0000-0000CE520000}"/>
    <cellStyle name="60% - Accent1 17 2" xfId="21511" xr:uid="{00000000-0005-0000-0000-0000CF520000}"/>
    <cellStyle name="60% - Accent1 17 2 2" xfId="21512" xr:uid="{00000000-0005-0000-0000-0000D0520000}"/>
    <cellStyle name="60% - Accent1 17 2 2 2" xfId="21513" xr:uid="{00000000-0005-0000-0000-0000D1520000}"/>
    <cellStyle name="60% - Accent1 17 2 2 2 2" xfId="21514" xr:uid="{00000000-0005-0000-0000-0000D2520000}"/>
    <cellStyle name="60% - Accent1 17 2 2 2_Essbase BS Tax Accounts EOY" xfId="21515" xr:uid="{00000000-0005-0000-0000-0000D3520000}"/>
    <cellStyle name="60% - Accent1 17 2 2_Essbase BS Tax Accounts EOY" xfId="21516" xr:uid="{00000000-0005-0000-0000-0000D4520000}"/>
    <cellStyle name="60% - Accent1 17 2 3" xfId="21517" xr:uid="{00000000-0005-0000-0000-0000D5520000}"/>
    <cellStyle name="60% - Accent1 17 2 3 2" xfId="21518" xr:uid="{00000000-0005-0000-0000-0000D6520000}"/>
    <cellStyle name="60% - Accent1 17 2 3 2 2" xfId="21519" xr:uid="{00000000-0005-0000-0000-0000D7520000}"/>
    <cellStyle name="60% - Accent1 17 2 3 2_Essbase BS Tax Accounts EOY" xfId="21520" xr:uid="{00000000-0005-0000-0000-0000D8520000}"/>
    <cellStyle name="60% - Accent1 17 2 3_Essbase BS Tax Accounts EOY" xfId="21521" xr:uid="{00000000-0005-0000-0000-0000D9520000}"/>
    <cellStyle name="60% - Accent1 17 2 4" xfId="21522" xr:uid="{00000000-0005-0000-0000-0000DA520000}"/>
    <cellStyle name="60% - Accent1 17 2 4 2" xfId="21523" xr:uid="{00000000-0005-0000-0000-0000DB520000}"/>
    <cellStyle name="60% - Accent1 17 2 4_Essbase BS Tax Accounts EOY" xfId="21524" xr:uid="{00000000-0005-0000-0000-0000DC520000}"/>
    <cellStyle name="60% - Accent1 17 2 5" xfId="21525" xr:uid="{00000000-0005-0000-0000-0000DD520000}"/>
    <cellStyle name="60% - Accent1 17 2_Essbase BS Tax Accounts EOY" xfId="21526" xr:uid="{00000000-0005-0000-0000-0000DE520000}"/>
    <cellStyle name="60% - Accent1 17 3" xfId="21527" xr:uid="{00000000-0005-0000-0000-0000DF520000}"/>
    <cellStyle name="60% - Accent1 17 3 2" xfId="21528" xr:uid="{00000000-0005-0000-0000-0000E0520000}"/>
    <cellStyle name="60% - Accent1 17 3 2 2" xfId="21529" xr:uid="{00000000-0005-0000-0000-0000E1520000}"/>
    <cellStyle name="60% - Accent1 17 3 2_Essbase BS Tax Accounts EOY" xfId="21530" xr:uid="{00000000-0005-0000-0000-0000E2520000}"/>
    <cellStyle name="60% - Accent1 17 3_Essbase BS Tax Accounts EOY" xfId="21531" xr:uid="{00000000-0005-0000-0000-0000E3520000}"/>
    <cellStyle name="60% - Accent1 17 4" xfId="21532" xr:uid="{00000000-0005-0000-0000-0000E4520000}"/>
    <cellStyle name="60% - Accent1 17 4 2" xfId="21533" xr:uid="{00000000-0005-0000-0000-0000E5520000}"/>
    <cellStyle name="60% - Accent1 17 4 2 2" xfId="21534" xr:uid="{00000000-0005-0000-0000-0000E6520000}"/>
    <cellStyle name="60% - Accent1 17 4 2 2 2" xfId="21535" xr:uid="{00000000-0005-0000-0000-0000E7520000}"/>
    <cellStyle name="60% - Accent1 17 4 2 2_Essbase BS Tax Accounts EOY" xfId="21536" xr:uid="{00000000-0005-0000-0000-0000E8520000}"/>
    <cellStyle name="60% - Accent1 17 4 2_Essbase BS Tax Accounts EOY" xfId="21537" xr:uid="{00000000-0005-0000-0000-0000E9520000}"/>
    <cellStyle name="60% - Accent1 17 4 3" xfId="21538" xr:uid="{00000000-0005-0000-0000-0000EA520000}"/>
    <cellStyle name="60% - Accent1 17 4 3 2" xfId="21539" xr:uid="{00000000-0005-0000-0000-0000EB520000}"/>
    <cellStyle name="60% - Accent1 17 4 3_Essbase BS Tax Accounts EOY" xfId="21540" xr:uid="{00000000-0005-0000-0000-0000EC520000}"/>
    <cellStyle name="60% - Accent1 17 4 4" xfId="21541" xr:uid="{00000000-0005-0000-0000-0000ED520000}"/>
    <cellStyle name="60% - Accent1 17 4 5" xfId="21542" xr:uid="{00000000-0005-0000-0000-0000EE520000}"/>
    <cellStyle name="60% - Accent1 17 4_Essbase BS Tax Accounts EOY" xfId="21543" xr:uid="{00000000-0005-0000-0000-0000EF520000}"/>
    <cellStyle name="60% - Accent1 17 5" xfId="21544" xr:uid="{00000000-0005-0000-0000-0000F0520000}"/>
    <cellStyle name="60% - Accent1 17 5 2" xfId="21545" xr:uid="{00000000-0005-0000-0000-0000F1520000}"/>
    <cellStyle name="60% - Accent1 17 5_Essbase BS Tax Accounts EOY" xfId="21546" xr:uid="{00000000-0005-0000-0000-0000F2520000}"/>
    <cellStyle name="60% - Accent1 17_Essbase BS Tax Accounts EOY" xfId="21547" xr:uid="{00000000-0005-0000-0000-0000F3520000}"/>
    <cellStyle name="60% - Accent1 18" xfId="21548" xr:uid="{00000000-0005-0000-0000-0000F4520000}"/>
    <cellStyle name="60% - Accent1 18 2" xfId="21549" xr:uid="{00000000-0005-0000-0000-0000F5520000}"/>
    <cellStyle name="60% - Accent1 18 2 2" xfId="21550" xr:uid="{00000000-0005-0000-0000-0000F6520000}"/>
    <cellStyle name="60% - Accent1 18 2 2 2" xfId="21551" xr:uid="{00000000-0005-0000-0000-0000F7520000}"/>
    <cellStyle name="60% - Accent1 18 2 2 2 2" xfId="21552" xr:uid="{00000000-0005-0000-0000-0000F8520000}"/>
    <cellStyle name="60% - Accent1 18 2 2 2_Essbase BS Tax Accounts EOY" xfId="21553" xr:uid="{00000000-0005-0000-0000-0000F9520000}"/>
    <cellStyle name="60% - Accent1 18 2 2_Essbase BS Tax Accounts EOY" xfId="21554" xr:uid="{00000000-0005-0000-0000-0000FA520000}"/>
    <cellStyle name="60% - Accent1 18 2 3" xfId="21555" xr:uid="{00000000-0005-0000-0000-0000FB520000}"/>
    <cellStyle name="60% - Accent1 18 2 3 2" xfId="21556" xr:uid="{00000000-0005-0000-0000-0000FC520000}"/>
    <cellStyle name="60% - Accent1 18 2 3 2 2" xfId="21557" xr:uid="{00000000-0005-0000-0000-0000FD520000}"/>
    <cellStyle name="60% - Accent1 18 2 3 2_Essbase BS Tax Accounts EOY" xfId="21558" xr:uid="{00000000-0005-0000-0000-0000FE520000}"/>
    <cellStyle name="60% - Accent1 18 2 3_Essbase BS Tax Accounts EOY" xfId="21559" xr:uid="{00000000-0005-0000-0000-0000FF520000}"/>
    <cellStyle name="60% - Accent1 18 2 4" xfId="21560" xr:uid="{00000000-0005-0000-0000-000000530000}"/>
    <cellStyle name="60% - Accent1 18 2 4 2" xfId="21561" xr:uid="{00000000-0005-0000-0000-000001530000}"/>
    <cellStyle name="60% - Accent1 18 2 4_Essbase BS Tax Accounts EOY" xfId="21562" xr:uid="{00000000-0005-0000-0000-000002530000}"/>
    <cellStyle name="60% - Accent1 18 2 5" xfId="21563" xr:uid="{00000000-0005-0000-0000-000003530000}"/>
    <cellStyle name="60% - Accent1 18 2_Essbase BS Tax Accounts EOY" xfId="21564" xr:uid="{00000000-0005-0000-0000-000004530000}"/>
    <cellStyle name="60% - Accent1 18 3" xfId="21565" xr:uid="{00000000-0005-0000-0000-000005530000}"/>
    <cellStyle name="60% - Accent1 18 3 2" xfId="21566" xr:uid="{00000000-0005-0000-0000-000006530000}"/>
    <cellStyle name="60% - Accent1 18 3 2 2" xfId="21567" xr:uid="{00000000-0005-0000-0000-000007530000}"/>
    <cellStyle name="60% - Accent1 18 3 2_Essbase BS Tax Accounts EOY" xfId="21568" xr:uid="{00000000-0005-0000-0000-000008530000}"/>
    <cellStyle name="60% - Accent1 18 3_Essbase BS Tax Accounts EOY" xfId="21569" xr:uid="{00000000-0005-0000-0000-000009530000}"/>
    <cellStyle name="60% - Accent1 18 4" xfId="21570" xr:uid="{00000000-0005-0000-0000-00000A530000}"/>
    <cellStyle name="60% - Accent1 18 4 2" xfId="21571" xr:uid="{00000000-0005-0000-0000-00000B530000}"/>
    <cellStyle name="60% - Accent1 18 4 2 2" xfId="21572" xr:uid="{00000000-0005-0000-0000-00000C530000}"/>
    <cellStyle name="60% - Accent1 18 4 2 2 2" xfId="21573" xr:uid="{00000000-0005-0000-0000-00000D530000}"/>
    <cellStyle name="60% - Accent1 18 4 2 2_Essbase BS Tax Accounts EOY" xfId="21574" xr:uid="{00000000-0005-0000-0000-00000E530000}"/>
    <cellStyle name="60% - Accent1 18 4 2_Essbase BS Tax Accounts EOY" xfId="21575" xr:uid="{00000000-0005-0000-0000-00000F530000}"/>
    <cellStyle name="60% - Accent1 18 4 3" xfId="21576" xr:uid="{00000000-0005-0000-0000-000010530000}"/>
    <cellStyle name="60% - Accent1 18 4 3 2" xfId="21577" xr:uid="{00000000-0005-0000-0000-000011530000}"/>
    <cellStyle name="60% - Accent1 18 4 3_Essbase BS Tax Accounts EOY" xfId="21578" xr:uid="{00000000-0005-0000-0000-000012530000}"/>
    <cellStyle name="60% - Accent1 18 4 4" xfId="21579" xr:uid="{00000000-0005-0000-0000-000013530000}"/>
    <cellStyle name="60% - Accent1 18 4 5" xfId="21580" xr:uid="{00000000-0005-0000-0000-000014530000}"/>
    <cellStyle name="60% - Accent1 18 4_Essbase BS Tax Accounts EOY" xfId="21581" xr:uid="{00000000-0005-0000-0000-000015530000}"/>
    <cellStyle name="60% - Accent1 18 5" xfId="21582" xr:uid="{00000000-0005-0000-0000-000016530000}"/>
    <cellStyle name="60% - Accent1 18 5 2" xfId="21583" xr:uid="{00000000-0005-0000-0000-000017530000}"/>
    <cellStyle name="60% - Accent1 18 5_Essbase BS Tax Accounts EOY" xfId="21584" xr:uid="{00000000-0005-0000-0000-000018530000}"/>
    <cellStyle name="60% - Accent1 18_Essbase BS Tax Accounts EOY" xfId="21585" xr:uid="{00000000-0005-0000-0000-000019530000}"/>
    <cellStyle name="60% - Accent1 19" xfId="21586" xr:uid="{00000000-0005-0000-0000-00001A530000}"/>
    <cellStyle name="60% - Accent1 19 2" xfId="21587" xr:uid="{00000000-0005-0000-0000-00001B530000}"/>
    <cellStyle name="60% - Accent1 19 2 2" xfId="21588" xr:uid="{00000000-0005-0000-0000-00001C530000}"/>
    <cellStyle name="60% - Accent1 19 2 2 2" xfId="21589" xr:uid="{00000000-0005-0000-0000-00001D530000}"/>
    <cellStyle name="60% - Accent1 19 2 2 2 2" xfId="21590" xr:uid="{00000000-0005-0000-0000-00001E530000}"/>
    <cellStyle name="60% - Accent1 19 2 2 2_Essbase BS Tax Accounts EOY" xfId="21591" xr:uid="{00000000-0005-0000-0000-00001F530000}"/>
    <cellStyle name="60% - Accent1 19 2 2_Essbase BS Tax Accounts EOY" xfId="21592" xr:uid="{00000000-0005-0000-0000-000020530000}"/>
    <cellStyle name="60% - Accent1 19 2 3" xfId="21593" xr:uid="{00000000-0005-0000-0000-000021530000}"/>
    <cellStyle name="60% - Accent1 19 2 3 2" xfId="21594" xr:uid="{00000000-0005-0000-0000-000022530000}"/>
    <cellStyle name="60% - Accent1 19 2 3 2 2" xfId="21595" xr:uid="{00000000-0005-0000-0000-000023530000}"/>
    <cellStyle name="60% - Accent1 19 2 3 2_Essbase BS Tax Accounts EOY" xfId="21596" xr:uid="{00000000-0005-0000-0000-000024530000}"/>
    <cellStyle name="60% - Accent1 19 2 3_Essbase BS Tax Accounts EOY" xfId="21597" xr:uid="{00000000-0005-0000-0000-000025530000}"/>
    <cellStyle name="60% - Accent1 19 2 4" xfId="21598" xr:uid="{00000000-0005-0000-0000-000026530000}"/>
    <cellStyle name="60% - Accent1 19 2 4 2" xfId="21599" xr:uid="{00000000-0005-0000-0000-000027530000}"/>
    <cellStyle name="60% - Accent1 19 2 4_Essbase BS Tax Accounts EOY" xfId="21600" xr:uid="{00000000-0005-0000-0000-000028530000}"/>
    <cellStyle name="60% - Accent1 19 2 5" xfId="21601" xr:uid="{00000000-0005-0000-0000-000029530000}"/>
    <cellStyle name="60% - Accent1 19 2_Essbase BS Tax Accounts EOY" xfId="21602" xr:uid="{00000000-0005-0000-0000-00002A530000}"/>
    <cellStyle name="60% - Accent1 19 3" xfId="21603" xr:uid="{00000000-0005-0000-0000-00002B530000}"/>
    <cellStyle name="60% - Accent1 19 3 2" xfId="21604" xr:uid="{00000000-0005-0000-0000-00002C530000}"/>
    <cellStyle name="60% - Accent1 19 3 2 2" xfId="21605" xr:uid="{00000000-0005-0000-0000-00002D530000}"/>
    <cellStyle name="60% - Accent1 19 3 2_Essbase BS Tax Accounts EOY" xfId="21606" xr:uid="{00000000-0005-0000-0000-00002E530000}"/>
    <cellStyle name="60% - Accent1 19 3_Essbase BS Tax Accounts EOY" xfId="21607" xr:uid="{00000000-0005-0000-0000-00002F530000}"/>
    <cellStyle name="60% - Accent1 19 4" xfId="21608" xr:uid="{00000000-0005-0000-0000-000030530000}"/>
    <cellStyle name="60% - Accent1 19 4 2" xfId="21609" xr:uid="{00000000-0005-0000-0000-000031530000}"/>
    <cellStyle name="60% - Accent1 19 4 2 2" xfId="21610" xr:uid="{00000000-0005-0000-0000-000032530000}"/>
    <cellStyle name="60% - Accent1 19 4 2 2 2" xfId="21611" xr:uid="{00000000-0005-0000-0000-000033530000}"/>
    <cellStyle name="60% - Accent1 19 4 2 2_Essbase BS Tax Accounts EOY" xfId="21612" xr:uid="{00000000-0005-0000-0000-000034530000}"/>
    <cellStyle name="60% - Accent1 19 4 2_Essbase BS Tax Accounts EOY" xfId="21613" xr:uid="{00000000-0005-0000-0000-000035530000}"/>
    <cellStyle name="60% - Accent1 19 4 3" xfId="21614" xr:uid="{00000000-0005-0000-0000-000036530000}"/>
    <cellStyle name="60% - Accent1 19 4 3 2" xfId="21615" xr:uid="{00000000-0005-0000-0000-000037530000}"/>
    <cellStyle name="60% - Accent1 19 4 3_Essbase BS Tax Accounts EOY" xfId="21616" xr:uid="{00000000-0005-0000-0000-000038530000}"/>
    <cellStyle name="60% - Accent1 19 4 4" xfId="21617" xr:uid="{00000000-0005-0000-0000-000039530000}"/>
    <cellStyle name="60% - Accent1 19 4 5" xfId="21618" xr:uid="{00000000-0005-0000-0000-00003A530000}"/>
    <cellStyle name="60% - Accent1 19 4_Essbase BS Tax Accounts EOY" xfId="21619" xr:uid="{00000000-0005-0000-0000-00003B530000}"/>
    <cellStyle name="60% - Accent1 19 5" xfId="21620" xr:uid="{00000000-0005-0000-0000-00003C530000}"/>
    <cellStyle name="60% - Accent1 19 5 2" xfId="21621" xr:uid="{00000000-0005-0000-0000-00003D530000}"/>
    <cellStyle name="60% - Accent1 19 5_Essbase BS Tax Accounts EOY" xfId="21622" xr:uid="{00000000-0005-0000-0000-00003E530000}"/>
    <cellStyle name="60% - Accent1 19_Essbase BS Tax Accounts EOY" xfId="21623" xr:uid="{00000000-0005-0000-0000-00003F530000}"/>
    <cellStyle name="60% - Accent1 2" xfId="21624" xr:uid="{00000000-0005-0000-0000-000040530000}"/>
    <cellStyle name="60% - Accent1 2 10" xfId="58767" xr:uid="{00000000-0005-0000-0000-000041530000}"/>
    <cellStyle name="60% - Accent1 2 2" xfId="21625" xr:uid="{00000000-0005-0000-0000-000042530000}"/>
    <cellStyle name="60% - Accent1 2 2 10" xfId="21626" xr:uid="{00000000-0005-0000-0000-000043530000}"/>
    <cellStyle name="60% - Accent1 2 2 2" xfId="21627" xr:uid="{00000000-0005-0000-0000-000044530000}"/>
    <cellStyle name="60% - Accent1 2 2 2 2" xfId="21628" xr:uid="{00000000-0005-0000-0000-000045530000}"/>
    <cellStyle name="60% - Accent1 2 2 2 2 2" xfId="21629" xr:uid="{00000000-0005-0000-0000-000046530000}"/>
    <cellStyle name="60% - Accent1 2 2 2 2_Essbase BS Tax Accounts EOY" xfId="21630" xr:uid="{00000000-0005-0000-0000-000047530000}"/>
    <cellStyle name="60% - Accent1 2 2 2_Essbase BS Tax Accounts EOY" xfId="21631" xr:uid="{00000000-0005-0000-0000-000048530000}"/>
    <cellStyle name="60% - Accent1 2 2 3" xfId="21632" xr:uid="{00000000-0005-0000-0000-000049530000}"/>
    <cellStyle name="60% - Accent1 2 2 3 2" xfId="21633" xr:uid="{00000000-0005-0000-0000-00004A530000}"/>
    <cellStyle name="60% - Accent1 2 2 3 2 2" xfId="21634" xr:uid="{00000000-0005-0000-0000-00004B530000}"/>
    <cellStyle name="60% - Accent1 2 2 3 2 2 2" xfId="21635" xr:uid="{00000000-0005-0000-0000-00004C530000}"/>
    <cellStyle name="60% - Accent1 2 2 3 2 2_Essbase BS Tax Accounts EOY" xfId="21636" xr:uid="{00000000-0005-0000-0000-00004D530000}"/>
    <cellStyle name="60% - Accent1 2 2 3 2_Essbase BS Tax Accounts EOY" xfId="21637" xr:uid="{00000000-0005-0000-0000-00004E530000}"/>
    <cellStyle name="60% - Accent1 2 2 3 3" xfId="21638" xr:uid="{00000000-0005-0000-0000-00004F530000}"/>
    <cellStyle name="60% - Accent1 2 2 3 3 2" xfId="21639" xr:uid="{00000000-0005-0000-0000-000050530000}"/>
    <cellStyle name="60% - Accent1 2 2 3 3_Essbase BS Tax Accounts EOY" xfId="21640" xr:uid="{00000000-0005-0000-0000-000051530000}"/>
    <cellStyle name="60% - Accent1 2 2 3 4" xfId="21641" xr:uid="{00000000-0005-0000-0000-000052530000}"/>
    <cellStyle name="60% - Accent1 2 2 3 5" xfId="21642" xr:uid="{00000000-0005-0000-0000-000053530000}"/>
    <cellStyle name="60% - Accent1 2 2 3_Essbase BS Tax Accounts EOY" xfId="21643" xr:uid="{00000000-0005-0000-0000-000054530000}"/>
    <cellStyle name="60% - Accent1 2 2 4" xfId="21644" xr:uid="{00000000-0005-0000-0000-000055530000}"/>
    <cellStyle name="60% - Accent1 2 2 4 2" xfId="21645" xr:uid="{00000000-0005-0000-0000-000056530000}"/>
    <cellStyle name="60% - Accent1 2 2 4 2 2" xfId="21646" xr:uid="{00000000-0005-0000-0000-000057530000}"/>
    <cellStyle name="60% - Accent1 2 2 4 2 2 2" xfId="21647" xr:uid="{00000000-0005-0000-0000-000058530000}"/>
    <cellStyle name="60% - Accent1 2 2 4 2 2_Essbase BS Tax Accounts EOY" xfId="21648" xr:uid="{00000000-0005-0000-0000-000059530000}"/>
    <cellStyle name="60% - Accent1 2 2 4 2_Essbase BS Tax Accounts EOY" xfId="21649" xr:uid="{00000000-0005-0000-0000-00005A530000}"/>
    <cellStyle name="60% - Accent1 2 2 4 3" xfId="21650" xr:uid="{00000000-0005-0000-0000-00005B530000}"/>
    <cellStyle name="60% - Accent1 2 2 4 3 2" xfId="21651" xr:uid="{00000000-0005-0000-0000-00005C530000}"/>
    <cellStyle name="60% - Accent1 2 2 4 3_Essbase BS Tax Accounts EOY" xfId="21652" xr:uid="{00000000-0005-0000-0000-00005D530000}"/>
    <cellStyle name="60% - Accent1 2 2 4 4" xfId="21653" xr:uid="{00000000-0005-0000-0000-00005E530000}"/>
    <cellStyle name="60% - Accent1 2 2 4 5" xfId="21654" xr:uid="{00000000-0005-0000-0000-00005F530000}"/>
    <cellStyle name="60% - Accent1 2 2 4_Essbase BS Tax Accounts EOY" xfId="21655" xr:uid="{00000000-0005-0000-0000-000060530000}"/>
    <cellStyle name="60% - Accent1 2 2 5" xfId="21656" xr:uid="{00000000-0005-0000-0000-000061530000}"/>
    <cellStyle name="60% - Accent1 2 2 5 2" xfId="21657" xr:uid="{00000000-0005-0000-0000-000062530000}"/>
    <cellStyle name="60% - Accent1 2 2 5 2 2" xfId="21658" xr:uid="{00000000-0005-0000-0000-000063530000}"/>
    <cellStyle name="60% - Accent1 2 2 5 2_Essbase BS Tax Accounts EOY" xfId="21659" xr:uid="{00000000-0005-0000-0000-000064530000}"/>
    <cellStyle name="60% - Accent1 2 2 5_Essbase BS Tax Accounts EOY" xfId="21660" xr:uid="{00000000-0005-0000-0000-000065530000}"/>
    <cellStyle name="60% - Accent1 2 2 6" xfId="21661" xr:uid="{00000000-0005-0000-0000-000066530000}"/>
    <cellStyle name="60% - Accent1 2 2 6 2" xfId="21662" xr:uid="{00000000-0005-0000-0000-000067530000}"/>
    <cellStyle name="60% - Accent1 2 2 6 2 2" xfId="21663" xr:uid="{00000000-0005-0000-0000-000068530000}"/>
    <cellStyle name="60% - Accent1 2 2 6 2_Essbase BS Tax Accounts EOY" xfId="21664" xr:uid="{00000000-0005-0000-0000-000069530000}"/>
    <cellStyle name="60% - Accent1 2 2 6_Essbase BS Tax Accounts EOY" xfId="21665" xr:uid="{00000000-0005-0000-0000-00006A530000}"/>
    <cellStyle name="60% - Accent1 2 2 7" xfId="21666" xr:uid="{00000000-0005-0000-0000-00006B530000}"/>
    <cellStyle name="60% - Accent1 2 2 7 2" xfId="21667" xr:uid="{00000000-0005-0000-0000-00006C530000}"/>
    <cellStyle name="60% - Accent1 2 2 7_Essbase BS Tax Accounts EOY" xfId="21668" xr:uid="{00000000-0005-0000-0000-00006D530000}"/>
    <cellStyle name="60% - Accent1 2 2 8" xfId="21669" xr:uid="{00000000-0005-0000-0000-00006E530000}"/>
    <cellStyle name="60% - Accent1 2 2 9" xfId="21670" xr:uid="{00000000-0005-0000-0000-00006F530000}"/>
    <cellStyle name="60% - Accent1 2 2_Basis Info" xfId="21671" xr:uid="{00000000-0005-0000-0000-000070530000}"/>
    <cellStyle name="60% - Accent1 2 3" xfId="21672" xr:uid="{00000000-0005-0000-0000-000071530000}"/>
    <cellStyle name="60% - Accent1 2 3 2" xfId="21673" xr:uid="{00000000-0005-0000-0000-000072530000}"/>
    <cellStyle name="60% - Accent1 2 3 2 2" xfId="21674" xr:uid="{00000000-0005-0000-0000-000073530000}"/>
    <cellStyle name="60% - Accent1 2 3 2 2 2" xfId="21675" xr:uid="{00000000-0005-0000-0000-000074530000}"/>
    <cellStyle name="60% - Accent1 2 3 2 2 2 2" xfId="21676" xr:uid="{00000000-0005-0000-0000-000075530000}"/>
    <cellStyle name="60% - Accent1 2 3 2 2 2_Essbase BS Tax Accounts EOY" xfId="21677" xr:uid="{00000000-0005-0000-0000-000076530000}"/>
    <cellStyle name="60% - Accent1 2 3 2 2_Essbase BS Tax Accounts EOY" xfId="21678" xr:uid="{00000000-0005-0000-0000-000077530000}"/>
    <cellStyle name="60% - Accent1 2 3 2 3" xfId="21679" xr:uid="{00000000-0005-0000-0000-000078530000}"/>
    <cellStyle name="60% - Accent1 2 3 2 3 2" xfId="21680" xr:uid="{00000000-0005-0000-0000-000079530000}"/>
    <cellStyle name="60% - Accent1 2 3 2 3 2 2" xfId="21681" xr:uid="{00000000-0005-0000-0000-00007A530000}"/>
    <cellStyle name="60% - Accent1 2 3 2 3 2_Essbase BS Tax Accounts EOY" xfId="21682" xr:uid="{00000000-0005-0000-0000-00007B530000}"/>
    <cellStyle name="60% - Accent1 2 3 2 3_Essbase BS Tax Accounts EOY" xfId="21683" xr:uid="{00000000-0005-0000-0000-00007C530000}"/>
    <cellStyle name="60% - Accent1 2 3 2 4" xfId="21684" xr:uid="{00000000-0005-0000-0000-00007D530000}"/>
    <cellStyle name="60% - Accent1 2 3 2 4 2" xfId="21685" xr:uid="{00000000-0005-0000-0000-00007E530000}"/>
    <cellStyle name="60% - Accent1 2 3 2 4_Essbase BS Tax Accounts EOY" xfId="21686" xr:uid="{00000000-0005-0000-0000-00007F530000}"/>
    <cellStyle name="60% - Accent1 2 3 2 5" xfId="21687" xr:uid="{00000000-0005-0000-0000-000080530000}"/>
    <cellStyle name="60% - Accent1 2 3 2 6" xfId="21688" xr:uid="{00000000-0005-0000-0000-000081530000}"/>
    <cellStyle name="60% - Accent1 2 3 2 7" xfId="21689" xr:uid="{00000000-0005-0000-0000-000082530000}"/>
    <cellStyle name="60% - Accent1 2 3 2_Essbase BS Tax Accounts EOY" xfId="21690" xr:uid="{00000000-0005-0000-0000-000083530000}"/>
    <cellStyle name="60% - Accent1 2 3 3" xfId="21691" xr:uid="{00000000-0005-0000-0000-000084530000}"/>
    <cellStyle name="60% - Accent1 2 3 3 2" xfId="21692" xr:uid="{00000000-0005-0000-0000-000085530000}"/>
    <cellStyle name="60% - Accent1 2 3 3 2 2" xfId="21693" xr:uid="{00000000-0005-0000-0000-000086530000}"/>
    <cellStyle name="60% - Accent1 2 3 3 2_Essbase BS Tax Accounts EOY" xfId="21694" xr:uid="{00000000-0005-0000-0000-000087530000}"/>
    <cellStyle name="60% - Accent1 2 3 3_Essbase BS Tax Accounts EOY" xfId="21695" xr:uid="{00000000-0005-0000-0000-000088530000}"/>
    <cellStyle name="60% - Accent1 2 3 4" xfId="21696" xr:uid="{00000000-0005-0000-0000-000089530000}"/>
    <cellStyle name="60% - Accent1 2 3 4 2" xfId="21697" xr:uid="{00000000-0005-0000-0000-00008A530000}"/>
    <cellStyle name="60% - Accent1 2 3 4 2 2" xfId="21698" xr:uid="{00000000-0005-0000-0000-00008B530000}"/>
    <cellStyle name="60% - Accent1 2 3 4 2_Essbase BS Tax Accounts EOY" xfId="21699" xr:uid="{00000000-0005-0000-0000-00008C530000}"/>
    <cellStyle name="60% - Accent1 2 3 4_Essbase BS Tax Accounts EOY" xfId="21700" xr:uid="{00000000-0005-0000-0000-00008D530000}"/>
    <cellStyle name="60% - Accent1 2 3 5" xfId="21701" xr:uid="{00000000-0005-0000-0000-00008E530000}"/>
    <cellStyle name="60% - Accent1 2 3 5 2" xfId="21702" xr:uid="{00000000-0005-0000-0000-00008F530000}"/>
    <cellStyle name="60% - Accent1 2 3 5 2 2" xfId="21703" xr:uid="{00000000-0005-0000-0000-000090530000}"/>
    <cellStyle name="60% - Accent1 2 3 5 2_Essbase BS Tax Accounts EOY" xfId="21704" xr:uid="{00000000-0005-0000-0000-000091530000}"/>
    <cellStyle name="60% - Accent1 2 3 5 3" xfId="21705" xr:uid="{00000000-0005-0000-0000-000092530000}"/>
    <cellStyle name="60% - Accent1 2 3 5_Essbase BS Tax Accounts EOY" xfId="21706" xr:uid="{00000000-0005-0000-0000-000093530000}"/>
    <cellStyle name="60% - Accent1 2 3 6" xfId="21707" xr:uid="{00000000-0005-0000-0000-000094530000}"/>
    <cellStyle name="60% - Accent1 2 3 6 2" xfId="21708" xr:uid="{00000000-0005-0000-0000-000095530000}"/>
    <cellStyle name="60% - Accent1 2 3 6_Essbase BS Tax Accounts EOY" xfId="21709" xr:uid="{00000000-0005-0000-0000-000096530000}"/>
    <cellStyle name="60% - Accent1 2 3 7" xfId="21710" xr:uid="{00000000-0005-0000-0000-000097530000}"/>
    <cellStyle name="60% - Accent1 2 3 8" xfId="21711" xr:uid="{00000000-0005-0000-0000-000098530000}"/>
    <cellStyle name="60% - Accent1 2 3_Basis Info" xfId="21712" xr:uid="{00000000-0005-0000-0000-000099530000}"/>
    <cellStyle name="60% - Accent1 2 4" xfId="21713" xr:uid="{00000000-0005-0000-0000-00009A530000}"/>
    <cellStyle name="60% - Accent1 2 4 2" xfId="21714" xr:uid="{00000000-0005-0000-0000-00009B530000}"/>
    <cellStyle name="60% - Accent1 2 4 2 2" xfId="21715" xr:uid="{00000000-0005-0000-0000-00009C530000}"/>
    <cellStyle name="60% - Accent1 2 4 2_Essbase BS Tax Accounts EOY" xfId="21716" xr:uid="{00000000-0005-0000-0000-00009D530000}"/>
    <cellStyle name="60% - Accent1 2 4 3" xfId="21717" xr:uid="{00000000-0005-0000-0000-00009E530000}"/>
    <cellStyle name="60% - Accent1 2 4_Essbase BS Tax Accounts EOY" xfId="21718" xr:uid="{00000000-0005-0000-0000-00009F530000}"/>
    <cellStyle name="60% - Accent1 2 5" xfId="21719" xr:uid="{00000000-0005-0000-0000-0000A0530000}"/>
    <cellStyle name="60% - Accent1 2 5 2" xfId="21720" xr:uid="{00000000-0005-0000-0000-0000A1530000}"/>
    <cellStyle name="60% - Accent1 2 5 2 2" xfId="21721" xr:uid="{00000000-0005-0000-0000-0000A2530000}"/>
    <cellStyle name="60% - Accent1 2 5 2 2 2" xfId="21722" xr:uid="{00000000-0005-0000-0000-0000A3530000}"/>
    <cellStyle name="60% - Accent1 2 5 2 2_Essbase BS Tax Accounts EOY" xfId="21723" xr:uid="{00000000-0005-0000-0000-0000A4530000}"/>
    <cellStyle name="60% - Accent1 2 5 2_Essbase BS Tax Accounts EOY" xfId="21724" xr:uid="{00000000-0005-0000-0000-0000A5530000}"/>
    <cellStyle name="60% - Accent1 2 5 3" xfId="21725" xr:uid="{00000000-0005-0000-0000-0000A6530000}"/>
    <cellStyle name="60% - Accent1 2 5 3 2" xfId="21726" xr:uid="{00000000-0005-0000-0000-0000A7530000}"/>
    <cellStyle name="60% - Accent1 2 5 3_Essbase BS Tax Accounts EOY" xfId="21727" xr:uid="{00000000-0005-0000-0000-0000A8530000}"/>
    <cellStyle name="60% - Accent1 2 5 4" xfId="21728" xr:uid="{00000000-0005-0000-0000-0000A9530000}"/>
    <cellStyle name="60% - Accent1 2 5 5" xfId="21729" xr:uid="{00000000-0005-0000-0000-0000AA530000}"/>
    <cellStyle name="60% - Accent1 2 5 6" xfId="21730" xr:uid="{00000000-0005-0000-0000-0000AB530000}"/>
    <cellStyle name="60% - Accent1 2 5_Essbase BS Tax Accounts EOY" xfId="21731" xr:uid="{00000000-0005-0000-0000-0000AC530000}"/>
    <cellStyle name="60% - Accent1 2 6" xfId="21732" xr:uid="{00000000-0005-0000-0000-0000AD530000}"/>
    <cellStyle name="60% - Accent1 2 6 2" xfId="21733" xr:uid="{00000000-0005-0000-0000-0000AE530000}"/>
    <cellStyle name="60% - Accent1 2 6 2 2" xfId="21734" xr:uid="{00000000-0005-0000-0000-0000AF530000}"/>
    <cellStyle name="60% - Accent1 2 6 2_Essbase BS Tax Accounts EOY" xfId="21735" xr:uid="{00000000-0005-0000-0000-0000B0530000}"/>
    <cellStyle name="60% - Accent1 2 6 3" xfId="21736" xr:uid="{00000000-0005-0000-0000-0000B1530000}"/>
    <cellStyle name="60% - Accent1 2 6_Essbase BS Tax Accounts EOY" xfId="21737" xr:uid="{00000000-0005-0000-0000-0000B2530000}"/>
    <cellStyle name="60% - Accent1 2 7" xfId="21738" xr:uid="{00000000-0005-0000-0000-0000B3530000}"/>
    <cellStyle name="60% - Accent1 2 7 2" xfId="21739" xr:uid="{00000000-0005-0000-0000-0000B4530000}"/>
    <cellStyle name="60% - Accent1 2 7_Essbase BS Tax Accounts EOY" xfId="21740" xr:uid="{00000000-0005-0000-0000-0000B5530000}"/>
    <cellStyle name="60% - Accent1 2 8" xfId="21741" xr:uid="{00000000-0005-0000-0000-0000B6530000}"/>
    <cellStyle name="60% - Accent1 2 9" xfId="21742" xr:uid="{00000000-0005-0000-0000-0000B7530000}"/>
    <cellStyle name="60% - Accent1 2_10-1 BS" xfId="21743" xr:uid="{00000000-0005-0000-0000-0000B8530000}"/>
    <cellStyle name="60% - Accent1 20" xfId="21744" xr:uid="{00000000-0005-0000-0000-0000B9530000}"/>
    <cellStyle name="60% - Accent1 20 2" xfId="21745" xr:uid="{00000000-0005-0000-0000-0000BA530000}"/>
    <cellStyle name="60% - Accent1 20 2 2" xfId="21746" xr:uid="{00000000-0005-0000-0000-0000BB530000}"/>
    <cellStyle name="60% - Accent1 20 2 2 2" xfId="21747" xr:uid="{00000000-0005-0000-0000-0000BC530000}"/>
    <cellStyle name="60% - Accent1 20 2 2 2 2" xfId="21748" xr:uid="{00000000-0005-0000-0000-0000BD530000}"/>
    <cellStyle name="60% - Accent1 20 2 2 2_Essbase BS Tax Accounts EOY" xfId="21749" xr:uid="{00000000-0005-0000-0000-0000BE530000}"/>
    <cellStyle name="60% - Accent1 20 2 2_Essbase BS Tax Accounts EOY" xfId="21750" xr:uid="{00000000-0005-0000-0000-0000BF530000}"/>
    <cellStyle name="60% - Accent1 20 2 3" xfId="21751" xr:uid="{00000000-0005-0000-0000-0000C0530000}"/>
    <cellStyle name="60% - Accent1 20 2 3 2" xfId="21752" xr:uid="{00000000-0005-0000-0000-0000C1530000}"/>
    <cellStyle name="60% - Accent1 20 2 3 2 2" xfId="21753" xr:uid="{00000000-0005-0000-0000-0000C2530000}"/>
    <cellStyle name="60% - Accent1 20 2 3 2_Essbase BS Tax Accounts EOY" xfId="21754" xr:uid="{00000000-0005-0000-0000-0000C3530000}"/>
    <cellStyle name="60% - Accent1 20 2 3_Essbase BS Tax Accounts EOY" xfId="21755" xr:uid="{00000000-0005-0000-0000-0000C4530000}"/>
    <cellStyle name="60% - Accent1 20 2 4" xfId="21756" xr:uid="{00000000-0005-0000-0000-0000C5530000}"/>
    <cellStyle name="60% - Accent1 20 2 4 2" xfId="21757" xr:uid="{00000000-0005-0000-0000-0000C6530000}"/>
    <cellStyle name="60% - Accent1 20 2 4_Essbase BS Tax Accounts EOY" xfId="21758" xr:uid="{00000000-0005-0000-0000-0000C7530000}"/>
    <cellStyle name="60% - Accent1 20 2 5" xfId="21759" xr:uid="{00000000-0005-0000-0000-0000C8530000}"/>
    <cellStyle name="60% - Accent1 20 2_Essbase BS Tax Accounts EOY" xfId="21760" xr:uid="{00000000-0005-0000-0000-0000C9530000}"/>
    <cellStyle name="60% - Accent1 20 3" xfId="21761" xr:uid="{00000000-0005-0000-0000-0000CA530000}"/>
    <cellStyle name="60% - Accent1 20 3 2" xfId="21762" xr:uid="{00000000-0005-0000-0000-0000CB530000}"/>
    <cellStyle name="60% - Accent1 20 3 2 2" xfId="21763" xr:uid="{00000000-0005-0000-0000-0000CC530000}"/>
    <cellStyle name="60% - Accent1 20 3 2_Essbase BS Tax Accounts EOY" xfId="21764" xr:uid="{00000000-0005-0000-0000-0000CD530000}"/>
    <cellStyle name="60% - Accent1 20 3_Essbase BS Tax Accounts EOY" xfId="21765" xr:uid="{00000000-0005-0000-0000-0000CE530000}"/>
    <cellStyle name="60% - Accent1 20 4" xfId="21766" xr:uid="{00000000-0005-0000-0000-0000CF530000}"/>
    <cellStyle name="60% - Accent1 20 4 2" xfId="21767" xr:uid="{00000000-0005-0000-0000-0000D0530000}"/>
    <cellStyle name="60% - Accent1 20 4_Essbase BS Tax Accounts EOY" xfId="21768" xr:uid="{00000000-0005-0000-0000-0000D1530000}"/>
    <cellStyle name="60% - Accent1 20_Essbase BS Tax Accounts EOY" xfId="21769" xr:uid="{00000000-0005-0000-0000-0000D2530000}"/>
    <cellStyle name="60% - Accent1 21" xfId="21770" xr:uid="{00000000-0005-0000-0000-0000D3530000}"/>
    <cellStyle name="60% - Accent1 21 2" xfId="21771" xr:uid="{00000000-0005-0000-0000-0000D4530000}"/>
    <cellStyle name="60% - Accent1 21 2 2" xfId="21772" xr:uid="{00000000-0005-0000-0000-0000D5530000}"/>
    <cellStyle name="60% - Accent1 21 2 2 2" xfId="21773" xr:uid="{00000000-0005-0000-0000-0000D6530000}"/>
    <cellStyle name="60% - Accent1 21 2 2_Essbase BS Tax Accounts EOY" xfId="21774" xr:uid="{00000000-0005-0000-0000-0000D7530000}"/>
    <cellStyle name="60% - Accent1 21 2_Essbase BS Tax Accounts EOY" xfId="21775" xr:uid="{00000000-0005-0000-0000-0000D8530000}"/>
    <cellStyle name="60% - Accent1 21 3" xfId="21776" xr:uid="{00000000-0005-0000-0000-0000D9530000}"/>
    <cellStyle name="60% - Accent1 21 3 2" xfId="21777" xr:uid="{00000000-0005-0000-0000-0000DA530000}"/>
    <cellStyle name="60% - Accent1 21 3 2 2" xfId="21778" xr:uid="{00000000-0005-0000-0000-0000DB530000}"/>
    <cellStyle name="60% - Accent1 21 3 2_Essbase BS Tax Accounts EOY" xfId="21779" xr:uid="{00000000-0005-0000-0000-0000DC530000}"/>
    <cellStyle name="60% - Accent1 21 3_Essbase BS Tax Accounts EOY" xfId="21780" xr:uid="{00000000-0005-0000-0000-0000DD530000}"/>
    <cellStyle name="60% - Accent1 21 4" xfId="21781" xr:uid="{00000000-0005-0000-0000-0000DE530000}"/>
    <cellStyle name="60% - Accent1 21 4 2" xfId="21782" xr:uid="{00000000-0005-0000-0000-0000DF530000}"/>
    <cellStyle name="60% - Accent1 21 4_Essbase BS Tax Accounts EOY" xfId="21783" xr:uid="{00000000-0005-0000-0000-0000E0530000}"/>
    <cellStyle name="60% - Accent1 21_Essbase BS Tax Accounts EOY" xfId="21784" xr:uid="{00000000-0005-0000-0000-0000E1530000}"/>
    <cellStyle name="60% - Accent1 22" xfId="21785" xr:uid="{00000000-0005-0000-0000-0000E2530000}"/>
    <cellStyle name="60% - Accent1 22 2" xfId="21786" xr:uid="{00000000-0005-0000-0000-0000E3530000}"/>
    <cellStyle name="60% - Accent1 22 2 2" xfId="21787" xr:uid="{00000000-0005-0000-0000-0000E4530000}"/>
    <cellStyle name="60% - Accent1 22 2 2 2" xfId="21788" xr:uid="{00000000-0005-0000-0000-0000E5530000}"/>
    <cellStyle name="60% - Accent1 22 2 2_Essbase BS Tax Accounts EOY" xfId="21789" xr:uid="{00000000-0005-0000-0000-0000E6530000}"/>
    <cellStyle name="60% - Accent1 22 2_Essbase BS Tax Accounts EOY" xfId="21790" xr:uid="{00000000-0005-0000-0000-0000E7530000}"/>
    <cellStyle name="60% - Accent1 22 3" xfId="21791" xr:uid="{00000000-0005-0000-0000-0000E8530000}"/>
    <cellStyle name="60% - Accent1 22 3 2" xfId="21792" xr:uid="{00000000-0005-0000-0000-0000E9530000}"/>
    <cellStyle name="60% - Accent1 22 3 2 2" xfId="21793" xr:uid="{00000000-0005-0000-0000-0000EA530000}"/>
    <cellStyle name="60% - Accent1 22 3 2_Essbase BS Tax Accounts EOY" xfId="21794" xr:uid="{00000000-0005-0000-0000-0000EB530000}"/>
    <cellStyle name="60% - Accent1 22 3_Essbase BS Tax Accounts EOY" xfId="21795" xr:uid="{00000000-0005-0000-0000-0000EC530000}"/>
    <cellStyle name="60% - Accent1 22 4" xfId="21796" xr:uid="{00000000-0005-0000-0000-0000ED530000}"/>
    <cellStyle name="60% - Accent1 22 4 2" xfId="21797" xr:uid="{00000000-0005-0000-0000-0000EE530000}"/>
    <cellStyle name="60% - Accent1 22 4_Essbase BS Tax Accounts EOY" xfId="21798" xr:uid="{00000000-0005-0000-0000-0000EF530000}"/>
    <cellStyle name="60% - Accent1 22_Essbase BS Tax Accounts EOY" xfId="21799" xr:uid="{00000000-0005-0000-0000-0000F0530000}"/>
    <cellStyle name="60% - Accent1 23" xfId="21800" xr:uid="{00000000-0005-0000-0000-0000F1530000}"/>
    <cellStyle name="60% - Accent1 23 2" xfId="21801" xr:uid="{00000000-0005-0000-0000-0000F2530000}"/>
    <cellStyle name="60% - Accent1 23 2 2" xfId="21802" xr:uid="{00000000-0005-0000-0000-0000F3530000}"/>
    <cellStyle name="60% - Accent1 23 2 2 2" xfId="21803" xr:uid="{00000000-0005-0000-0000-0000F4530000}"/>
    <cellStyle name="60% - Accent1 23 2 2_Essbase BS Tax Accounts EOY" xfId="21804" xr:uid="{00000000-0005-0000-0000-0000F5530000}"/>
    <cellStyle name="60% - Accent1 23 2_Essbase BS Tax Accounts EOY" xfId="21805" xr:uid="{00000000-0005-0000-0000-0000F6530000}"/>
    <cellStyle name="60% - Accent1 23 3" xfId="21806" xr:uid="{00000000-0005-0000-0000-0000F7530000}"/>
    <cellStyle name="60% - Accent1 23 3 2" xfId="21807" xr:uid="{00000000-0005-0000-0000-0000F8530000}"/>
    <cellStyle name="60% - Accent1 23 3 2 2" xfId="21808" xr:uid="{00000000-0005-0000-0000-0000F9530000}"/>
    <cellStyle name="60% - Accent1 23 3 2_Essbase BS Tax Accounts EOY" xfId="21809" xr:uid="{00000000-0005-0000-0000-0000FA530000}"/>
    <cellStyle name="60% - Accent1 23 3_Essbase BS Tax Accounts EOY" xfId="21810" xr:uid="{00000000-0005-0000-0000-0000FB530000}"/>
    <cellStyle name="60% - Accent1 23 4" xfId="21811" xr:uid="{00000000-0005-0000-0000-0000FC530000}"/>
    <cellStyle name="60% - Accent1 23 4 2" xfId="21812" xr:uid="{00000000-0005-0000-0000-0000FD530000}"/>
    <cellStyle name="60% - Accent1 23 4 2 2" xfId="21813" xr:uid="{00000000-0005-0000-0000-0000FE530000}"/>
    <cellStyle name="60% - Accent1 23 4 2_Essbase BS Tax Accounts EOY" xfId="21814" xr:uid="{00000000-0005-0000-0000-0000FF530000}"/>
    <cellStyle name="60% - Accent1 23 4_Essbase BS Tax Accounts EOY" xfId="21815" xr:uid="{00000000-0005-0000-0000-000000540000}"/>
    <cellStyle name="60% - Accent1 23 5" xfId="21816" xr:uid="{00000000-0005-0000-0000-000001540000}"/>
    <cellStyle name="60% - Accent1 23 5 2" xfId="21817" xr:uid="{00000000-0005-0000-0000-000002540000}"/>
    <cellStyle name="60% - Accent1 23 5_Essbase BS Tax Accounts EOY" xfId="21818" xr:uid="{00000000-0005-0000-0000-000003540000}"/>
    <cellStyle name="60% - Accent1 23_Essbase BS Tax Accounts EOY" xfId="21819" xr:uid="{00000000-0005-0000-0000-000004540000}"/>
    <cellStyle name="60% - Accent1 24" xfId="21820" xr:uid="{00000000-0005-0000-0000-000005540000}"/>
    <cellStyle name="60% - Accent1 24 2" xfId="21821" xr:uid="{00000000-0005-0000-0000-000006540000}"/>
    <cellStyle name="60% - Accent1 24 2 2" xfId="21822" xr:uid="{00000000-0005-0000-0000-000007540000}"/>
    <cellStyle name="60% - Accent1 24 2 2 2" xfId="21823" xr:uid="{00000000-0005-0000-0000-000008540000}"/>
    <cellStyle name="60% - Accent1 24 2 2 2 2" xfId="21824" xr:uid="{00000000-0005-0000-0000-000009540000}"/>
    <cellStyle name="60% - Accent1 24 2 2 2_Essbase BS Tax Accounts EOY" xfId="21825" xr:uid="{00000000-0005-0000-0000-00000A540000}"/>
    <cellStyle name="60% - Accent1 24 2 2_Essbase BS Tax Accounts EOY" xfId="21826" xr:uid="{00000000-0005-0000-0000-00000B540000}"/>
    <cellStyle name="60% - Accent1 24 2 3" xfId="21827" xr:uid="{00000000-0005-0000-0000-00000C540000}"/>
    <cellStyle name="60% - Accent1 24 2 3 2" xfId="21828" xr:uid="{00000000-0005-0000-0000-00000D540000}"/>
    <cellStyle name="60% - Accent1 24 2 3_Essbase BS Tax Accounts EOY" xfId="21829" xr:uid="{00000000-0005-0000-0000-00000E540000}"/>
    <cellStyle name="60% - Accent1 24 2 4" xfId="21830" xr:uid="{00000000-0005-0000-0000-00000F540000}"/>
    <cellStyle name="60% - Accent1 24 2 5" xfId="21831" xr:uid="{00000000-0005-0000-0000-000010540000}"/>
    <cellStyle name="60% - Accent1 24 2 6" xfId="21832" xr:uid="{00000000-0005-0000-0000-000011540000}"/>
    <cellStyle name="60% - Accent1 24 2 7" xfId="21833" xr:uid="{00000000-0005-0000-0000-000012540000}"/>
    <cellStyle name="60% - Accent1 24 2_Essbase BS Tax Accounts EOY" xfId="21834" xr:uid="{00000000-0005-0000-0000-000013540000}"/>
    <cellStyle name="60% - Accent1 24 3" xfId="21835" xr:uid="{00000000-0005-0000-0000-000014540000}"/>
    <cellStyle name="60% - Accent1 24 3 2" xfId="21836" xr:uid="{00000000-0005-0000-0000-000015540000}"/>
    <cellStyle name="60% - Accent1 24 3 2 2" xfId="21837" xr:uid="{00000000-0005-0000-0000-000016540000}"/>
    <cellStyle name="60% - Accent1 24 3 2_Essbase BS Tax Accounts EOY" xfId="21838" xr:uid="{00000000-0005-0000-0000-000017540000}"/>
    <cellStyle name="60% - Accent1 24 3 3" xfId="21839" xr:uid="{00000000-0005-0000-0000-000018540000}"/>
    <cellStyle name="60% - Accent1 24 3_Essbase BS Tax Accounts EOY" xfId="21840" xr:uid="{00000000-0005-0000-0000-000019540000}"/>
    <cellStyle name="60% - Accent1 24 4" xfId="21841" xr:uid="{00000000-0005-0000-0000-00001A540000}"/>
    <cellStyle name="60% - Accent1 24 4 2" xfId="21842" xr:uid="{00000000-0005-0000-0000-00001B540000}"/>
    <cellStyle name="60% - Accent1 24 4_Essbase BS Tax Accounts EOY" xfId="21843" xr:uid="{00000000-0005-0000-0000-00001C540000}"/>
    <cellStyle name="60% - Accent1 24 5" xfId="21844" xr:uid="{00000000-0005-0000-0000-00001D540000}"/>
    <cellStyle name="60% - Accent1 24 5 2" xfId="21845" xr:uid="{00000000-0005-0000-0000-00001E540000}"/>
    <cellStyle name="60% - Accent1 24 5_Essbase BS Tax Accounts EOY" xfId="21846" xr:uid="{00000000-0005-0000-0000-00001F540000}"/>
    <cellStyle name="60% - Accent1 24 6" xfId="21847" xr:uid="{00000000-0005-0000-0000-000020540000}"/>
    <cellStyle name="60% - Accent1 24 7" xfId="21848" xr:uid="{00000000-0005-0000-0000-000021540000}"/>
    <cellStyle name="60% - Accent1 24_Basis Detail" xfId="21849" xr:uid="{00000000-0005-0000-0000-000022540000}"/>
    <cellStyle name="60% - Accent1 25" xfId="21850" xr:uid="{00000000-0005-0000-0000-000023540000}"/>
    <cellStyle name="60% - Accent1 25 2" xfId="21851" xr:uid="{00000000-0005-0000-0000-000024540000}"/>
    <cellStyle name="60% - Accent1 25 2 2" xfId="21852" xr:uid="{00000000-0005-0000-0000-000025540000}"/>
    <cellStyle name="60% - Accent1 25 2 2 2" xfId="21853" xr:uid="{00000000-0005-0000-0000-000026540000}"/>
    <cellStyle name="60% - Accent1 25 2 2_Essbase BS Tax Accounts EOY" xfId="21854" xr:uid="{00000000-0005-0000-0000-000027540000}"/>
    <cellStyle name="60% - Accent1 25 2 3" xfId="21855" xr:uid="{00000000-0005-0000-0000-000028540000}"/>
    <cellStyle name="60% - Accent1 25 2 4" xfId="21856" xr:uid="{00000000-0005-0000-0000-000029540000}"/>
    <cellStyle name="60% - Accent1 25 2_Essbase BS Tax Accounts EOY" xfId="21857" xr:uid="{00000000-0005-0000-0000-00002A540000}"/>
    <cellStyle name="60% - Accent1 25 3" xfId="21858" xr:uid="{00000000-0005-0000-0000-00002B540000}"/>
    <cellStyle name="60% - Accent1 25 3 2" xfId="21859" xr:uid="{00000000-0005-0000-0000-00002C540000}"/>
    <cellStyle name="60% - Accent1 25 3 2 2" xfId="21860" xr:uid="{00000000-0005-0000-0000-00002D540000}"/>
    <cellStyle name="60% - Accent1 25 3 2_Essbase BS Tax Accounts EOY" xfId="21861" xr:uid="{00000000-0005-0000-0000-00002E540000}"/>
    <cellStyle name="60% - Accent1 25 3 3" xfId="21862" xr:uid="{00000000-0005-0000-0000-00002F540000}"/>
    <cellStyle name="60% - Accent1 25 3_Essbase BS Tax Accounts EOY" xfId="21863" xr:uid="{00000000-0005-0000-0000-000030540000}"/>
    <cellStyle name="60% - Accent1 25 4" xfId="21864" xr:uid="{00000000-0005-0000-0000-000031540000}"/>
    <cellStyle name="60% - Accent1 25 4 2" xfId="21865" xr:uid="{00000000-0005-0000-0000-000032540000}"/>
    <cellStyle name="60% - Accent1 25 4_Essbase BS Tax Accounts EOY" xfId="21866" xr:uid="{00000000-0005-0000-0000-000033540000}"/>
    <cellStyle name="60% - Accent1 25 5" xfId="21867" xr:uid="{00000000-0005-0000-0000-000034540000}"/>
    <cellStyle name="60% - Accent1 25 6" xfId="21868" xr:uid="{00000000-0005-0000-0000-000035540000}"/>
    <cellStyle name="60% - Accent1 25_Essbase BS Tax Accounts EOY" xfId="21869" xr:uid="{00000000-0005-0000-0000-000036540000}"/>
    <cellStyle name="60% - Accent1 26" xfId="21870" xr:uid="{00000000-0005-0000-0000-000037540000}"/>
    <cellStyle name="60% - Accent1 26 2" xfId="21871" xr:uid="{00000000-0005-0000-0000-000038540000}"/>
    <cellStyle name="60% - Accent1 26 2 2" xfId="21872" xr:uid="{00000000-0005-0000-0000-000039540000}"/>
    <cellStyle name="60% - Accent1 26 2 2 2" xfId="21873" xr:uid="{00000000-0005-0000-0000-00003A540000}"/>
    <cellStyle name="60% - Accent1 26 2 2_Essbase BS Tax Accounts EOY" xfId="21874" xr:uid="{00000000-0005-0000-0000-00003B540000}"/>
    <cellStyle name="60% - Accent1 26 2 3" xfId="21875" xr:uid="{00000000-0005-0000-0000-00003C540000}"/>
    <cellStyle name="60% - Accent1 26 2_Essbase BS Tax Accounts EOY" xfId="21876" xr:uid="{00000000-0005-0000-0000-00003D540000}"/>
    <cellStyle name="60% - Accent1 26 3" xfId="21877" xr:uid="{00000000-0005-0000-0000-00003E540000}"/>
    <cellStyle name="60% - Accent1 26 3 2" xfId="21878" xr:uid="{00000000-0005-0000-0000-00003F540000}"/>
    <cellStyle name="60% - Accent1 26 3_Essbase BS Tax Accounts EOY" xfId="21879" xr:uid="{00000000-0005-0000-0000-000040540000}"/>
    <cellStyle name="60% - Accent1 26 4" xfId="21880" xr:uid="{00000000-0005-0000-0000-000041540000}"/>
    <cellStyle name="60% - Accent1 26 5" xfId="21881" xr:uid="{00000000-0005-0000-0000-000042540000}"/>
    <cellStyle name="60% - Accent1 26 6" xfId="21882" xr:uid="{00000000-0005-0000-0000-000043540000}"/>
    <cellStyle name="60% - Accent1 26_Essbase BS Tax Accounts EOY" xfId="21883" xr:uid="{00000000-0005-0000-0000-000044540000}"/>
    <cellStyle name="60% - Accent1 27" xfId="21884" xr:uid="{00000000-0005-0000-0000-000045540000}"/>
    <cellStyle name="60% - Accent1 27 2" xfId="21885" xr:uid="{00000000-0005-0000-0000-000046540000}"/>
    <cellStyle name="60% - Accent1 27 2 2" xfId="21886" xr:uid="{00000000-0005-0000-0000-000047540000}"/>
    <cellStyle name="60% - Accent1 27 2 2 2" xfId="21887" xr:uid="{00000000-0005-0000-0000-000048540000}"/>
    <cellStyle name="60% - Accent1 27 2 2_Essbase BS Tax Accounts EOY" xfId="21888" xr:uid="{00000000-0005-0000-0000-000049540000}"/>
    <cellStyle name="60% - Accent1 27 2_Essbase BS Tax Accounts EOY" xfId="21889" xr:uid="{00000000-0005-0000-0000-00004A540000}"/>
    <cellStyle name="60% - Accent1 27 3" xfId="21890" xr:uid="{00000000-0005-0000-0000-00004B540000}"/>
    <cellStyle name="60% - Accent1 27 3 2" xfId="21891" xr:uid="{00000000-0005-0000-0000-00004C540000}"/>
    <cellStyle name="60% - Accent1 27 3_Essbase BS Tax Accounts EOY" xfId="21892" xr:uid="{00000000-0005-0000-0000-00004D540000}"/>
    <cellStyle name="60% - Accent1 27 4" xfId="21893" xr:uid="{00000000-0005-0000-0000-00004E540000}"/>
    <cellStyle name="60% - Accent1 27 5" xfId="21894" xr:uid="{00000000-0005-0000-0000-00004F540000}"/>
    <cellStyle name="60% - Accent1 27_Essbase BS Tax Accounts EOY" xfId="21895" xr:uid="{00000000-0005-0000-0000-000050540000}"/>
    <cellStyle name="60% - Accent1 28" xfId="21896" xr:uid="{00000000-0005-0000-0000-000051540000}"/>
    <cellStyle name="60% - Accent1 28 2" xfId="21897" xr:uid="{00000000-0005-0000-0000-000052540000}"/>
    <cellStyle name="60% - Accent1 28 2 2" xfId="21898" xr:uid="{00000000-0005-0000-0000-000053540000}"/>
    <cellStyle name="60% - Accent1 28 2_Essbase BS Tax Accounts EOY" xfId="21899" xr:uid="{00000000-0005-0000-0000-000054540000}"/>
    <cellStyle name="60% - Accent1 28_Essbase BS Tax Accounts EOY" xfId="21900" xr:uid="{00000000-0005-0000-0000-000055540000}"/>
    <cellStyle name="60% - Accent1 29" xfId="21901" xr:uid="{00000000-0005-0000-0000-000056540000}"/>
    <cellStyle name="60% - Accent1 29 2" xfId="21902" xr:uid="{00000000-0005-0000-0000-000057540000}"/>
    <cellStyle name="60% - Accent1 29 2 2" xfId="21903" xr:uid="{00000000-0005-0000-0000-000058540000}"/>
    <cellStyle name="60% - Accent1 29 2_Essbase BS Tax Accounts EOY" xfId="21904" xr:uid="{00000000-0005-0000-0000-000059540000}"/>
    <cellStyle name="60% - Accent1 29_Essbase BS Tax Accounts EOY" xfId="21905" xr:uid="{00000000-0005-0000-0000-00005A540000}"/>
    <cellStyle name="60% - Accent1 3" xfId="21906" xr:uid="{00000000-0005-0000-0000-00005B540000}"/>
    <cellStyle name="60% - Accent1 3 2" xfId="21907" xr:uid="{00000000-0005-0000-0000-00005C540000}"/>
    <cellStyle name="60% - Accent1 3 2 2" xfId="21908" xr:uid="{00000000-0005-0000-0000-00005D540000}"/>
    <cellStyle name="60% - Accent1 3 2 2 2" xfId="21909" xr:uid="{00000000-0005-0000-0000-00005E540000}"/>
    <cellStyle name="60% - Accent1 3 2 2 2 2" xfId="21910" xr:uid="{00000000-0005-0000-0000-00005F540000}"/>
    <cellStyle name="60% - Accent1 3 2 2 2_Essbase BS Tax Accounts EOY" xfId="21911" xr:uid="{00000000-0005-0000-0000-000060540000}"/>
    <cellStyle name="60% - Accent1 3 2 2_Essbase BS Tax Accounts EOY" xfId="21912" xr:uid="{00000000-0005-0000-0000-000061540000}"/>
    <cellStyle name="60% - Accent1 3 2 3" xfId="21913" xr:uid="{00000000-0005-0000-0000-000062540000}"/>
    <cellStyle name="60% - Accent1 3 2 3 2" xfId="21914" xr:uid="{00000000-0005-0000-0000-000063540000}"/>
    <cellStyle name="60% - Accent1 3 2 3 2 2" xfId="21915" xr:uid="{00000000-0005-0000-0000-000064540000}"/>
    <cellStyle name="60% - Accent1 3 2 3 2_Essbase BS Tax Accounts EOY" xfId="21916" xr:uid="{00000000-0005-0000-0000-000065540000}"/>
    <cellStyle name="60% - Accent1 3 2 3_Essbase BS Tax Accounts EOY" xfId="21917" xr:uid="{00000000-0005-0000-0000-000066540000}"/>
    <cellStyle name="60% - Accent1 3 2 4" xfId="21918" xr:uid="{00000000-0005-0000-0000-000067540000}"/>
    <cellStyle name="60% - Accent1 3 2 4 2" xfId="21919" xr:uid="{00000000-0005-0000-0000-000068540000}"/>
    <cellStyle name="60% - Accent1 3 2 4_Essbase BS Tax Accounts EOY" xfId="21920" xr:uid="{00000000-0005-0000-0000-000069540000}"/>
    <cellStyle name="60% - Accent1 3 2 5" xfId="21921" xr:uid="{00000000-0005-0000-0000-00006A540000}"/>
    <cellStyle name="60% - Accent1 3 2 6" xfId="21922" xr:uid="{00000000-0005-0000-0000-00006B540000}"/>
    <cellStyle name="60% - Accent1 3 2_Essbase BS Tax Accounts EOY" xfId="21923" xr:uid="{00000000-0005-0000-0000-00006C540000}"/>
    <cellStyle name="60% - Accent1 3 3" xfId="21924" xr:uid="{00000000-0005-0000-0000-00006D540000}"/>
    <cellStyle name="60% - Accent1 3 3 2" xfId="21925" xr:uid="{00000000-0005-0000-0000-00006E540000}"/>
    <cellStyle name="60% - Accent1 3 3 2 2" xfId="21926" xr:uid="{00000000-0005-0000-0000-00006F540000}"/>
    <cellStyle name="60% - Accent1 3 3 2_Essbase BS Tax Accounts EOY" xfId="21927" xr:uid="{00000000-0005-0000-0000-000070540000}"/>
    <cellStyle name="60% - Accent1 3 3_Essbase BS Tax Accounts EOY" xfId="21928" xr:uid="{00000000-0005-0000-0000-000071540000}"/>
    <cellStyle name="60% - Accent1 3 4" xfId="21929" xr:uid="{00000000-0005-0000-0000-000072540000}"/>
    <cellStyle name="60% - Accent1 3 4 2" xfId="21930" xr:uid="{00000000-0005-0000-0000-000073540000}"/>
    <cellStyle name="60% - Accent1 3 4_Essbase BS Tax Accounts EOY" xfId="21931" xr:uid="{00000000-0005-0000-0000-000074540000}"/>
    <cellStyle name="60% - Accent1 3 5" xfId="21932" xr:uid="{00000000-0005-0000-0000-000075540000}"/>
    <cellStyle name="60% - Accent1 3_Essbase BS Tax Accounts EOY" xfId="21933" xr:uid="{00000000-0005-0000-0000-000076540000}"/>
    <cellStyle name="60% - Accent1 30" xfId="21934" xr:uid="{00000000-0005-0000-0000-000077540000}"/>
    <cellStyle name="60% - Accent1 30 2" xfId="21935" xr:uid="{00000000-0005-0000-0000-000078540000}"/>
    <cellStyle name="60% - Accent1 30 2 2" xfId="21936" xr:uid="{00000000-0005-0000-0000-000079540000}"/>
    <cellStyle name="60% - Accent1 30 2_Essbase BS Tax Accounts EOY" xfId="21937" xr:uid="{00000000-0005-0000-0000-00007A540000}"/>
    <cellStyle name="60% - Accent1 30_Essbase BS Tax Accounts EOY" xfId="21938" xr:uid="{00000000-0005-0000-0000-00007B540000}"/>
    <cellStyle name="60% - Accent1 31" xfId="21939" xr:uid="{00000000-0005-0000-0000-00007C540000}"/>
    <cellStyle name="60% - Accent1 31 2" xfId="21940" xr:uid="{00000000-0005-0000-0000-00007D540000}"/>
    <cellStyle name="60% - Accent1 31 2 2" xfId="21941" xr:uid="{00000000-0005-0000-0000-00007E540000}"/>
    <cellStyle name="60% - Accent1 31 2_Essbase BS Tax Accounts EOY" xfId="21942" xr:uid="{00000000-0005-0000-0000-00007F540000}"/>
    <cellStyle name="60% - Accent1 31_Essbase BS Tax Accounts EOY" xfId="21943" xr:uid="{00000000-0005-0000-0000-000080540000}"/>
    <cellStyle name="60% - Accent1 32" xfId="21944" xr:uid="{00000000-0005-0000-0000-000081540000}"/>
    <cellStyle name="60% - Accent1 32 2" xfId="21945" xr:uid="{00000000-0005-0000-0000-000082540000}"/>
    <cellStyle name="60% - Accent1 32 2 2" xfId="21946" xr:uid="{00000000-0005-0000-0000-000083540000}"/>
    <cellStyle name="60% - Accent1 32 2_Essbase BS Tax Accounts EOY" xfId="21947" xr:uid="{00000000-0005-0000-0000-000084540000}"/>
    <cellStyle name="60% - Accent1 32_Essbase BS Tax Accounts EOY" xfId="21948" xr:uid="{00000000-0005-0000-0000-000085540000}"/>
    <cellStyle name="60% - Accent1 33" xfId="21949" xr:uid="{00000000-0005-0000-0000-000086540000}"/>
    <cellStyle name="60% - Accent1 33 2" xfId="21950" xr:uid="{00000000-0005-0000-0000-000087540000}"/>
    <cellStyle name="60% - Accent1 33 2 2" xfId="21951" xr:uid="{00000000-0005-0000-0000-000088540000}"/>
    <cellStyle name="60% - Accent1 33 2_Essbase BS Tax Accounts EOY" xfId="21952" xr:uid="{00000000-0005-0000-0000-000089540000}"/>
    <cellStyle name="60% - Accent1 33_Essbase BS Tax Accounts EOY" xfId="21953" xr:uid="{00000000-0005-0000-0000-00008A540000}"/>
    <cellStyle name="60% - Accent1 34" xfId="21954" xr:uid="{00000000-0005-0000-0000-00008B540000}"/>
    <cellStyle name="60% - Accent1 34 2" xfId="21955" xr:uid="{00000000-0005-0000-0000-00008C540000}"/>
    <cellStyle name="60% - Accent1 34 2 2" xfId="21956" xr:uid="{00000000-0005-0000-0000-00008D540000}"/>
    <cellStyle name="60% - Accent1 34 2_Essbase BS Tax Accounts EOY" xfId="21957" xr:uid="{00000000-0005-0000-0000-00008E540000}"/>
    <cellStyle name="60% - Accent1 34_Essbase BS Tax Accounts EOY" xfId="21958" xr:uid="{00000000-0005-0000-0000-00008F540000}"/>
    <cellStyle name="60% - Accent1 35" xfId="21959" xr:uid="{00000000-0005-0000-0000-000090540000}"/>
    <cellStyle name="60% - Accent1 35 2" xfId="21960" xr:uid="{00000000-0005-0000-0000-000091540000}"/>
    <cellStyle name="60% - Accent1 35 2 2" xfId="21961" xr:uid="{00000000-0005-0000-0000-000092540000}"/>
    <cellStyle name="60% - Accent1 35 2_Essbase BS Tax Accounts EOY" xfId="21962" xr:uid="{00000000-0005-0000-0000-000093540000}"/>
    <cellStyle name="60% - Accent1 35_Essbase BS Tax Accounts EOY" xfId="21963" xr:uid="{00000000-0005-0000-0000-000094540000}"/>
    <cellStyle name="60% - Accent1 36" xfId="21964" xr:uid="{00000000-0005-0000-0000-000095540000}"/>
    <cellStyle name="60% - Accent1 36 2" xfId="21965" xr:uid="{00000000-0005-0000-0000-000096540000}"/>
    <cellStyle name="60% - Accent1 36 2 2" xfId="21966" xr:uid="{00000000-0005-0000-0000-000097540000}"/>
    <cellStyle name="60% - Accent1 36 2_Essbase BS Tax Accounts EOY" xfId="21967" xr:uid="{00000000-0005-0000-0000-000098540000}"/>
    <cellStyle name="60% - Accent1 36_Essbase BS Tax Accounts EOY" xfId="21968" xr:uid="{00000000-0005-0000-0000-000099540000}"/>
    <cellStyle name="60% - Accent1 37" xfId="21969" xr:uid="{00000000-0005-0000-0000-00009A540000}"/>
    <cellStyle name="60% - Accent1 37 2" xfId="21970" xr:uid="{00000000-0005-0000-0000-00009B540000}"/>
    <cellStyle name="60% - Accent1 37 2 2" xfId="21971" xr:uid="{00000000-0005-0000-0000-00009C540000}"/>
    <cellStyle name="60% - Accent1 37 2_Essbase BS Tax Accounts EOY" xfId="21972" xr:uid="{00000000-0005-0000-0000-00009D540000}"/>
    <cellStyle name="60% - Accent1 37_Essbase BS Tax Accounts EOY" xfId="21973" xr:uid="{00000000-0005-0000-0000-00009E540000}"/>
    <cellStyle name="60% - Accent1 38" xfId="21974" xr:uid="{00000000-0005-0000-0000-00009F540000}"/>
    <cellStyle name="60% - Accent1 38 2" xfId="21975" xr:uid="{00000000-0005-0000-0000-0000A0540000}"/>
    <cellStyle name="60% - Accent1 38 2 2" xfId="21976" xr:uid="{00000000-0005-0000-0000-0000A1540000}"/>
    <cellStyle name="60% - Accent1 38 2_Essbase BS Tax Accounts EOY" xfId="21977" xr:uid="{00000000-0005-0000-0000-0000A2540000}"/>
    <cellStyle name="60% - Accent1 38_Essbase BS Tax Accounts EOY" xfId="21978" xr:uid="{00000000-0005-0000-0000-0000A3540000}"/>
    <cellStyle name="60% - Accent1 39" xfId="21979" xr:uid="{00000000-0005-0000-0000-0000A4540000}"/>
    <cellStyle name="60% - Accent1 39 2" xfId="21980" xr:uid="{00000000-0005-0000-0000-0000A5540000}"/>
    <cellStyle name="60% - Accent1 39 2 2" xfId="21981" xr:uid="{00000000-0005-0000-0000-0000A6540000}"/>
    <cellStyle name="60% - Accent1 39 2_Essbase BS Tax Accounts EOY" xfId="21982" xr:uid="{00000000-0005-0000-0000-0000A7540000}"/>
    <cellStyle name="60% - Accent1 39_Essbase BS Tax Accounts EOY" xfId="21983" xr:uid="{00000000-0005-0000-0000-0000A8540000}"/>
    <cellStyle name="60% - Accent1 4" xfId="21984" xr:uid="{00000000-0005-0000-0000-0000A9540000}"/>
    <cellStyle name="60% - Accent1 4 2" xfId="21985" xr:uid="{00000000-0005-0000-0000-0000AA540000}"/>
    <cellStyle name="60% - Accent1 4 2 2" xfId="21986" xr:uid="{00000000-0005-0000-0000-0000AB540000}"/>
    <cellStyle name="60% - Accent1 4 2 2 2" xfId="21987" xr:uid="{00000000-0005-0000-0000-0000AC540000}"/>
    <cellStyle name="60% - Accent1 4 2 2 2 2" xfId="21988" xr:uid="{00000000-0005-0000-0000-0000AD540000}"/>
    <cellStyle name="60% - Accent1 4 2 2 2_Essbase BS Tax Accounts EOY" xfId="21989" xr:uid="{00000000-0005-0000-0000-0000AE540000}"/>
    <cellStyle name="60% - Accent1 4 2 2_Essbase BS Tax Accounts EOY" xfId="21990" xr:uid="{00000000-0005-0000-0000-0000AF540000}"/>
    <cellStyle name="60% - Accent1 4 2 3" xfId="21991" xr:uid="{00000000-0005-0000-0000-0000B0540000}"/>
    <cellStyle name="60% - Accent1 4 2 3 2" xfId="21992" xr:uid="{00000000-0005-0000-0000-0000B1540000}"/>
    <cellStyle name="60% - Accent1 4 2 3 2 2" xfId="21993" xr:uid="{00000000-0005-0000-0000-0000B2540000}"/>
    <cellStyle name="60% - Accent1 4 2 3 2_Essbase BS Tax Accounts EOY" xfId="21994" xr:uid="{00000000-0005-0000-0000-0000B3540000}"/>
    <cellStyle name="60% - Accent1 4 2 3_Essbase BS Tax Accounts EOY" xfId="21995" xr:uid="{00000000-0005-0000-0000-0000B4540000}"/>
    <cellStyle name="60% - Accent1 4 2 4" xfId="21996" xr:uid="{00000000-0005-0000-0000-0000B5540000}"/>
    <cellStyle name="60% - Accent1 4 2 4 2" xfId="21997" xr:uid="{00000000-0005-0000-0000-0000B6540000}"/>
    <cellStyle name="60% - Accent1 4 2 4_Essbase BS Tax Accounts EOY" xfId="21998" xr:uid="{00000000-0005-0000-0000-0000B7540000}"/>
    <cellStyle name="60% - Accent1 4 2 5" xfId="21999" xr:uid="{00000000-0005-0000-0000-0000B8540000}"/>
    <cellStyle name="60% - Accent1 4 2 6" xfId="22000" xr:uid="{00000000-0005-0000-0000-0000B9540000}"/>
    <cellStyle name="60% - Accent1 4 2 7" xfId="22001" xr:uid="{00000000-0005-0000-0000-0000BA540000}"/>
    <cellStyle name="60% - Accent1 4 2_Essbase BS Tax Accounts EOY" xfId="22002" xr:uid="{00000000-0005-0000-0000-0000BB540000}"/>
    <cellStyle name="60% - Accent1 4 3" xfId="22003" xr:uid="{00000000-0005-0000-0000-0000BC540000}"/>
    <cellStyle name="60% - Accent1 4 3 2" xfId="22004" xr:uid="{00000000-0005-0000-0000-0000BD540000}"/>
    <cellStyle name="60% - Accent1 4 3 2 2" xfId="22005" xr:uid="{00000000-0005-0000-0000-0000BE540000}"/>
    <cellStyle name="60% - Accent1 4 3 2_Essbase BS Tax Accounts EOY" xfId="22006" xr:uid="{00000000-0005-0000-0000-0000BF540000}"/>
    <cellStyle name="60% - Accent1 4 3_Essbase BS Tax Accounts EOY" xfId="22007" xr:uid="{00000000-0005-0000-0000-0000C0540000}"/>
    <cellStyle name="60% - Accent1 4 4" xfId="22008" xr:uid="{00000000-0005-0000-0000-0000C1540000}"/>
    <cellStyle name="60% - Accent1 4 4 2" xfId="22009" xr:uid="{00000000-0005-0000-0000-0000C2540000}"/>
    <cellStyle name="60% - Accent1 4 4_Essbase BS Tax Accounts EOY" xfId="22010" xr:uid="{00000000-0005-0000-0000-0000C3540000}"/>
    <cellStyle name="60% - Accent1 4_Essbase BS Tax Accounts EOY" xfId="22011" xr:uid="{00000000-0005-0000-0000-0000C4540000}"/>
    <cellStyle name="60% - Accent1 40" xfId="22012" xr:uid="{00000000-0005-0000-0000-0000C5540000}"/>
    <cellStyle name="60% - Accent1 40 2" xfId="22013" xr:uid="{00000000-0005-0000-0000-0000C6540000}"/>
    <cellStyle name="60% - Accent1 40 2 2" xfId="22014" xr:uid="{00000000-0005-0000-0000-0000C7540000}"/>
    <cellStyle name="60% - Accent1 40 2_Essbase BS Tax Accounts EOY" xfId="22015" xr:uid="{00000000-0005-0000-0000-0000C8540000}"/>
    <cellStyle name="60% - Accent1 40_Essbase BS Tax Accounts EOY" xfId="22016" xr:uid="{00000000-0005-0000-0000-0000C9540000}"/>
    <cellStyle name="60% - Accent1 41" xfId="22017" xr:uid="{00000000-0005-0000-0000-0000CA540000}"/>
    <cellStyle name="60% - Accent1 41 2" xfId="22018" xr:uid="{00000000-0005-0000-0000-0000CB540000}"/>
    <cellStyle name="60% - Accent1 41 2 2" xfId="22019" xr:uid="{00000000-0005-0000-0000-0000CC540000}"/>
    <cellStyle name="60% - Accent1 41 2_Essbase BS Tax Accounts EOY" xfId="22020" xr:uid="{00000000-0005-0000-0000-0000CD540000}"/>
    <cellStyle name="60% - Accent1 41_Essbase BS Tax Accounts EOY" xfId="22021" xr:uid="{00000000-0005-0000-0000-0000CE540000}"/>
    <cellStyle name="60% - Accent1 42" xfId="22022" xr:uid="{00000000-0005-0000-0000-0000CF540000}"/>
    <cellStyle name="60% - Accent1 42 2" xfId="22023" xr:uid="{00000000-0005-0000-0000-0000D0540000}"/>
    <cellStyle name="60% - Accent1 42 2 2" xfId="22024" xr:uid="{00000000-0005-0000-0000-0000D1540000}"/>
    <cellStyle name="60% - Accent1 42 2_Essbase BS Tax Accounts EOY" xfId="22025" xr:uid="{00000000-0005-0000-0000-0000D2540000}"/>
    <cellStyle name="60% - Accent1 42_Essbase BS Tax Accounts EOY" xfId="22026" xr:uid="{00000000-0005-0000-0000-0000D3540000}"/>
    <cellStyle name="60% - Accent1 43" xfId="22027" xr:uid="{00000000-0005-0000-0000-0000D4540000}"/>
    <cellStyle name="60% - Accent1 43 2" xfId="22028" xr:uid="{00000000-0005-0000-0000-0000D5540000}"/>
    <cellStyle name="60% - Accent1 43 2 2" xfId="22029" xr:uid="{00000000-0005-0000-0000-0000D6540000}"/>
    <cellStyle name="60% - Accent1 43 2_Essbase BS Tax Accounts EOY" xfId="22030" xr:uid="{00000000-0005-0000-0000-0000D7540000}"/>
    <cellStyle name="60% - Accent1 43_Essbase BS Tax Accounts EOY" xfId="22031" xr:uid="{00000000-0005-0000-0000-0000D8540000}"/>
    <cellStyle name="60% - Accent1 44" xfId="22032" xr:uid="{00000000-0005-0000-0000-0000D9540000}"/>
    <cellStyle name="60% - Accent1 44 2" xfId="22033" xr:uid="{00000000-0005-0000-0000-0000DA540000}"/>
    <cellStyle name="60% - Accent1 44 2 2" xfId="22034" xr:uid="{00000000-0005-0000-0000-0000DB540000}"/>
    <cellStyle name="60% - Accent1 44 2_Essbase BS Tax Accounts EOY" xfId="22035" xr:uid="{00000000-0005-0000-0000-0000DC540000}"/>
    <cellStyle name="60% - Accent1 44_Essbase BS Tax Accounts EOY" xfId="22036" xr:uid="{00000000-0005-0000-0000-0000DD540000}"/>
    <cellStyle name="60% - Accent1 45" xfId="22037" xr:uid="{00000000-0005-0000-0000-0000DE540000}"/>
    <cellStyle name="60% - Accent1 45 2" xfId="22038" xr:uid="{00000000-0005-0000-0000-0000DF540000}"/>
    <cellStyle name="60% - Accent1 45 2 2" xfId="22039" xr:uid="{00000000-0005-0000-0000-0000E0540000}"/>
    <cellStyle name="60% - Accent1 45 2_Essbase BS Tax Accounts EOY" xfId="22040" xr:uid="{00000000-0005-0000-0000-0000E1540000}"/>
    <cellStyle name="60% - Accent1 45_Essbase BS Tax Accounts EOY" xfId="22041" xr:uid="{00000000-0005-0000-0000-0000E2540000}"/>
    <cellStyle name="60% - Accent1 46" xfId="22042" xr:uid="{00000000-0005-0000-0000-0000E3540000}"/>
    <cellStyle name="60% - Accent1 46 2" xfId="22043" xr:uid="{00000000-0005-0000-0000-0000E4540000}"/>
    <cellStyle name="60% - Accent1 46 2 2" xfId="22044" xr:uid="{00000000-0005-0000-0000-0000E5540000}"/>
    <cellStyle name="60% - Accent1 46 2_Essbase BS Tax Accounts EOY" xfId="22045" xr:uid="{00000000-0005-0000-0000-0000E6540000}"/>
    <cellStyle name="60% - Accent1 46_Essbase BS Tax Accounts EOY" xfId="22046" xr:uid="{00000000-0005-0000-0000-0000E7540000}"/>
    <cellStyle name="60% - Accent1 47" xfId="22047" xr:uid="{00000000-0005-0000-0000-0000E8540000}"/>
    <cellStyle name="60% - Accent1 47 2" xfId="22048" xr:uid="{00000000-0005-0000-0000-0000E9540000}"/>
    <cellStyle name="60% - Accent1 47 2 2" xfId="22049" xr:uid="{00000000-0005-0000-0000-0000EA540000}"/>
    <cellStyle name="60% - Accent1 47 2_Essbase BS Tax Accounts EOY" xfId="22050" xr:uid="{00000000-0005-0000-0000-0000EB540000}"/>
    <cellStyle name="60% - Accent1 47_Essbase BS Tax Accounts EOY" xfId="22051" xr:uid="{00000000-0005-0000-0000-0000EC540000}"/>
    <cellStyle name="60% - Accent1 48" xfId="22052" xr:uid="{00000000-0005-0000-0000-0000ED540000}"/>
    <cellStyle name="60% - Accent1 48 2" xfId="22053" xr:uid="{00000000-0005-0000-0000-0000EE540000}"/>
    <cellStyle name="60% - Accent1 48 2 2" xfId="22054" xr:uid="{00000000-0005-0000-0000-0000EF540000}"/>
    <cellStyle name="60% - Accent1 48 2_Essbase BS Tax Accounts EOY" xfId="22055" xr:uid="{00000000-0005-0000-0000-0000F0540000}"/>
    <cellStyle name="60% - Accent1 48_Essbase BS Tax Accounts EOY" xfId="22056" xr:uid="{00000000-0005-0000-0000-0000F1540000}"/>
    <cellStyle name="60% - Accent1 49" xfId="22057" xr:uid="{00000000-0005-0000-0000-0000F2540000}"/>
    <cellStyle name="60% - Accent1 49 2" xfId="22058" xr:uid="{00000000-0005-0000-0000-0000F3540000}"/>
    <cellStyle name="60% - Accent1 49 2 2" xfId="22059" xr:uid="{00000000-0005-0000-0000-0000F4540000}"/>
    <cellStyle name="60% - Accent1 49 2_Essbase BS Tax Accounts EOY" xfId="22060" xr:uid="{00000000-0005-0000-0000-0000F5540000}"/>
    <cellStyle name="60% - Accent1 49_Essbase BS Tax Accounts EOY" xfId="22061" xr:uid="{00000000-0005-0000-0000-0000F6540000}"/>
    <cellStyle name="60% - Accent1 5" xfId="22062" xr:uid="{00000000-0005-0000-0000-0000F7540000}"/>
    <cellStyle name="60% - Accent1 5 2" xfId="22063" xr:uid="{00000000-0005-0000-0000-0000F8540000}"/>
    <cellStyle name="60% - Accent1 5 2 2" xfId="22064" xr:uid="{00000000-0005-0000-0000-0000F9540000}"/>
    <cellStyle name="60% - Accent1 5 2 2 2" xfId="22065" xr:uid="{00000000-0005-0000-0000-0000FA540000}"/>
    <cellStyle name="60% - Accent1 5 2 2 2 2" xfId="22066" xr:uid="{00000000-0005-0000-0000-0000FB540000}"/>
    <cellStyle name="60% - Accent1 5 2 2 2_Essbase BS Tax Accounts EOY" xfId="22067" xr:uid="{00000000-0005-0000-0000-0000FC540000}"/>
    <cellStyle name="60% - Accent1 5 2 2_Essbase BS Tax Accounts EOY" xfId="22068" xr:uid="{00000000-0005-0000-0000-0000FD540000}"/>
    <cellStyle name="60% - Accent1 5 2 3" xfId="22069" xr:uid="{00000000-0005-0000-0000-0000FE540000}"/>
    <cellStyle name="60% - Accent1 5 2 3 2" xfId="22070" xr:uid="{00000000-0005-0000-0000-0000FF540000}"/>
    <cellStyle name="60% - Accent1 5 2 3 2 2" xfId="22071" xr:uid="{00000000-0005-0000-0000-000000550000}"/>
    <cellStyle name="60% - Accent1 5 2 3 2_Essbase BS Tax Accounts EOY" xfId="22072" xr:uid="{00000000-0005-0000-0000-000001550000}"/>
    <cellStyle name="60% - Accent1 5 2 3_Essbase BS Tax Accounts EOY" xfId="22073" xr:uid="{00000000-0005-0000-0000-000002550000}"/>
    <cellStyle name="60% - Accent1 5 2 4" xfId="22074" xr:uid="{00000000-0005-0000-0000-000003550000}"/>
    <cellStyle name="60% - Accent1 5 2 4 2" xfId="22075" xr:uid="{00000000-0005-0000-0000-000004550000}"/>
    <cellStyle name="60% - Accent1 5 2 4_Essbase BS Tax Accounts EOY" xfId="22076" xr:uid="{00000000-0005-0000-0000-000005550000}"/>
    <cellStyle name="60% - Accent1 5 2 5" xfId="22077" xr:uid="{00000000-0005-0000-0000-000006550000}"/>
    <cellStyle name="60% - Accent1 5 2_Essbase BS Tax Accounts EOY" xfId="22078" xr:uid="{00000000-0005-0000-0000-000007550000}"/>
    <cellStyle name="60% - Accent1 5 3" xfId="22079" xr:uid="{00000000-0005-0000-0000-000008550000}"/>
    <cellStyle name="60% - Accent1 5 3 2" xfId="22080" xr:uid="{00000000-0005-0000-0000-000009550000}"/>
    <cellStyle name="60% - Accent1 5 3 2 2" xfId="22081" xr:uid="{00000000-0005-0000-0000-00000A550000}"/>
    <cellStyle name="60% - Accent1 5 3 2_Essbase BS Tax Accounts EOY" xfId="22082" xr:uid="{00000000-0005-0000-0000-00000B550000}"/>
    <cellStyle name="60% - Accent1 5 3_Essbase BS Tax Accounts EOY" xfId="22083" xr:uid="{00000000-0005-0000-0000-00000C550000}"/>
    <cellStyle name="60% - Accent1 5 4" xfId="22084" xr:uid="{00000000-0005-0000-0000-00000D550000}"/>
    <cellStyle name="60% - Accent1 5 4 2" xfId="22085" xr:uid="{00000000-0005-0000-0000-00000E550000}"/>
    <cellStyle name="60% - Accent1 5 4_Essbase BS Tax Accounts EOY" xfId="22086" xr:uid="{00000000-0005-0000-0000-00000F550000}"/>
    <cellStyle name="60% - Accent1 5_Essbase BS Tax Accounts EOY" xfId="22087" xr:uid="{00000000-0005-0000-0000-000010550000}"/>
    <cellStyle name="60% - Accent1 50" xfId="22088" xr:uid="{00000000-0005-0000-0000-000011550000}"/>
    <cellStyle name="60% - Accent1 50 2" xfId="22089" xr:uid="{00000000-0005-0000-0000-000012550000}"/>
    <cellStyle name="60% - Accent1 50 2 2" xfId="22090" xr:uid="{00000000-0005-0000-0000-000013550000}"/>
    <cellStyle name="60% - Accent1 50 2_Essbase BS Tax Accounts EOY" xfId="22091" xr:uid="{00000000-0005-0000-0000-000014550000}"/>
    <cellStyle name="60% - Accent1 50_Essbase BS Tax Accounts EOY" xfId="22092" xr:uid="{00000000-0005-0000-0000-000015550000}"/>
    <cellStyle name="60% - Accent1 51" xfId="22093" xr:uid="{00000000-0005-0000-0000-000016550000}"/>
    <cellStyle name="60% - Accent1 51 2" xfId="22094" xr:uid="{00000000-0005-0000-0000-000017550000}"/>
    <cellStyle name="60% - Accent1 51 2 2" xfId="22095" xr:uid="{00000000-0005-0000-0000-000018550000}"/>
    <cellStyle name="60% - Accent1 51 2_Essbase BS Tax Accounts EOY" xfId="22096" xr:uid="{00000000-0005-0000-0000-000019550000}"/>
    <cellStyle name="60% - Accent1 51_Essbase BS Tax Accounts EOY" xfId="22097" xr:uid="{00000000-0005-0000-0000-00001A550000}"/>
    <cellStyle name="60% - Accent1 52" xfId="22098" xr:uid="{00000000-0005-0000-0000-00001B550000}"/>
    <cellStyle name="60% - Accent1 52 2" xfId="22099" xr:uid="{00000000-0005-0000-0000-00001C550000}"/>
    <cellStyle name="60% - Accent1 52 2 2" xfId="22100" xr:uid="{00000000-0005-0000-0000-00001D550000}"/>
    <cellStyle name="60% - Accent1 52 2_Essbase BS Tax Accounts EOY" xfId="22101" xr:uid="{00000000-0005-0000-0000-00001E550000}"/>
    <cellStyle name="60% - Accent1 52_Essbase BS Tax Accounts EOY" xfId="22102" xr:uid="{00000000-0005-0000-0000-00001F550000}"/>
    <cellStyle name="60% - Accent1 53" xfId="22103" xr:uid="{00000000-0005-0000-0000-000020550000}"/>
    <cellStyle name="60% - Accent1 53 2" xfId="22104" xr:uid="{00000000-0005-0000-0000-000021550000}"/>
    <cellStyle name="60% - Accent1 53 2 2" xfId="22105" xr:uid="{00000000-0005-0000-0000-000022550000}"/>
    <cellStyle name="60% - Accent1 53 2_Essbase BS Tax Accounts EOY" xfId="22106" xr:uid="{00000000-0005-0000-0000-000023550000}"/>
    <cellStyle name="60% - Accent1 53_Essbase BS Tax Accounts EOY" xfId="22107" xr:uid="{00000000-0005-0000-0000-000024550000}"/>
    <cellStyle name="60% - Accent1 54" xfId="22108" xr:uid="{00000000-0005-0000-0000-000025550000}"/>
    <cellStyle name="60% - Accent1 54 2" xfId="22109" xr:uid="{00000000-0005-0000-0000-000026550000}"/>
    <cellStyle name="60% - Accent1 54 2 2" xfId="22110" xr:uid="{00000000-0005-0000-0000-000027550000}"/>
    <cellStyle name="60% - Accent1 54 2_Essbase BS Tax Accounts EOY" xfId="22111" xr:uid="{00000000-0005-0000-0000-000028550000}"/>
    <cellStyle name="60% - Accent1 54_Essbase BS Tax Accounts EOY" xfId="22112" xr:uid="{00000000-0005-0000-0000-000029550000}"/>
    <cellStyle name="60% - Accent1 55" xfId="22113" xr:uid="{00000000-0005-0000-0000-00002A550000}"/>
    <cellStyle name="60% - Accent1 55 2" xfId="22114" xr:uid="{00000000-0005-0000-0000-00002B550000}"/>
    <cellStyle name="60% - Accent1 55 2 2" xfId="22115" xr:uid="{00000000-0005-0000-0000-00002C550000}"/>
    <cellStyle name="60% - Accent1 55 2_Essbase BS Tax Accounts EOY" xfId="22116" xr:uid="{00000000-0005-0000-0000-00002D550000}"/>
    <cellStyle name="60% - Accent1 55_Essbase BS Tax Accounts EOY" xfId="22117" xr:uid="{00000000-0005-0000-0000-00002E550000}"/>
    <cellStyle name="60% - Accent1 56" xfId="22118" xr:uid="{00000000-0005-0000-0000-00002F550000}"/>
    <cellStyle name="60% - Accent1 56 2" xfId="22119" xr:uid="{00000000-0005-0000-0000-000030550000}"/>
    <cellStyle name="60% - Accent1 56 2 2" xfId="22120" xr:uid="{00000000-0005-0000-0000-000031550000}"/>
    <cellStyle name="60% - Accent1 56 2_Essbase BS Tax Accounts EOY" xfId="22121" xr:uid="{00000000-0005-0000-0000-000032550000}"/>
    <cellStyle name="60% - Accent1 56_Essbase BS Tax Accounts EOY" xfId="22122" xr:uid="{00000000-0005-0000-0000-000033550000}"/>
    <cellStyle name="60% - Accent1 57" xfId="22123" xr:uid="{00000000-0005-0000-0000-000034550000}"/>
    <cellStyle name="60% - Accent1 57 2" xfId="22124" xr:uid="{00000000-0005-0000-0000-000035550000}"/>
    <cellStyle name="60% - Accent1 57 2 2" xfId="22125" xr:uid="{00000000-0005-0000-0000-000036550000}"/>
    <cellStyle name="60% - Accent1 57 2_Essbase BS Tax Accounts EOY" xfId="22126" xr:uid="{00000000-0005-0000-0000-000037550000}"/>
    <cellStyle name="60% - Accent1 57_Essbase BS Tax Accounts EOY" xfId="22127" xr:uid="{00000000-0005-0000-0000-000038550000}"/>
    <cellStyle name="60% - Accent1 58" xfId="22128" xr:uid="{00000000-0005-0000-0000-000039550000}"/>
    <cellStyle name="60% - Accent1 58 2" xfId="22129" xr:uid="{00000000-0005-0000-0000-00003A550000}"/>
    <cellStyle name="60% - Accent1 58 2 2" xfId="22130" xr:uid="{00000000-0005-0000-0000-00003B550000}"/>
    <cellStyle name="60% - Accent1 58 2_Essbase BS Tax Accounts EOY" xfId="22131" xr:uid="{00000000-0005-0000-0000-00003C550000}"/>
    <cellStyle name="60% - Accent1 58_Essbase BS Tax Accounts EOY" xfId="22132" xr:uid="{00000000-0005-0000-0000-00003D550000}"/>
    <cellStyle name="60% - Accent1 59" xfId="22133" xr:uid="{00000000-0005-0000-0000-00003E550000}"/>
    <cellStyle name="60% - Accent1 59 2" xfId="22134" xr:uid="{00000000-0005-0000-0000-00003F550000}"/>
    <cellStyle name="60% - Accent1 59 2 2" xfId="22135" xr:uid="{00000000-0005-0000-0000-000040550000}"/>
    <cellStyle name="60% - Accent1 59 2_Essbase BS Tax Accounts EOY" xfId="22136" xr:uid="{00000000-0005-0000-0000-000041550000}"/>
    <cellStyle name="60% - Accent1 59_Essbase BS Tax Accounts EOY" xfId="22137" xr:uid="{00000000-0005-0000-0000-000042550000}"/>
    <cellStyle name="60% - Accent1 6" xfId="22138" xr:uid="{00000000-0005-0000-0000-000043550000}"/>
    <cellStyle name="60% - Accent1 6 2" xfId="22139" xr:uid="{00000000-0005-0000-0000-000044550000}"/>
    <cellStyle name="60% - Accent1 6 2 2" xfId="22140" xr:uid="{00000000-0005-0000-0000-000045550000}"/>
    <cellStyle name="60% - Accent1 6 2 2 2" xfId="22141" xr:uid="{00000000-0005-0000-0000-000046550000}"/>
    <cellStyle name="60% - Accent1 6 2 2_Essbase BS Tax Accounts EOY" xfId="22142" xr:uid="{00000000-0005-0000-0000-000047550000}"/>
    <cellStyle name="60% - Accent1 6 2_Essbase BS Tax Accounts EOY" xfId="22143" xr:uid="{00000000-0005-0000-0000-000048550000}"/>
    <cellStyle name="60% - Accent1 6 3" xfId="22144" xr:uid="{00000000-0005-0000-0000-000049550000}"/>
    <cellStyle name="60% - Accent1 6 3 2" xfId="22145" xr:uid="{00000000-0005-0000-0000-00004A550000}"/>
    <cellStyle name="60% - Accent1 6 3 2 2" xfId="22146" xr:uid="{00000000-0005-0000-0000-00004B550000}"/>
    <cellStyle name="60% - Accent1 6 3 2_Essbase BS Tax Accounts EOY" xfId="22147" xr:uid="{00000000-0005-0000-0000-00004C550000}"/>
    <cellStyle name="60% - Accent1 6 3_Essbase BS Tax Accounts EOY" xfId="22148" xr:uid="{00000000-0005-0000-0000-00004D550000}"/>
    <cellStyle name="60% - Accent1 6 4" xfId="22149" xr:uid="{00000000-0005-0000-0000-00004E550000}"/>
    <cellStyle name="60% - Accent1 6 4 2" xfId="22150" xr:uid="{00000000-0005-0000-0000-00004F550000}"/>
    <cellStyle name="60% - Accent1 6 4_Essbase BS Tax Accounts EOY" xfId="22151" xr:uid="{00000000-0005-0000-0000-000050550000}"/>
    <cellStyle name="60% - Accent1 6_Essbase BS Tax Accounts EOY" xfId="22152" xr:uid="{00000000-0005-0000-0000-000051550000}"/>
    <cellStyle name="60% - Accent1 60" xfId="22153" xr:uid="{00000000-0005-0000-0000-000052550000}"/>
    <cellStyle name="60% - Accent1 60 2" xfId="22154" xr:uid="{00000000-0005-0000-0000-000053550000}"/>
    <cellStyle name="60% - Accent1 60 2 2" xfId="22155" xr:uid="{00000000-0005-0000-0000-000054550000}"/>
    <cellStyle name="60% - Accent1 60 2_Essbase BS Tax Accounts EOY" xfId="22156" xr:uid="{00000000-0005-0000-0000-000055550000}"/>
    <cellStyle name="60% - Accent1 60 3" xfId="22157" xr:uid="{00000000-0005-0000-0000-000056550000}"/>
    <cellStyle name="60% - Accent1 60_Essbase BS Tax Accounts EOY" xfId="22158" xr:uid="{00000000-0005-0000-0000-000057550000}"/>
    <cellStyle name="60% - Accent1 61" xfId="22159" xr:uid="{00000000-0005-0000-0000-000058550000}"/>
    <cellStyle name="60% - Accent1 61 2" xfId="22160" xr:uid="{00000000-0005-0000-0000-000059550000}"/>
    <cellStyle name="60% - Accent1 61_Essbase BS Tax Accounts EOY" xfId="22161" xr:uid="{00000000-0005-0000-0000-00005A550000}"/>
    <cellStyle name="60% - Accent1 62" xfId="22162" xr:uid="{00000000-0005-0000-0000-00005B550000}"/>
    <cellStyle name="60% - Accent1 62 2" xfId="22163" xr:uid="{00000000-0005-0000-0000-00005C550000}"/>
    <cellStyle name="60% - Accent1 62_Essbase BS Tax Accounts EOY" xfId="22164" xr:uid="{00000000-0005-0000-0000-00005D550000}"/>
    <cellStyle name="60% - Accent1 63" xfId="22165" xr:uid="{00000000-0005-0000-0000-00005E550000}"/>
    <cellStyle name="60% - Accent1 64" xfId="22166" xr:uid="{00000000-0005-0000-0000-00005F550000}"/>
    <cellStyle name="60% - Accent1 65" xfId="22167" xr:uid="{00000000-0005-0000-0000-000060550000}"/>
    <cellStyle name="60% - Accent1 66" xfId="22168" xr:uid="{00000000-0005-0000-0000-000061550000}"/>
    <cellStyle name="60% - Accent1 67" xfId="22169" xr:uid="{00000000-0005-0000-0000-000062550000}"/>
    <cellStyle name="60% - Accent1 68" xfId="22170" xr:uid="{00000000-0005-0000-0000-000063550000}"/>
    <cellStyle name="60% - Accent1 69" xfId="22171" xr:uid="{00000000-0005-0000-0000-000064550000}"/>
    <cellStyle name="60% - Accent1 7" xfId="22172" xr:uid="{00000000-0005-0000-0000-000065550000}"/>
    <cellStyle name="60% - Accent1 7 2" xfId="22173" xr:uid="{00000000-0005-0000-0000-000066550000}"/>
    <cellStyle name="60% - Accent1 7 2 2" xfId="22174" xr:uid="{00000000-0005-0000-0000-000067550000}"/>
    <cellStyle name="60% - Accent1 7 2 2 2" xfId="22175" xr:uid="{00000000-0005-0000-0000-000068550000}"/>
    <cellStyle name="60% - Accent1 7 2 2_Essbase BS Tax Accounts EOY" xfId="22176" xr:uid="{00000000-0005-0000-0000-000069550000}"/>
    <cellStyle name="60% - Accent1 7 2_Essbase BS Tax Accounts EOY" xfId="22177" xr:uid="{00000000-0005-0000-0000-00006A550000}"/>
    <cellStyle name="60% - Accent1 7 3" xfId="22178" xr:uid="{00000000-0005-0000-0000-00006B550000}"/>
    <cellStyle name="60% - Accent1 7 3 2" xfId="22179" xr:uid="{00000000-0005-0000-0000-00006C550000}"/>
    <cellStyle name="60% - Accent1 7 3 2 2" xfId="22180" xr:uid="{00000000-0005-0000-0000-00006D550000}"/>
    <cellStyle name="60% - Accent1 7 3 2_Essbase BS Tax Accounts EOY" xfId="22181" xr:uid="{00000000-0005-0000-0000-00006E550000}"/>
    <cellStyle name="60% - Accent1 7 3_Essbase BS Tax Accounts EOY" xfId="22182" xr:uid="{00000000-0005-0000-0000-00006F550000}"/>
    <cellStyle name="60% - Accent1 7 4" xfId="22183" xr:uid="{00000000-0005-0000-0000-000070550000}"/>
    <cellStyle name="60% - Accent1 7 4 2" xfId="22184" xr:uid="{00000000-0005-0000-0000-000071550000}"/>
    <cellStyle name="60% - Accent1 7 4_Essbase BS Tax Accounts EOY" xfId="22185" xr:uid="{00000000-0005-0000-0000-000072550000}"/>
    <cellStyle name="60% - Accent1 7_Essbase BS Tax Accounts EOY" xfId="22186" xr:uid="{00000000-0005-0000-0000-000073550000}"/>
    <cellStyle name="60% - Accent1 70" xfId="22187" xr:uid="{00000000-0005-0000-0000-000074550000}"/>
    <cellStyle name="60% - Accent1 71" xfId="22188" xr:uid="{00000000-0005-0000-0000-000075550000}"/>
    <cellStyle name="60% - Accent1 72" xfId="22189" xr:uid="{00000000-0005-0000-0000-000076550000}"/>
    <cellStyle name="60% - Accent1 73" xfId="22190" xr:uid="{00000000-0005-0000-0000-000077550000}"/>
    <cellStyle name="60% - Accent1 74" xfId="22191" xr:uid="{00000000-0005-0000-0000-000078550000}"/>
    <cellStyle name="60% - Accent1 75" xfId="22192" xr:uid="{00000000-0005-0000-0000-000079550000}"/>
    <cellStyle name="60% - Accent1 76" xfId="22193" xr:uid="{00000000-0005-0000-0000-00007A550000}"/>
    <cellStyle name="60% - Accent1 77" xfId="22194" xr:uid="{00000000-0005-0000-0000-00007B550000}"/>
    <cellStyle name="60% - Accent1 78" xfId="22195" xr:uid="{00000000-0005-0000-0000-00007C550000}"/>
    <cellStyle name="60% - Accent1 79" xfId="22196" xr:uid="{00000000-0005-0000-0000-00007D550000}"/>
    <cellStyle name="60% - Accent1 8" xfId="22197" xr:uid="{00000000-0005-0000-0000-00007E550000}"/>
    <cellStyle name="60% - Accent1 8 2" xfId="22198" xr:uid="{00000000-0005-0000-0000-00007F550000}"/>
    <cellStyle name="60% - Accent1 8 2 2" xfId="22199" xr:uid="{00000000-0005-0000-0000-000080550000}"/>
    <cellStyle name="60% - Accent1 8 2 2 2" xfId="22200" xr:uid="{00000000-0005-0000-0000-000081550000}"/>
    <cellStyle name="60% - Accent1 8 2 2_Essbase BS Tax Accounts EOY" xfId="22201" xr:uid="{00000000-0005-0000-0000-000082550000}"/>
    <cellStyle name="60% - Accent1 8 2_Essbase BS Tax Accounts EOY" xfId="22202" xr:uid="{00000000-0005-0000-0000-000083550000}"/>
    <cellStyle name="60% - Accent1 8 3" xfId="22203" xr:uid="{00000000-0005-0000-0000-000084550000}"/>
    <cellStyle name="60% - Accent1 8 3 2" xfId="22204" xr:uid="{00000000-0005-0000-0000-000085550000}"/>
    <cellStyle name="60% - Accent1 8 3 2 2" xfId="22205" xr:uid="{00000000-0005-0000-0000-000086550000}"/>
    <cellStyle name="60% - Accent1 8 3 2_Essbase BS Tax Accounts EOY" xfId="22206" xr:uid="{00000000-0005-0000-0000-000087550000}"/>
    <cellStyle name="60% - Accent1 8 3_Essbase BS Tax Accounts EOY" xfId="22207" xr:uid="{00000000-0005-0000-0000-000088550000}"/>
    <cellStyle name="60% - Accent1 8 4" xfId="22208" xr:uid="{00000000-0005-0000-0000-000089550000}"/>
    <cellStyle name="60% - Accent1 8 4 2" xfId="22209" xr:uid="{00000000-0005-0000-0000-00008A550000}"/>
    <cellStyle name="60% - Accent1 8 4_Essbase BS Tax Accounts EOY" xfId="22210" xr:uid="{00000000-0005-0000-0000-00008B550000}"/>
    <cellStyle name="60% - Accent1 8_Essbase BS Tax Accounts EOY" xfId="22211" xr:uid="{00000000-0005-0000-0000-00008C550000}"/>
    <cellStyle name="60% - Accent1 80" xfId="22212" xr:uid="{00000000-0005-0000-0000-00008D550000}"/>
    <cellStyle name="60% - Accent1 81" xfId="22213" xr:uid="{00000000-0005-0000-0000-00008E550000}"/>
    <cellStyle name="60% - Accent1 82" xfId="22214" xr:uid="{00000000-0005-0000-0000-00008F550000}"/>
    <cellStyle name="60% - Accent1 83" xfId="22215" xr:uid="{00000000-0005-0000-0000-000090550000}"/>
    <cellStyle name="60% - Accent1 84" xfId="22216" xr:uid="{00000000-0005-0000-0000-000091550000}"/>
    <cellStyle name="60% - Accent1 85" xfId="22217" xr:uid="{00000000-0005-0000-0000-000092550000}"/>
    <cellStyle name="60% - Accent1 86" xfId="22218" xr:uid="{00000000-0005-0000-0000-000093550000}"/>
    <cellStyle name="60% - Accent1 87" xfId="22219" xr:uid="{00000000-0005-0000-0000-000094550000}"/>
    <cellStyle name="60% - Accent1 88" xfId="22220" xr:uid="{00000000-0005-0000-0000-000095550000}"/>
    <cellStyle name="60% - Accent1 89" xfId="22221" xr:uid="{00000000-0005-0000-0000-000096550000}"/>
    <cellStyle name="60% - Accent1 9" xfId="22222" xr:uid="{00000000-0005-0000-0000-000097550000}"/>
    <cellStyle name="60% - Accent1 9 2" xfId="22223" xr:uid="{00000000-0005-0000-0000-000098550000}"/>
    <cellStyle name="60% - Accent1 9 2 2" xfId="22224" xr:uid="{00000000-0005-0000-0000-000099550000}"/>
    <cellStyle name="60% - Accent1 9 2 2 2" xfId="22225" xr:uid="{00000000-0005-0000-0000-00009A550000}"/>
    <cellStyle name="60% - Accent1 9 2 2_Essbase BS Tax Accounts EOY" xfId="22226" xr:uid="{00000000-0005-0000-0000-00009B550000}"/>
    <cellStyle name="60% - Accent1 9 2_Essbase BS Tax Accounts EOY" xfId="22227" xr:uid="{00000000-0005-0000-0000-00009C550000}"/>
    <cellStyle name="60% - Accent1 9 3" xfId="22228" xr:uid="{00000000-0005-0000-0000-00009D550000}"/>
    <cellStyle name="60% - Accent1 9 3 2" xfId="22229" xr:uid="{00000000-0005-0000-0000-00009E550000}"/>
    <cellStyle name="60% - Accent1 9 3 2 2" xfId="22230" xr:uid="{00000000-0005-0000-0000-00009F550000}"/>
    <cellStyle name="60% - Accent1 9 3 2_Essbase BS Tax Accounts EOY" xfId="22231" xr:uid="{00000000-0005-0000-0000-0000A0550000}"/>
    <cellStyle name="60% - Accent1 9 3_Essbase BS Tax Accounts EOY" xfId="22232" xr:uid="{00000000-0005-0000-0000-0000A1550000}"/>
    <cellStyle name="60% - Accent1 9 4" xfId="22233" xr:uid="{00000000-0005-0000-0000-0000A2550000}"/>
    <cellStyle name="60% - Accent1 9 4 2" xfId="22234" xr:uid="{00000000-0005-0000-0000-0000A3550000}"/>
    <cellStyle name="60% - Accent1 9 4_Essbase BS Tax Accounts EOY" xfId="22235" xr:uid="{00000000-0005-0000-0000-0000A4550000}"/>
    <cellStyle name="60% - Accent1 9_Essbase BS Tax Accounts EOY" xfId="22236" xr:uid="{00000000-0005-0000-0000-0000A5550000}"/>
    <cellStyle name="60% - Accent1 90" xfId="22237" xr:uid="{00000000-0005-0000-0000-0000A6550000}"/>
    <cellStyle name="60% - Accent1 91" xfId="22238" xr:uid="{00000000-0005-0000-0000-0000A7550000}"/>
    <cellStyle name="60% - Accent1 92" xfId="22239" xr:uid="{00000000-0005-0000-0000-0000A8550000}"/>
    <cellStyle name="60% - Accent1 93" xfId="22240" xr:uid="{00000000-0005-0000-0000-0000A9550000}"/>
    <cellStyle name="60% - Accent1 94" xfId="22241" xr:uid="{00000000-0005-0000-0000-0000AA550000}"/>
    <cellStyle name="60% - Accent1 95" xfId="22242" xr:uid="{00000000-0005-0000-0000-0000AB550000}"/>
    <cellStyle name="60% - Accent1 96" xfId="22243" xr:uid="{00000000-0005-0000-0000-0000AC550000}"/>
    <cellStyle name="60% - Accent1 97" xfId="22244" xr:uid="{00000000-0005-0000-0000-0000AD550000}"/>
    <cellStyle name="60% - Accent1 98" xfId="22245" xr:uid="{00000000-0005-0000-0000-0000AE550000}"/>
    <cellStyle name="60% - Accent1 99" xfId="22246" xr:uid="{00000000-0005-0000-0000-0000AF550000}"/>
    <cellStyle name="60% - Accent2" xfId="14" builtinId="36" customBuiltin="1"/>
    <cellStyle name="60% - Accent2 10" xfId="22247" xr:uid="{00000000-0005-0000-0000-0000B1550000}"/>
    <cellStyle name="60% - Accent2 10 2" xfId="22248" xr:uid="{00000000-0005-0000-0000-0000B2550000}"/>
    <cellStyle name="60% - Accent2 10 2 2" xfId="22249" xr:uid="{00000000-0005-0000-0000-0000B3550000}"/>
    <cellStyle name="60% - Accent2 10 2 2 2" xfId="22250" xr:uid="{00000000-0005-0000-0000-0000B4550000}"/>
    <cellStyle name="60% - Accent2 10 2 2_Essbase BS Tax Accounts EOY" xfId="22251" xr:uid="{00000000-0005-0000-0000-0000B5550000}"/>
    <cellStyle name="60% - Accent2 10 2_Essbase BS Tax Accounts EOY" xfId="22252" xr:uid="{00000000-0005-0000-0000-0000B6550000}"/>
    <cellStyle name="60% - Accent2 10 3" xfId="22253" xr:uid="{00000000-0005-0000-0000-0000B7550000}"/>
    <cellStyle name="60% - Accent2 10 3 2" xfId="22254" xr:uid="{00000000-0005-0000-0000-0000B8550000}"/>
    <cellStyle name="60% - Accent2 10 3 2 2" xfId="22255" xr:uid="{00000000-0005-0000-0000-0000B9550000}"/>
    <cellStyle name="60% - Accent2 10 3 2_Essbase BS Tax Accounts EOY" xfId="22256" xr:uid="{00000000-0005-0000-0000-0000BA550000}"/>
    <cellStyle name="60% - Accent2 10 3_Essbase BS Tax Accounts EOY" xfId="22257" xr:uid="{00000000-0005-0000-0000-0000BB550000}"/>
    <cellStyle name="60% - Accent2 10 4" xfId="22258" xr:uid="{00000000-0005-0000-0000-0000BC550000}"/>
    <cellStyle name="60% - Accent2 10 4 2" xfId="22259" xr:uid="{00000000-0005-0000-0000-0000BD550000}"/>
    <cellStyle name="60% - Accent2 10 4_Essbase BS Tax Accounts EOY" xfId="22260" xr:uid="{00000000-0005-0000-0000-0000BE550000}"/>
    <cellStyle name="60% - Accent2 10_Essbase BS Tax Accounts EOY" xfId="22261" xr:uid="{00000000-0005-0000-0000-0000BF550000}"/>
    <cellStyle name="60% - Accent2 100" xfId="22262" xr:uid="{00000000-0005-0000-0000-0000C0550000}"/>
    <cellStyle name="60% - Accent2 101" xfId="22263" xr:uid="{00000000-0005-0000-0000-0000C1550000}"/>
    <cellStyle name="60% - Accent2 102" xfId="22264" xr:uid="{00000000-0005-0000-0000-0000C2550000}"/>
    <cellStyle name="60% - Accent2 11" xfId="22265" xr:uid="{00000000-0005-0000-0000-0000C3550000}"/>
    <cellStyle name="60% - Accent2 11 2" xfId="22266" xr:uid="{00000000-0005-0000-0000-0000C4550000}"/>
    <cellStyle name="60% - Accent2 11 2 2" xfId="22267" xr:uid="{00000000-0005-0000-0000-0000C5550000}"/>
    <cellStyle name="60% - Accent2 11 2 2 2" xfId="22268" xr:uid="{00000000-0005-0000-0000-0000C6550000}"/>
    <cellStyle name="60% - Accent2 11 2 2_Essbase BS Tax Accounts EOY" xfId="22269" xr:uid="{00000000-0005-0000-0000-0000C7550000}"/>
    <cellStyle name="60% - Accent2 11 2_Essbase BS Tax Accounts EOY" xfId="22270" xr:uid="{00000000-0005-0000-0000-0000C8550000}"/>
    <cellStyle name="60% - Accent2 11 3" xfId="22271" xr:uid="{00000000-0005-0000-0000-0000C9550000}"/>
    <cellStyle name="60% - Accent2 11 3 2" xfId="22272" xr:uid="{00000000-0005-0000-0000-0000CA550000}"/>
    <cellStyle name="60% - Accent2 11 3 2 2" xfId="22273" xr:uid="{00000000-0005-0000-0000-0000CB550000}"/>
    <cellStyle name="60% - Accent2 11 3 2_Essbase BS Tax Accounts EOY" xfId="22274" xr:uid="{00000000-0005-0000-0000-0000CC550000}"/>
    <cellStyle name="60% - Accent2 11 3_Essbase BS Tax Accounts EOY" xfId="22275" xr:uid="{00000000-0005-0000-0000-0000CD550000}"/>
    <cellStyle name="60% - Accent2 11 4" xfId="22276" xr:uid="{00000000-0005-0000-0000-0000CE550000}"/>
    <cellStyle name="60% - Accent2 11 4 2" xfId="22277" xr:uid="{00000000-0005-0000-0000-0000CF550000}"/>
    <cellStyle name="60% - Accent2 11 4_Essbase BS Tax Accounts EOY" xfId="22278" xr:uid="{00000000-0005-0000-0000-0000D0550000}"/>
    <cellStyle name="60% - Accent2 11_Essbase BS Tax Accounts EOY" xfId="22279" xr:uid="{00000000-0005-0000-0000-0000D1550000}"/>
    <cellStyle name="60% - Accent2 12" xfId="22280" xr:uid="{00000000-0005-0000-0000-0000D2550000}"/>
    <cellStyle name="60% - Accent2 12 2" xfId="22281" xr:uid="{00000000-0005-0000-0000-0000D3550000}"/>
    <cellStyle name="60% - Accent2 12 2 2" xfId="22282" xr:uid="{00000000-0005-0000-0000-0000D4550000}"/>
    <cellStyle name="60% - Accent2 12 2 2 2" xfId="22283" xr:uid="{00000000-0005-0000-0000-0000D5550000}"/>
    <cellStyle name="60% - Accent2 12 2 2_Essbase BS Tax Accounts EOY" xfId="22284" xr:uid="{00000000-0005-0000-0000-0000D6550000}"/>
    <cellStyle name="60% - Accent2 12 2_Essbase BS Tax Accounts EOY" xfId="22285" xr:uid="{00000000-0005-0000-0000-0000D7550000}"/>
    <cellStyle name="60% - Accent2 12 3" xfId="22286" xr:uid="{00000000-0005-0000-0000-0000D8550000}"/>
    <cellStyle name="60% - Accent2 12 3 2" xfId="22287" xr:uid="{00000000-0005-0000-0000-0000D9550000}"/>
    <cellStyle name="60% - Accent2 12 3 2 2" xfId="22288" xr:uid="{00000000-0005-0000-0000-0000DA550000}"/>
    <cellStyle name="60% - Accent2 12 3 2_Essbase BS Tax Accounts EOY" xfId="22289" xr:uid="{00000000-0005-0000-0000-0000DB550000}"/>
    <cellStyle name="60% - Accent2 12 3_Essbase BS Tax Accounts EOY" xfId="22290" xr:uid="{00000000-0005-0000-0000-0000DC550000}"/>
    <cellStyle name="60% - Accent2 12 4" xfId="22291" xr:uid="{00000000-0005-0000-0000-0000DD550000}"/>
    <cellStyle name="60% - Accent2 12 4 2" xfId="22292" xr:uid="{00000000-0005-0000-0000-0000DE550000}"/>
    <cellStyle name="60% - Accent2 12 4_Essbase BS Tax Accounts EOY" xfId="22293" xr:uid="{00000000-0005-0000-0000-0000DF550000}"/>
    <cellStyle name="60% - Accent2 12_Essbase BS Tax Accounts EOY" xfId="22294" xr:uid="{00000000-0005-0000-0000-0000E0550000}"/>
    <cellStyle name="60% - Accent2 13" xfId="22295" xr:uid="{00000000-0005-0000-0000-0000E1550000}"/>
    <cellStyle name="60% - Accent2 13 2" xfId="22296" xr:uid="{00000000-0005-0000-0000-0000E2550000}"/>
    <cellStyle name="60% - Accent2 13 2 2" xfId="22297" xr:uid="{00000000-0005-0000-0000-0000E3550000}"/>
    <cellStyle name="60% - Accent2 13 2 2 2" xfId="22298" xr:uid="{00000000-0005-0000-0000-0000E4550000}"/>
    <cellStyle name="60% - Accent2 13 2 2_Essbase BS Tax Accounts EOY" xfId="22299" xr:uid="{00000000-0005-0000-0000-0000E5550000}"/>
    <cellStyle name="60% - Accent2 13 2_Essbase BS Tax Accounts EOY" xfId="22300" xr:uid="{00000000-0005-0000-0000-0000E6550000}"/>
    <cellStyle name="60% - Accent2 13 3" xfId="22301" xr:uid="{00000000-0005-0000-0000-0000E7550000}"/>
    <cellStyle name="60% - Accent2 13 3 2" xfId="22302" xr:uid="{00000000-0005-0000-0000-0000E8550000}"/>
    <cellStyle name="60% - Accent2 13 3 2 2" xfId="22303" xr:uid="{00000000-0005-0000-0000-0000E9550000}"/>
    <cellStyle name="60% - Accent2 13 3 2_Essbase BS Tax Accounts EOY" xfId="22304" xr:uid="{00000000-0005-0000-0000-0000EA550000}"/>
    <cellStyle name="60% - Accent2 13 3_Essbase BS Tax Accounts EOY" xfId="22305" xr:uid="{00000000-0005-0000-0000-0000EB550000}"/>
    <cellStyle name="60% - Accent2 13 4" xfId="22306" xr:uid="{00000000-0005-0000-0000-0000EC550000}"/>
    <cellStyle name="60% - Accent2 13 4 2" xfId="22307" xr:uid="{00000000-0005-0000-0000-0000ED550000}"/>
    <cellStyle name="60% - Accent2 13 4_Essbase BS Tax Accounts EOY" xfId="22308" xr:uid="{00000000-0005-0000-0000-0000EE550000}"/>
    <cellStyle name="60% - Accent2 13_Essbase BS Tax Accounts EOY" xfId="22309" xr:uid="{00000000-0005-0000-0000-0000EF550000}"/>
    <cellStyle name="60% - Accent2 14" xfId="22310" xr:uid="{00000000-0005-0000-0000-0000F0550000}"/>
    <cellStyle name="60% - Accent2 14 2" xfId="22311" xr:uid="{00000000-0005-0000-0000-0000F1550000}"/>
    <cellStyle name="60% - Accent2 14 2 2" xfId="22312" xr:uid="{00000000-0005-0000-0000-0000F2550000}"/>
    <cellStyle name="60% - Accent2 14 2 2 2" xfId="22313" xr:uid="{00000000-0005-0000-0000-0000F3550000}"/>
    <cellStyle name="60% - Accent2 14 2 2_Essbase BS Tax Accounts EOY" xfId="22314" xr:uid="{00000000-0005-0000-0000-0000F4550000}"/>
    <cellStyle name="60% - Accent2 14 2_Essbase BS Tax Accounts EOY" xfId="22315" xr:uid="{00000000-0005-0000-0000-0000F5550000}"/>
    <cellStyle name="60% - Accent2 14 3" xfId="22316" xr:uid="{00000000-0005-0000-0000-0000F6550000}"/>
    <cellStyle name="60% - Accent2 14 3 2" xfId="22317" xr:uid="{00000000-0005-0000-0000-0000F7550000}"/>
    <cellStyle name="60% - Accent2 14 3 2 2" xfId="22318" xr:uid="{00000000-0005-0000-0000-0000F8550000}"/>
    <cellStyle name="60% - Accent2 14 3 2_Essbase BS Tax Accounts EOY" xfId="22319" xr:uid="{00000000-0005-0000-0000-0000F9550000}"/>
    <cellStyle name="60% - Accent2 14 3_Essbase BS Tax Accounts EOY" xfId="22320" xr:uid="{00000000-0005-0000-0000-0000FA550000}"/>
    <cellStyle name="60% - Accent2 14 4" xfId="22321" xr:uid="{00000000-0005-0000-0000-0000FB550000}"/>
    <cellStyle name="60% - Accent2 14 4 2" xfId="22322" xr:uid="{00000000-0005-0000-0000-0000FC550000}"/>
    <cellStyle name="60% - Accent2 14 4_Essbase BS Tax Accounts EOY" xfId="22323" xr:uid="{00000000-0005-0000-0000-0000FD550000}"/>
    <cellStyle name="60% - Accent2 14_Essbase BS Tax Accounts EOY" xfId="22324" xr:uid="{00000000-0005-0000-0000-0000FE550000}"/>
    <cellStyle name="60% - Accent2 15" xfId="22325" xr:uid="{00000000-0005-0000-0000-0000FF550000}"/>
    <cellStyle name="60% - Accent2 15 2" xfId="22326" xr:uid="{00000000-0005-0000-0000-000000560000}"/>
    <cellStyle name="60% - Accent2 15 2 2" xfId="22327" xr:uid="{00000000-0005-0000-0000-000001560000}"/>
    <cellStyle name="60% - Accent2 15 2 2 2" xfId="22328" xr:uid="{00000000-0005-0000-0000-000002560000}"/>
    <cellStyle name="60% - Accent2 15 2 2_Essbase BS Tax Accounts EOY" xfId="22329" xr:uid="{00000000-0005-0000-0000-000003560000}"/>
    <cellStyle name="60% - Accent2 15 2_Essbase BS Tax Accounts EOY" xfId="22330" xr:uid="{00000000-0005-0000-0000-000004560000}"/>
    <cellStyle name="60% - Accent2 15 3" xfId="22331" xr:uid="{00000000-0005-0000-0000-000005560000}"/>
    <cellStyle name="60% - Accent2 15 3 2" xfId="22332" xr:uid="{00000000-0005-0000-0000-000006560000}"/>
    <cellStyle name="60% - Accent2 15 3 2 2" xfId="22333" xr:uid="{00000000-0005-0000-0000-000007560000}"/>
    <cellStyle name="60% - Accent2 15 3 2_Essbase BS Tax Accounts EOY" xfId="22334" xr:uid="{00000000-0005-0000-0000-000008560000}"/>
    <cellStyle name="60% - Accent2 15 3_Essbase BS Tax Accounts EOY" xfId="22335" xr:uid="{00000000-0005-0000-0000-000009560000}"/>
    <cellStyle name="60% - Accent2 15 4" xfId="22336" xr:uid="{00000000-0005-0000-0000-00000A560000}"/>
    <cellStyle name="60% - Accent2 15 4 2" xfId="22337" xr:uid="{00000000-0005-0000-0000-00000B560000}"/>
    <cellStyle name="60% - Accent2 15 4_Essbase BS Tax Accounts EOY" xfId="22338" xr:uid="{00000000-0005-0000-0000-00000C560000}"/>
    <cellStyle name="60% - Accent2 15_Essbase BS Tax Accounts EOY" xfId="22339" xr:uid="{00000000-0005-0000-0000-00000D560000}"/>
    <cellStyle name="60% - Accent2 16" xfId="22340" xr:uid="{00000000-0005-0000-0000-00000E560000}"/>
    <cellStyle name="60% - Accent2 16 2" xfId="22341" xr:uid="{00000000-0005-0000-0000-00000F560000}"/>
    <cellStyle name="60% - Accent2 16 2 2" xfId="22342" xr:uid="{00000000-0005-0000-0000-000010560000}"/>
    <cellStyle name="60% - Accent2 16 2 2 2" xfId="22343" xr:uid="{00000000-0005-0000-0000-000011560000}"/>
    <cellStyle name="60% - Accent2 16 2 2_Essbase BS Tax Accounts EOY" xfId="22344" xr:uid="{00000000-0005-0000-0000-000012560000}"/>
    <cellStyle name="60% - Accent2 16 2_Essbase BS Tax Accounts EOY" xfId="22345" xr:uid="{00000000-0005-0000-0000-000013560000}"/>
    <cellStyle name="60% - Accent2 16 3" xfId="22346" xr:uid="{00000000-0005-0000-0000-000014560000}"/>
    <cellStyle name="60% - Accent2 16 3 2" xfId="22347" xr:uid="{00000000-0005-0000-0000-000015560000}"/>
    <cellStyle name="60% - Accent2 16 3 2 2" xfId="22348" xr:uid="{00000000-0005-0000-0000-000016560000}"/>
    <cellStyle name="60% - Accent2 16 3 2_Essbase BS Tax Accounts EOY" xfId="22349" xr:uid="{00000000-0005-0000-0000-000017560000}"/>
    <cellStyle name="60% - Accent2 16 3_Essbase BS Tax Accounts EOY" xfId="22350" xr:uid="{00000000-0005-0000-0000-000018560000}"/>
    <cellStyle name="60% - Accent2 16 4" xfId="22351" xr:uid="{00000000-0005-0000-0000-000019560000}"/>
    <cellStyle name="60% - Accent2 16 4 2" xfId="22352" xr:uid="{00000000-0005-0000-0000-00001A560000}"/>
    <cellStyle name="60% - Accent2 16 4_Essbase BS Tax Accounts EOY" xfId="22353" xr:uid="{00000000-0005-0000-0000-00001B560000}"/>
    <cellStyle name="60% - Accent2 16_Essbase BS Tax Accounts EOY" xfId="22354" xr:uid="{00000000-0005-0000-0000-00001C560000}"/>
    <cellStyle name="60% - Accent2 17" xfId="22355" xr:uid="{00000000-0005-0000-0000-00001D560000}"/>
    <cellStyle name="60% - Accent2 17 2" xfId="22356" xr:uid="{00000000-0005-0000-0000-00001E560000}"/>
    <cellStyle name="60% - Accent2 17 2 2" xfId="22357" xr:uid="{00000000-0005-0000-0000-00001F560000}"/>
    <cellStyle name="60% - Accent2 17 2 2 2" xfId="22358" xr:uid="{00000000-0005-0000-0000-000020560000}"/>
    <cellStyle name="60% - Accent2 17 2 2_Essbase BS Tax Accounts EOY" xfId="22359" xr:uid="{00000000-0005-0000-0000-000021560000}"/>
    <cellStyle name="60% - Accent2 17 2_Essbase BS Tax Accounts EOY" xfId="22360" xr:uid="{00000000-0005-0000-0000-000022560000}"/>
    <cellStyle name="60% - Accent2 17 3" xfId="22361" xr:uid="{00000000-0005-0000-0000-000023560000}"/>
    <cellStyle name="60% - Accent2 17 3 2" xfId="22362" xr:uid="{00000000-0005-0000-0000-000024560000}"/>
    <cellStyle name="60% - Accent2 17 3 2 2" xfId="22363" xr:uid="{00000000-0005-0000-0000-000025560000}"/>
    <cellStyle name="60% - Accent2 17 3 2_Essbase BS Tax Accounts EOY" xfId="22364" xr:uid="{00000000-0005-0000-0000-000026560000}"/>
    <cellStyle name="60% - Accent2 17 3_Essbase BS Tax Accounts EOY" xfId="22365" xr:uid="{00000000-0005-0000-0000-000027560000}"/>
    <cellStyle name="60% - Accent2 17 4" xfId="22366" xr:uid="{00000000-0005-0000-0000-000028560000}"/>
    <cellStyle name="60% - Accent2 17 4 2" xfId="22367" xr:uid="{00000000-0005-0000-0000-000029560000}"/>
    <cellStyle name="60% - Accent2 17 4_Essbase BS Tax Accounts EOY" xfId="22368" xr:uid="{00000000-0005-0000-0000-00002A560000}"/>
    <cellStyle name="60% - Accent2 17_Essbase BS Tax Accounts EOY" xfId="22369" xr:uid="{00000000-0005-0000-0000-00002B560000}"/>
    <cellStyle name="60% - Accent2 18" xfId="22370" xr:uid="{00000000-0005-0000-0000-00002C560000}"/>
    <cellStyle name="60% - Accent2 18 2" xfId="22371" xr:uid="{00000000-0005-0000-0000-00002D560000}"/>
    <cellStyle name="60% - Accent2 18 2 2" xfId="22372" xr:uid="{00000000-0005-0000-0000-00002E560000}"/>
    <cellStyle name="60% - Accent2 18 2 2 2" xfId="22373" xr:uid="{00000000-0005-0000-0000-00002F560000}"/>
    <cellStyle name="60% - Accent2 18 2 2_Essbase BS Tax Accounts EOY" xfId="22374" xr:uid="{00000000-0005-0000-0000-000030560000}"/>
    <cellStyle name="60% - Accent2 18 2_Essbase BS Tax Accounts EOY" xfId="22375" xr:uid="{00000000-0005-0000-0000-000031560000}"/>
    <cellStyle name="60% - Accent2 18 3" xfId="22376" xr:uid="{00000000-0005-0000-0000-000032560000}"/>
    <cellStyle name="60% - Accent2 18 3 2" xfId="22377" xr:uid="{00000000-0005-0000-0000-000033560000}"/>
    <cellStyle name="60% - Accent2 18 3 2 2" xfId="22378" xr:uid="{00000000-0005-0000-0000-000034560000}"/>
    <cellStyle name="60% - Accent2 18 3 2_Essbase BS Tax Accounts EOY" xfId="22379" xr:uid="{00000000-0005-0000-0000-000035560000}"/>
    <cellStyle name="60% - Accent2 18 3_Essbase BS Tax Accounts EOY" xfId="22380" xr:uid="{00000000-0005-0000-0000-000036560000}"/>
    <cellStyle name="60% - Accent2 18 4" xfId="22381" xr:uid="{00000000-0005-0000-0000-000037560000}"/>
    <cellStyle name="60% - Accent2 18 4 2" xfId="22382" xr:uid="{00000000-0005-0000-0000-000038560000}"/>
    <cellStyle name="60% - Accent2 18 4_Essbase BS Tax Accounts EOY" xfId="22383" xr:uid="{00000000-0005-0000-0000-000039560000}"/>
    <cellStyle name="60% - Accent2 18_Essbase BS Tax Accounts EOY" xfId="22384" xr:uid="{00000000-0005-0000-0000-00003A560000}"/>
    <cellStyle name="60% - Accent2 19" xfId="22385" xr:uid="{00000000-0005-0000-0000-00003B560000}"/>
    <cellStyle name="60% - Accent2 19 2" xfId="22386" xr:uid="{00000000-0005-0000-0000-00003C560000}"/>
    <cellStyle name="60% - Accent2 19 2 2" xfId="22387" xr:uid="{00000000-0005-0000-0000-00003D560000}"/>
    <cellStyle name="60% - Accent2 19 2 2 2" xfId="22388" xr:uid="{00000000-0005-0000-0000-00003E560000}"/>
    <cellStyle name="60% - Accent2 19 2 2_Essbase BS Tax Accounts EOY" xfId="22389" xr:uid="{00000000-0005-0000-0000-00003F560000}"/>
    <cellStyle name="60% - Accent2 19 2_Essbase BS Tax Accounts EOY" xfId="22390" xr:uid="{00000000-0005-0000-0000-000040560000}"/>
    <cellStyle name="60% - Accent2 19 3" xfId="22391" xr:uid="{00000000-0005-0000-0000-000041560000}"/>
    <cellStyle name="60% - Accent2 19 3 2" xfId="22392" xr:uid="{00000000-0005-0000-0000-000042560000}"/>
    <cellStyle name="60% - Accent2 19 3 2 2" xfId="22393" xr:uid="{00000000-0005-0000-0000-000043560000}"/>
    <cellStyle name="60% - Accent2 19 3 2_Essbase BS Tax Accounts EOY" xfId="22394" xr:uid="{00000000-0005-0000-0000-000044560000}"/>
    <cellStyle name="60% - Accent2 19 3_Essbase BS Tax Accounts EOY" xfId="22395" xr:uid="{00000000-0005-0000-0000-000045560000}"/>
    <cellStyle name="60% - Accent2 19 4" xfId="22396" xr:uid="{00000000-0005-0000-0000-000046560000}"/>
    <cellStyle name="60% - Accent2 19 4 2" xfId="22397" xr:uid="{00000000-0005-0000-0000-000047560000}"/>
    <cellStyle name="60% - Accent2 19 4_Essbase BS Tax Accounts EOY" xfId="22398" xr:uid="{00000000-0005-0000-0000-000048560000}"/>
    <cellStyle name="60% - Accent2 19_Essbase BS Tax Accounts EOY" xfId="22399" xr:uid="{00000000-0005-0000-0000-000049560000}"/>
    <cellStyle name="60% - Accent2 2" xfId="22400" xr:uid="{00000000-0005-0000-0000-00004A560000}"/>
    <cellStyle name="60% - Accent2 2 2" xfId="22401" xr:uid="{00000000-0005-0000-0000-00004B560000}"/>
    <cellStyle name="60% - Accent2 2 2 2" xfId="22402" xr:uid="{00000000-0005-0000-0000-00004C560000}"/>
    <cellStyle name="60% - Accent2 2 2 2 2" xfId="22403" xr:uid="{00000000-0005-0000-0000-00004D560000}"/>
    <cellStyle name="60% - Accent2 2 2 2 2 2" xfId="22404" xr:uid="{00000000-0005-0000-0000-00004E560000}"/>
    <cellStyle name="60% - Accent2 2 2 2 2_Essbase BS Tax Accounts EOY" xfId="22405" xr:uid="{00000000-0005-0000-0000-00004F560000}"/>
    <cellStyle name="60% - Accent2 2 2 2_Essbase BS Tax Accounts EOY" xfId="22406" xr:uid="{00000000-0005-0000-0000-000050560000}"/>
    <cellStyle name="60% - Accent2 2 2 3" xfId="22407" xr:uid="{00000000-0005-0000-0000-000051560000}"/>
    <cellStyle name="60% - Accent2 2 2 3 2" xfId="22408" xr:uid="{00000000-0005-0000-0000-000052560000}"/>
    <cellStyle name="60% - Accent2 2 2 3 2 2" xfId="22409" xr:uid="{00000000-0005-0000-0000-000053560000}"/>
    <cellStyle name="60% - Accent2 2 2 3 2_Essbase BS Tax Accounts EOY" xfId="22410" xr:uid="{00000000-0005-0000-0000-000054560000}"/>
    <cellStyle name="60% - Accent2 2 2 3_Essbase BS Tax Accounts EOY" xfId="22411" xr:uid="{00000000-0005-0000-0000-000055560000}"/>
    <cellStyle name="60% - Accent2 2 2 4" xfId="22412" xr:uid="{00000000-0005-0000-0000-000056560000}"/>
    <cellStyle name="60% - Accent2 2 2 4 2" xfId="22413" xr:uid="{00000000-0005-0000-0000-000057560000}"/>
    <cellStyle name="60% - Accent2 2 2 4 2 2" xfId="22414" xr:uid="{00000000-0005-0000-0000-000058560000}"/>
    <cellStyle name="60% - Accent2 2 2 4 2_Essbase BS Tax Accounts EOY" xfId="22415" xr:uid="{00000000-0005-0000-0000-000059560000}"/>
    <cellStyle name="60% - Accent2 2 2 4_Essbase BS Tax Accounts EOY" xfId="22416" xr:uid="{00000000-0005-0000-0000-00005A560000}"/>
    <cellStyle name="60% - Accent2 2 2 5" xfId="22417" xr:uid="{00000000-0005-0000-0000-00005B560000}"/>
    <cellStyle name="60% - Accent2 2 2 5 2" xfId="22418" xr:uid="{00000000-0005-0000-0000-00005C560000}"/>
    <cellStyle name="60% - Accent2 2 2 5_Essbase BS Tax Accounts EOY" xfId="22419" xr:uid="{00000000-0005-0000-0000-00005D560000}"/>
    <cellStyle name="60% - Accent2 2 2 6" xfId="22420" xr:uid="{00000000-0005-0000-0000-00005E560000}"/>
    <cellStyle name="60% - Accent2 2 2 7" xfId="22421" xr:uid="{00000000-0005-0000-0000-00005F560000}"/>
    <cellStyle name="60% - Accent2 2 2 8" xfId="22422" xr:uid="{00000000-0005-0000-0000-000060560000}"/>
    <cellStyle name="60% - Accent2 2 2_Basis Info" xfId="22423" xr:uid="{00000000-0005-0000-0000-000061560000}"/>
    <cellStyle name="60% - Accent2 2 3" xfId="22424" xr:uid="{00000000-0005-0000-0000-000062560000}"/>
    <cellStyle name="60% - Accent2 2 3 2" xfId="22425" xr:uid="{00000000-0005-0000-0000-000063560000}"/>
    <cellStyle name="60% - Accent2 2 3 2 2" xfId="22426" xr:uid="{00000000-0005-0000-0000-000064560000}"/>
    <cellStyle name="60% - Accent2 2 3 2 2 2" xfId="22427" xr:uid="{00000000-0005-0000-0000-000065560000}"/>
    <cellStyle name="60% - Accent2 2 3 2 2_Essbase BS Tax Accounts EOY" xfId="22428" xr:uid="{00000000-0005-0000-0000-000066560000}"/>
    <cellStyle name="60% - Accent2 2 3 2_Essbase BS Tax Accounts EOY" xfId="22429" xr:uid="{00000000-0005-0000-0000-000067560000}"/>
    <cellStyle name="60% - Accent2 2 3 3" xfId="22430" xr:uid="{00000000-0005-0000-0000-000068560000}"/>
    <cellStyle name="60% - Accent2 2 3 3 2" xfId="22431" xr:uid="{00000000-0005-0000-0000-000069560000}"/>
    <cellStyle name="60% - Accent2 2 3 3 2 2" xfId="22432" xr:uid="{00000000-0005-0000-0000-00006A560000}"/>
    <cellStyle name="60% - Accent2 2 3 3 2_Essbase BS Tax Accounts EOY" xfId="22433" xr:uid="{00000000-0005-0000-0000-00006B560000}"/>
    <cellStyle name="60% - Accent2 2 3 3_Essbase BS Tax Accounts EOY" xfId="22434" xr:uid="{00000000-0005-0000-0000-00006C560000}"/>
    <cellStyle name="60% - Accent2 2 3 4" xfId="22435" xr:uid="{00000000-0005-0000-0000-00006D560000}"/>
    <cellStyle name="60% - Accent2 2 3 4 2" xfId="22436" xr:uid="{00000000-0005-0000-0000-00006E560000}"/>
    <cellStyle name="60% - Accent2 2 3 4 2 2" xfId="22437" xr:uid="{00000000-0005-0000-0000-00006F560000}"/>
    <cellStyle name="60% - Accent2 2 3 4 2_Essbase BS Tax Accounts EOY" xfId="22438" xr:uid="{00000000-0005-0000-0000-000070560000}"/>
    <cellStyle name="60% - Accent2 2 3 4 3" xfId="22439" xr:uid="{00000000-0005-0000-0000-000071560000}"/>
    <cellStyle name="60% - Accent2 2 3 4_Essbase BS Tax Accounts EOY" xfId="22440" xr:uid="{00000000-0005-0000-0000-000072560000}"/>
    <cellStyle name="60% - Accent2 2 3 5" xfId="22441" xr:uid="{00000000-0005-0000-0000-000073560000}"/>
    <cellStyle name="60% - Accent2 2 3 5 2" xfId="22442" xr:uid="{00000000-0005-0000-0000-000074560000}"/>
    <cellStyle name="60% - Accent2 2 3 5_Essbase BS Tax Accounts EOY" xfId="22443" xr:uid="{00000000-0005-0000-0000-000075560000}"/>
    <cellStyle name="60% - Accent2 2 3 6" xfId="22444" xr:uid="{00000000-0005-0000-0000-000076560000}"/>
    <cellStyle name="60% - Accent2 2 3 6 2" xfId="22445" xr:uid="{00000000-0005-0000-0000-000077560000}"/>
    <cellStyle name="60% - Accent2 2 3 6_Essbase BS Tax Accounts EOY" xfId="22446" xr:uid="{00000000-0005-0000-0000-000078560000}"/>
    <cellStyle name="60% - Accent2 2 3 7" xfId="22447" xr:uid="{00000000-0005-0000-0000-000079560000}"/>
    <cellStyle name="60% - Accent2 2 3 8" xfId="22448" xr:uid="{00000000-0005-0000-0000-00007A560000}"/>
    <cellStyle name="60% - Accent2 2 3_Basis Info" xfId="22449" xr:uid="{00000000-0005-0000-0000-00007B560000}"/>
    <cellStyle name="60% - Accent2 2 4" xfId="22450" xr:uid="{00000000-0005-0000-0000-00007C560000}"/>
    <cellStyle name="60% - Accent2 2 4 2" xfId="22451" xr:uid="{00000000-0005-0000-0000-00007D560000}"/>
    <cellStyle name="60% - Accent2 2 4 2 2" xfId="22452" xr:uid="{00000000-0005-0000-0000-00007E560000}"/>
    <cellStyle name="60% - Accent2 2 4 2_Essbase BS Tax Accounts EOY" xfId="22453" xr:uid="{00000000-0005-0000-0000-00007F560000}"/>
    <cellStyle name="60% - Accent2 2 4 3" xfId="22454" xr:uid="{00000000-0005-0000-0000-000080560000}"/>
    <cellStyle name="60% - Accent2 2 4_Essbase BS Tax Accounts EOY" xfId="22455" xr:uid="{00000000-0005-0000-0000-000081560000}"/>
    <cellStyle name="60% - Accent2 2 5" xfId="22456" xr:uid="{00000000-0005-0000-0000-000082560000}"/>
    <cellStyle name="60% - Accent2 2 5 2" xfId="22457" xr:uid="{00000000-0005-0000-0000-000083560000}"/>
    <cellStyle name="60% - Accent2 2 5 3" xfId="22458" xr:uid="{00000000-0005-0000-0000-000084560000}"/>
    <cellStyle name="60% - Accent2 2 5_Essbase BS Tax Accounts EOY" xfId="22459" xr:uid="{00000000-0005-0000-0000-000085560000}"/>
    <cellStyle name="60% - Accent2 2 6" xfId="22460" xr:uid="{00000000-0005-0000-0000-000086560000}"/>
    <cellStyle name="60% - Accent2 2 6 2" xfId="22461" xr:uid="{00000000-0005-0000-0000-000087560000}"/>
    <cellStyle name="60% - Accent2 2 7" xfId="22462" xr:uid="{00000000-0005-0000-0000-000088560000}"/>
    <cellStyle name="60% - Accent2 2 8" xfId="22463" xr:uid="{00000000-0005-0000-0000-000089560000}"/>
    <cellStyle name="60% - Accent2 2 9" xfId="22464" xr:uid="{00000000-0005-0000-0000-00008A560000}"/>
    <cellStyle name="60% - Accent2 2_10-1 BS" xfId="22465" xr:uid="{00000000-0005-0000-0000-00008B560000}"/>
    <cellStyle name="60% - Accent2 20" xfId="22466" xr:uid="{00000000-0005-0000-0000-00008C560000}"/>
    <cellStyle name="60% - Accent2 20 2" xfId="22467" xr:uid="{00000000-0005-0000-0000-00008D560000}"/>
    <cellStyle name="60% - Accent2 20 2 2" xfId="22468" xr:uid="{00000000-0005-0000-0000-00008E560000}"/>
    <cellStyle name="60% - Accent2 20 2 2 2" xfId="22469" xr:uid="{00000000-0005-0000-0000-00008F560000}"/>
    <cellStyle name="60% - Accent2 20 2 2_Essbase BS Tax Accounts EOY" xfId="22470" xr:uid="{00000000-0005-0000-0000-000090560000}"/>
    <cellStyle name="60% - Accent2 20 2_Essbase BS Tax Accounts EOY" xfId="22471" xr:uid="{00000000-0005-0000-0000-000091560000}"/>
    <cellStyle name="60% - Accent2 20 3" xfId="22472" xr:uid="{00000000-0005-0000-0000-000092560000}"/>
    <cellStyle name="60% - Accent2 20 3 2" xfId="22473" xr:uid="{00000000-0005-0000-0000-000093560000}"/>
    <cellStyle name="60% - Accent2 20 3 2 2" xfId="22474" xr:uid="{00000000-0005-0000-0000-000094560000}"/>
    <cellStyle name="60% - Accent2 20 3 2_Essbase BS Tax Accounts EOY" xfId="22475" xr:uid="{00000000-0005-0000-0000-000095560000}"/>
    <cellStyle name="60% - Accent2 20 3_Essbase BS Tax Accounts EOY" xfId="22476" xr:uid="{00000000-0005-0000-0000-000096560000}"/>
    <cellStyle name="60% - Accent2 20 4" xfId="22477" xr:uid="{00000000-0005-0000-0000-000097560000}"/>
    <cellStyle name="60% - Accent2 20 4 2" xfId="22478" xr:uid="{00000000-0005-0000-0000-000098560000}"/>
    <cellStyle name="60% - Accent2 20 4_Essbase BS Tax Accounts EOY" xfId="22479" xr:uid="{00000000-0005-0000-0000-000099560000}"/>
    <cellStyle name="60% - Accent2 20_Essbase BS Tax Accounts EOY" xfId="22480" xr:uid="{00000000-0005-0000-0000-00009A560000}"/>
    <cellStyle name="60% - Accent2 21" xfId="22481" xr:uid="{00000000-0005-0000-0000-00009B560000}"/>
    <cellStyle name="60% - Accent2 21 2" xfId="22482" xr:uid="{00000000-0005-0000-0000-00009C560000}"/>
    <cellStyle name="60% - Accent2 21 2 2" xfId="22483" xr:uid="{00000000-0005-0000-0000-00009D560000}"/>
    <cellStyle name="60% - Accent2 21 2 2 2" xfId="22484" xr:uid="{00000000-0005-0000-0000-00009E560000}"/>
    <cellStyle name="60% - Accent2 21 2 2_Essbase BS Tax Accounts EOY" xfId="22485" xr:uid="{00000000-0005-0000-0000-00009F560000}"/>
    <cellStyle name="60% - Accent2 21 2_Essbase BS Tax Accounts EOY" xfId="22486" xr:uid="{00000000-0005-0000-0000-0000A0560000}"/>
    <cellStyle name="60% - Accent2 21 3" xfId="22487" xr:uid="{00000000-0005-0000-0000-0000A1560000}"/>
    <cellStyle name="60% - Accent2 21 3 2" xfId="22488" xr:uid="{00000000-0005-0000-0000-0000A2560000}"/>
    <cellStyle name="60% - Accent2 21 3 2 2" xfId="22489" xr:uid="{00000000-0005-0000-0000-0000A3560000}"/>
    <cellStyle name="60% - Accent2 21 3 2_Essbase BS Tax Accounts EOY" xfId="22490" xr:uid="{00000000-0005-0000-0000-0000A4560000}"/>
    <cellStyle name="60% - Accent2 21 3_Essbase BS Tax Accounts EOY" xfId="22491" xr:uid="{00000000-0005-0000-0000-0000A5560000}"/>
    <cellStyle name="60% - Accent2 21 4" xfId="22492" xr:uid="{00000000-0005-0000-0000-0000A6560000}"/>
    <cellStyle name="60% - Accent2 21 4 2" xfId="22493" xr:uid="{00000000-0005-0000-0000-0000A7560000}"/>
    <cellStyle name="60% - Accent2 21 4_Essbase BS Tax Accounts EOY" xfId="22494" xr:uid="{00000000-0005-0000-0000-0000A8560000}"/>
    <cellStyle name="60% - Accent2 21_Essbase BS Tax Accounts EOY" xfId="22495" xr:uid="{00000000-0005-0000-0000-0000A9560000}"/>
    <cellStyle name="60% - Accent2 22" xfId="22496" xr:uid="{00000000-0005-0000-0000-0000AA560000}"/>
    <cellStyle name="60% - Accent2 22 2" xfId="22497" xr:uid="{00000000-0005-0000-0000-0000AB560000}"/>
    <cellStyle name="60% - Accent2 22 2 2" xfId="22498" xr:uid="{00000000-0005-0000-0000-0000AC560000}"/>
    <cellStyle name="60% - Accent2 22 2 2 2" xfId="22499" xr:uid="{00000000-0005-0000-0000-0000AD560000}"/>
    <cellStyle name="60% - Accent2 22 2 2_Essbase BS Tax Accounts EOY" xfId="22500" xr:uid="{00000000-0005-0000-0000-0000AE560000}"/>
    <cellStyle name="60% - Accent2 22 2_Essbase BS Tax Accounts EOY" xfId="22501" xr:uid="{00000000-0005-0000-0000-0000AF560000}"/>
    <cellStyle name="60% - Accent2 22 3" xfId="22502" xr:uid="{00000000-0005-0000-0000-0000B0560000}"/>
    <cellStyle name="60% - Accent2 22 3 2" xfId="22503" xr:uid="{00000000-0005-0000-0000-0000B1560000}"/>
    <cellStyle name="60% - Accent2 22 3 2 2" xfId="22504" xr:uid="{00000000-0005-0000-0000-0000B2560000}"/>
    <cellStyle name="60% - Accent2 22 3 2_Essbase BS Tax Accounts EOY" xfId="22505" xr:uid="{00000000-0005-0000-0000-0000B3560000}"/>
    <cellStyle name="60% - Accent2 22 3_Essbase BS Tax Accounts EOY" xfId="22506" xr:uid="{00000000-0005-0000-0000-0000B4560000}"/>
    <cellStyle name="60% - Accent2 22 4" xfId="22507" xr:uid="{00000000-0005-0000-0000-0000B5560000}"/>
    <cellStyle name="60% - Accent2 22 4 2" xfId="22508" xr:uid="{00000000-0005-0000-0000-0000B6560000}"/>
    <cellStyle name="60% - Accent2 22 4_Essbase BS Tax Accounts EOY" xfId="22509" xr:uid="{00000000-0005-0000-0000-0000B7560000}"/>
    <cellStyle name="60% - Accent2 22_Essbase BS Tax Accounts EOY" xfId="22510" xr:uid="{00000000-0005-0000-0000-0000B8560000}"/>
    <cellStyle name="60% - Accent2 23" xfId="22511" xr:uid="{00000000-0005-0000-0000-0000B9560000}"/>
    <cellStyle name="60% - Accent2 23 2" xfId="22512" xr:uid="{00000000-0005-0000-0000-0000BA560000}"/>
    <cellStyle name="60% - Accent2 23 2 2" xfId="22513" xr:uid="{00000000-0005-0000-0000-0000BB560000}"/>
    <cellStyle name="60% - Accent2 23 2 2 2" xfId="22514" xr:uid="{00000000-0005-0000-0000-0000BC560000}"/>
    <cellStyle name="60% - Accent2 23 2 2_Essbase BS Tax Accounts EOY" xfId="22515" xr:uid="{00000000-0005-0000-0000-0000BD560000}"/>
    <cellStyle name="60% - Accent2 23 2_Essbase BS Tax Accounts EOY" xfId="22516" xr:uid="{00000000-0005-0000-0000-0000BE560000}"/>
    <cellStyle name="60% - Accent2 23 3" xfId="22517" xr:uid="{00000000-0005-0000-0000-0000BF560000}"/>
    <cellStyle name="60% - Accent2 23 3 2" xfId="22518" xr:uid="{00000000-0005-0000-0000-0000C0560000}"/>
    <cellStyle name="60% - Accent2 23 3 2 2" xfId="22519" xr:uid="{00000000-0005-0000-0000-0000C1560000}"/>
    <cellStyle name="60% - Accent2 23 3 2_Essbase BS Tax Accounts EOY" xfId="22520" xr:uid="{00000000-0005-0000-0000-0000C2560000}"/>
    <cellStyle name="60% - Accent2 23 3_Essbase BS Tax Accounts EOY" xfId="22521" xr:uid="{00000000-0005-0000-0000-0000C3560000}"/>
    <cellStyle name="60% - Accent2 23 4" xfId="22522" xr:uid="{00000000-0005-0000-0000-0000C4560000}"/>
    <cellStyle name="60% - Accent2 23 4 2" xfId="22523" xr:uid="{00000000-0005-0000-0000-0000C5560000}"/>
    <cellStyle name="60% - Accent2 23 4 2 2" xfId="22524" xr:uid="{00000000-0005-0000-0000-0000C6560000}"/>
    <cellStyle name="60% - Accent2 23 4 2_Essbase BS Tax Accounts EOY" xfId="22525" xr:uid="{00000000-0005-0000-0000-0000C7560000}"/>
    <cellStyle name="60% - Accent2 23 4_Essbase BS Tax Accounts EOY" xfId="22526" xr:uid="{00000000-0005-0000-0000-0000C8560000}"/>
    <cellStyle name="60% - Accent2 23 5" xfId="22527" xr:uid="{00000000-0005-0000-0000-0000C9560000}"/>
    <cellStyle name="60% - Accent2 23 5 2" xfId="22528" xr:uid="{00000000-0005-0000-0000-0000CA560000}"/>
    <cellStyle name="60% - Accent2 23 5_Essbase BS Tax Accounts EOY" xfId="22529" xr:uid="{00000000-0005-0000-0000-0000CB560000}"/>
    <cellStyle name="60% - Accent2 23_Essbase BS Tax Accounts EOY" xfId="22530" xr:uid="{00000000-0005-0000-0000-0000CC560000}"/>
    <cellStyle name="60% - Accent2 24" xfId="22531" xr:uid="{00000000-0005-0000-0000-0000CD560000}"/>
    <cellStyle name="60% - Accent2 24 2" xfId="22532" xr:uid="{00000000-0005-0000-0000-0000CE560000}"/>
    <cellStyle name="60% - Accent2 24 2 2" xfId="22533" xr:uid="{00000000-0005-0000-0000-0000CF560000}"/>
    <cellStyle name="60% - Accent2 24 2 2 2" xfId="22534" xr:uid="{00000000-0005-0000-0000-0000D0560000}"/>
    <cellStyle name="60% - Accent2 24 2 2 2 2" xfId="22535" xr:uid="{00000000-0005-0000-0000-0000D1560000}"/>
    <cellStyle name="60% - Accent2 24 2 2 2_Essbase BS Tax Accounts EOY" xfId="22536" xr:uid="{00000000-0005-0000-0000-0000D2560000}"/>
    <cellStyle name="60% - Accent2 24 2 2_Essbase BS Tax Accounts EOY" xfId="22537" xr:uid="{00000000-0005-0000-0000-0000D3560000}"/>
    <cellStyle name="60% - Accent2 24 2 3" xfId="22538" xr:uid="{00000000-0005-0000-0000-0000D4560000}"/>
    <cellStyle name="60% - Accent2 24 2 3 2" xfId="22539" xr:uid="{00000000-0005-0000-0000-0000D5560000}"/>
    <cellStyle name="60% - Accent2 24 2 3_Essbase BS Tax Accounts EOY" xfId="22540" xr:uid="{00000000-0005-0000-0000-0000D6560000}"/>
    <cellStyle name="60% - Accent2 24 2 4" xfId="22541" xr:uid="{00000000-0005-0000-0000-0000D7560000}"/>
    <cellStyle name="60% - Accent2 24 2 5" xfId="22542" xr:uid="{00000000-0005-0000-0000-0000D8560000}"/>
    <cellStyle name="60% - Accent2 24 2 6" xfId="22543" xr:uid="{00000000-0005-0000-0000-0000D9560000}"/>
    <cellStyle name="60% - Accent2 24 2 7" xfId="22544" xr:uid="{00000000-0005-0000-0000-0000DA560000}"/>
    <cellStyle name="60% - Accent2 24 2_Essbase BS Tax Accounts EOY" xfId="22545" xr:uid="{00000000-0005-0000-0000-0000DB560000}"/>
    <cellStyle name="60% - Accent2 24 3" xfId="22546" xr:uid="{00000000-0005-0000-0000-0000DC560000}"/>
    <cellStyle name="60% - Accent2 24 3 2" xfId="22547" xr:uid="{00000000-0005-0000-0000-0000DD560000}"/>
    <cellStyle name="60% - Accent2 24 3 2 2" xfId="22548" xr:uid="{00000000-0005-0000-0000-0000DE560000}"/>
    <cellStyle name="60% - Accent2 24 3 2_Essbase BS Tax Accounts EOY" xfId="22549" xr:uid="{00000000-0005-0000-0000-0000DF560000}"/>
    <cellStyle name="60% - Accent2 24 3 3" xfId="22550" xr:uid="{00000000-0005-0000-0000-0000E0560000}"/>
    <cellStyle name="60% - Accent2 24 3_Essbase BS Tax Accounts EOY" xfId="22551" xr:uid="{00000000-0005-0000-0000-0000E1560000}"/>
    <cellStyle name="60% - Accent2 24 4" xfId="22552" xr:uid="{00000000-0005-0000-0000-0000E2560000}"/>
    <cellStyle name="60% - Accent2 24 4 2" xfId="22553" xr:uid="{00000000-0005-0000-0000-0000E3560000}"/>
    <cellStyle name="60% - Accent2 24 4_Essbase BS Tax Accounts EOY" xfId="22554" xr:uid="{00000000-0005-0000-0000-0000E4560000}"/>
    <cellStyle name="60% - Accent2 24 5" xfId="22555" xr:uid="{00000000-0005-0000-0000-0000E5560000}"/>
    <cellStyle name="60% - Accent2 24 5 2" xfId="22556" xr:uid="{00000000-0005-0000-0000-0000E6560000}"/>
    <cellStyle name="60% - Accent2 24 5_Essbase BS Tax Accounts EOY" xfId="22557" xr:uid="{00000000-0005-0000-0000-0000E7560000}"/>
    <cellStyle name="60% - Accent2 24 6" xfId="22558" xr:uid="{00000000-0005-0000-0000-0000E8560000}"/>
    <cellStyle name="60% - Accent2 24 7" xfId="22559" xr:uid="{00000000-0005-0000-0000-0000E9560000}"/>
    <cellStyle name="60% - Accent2 24_Basis Detail" xfId="22560" xr:uid="{00000000-0005-0000-0000-0000EA560000}"/>
    <cellStyle name="60% - Accent2 25" xfId="22561" xr:uid="{00000000-0005-0000-0000-0000EB560000}"/>
    <cellStyle name="60% - Accent2 25 2" xfId="22562" xr:uid="{00000000-0005-0000-0000-0000EC560000}"/>
    <cellStyle name="60% - Accent2 25 2 2" xfId="22563" xr:uid="{00000000-0005-0000-0000-0000ED560000}"/>
    <cellStyle name="60% - Accent2 25 2 2 2" xfId="22564" xr:uid="{00000000-0005-0000-0000-0000EE560000}"/>
    <cellStyle name="60% - Accent2 25 2 2_Essbase BS Tax Accounts EOY" xfId="22565" xr:uid="{00000000-0005-0000-0000-0000EF560000}"/>
    <cellStyle name="60% - Accent2 25 2 3" xfId="22566" xr:uid="{00000000-0005-0000-0000-0000F0560000}"/>
    <cellStyle name="60% - Accent2 25 2 4" xfId="22567" xr:uid="{00000000-0005-0000-0000-0000F1560000}"/>
    <cellStyle name="60% - Accent2 25 2_Essbase BS Tax Accounts EOY" xfId="22568" xr:uid="{00000000-0005-0000-0000-0000F2560000}"/>
    <cellStyle name="60% - Accent2 25 3" xfId="22569" xr:uid="{00000000-0005-0000-0000-0000F3560000}"/>
    <cellStyle name="60% - Accent2 25 3 2" xfId="22570" xr:uid="{00000000-0005-0000-0000-0000F4560000}"/>
    <cellStyle name="60% - Accent2 25 3 2 2" xfId="22571" xr:uid="{00000000-0005-0000-0000-0000F5560000}"/>
    <cellStyle name="60% - Accent2 25 3 2_Essbase BS Tax Accounts EOY" xfId="22572" xr:uid="{00000000-0005-0000-0000-0000F6560000}"/>
    <cellStyle name="60% - Accent2 25 3 3" xfId="22573" xr:uid="{00000000-0005-0000-0000-0000F7560000}"/>
    <cellStyle name="60% - Accent2 25 3_Essbase BS Tax Accounts EOY" xfId="22574" xr:uid="{00000000-0005-0000-0000-0000F8560000}"/>
    <cellStyle name="60% - Accent2 25 4" xfId="22575" xr:uid="{00000000-0005-0000-0000-0000F9560000}"/>
    <cellStyle name="60% - Accent2 25 4 2" xfId="22576" xr:uid="{00000000-0005-0000-0000-0000FA560000}"/>
    <cellStyle name="60% - Accent2 25 4_Essbase BS Tax Accounts EOY" xfId="22577" xr:uid="{00000000-0005-0000-0000-0000FB560000}"/>
    <cellStyle name="60% - Accent2 25 5" xfId="22578" xr:uid="{00000000-0005-0000-0000-0000FC560000}"/>
    <cellStyle name="60% - Accent2 25 6" xfId="22579" xr:uid="{00000000-0005-0000-0000-0000FD560000}"/>
    <cellStyle name="60% - Accent2 25_Essbase BS Tax Accounts EOY" xfId="22580" xr:uid="{00000000-0005-0000-0000-0000FE560000}"/>
    <cellStyle name="60% - Accent2 26" xfId="22581" xr:uid="{00000000-0005-0000-0000-0000FF560000}"/>
    <cellStyle name="60% - Accent2 26 2" xfId="22582" xr:uid="{00000000-0005-0000-0000-000000570000}"/>
    <cellStyle name="60% - Accent2 26 2 2" xfId="22583" xr:uid="{00000000-0005-0000-0000-000001570000}"/>
    <cellStyle name="60% - Accent2 26 2 2 2" xfId="22584" xr:uid="{00000000-0005-0000-0000-000002570000}"/>
    <cellStyle name="60% - Accent2 26 2 2_Essbase BS Tax Accounts EOY" xfId="22585" xr:uid="{00000000-0005-0000-0000-000003570000}"/>
    <cellStyle name="60% - Accent2 26 2 3" xfId="22586" xr:uid="{00000000-0005-0000-0000-000004570000}"/>
    <cellStyle name="60% - Accent2 26 2_Essbase BS Tax Accounts EOY" xfId="22587" xr:uid="{00000000-0005-0000-0000-000005570000}"/>
    <cellStyle name="60% - Accent2 26 3" xfId="22588" xr:uid="{00000000-0005-0000-0000-000006570000}"/>
    <cellStyle name="60% - Accent2 26 3 2" xfId="22589" xr:uid="{00000000-0005-0000-0000-000007570000}"/>
    <cellStyle name="60% - Accent2 26 3_Essbase BS Tax Accounts EOY" xfId="22590" xr:uid="{00000000-0005-0000-0000-000008570000}"/>
    <cellStyle name="60% - Accent2 26 4" xfId="22591" xr:uid="{00000000-0005-0000-0000-000009570000}"/>
    <cellStyle name="60% - Accent2 26 5" xfId="22592" xr:uid="{00000000-0005-0000-0000-00000A570000}"/>
    <cellStyle name="60% - Accent2 26 6" xfId="22593" xr:uid="{00000000-0005-0000-0000-00000B570000}"/>
    <cellStyle name="60% - Accent2 26_Essbase BS Tax Accounts EOY" xfId="22594" xr:uid="{00000000-0005-0000-0000-00000C570000}"/>
    <cellStyle name="60% - Accent2 27" xfId="22595" xr:uid="{00000000-0005-0000-0000-00000D570000}"/>
    <cellStyle name="60% - Accent2 27 2" xfId="22596" xr:uid="{00000000-0005-0000-0000-00000E570000}"/>
    <cellStyle name="60% - Accent2 27 2 2" xfId="22597" xr:uid="{00000000-0005-0000-0000-00000F570000}"/>
    <cellStyle name="60% - Accent2 27 2 2 2" xfId="22598" xr:uid="{00000000-0005-0000-0000-000010570000}"/>
    <cellStyle name="60% - Accent2 27 2 2_Essbase BS Tax Accounts EOY" xfId="22599" xr:uid="{00000000-0005-0000-0000-000011570000}"/>
    <cellStyle name="60% - Accent2 27 2_Essbase BS Tax Accounts EOY" xfId="22600" xr:uid="{00000000-0005-0000-0000-000012570000}"/>
    <cellStyle name="60% - Accent2 27 3" xfId="22601" xr:uid="{00000000-0005-0000-0000-000013570000}"/>
    <cellStyle name="60% - Accent2 27 3 2" xfId="22602" xr:uid="{00000000-0005-0000-0000-000014570000}"/>
    <cellStyle name="60% - Accent2 27 3_Essbase BS Tax Accounts EOY" xfId="22603" xr:uid="{00000000-0005-0000-0000-000015570000}"/>
    <cellStyle name="60% - Accent2 27 4" xfId="22604" xr:uid="{00000000-0005-0000-0000-000016570000}"/>
    <cellStyle name="60% - Accent2 27 5" xfId="22605" xr:uid="{00000000-0005-0000-0000-000017570000}"/>
    <cellStyle name="60% - Accent2 27_Essbase BS Tax Accounts EOY" xfId="22606" xr:uid="{00000000-0005-0000-0000-000018570000}"/>
    <cellStyle name="60% - Accent2 28" xfId="22607" xr:uid="{00000000-0005-0000-0000-000019570000}"/>
    <cellStyle name="60% - Accent2 28 2" xfId="22608" xr:uid="{00000000-0005-0000-0000-00001A570000}"/>
    <cellStyle name="60% - Accent2 28 2 2" xfId="22609" xr:uid="{00000000-0005-0000-0000-00001B570000}"/>
    <cellStyle name="60% - Accent2 28 2_Essbase BS Tax Accounts EOY" xfId="22610" xr:uid="{00000000-0005-0000-0000-00001C570000}"/>
    <cellStyle name="60% - Accent2 28_Essbase BS Tax Accounts EOY" xfId="22611" xr:uid="{00000000-0005-0000-0000-00001D570000}"/>
    <cellStyle name="60% - Accent2 29" xfId="22612" xr:uid="{00000000-0005-0000-0000-00001E570000}"/>
    <cellStyle name="60% - Accent2 29 2" xfId="22613" xr:uid="{00000000-0005-0000-0000-00001F570000}"/>
    <cellStyle name="60% - Accent2 29 2 2" xfId="22614" xr:uid="{00000000-0005-0000-0000-000020570000}"/>
    <cellStyle name="60% - Accent2 29 2_Essbase BS Tax Accounts EOY" xfId="22615" xr:uid="{00000000-0005-0000-0000-000021570000}"/>
    <cellStyle name="60% - Accent2 29_Essbase BS Tax Accounts EOY" xfId="22616" xr:uid="{00000000-0005-0000-0000-000022570000}"/>
    <cellStyle name="60% - Accent2 3" xfId="22617" xr:uid="{00000000-0005-0000-0000-000023570000}"/>
    <cellStyle name="60% - Accent2 3 2" xfId="22618" xr:uid="{00000000-0005-0000-0000-000024570000}"/>
    <cellStyle name="60% - Accent2 3 2 2" xfId="22619" xr:uid="{00000000-0005-0000-0000-000025570000}"/>
    <cellStyle name="60% - Accent2 3 2 2 2" xfId="22620" xr:uid="{00000000-0005-0000-0000-000026570000}"/>
    <cellStyle name="60% - Accent2 3 2 2 2 2" xfId="22621" xr:uid="{00000000-0005-0000-0000-000027570000}"/>
    <cellStyle name="60% - Accent2 3 2 2 2_Essbase BS Tax Accounts EOY" xfId="22622" xr:uid="{00000000-0005-0000-0000-000028570000}"/>
    <cellStyle name="60% - Accent2 3 2 2_Essbase BS Tax Accounts EOY" xfId="22623" xr:uid="{00000000-0005-0000-0000-000029570000}"/>
    <cellStyle name="60% - Accent2 3 2 3" xfId="22624" xr:uid="{00000000-0005-0000-0000-00002A570000}"/>
    <cellStyle name="60% - Accent2 3 2 3 2" xfId="22625" xr:uid="{00000000-0005-0000-0000-00002B570000}"/>
    <cellStyle name="60% - Accent2 3 2 3 2 2" xfId="22626" xr:uid="{00000000-0005-0000-0000-00002C570000}"/>
    <cellStyle name="60% - Accent2 3 2 3 2_Essbase BS Tax Accounts EOY" xfId="22627" xr:uid="{00000000-0005-0000-0000-00002D570000}"/>
    <cellStyle name="60% - Accent2 3 2 3_Essbase BS Tax Accounts EOY" xfId="22628" xr:uid="{00000000-0005-0000-0000-00002E570000}"/>
    <cellStyle name="60% - Accent2 3 2 4" xfId="22629" xr:uid="{00000000-0005-0000-0000-00002F570000}"/>
    <cellStyle name="60% - Accent2 3 2 4 2" xfId="22630" xr:uid="{00000000-0005-0000-0000-000030570000}"/>
    <cellStyle name="60% - Accent2 3 2 4_Essbase BS Tax Accounts EOY" xfId="22631" xr:uid="{00000000-0005-0000-0000-000031570000}"/>
    <cellStyle name="60% - Accent2 3 2 5" xfId="22632" xr:uid="{00000000-0005-0000-0000-000032570000}"/>
    <cellStyle name="60% - Accent2 3 2 6" xfId="22633" xr:uid="{00000000-0005-0000-0000-000033570000}"/>
    <cellStyle name="60% - Accent2 3 2_Essbase BS Tax Accounts EOY" xfId="22634" xr:uid="{00000000-0005-0000-0000-000034570000}"/>
    <cellStyle name="60% - Accent2 3 3" xfId="22635" xr:uid="{00000000-0005-0000-0000-000035570000}"/>
    <cellStyle name="60% - Accent2 3 3 2" xfId="22636" xr:uid="{00000000-0005-0000-0000-000036570000}"/>
    <cellStyle name="60% - Accent2 3 3 2 2" xfId="22637" xr:uid="{00000000-0005-0000-0000-000037570000}"/>
    <cellStyle name="60% - Accent2 3 3 2_Essbase BS Tax Accounts EOY" xfId="22638" xr:uid="{00000000-0005-0000-0000-000038570000}"/>
    <cellStyle name="60% - Accent2 3 3_Essbase BS Tax Accounts EOY" xfId="22639" xr:uid="{00000000-0005-0000-0000-000039570000}"/>
    <cellStyle name="60% - Accent2 3 4" xfId="22640" xr:uid="{00000000-0005-0000-0000-00003A570000}"/>
    <cellStyle name="60% - Accent2 3 4 2" xfId="22641" xr:uid="{00000000-0005-0000-0000-00003B570000}"/>
    <cellStyle name="60% - Accent2 3 4_Essbase BS Tax Accounts EOY" xfId="22642" xr:uid="{00000000-0005-0000-0000-00003C570000}"/>
    <cellStyle name="60% - Accent2 3 5" xfId="22643" xr:uid="{00000000-0005-0000-0000-00003D570000}"/>
    <cellStyle name="60% - Accent2 3_Essbase BS Tax Accounts EOY" xfId="22644" xr:uid="{00000000-0005-0000-0000-00003E570000}"/>
    <cellStyle name="60% - Accent2 30" xfId="22645" xr:uid="{00000000-0005-0000-0000-00003F570000}"/>
    <cellStyle name="60% - Accent2 30 2" xfId="22646" xr:uid="{00000000-0005-0000-0000-000040570000}"/>
    <cellStyle name="60% - Accent2 30 2 2" xfId="22647" xr:uid="{00000000-0005-0000-0000-000041570000}"/>
    <cellStyle name="60% - Accent2 30 2_Essbase BS Tax Accounts EOY" xfId="22648" xr:uid="{00000000-0005-0000-0000-000042570000}"/>
    <cellStyle name="60% - Accent2 30_Essbase BS Tax Accounts EOY" xfId="22649" xr:uid="{00000000-0005-0000-0000-000043570000}"/>
    <cellStyle name="60% - Accent2 31" xfId="22650" xr:uid="{00000000-0005-0000-0000-000044570000}"/>
    <cellStyle name="60% - Accent2 31 2" xfId="22651" xr:uid="{00000000-0005-0000-0000-000045570000}"/>
    <cellStyle name="60% - Accent2 31 2 2" xfId="22652" xr:uid="{00000000-0005-0000-0000-000046570000}"/>
    <cellStyle name="60% - Accent2 31 2_Essbase BS Tax Accounts EOY" xfId="22653" xr:uid="{00000000-0005-0000-0000-000047570000}"/>
    <cellStyle name="60% - Accent2 31_Essbase BS Tax Accounts EOY" xfId="22654" xr:uid="{00000000-0005-0000-0000-000048570000}"/>
    <cellStyle name="60% - Accent2 32" xfId="22655" xr:uid="{00000000-0005-0000-0000-000049570000}"/>
    <cellStyle name="60% - Accent2 32 2" xfId="22656" xr:uid="{00000000-0005-0000-0000-00004A570000}"/>
    <cellStyle name="60% - Accent2 32 2 2" xfId="22657" xr:uid="{00000000-0005-0000-0000-00004B570000}"/>
    <cellStyle name="60% - Accent2 32 2_Essbase BS Tax Accounts EOY" xfId="22658" xr:uid="{00000000-0005-0000-0000-00004C570000}"/>
    <cellStyle name="60% - Accent2 32_Essbase BS Tax Accounts EOY" xfId="22659" xr:uid="{00000000-0005-0000-0000-00004D570000}"/>
    <cellStyle name="60% - Accent2 33" xfId="22660" xr:uid="{00000000-0005-0000-0000-00004E570000}"/>
    <cellStyle name="60% - Accent2 33 2" xfId="22661" xr:uid="{00000000-0005-0000-0000-00004F570000}"/>
    <cellStyle name="60% - Accent2 33 2 2" xfId="22662" xr:uid="{00000000-0005-0000-0000-000050570000}"/>
    <cellStyle name="60% - Accent2 33 2_Essbase BS Tax Accounts EOY" xfId="22663" xr:uid="{00000000-0005-0000-0000-000051570000}"/>
    <cellStyle name="60% - Accent2 33_Essbase BS Tax Accounts EOY" xfId="22664" xr:uid="{00000000-0005-0000-0000-000052570000}"/>
    <cellStyle name="60% - Accent2 34" xfId="22665" xr:uid="{00000000-0005-0000-0000-000053570000}"/>
    <cellStyle name="60% - Accent2 34 2" xfId="22666" xr:uid="{00000000-0005-0000-0000-000054570000}"/>
    <cellStyle name="60% - Accent2 34 2 2" xfId="22667" xr:uid="{00000000-0005-0000-0000-000055570000}"/>
    <cellStyle name="60% - Accent2 34 2_Essbase BS Tax Accounts EOY" xfId="22668" xr:uid="{00000000-0005-0000-0000-000056570000}"/>
    <cellStyle name="60% - Accent2 34_Essbase BS Tax Accounts EOY" xfId="22669" xr:uid="{00000000-0005-0000-0000-000057570000}"/>
    <cellStyle name="60% - Accent2 35" xfId="22670" xr:uid="{00000000-0005-0000-0000-000058570000}"/>
    <cellStyle name="60% - Accent2 35 2" xfId="22671" xr:uid="{00000000-0005-0000-0000-000059570000}"/>
    <cellStyle name="60% - Accent2 35 2 2" xfId="22672" xr:uid="{00000000-0005-0000-0000-00005A570000}"/>
    <cellStyle name="60% - Accent2 35 2_Essbase BS Tax Accounts EOY" xfId="22673" xr:uid="{00000000-0005-0000-0000-00005B570000}"/>
    <cellStyle name="60% - Accent2 35_Essbase BS Tax Accounts EOY" xfId="22674" xr:uid="{00000000-0005-0000-0000-00005C570000}"/>
    <cellStyle name="60% - Accent2 36" xfId="22675" xr:uid="{00000000-0005-0000-0000-00005D570000}"/>
    <cellStyle name="60% - Accent2 36 2" xfId="22676" xr:uid="{00000000-0005-0000-0000-00005E570000}"/>
    <cellStyle name="60% - Accent2 36 2 2" xfId="22677" xr:uid="{00000000-0005-0000-0000-00005F570000}"/>
    <cellStyle name="60% - Accent2 36 2_Essbase BS Tax Accounts EOY" xfId="22678" xr:uid="{00000000-0005-0000-0000-000060570000}"/>
    <cellStyle name="60% - Accent2 36_Essbase BS Tax Accounts EOY" xfId="22679" xr:uid="{00000000-0005-0000-0000-000061570000}"/>
    <cellStyle name="60% - Accent2 37" xfId="22680" xr:uid="{00000000-0005-0000-0000-000062570000}"/>
    <cellStyle name="60% - Accent2 37 2" xfId="22681" xr:uid="{00000000-0005-0000-0000-000063570000}"/>
    <cellStyle name="60% - Accent2 37 2 2" xfId="22682" xr:uid="{00000000-0005-0000-0000-000064570000}"/>
    <cellStyle name="60% - Accent2 37 2_Essbase BS Tax Accounts EOY" xfId="22683" xr:uid="{00000000-0005-0000-0000-000065570000}"/>
    <cellStyle name="60% - Accent2 37_Essbase BS Tax Accounts EOY" xfId="22684" xr:uid="{00000000-0005-0000-0000-000066570000}"/>
    <cellStyle name="60% - Accent2 38" xfId="22685" xr:uid="{00000000-0005-0000-0000-000067570000}"/>
    <cellStyle name="60% - Accent2 38 2" xfId="22686" xr:uid="{00000000-0005-0000-0000-000068570000}"/>
    <cellStyle name="60% - Accent2 38 2 2" xfId="22687" xr:uid="{00000000-0005-0000-0000-000069570000}"/>
    <cellStyle name="60% - Accent2 38 2_Essbase BS Tax Accounts EOY" xfId="22688" xr:uid="{00000000-0005-0000-0000-00006A570000}"/>
    <cellStyle name="60% - Accent2 38_Essbase BS Tax Accounts EOY" xfId="22689" xr:uid="{00000000-0005-0000-0000-00006B570000}"/>
    <cellStyle name="60% - Accent2 39" xfId="22690" xr:uid="{00000000-0005-0000-0000-00006C570000}"/>
    <cellStyle name="60% - Accent2 39 2" xfId="22691" xr:uid="{00000000-0005-0000-0000-00006D570000}"/>
    <cellStyle name="60% - Accent2 39 2 2" xfId="22692" xr:uid="{00000000-0005-0000-0000-00006E570000}"/>
    <cellStyle name="60% - Accent2 39 2_Essbase BS Tax Accounts EOY" xfId="22693" xr:uid="{00000000-0005-0000-0000-00006F570000}"/>
    <cellStyle name="60% - Accent2 39_Essbase BS Tax Accounts EOY" xfId="22694" xr:uid="{00000000-0005-0000-0000-000070570000}"/>
    <cellStyle name="60% - Accent2 4" xfId="22695" xr:uid="{00000000-0005-0000-0000-000071570000}"/>
    <cellStyle name="60% - Accent2 4 2" xfId="22696" xr:uid="{00000000-0005-0000-0000-000072570000}"/>
    <cellStyle name="60% - Accent2 4 2 2" xfId="22697" xr:uid="{00000000-0005-0000-0000-000073570000}"/>
    <cellStyle name="60% - Accent2 4 2 2 2" xfId="22698" xr:uid="{00000000-0005-0000-0000-000074570000}"/>
    <cellStyle name="60% - Accent2 4 2 2 2 2" xfId="22699" xr:uid="{00000000-0005-0000-0000-000075570000}"/>
    <cellStyle name="60% - Accent2 4 2 2 2_Essbase BS Tax Accounts EOY" xfId="22700" xr:uid="{00000000-0005-0000-0000-000076570000}"/>
    <cellStyle name="60% - Accent2 4 2 2_Essbase BS Tax Accounts EOY" xfId="22701" xr:uid="{00000000-0005-0000-0000-000077570000}"/>
    <cellStyle name="60% - Accent2 4 2 3" xfId="22702" xr:uid="{00000000-0005-0000-0000-000078570000}"/>
    <cellStyle name="60% - Accent2 4 2 3 2" xfId="22703" xr:uid="{00000000-0005-0000-0000-000079570000}"/>
    <cellStyle name="60% - Accent2 4 2 3 2 2" xfId="22704" xr:uid="{00000000-0005-0000-0000-00007A570000}"/>
    <cellStyle name="60% - Accent2 4 2 3 2_Essbase BS Tax Accounts EOY" xfId="22705" xr:uid="{00000000-0005-0000-0000-00007B570000}"/>
    <cellStyle name="60% - Accent2 4 2 3_Essbase BS Tax Accounts EOY" xfId="22706" xr:uid="{00000000-0005-0000-0000-00007C570000}"/>
    <cellStyle name="60% - Accent2 4 2 4" xfId="22707" xr:uid="{00000000-0005-0000-0000-00007D570000}"/>
    <cellStyle name="60% - Accent2 4 2 4 2" xfId="22708" xr:uid="{00000000-0005-0000-0000-00007E570000}"/>
    <cellStyle name="60% - Accent2 4 2 4_Essbase BS Tax Accounts EOY" xfId="22709" xr:uid="{00000000-0005-0000-0000-00007F570000}"/>
    <cellStyle name="60% - Accent2 4 2 5" xfId="22710" xr:uid="{00000000-0005-0000-0000-000080570000}"/>
    <cellStyle name="60% - Accent2 4 2 6" xfId="22711" xr:uid="{00000000-0005-0000-0000-000081570000}"/>
    <cellStyle name="60% - Accent2 4 2 7" xfId="22712" xr:uid="{00000000-0005-0000-0000-000082570000}"/>
    <cellStyle name="60% - Accent2 4 2_Essbase BS Tax Accounts EOY" xfId="22713" xr:uid="{00000000-0005-0000-0000-000083570000}"/>
    <cellStyle name="60% - Accent2 4 3" xfId="22714" xr:uid="{00000000-0005-0000-0000-000084570000}"/>
    <cellStyle name="60% - Accent2 4 3 2" xfId="22715" xr:uid="{00000000-0005-0000-0000-000085570000}"/>
    <cellStyle name="60% - Accent2 4 3 2 2" xfId="22716" xr:uid="{00000000-0005-0000-0000-000086570000}"/>
    <cellStyle name="60% - Accent2 4 3 2_Essbase BS Tax Accounts EOY" xfId="22717" xr:uid="{00000000-0005-0000-0000-000087570000}"/>
    <cellStyle name="60% - Accent2 4 3_Essbase BS Tax Accounts EOY" xfId="22718" xr:uid="{00000000-0005-0000-0000-000088570000}"/>
    <cellStyle name="60% - Accent2 4 4" xfId="22719" xr:uid="{00000000-0005-0000-0000-000089570000}"/>
    <cellStyle name="60% - Accent2 4 4 2" xfId="22720" xr:uid="{00000000-0005-0000-0000-00008A570000}"/>
    <cellStyle name="60% - Accent2 4 4_Essbase BS Tax Accounts EOY" xfId="22721" xr:uid="{00000000-0005-0000-0000-00008B570000}"/>
    <cellStyle name="60% - Accent2 4_Essbase BS Tax Accounts EOY" xfId="22722" xr:uid="{00000000-0005-0000-0000-00008C570000}"/>
    <cellStyle name="60% - Accent2 40" xfId="22723" xr:uid="{00000000-0005-0000-0000-00008D570000}"/>
    <cellStyle name="60% - Accent2 40 2" xfId="22724" xr:uid="{00000000-0005-0000-0000-00008E570000}"/>
    <cellStyle name="60% - Accent2 40 2 2" xfId="22725" xr:uid="{00000000-0005-0000-0000-00008F570000}"/>
    <cellStyle name="60% - Accent2 40 2_Essbase BS Tax Accounts EOY" xfId="22726" xr:uid="{00000000-0005-0000-0000-000090570000}"/>
    <cellStyle name="60% - Accent2 40_Essbase BS Tax Accounts EOY" xfId="22727" xr:uid="{00000000-0005-0000-0000-000091570000}"/>
    <cellStyle name="60% - Accent2 41" xfId="22728" xr:uid="{00000000-0005-0000-0000-000092570000}"/>
    <cellStyle name="60% - Accent2 41 2" xfId="22729" xr:uid="{00000000-0005-0000-0000-000093570000}"/>
    <cellStyle name="60% - Accent2 41 2 2" xfId="22730" xr:uid="{00000000-0005-0000-0000-000094570000}"/>
    <cellStyle name="60% - Accent2 41 2_Essbase BS Tax Accounts EOY" xfId="22731" xr:uid="{00000000-0005-0000-0000-000095570000}"/>
    <cellStyle name="60% - Accent2 41_Essbase BS Tax Accounts EOY" xfId="22732" xr:uid="{00000000-0005-0000-0000-000096570000}"/>
    <cellStyle name="60% - Accent2 42" xfId="22733" xr:uid="{00000000-0005-0000-0000-000097570000}"/>
    <cellStyle name="60% - Accent2 42 2" xfId="22734" xr:uid="{00000000-0005-0000-0000-000098570000}"/>
    <cellStyle name="60% - Accent2 42 2 2" xfId="22735" xr:uid="{00000000-0005-0000-0000-000099570000}"/>
    <cellStyle name="60% - Accent2 42 2_Essbase BS Tax Accounts EOY" xfId="22736" xr:uid="{00000000-0005-0000-0000-00009A570000}"/>
    <cellStyle name="60% - Accent2 42_Essbase BS Tax Accounts EOY" xfId="22737" xr:uid="{00000000-0005-0000-0000-00009B570000}"/>
    <cellStyle name="60% - Accent2 43" xfId="22738" xr:uid="{00000000-0005-0000-0000-00009C570000}"/>
    <cellStyle name="60% - Accent2 43 2" xfId="22739" xr:uid="{00000000-0005-0000-0000-00009D570000}"/>
    <cellStyle name="60% - Accent2 43 2 2" xfId="22740" xr:uid="{00000000-0005-0000-0000-00009E570000}"/>
    <cellStyle name="60% - Accent2 43 2_Essbase BS Tax Accounts EOY" xfId="22741" xr:uid="{00000000-0005-0000-0000-00009F570000}"/>
    <cellStyle name="60% - Accent2 43_Essbase BS Tax Accounts EOY" xfId="22742" xr:uid="{00000000-0005-0000-0000-0000A0570000}"/>
    <cellStyle name="60% - Accent2 44" xfId="22743" xr:uid="{00000000-0005-0000-0000-0000A1570000}"/>
    <cellStyle name="60% - Accent2 44 2" xfId="22744" xr:uid="{00000000-0005-0000-0000-0000A2570000}"/>
    <cellStyle name="60% - Accent2 44 2 2" xfId="22745" xr:uid="{00000000-0005-0000-0000-0000A3570000}"/>
    <cellStyle name="60% - Accent2 44 2_Essbase BS Tax Accounts EOY" xfId="22746" xr:uid="{00000000-0005-0000-0000-0000A4570000}"/>
    <cellStyle name="60% - Accent2 44_Essbase BS Tax Accounts EOY" xfId="22747" xr:uid="{00000000-0005-0000-0000-0000A5570000}"/>
    <cellStyle name="60% - Accent2 45" xfId="22748" xr:uid="{00000000-0005-0000-0000-0000A6570000}"/>
    <cellStyle name="60% - Accent2 45 2" xfId="22749" xr:uid="{00000000-0005-0000-0000-0000A7570000}"/>
    <cellStyle name="60% - Accent2 45 2 2" xfId="22750" xr:uid="{00000000-0005-0000-0000-0000A8570000}"/>
    <cellStyle name="60% - Accent2 45 2_Essbase BS Tax Accounts EOY" xfId="22751" xr:uid="{00000000-0005-0000-0000-0000A9570000}"/>
    <cellStyle name="60% - Accent2 45_Essbase BS Tax Accounts EOY" xfId="22752" xr:uid="{00000000-0005-0000-0000-0000AA570000}"/>
    <cellStyle name="60% - Accent2 46" xfId="22753" xr:uid="{00000000-0005-0000-0000-0000AB570000}"/>
    <cellStyle name="60% - Accent2 46 2" xfId="22754" xr:uid="{00000000-0005-0000-0000-0000AC570000}"/>
    <cellStyle name="60% - Accent2 46 2 2" xfId="22755" xr:uid="{00000000-0005-0000-0000-0000AD570000}"/>
    <cellStyle name="60% - Accent2 46 2_Essbase BS Tax Accounts EOY" xfId="22756" xr:uid="{00000000-0005-0000-0000-0000AE570000}"/>
    <cellStyle name="60% - Accent2 46_Essbase BS Tax Accounts EOY" xfId="22757" xr:uid="{00000000-0005-0000-0000-0000AF570000}"/>
    <cellStyle name="60% - Accent2 47" xfId="22758" xr:uid="{00000000-0005-0000-0000-0000B0570000}"/>
    <cellStyle name="60% - Accent2 47 2" xfId="22759" xr:uid="{00000000-0005-0000-0000-0000B1570000}"/>
    <cellStyle name="60% - Accent2 47 2 2" xfId="22760" xr:uid="{00000000-0005-0000-0000-0000B2570000}"/>
    <cellStyle name="60% - Accent2 47 2_Essbase BS Tax Accounts EOY" xfId="22761" xr:uid="{00000000-0005-0000-0000-0000B3570000}"/>
    <cellStyle name="60% - Accent2 47_Essbase BS Tax Accounts EOY" xfId="22762" xr:uid="{00000000-0005-0000-0000-0000B4570000}"/>
    <cellStyle name="60% - Accent2 48" xfId="22763" xr:uid="{00000000-0005-0000-0000-0000B5570000}"/>
    <cellStyle name="60% - Accent2 48 2" xfId="22764" xr:uid="{00000000-0005-0000-0000-0000B6570000}"/>
    <cellStyle name="60% - Accent2 48 2 2" xfId="22765" xr:uid="{00000000-0005-0000-0000-0000B7570000}"/>
    <cellStyle name="60% - Accent2 48 2_Essbase BS Tax Accounts EOY" xfId="22766" xr:uid="{00000000-0005-0000-0000-0000B8570000}"/>
    <cellStyle name="60% - Accent2 48_Essbase BS Tax Accounts EOY" xfId="22767" xr:uid="{00000000-0005-0000-0000-0000B9570000}"/>
    <cellStyle name="60% - Accent2 49" xfId="22768" xr:uid="{00000000-0005-0000-0000-0000BA570000}"/>
    <cellStyle name="60% - Accent2 49 2" xfId="22769" xr:uid="{00000000-0005-0000-0000-0000BB570000}"/>
    <cellStyle name="60% - Accent2 49 2 2" xfId="22770" xr:uid="{00000000-0005-0000-0000-0000BC570000}"/>
    <cellStyle name="60% - Accent2 49 2_Essbase BS Tax Accounts EOY" xfId="22771" xr:uid="{00000000-0005-0000-0000-0000BD570000}"/>
    <cellStyle name="60% - Accent2 49_Essbase BS Tax Accounts EOY" xfId="22772" xr:uid="{00000000-0005-0000-0000-0000BE570000}"/>
    <cellStyle name="60% - Accent2 5" xfId="22773" xr:uid="{00000000-0005-0000-0000-0000BF570000}"/>
    <cellStyle name="60% - Accent2 5 2" xfId="22774" xr:uid="{00000000-0005-0000-0000-0000C0570000}"/>
    <cellStyle name="60% - Accent2 5 2 2" xfId="22775" xr:uid="{00000000-0005-0000-0000-0000C1570000}"/>
    <cellStyle name="60% - Accent2 5 2 2 2" xfId="22776" xr:uid="{00000000-0005-0000-0000-0000C2570000}"/>
    <cellStyle name="60% - Accent2 5 2 2 2 2" xfId="22777" xr:uid="{00000000-0005-0000-0000-0000C3570000}"/>
    <cellStyle name="60% - Accent2 5 2 2 2_Essbase BS Tax Accounts EOY" xfId="22778" xr:uid="{00000000-0005-0000-0000-0000C4570000}"/>
    <cellStyle name="60% - Accent2 5 2 2_Essbase BS Tax Accounts EOY" xfId="22779" xr:uid="{00000000-0005-0000-0000-0000C5570000}"/>
    <cellStyle name="60% - Accent2 5 2 3" xfId="22780" xr:uid="{00000000-0005-0000-0000-0000C6570000}"/>
    <cellStyle name="60% - Accent2 5 2 3 2" xfId="22781" xr:uid="{00000000-0005-0000-0000-0000C7570000}"/>
    <cellStyle name="60% - Accent2 5 2 3 2 2" xfId="22782" xr:uid="{00000000-0005-0000-0000-0000C8570000}"/>
    <cellStyle name="60% - Accent2 5 2 3 2_Essbase BS Tax Accounts EOY" xfId="22783" xr:uid="{00000000-0005-0000-0000-0000C9570000}"/>
    <cellStyle name="60% - Accent2 5 2 3_Essbase BS Tax Accounts EOY" xfId="22784" xr:uid="{00000000-0005-0000-0000-0000CA570000}"/>
    <cellStyle name="60% - Accent2 5 2 4" xfId="22785" xr:uid="{00000000-0005-0000-0000-0000CB570000}"/>
    <cellStyle name="60% - Accent2 5 2 4 2" xfId="22786" xr:uid="{00000000-0005-0000-0000-0000CC570000}"/>
    <cellStyle name="60% - Accent2 5 2 4_Essbase BS Tax Accounts EOY" xfId="22787" xr:uid="{00000000-0005-0000-0000-0000CD570000}"/>
    <cellStyle name="60% - Accent2 5 2 5" xfId="22788" xr:uid="{00000000-0005-0000-0000-0000CE570000}"/>
    <cellStyle name="60% - Accent2 5 2_Essbase BS Tax Accounts EOY" xfId="22789" xr:uid="{00000000-0005-0000-0000-0000CF570000}"/>
    <cellStyle name="60% - Accent2 5 3" xfId="22790" xr:uid="{00000000-0005-0000-0000-0000D0570000}"/>
    <cellStyle name="60% - Accent2 5 3 2" xfId="22791" xr:uid="{00000000-0005-0000-0000-0000D1570000}"/>
    <cellStyle name="60% - Accent2 5 3 2 2" xfId="22792" xr:uid="{00000000-0005-0000-0000-0000D2570000}"/>
    <cellStyle name="60% - Accent2 5 3 2_Essbase BS Tax Accounts EOY" xfId="22793" xr:uid="{00000000-0005-0000-0000-0000D3570000}"/>
    <cellStyle name="60% - Accent2 5 3_Essbase BS Tax Accounts EOY" xfId="22794" xr:uid="{00000000-0005-0000-0000-0000D4570000}"/>
    <cellStyle name="60% - Accent2 5 4" xfId="22795" xr:uid="{00000000-0005-0000-0000-0000D5570000}"/>
    <cellStyle name="60% - Accent2 5 4 2" xfId="22796" xr:uid="{00000000-0005-0000-0000-0000D6570000}"/>
    <cellStyle name="60% - Accent2 5 4_Essbase BS Tax Accounts EOY" xfId="22797" xr:uid="{00000000-0005-0000-0000-0000D7570000}"/>
    <cellStyle name="60% - Accent2 5_Essbase BS Tax Accounts EOY" xfId="22798" xr:uid="{00000000-0005-0000-0000-0000D8570000}"/>
    <cellStyle name="60% - Accent2 50" xfId="22799" xr:uid="{00000000-0005-0000-0000-0000D9570000}"/>
    <cellStyle name="60% - Accent2 50 2" xfId="22800" xr:uid="{00000000-0005-0000-0000-0000DA570000}"/>
    <cellStyle name="60% - Accent2 50 2 2" xfId="22801" xr:uid="{00000000-0005-0000-0000-0000DB570000}"/>
    <cellStyle name="60% - Accent2 50 2_Essbase BS Tax Accounts EOY" xfId="22802" xr:uid="{00000000-0005-0000-0000-0000DC570000}"/>
    <cellStyle name="60% - Accent2 50_Essbase BS Tax Accounts EOY" xfId="22803" xr:uid="{00000000-0005-0000-0000-0000DD570000}"/>
    <cellStyle name="60% - Accent2 51" xfId="22804" xr:uid="{00000000-0005-0000-0000-0000DE570000}"/>
    <cellStyle name="60% - Accent2 51 2" xfId="22805" xr:uid="{00000000-0005-0000-0000-0000DF570000}"/>
    <cellStyle name="60% - Accent2 51 2 2" xfId="22806" xr:uid="{00000000-0005-0000-0000-0000E0570000}"/>
    <cellStyle name="60% - Accent2 51 2_Essbase BS Tax Accounts EOY" xfId="22807" xr:uid="{00000000-0005-0000-0000-0000E1570000}"/>
    <cellStyle name="60% - Accent2 51_Essbase BS Tax Accounts EOY" xfId="22808" xr:uid="{00000000-0005-0000-0000-0000E2570000}"/>
    <cellStyle name="60% - Accent2 52" xfId="22809" xr:uid="{00000000-0005-0000-0000-0000E3570000}"/>
    <cellStyle name="60% - Accent2 52 2" xfId="22810" xr:uid="{00000000-0005-0000-0000-0000E4570000}"/>
    <cellStyle name="60% - Accent2 52 2 2" xfId="22811" xr:uid="{00000000-0005-0000-0000-0000E5570000}"/>
    <cellStyle name="60% - Accent2 52 2_Essbase BS Tax Accounts EOY" xfId="22812" xr:uid="{00000000-0005-0000-0000-0000E6570000}"/>
    <cellStyle name="60% - Accent2 52_Essbase BS Tax Accounts EOY" xfId="22813" xr:uid="{00000000-0005-0000-0000-0000E7570000}"/>
    <cellStyle name="60% - Accent2 53" xfId="22814" xr:uid="{00000000-0005-0000-0000-0000E8570000}"/>
    <cellStyle name="60% - Accent2 53 2" xfId="22815" xr:uid="{00000000-0005-0000-0000-0000E9570000}"/>
    <cellStyle name="60% - Accent2 53 2 2" xfId="22816" xr:uid="{00000000-0005-0000-0000-0000EA570000}"/>
    <cellStyle name="60% - Accent2 53 2_Essbase BS Tax Accounts EOY" xfId="22817" xr:uid="{00000000-0005-0000-0000-0000EB570000}"/>
    <cellStyle name="60% - Accent2 53_Essbase BS Tax Accounts EOY" xfId="22818" xr:uid="{00000000-0005-0000-0000-0000EC570000}"/>
    <cellStyle name="60% - Accent2 54" xfId="22819" xr:uid="{00000000-0005-0000-0000-0000ED570000}"/>
    <cellStyle name="60% - Accent2 54 2" xfId="22820" xr:uid="{00000000-0005-0000-0000-0000EE570000}"/>
    <cellStyle name="60% - Accent2 54 2 2" xfId="22821" xr:uid="{00000000-0005-0000-0000-0000EF570000}"/>
    <cellStyle name="60% - Accent2 54 2_Essbase BS Tax Accounts EOY" xfId="22822" xr:uid="{00000000-0005-0000-0000-0000F0570000}"/>
    <cellStyle name="60% - Accent2 54_Essbase BS Tax Accounts EOY" xfId="22823" xr:uid="{00000000-0005-0000-0000-0000F1570000}"/>
    <cellStyle name="60% - Accent2 55" xfId="22824" xr:uid="{00000000-0005-0000-0000-0000F2570000}"/>
    <cellStyle name="60% - Accent2 55 2" xfId="22825" xr:uid="{00000000-0005-0000-0000-0000F3570000}"/>
    <cellStyle name="60% - Accent2 55 2 2" xfId="22826" xr:uid="{00000000-0005-0000-0000-0000F4570000}"/>
    <cellStyle name="60% - Accent2 55 2_Essbase BS Tax Accounts EOY" xfId="22827" xr:uid="{00000000-0005-0000-0000-0000F5570000}"/>
    <cellStyle name="60% - Accent2 55_Essbase BS Tax Accounts EOY" xfId="22828" xr:uid="{00000000-0005-0000-0000-0000F6570000}"/>
    <cellStyle name="60% - Accent2 56" xfId="22829" xr:uid="{00000000-0005-0000-0000-0000F7570000}"/>
    <cellStyle name="60% - Accent2 56 2" xfId="22830" xr:uid="{00000000-0005-0000-0000-0000F8570000}"/>
    <cellStyle name="60% - Accent2 56 2 2" xfId="22831" xr:uid="{00000000-0005-0000-0000-0000F9570000}"/>
    <cellStyle name="60% - Accent2 56 2_Essbase BS Tax Accounts EOY" xfId="22832" xr:uid="{00000000-0005-0000-0000-0000FA570000}"/>
    <cellStyle name="60% - Accent2 56_Essbase BS Tax Accounts EOY" xfId="22833" xr:uid="{00000000-0005-0000-0000-0000FB570000}"/>
    <cellStyle name="60% - Accent2 57" xfId="22834" xr:uid="{00000000-0005-0000-0000-0000FC570000}"/>
    <cellStyle name="60% - Accent2 57 2" xfId="22835" xr:uid="{00000000-0005-0000-0000-0000FD570000}"/>
    <cellStyle name="60% - Accent2 57 2 2" xfId="22836" xr:uid="{00000000-0005-0000-0000-0000FE570000}"/>
    <cellStyle name="60% - Accent2 57 2_Essbase BS Tax Accounts EOY" xfId="22837" xr:uid="{00000000-0005-0000-0000-0000FF570000}"/>
    <cellStyle name="60% - Accent2 57_Essbase BS Tax Accounts EOY" xfId="22838" xr:uid="{00000000-0005-0000-0000-000000580000}"/>
    <cellStyle name="60% - Accent2 58" xfId="22839" xr:uid="{00000000-0005-0000-0000-000001580000}"/>
    <cellStyle name="60% - Accent2 58 2" xfId="22840" xr:uid="{00000000-0005-0000-0000-000002580000}"/>
    <cellStyle name="60% - Accent2 58 2 2" xfId="22841" xr:uid="{00000000-0005-0000-0000-000003580000}"/>
    <cellStyle name="60% - Accent2 58 2_Essbase BS Tax Accounts EOY" xfId="22842" xr:uid="{00000000-0005-0000-0000-000004580000}"/>
    <cellStyle name="60% - Accent2 58_Essbase BS Tax Accounts EOY" xfId="22843" xr:uid="{00000000-0005-0000-0000-000005580000}"/>
    <cellStyle name="60% - Accent2 59" xfId="22844" xr:uid="{00000000-0005-0000-0000-000006580000}"/>
    <cellStyle name="60% - Accent2 59 2" xfId="22845" xr:uid="{00000000-0005-0000-0000-000007580000}"/>
    <cellStyle name="60% - Accent2 59 2 2" xfId="22846" xr:uid="{00000000-0005-0000-0000-000008580000}"/>
    <cellStyle name="60% - Accent2 59 2_Essbase BS Tax Accounts EOY" xfId="22847" xr:uid="{00000000-0005-0000-0000-000009580000}"/>
    <cellStyle name="60% - Accent2 59_Essbase BS Tax Accounts EOY" xfId="22848" xr:uid="{00000000-0005-0000-0000-00000A580000}"/>
    <cellStyle name="60% - Accent2 6" xfId="22849" xr:uid="{00000000-0005-0000-0000-00000B580000}"/>
    <cellStyle name="60% - Accent2 6 2" xfId="22850" xr:uid="{00000000-0005-0000-0000-00000C580000}"/>
    <cellStyle name="60% - Accent2 6 2 2" xfId="22851" xr:uid="{00000000-0005-0000-0000-00000D580000}"/>
    <cellStyle name="60% - Accent2 6 2 2 2" xfId="22852" xr:uid="{00000000-0005-0000-0000-00000E580000}"/>
    <cellStyle name="60% - Accent2 6 2 2_Essbase BS Tax Accounts EOY" xfId="22853" xr:uid="{00000000-0005-0000-0000-00000F580000}"/>
    <cellStyle name="60% - Accent2 6 2_Essbase BS Tax Accounts EOY" xfId="22854" xr:uid="{00000000-0005-0000-0000-000010580000}"/>
    <cellStyle name="60% - Accent2 6 3" xfId="22855" xr:uid="{00000000-0005-0000-0000-000011580000}"/>
    <cellStyle name="60% - Accent2 6 3 2" xfId="22856" xr:uid="{00000000-0005-0000-0000-000012580000}"/>
    <cellStyle name="60% - Accent2 6 3 2 2" xfId="22857" xr:uid="{00000000-0005-0000-0000-000013580000}"/>
    <cellStyle name="60% - Accent2 6 3 2_Essbase BS Tax Accounts EOY" xfId="22858" xr:uid="{00000000-0005-0000-0000-000014580000}"/>
    <cellStyle name="60% - Accent2 6 3_Essbase BS Tax Accounts EOY" xfId="22859" xr:uid="{00000000-0005-0000-0000-000015580000}"/>
    <cellStyle name="60% - Accent2 6 4" xfId="22860" xr:uid="{00000000-0005-0000-0000-000016580000}"/>
    <cellStyle name="60% - Accent2 6 4 2" xfId="22861" xr:uid="{00000000-0005-0000-0000-000017580000}"/>
    <cellStyle name="60% - Accent2 6 4_Essbase BS Tax Accounts EOY" xfId="22862" xr:uid="{00000000-0005-0000-0000-000018580000}"/>
    <cellStyle name="60% - Accent2 6_Essbase BS Tax Accounts EOY" xfId="22863" xr:uid="{00000000-0005-0000-0000-000019580000}"/>
    <cellStyle name="60% - Accent2 60" xfId="22864" xr:uid="{00000000-0005-0000-0000-00001A580000}"/>
    <cellStyle name="60% - Accent2 60 2" xfId="22865" xr:uid="{00000000-0005-0000-0000-00001B580000}"/>
    <cellStyle name="60% - Accent2 60 2 2" xfId="22866" xr:uid="{00000000-0005-0000-0000-00001C580000}"/>
    <cellStyle name="60% - Accent2 60 2_Essbase BS Tax Accounts EOY" xfId="22867" xr:uid="{00000000-0005-0000-0000-00001D580000}"/>
    <cellStyle name="60% - Accent2 60 3" xfId="22868" xr:uid="{00000000-0005-0000-0000-00001E580000}"/>
    <cellStyle name="60% - Accent2 60_Essbase BS Tax Accounts EOY" xfId="22869" xr:uid="{00000000-0005-0000-0000-00001F580000}"/>
    <cellStyle name="60% - Accent2 61" xfId="22870" xr:uid="{00000000-0005-0000-0000-000020580000}"/>
    <cellStyle name="60% - Accent2 61 2" xfId="22871" xr:uid="{00000000-0005-0000-0000-000021580000}"/>
    <cellStyle name="60% - Accent2 61_Essbase BS Tax Accounts EOY" xfId="22872" xr:uid="{00000000-0005-0000-0000-000022580000}"/>
    <cellStyle name="60% - Accent2 62" xfId="22873" xr:uid="{00000000-0005-0000-0000-000023580000}"/>
    <cellStyle name="60% - Accent2 62 2" xfId="22874" xr:uid="{00000000-0005-0000-0000-000024580000}"/>
    <cellStyle name="60% - Accent2 62_Essbase BS Tax Accounts EOY" xfId="22875" xr:uid="{00000000-0005-0000-0000-000025580000}"/>
    <cellStyle name="60% - Accent2 63" xfId="22876" xr:uid="{00000000-0005-0000-0000-000026580000}"/>
    <cellStyle name="60% - Accent2 64" xfId="22877" xr:uid="{00000000-0005-0000-0000-000027580000}"/>
    <cellStyle name="60% - Accent2 65" xfId="22878" xr:uid="{00000000-0005-0000-0000-000028580000}"/>
    <cellStyle name="60% - Accent2 66" xfId="22879" xr:uid="{00000000-0005-0000-0000-000029580000}"/>
    <cellStyle name="60% - Accent2 67" xfId="22880" xr:uid="{00000000-0005-0000-0000-00002A580000}"/>
    <cellStyle name="60% - Accent2 68" xfId="22881" xr:uid="{00000000-0005-0000-0000-00002B580000}"/>
    <cellStyle name="60% - Accent2 69" xfId="22882" xr:uid="{00000000-0005-0000-0000-00002C580000}"/>
    <cellStyle name="60% - Accent2 7" xfId="22883" xr:uid="{00000000-0005-0000-0000-00002D580000}"/>
    <cellStyle name="60% - Accent2 7 2" xfId="22884" xr:uid="{00000000-0005-0000-0000-00002E580000}"/>
    <cellStyle name="60% - Accent2 7 2 2" xfId="22885" xr:uid="{00000000-0005-0000-0000-00002F580000}"/>
    <cellStyle name="60% - Accent2 7 2 2 2" xfId="22886" xr:uid="{00000000-0005-0000-0000-000030580000}"/>
    <cellStyle name="60% - Accent2 7 2 2_Essbase BS Tax Accounts EOY" xfId="22887" xr:uid="{00000000-0005-0000-0000-000031580000}"/>
    <cellStyle name="60% - Accent2 7 2_Essbase BS Tax Accounts EOY" xfId="22888" xr:uid="{00000000-0005-0000-0000-000032580000}"/>
    <cellStyle name="60% - Accent2 7 3" xfId="22889" xr:uid="{00000000-0005-0000-0000-000033580000}"/>
    <cellStyle name="60% - Accent2 7 3 2" xfId="22890" xr:uid="{00000000-0005-0000-0000-000034580000}"/>
    <cellStyle name="60% - Accent2 7 3 2 2" xfId="22891" xr:uid="{00000000-0005-0000-0000-000035580000}"/>
    <cellStyle name="60% - Accent2 7 3 2_Essbase BS Tax Accounts EOY" xfId="22892" xr:uid="{00000000-0005-0000-0000-000036580000}"/>
    <cellStyle name="60% - Accent2 7 3_Essbase BS Tax Accounts EOY" xfId="22893" xr:uid="{00000000-0005-0000-0000-000037580000}"/>
    <cellStyle name="60% - Accent2 7 4" xfId="22894" xr:uid="{00000000-0005-0000-0000-000038580000}"/>
    <cellStyle name="60% - Accent2 7 4 2" xfId="22895" xr:uid="{00000000-0005-0000-0000-000039580000}"/>
    <cellStyle name="60% - Accent2 7 4_Essbase BS Tax Accounts EOY" xfId="22896" xr:uid="{00000000-0005-0000-0000-00003A580000}"/>
    <cellStyle name="60% - Accent2 7_Essbase BS Tax Accounts EOY" xfId="22897" xr:uid="{00000000-0005-0000-0000-00003B580000}"/>
    <cellStyle name="60% - Accent2 70" xfId="22898" xr:uid="{00000000-0005-0000-0000-00003C580000}"/>
    <cellStyle name="60% - Accent2 71" xfId="22899" xr:uid="{00000000-0005-0000-0000-00003D580000}"/>
    <cellStyle name="60% - Accent2 72" xfId="22900" xr:uid="{00000000-0005-0000-0000-00003E580000}"/>
    <cellStyle name="60% - Accent2 73" xfId="22901" xr:uid="{00000000-0005-0000-0000-00003F580000}"/>
    <cellStyle name="60% - Accent2 74" xfId="22902" xr:uid="{00000000-0005-0000-0000-000040580000}"/>
    <cellStyle name="60% - Accent2 75" xfId="22903" xr:uid="{00000000-0005-0000-0000-000041580000}"/>
    <cellStyle name="60% - Accent2 76" xfId="22904" xr:uid="{00000000-0005-0000-0000-000042580000}"/>
    <cellStyle name="60% - Accent2 77" xfId="22905" xr:uid="{00000000-0005-0000-0000-000043580000}"/>
    <cellStyle name="60% - Accent2 78" xfId="22906" xr:uid="{00000000-0005-0000-0000-000044580000}"/>
    <cellStyle name="60% - Accent2 79" xfId="22907" xr:uid="{00000000-0005-0000-0000-000045580000}"/>
    <cellStyle name="60% - Accent2 8" xfId="22908" xr:uid="{00000000-0005-0000-0000-000046580000}"/>
    <cellStyle name="60% - Accent2 8 2" xfId="22909" xr:uid="{00000000-0005-0000-0000-000047580000}"/>
    <cellStyle name="60% - Accent2 8 2 2" xfId="22910" xr:uid="{00000000-0005-0000-0000-000048580000}"/>
    <cellStyle name="60% - Accent2 8 2 2 2" xfId="22911" xr:uid="{00000000-0005-0000-0000-000049580000}"/>
    <cellStyle name="60% - Accent2 8 2 2_Essbase BS Tax Accounts EOY" xfId="22912" xr:uid="{00000000-0005-0000-0000-00004A580000}"/>
    <cellStyle name="60% - Accent2 8 2_Essbase BS Tax Accounts EOY" xfId="22913" xr:uid="{00000000-0005-0000-0000-00004B580000}"/>
    <cellStyle name="60% - Accent2 8 3" xfId="22914" xr:uid="{00000000-0005-0000-0000-00004C580000}"/>
    <cellStyle name="60% - Accent2 8 3 2" xfId="22915" xr:uid="{00000000-0005-0000-0000-00004D580000}"/>
    <cellStyle name="60% - Accent2 8 3 2 2" xfId="22916" xr:uid="{00000000-0005-0000-0000-00004E580000}"/>
    <cellStyle name="60% - Accent2 8 3 2_Essbase BS Tax Accounts EOY" xfId="22917" xr:uid="{00000000-0005-0000-0000-00004F580000}"/>
    <cellStyle name="60% - Accent2 8 3_Essbase BS Tax Accounts EOY" xfId="22918" xr:uid="{00000000-0005-0000-0000-000050580000}"/>
    <cellStyle name="60% - Accent2 8 4" xfId="22919" xr:uid="{00000000-0005-0000-0000-000051580000}"/>
    <cellStyle name="60% - Accent2 8 4 2" xfId="22920" xr:uid="{00000000-0005-0000-0000-000052580000}"/>
    <cellStyle name="60% - Accent2 8 4_Essbase BS Tax Accounts EOY" xfId="22921" xr:uid="{00000000-0005-0000-0000-000053580000}"/>
    <cellStyle name="60% - Accent2 8_Essbase BS Tax Accounts EOY" xfId="22922" xr:uid="{00000000-0005-0000-0000-000054580000}"/>
    <cellStyle name="60% - Accent2 80" xfId="22923" xr:uid="{00000000-0005-0000-0000-000055580000}"/>
    <cellStyle name="60% - Accent2 81" xfId="22924" xr:uid="{00000000-0005-0000-0000-000056580000}"/>
    <cellStyle name="60% - Accent2 82" xfId="22925" xr:uid="{00000000-0005-0000-0000-000057580000}"/>
    <cellStyle name="60% - Accent2 83" xfId="22926" xr:uid="{00000000-0005-0000-0000-000058580000}"/>
    <cellStyle name="60% - Accent2 84" xfId="22927" xr:uid="{00000000-0005-0000-0000-000059580000}"/>
    <cellStyle name="60% - Accent2 85" xfId="22928" xr:uid="{00000000-0005-0000-0000-00005A580000}"/>
    <cellStyle name="60% - Accent2 86" xfId="22929" xr:uid="{00000000-0005-0000-0000-00005B580000}"/>
    <cellStyle name="60% - Accent2 87" xfId="22930" xr:uid="{00000000-0005-0000-0000-00005C580000}"/>
    <cellStyle name="60% - Accent2 88" xfId="22931" xr:uid="{00000000-0005-0000-0000-00005D580000}"/>
    <cellStyle name="60% - Accent2 89" xfId="22932" xr:uid="{00000000-0005-0000-0000-00005E580000}"/>
    <cellStyle name="60% - Accent2 9" xfId="22933" xr:uid="{00000000-0005-0000-0000-00005F580000}"/>
    <cellStyle name="60% - Accent2 9 2" xfId="22934" xr:uid="{00000000-0005-0000-0000-000060580000}"/>
    <cellStyle name="60% - Accent2 9 2 2" xfId="22935" xr:uid="{00000000-0005-0000-0000-000061580000}"/>
    <cellStyle name="60% - Accent2 9 2 2 2" xfId="22936" xr:uid="{00000000-0005-0000-0000-000062580000}"/>
    <cellStyle name="60% - Accent2 9 2 2_Essbase BS Tax Accounts EOY" xfId="22937" xr:uid="{00000000-0005-0000-0000-000063580000}"/>
    <cellStyle name="60% - Accent2 9 2_Essbase BS Tax Accounts EOY" xfId="22938" xr:uid="{00000000-0005-0000-0000-000064580000}"/>
    <cellStyle name="60% - Accent2 9 3" xfId="22939" xr:uid="{00000000-0005-0000-0000-000065580000}"/>
    <cellStyle name="60% - Accent2 9 3 2" xfId="22940" xr:uid="{00000000-0005-0000-0000-000066580000}"/>
    <cellStyle name="60% - Accent2 9 3 2 2" xfId="22941" xr:uid="{00000000-0005-0000-0000-000067580000}"/>
    <cellStyle name="60% - Accent2 9 3 2_Essbase BS Tax Accounts EOY" xfId="22942" xr:uid="{00000000-0005-0000-0000-000068580000}"/>
    <cellStyle name="60% - Accent2 9 3_Essbase BS Tax Accounts EOY" xfId="22943" xr:uid="{00000000-0005-0000-0000-000069580000}"/>
    <cellStyle name="60% - Accent2 9 4" xfId="22944" xr:uid="{00000000-0005-0000-0000-00006A580000}"/>
    <cellStyle name="60% - Accent2 9 4 2" xfId="22945" xr:uid="{00000000-0005-0000-0000-00006B580000}"/>
    <cellStyle name="60% - Accent2 9 4_Essbase BS Tax Accounts EOY" xfId="22946" xr:uid="{00000000-0005-0000-0000-00006C580000}"/>
    <cellStyle name="60% - Accent2 9_Essbase BS Tax Accounts EOY" xfId="22947" xr:uid="{00000000-0005-0000-0000-00006D580000}"/>
    <cellStyle name="60% - Accent2 90" xfId="22948" xr:uid="{00000000-0005-0000-0000-00006E580000}"/>
    <cellStyle name="60% - Accent2 91" xfId="22949" xr:uid="{00000000-0005-0000-0000-00006F580000}"/>
    <cellStyle name="60% - Accent2 92" xfId="22950" xr:uid="{00000000-0005-0000-0000-000070580000}"/>
    <cellStyle name="60% - Accent2 93" xfId="22951" xr:uid="{00000000-0005-0000-0000-000071580000}"/>
    <cellStyle name="60% - Accent2 94" xfId="22952" xr:uid="{00000000-0005-0000-0000-000072580000}"/>
    <cellStyle name="60% - Accent2 95" xfId="22953" xr:uid="{00000000-0005-0000-0000-000073580000}"/>
    <cellStyle name="60% - Accent2 96" xfId="22954" xr:uid="{00000000-0005-0000-0000-000074580000}"/>
    <cellStyle name="60% - Accent2 97" xfId="22955" xr:uid="{00000000-0005-0000-0000-000075580000}"/>
    <cellStyle name="60% - Accent2 98" xfId="22956" xr:uid="{00000000-0005-0000-0000-000076580000}"/>
    <cellStyle name="60% - Accent2 99" xfId="22957" xr:uid="{00000000-0005-0000-0000-000077580000}"/>
    <cellStyle name="60% - Accent3" xfId="15" builtinId="40" customBuiltin="1"/>
    <cellStyle name="60% - Accent3 10" xfId="22958" xr:uid="{00000000-0005-0000-0000-000079580000}"/>
    <cellStyle name="60% - Accent3 10 2" xfId="22959" xr:uid="{00000000-0005-0000-0000-00007A580000}"/>
    <cellStyle name="60% - Accent3 10 2 2" xfId="22960" xr:uid="{00000000-0005-0000-0000-00007B580000}"/>
    <cellStyle name="60% - Accent3 10 2 2 2" xfId="22961" xr:uid="{00000000-0005-0000-0000-00007C580000}"/>
    <cellStyle name="60% - Accent3 10 2 2_Essbase BS Tax Accounts EOY" xfId="22962" xr:uid="{00000000-0005-0000-0000-00007D580000}"/>
    <cellStyle name="60% - Accent3 10 2_Essbase BS Tax Accounts EOY" xfId="22963" xr:uid="{00000000-0005-0000-0000-00007E580000}"/>
    <cellStyle name="60% - Accent3 10 3" xfId="22964" xr:uid="{00000000-0005-0000-0000-00007F580000}"/>
    <cellStyle name="60% - Accent3 10 3 2" xfId="22965" xr:uid="{00000000-0005-0000-0000-000080580000}"/>
    <cellStyle name="60% - Accent3 10 3 2 2" xfId="22966" xr:uid="{00000000-0005-0000-0000-000081580000}"/>
    <cellStyle name="60% - Accent3 10 3 2_Essbase BS Tax Accounts EOY" xfId="22967" xr:uid="{00000000-0005-0000-0000-000082580000}"/>
    <cellStyle name="60% - Accent3 10 3_Essbase BS Tax Accounts EOY" xfId="22968" xr:uid="{00000000-0005-0000-0000-000083580000}"/>
    <cellStyle name="60% - Accent3 10 4" xfId="22969" xr:uid="{00000000-0005-0000-0000-000084580000}"/>
    <cellStyle name="60% - Accent3 10 4 2" xfId="22970" xr:uid="{00000000-0005-0000-0000-000085580000}"/>
    <cellStyle name="60% - Accent3 10 4_Essbase BS Tax Accounts EOY" xfId="22971" xr:uid="{00000000-0005-0000-0000-000086580000}"/>
    <cellStyle name="60% - Accent3 10_Essbase BS Tax Accounts EOY" xfId="22972" xr:uid="{00000000-0005-0000-0000-000087580000}"/>
    <cellStyle name="60% - Accent3 100" xfId="22973" xr:uid="{00000000-0005-0000-0000-000088580000}"/>
    <cellStyle name="60% - Accent3 101" xfId="22974" xr:uid="{00000000-0005-0000-0000-000089580000}"/>
    <cellStyle name="60% - Accent3 102" xfId="22975" xr:uid="{00000000-0005-0000-0000-00008A580000}"/>
    <cellStyle name="60% - Accent3 11" xfId="22976" xr:uid="{00000000-0005-0000-0000-00008B580000}"/>
    <cellStyle name="60% - Accent3 11 2" xfId="22977" xr:uid="{00000000-0005-0000-0000-00008C580000}"/>
    <cellStyle name="60% - Accent3 11 2 2" xfId="22978" xr:uid="{00000000-0005-0000-0000-00008D580000}"/>
    <cellStyle name="60% - Accent3 11 2 2 2" xfId="22979" xr:uid="{00000000-0005-0000-0000-00008E580000}"/>
    <cellStyle name="60% - Accent3 11 2 2_Essbase BS Tax Accounts EOY" xfId="22980" xr:uid="{00000000-0005-0000-0000-00008F580000}"/>
    <cellStyle name="60% - Accent3 11 2_Essbase BS Tax Accounts EOY" xfId="22981" xr:uid="{00000000-0005-0000-0000-000090580000}"/>
    <cellStyle name="60% - Accent3 11 3" xfId="22982" xr:uid="{00000000-0005-0000-0000-000091580000}"/>
    <cellStyle name="60% - Accent3 11 3 2" xfId="22983" xr:uid="{00000000-0005-0000-0000-000092580000}"/>
    <cellStyle name="60% - Accent3 11 3 2 2" xfId="22984" xr:uid="{00000000-0005-0000-0000-000093580000}"/>
    <cellStyle name="60% - Accent3 11 3 2_Essbase BS Tax Accounts EOY" xfId="22985" xr:uid="{00000000-0005-0000-0000-000094580000}"/>
    <cellStyle name="60% - Accent3 11 3_Essbase BS Tax Accounts EOY" xfId="22986" xr:uid="{00000000-0005-0000-0000-000095580000}"/>
    <cellStyle name="60% - Accent3 11 4" xfId="22987" xr:uid="{00000000-0005-0000-0000-000096580000}"/>
    <cellStyle name="60% - Accent3 11 4 2" xfId="22988" xr:uid="{00000000-0005-0000-0000-000097580000}"/>
    <cellStyle name="60% - Accent3 11 4_Essbase BS Tax Accounts EOY" xfId="22989" xr:uid="{00000000-0005-0000-0000-000098580000}"/>
    <cellStyle name="60% - Accent3 11_Essbase BS Tax Accounts EOY" xfId="22990" xr:uid="{00000000-0005-0000-0000-000099580000}"/>
    <cellStyle name="60% - Accent3 12" xfId="22991" xr:uid="{00000000-0005-0000-0000-00009A580000}"/>
    <cellStyle name="60% - Accent3 12 2" xfId="22992" xr:uid="{00000000-0005-0000-0000-00009B580000}"/>
    <cellStyle name="60% - Accent3 12 2 2" xfId="22993" xr:uid="{00000000-0005-0000-0000-00009C580000}"/>
    <cellStyle name="60% - Accent3 12 2 2 2" xfId="22994" xr:uid="{00000000-0005-0000-0000-00009D580000}"/>
    <cellStyle name="60% - Accent3 12 2 2_Essbase BS Tax Accounts EOY" xfId="22995" xr:uid="{00000000-0005-0000-0000-00009E580000}"/>
    <cellStyle name="60% - Accent3 12 2_Essbase BS Tax Accounts EOY" xfId="22996" xr:uid="{00000000-0005-0000-0000-00009F580000}"/>
    <cellStyle name="60% - Accent3 12 3" xfId="22997" xr:uid="{00000000-0005-0000-0000-0000A0580000}"/>
    <cellStyle name="60% - Accent3 12 3 2" xfId="22998" xr:uid="{00000000-0005-0000-0000-0000A1580000}"/>
    <cellStyle name="60% - Accent3 12 3 2 2" xfId="22999" xr:uid="{00000000-0005-0000-0000-0000A2580000}"/>
    <cellStyle name="60% - Accent3 12 3 2_Essbase BS Tax Accounts EOY" xfId="23000" xr:uid="{00000000-0005-0000-0000-0000A3580000}"/>
    <cellStyle name="60% - Accent3 12 3_Essbase BS Tax Accounts EOY" xfId="23001" xr:uid="{00000000-0005-0000-0000-0000A4580000}"/>
    <cellStyle name="60% - Accent3 12 4" xfId="23002" xr:uid="{00000000-0005-0000-0000-0000A5580000}"/>
    <cellStyle name="60% - Accent3 12 4 2" xfId="23003" xr:uid="{00000000-0005-0000-0000-0000A6580000}"/>
    <cellStyle name="60% - Accent3 12 4_Essbase BS Tax Accounts EOY" xfId="23004" xr:uid="{00000000-0005-0000-0000-0000A7580000}"/>
    <cellStyle name="60% - Accent3 12_Essbase BS Tax Accounts EOY" xfId="23005" xr:uid="{00000000-0005-0000-0000-0000A8580000}"/>
    <cellStyle name="60% - Accent3 13" xfId="23006" xr:uid="{00000000-0005-0000-0000-0000A9580000}"/>
    <cellStyle name="60% - Accent3 13 2" xfId="23007" xr:uid="{00000000-0005-0000-0000-0000AA580000}"/>
    <cellStyle name="60% - Accent3 13 2 2" xfId="23008" xr:uid="{00000000-0005-0000-0000-0000AB580000}"/>
    <cellStyle name="60% - Accent3 13 2 2 2" xfId="23009" xr:uid="{00000000-0005-0000-0000-0000AC580000}"/>
    <cellStyle name="60% - Accent3 13 2 2_Essbase BS Tax Accounts EOY" xfId="23010" xr:uid="{00000000-0005-0000-0000-0000AD580000}"/>
    <cellStyle name="60% - Accent3 13 2_Essbase BS Tax Accounts EOY" xfId="23011" xr:uid="{00000000-0005-0000-0000-0000AE580000}"/>
    <cellStyle name="60% - Accent3 13 3" xfId="23012" xr:uid="{00000000-0005-0000-0000-0000AF580000}"/>
    <cellStyle name="60% - Accent3 13 3 2" xfId="23013" xr:uid="{00000000-0005-0000-0000-0000B0580000}"/>
    <cellStyle name="60% - Accent3 13 3 2 2" xfId="23014" xr:uid="{00000000-0005-0000-0000-0000B1580000}"/>
    <cellStyle name="60% - Accent3 13 3 2_Essbase BS Tax Accounts EOY" xfId="23015" xr:uid="{00000000-0005-0000-0000-0000B2580000}"/>
    <cellStyle name="60% - Accent3 13 3_Essbase BS Tax Accounts EOY" xfId="23016" xr:uid="{00000000-0005-0000-0000-0000B3580000}"/>
    <cellStyle name="60% - Accent3 13 4" xfId="23017" xr:uid="{00000000-0005-0000-0000-0000B4580000}"/>
    <cellStyle name="60% - Accent3 13 4 2" xfId="23018" xr:uid="{00000000-0005-0000-0000-0000B5580000}"/>
    <cellStyle name="60% - Accent3 13 4_Essbase BS Tax Accounts EOY" xfId="23019" xr:uid="{00000000-0005-0000-0000-0000B6580000}"/>
    <cellStyle name="60% - Accent3 13_Essbase BS Tax Accounts EOY" xfId="23020" xr:uid="{00000000-0005-0000-0000-0000B7580000}"/>
    <cellStyle name="60% - Accent3 14" xfId="23021" xr:uid="{00000000-0005-0000-0000-0000B8580000}"/>
    <cellStyle name="60% - Accent3 14 2" xfId="23022" xr:uid="{00000000-0005-0000-0000-0000B9580000}"/>
    <cellStyle name="60% - Accent3 14 2 2" xfId="23023" xr:uid="{00000000-0005-0000-0000-0000BA580000}"/>
    <cellStyle name="60% - Accent3 14 2 2 2" xfId="23024" xr:uid="{00000000-0005-0000-0000-0000BB580000}"/>
    <cellStyle name="60% - Accent3 14 2 2_Essbase BS Tax Accounts EOY" xfId="23025" xr:uid="{00000000-0005-0000-0000-0000BC580000}"/>
    <cellStyle name="60% - Accent3 14 2_Essbase BS Tax Accounts EOY" xfId="23026" xr:uid="{00000000-0005-0000-0000-0000BD580000}"/>
    <cellStyle name="60% - Accent3 14 3" xfId="23027" xr:uid="{00000000-0005-0000-0000-0000BE580000}"/>
    <cellStyle name="60% - Accent3 14 3 2" xfId="23028" xr:uid="{00000000-0005-0000-0000-0000BF580000}"/>
    <cellStyle name="60% - Accent3 14 3 2 2" xfId="23029" xr:uid="{00000000-0005-0000-0000-0000C0580000}"/>
    <cellStyle name="60% - Accent3 14 3 2_Essbase BS Tax Accounts EOY" xfId="23030" xr:uid="{00000000-0005-0000-0000-0000C1580000}"/>
    <cellStyle name="60% - Accent3 14 3_Essbase BS Tax Accounts EOY" xfId="23031" xr:uid="{00000000-0005-0000-0000-0000C2580000}"/>
    <cellStyle name="60% - Accent3 14 4" xfId="23032" xr:uid="{00000000-0005-0000-0000-0000C3580000}"/>
    <cellStyle name="60% - Accent3 14 4 2" xfId="23033" xr:uid="{00000000-0005-0000-0000-0000C4580000}"/>
    <cellStyle name="60% - Accent3 14 4_Essbase BS Tax Accounts EOY" xfId="23034" xr:uid="{00000000-0005-0000-0000-0000C5580000}"/>
    <cellStyle name="60% - Accent3 14_Essbase BS Tax Accounts EOY" xfId="23035" xr:uid="{00000000-0005-0000-0000-0000C6580000}"/>
    <cellStyle name="60% - Accent3 15" xfId="23036" xr:uid="{00000000-0005-0000-0000-0000C7580000}"/>
    <cellStyle name="60% - Accent3 15 2" xfId="23037" xr:uid="{00000000-0005-0000-0000-0000C8580000}"/>
    <cellStyle name="60% - Accent3 15 2 2" xfId="23038" xr:uid="{00000000-0005-0000-0000-0000C9580000}"/>
    <cellStyle name="60% - Accent3 15 2 2 2" xfId="23039" xr:uid="{00000000-0005-0000-0000-0000CA580000}"/>
    <cellStyle name="60% - Accent3 15 2 2_Essbase BS Tax Accounts EOY" xfId="23040" xr:uid="{00000000-0005-0000-0000-0000CB580000}"/>
    <cellStyle name="60% - Accent3 15 2_Essbase BS Tax Accounts EOY" xfId="23041" xr:uid="{00000000-0005-0000-0000-0000CC580000}"/>
    <cellStyle name="60% - Accent3 15 3" xfId="23042" xr:uid="{00000000-0005-0000-0000-0000CD580000}"/>
    <cellStyle name="60% - Accent3 15 3 2" xfId="23043" xr:uid="{00000000-0005-0000-0000-0000CE580000}"/>
    <cellStyle name="60% - Accent3 15 3 2 2" xfId="23044" xr:uid="{00000000-0005-0000-0000-0000CF580000}"/>
    <cellStyle name="60% - Accent3 15 3 2_Essbase BS Tax Accounts EOY" xfId="23045" xr:uid="{00000000-0005-0000-0000-0000D0580000}"/>
    <cellStyle name="60% - Accent3 15 3_Essbase BS Tax Accounts EOY" xfId="23046" xr:uid="{00000000-0005-0000-0000-0000D1580000}"/>
    <cellStyle name="60% - Accent3 15 4" xfId="23047" xr:uid="{00000000-0005-0000-0000-0000D2580000}"/>
    <cellStyle name="60% - Accent3 15 4 2" xfId="23048" xr:uid="{00000000-0005-0000-0000-0000D3580000}"/>
    <cellStyle name="60% - Accent3 15 4_Essbase BS Tax Accounts EOY" xfId="23049" xr:uid="{00000000-0005-0000-0000-0000D4580000}"/>
    <cellStyle name="60% - Accent3 15_Essbase BS Tax Accounts EOY" xfId="23050" xr:uid="{00000000-0005-0000-0000-0000D5580000}"/>
    <cellStyle name="60% - Accent3 16" xfId="23051" xr:uid="{00000000-0005-0000-0000-0000D6580000}"/>
    <cellStyle name="60% - Accent3 16 2" xfId="23052" xr:uid="{00000000-0005-0000-0000-0000D7580000}"/>
    <cellStyle name="60% - Accent3 16 2 2" xfId="23053" xr:uid="{00000000-0005-0000-0000-0000D8580000}"/>
    <cellStyle name="60% - Accent3 16 2 2 2" xfId="23054" xr:uid="{00000000-0005-0000-0000-0000D9580000}"/>
    <cellStyle name="60% - Accent3 16 2 2_Essbase BS Tax Accounts EOY" xfId="23055" xr:uid="{00000000-0005-0000-0000-0000DA580000}"/>
    <cellStyle name="60% - Accent3 16 2_Essbase BS Tax Accounts EOY" xfId="23056" xr:uid="{00000000-0005-0000-0000-0000DB580000}"/>
    <cellStyle name="60% - Accent3 16 3" xfId="23057" xr:uid="{00000000-0005-0000-0000-0000DC580000}"/>
    <cellStyle name="60% - Accent3 16 3 2" xfId="23058" xr:uid="{00000000-0005-0000-0000-0000DD580000}"/>
    <cellStyle name="60% - Accent3 16 3 2 2" xfId="23059" xr:uid="{00000000-0005-0000-0000-0000DE580000}"/>
    <cellStyle name="60% - Accent3 16 3 2_Essbase BS Tax Accounts EOY" xfId="23060" xr:uid="{00000000-0005-0000-0000-0000DF580000}"/>
    <cellStyle name="60% - Accent3 16 3_Essbase BS Tax Accounts EOY" xfId="23061" xr:uid="{00000000-0005-0000-0000-0000E0580000}"/>
    <cellStyle name="60% - Accent3 16 4" xfId="23062" xr:uid="{00000000-0005-0000-0000-0000E1580000}"/>
    <cellStyle name="60% - Accent3 16 4 2" xfId="23063" xr:uid="{00000000-0005-0000-0000-0000E2580000}"/>
    <cellStyle name="60% - Accent3 16 4_Essbase BS Tax Accounts EOY" xfId="23064" xr:uid="{00000000-0005-0000-0000-0000E3580000}"/>
    <cellStyle name="60% - Accent3 16_Essbase BS Tax Accounts EOY" xfId="23065" xr:uid="{00000000-0005-0000-0000-0000E4580000}"/>
    <cellStyle name="60% - Accent3 17" xfId="23066" xr:uid="{00000000-0005-0000-0000-0000E5580000}"/>
    <cellStyle name="60% - Accent3 17 2" xfId="23067" xr:uid="{00000000-0005-0000-0000-0000E6580000}"/>
    <cellStyle name="60% - Accent3 17 2 2" xfId="23068" xr:uid="{00000000-0005-0000-0000-0000E7580000}"/>
    <cellStyle name="60% - Accent3 17 2 2 2" xfId="23069" xr:uid="{00000000-0005-0000-0000-0000E8580000}"/>
    <cellStyle name="60% - Accent3 17 2 2_Essbase BS Tax Accounts EOY" xfId="23070" xr:uid="{00000000-0005-0000-0000-0000E9580000}"/>
    <cellStyle name="60% - Accent3 17 2_Essbase BS Tax Accounts EOY" xfId="23071" xr:uid="{00000000-0005-0000-0000-0000EA580000}"/>
    <cellStyle name="60% - Accent3 17 3" xfId="23072" xr:uid="{00000000-0005-0000-0000-0000EB580000}"/>
    <cellStyle name="60% - Accent3 17 3 2" xfId="23073" xr:uid="{00000000-0005-0000-0000-0000EC580000}"/>
    <cellStyle name="60% - Accent3 17 3 2 2" xfId="23074" xr:uid="{00000000-0005-0000-0000-0000ED580000}"/>
    <cellStyle name="60% - Accent3 17 3 2_Essbase BS Tax Accounts EOY" xfId="23075" xr:uid="{00000000-0005-0000-0000-0000EE580000}"/>
    <cellStyle name="60% - Accent3 17 3_Essbase BS Tax Accounts EOY" xfId="23076" xr:uid="{00000000-0005-0000-0000-0000EF580000}"/>
    <cellStyle name="60% - Accent3 17 4" xfId="23077" xr:uid="{00000000-0005-0000-0000-0000F0580000}"/>
    <cellStyle name="60% - Accent3 17 4 2" xfId="23078" xr:uid="{00000000-0005-0000-0000-0000F1580000}"/>
    <cellStyle name="60% - Accent3 17 4_Essbase BS Tax Accounts EOY" xfId="23079" xr:uid="{00000000-0005-0000-0000-0000F2580000}"/>
    <cellStyle name="60% - Accent3 17_Essbase BS Tax Accounts EOY" xfId="23080" xr:uid="{00000000-0005-0000-0000-0000F3580000}"/>
    <cellStyle name="60% - Accent3 18" xfId="23081" xr:uid="{00000000-0005-0000-0000-0000F4580000}"/>
    <cellStyle name="60% - Accent3 18 2" xfId="23082" xr:uid="{00000000-0005-0000-0000-0000F5580000}"/>
    <cellStyle name="60% - Accent3 18 2 2" xfId="23083" xr:uid="{00000000-0005-0000-0000-0000F6580000}"/>
    <cellStyle name="60% - Accent3 18 2 2 2" xfId="23084" xr:uid="{00000000-0005-0000-0000-0000F7580000}"/>
    <cellStyle name="60% - Accent3 18 2 2_Essbase BS Tax Accounts EOY" xfId="23085" xr:uid="{00000000-0005-0000-0000-0000F8580000}"/>
    <cellStyle name="60% - Accent3 18 2_Essbase BS Tax Accounts EOY" xfId="23086" xr:uid="{00000000-0005-0000-0000-0000F9580000}"/>
    <cellStyle name="60% - Accent3 18 3" xfId="23087" xr:uid="{00000000-0005-0000-0000-0000FA580000}"/>
    <cellStyle name="60% - Accent3 18 3 2" xfId="23088" xr:uid="{00000000-0005-0000-0000-0000FB580000}"/>
    <cellStyle name="60% - Accent3 18 3 2 2" xfId="23089" xr:uid="{00000000-0005-0000-0000-0000FC580000}"/>
    <cellStyle name="60% - Accent3 18 3 2_Essbase BS Tax Accounts EOY" xfId="23090" xr:uid="{00000000-0005-0000-0000-0000FD580000}"/>
    <cellStyle name="60% - Accent3 18 3_Essbase BS Tax Accounts EOY" xfId="23091" xr:uid="{00000000-0005-0000-0000-0000FE580000}"/>
    <cellStyle name="60% - Accent3 18 4" xfId="23092" xr:uid="{00000000-0005-0000-0000-0000FF580000}"/>
    <cellStyle name="60% - Accent3 18 4 2" xfId="23093" xr:uid="{00000000-0005-0000-0000-000000590000}"/>
    <cellStyle name="60% - Accent3 18 4_Essbase BS Tax Accounts EOY" xfId="23094" xr:uid="{00000000-0005-0000-0000-000001590000}"/>
    <cellStyle name="60% - Accent3 18_Essbase BS Tax Accounts EOY" xfId="23095" xr:uid="{00000000-0005-0000-0000-000002590000}"/>
    <cellStyle name="60% - Accent3 19" xfId="23096" xr:uid="{00000000-0005-0000-0000-000003590000}"/>
    <cellStyle name="60% - Accent3 19 2" xfId="23097" xr:uid="{00000000-0005-0000-0000-000004590000}"/>
    <cellStyle name="60% - Accent3 19 2 2" xfId="23098" xr:uid="{00000000-0005-0000-0000-000005590000}"/>
    <cellStyle name="60% - Accent3 19 2 2 2" xfId="23099" xr:uid="{00000000-0005-0000-0000-000006590000}"/>
    <cellStyle name="60% - Accent3 19 2 2_Essbase BS Tax Accounts EOY" xfId="23100" xr:uid="{00000000-0005-0000-0000-000007590000}"/>
    <cellStyle name="60% - Accent3 19 2_Essbase BS Tax Accounts EOY" xfId="23101" xr:uid="{00000000-0005-0000-0000-000008590000}"/>
    <cellStyle name="60% - Accent3 19 3" xfId="23102" xr:uid="{00000000-0005-0000-0000-000009590000}"/>
    <cellStyle name="60% - Accent3 19 3 2" xfId="23103" xr:uid="{00000000-0005-0000-0000-00000A590000}"/>
    <cellStyle name="60% - Accent3 19 3 2 2" xfId="23104" xr:uid="{00000000-0005-0000-0000-00000B590000}"/>
    <cellStyle name="60% - Accent3 19 3 2_Essbase BS Tax Accounts EOY" xfId="23105" xr:uid="{00000000-0005-0000-0000-00000C590000}"/>
    <cellStyle name="60% - Accent3 19 3_Essbase BS Tax Accounts EOY" xfId="23106" xr:uid="{00000000-0005-0000-0000-00000D590000}"/>
    <cellStyle name="60% - Accent3 19 4" xfId="23107" xr:uid="{00000000-0005-0000-0000-00000E590000}"/>
    <cellStyle name="60% - Accent3 19 4 2" xfId="23108" xr:uid="{00000000-0005-0000-0000-00000F590000}"/>
    <cellStyle name="60% - Accent3 19 4_Essbase BS Tax Accounts EOY" xfId="23109" xr:uid="{00000000-0005-0000-0000-000010590000}"/>
    <cellStyle name="60% - Accent3 19_Essbase BS Tax Accounts EOY" xfId="23110" xr:uid="{00000000-0005-0000-0000-000011590000}"/>
    <cellStyle name="60% - Accent3 2" xfId="23111" xr:uid="{00000000-0005-0000-0000-000012590000}"/>
    <cellStyle name="60% - Accent3 2 10" xfId="58768" xr:uid="{00000000-0005-0000-0000-000013590000}"/>
    <cellStyle name="60% - Accent3 2 2" xfId="23112" xr:uid="{00000000-0005-0000-0000-000014590000}"/>
    <cellStyle name="60% - Accent3 2 2 2" xfId="23113" xr:uid="{00000000-0005-0000-0000-000015590000}"/>
    <cellStyle name="60% - Accent3 2 2 2 2" xfId="23114" xr:uid="{00000000-0005-0000-0000-000016590000}"/>
    <cellStyle name="60% - Accent3 2 2 2 2 2" xfId="23115" xr:uid="{00000000-0005-0000-0000-000017590000}"/>
    <cellStyle name="60% - Accent3 2 2 2 2_Essbase BS Tax Accounts EOY" xfId="23116" xr:uid="{00000000-0005-0000-0000-000018590000}"/>
    <cellStyle name="60% - Accent3 2 2 2_Essbase BS Tax Accounts EOY" xfId="23117" xr:uid="{00000000-0005-0000-0000-000019590000}"/>
    <cellStyle name="60% - Accent3 2 2 3" xfId="23118" xr:uid="{00000000-0005-0000-0000-00001A590000}"/>
    <cellStyle name="60% - Accent3 2 2 3 2" xfId="23119" xr:uid="{00000000-0005-0000-0000-00001B590000}"/>
    <cellStyle name="60% - Accent3 2 2 3 2 2" xfId="23120" xr:uid="{00000000-0005-0000-0000-00001C590000}"/>
    <cellStyle name="60% - Accent3 2 2 3 2_Essbase BS Tax Accounts EOY" xfId="23121" xr:uid="{00000000-0005-0000-0000-00001D590000}"/>
    <cellStyle name="60% - Accent3 2 2 3_Essbase BS Tax Accounts EOY" xfId="23122" xr:uid="{00000000-0005-0000-0000-00001E590000}"/>
    <cellStyle name="60% - Accent3 2 2 4" xfId="23123" xr:uid="{00000000-0005-0000-0000-00001F590000}"/>
    <cellStyle name="60% - Accent3 2 2 4 2" xfId="23124" xr:uid="{00000000-0005-0000-0000-000020590000}"/>
    <cellStyle name="60% - Accent3 2 2 4 2 2" xfId="23125" xr:uid="{00000000-0005-0000-0000-000021590000}"/>
    <cellStyle name="60% - Accent3 2 2 4 2_Essbase BS Tax Accounts EOY" xfId="23126" xr:uid="{00000000-0005-0000-0000-000022590000}"/>
    <cellStyle name="60% - Accent3 2 2 4_Essbase BS Tax Accounts EOY" xfId="23127" xr:uid="{00000000-0005-0000-0000-000023590000}"/>
    <cellStyle name="60% - Accent3 2 2 5" xfId="23128" xr:uid="{00000000-0005-0000-0000-000024590000}"/>
    <cellStyle name="60% - Accent3 2 2 5 2" xfId="23129" xr:uid="{00000000-0005-0000-0000-000025590000}"/>
    <cellStyle name="60% - Accent3 2 2 5_Essbase BS Tax Accounts EOY" xfId="23130" xr:uid="{00000000-0005-0000-0000-000026590000}"/>
    <cellStyle name="60% - Accent3 2 2 6" xfId="23131" xr:uid="{00000000-0005-0000-0000-000027590000}"/>
    <cellStyle name="60% - Accent3 2 2 7" xfId="23132" xr:uid="{00000000-0005-0000-0000-000028590000}"/>
    <cellStyle name="60% - Accent3 2 2 8" xfId="23133" xr:uid="{00000000-0005-0000-0000-000029590000}"/>
    <cellStyle name="60% - Accent3 2 2_Basis Info" xfId="23134" xr:uid="{00000000-0005-0000-0000-00002A590000}"/>
    <cellStyle name="60% - Accent3 2 3" xfId="23135" xr:uid="{00000000-0005-0000-0000-00002B590000}"/>
    <cellStyle name="60% - Accent3 2 3 2" xfId="23136" xr:uid="{00000000-0005-0000-0000-00002C590000}"/>
    <cellStyle name="60% - Accent3 2 3 2 2" xfId="23137" xr:uid="{00000000-0005-0000-0000-00002D590000}"/>
    <cellStyle name="60% - Accent3 2 3 2 2 2" xfId="23138" xr:uid="{00000000-0005-0000-0000-00002E590000}"/>
    <cellStyle name="60% - Accent3 2 3 2 2_Essbase BS Tax Accounts EOY" xfId="23139" xr:uid="{00000000-0005-0000-0000-00002F590000}"/>
    <cellStyle name="60% - Accent3 2 3 2_Essbase BS Tax Accounts EOY" xfId="23140" xr:uid="{00000000-0005-0000-0000-000030590000}"/>
    <cellStyle name="60% - Accent3 2 3 3" xfId="23141" xr:uid="{00000000-0005-0000-0000-000031590000}"/>
    <cellStyle name="60% - Accent3 2 3 3 2" xfId="23142" xr:uid="{00000000-0005-0000-0000-000032590000}"/>
    <cellStyle name="60% - Accent3 2 3 3 2 2" xfId="23143" xr:uid="{00000000-0005-0000-0000-000033590000}"/>
    <cellStyle name="60% - Accent3 2 3 3 2_Essbase BS Tax Accounts EOY" xfId="23144" xr:uid="{00000000-0005-0000-0000-000034590000}"/>
    <cellStyle name="60% - Accent3 2 3 3_Essbase BS Tax Accounts EOY" xfId="23145" xr:uid="{00000000-0005-0000-0000-000035590000}"/>
    <cellStyle name="60% - Accent3 2 3 4" xfId="23146" xr:uid="{00000000-0005-0000-0000-000036590000}"/>
    <cellStyle name="60% - Accent3 2 3 4 2" xfId="23147" xr:uid="{00000000-0005-0000-0000-000037590000}"/>
    <cellStyle name="60% - Accent3 2 3 4 2 2" xfId="23148" xr:uid="{00000000-0005-0000-0000-000038590000}"/>
    <cellStyle name="60% - Accent3 2 3 4 2_Essbase BS Tax Accounts EOY" xfId="23149" xr:uid="{00000000-0005-0000-0000-000039590000}"/>
    <cellStyle name="60% - Accent3 2 3 4 3" xfId="23150" xr:uid="{00000000-0005-0000-0000-00003A590000}"/>
    <cellStyle name="60% - Accent3 2 3 4_Essbase BS Tax Accounts EOY" xfId="23151" xr:uid="{00000000-0005-0000-0000-00003B590000}"/>
    <cellStyle name="60% - Accent3 2 3 5" xfId="23152" xr:uid="{00000000-0005-0000-0000-00003C590000}"/>
    <cellStyle name="60% - Accent3 2 3 5 2" xfId="23153" xr:uid="{00000000-0005-0000-0000-00003D590000}"/>
    <cellStyle name="60% - Accent3 2 3 5_Essbase BS Tax Accounts EOY" xfId="23154" xr:uid="{00000000-0005-0000-0000-00003E590000}"/>
    <cellStyle name="60% - Accent3 2 3 6" xfId="23155" xr:uid="{00000000-0005-0000-0000-00003F590000}"/>
    <cellStyle name="60% - Accent3 2 3 6 2" xfId="23156" xr:uid="{00000000-0005-0000-0000-000040590000}"/>
    <cellStyle name="60% - Accent3 2 3 6_Essbase BS Tax Accounts EOY" xfId="23157" xr:uid="{00000000-0005-0000-0000-000041590000}"/>
    <cellStyle name="60% - Accent3 2 3 7" xfId="23158" xr:uid="{00000000-0005-0000-0000-000042590000}"/>
    <cellStyle name="60% - Accent3 2 3 8" xfId="23159" xr:uid="{00000000-0005-0000-0000-000043590000}"/>
    <cellStyle name="60% - Accent3 2 3_Basis Info" xfId="23160" xr:uid="{00000000-0005-0000-0000-000044590000}"/>
    <cellStyle name="60% - Accent3 2 4" xfId="23161" xr:uid="{00000000-0005-0000-0000-000045590000}"/>
    <cellStyle name="60% - Accent3 2 4 2" xfId="23162" xr:uid="{00000000-0005-0000-0000-000046590000}"/>
    <cellStyle name="60% - Accent3 2 4 2 2" xfId="23163" xr:uid="{00000000-0005-0000-0000-000047590000}"/>
    <cellStyle name="60% - Accent3 2 4 2_Essbase BS Tax Accounts EOY" xfId="23164" xr:uid="{00000000-0005-0000-0000-000048590000}"/>
    <cellStyle name="60% - Accent3 2 4 3" xfId="23165" xr:uid="{00000000-0005-0000-0000-000049590000}"/>
    <cellStyle name="60% - Accent3 2 4_Essbase BS Tax Accounts EOY" xfId="23166" xr:uid="{00000000-0005-0000-0000-00004A590000}"/>
    <cellStyle name="60% - Accent3 2 5" xfId="23167" xr:uid="{00000000-0005-0000-0000-00004B590000}"/>
    <cellStyle name="60% - Accent3 2 5 2" xfId="23168" xr:uid="{00000000-0005-0000-0000-00004C590000}"/>
    <cellStyle name="60% - Accent3 2 5 3" xfId="23169" xr:uid="{00000000-0005-0000-0000-00004D590000}"/>
    <cellStyle name="60% - Accent3 2 5_Essbase BS Tax Accounts EOY" xfId="23170" xr:uid="{00000000-0005-0000-0000-00004E590000}"/>
    <cellStyle name="60% - Accent3 2 6" xfId="23171" xr:uid="{00000000-0005-0000-0000-00004F590000}"/>
    <cellStyle name="60% - Accent3 2 6 2" xfId="23172" xr:uid="{00000000-0005-0000-0000-000050590000}"/>
    <cellStyle name="60% - Accent3 2 7" xfId="23173" xr:uid="{00000000-0005-0000-0000-000051590000}"/>
    <cellStyle name="60% - Accent3 2 8" xfId="23174" xr:uid="{00000000-0005-0000-0000-000052590000}"/>
    <cellStyle name="60% - Accent3 2 9" xfId="23175" xr:uid="{00000000-0005-0000-0000-000053590000}"/>
    <cellStyle name="60% - Accent3 2_10-1 BS" xfId="23176" xr:uid="{00000000-0005-0000-0000-000054590000}"/>
    <cellStyle name="60% - Accent3 20" xfId="23177" xr:uid="{00000000-0005-0000-0000-000055590000}"/>
    <cellStyle name="60% - Accent3 20 2" xfId="23178" xr:uid="{00000000-0005-0000-0000-000056590000}"/>
    <cellStyle name="60% - Accent3 20 2 2" xfId="23179" xr:uid="{00000000-0005-0000-0000-000057590000}"/>
    <cellStyle name="60% - Accent3 20 2 2 2" xfId="23180" xr:uid="{00000000-0005-0000-0000-000058590000}"/>
    <cellStyle name="60% - Accent3 20 2 2_Essbase BS Tax Accounts EOY" xfId="23181" xr:uid="{00000000-0005-0000-0000-000059590000}"/>
    <cellStyle name="60% - Accent3 20 2_Essbase BS Tax Accounts EOY" xfId="23182" xr:uid="{00000000-0005-0000-0000-00005A590000}"/>
    <cellStyle name="60% - Accent3 20 3" xfId="23183" xr:uid="{00000000-0005-0000-0000-00005B590000}"/>
    <cellStyle name="60% - Accent3 20 3 2" xfId="23184" xr:uid="{00000000-0005-0000-0000-00005C590000}"/>
    <cellStyle name="60% - Accent3 20 3 2 2" xfId="23185" xr:uid="{00000000-0005-0000-0000-00005D590000}"/>
    <cellStyle name="60% - Accent3 20 3 2_Essbase BS Tax Accounts EOY" xfId="23186" xr:uid="{00000000-0005-0000-0000-00005E590000}"/>
    <cellStyle name="60% - Accent3 20 3_Essbase BS Tax Accounts EOY" xfId="23187" xr:uid="{00000000-0005-0000-0000-00005F590000}"/>
    <cellStyle name="60% - Accent3 20 4" xfId="23188" xr:uid="{00000000-0005-0000-0000-000060590000}"/>
    <cellStyle name="60% - Accent3 20 4 2" xfId="23189" xr:uid="{00000000-0005-0000-0000-000061590000}"/>
    <cellStyle name="60% - Accent3 20 4_Essbase BS Tax Accounts EOY" xfId="23190" xr:uid="{00000000-0005-0000-0000-000062590000}"/>
    <cellStyle name="60% - Accent3 20_Essbase BS Tax Accounts EOY" xfId="23191" xr:uid="{00000000-0005-0000-0000-000063590000}"/>
    <cellStyle name="60% - Accent3 21" xfId="23192" xr:uid="{00000000-0005-0000-0000-000064590000}"/>
    <cellStyle name="60% - Accent3 21 2" xfId="23193" xr:uid="{00000000-0005-0000-0000-000065590000}"/>
    <cellStyle name="60% - Accent3 21 2 2" xfId="23194" xr:uid="{00000000-0005-0000-0000-000066590000}"/>
    <cellStyle name="60% - Accent3 21 2 2 2" xfId="23195" xr:uid="{00000000-0005-0000-0000-000067590000}"/>
    <cellStyle name="60% - Accent3 21 2 2_Essbase BS Tax Accounts EOY" xfId="23196" xr:uid="{00000000-0005-0000-0000-000068590000}"/>
    <cellStyle name="60% - Accent3 21 2_Essbase BS Tax Accounts EOY" xfId="23197" xr:uid="{00000000-0005-0000-0000-000069590000}"/>
    <cellStyle name="60% - Accent3 21 3" xfId="23198" xr:uid="{00000000-0005-0000-0000-00006A590000}"/>
    <cellStyle name="60% - Accent3 21 3 2" xfId="23199" xr:uid="{00000000-0005-0000-0000-00006B590000}"/>
    <cellStyle name="60% - Accent3 21 3 2 2" xfId="23200" xr:uid="{00000000-0005-0000-0000-00006C590000}"/>
    <cellStyle name="60% - Accent3 21 3 2_Essbase BS Tax Accounts EOY" xfId="23201" xr:uid="{00000000-0005-0000-0000-00006D590000}"/>
    <cellStyle name="60% - Accent3 21 3_Essbase BS Tax Accounts EOY" xfId="23202" xr:uid="{00000000-0005-0000-0000-00006E590000}"/>
    <cellStyle name="60% - Accent3 21 4" xfId="23203" xr:uid="{00000000-0005-0000-0000-00006F590000}"/>
    <cellStyle name="60% - Accent3 21 4 2" xfId="23204" xr:uid="{00000000-0005-0000-0000-000070590000}"/>
    <cellStyle name="60% - Accent3 21 4_Essbase BS Tax Accounts EOY" xfId="23205" xr:uid="{00000000-0005-0000-0000-000071590000}"/>
    <cellStyle name="60% - Accent3 21_Essbase BS Tax Accounts EOY" xfId="23206" xr:uid="{00000000-0005-0000-0000-000072590000}"/>
    <cellStyle name="60% - Accent3 22" xfId="23207" xr:uid="{00000000-0005-0000-0000-000073590000}"/>
    <cellStyle name="60% - Accent3 22 2" xfId="23208" xr:uid="{00000000-0005-0000-0000-000074590000}"/>
    <cellStyle name="60% - Accent3 22 2 2" xfId="23209" xr:uid="{00000000-0005-0000-0000-000075590000}"/>
    <cellStyle name="60% - Accent3 22 2 2 2" xfId="23210" xr:uid="{00000000-0005-0000-0000-000076590000}"/>
    <cellStyle name="60% - Accent3 22 2 2_Essbase BS Tax Accounts EOY" xfId="23211" xr:uid="{00000000-0005-0000-0000-000077590000}"/>
    <cellStyle name="60% - Accent3 22 2_Essbase BS Tax Accounts EOY" xfId="23212" xr:uid="{00000000-0005-0000-0000-000078590000}"/>
    <cellStyle name="60% - Accent3 22 3" xfId="23213" xr:uid="{00000000-0005-0000-0000-000079590000}"/>
    <cellStyle name="60% - Accent3 22 3 2" xfId="23214" xr:uid="{00000000-0005-0000-0000-00007A590000}"/>
    <cellStyle name="60% - Accent3 22 3 2 2" xfId="23215" xr:uid="{00000000-0005-0000-0000-00007B590000}"/>
    <cellStyle name="60% - Accent3 22 3 2_Essbase BS Tax Accounts EOY" xfId="23216" xr:uid="{00000000-0005-0000-0000-00007C590000}"/>
    <cellStyle name="60% - Accent3 22 3_Essbase BS Tax Accounts EOY" xfId="23217" xr:uid="{00000000-0005-0000-0000-00007D590000}"/>
    <cellStyle name="60% - Accent3 22 4" xfId="23218" xr:uid="{00000000-0005-0000-0000-00007E590000}"/>
    <cellStyle name="60% - Accent3 22 4 2" xfId="23219" xr:uid="{00000000-0005-0000-0000-00007F590000}"/>
    <cellStyle name="60% - Accent3 22 4_Essbase BS Tax Accounts EOY" xfId="23220" xr:uid="{00000000-0005-0000-0000-000080590000}"/>
    <cellStyle name="60% - Accent3 22_Essbase BS Tax Accounts EOY" xfId="23221" xr:uid="{00000000-0005-0000-0000-000081590000}"/>
    <cellStyle name="60% - Accent3 23" xfId="23222" xr:uid="{00000000-0005-0000-0000-000082590000}"/>
    <cellStyle name="60% - Accent3 23 2" xfId="23223" xr:uid="{00000000-0005-0000-0000-000083590000}"/>
    <cellStyle name="60% - Accent3 23 2 2" xfId="23224" xr:uid="{00000000-0005-0000-0000-000084590000}"/>
    <cellStyle name="60% - Accent3 23 2 2 2" xfId="23225" xr:uid="{00000000-0005-0000-0000-000085590000}"/>
    <cellStyle name="60% - Accent3 23 2 2_Essbase BS Tax Accounts EOY" xfId="23226" xr:uid="{00000000-0005-0000-0000-000086590000}"/>
    <cellStyle name="60% - Accent3 23 2_Essbase BS Tax Accounts EOY" xfId="23227" xr:uid="{00000000-0005-0000-0000-000087590000}"/>
    <cellStyle name="60% - Accent3 23 3" xfId="23228" xr:uid="{00000000-0005-0000-0000-000088590000}"/>
    <cellStyle name="60% - Accent3 23 3 2" xfId="23229" xr:uid="{00000000-0005-0000-0000-000089590000}"/>
    <cellStyle name="60% - Accent3 23 3 2 2" xfId="23230" xr:uid="{00000000-0005-0000-0000-00008A590000}"/>
    <cellStyle name="60% - Accent3 23 3 2_Essbase BS Tax Accounts EOY" xfId="23231" xr:uid="{00000000-0005-0000-0000-00008B590000}"/>
    <cellStyle name="60% - Accent3 23 3_Essbase BS Tax Accounts EOY" xfId="23232" xr:uid="{00000000-0005-0000-0000-00008C590000}"/>
    <cellStyle name="60% - Accent3 23 4" xfId="23233" xr:uid="{00000000-0005-0000-0000-00008D590000}"/>
    <cellStyle name="60% - Accent3 23 4 2" xfId="23234" xr:uid="{00000000-0005-0000-0000-00008E590000}"/>
    <cellStyle name="60% - Accent3 23 4 2 2" xfId="23235" xr:uid="{00000000-0005-0000-0000-00008F590000}"/>
    <cellStyle name="60% - Accent3 23 4 2_Essbase BS Tax Accounts EOY" xfId="23236" xr:uid="{00000000-0005-0000-0000-000090590000}"/>
    <cellStyle name="60% - Accent3 23 4_Essbase BS Tax Accounts EOY" xfId="23237" xr:uid="{00000000-0005-0000-0000-000091590000}"/>
    <cellStyle name="60% - Accent3 23 5" xfId="23238" xr:uid="{00000000-0005-0000-0000-000092590000}"/>
    <cellStyle name="60% - Accent3 23 5 2" xfId="23239" xr:uid="{00000000-0005-0000-0000-000093590000}"/>
    <cellStyle name="60% - Accent3 23 5_Essbase BS Tax Accounts EOY" xfId="23240" xr:uid="{00000000-0005-0000-0000-000094590000}"/>
    <cellStyle name="60% - Accent3 23_Essbase BS Tax Accounts EOY" xfId="23241" xr:uid="{00000000-0005-0000-0000-000095590000}"/>
    <cellStyle name="60% - Accent3 24" xfId="23242" xr:uid="{00000000-0005-0000-0000-000096590000}"/>
    <cellStyle name="60% - Accent3 24 2" xfId="23243" xr:uid="{00000000-0005-0000-0000-000097590000}"/>
    <cellStyle name="60% - Accent3 24 2 2" xfId="23244" xr:uid="{00000000-0005-0000-0000-000098590000}"/>
    <cellStyle name="60% - Accent3 24 2 2 2" xfId="23245" xr:uid="{00000000-0005-0000-0000-000099590000}"/>
    <cellStyle name="60% - Accent3 24 2 2 2 2" xfId="23246" xr:uid="{00000000-0005-0000-0000-00009A590000}"/>
    <cellStyle name="60% - Accent3 24 2 2 2_Essbase BS Tax Accounts EOY" xfId="23247" xr:uid="{00000000-0005-0000-0000-00009B590000}"/>
    <cellStyle name="60% - Accent3 24 2 2_Essbase BS Tax Accounts EOY" xfId="23248" xr:uid="{00000000-0005-0000-0000-00009C590000}"/>
    <cellStyle name="60% - Accent3 24 2 3" xfId="23249" xr:uid="{00000000-0005-0000-0000-00009D590000}"/>
    <cellStyle name="60% - Accent3 24 2 3 2" xfId="23250" xr:uid="{00000000-0005-0000-0000-00009E590000}"/>
    <cellStyle name="60% - Accent3 24 2 3_Essbase BS Tax Accounts EOY" xfId="23251" xr:uid="{00000000-0005-0000-0000-00009F590000}"/>
    <cellStyle name="60% - Accent3 24 2 4" xfId="23252" xr:uid="{00000000-0005-0000-0000-0000A0590000}"/>
    <cellStyle name="60% - Accent3 24 2 5" xfId="23253" xr:uid="{00000000-0005-0000-0000-0000A1590000}"/>
    <cellStyle name="60% - Accent3 24 2 6" xfId="23254" xr:uid="{00000000-0005-0000-0000-0000A2590000}"/>
    <cellStyle name="60% - Accent3 24 2 7" xfId="23255" xr:uid="{00000000-0005-0000-0000-0000A3590000}"/>
    <cellStyle name="60% - Accent3 24 2_Essbase BS Tax Accounts EOY" xfId="23256" xr:uid="{00000000-0005-0000-0000-0000A4590000}"/>
    <cellStyle name="60% - Accent3 24 3" xfId="23257" xr:uid="{00000000-0005-0000-0000-0000A5590000}"/>
    <cellStyle name="60% - Accent3 24 3 2" xfId="23258" xr:uid="{00000000-0005-0000-0000-0000A6590000}"/>
    <cellStyle name="60% - Accent3 24 3 2 2" xfId="23259" xr:uid="{00000000-0005-0000-0000-0000A7590000}"/>
    <cellStyle name="60% - Accent3 24 3 2_Essbase BS Tax Accounts EOY" xfId="23260" xr:uid="{00000000-0005-0000-0000-0000A8590000}"/>
    <cellStyle name="60% - Accent3 24 3 3" xfId="23261" xr:uid="{00000000-0005-0000-0000-0000A9590000}"/>
    <cellStyle name="60% - Accent3 24 3_Essbase BS Tax Accounts EOY" xfId="23262" xr:uid="{00000000-0005-0000-0000-0000AA590000}"/>
    <cellStyle name="60% - Accent3 24 4" xfId="23263" xr:uid="{00000000-0005-0000-0000-0000AB590000}"/>
    <cellStyle name="60% - Accent3 24 4 2" xfId="23264" xr:uid="{00000000-0005-0000-0000-0000AC590000}"/>
    <cellStyle name="60% - Accent3 24 4_Essbase BS Tax Accounts EOY" xfId="23265" xr:uid="{00000000-0005-0000-0000-0000AD590000}"/>
    <cellStyle name="60% - Accent3 24 5" xfId="23266" xr:uid="{00000000-0005-0000-0000-0000AE590000}"/>
    <cellStyle name="60% - Accent3 24 5 2" xfId="23267" xr:uid="{00000000-0005-0000-0000-0000AF590000}"/>
    <cellStyle name="60% - Accent3 24 5_Essbase BS Tax Accounts EOY" xfId="23268" xr:uid="{00000000-0005-0000-0000-0000B0590000}"/>
    <cellStyle name="60% - Accent3 24 6" xfId="23269" xr:uid="{00000000-0005-0000-0000-0000B1590000}"/>
    <cellStyle name="60% - Accent3 24 7" xfId="23270" xr:uid="{00000000-0005-0000-0000-0000B2590000}"/>
    <cellStyle name="60% - Accent3 24_Basis Detail" xfId="23271" xr:uid="{00000000-0005-0000-0000-0000B3590000}"/>
    <cellStyle name="60% - Accent3 25" xfId="23272" xr:uid="{00000000-0005-0000-0000-0000B4590000}"/>
    <cellStyle name="60% - Accent3 25 2" xfId="23273" xr:uid="{00000000-0005-0000-0000-0000B5590000}"/>
    <cellStyle name="60% - Accent3 25 2 2" xfId="23274" xr:uid="{00000000-0005-0000-0000-0000B6590000}"/>
    <cellStyle name="60% - Accent3 25 2 2 2" xfId="23275" xr:uid="{00000000-0005-0000-0000-0000B7590000}"/>
    <cellStyle name="60% - Accent3 25 2 2_Essbase BS Tax Accounts EOY" xfId="23276" xr:uid="{00000000-0005-0000-0000-0000B8590000}"/>
    <cellStyle name="60% - Accent3 25 2 3" xfId="23277" xr:uid="{00000000-0005-0000-0000-0000B9590000}"/>
    <cellStyle name="60% - Accent3 25 2 4" xfId="23278" xr:uid="{00000000-0005-0000-0000-0000BA590000}"/>
    <cellStyle name="60% - Accent3 25 2_Essbase BS Tax Accounts EOY" xfId="23279" xr:uid="{00000000-0005-0000-0000-0000BB590000}"/>
    <cellStyle name="60% - Accent3 25 3" xfId="23280" xr:uid="{00000000-0005-0000-0000-0000BC590000}"/>
    <cellStyle name="60% - Accent3 25 3 2" xfId="23281" xr:uid="{00000000-0005-0000-0000-0000BD590000}"/>
    <cellStyle name="60% - Accent3 25 3 2 2" xfId="23282" xr:uid="{00000000-0005-0000-0000-0000BE590000}"/>
    <cellStyle name="60% - Accent3 25 3 2_Essbase BS Tax Accounts EOY" xfId="23283" xr:uid="{00000000-0005-0000-0000-0000BF590000}"/>
    <cellStyle name="60% - Accent3 25 3 3" xfId="23284" xr:uid="{00000000-0005-0000-0000-0000C0590000}"/>
    <cellStyle name="60% - Accent3 25 3 4" xfId="23285" xr:uid="{00000000-0005-0000-0000-0000C1590000}"/>
    <cellStyle name="60% - Accent3 25 3_Essbase BS Tax Accounts EOY" xfId="23286" xr:uid="{00000000-0005-0000-0000-0000C2590000}"/>
    <cellStyle name="60% - Accent3 25 4" xfId="23287" xr:uid="{00000000-0005-0000-0000-0000C3590000}"/>
    <cellStyle name="60% - Accent3 25 4 2" xfId="23288" xr:uid="{00000000-0005-0000-0000-0000C4590000}"/>
    <cellStyle name="60% - Accent3 25 4_Essbase BS Tax Accounts EOY" xfId="23289" xr:uid="{00000000-0005-0000-0000-0000C5590000}"/>
    <cellStyle name="60% - Accent3 25 5" xfId="23290" xr:uid="{00000000-0005-0000-0000-0000C6590000}"/>
    <cellStyle name="60% - Accent3 25 6" xfId="23291" xr:uid="{00000000-0005-0000-0000-0000C7590000}"/>
    <cellStyle name="60% - Accent3 25_Essbase BS Tax Accounts EOY" xfId="23292" xr:uid="{00000000-0005-0000-0000-0000C8590000}"/>
    <cellStyle name="60% - Accent3 26" xfId="23293" xr:uid="{00000000-0005-0000-0000-0000C9590000}"/>
    <cellStyle name="60% - Accent3 26 2" xfId="23294" xr:uid="{00000000-0005-0000-0000-0000CA590000}"/>
    <cellStyle name="60% - Accent3 26 2 2" xfId="23295" xr:uid="{00000000-0005-0000-0000-0000CB590000}"/>
    <cellStyle name="60% - Accent3 26 2 2 2" xfId="23296" xr:uid="{00000000-0005-0000-0000-0000CC590000}"/>
    <cellStyle name="60% - Accent3 26 2 2_Essbase BS Tax Accounts EOY" xfId="23297" xr:uid="{00000000-0005-0000-0000-0000CD590000}"/>
    <cellStyle name="60% - Accent3 26 2 3" xfId="23298" xr:uid="{00000000-0005-0000-0000-0000CE590000}"/>
    <cellStyle name="60% - Accent3 26 2_Essbase BS Tax Accounts EOY" xfId="23299" xr:uid="{00000000-0005-0000-0000-0000CF590000}"/>
    <cellStyle name="60% - Accent3 26 3" xfId="23300" xr:uid="{00000000-0005-0000-0000-0000D0590000}"/>
    <cellStyle name="60% - Accent3 26 3 2" xfId="23301" xr:uid="{00000000-0005-0000-0000-0000D1590000}"/>
    <cellStyle name="60% - Accent3 26 3_Essbase BS Tax Accounts EOY" xfId="23302" xr:uid="{00000000-0005-0000-0000-0000D2590000}"/>
    <cellStyle name="60% - Accent3 26 4" xfId="23303" xr:uid="{00000000-0005-0000-0000-0000D3590000}"/>
    <cellStyle name="60% - Accent3 26 5" xfId="23304" xr:uid="{00000000-0005-0000-0000-0000D4590000}"/>
    <cellStyle name="60% - Accent3 26 6" xfId="23305" xr:uid="{00000000-0005-0000-0000-0000D5590000}"/>
    <cellStyle name="60% - Accent3 26_Essbase BS Tax Accounts EOY" xfId="23306" xr:uid="{00000000-0005-0000-0000-0000D6590000}"/>
    <cellStyle name="60% - Accent3 27" xfId="23307" xr:uid="{00000000-0005-0000-0000-0000D7590000}"/>
    <cellStyle name="60% - Accent3 27 2" xfId="23308" xr:uid="{00000000-0005-0000-0000-0000D8590000}"/>
    <cellStyle name="60% - Accent3 27 2 2" xfId="23309" xr:uid="{00000000-0005-0000-0000-0000D9590000}"/>
    <cellStyle name="60% - Accent3 27 2 2 2" xfId="23310" xr:uid="{00000000-0005-0000-0000-0000DA590000}"/>
    <cellStyle name="60% - Accent3 27 2 2_Essbase BS Tax Accounts EOY" xfId="23311" xr:uid="{00000000-0005-0000-0000-0000DB590000}"/>
    <cellStyle name="60% - Accent3 27 2_Essbase BS Tax Accounts EOY" xfId="23312" xr:uid="{00000000-0005-0000-0000-0000DC590000}"/>
    <cellStyle name="60% - Accent3 27 3" xfId="23313" xr:uid="{00000000-0005-0000-0000-0000DD590000}"/>
    <cellStyle name="60% - Accent3 27 3 2" xfId="23314" xr:uid="{00000000-0005-0000-0000-0000DE590000}"/>
    <cellStyle name="60% - Accent3 27 3_Essbase BS Tax Accounts EOY" xfId="23315" xr:uid="{00000000-0005-0000-0000-0000DF590000}"/>
    <cellStyle name="60% - Accent3 27 4" xfId="23316" xr:uid="{00000000-0005-0000-0000-0000E0590000}"/>
    <cellStyle name="60% - Accent3 27 5" xfId="23317" xr:uid="{00000000-0005-0000-0000-0000E1590000}"/>
    <cellStyle name="60% - Accent3 27_Essbase BS Tax Accounts EOY" xfId="23318" xr:uid="{00000000-0005-0000-0000-0000E2590000}"/>
    <cellStyle name="60% - Accent3 28" xfId="23319" xr:uid="{00000000-0005-0000-0000-0000E3590000}"/>
    <cellStyle name="60% - Accent3 28 2" xfId="23320" xr:uid="{00000000-0005-0000-0000-0000E4590000}"/>
    <cellStyle name="60% - Accent3 28 2 2" xfId="23321" xr:uid="{00000000-0005-0000-0000-0000E5590000}"/>
    <cellStyle name="60% - Accent3 28 2_Essbase BS Tax Accounts EOY" xfId="23322" xr:uid="{00000000-0005-0000-0000-0000E6590000}"/>
    <cellStyle name="60% - Accent3 28_Essbase BS Tax Accounts EOY" xfId="23323" xr:uid="{00000000-0005-0000-0000-0000E7590000}"/>
    <cellStyle name="60% - Accent3 29" xfId="23324" xr:uid="{00000000-0005-0000-0000-0000E8590000}"/>
    <cellStyle name="60% - Accent3 29 2" xfId="23325" xr:uid="{00000000-0005-0000-0000-0000E9590000}"/>
    <cellStyle name="60% - Accent3 29 2 2" xfId="23326" xr:uid="{00000000-0005-0000-0000-0000EA590000}"/>
    <cellStyle name="60% - Accent3 29 2_Essbase BS Tax Accounts EOY" xfId="23327" xr:uid="{00000000-0005-0000-0000-0000EB590000}"/>
    <cellStyle name="60% - Accent3 29_Essbase BS Tax Accounts EOY" xfId="23328" xr:uid="{00000000-0005-0000-0000-0000EC590000}"/>
    <cellStyle name="60% - Accent3 3" xfId="23329" xr:uid="{00000000-0005-0000-0000-0000ED590000}"/>
    <cellStyle name="60% - Accent3 3 2" xfId="23330" xr:uid="{00000000-0005-0000-0000-0000EE590000}"/>
    <cellStyle name="60% - Accent3 3 2 2" xfId="23331" xr:uid="{00000000-0005-0000-0000-0000EF590000}"/>
    <cellStyle name="60% - Accent3 3 2 2 2" xfId="23332" xr:uid="{00000000-0005-0000-0000-0000F0590000}"/>
    <cellStyle name="60% - Accent3 3 2 2 2 2" xfId="23333" xr:uid="{00000000-0005-0000-0000-0000F1590000}"/>
    <cellStyle name="60% - Accent3 3 2 2 2_Essbase BS Tax Accounts EOY" xfId="23334" xr:uid="{00000000-0005-0000-0000-0000F2590000}"/>
    <cellStyle name="60% - Accent3 3 2 2_Essbase BS Tax Accounts EOY" xfId="23335" xr:uid="{00000000-0005-0000-0000-0000F3590000}"/>
    <cellStyle name="60% - Accent3 3 2 3" xfId="23336" xr:uid="{00000000-0005-0000-0000-0000F4590000}"/>
    <cellStyle name="60% - Accent3 3 2 3 2" xfId="23337" xr:uid="{00000000-0005-0000-0000-0000F5590000}"/>
    <cellStyle name="60% - Accent3 3 2 3 2 2" xfId="23338" xr:uid="{00000000-0005-0000-0000-0000F6590000}"/>
    <cellStyle name="60% - Accent3 3 2 3 2_Essbase BS Tax Accounts EOY" xfId="23339" xr:uid="{00000000-0005-0000-0000-0000F7590000}"/>
    <cellStyle name="60% - Accent3 3 2 3_Essbase BS Tax Accounts EOY" xfId="23340" xr:uid="{00000000-0005-0000-0000-0000F8590000}"/>
    <cellStyle name="60% - Accent3 3 2 4" xfId="23341" xr:uid="{00000000-0005-0000-0000-0000F9590000}"/>
    <cellStyle name="60% - Accent3 3 2 4 2" xfId="23342" xr:uid="{00000000-0005-0000-0000-0000FA590000}"/>
    <cellStyle name="60% - Accent3 3 2 4_Essbase BS Tax Accounts EOY" xfId="23343" xr:uid="{00000000-0005-0000-0000-0000FB590000}"/>
    <cellStyle name="60% - Accent3 3 2 5" xfId="23344" xr:uid="{00000000-0005-0000-0000-0000FC590000}"/>
    <cellStyle name="60% - Accent3 3 2 6" xfId="23345" xr:uid="{00000000-0005-0000-0000-0000FD590000}"/>
    <cellStyle name="60% - Accent3 3 2_Essbase BS Tax Accounts EOY" xfId="23346" xr:uid="{00000000-0005-0000-0000-0000FE590000}"/>
    <cellStyle name="60% - Accent3 3 3" xfId="23347" xr:uid="{00000000-0005-0000-0000-0000FF590000}"/>
    <cellStyle name="60% - Accent3 3 3 2" xfId="23348" xr:uid="{00000000-0005-0000-0000-0000005A0000}"/>
    <cellStyle name="60% - Accent3 3 3 2 2" xfId="23349" xr:uid="{00000000-0005-0000-0000-0000015A0000}"/>
    <cellStyle name="60% - Accent3 3 3 2_Essbase BS Tax Accounts EOY" xfId="23350" xr:uid="{00000000-0005-0000-0000-0000025A0000}"/>
    <cellStyle name="60% - Accent3 3 3_Essbase BS Tax Accounts EOY" xfId="23351" xr:uid="{00000000-0005-0000-0000-0000035A0000}"/>
    <cellStyle name="60% - Accent3 3 4" xfId="23352" xr:uid="{00000000-0005-0000-0000-0000045A0000}"/>
    <cellStyle name="60% - Accent3 3 4 2" xfId="23353" xr:uid="{00000000-0005-0000-0000-0000055A0000}"/>
    <cellStyle name="60% - Accent3 3 4_Essbase BS Tax Accounts EOY" xfId="23354" xr:uid="{00000000-0005-0000-0000-0000065A0000}"/>
    <cellStyle name="60% - Accent3 3 5" xfId="23355" xr:uid="{00000000-0005-0000-0000-0000075A0000}"/>
    <cellStyle name="60% - Accent3 3_Essbase BS Tax Accounts EOY" xfId="23356" xr:uid="{00000000-0005-0000-0000-0000085A0000}"/>
    <cellStyle name="60% - Accent3 30" xfId="23357" xr:uid="{00000000-0005-0000-0000-0000095A0000}"/>
    <cellStyle name="60% - Accent3 30 2" xfId="23358" xr:uid="{00000000-0005-0000-0000-00000A5A0000}"/>
    <cellStyle name="60% - Accent3 30 2 2" xfId="23359" xr:uid="{00000000-0005-0000-0000-00000B5A0000}"/>
    <cellStyle name="60% - Accent3 30 2_Essbase BS Tax Accounts EOY" xfId="23360" xr:uid="{00000000-0005-0000-0000-00000C5A0000}"/>
    <cellStyle name="60% - Accent3 30_Essbase BS Tax Accounts EOY" xfId="23361" xr:uid="{00000000-0005-0000-0000-00000D5A0000}"/>
    <cellStyle name="60% - Accent3 31" xfId="23362" xr:uid="{00000000-0005-0000-0000-00000E5A0000}"/>
    <cellStyle name="60% - Accent3 31 2" xfId="23363" xr:uid="{00000000-0005-0000-0000-00000F5A0000}"/>
    <cellStyle name="60% - Accent3 31 2 2" xfId="23364" xr:uid="{00000000-0005-0000-0000-0000105A0000}"/>
    <cellStyle name="60% - Accent3 31 2_Essbase BS Tax Accounts EOY" xfId="23365" xr:uid="{00000000-0005-0000-0000-0000115A0000}"/>
    <cellStyle name="60% - Accent3 31_Essbase BS Tax Accounts EOY" xfId="23366" xr:uid="{00000000-0005-0000-0000-0000125A0000}"/>
    <cellStyle name="60% - Accent3 32" xfId="23367" xr:uid="{00000000-0005-0000-0000-0000135A0000}"/>
    <cellStyle name="60% - Accent3 32 2" xfId="23368" xr:uid="{00000000-0005-0000-0000-0000145A0000}"/>
    <cellStyle name="60% - Accent3 32 2 2" xfId="23369" xr:uid="{00000000-0005-0000-0000-0000155A0000}"/>
    <cellStyle name="60% - Accent3 32 2_Essbase BS Tax Accounts EOY" xfId="23370" xr:uid="{00000000-0005-0000-0000-0000165A0000}"/>
    <cellStyle name="60% - Accent3 32_Essbase BS Tax Accounts EOY" xfId="23371" xr:uid="{00000000-0005-0000-0000-0000175A0000}"/>
    <cellStyle name="60% - Accent3 33" xfId="23372" xr:uid="{00000000-0005-0000-0000-0000185A0000}"/>
    <cellStyle name="60% - Accent3 33 2" xfId="23373" xr:uid="{00000000-0005-0000-0000-0000195A0000}"/>
    <cellStyle name="60% - Accent3 33 2 2" xfId="23374" xr:uid="{00000000-0005-0000-0000-00001A5A0000}"/>
    <cellStyle name="60% - Accent3 33 2_Essbase BS Tax Accounts EOY" xfId="23375" xr:uid="{00000000-0005-0000-0000-00001B5A0000}"/>
    <cellStyle name="60% - Accent3 33_Essbase BS Tax Accounts EOY" xfId="23376" xr:uid="{00000000-0005-0000-0000-00001C5A0000}"/>
    <cellStyle name="60% - Accent3 34" xfId="23377" xr:uid="{00000000-0005-0000-0000-00001D5A0000}"/>
    <cellStyle name="60% - Accent3 34 2" xfId="23378" xr:uid="{00000000-0005-0000-0000-00001E5A0000}"/>
    <cellStyle name="60% - Accent3 34 2 2" xfId="23379" xr:uid="{00000000-0005-0000-0000-00001F5A0000}"/>
    <cellStyle name="60% - Accent3 34 2_Essbase BS Tax Accounts EOY" xfId="23380" xr:uid="{00000000-0005-0000-0000-0000205A0000}"/>
    <cellStyle name="60% - Accent3 34_Essbase BS Tax Accounts EOY" xfId="23381" xr:uid="{00000000-0005-0000-0000-0000215A0000}"/>
    <cellStyle name="60% - Accent3 35" xfId="23382" xr:uid="{00000000-0005-0000-0000-0000225A0000}"/>
    <cellStyle name="60% - Accent3 35 2" xfId="23383" xr:uid="{00000000-0005-0000-0000-0000235A0000}"/>
    <cellStyle name="60% - Accent3 35 2 2" xfId="23384" xr:uid="{00000000-0005-0000-0000-0000245A0000}"/>
    <cellStyle name="60% - Accent3 35 2_Essbase BS Tax Accounts EOY" xfId="23385" xr:uid="{00000000-0005-0000-0000-0000255A0000}"/>
    <cellStyle name="60% - Accent3 35_Essbase BS Tax Accounts EOY" xfId="23386" xr:uid="{00000000-0005-0000-0000-0000265A0000}"/>
    <cellStyle name="60% - Accent3 36" xfId="23387" xr:uid="{00000000-0005-0000-0000-0000275A0000}"/>
    <cellStyle name="60% - Accent3 36 2" xfId="23388" xr:uid="{00000000-0005-0000-0000-0000285A0000}"/>
    <cellStyle name="60% - Accent3 36 2 2" xfId="23389" xr:uid="{00000000-0005-0000-0000-0000295A0000}"/>
    <cellStyle name="60% - Accent3 36 2_Essbase BS Tax Accounts EOY" xfId="23390" xr:uid="{00000000-0005-0000-0000-00002A5A0000}"/>
    <cellStyle name="60% - Accent3 36_Essbase BS Tax Accounts EOY" xfId="23391" xr:uid="{00000000-0005-0000-0000-00002B5A0000}"/>
    <cellStyle name="60% - Accent3 37" xfId="23392" xr:uid="{00000000-0005-0000-0000-00002C5A0000}"/>
    <cellStyle name="60% - Accent3 37 2" xfId="23393" xr:uid="{00000000-0005-0000-0000-00002D5A0000}"/>
    <cellStyle name="60% - Accent3 37 2 2" xfId="23394" xr:uid="{00000000-0005-0000-0000-00002E5A0000}"/>
    <cellStyle name="60% - Accent3 37 2_Essbase BS Tax Accounts EOY" xfId="23395" xr:uid="{00000000-0005-0000-0000-00002F5A0000}"/>
    <cellStyle name="60% - Accent3 37_Essbase BS Tax Accounts EOY" xfId="23396" xr:uid="{00000000-0005-0000-0000-0000305A0000}"/>
    <cellStyle name="60% - Accent3 38" xfId="23397" xr:uid="{00000000-0005-0000-0000-0000315A0000}"/>
    <cellStyle name="60% - Accent3 38 2" xfId="23398" xr:uid="{00000000-0005-0000-0000-0000325A0000}"/>
    <cellStyle name="60% - Accent3 38 2 2" xfId="23399" xr:uid="{00000000-0005-0000-0000-0000335A0000}"/>
    <cellStyle name="60% - Accent3 38 2_Essbase BS Tax Accounts EOY" xfId="23400" xr:uid="{00000000-0005-0000-0000-0000345A0000}"/>
    <cellStyle name="60% - Accent3 38_Essbase BS Tax Accounts EOY" xfId="23401" xr:uid="{00000000-0005-0000-0000-0000355A0000}"/>
    <cellStyle name="60% - Accent3 39" xfId="23402" xr:uid="{00000000-0005-0000-0000-0000365A0000}"/>
    <cellStyle name="60% - Accent3 39 2" xfId="23403" xr:uid="{00000000-0005-0000-0000-0000375A0000}"/>
    <cellStyle name="60% - Accent3 39 2 2" xfId="23404" xr:uid="{00000000-0005-0000-0000-0000385A0000}"/>
    <cellStyle name="60% - Accent3 39 2_Essbase BS Tax Accounts EOY" xfId="23405" xr:uid="{00000000-0005-0000-0000-0000395A0000}"/>
    <cellStyle name="60% - Accent3 39_Essbase BS Tax Accounts EOY" xfId="23406" xr:uid="{00000000-0005-0000-0000-00003A5A0000}"/>
    <cellStyle name="60% - Accent3 4" xfId="23407" xr:uid="{00000000-0005-0000-0000-00003B5A0000}"/>
    <cellStyle name="60% - Accent3 4 2" xfId="23408" xr:uid="{00000000-0005-0000-0000-00003C5A0000}"/>
    <cellStyle name="60% - Accent3 4 2 2" xfId="23409" xr:uid="{00000000-0005-0000-0000-00003D5A0000}"/>
    <cellStyle name="60% - Accent3 4 2 2 2" xfId="23410" xr:uid="{00000000-0005-0000-0000-00003E5A0000}"/>
    <cellStyle name="60% - Accent3 4 2 2 2 2" xfId="23411" xr:uid="{00000000-0005-0000-0000-00003F5A0000}"/>
    <cellStyle name="60% - Accent3 4 2 2 2_Essbase BS Tax Accounts EOY" xfId="23412" xr:uid="{00000000-0005-0000-0000-0000405A0000}"/>
    <cellStyle name="60% - Accent3 4 2 2_Essbase BS Tax Accounts EOY" xfId="23413" xr:uid="{00000000-0005-0000-0000-0000415A0000}"/>
    <cellStyle name="60% - Accent3 4 2 3" xfId="23414" xr:uid="{00000000-0005-0000-0000-0000425A0000}"/>
    <cellStyle name="60% - Accent3 4 2 3 2" xfId="23415" xr:uid="{00000000-0005-0000-0000-0000435A0000}"/>
    <cellStyle name="60% - Accent3 4 2 3 2 2" xfId="23416" xr:uid="{00000000-0005-0000-0000-0000445A0000}"/>
    <cellStyle name="60% - Accent3 4 2 3 2_Essbase BS Tax Accounts EOY" xfId="23417" xr:uid="{00000000-0005-0000-0000-0000455A0000}"/>
    <cellStyle name="60% - Accent3 4 2 3_Essbase BS Tax Accounts EOY" xfId="23418" xr:uid="{00000000-0005-0000-0000-0000465A0000}"/>
    <cellStyle name="60% - Accent3 4 2 4" xfId="23419" xr:uid="{00000000-0005-0000-0000-0000475A0000}"/>
    <cellStyle name="60% - Accent3 4 2 4 2" xfId="23420" xr:uid="{00000000-0005-0000-0000-0000485A0000}"/>
    <cellStyle name="60% - Accent3 4 2 4_Essbase BS Tax Accounts EOY" xfId="23421" xr:uid="{00000000-0005-0000-0000-0000495A0000}"/>
    <cellStyle name="60% - Accent3 4 2 5" xfId="23422" xr:uid="{00000000-0005-0000-0000-00004A5A0000}"/>
    <cellStyle name="60% - Accent3 4 2 6" xfId="23423" xr:uid="{00000000-0005-0000-0000-00004B5A0000}"/>
    <cellStyle name="60% - Accent3 4 2 7" xfId="23424" xr:uid="{00000000-0005-0000-0000-00004C5A0000}"/>
    <cellStyle name="60% - Accent3 4 2_Essbase BS Tax Accounts EOY" xfId="23425" xr:uid="{00000000-0005-0000-0000-00004D5A0000}"/>
    <cellStyle name="60% - Accent3 4 3" xfId="23426" xr:uid="{00000000-0005-0000-0000-00004E5A0000}"/>
    <cellStyle name="60% - Accent3 4 3 2" xfId="23427" xr:uid="{00000000-0005-0000-0000-00004F5A0000}"/>
    <cellStyle name="60% - Accent3 4 3 2 2" xfId="23428" xr:uid="{00000000-0005-0000-0000-0000505A0000}"/>
    <cellStyle name="60% - Accent3 4 3 2_Essbase BS Tax Accounts EOY" xfId="23429" xr:uid="{00000000-0005-0000-0000-0000515A0000}"/>
    <cellStyle name="60% - Accent3 4 3_Essbase BS Tax Accounts EOY" xfId="23430" xr:uid="{00000000-0005-0000-0000-0000525A0000}"/>
    <cellStyle name="60% - Accent3 4 4" xfId="23431" xr:uid="{00000000-0005-0000-0000-0000535A0000}"/>
    <cellStyle name="60% - Accent3 4 4 2" xfId="23432" xr:uid="{00000000-0005-0000-0000-0000545A0000}"/>
    <cellStyle name="60% - Accent3 4 4_Essbase BS Tax Accounts EOY" xfId="23433" xr:uid="{00000000-0005-0000-0000-0000555A0000}"/>
    <cellStyle name="60% - Accent3 4_Essbase BS Tax Accounts EOY" xfId="23434" xr:uid="{00000000-0005-0000-0000-0000565A0000}"/>
    <cellStyle name="60% - Accent3 40" xfId="23435" xr:uid="{00000000-0005-0000-0000-0000575A0000}"/>
    <cellStyle name="60% - Accent3 40 2" xfId="23436" xr:uid="{00000000-0005-0000-0000-0000585A0000}"/>
    <cellStyle name="60% - Accent3 40 2 2" xfId="23437" xr:uid="{00000000-0005-0000-0000-0000595A0000}"/>
    <cellStyle name="60% - Accent3 40 2_Essbase BS Tax Accounts EOY" xfId="23438" xr:uid="{00000000-0005-0000-0000-00005A5A0000}"/>
    <cellStyle name="60% - Accent3 40_Essbase BS Tax Accounts EOY" xfId="23439" xr:uid="{00000000-0005-0000-0000-00005B5A0000}"/>
    <cellStyle name="60% - Accent3 41" xfId="23440" xr:uid="{00000000-0005-0000-0000-00005C5A0000}"/>
    <cellStyle name="60% - Accent3 41 2" xfId="23441" xr:uid="{00000000-0005-0000-0000-00005D5A0000}"/>
    <cellStyle name="60% - Accent3 41 2 2" xfId="23442" xr:uid="{00000000-0005-0000-0000-00005E5A0000}"/>
    <cellStyle name="60% - Accent3 41 2_Essbase BS Tax Accounts EOY" xfId="23443" xr:uid="{00000000-0005-0000-0000-00005F5A0000}"/>
    <cellStyle name="60% - Accent3 41_Essbase BS Tax Accounts EOY" xfId="23444" xr:uid="{00000000-0005-0000-0000-0000605A0000}"/>
    <cellStyle name="60% - Accent3 42" xfId="23445" xr:uid="{00000000-0005-0000-0000-0000615A0000}"/>
    <cellStyle name="60% - Accent3 42 2" xfId="23446" xr:uid="{00000000-0005-0000-0000-0000625A0000}"/>
    <cellStyle name="60% - Accent3 42 2 2" xfId="23447" xr:uid="{00000000-0005-0000-0000-0000635A0000}"/>
    <cellStyle name="60% - Accent3 42 2_Essbase BS Tax Accounts EOY" xfId="23448" xr:uid="{00000000-0005-0000-0000-0000645A0000}"/>
    <cellStyle name="60% - Accent3 42_Essbase BS Tax Accounts EOY" xfId="23449" xr:uid="{00000000-0005-0000-0000-0000655A0000}"/>
    <cellStyle name="60% - Accent3 43" xfId="23450" xr:uid="{00000000-0005-0000-0000-0000665A0000}"/>
    <cellStyle name="60% - Accent3 43 2" xfId="23451" xr:uid="{00000000-0005-0000-0000-0000675A0000}"/>
    <cellStyle name="60% - Accent3 43 2 2" xfId="23452" xr:uid="{00000000-0005-0000-0000-0000685A0000}"/>
    <cellStyle name="60% - Accent3 43 2_Essbase BS Tax Accounts EOY" xfId="23453" xr:uid="{00000000-0005-0000-0000-0000695A0000}"/>
    <cellStyle name="60% - Accent3 43_Essbase BS Tax Accounts EOY" xfId="23454" xr:uid="{00000000-0005-0000-0000-00006A5A0000}"/>
    <cellStyle name="60% - Accent3 44" xfId="23455" xr:uid="{00000000-0005-0000-0000-00006B5A0000}"/>
    <cellStyle name="60% - Accent3 44 2" xfId="23456" xr:uid="{00000000-0005-0000-0000-00006C5A0000}"/>
    <cellStyle name="60% - Accent3 44 2 2" xfId="23457" xr:uid="{00000000-0005-0000-0000-00006D5A0000}"/>
    <cellStyle name="60% - Accent3 44 2_Essbase BS Tax Accounts EOY" xfId="23458" xr:uid="{00000000-0005-0000-0000-00006E5A0000}"/>
    <cellStyle name="60% - Accent3 44_Essbase BS Tax Accounts EOY" xfId="23459" xr:uid="{00000000-0005-0000-0000-00006F5A0000}"/>
    <cellStyle name="60% - Accent3 45" xfId="23460" xr:uid="{00000000-0005-0000-0000-0000705A0000}"/>
    <cellStyle name="60% - Accent3 45 2" xfId="23461" xr:uid="{00000000-0005-0000-0000-0000715A0000}"/>
    <cellStyle name="60% - Accent3 45 2 2" xfId="23462" xr:uid="{00000000-0005-0000-0000-0000725A0000}"/>
    <cellStyle name="60% - Accent3 45 2_Essbase BS Tax Accounts EOY" xfId="23463" xr:uid="{00000000-0005-0000-0000-0000735A0000}"/>
    <cellStyle name="60% - Accent3 45_Essbase BS Tax Accounts EOY" xfId="23464" xr:uid="{00000000-0005-0000-0000-0000745A0000}"/>
    <cellStyle name="60% - Accent3 46" xfId="23465" xr:uid="{00000000-0005-0000-0000-0000755A0000}"/>
    <cellStyle name="60% - Accent3 46 2" xfId="23466" xr:uid="{00000000-0005-0000-0000-0000765A0000}"/>
    <cellStyle name="60% - Accent3 46 2 2" xfId="23467" xr:uid="{00000000-0005-0000-0000-0000775A0000}"/>
    <cellStyle name="60% - Accent3 46 2_Essbase BS Tax Accounts EOY" xfId="23468" xr:uid="{00000000-0005-0000-0000-0000785A0000}"/>
    <cellStyle name="60% - Accent3 46_Essbase BS Tax Accounts EOY" xfId="23469" xr:uid="{00000000-0005-0000-0000-0000795A0000}"/>
    <cellStyle name="60% - Accent3 47" xfId="23470" xr:uid="{00000000-0005-0000-0000-00007A5A0000}"/>
    <cellStyle name="60% - Accent3 47 2" xfId="23471" xr:uid="{00000000-0005-0000-0000-00007B5A0000}"/>
    <cellStyle name="60% - Accent3 47 2 2" xfId="23472" xr:uid="{00000000-0005-0000-0000-00007C5A0000}"/>
    <cellStyle name="60% - Accent3 47 2_Essbase BS Tax Accounts EOY" xfId="23473" xr:uid="{00000000-0005-0000-0000-00007D5A0000}"/>
    <cellStyle name="60% - Accent3 47_Essbase BS Tax Accounts EOY" xfId="23474" xr:uid="{00000000-0005-0000-0000-00007E5A0000}"/>
    <cellStyle name="60% - Accent3 48" xfId="23475" xr:uid="{00000000-0005-0000-0000-00007F5A0000}"/>
    <cellStyle name="60% - Accent3 48 2" xfId="23476" xr:uid="{00000000-0005-0000-0000-0000805A0000}"/>
    <cellStyle name="60% - Accent3 48 2 2" xfId="23477" xr:uid="{00000000-0005-0000-0000-0000815A0000}"/>
    <cellStyle name="60% - Accent3 48 2_Essbase BS Tax Accounts EOY" xfId="23478" xr:uid="{00000000-0005-0000-0000-0000825A0000}"/>
    <cellStyle name="60% - Accent3 48_Essbase BS Tax Accounts EOY" xfId="23479" xr:uid="{00000000-0005-0000-0000-0000835A0000}"/>
    <cellStyle name="60% - Accent3 49" xfId="23480" xr:uid="{00000000-0005-0000-0000-0000845A0000}"/>
    <cellStyle name="60% - Accent3 49 2" xfId="23481" xr:uid="{00000000-0005-0000-0000-0000855A0000}"/>
    <cellStyle name="60% - Accent3 49 2 2" xfId="23482" xr:uid="{00000000-0005-0000-0000-0000865A0000}"/>
    <cellStyle name="60% - Accent3 49 2_Essbase BS Tax Accounts EOY" xfId="23483" xr:uid="{00000000-0005-0000-0000-0000875A0000}"/>
    <cellStyle name="60% - Accent3 49_Essbase BS Tax Accounts EOY" xfId="23484" xr:uid="{00000000-0005-0000-0000-0000885A0000}"/>
    <cellStyle name="60% - Accent3 5" xfId="23485" xr:uid="{00000000-0005-0000-0000-0000895A0000}"/>
    <cellStyle name="60% - Accent3 5 2" xfId="23486" xr:uid="{00000000-0005-0000-0000-00008A5A0000}"/>
    <cellStyle name="60% - Accent3 5 2 2" xfId="23487" xr:uid="{00000000-0005-0000-0000-00008B5A0000}"/>
    <cellStyle name="60% - Accent3 5 2 2 2" xfId="23488" xr:uid="{00000000-0005-0000-0000-00008C5A0000}"/>
    <cellStyle name="60% - Accent3 5 2 2 2 2" xfId="23489" xr:uid="{00000000-0005-0000-0000-00008D5A0000}"/>
    <cellStyle name="60% - Accent3 5 2 2 2_Essbase BS Tax Accounts EOY" xfId="23490" xr:uid="{00000000-0005-0000-0000-00008E5A0000}"/>
    <cellStyle name="60% - Accent3 5 2 2_Essbase BS Tax Accounts EOY" xfId="23491" xr:uid="{00000000-0005-0000-0000-00008F5A0000}"/>
    <cellStyle name="60% - Accent3 5 2 3" xfId="23492" xr:uid="{00000000-0005-0000-0000-0000905A0000}"/>
    <cellStyle name="60% - Accent3 5 2 3 2" xfId="23493" xr:uid="{00000000-0005-0000-0000-0000915A0000}"/>
    <cellStyle name="60% - Accent3 5 2 3 2 2" xfId="23494" xr:uid="{00000000-0005-0000-0000-0000925A0000}"/>
    <cellStyle name="60% - Accent3 5 2 3 2_Essbase BS Tax Accounts EOY" xfId="23495" xr:uid="{00000000-0005-0000-0000-0000935A0000}"/>
    <cellStyle name="60% - Accent3 5 2 3_Essbase BS Tax Accounts EOY" xfId="23496" xr:uid="{00000000-0005-0000-0000-0000945A0000}"/>
    <cellStyle name="60% - Accent3 5 2 4" xfId="23497" xr:uid="{00000000-0005-0000-0000-0000955A0000}"/>
    <cellStyle name="60% - Accent3 5 2 4 2" xfId="23498" xr:uid="{00000000-0005-0000-0000-0000965A0000}"/>
    <cellStyle name="60% - Accent3 5 2 4_Essbase BS Tax Accounts EOY" xfId="23499" xr:uid="{00000000-0005-0000-0000-0000975A0000}"/>
    <cellStyle name="60% - Accent3 5 2 5" xfId="23500" xr:uid="{00000000-0005-0000-0000-0000985A0000}"/>
    <cellStyle name="60% - Accent3 5 2_Essbase BS Tax Accounts EOY" xfId="23501" xr:uid="{00000000-0005-0000-0000-0000995A0000}"/>
    <cellStyle name="60% - Accent3 5 3" xfId="23502" xr:uid="{00000000-0005-0000-0000-00009A5A0000}"/>
    <cellStyle name="60% - Accent3 5 3 2" xfId="23503" xr:uid="{00000000-0005-0000-0000-00009B5A0000}"/>
    <cellStyle name="60% - Accent3 5 3 2 2" xfId="23504" xr:uid="{00000000-0005-0000-0000-00009C5A0000}"/>
    <cellStyle name="60% - Accent3 5 3 2_Essbase BS Tax Accounts EOY" xfId="23505" xr:uid="{00000000-0005-0000-0000-00009D5A0000}"/>
    <cellStyle name="60% - Accent3 5 3_Essbase BS Tax Accounts EOY" xfId="23506" xr:uid="{00000000-0005-0000-0000-00009E5A0000}"/>
    <cellStyle name="60% - Accent3 5 4" xfId="23507" xr:uid="{00000000-0005-0000-0000-00009F5A0000}"/>
    <cellStyle name="60% - Accent3 5 4 2" xfId="23508" xr:uid="{00000000-0005-0000-0000-0000A05A0000}"/>
    <cellStyle name="60% - Accent3 5 4_Essbase BS Tax Accounts EOY" xfId="23509" xr:uid="{00000000-0005-0000-0000-0000A15A0000}"/>
    <cellStyle name="60% - Accent3 5_Essbase BS Tax Accounts EOY" xfId="23510" xr:uid="{00000000-0005-0000-0000-0000A25A0000}"/>
    <cellStyle name="60% - Accent3 50" xfId="23511" xr:uid="{00000000-0005-0000-0000-0000A35A0000}"/>
    <cellStyle name="60% - Accent3 50 2" xfId="23512" xr:uid="{00000000-0005-0000-0000-0000A45A0000}"/>
    <cellStyle name="60% - Accent3 50 2 2" xfId="23513" xr:uid="{00000000-0005-0000-0000-0000A55A0000}"/>
    <cellStyle name="60% - Accent3 50 2_Essbase BS Tax Accounts EOY" xfId="23514" xr:uid="{00000000-0005-0000-0000-0000A65A0000}"/>
    <cellStyle name="60% - Accent3 50_Essbase BS Tax Accounts EOY" xfId="23515" xr:uid="{00000000-0005-0000-0000-0000A75A0000}"/>
    <cellStyle name="60% - Accent3 51" xfId="23516" xr:uid="{00000000-0005-0000-0000-0000A85A0000}"/>
    <cellStyle name="60% - Accent3 51 2" xfId="23517" xr:uid="{00000000-0005-0000-0000-0000A95A0000}"/>
    <cellStyle name="60% - Accent3 51 2 2" xfId="23518" xr:uid="{00000000-0005-0000-0000-0000AA5A0000}"/>
    <cellStyle name="60% - Accent3 51 2_Essbase BS Tax Accounts EOY" xfId="23519" xr:uid="{00000000-0005-0000-0000-0000AB5A0000}"/>
    <cellStyle name="60% - Accent3 51_Essbase BS Tax Accounts EOY" xfId="23520" xr:uid="{00000000-0005-0000-0000-0000AC5A0000}"/>
    <cellStyle name="60% - Accent3 52" xfId="23521" xr:uid="{00000000-0005-0000-0000-0000AD5A0000}"/>
    <cellStyle name="60% - Accent3 52 2" xfId="23522" xr:uid="{00000000-0005-0000-0000-0000AE5A0000}"/>
    <cellStyle name="60% - Accent3 52 2 2" xfId="23523" xr:uid="{00000000-0005-0000-0000-0000AF5A0000}"/>
    <cellStyle name="60% - Accent3 52 2_Essbase BS Tax Accounts EOY" xfId="23524" xr:uid="{00000000-0005-0000-0000-0000B05A0000}"/>
    <cellStyle name="60% - Accent3 52_Essbase BS Tax Accounts EOY" xfId="23525" xr:uid="{00000000-0005-0000-0000-0000B15A0000}"/>
    <cellStyle name="60% - Accent3 53" xfId="23526" xr:uid="{00000000-0005-0000-0000-0000B25A0000}"/>
    <cellStyle name="60% - Accent3 53 2" xfId="23527" xr:uid="{00000000-0005-0000-0000-0000B35A0000}"/>
    <cellStyle name="60% - Accent3 53 2 2" xfId="23528" xr:uid="{00000000-0005-0000-0000-0000B45A0000}"/>
    <cellStyle name="60% - Accent3 53 2_Essbase BS Tax Accounts EOY" xfId="23529" xr:uid="{00000000-0005-0000-0000-0000B55A0000}"/>
    <cellStyle name="60% - Accent3 53_Essbase BS Tax Accounts EOY" xfId="23530" xr:uid="{00000000-0005-0000-0000-0000B65A0000}"/>
    <cellStyle name="60% - Accent3 54" xfId="23531" xr:uid="{00000000-0005-0000-0000-0000B75A0000}"/>
    <cellStyle name="60% - Accent3 54 2" xfId="23532" xr:uid="{00000000-0005-0000-0000-0000B85A0000}"/>
    <cellStyle name="60% - Accent3 54 2 2" xfId="23533" xr:uid="{00000000-0005-0000-0000-0000B95A0000}"/>
    <cellStyle name="60% - Accent3 54 2_Essbase BS Tax Accounts EOY" xfId="23534" xr:uid="{00000000-0005-0000-0000-0000BA5A0000}"/>
    <cellStyle name="60% - Accent3 54_Essbase BS Tax Accounts EOY" xfId="23535" xr:uid="{00000000-0005-0000-0000-0000BB5A0000}"/>
    <cellStyle name="60% - Accent3 55" xfId="23536" xr:uid="{00000000-0005-0000-0000-0000BC5A0000}"/>
    <cellStyle name="60% - Accent3 55 2" xfId="23537" xr:uid="{00000000-0005-0000-0000-0000BD5A0000}"/>
    <cellStyle name="60% - Accent3 55 2 2" xfId="23538" xr:uid="{00000000-0005-0000-0000-0000BE5A0000}"/>
    <cellStyle name="60% - Accent3 55 2_Essbase BS Tax Accounts EOY" xfId="23539" xr:uid="{00000000-0005-0000-0000-0000BF5A0000}"/>
    <cellStyle name="60% - Accent3 55_Essbase BS Tax Accounts EOY" xfId="23540" xr:uid="{00000000-0005-0000-0000-0000C05A0000}"/>
    <cellStyle name="60% - Accent3 56" xfId="23541" xr:uid="{00000000-0005-0000-0000-0000C15A0000}"/>
    <cellStyle name="60% - Accent3 56 2" xfId="23542" xr:uid="{00000000-0005-0000-0000-0000C25A0000}"/>
    <cellStyle name="60% - Accent3 56 2 2" xfId="23543" xr:uid="{00000000-0005-0000-0000-0000C35A0000}"/>
    <cellStyle name="60% - Accent3 56 2_Essbase BS Tax Accounts EOY" xfId="23544" xr:uid="{00000000-0005-0000-0000-0000C45A0000}"/>
    <cellStyle name="60% - Accent3 56_Essbase BS Tax Accounts EOY" xfId="23545" xr:uid="{00000000-0005-0000-0000-0000C55A0000}"/>
    <cellStyle name="60% - Accent3 57" xfId="23546" xr:uid="{00000000-0005-0000-0000-0000C65A0000}"/>
    <cellStyle name="60% - Accent3 57 2" xfId="23547" xr:uid="{00000000-0005-0000-0000-0000C75A0000}"/>
    <cellStyle name="60% - Accent3 57 2 2" xfId="23548" xr:uid="{00000000-0005-0000-0000-0000C85A0000}"/>
    <cellStyle name="60% - Accent3 57 2_Essbase BS Tax Accounts EOY" xfId="23549" xr:uid="{00000000-0005-0000-0000-0000C95A0000}"/>
    <cellStyle name="60% - Accent3 57_Essbase BS Tax Accounts EOY" xfId="23550" xr:uid="{00000000-0005-0000-0000-0000CA5A0000}"/>
    <cellStyle name="60% - Accent3 58" xfId="23551" xr:uid="{00000000-0005-0000-0000-0000CB5A0000}"/>
    <cellStyle name="60% - Accent3 58 2" xfId="23552" xr:uid="{00000000-0005-0000-0000-0000CC5A0000}"/>
    <cellStyle name="60% - Accent3 58 2 2" xfId="23553" xr:uid="{00000000-0005-0000-0000-0000CD5A0000}"/>
    <cellStyle name="60% - Accent3 58 2_Essbase BS Tax Accounts EOY" xfId="23554" xr:uid="{00000000-0005-0000-0000-0000CE5A0000}"/>
    <cellStyle name="60% - Accent3 58_Essbase BS Tax Accounts EOY" xfId="23555" xr:uid="{00000000-0005-0000-0000-0000CF5A0000}"/>
    <cellStyle name="60% - Accent3 59" xfId="23556" xr:uid="{00000000-0005-0000-0000-0000D05A0000}"/>
    <cellStyle name="60% - Accent3 59 2" xfId="23557" xr:uid="{00000000-0005-0000-0000-0000D15A0000}"/>
    <cellStyle name="60% - Accent3 59 2 2" xfId="23558" xr:uid="{00000000-0005-0000-0000-0000D25A0000}"/>
    <cellStyle name="60% - Accent3 59 2_Essbase BS Tax Accounts EOY" xfId="23559" xr:uid="{00000000-0005-0000-0000-0000D35A0000}"/>
    <cellStyle name="60% - Accent3 59_Essbase BS Tax Accounts EOY" xfId="23560" xr:uid="{00000000-0005-0000-0000-0000D45A0000}"/>
    <cellStyle name="60% - Accent3 6" xfId="23561" xr:uid="{00000000-0005-0000-0000-0000D55A0000}"/>
    <cellStyle name="60% - Accent3 6 2" xfId="23562" xr:uid="{00000000-0005-0000-0000-0000D65A0000}"/>
    <cellStyle name="60% - Accent3 6 2 2" xfId="23563" xr:uid="{00000000-0005-0000-0000-0000D75A0000}"/>
    <cellStyle name="60% - Accent3 6 2 2 2" xfId="23564" xr:uid="{00000000-0005-0000-0000-0000D85A0000}"/>
    <cellStyle name="60% - Accent3 6 2 2_Essbase BS Tax Accounts EOY" xfId="23565" xr:uid="{00000000-0005-0000-0000-0000D95A0000}"/>
    <cellStyle name="60% - Accent3 6 2_Essbase BS Tax Accounts EOY" xfId="23566" xr:uid="{00000000-0005-0000-0000-0000DA5A0000}"/>
    <cellStyle name="60% - Accent3 6 3" xfId="23567" xr:uid="{00000000-0005-0000-0000-0000DB5A0000}"/>
    <cellStyle name="60% - Accent3 6 3 2" xfId="23568" xr:uid="{00000000-0005-0000-0000-0000DC5A0000}"/>
    <cellStyle name="60% - Accent3 6 3 2 2" xfId="23569" xr:uid="{00000000-0005-0000-0000-0000DD5A0000}"/>
    <cellStyle name="60% - Accent3 6 3 2_Essbase BS Tax Accounts EOY" xfId="23570" xr:uid="{00000000-0005-0000-0000-0000DE5A0000}"/>
    <cellStyle name="60% - Accent3 6 3_Essbase BS Tax Accounts EOY" xfId="23571" xr:uid="{00000000-0005-0000-0000-0000DF5A0000}"/>
    <cellStyle name="60% - Accent3 6 4" xfId="23572" xr:uid="{00000000-0005-0000-0000-0000E05A0000}"/>
    <cellStyle name="60% - Accent3 6 4 2" xfId="23573" xr:uid="{00000000-0005-0000-0000-0000E15A0000}"/>
    <cellStyle name="60% - Accent3 6 4_Essbase BS Tax Accounts EOY" xfId="23574" xr:uid="{00000000-0005-0000-0000-0000E25A0000}"/>
    <cellStyle name="60% - Accent3 6_Essbase BS Tax Accounts EOY" xfId="23575" xr:uid="{00000000-0005-0000-0000-0000E35A0000}"/>
    <cellStyle name="60% - Accent3 60" xfId="23576" xr:uid="{00000000-0005-0000-0000-0000E45A0000}"/>
    <cellStyle name="60% - Accent3 60 2" xfId="23577" xr:uid="{00000000-0005-0000-0000-0000E55A0000}"/>
    <cellStyle name="60% - Accent3 60 2 2" xfId="23578" xr:uid="{00000000-0005-0000-0000-0000E65A0000}"/>
    <cellStyle name="60% - Accent3 60 2_Essbase BS Tax Accounts EOY" xfId="23579" xr:uid="{00000000-0005-0000-0000-0000E75A0000}"/>
    <cellStyle name="60% - Accent3 60 3" xfId="23580" xr:uid="{00000000-0005-0000-0000-0000E85A0000}"/>
    <cellStyle name="60% - Accent3 60_Essbase BS Tax Accounts EOY" xfId="23581" xr:uid="{00000000-0005-0000-0000-0000E95A0000}"/>
    <cellStyle name="60% - Accent3 61" xfId="23582" xr:uid="{00000000-0005-0000-0000-0000EA5A0000}"/>
    <cellStyle name="60% - Accent3 61 2" xfId="23583" xr:uid="{00000000-0005-0000-0000-0000EB5A0000}"/>
    <cellStyle name="60% - Accent3 61_Essbase BS Tax Accounts EOY" xfId="23584" xr:uid="{00000000-0005-0000-0000-0000EC5A0000}"/>
    <cellStyle name="60% - Accent3 62" xfId="23585" xr:uid="{00000000-0005-0000-0000-0000ED5A0000}"/>
    <cellStyle name="60% - Accent3 62 2" xfId="23586" xr:uid="{00000000-0005-0000-0000-0000EE5A0000}"/>
    <cellStyle name="60% - Accent3 62_Essbase BS Tax Accounts EOY" xfId="23587" xr:uid="{00000000-0005-0000-0000-0000EF5A0000}"/>
    <cellStyle name="60% - Accent3 63" xfId="23588" xr:uid="{00000000-0005-0000-0000-0000F05A0000}"/>
    <cellStyle name="60% - Accent3 64" xfId="23589" xr:uid="{00000000-0005-0000-0000-0000F15A0000}"/>
    <cellStyle name="60% - Accent3 65" xfId="23590" xr:uid="{00000000-0005-0000-0000-0000F25A0000}"/>
    <cellStyle name="60% - Accent3 66" xfId="23591" xr:uid="{00000000-0005-0000-0000-0000F35A0000}"/>
    <cellStyle name="60% - Accent3 67" xfId="23592" xr:uid="{00000000-0005-0000-0000-0000F45A0000}"/>
    <cellStyle name="60% - Accent3 68" xfId="23593" xr:uid="{00000000-0005-0000-0000-0000F55A0000}"/>
    <cellStyle name="60% - Accent3 69" xfId="23594" xr:uid="{00000000-0005-0000-0000-0000F65A0000}"/>
    <cellStyle name="60% - Accent3 7" xfId="23595" xr:uid="{00000000-0005-0000-0000-0000F75A0000}"/>
    <cellStyle name="60% - Accent3 7 2" xfId="23596" xr:uid="{00000000-0005-0000-0000-0000F85A0000}"/>
    <cellStyle name="60% - Accent3 7 2 2" xfId="23597" xr:uid="{00000000-0005-0000-0000-0000F95A0000}"/>
    <cellStyle name="60% - Accent3 7 2 2 2" xfId="23598" xr:uid="{00000000-0005-0000-0000-0000FA5A0000}"/>
    <cellStyle name="60% - Accent3 7 2 2_Essbase BS Tax Accounts EOY" xfId="23599" xr:uid="{00000000-0005-0000-0000-0000FB5A0000}"/>
    <cellStyle name="60% - Accent3 7 2_Essbase BS Tax Accounts EOY" xfId="23600" xr:uid="{00000000-0005-0000-0000-0000FC5A0000}"/>
    <cellStyle name="60% - Accent3 7 3" xfId="23601" xr:uid="{00000000-0005-0000-0000-0000FD5A0000}"/>
    <cellStyle name="60% - Accent3 7 3 2" xfId="23602" xr:uid="{00000000-0005-0000-0000-0000FE5A0000}"/>
    <cellStyle name="60% - Accent3 7 3 2 2" xfId="23603" xr:uid="{00000000-0005-0000-0000-0000FF5A0000}"/>
    <cellStyle name="60% - Accent3 7 3 2_Essbase BS Tax Accounts EOY" xfId="23604" xr:uid="{00000000-0005-0000-0000-0000005B0000}"/>
    <cellStyle name="60% - Accent3 7 3_Essbase BS Tax Accounts EOY" xfId="23605" xr:uid="{00000000-0005-0000-0000-0000015B0000}"/>
    <cellStyle name="60% - Accent3 7 4" xfId="23606" xr:uid="{00000000-0005-0000-0000-0000025B0000}"/>
    <cellStyle name="60% - Accent3 7 4 2" xfId="23607" xr:uid="{00000000-0005-0000-0000-0000035B0000}"/>
    <cellStyle name="60% - Accent3 7 4_Essbase BS Tax Accounts EOY" xfId="23608" xr:uid="{00000000-0005-0000-0000-0000045B0000}"/>
    <cellStyle name="60% - Accent3 7_Essbase BS Tax Accounts EOY" xfId="23609" xr:uid="{00000000-0005-0000-0000-0000055B0000}"/>
    <cellStyle name="60% - Accent3 70" xfId="23610" xr:uid="{00000000-0005-0000-0000-0000065B0000}"/>
    <cellStyle name="60% - Accent3 71" xfId="23611" xr:uid="{00000000-0005-0000-0000-0000075B0000}"/>
    <cellStyle name="60% - Accent3 72" xfId="23612" xr:uid="{00000000-0005-0000-0000-0000085B0000}"/>
    <cellStyle name="60% - Accent3 73" xfId="23613" xr:uid="{00000000-0005-0000-0000-0000095B0000}"/>
    <cellStyle name="60% - Accent3 74" xfId="23614" xr:uid="{00000000-0005-0000-0000-00000A5B0000}"/>
    <cellStyle name="60% - Accent3 75" xfId="23615" xr:uid="{00000000-0005-0000-0000-00000B5B0000}"/>
    <cellStyle name="60% - Accent3 76" xfId="23616" xr:uid="{00000000-0005-0000-0000-00000C5B0000}"/>
    <cellStyle name="60% - Accent3 77" xfId="23617" xr:uid="{00000000-0005-0000-0000-00000D5B0000}"/>
    <cellStyle name="60% - Accent3 78" xfId="23618" xr:uid="{00000000-0005-0000-0000-00000E5B0000}"/>
    <cellStyle name="60% - Accent3 79" xfId="23619" xr:uid="{00000000-0005-0000-0000-00000F5B0000}"/>
    <cellStyle name="60% - Accent3 8" xfId="23620" xr:uid="{00000000-0005-0000-0000-0000105B0000}"/>
    <cellStyle name="60% - Accent3 8 2" xfId="23621" xr:uid="{00000000-0005-0000-0000-0000115B0000}"/>
    <cellStyle name="60% - Accent3 8 2 2" xfId="23622" xr:uid="{00000000-0005-0000-0000-0000125B0000}"/>
    <cellStyle name="60% - Accent3 8 2 2 2" xfId="23623" xr:uid="{00000000-0005-0000-0000-0000135B0000}"/>
    <cellStyle name="60% - Accent3 8 2 2_Essbase BS Tax Accounts EOY" xfId="23624" xr:uid="{00000000-0005-0000-0000-0000145B0000}"/>
    <cellStyle name="60% - Accent3 8 2_Essbase BS Tax Accounts EOY" xfId="23625" xr:uid="{00000000-0005-0000-0000-0000155B0000}"/>
    <cellStyle name="60% - Accent3 8 3" xfId="23626" xr:uid="{00000000-0005-0000-0000-0000165B0000}"/>
    <cellStyle name="60% - Accent3 8 3 2" xfId="23627" xr:uid="{00000000-0005-0000-0000-0000175B0000}"/>
    <cellStyle name="60% - Accent3 8 3 2 2" xfId="23628" xr:uid="{00000000-0005-0000-0000-0000185B0000}"/>
    <cellStyle name="60% - Accent3 8 3 2_Essbase BS Tax Accounts EOY" xfId="23629" xr:uid="{00000000-0005-0000-0000-0000195B0000}"/>
    <cellStyle name="60% - Accent3 8 3_Essbase BS Tax Accounts EOY" xfId="23630" xr:uid="{00000000-0005-0000-0000-00001A5B0000}"/>
    <cellStyle name="60% - Accent3 8 4" xfId="23631" xr:uid="{00000000-0005-0000-0000-00001B5B0000}"/>
    <cellStyle name="60% - Accent3 8 4 2" xfId="23632" xr:uid="{00000000-0005-0000-0000-00001C5B0000}"/>
    <cellStyle name="60% - Accent3 8 4_Essbase BS Tax Accounts EOY" xfId="23633" xr:uid="{00000000-0005-0000-0000-00001D5B0000}"/>
    <cellStyle name="60% - Accent3 8_Essbase BS Tax Accounts EOY" xfId="23634" xr:uid="{00000000-0005-0000-0000-00001E5B0000}"/>
    <cellStyle name="60% - Accent3 80" xfId="23635" xr:uid="{00000000-0005-0000-0000-00001F5B0000}"/>
    <cellStyle name="60% - Accent3 81" xfId="23636" xr:uid="{00000000-0005-0000-0000-0000205B0000}"/>
    <cellStyle name="60% - Accent3 82" xfId="23637" xr:uid="{00000000-0005-0000-0000-0000215B0000}"/>
    <cellStyle name="60% - Accent3 83" xfId="23638" xr:uid="{00000000-0005-0000-0000-0000225B0000}"/>
    <cellStyle name="60% - Accent3 84" xfId="23639" xr:uid="{00000000-0005-0000-0000-0000235B0000}"/>
    <cellStyle name="60% - Accent3 85" xfId="23640" xr:uid="{00000000-0005-0000-0000-0000245B0000}"/>
    <cellStyle name="60% - Accent3 86" xfId="23641" xr:uid="{00000000-0005-0000-0000-0000255B0000}"/>
    <cellStyle name="60% - Accent3 87" xfId="23642" xr:uid="{00000000-0005-0000-0000-0000265B0000}"/>
    <cellStyle name="60% - Accent3 88" xfId="23643" xr:uid="{00000000-0005-0000-0000-0000275B0000}"/>
    <cellStyle name="60% - Accent3 89" xfId="23644" xr:uid="{00000000-0005-0000-0000-0000285B0000}"/>
    <cellStyle name="60% - Accent3 9" xfId="23645" xr:uid="{00000000-0005-0000-0000-0000295B0000}"/>
    <cellStyle name="60% - Accent3 9 2" xfId="23646" xr:uid="{00000000-0005-0000-0000-00002A5B0000}"/>
    <cellStyle name="60% - Accent3 9 2 2" xfId="23647" xr:uid="{00000000-0005-0000-0000-00002B5B0000}"/>
    <cellStyle name="60% - Accent3 9 2 2 2" xfId="23648" xr:uid="{00000000-0005-0000-0000-00002C5B0000}"/>
    <cellStyle name="60% - Accent3 9 2 2_Essbase BS Tax Accounts EOY" xfId="23649" xr:uid="{00000000-0005-0000-0000-00002D5B0000}"/>
    <cellStyle name="60% - Accent3 9 2_Essbase BS Tax Accounts EOY" xfId="23650" xr:uid="{00000000-0005-0000-0000-00002E5B0000}"/>
    <cellStyle name="60% - Accent3 9 3" xfId="23651" xr:uid="{00000000-0005-0000-0000-00002F5B0000}"/>
    <cellStyle name="60% - Accent3 9 3 2" xfId="23652" xr:uid="{00000000-0005-0000-0000-0000305B0000}"/>
    <cellStyle name="60% - Accent3 9 3 2 2" xfId="23653" xr:uid="{00000000-0005-0000-0000-0000315B0000}"/>
    <cellStyle name="60% - Accent3 9 3 2_Essbase BS Tax Accounts EOY" xfId="23654" xr:uid="{00000000-0005-0000-0000-0000325B0000}"/>
    <cellStyle name="60% - Accent3 9 3_Essbase BS Tax Accounts EOY" xfId="23655" xr:uid="{00000000-0005-0000-0000-0000335B0000}"/>
    <cellStyle name="60% - Accent3 9 4" xfId="23656" xr:uid="{00000000-0005-0000-0000-0000345B0000}"/>
    <cellStyle name="60% - Accent3 9 4 2" xfId="23657" xr:uid="{00000000-0005-0000-0000-0000355B0000}"/>
    <cellStyle name="60% - Accent3 9 4_Essbase BS Tax Accounts EOY" xfId="23658" xr:uid="{00000000-0005-0000-0000-0000365B0000}"/>
    <cellStyle name="60% - Accent3 9_Essbase BS Tax Accounts EOY" xfId="23659" xr:uid="{00000000-0005-0000-0000-0000375B0000}"/>
    <cellStyle name="60% - Accent3 90" xfId="23660" xr:uid="{00000000-0005-0000-0000-0000385B0000}"/>
    <cellStyle name="60% - Accent3 91" xfId="23661" xr:uid="{00000000-0005-0000-0000-0000395B0000}"/>
    <cellStyle name="60% - Accent3 92" xfId="23662" xr:uid="{00000000-0005-0000-0000-00003A5B0000}"/>
    <cellStyle name="60% - Accent3 93" xfId="23663" xr:uid="{00000000-0005-0000-0000-00003B5B0000}"/>
    <cellStyle name="60% - Accent3 94" xfId="23664" xr:uid="{00000000-0005-0000-0000-00003C5B0000}"/>
    <cellStyle name="60% - Accent3 95" xfId="23665" xr:uid="{00000000-0005-0000-0000-00003D5B0000}"/>
    <cellStyle name="60% - Accent3 96" xfId="23666" xr:uid="{00000000-0005-0000-0000-00003E5B0000}"/>
    <cellStyle name="60% - Accent3 97" xfId="23667" xr:uid="{00000000-0005-0000-0000-00003F5B0000}"/>
    <cellStyle name="60% - Accent3 98" xfId="23668" xr:uid="{00000000-0005-0000-0000-0000405B0000}"/>
    <cellStyle name="60% - Accent3 99" xfId="23669" xr:uid="{00000000-0005-0000-0000-0000415B0000}"/>
    <cellStyle name="60% - Accent4" xfId="16" builtinId="44" customBuiltin="1"/>
    <cellStyle name="60% - Accent4 10" xfId="23670" xr:uid="{00000000-0005-0000-0000-0000435B0000}"/>
    <cellStyle name="60% - Accent4 10 2" xfId="23671" xr:uid="{00000000-0005-0000-0000-0000445B0000}"/>
    <cellStyle name="60% - Accent4 10 2 2" xfId="23672" xr:uid="{00000000-0005-0000-0000-0000455B0000}"/>
    <cellStyle name="60% - Accent4 10 2 2 2" xfId="23673" xr:uid="{00000000-0005-0000-0000-0000465B0000}"/>
    <cellStyle name="60% - Accent4 10 2 2_Essbase BS Tax Accounts EOY" xfId="23674" xr:uid="{00000000-0005-0000-0000-0000475B0000}"/>
    <cellStyle name="60% - Accent4 10 2_Essbase BS Tax Accounts EOY" xfId="23675" xr:uid="{00000000-0005-0000-0000-0000485B0000}"/>
    <cellStyle name="60% - Accent4 10 3" xfId="23676" xr:uid="{00000000-0005-0000-0000-0000495B0000}"/>
    <cellStyle name="60% - Accent4 10 3 2" xfId="23677" xr:uid="{00000000-0005-0000-0000-00004A5B0000}"/>
    <cellStyle name="60% - Accent4 10 3 2 2" xfId="23678" xr:uid="{00000000-0005-0000-0000-00004B5B0000}"/>
    <cellStyle name="60% - Accent4 10 3 2_Essbase BS Tax Accounts EOY" xfId="23679" xr:uid="{00000000-0005-0000-0000-00004C5B0000}"/>
    <cellStyle name="60% - Accent4 10 3_Essbase BS Tax Accounts EOY" xfId="23680" xr:uid="{00000000-0005-0000-0000-00004D5B0000}"/>
    <cellStyle name="60% - Accent4 10 4" xfId="23681" xr:uid="{00000000-0005-0000-0000-00004E5B0000}"/>
    <cellStyle name="60% - Accent4 10 4 2" xfId="23682" xr:uid="{00000000-0005-0000-0000-00004F5B0000}"/>
    <cellStyle name="60% - Accent4 10 4_Essbase BS Tax Accounts EOY" xfId="23683" xr:uid="{00000000-0005-0000-0000-0000505B0000}"/>
    <cellStyle name="60% - Accent4 10_Essbase BS Tax Accounts EOY" xfId="23684" xr:uid="{00000000-0005-0000-0000-0000515B0000}"/>
    <cellStyle name="60% - Accent4 100" xfId="23685" xr:uid="{00000000-0005-0000-0000-0000525B0000}"/>
    <cellStyle name="60% - Accent4 101" xfId="23686" xr:uid="{00000000-0005-0000-0000-0000535B0000}"/>
    <cellStyle name="60% - Accent4 102" xfId="23687" xr:uid="{00000000-0005-0000-0000-0000545B0000}"/>
    <cellStyle name="60% - Accent4 11" xfId="23688" xr:uid="{00000000-0005-0000-0000-0000555B0000}"/>
    <cellStyle name="60% - Accent4 11 2" xfId="23689" xr:uid="{00000000-0005-0000-0000-0000565B0000}"/>
    <cellStyle name="60% - Accent4 11 2 2" xfId="23690" xr:uid="{00000000-0005-0000-0000-0000575B0000}"/>
    <cellStyle name="60% - Accent4 11 2 2 2" xfId="23691" xr:uid="{00000000-0005-0000-0000-0000585B0000}"/>
    <cellStyle name="60% - Accent4 11 2 2_Essbase BS Tax Accounts EOY" xfId="23692" xr:uid="{00000000-0005-0000-0000-0000595B0000}"/>
    <cellStyle name="60% - Accent4 11 2_Essbase BS Tax Accounts EOY" xfId="23693" xr:uid="{00000000-0005-0000-0000-00005A5B0000}"/>
    <cellStyle name="60% - Accent4 11 3" xfId="23694" xr:uid="{00000000-0005-0000-0000-00005B5B0000}"/>
    <cellStyle name="60% - Accent4 11 3 2" xfId="23695" xr:uid="{00000000-0005-0000-0000-00005C5B0000}"/>
    <cellStyle name="60% - Accent4 11 3 2 2" xfId="23696" xr:uid="{00000000-0005-0000-0000-00005D5B0000}"/>
    <cellStyle name="60% - Accent4 11 3 2_Essbase BS Tax Accounts EOY" xfId="23697" xr:uid="{00000000-0005-0000-0000-00005E5B0000}"/>
    <cellStyle name="60% - Accent4 11 3_Essbase BS Tax Accounts EOY" xfId="23698" xr:uid="{00000000-0005-0000-0000-00005F5B0000}"/>
    <cellStyle name="60% - Accent4 11 4" xfId="23699" xr:uid="{00000000-0005-0000-0000-0000605B0000}"/>
    <cellStyle name="60% - Accent4 11 4 2" xfId="23700" xr:uid="{00000000-0005-0000-0000-0000615B0000}"/>
    <cellStyle name="60% - Accent4 11 4_Essbase BS Tax Accounts EOY" xfId="23701" xr:uid="{00000000-0005-0000-0000-0000625B0000}"/>
    <cellStyle name="60% - Accent4 11_Essbase BS Tax Accounts EOY" xfId="23702" xr:uid="{00000000-0005-0000-0000-0000635B0000}"/>
    <cellStyle name="60% - Accent4 12" xfId="23703" xr:uid="{00000000-0005-0000-0000-0000645B0000}"/>
    <cellStyle name="60% - Accent4 12 2" xfId="23704" xr:uid="{00000000-0005-0000-0000-0000655B0000}"/>
    <cellStyle name="60% - Accent4 12 2 2" xfId="23705" xr:uid="{00000000-0005-0000-0000-0000665B0000}"/>
    <cellStyle name="60% - Accent4 12 2 2 2" xfId="23706" xr:uid="{00000000-0005-0000-0000-0000675B0000}"/>
    <cellStyle name="60% - Accent4 12 2 2_Essbase BS Tax Accounts EOY" xfId="23707" xr:uid="{00000000-0005-0000-0000-0000685B0000}"/>
    <cellStyle name="60% - Accent4 12 2_Essbase BS Tax Accounts EOY" xfId="23708" xr:uid="{00000000-0005-0000-0000-0000695B0000}"/>
    <cellStyle name="60% - Accent4 12 3" xfId="23709" xr:uid="{00000000-0005-0000-0000-00006A5B0000}"/>
    <cellStyle name="60% - Accent4 12 3 2" xfId="23710" xr:uid="{00000000-0005-0000-0000-00006B5B0000}"/>
    <cellStyle name="60% - Accent4 12 3 2 2" xfId="23711" xr:uid="{00000000-0005-0000-0000-00006C5B0000}"/>
    <cellStyle name="60% - Accent4 12 3 2_Essbase BS Tax Accounts EOY" xfId="23712" xr:uid="{00000000-0005-0000-0000-00006D5B0000}"/>
    <cellStyle name="60% - Accent4 12 3_Essbase BS Tax Accounts EOY" xfId="23713" xr:uid="{00000000-0005-0000-0000-00006E5B0000}"/>
    <cellStyle name="60% - Accent4 12 4" xfId="23714" xr:uid="{00000000-0005-0000-0000-00006F5B0000}"/>
    <cellStyle name="60% - Accent4 12 4 2" xfId="23715" xr:uid="{00000000-0005-0000-0000-0000705B0000}"/>
    <cellStyle name="60% - Accent4 12 4_Essbase BS Tax Accounts EOY" xfId="23716" xr:uid="{00000000-0005-0000-0000-0000715B0000}"/>
    <cellStyle name="60% - Accent4 12_Essbase BS Tax Accounts EOY" xfId="23717" xr:uid="{00000000-0005-0000-0000-0000725B0000}"/>
    <cellStyle name="60% - Accent4 13" xfId="23718" xr:uid="{00000000-0005-0000-0000-0000735B0000}"/>
    <cellStyle name="60% - Accent4 13 2" xfId="23719" xr:uid="{00000000-0005-0000-0000-0000745B0000}"/>
    <cellStyle name="60% - Accent4 13 2 2" xfId="23720" xr:uid="{00000000-0005-0000-0000-0000755B0000}"/>
    <cellStyle name="60% - Accent4 13 2 2 2" xfId="23721" xr:uid="{00000000-0005-0000-0000-0000765B0000}"/>
    <cellStyle name="60% - Accent4 13 2 2_Essbase BS Tax Accounts EOY" xfId="23722" xr:uid="{00000000-0005-0000-0000-0000775B0000}"/>
    <cellStyle name="60% - Accent4 13 2_Essbase BS Tax Accounts EOY" xfId="23723" xr:uid="{00000000-0005-0000-0000-0000785B0000}"/>
    <cellStyle name="60% - Accent4 13 3" xfId="23724" xr:uid="{00000000-0005-0000-0000-0000795B0000}"/>
    <cellStyle name="60% - Accent4 13 3 2" xfId="23725" xr:uid="{00000000-0005-0000-0000-00007A5B0000}"/>
    <cellStyle name="60% - Accent4 13 3 2 2" xfId="23726" xr:uid="{00000000-0005-0000-0000-00007B5B0000}"/>
    <cellStyle name="60% - Accent4 13 3 2_Essbase BS Tax Accounts EOY" xfId="23727" xr:uid="{00000000-0005-0000-0000-00007C5B0000}"/>
    <cellStyle name="60% - Accent4 13 3_Essbase BS Tax Accounts EOY" xfId="23728" xr:uid="{00000000-0005-0000-0000-00007D5B0000}"/>
    <cellStyle name="60% - Accent4 13 4" xfId="23729" xr:uid="{00000000-0005-0000-0000-00007E5B0000}"/>
    <cellStyle name="60% - Accent4 13 4 2" xfId="23730" xr:uid="{00000000-0005-0000-0000-00007F5B0000}"/>
    <cellStyle name="60% - Accent4 13 4_Essbase BS Tax Accounts EOY" xfId="23731" xr:uid="{00000000-0005-0000-0000-0000805B0000}"/>
    <cellStyle name="60% - Accent4 13_Essbase BS Tax Accounts EOY" xfId="23732" xr:uid="{00000000-0005-0000-0000-0000815B0000}"/>
    <cellStyle name="60% - Accent4 14" xfId="23733" xr:uid="{00000000-0005-0000-0000-0000825B0000}"/>
    <cellStyle name="60% - Accent4 14 2" xfId="23734" xr:uid="{00000000-0005-0000-0000-0000835B0000}"/>
    <cellStyle name="60% - Accent4 14 2 2" xfId="23735" xr:uid="{00000000-0005-0000-0000-0000845B0000}"/>
    <cellStyle name="60% - Accent4 14 2 2 2" xfId="23736" xr:uid="{00000000-0005-0000-0000-0000855B0000}"/>
    <cellStyle name="60% - Accent4 14 2 2_Essbase BS Tax Accounts EOY" xfId="23737" xr:uid="{00000000-0005-0000-0000-0000865B0000}"/>
    <cellStyle name="60% - Accent4 14 2_Essbase BS Tax Accounts EOY" xfId="23738" xr:uid="{00000000-0005-0000-0000-0000875B0000}"/>
    <cellStyle name="60% - Accent4 14 3" xfId="23739" xr:uid="{00000000-0005-0000-0000-0000885B0000}"/>
    <cellStyle name="60% - Accent4 14 3 2" xfId="23740" xr:uid="{00000000-0005-0000-0000-0000895B0000}"/>
    <cellStyle name="60% - Accent4 14 3 2 2" xfId="23741" xr:uid="{00000000-0005-0000-0000-00008A5B0000}"/>
    <cellStyle name="60% - Accent4 14 3 2_Essbase BS Tax Accounts EOY" xfId="23742" xr:uid="{00000000-0005-0000-0000-00008B5B0000}"/>
    <cellStyle name="60% - Accent4 14 3_Essbase BS Tax Accounts EOY" xfId="23743" xr:uid="{00000000-0005-0000-0000-00008C5B0000}"/>
    <cellStyle name="60% - Accent4 14 4" xfId="23744" xr:uid="{00000000-0005-0000-0000-00008D5B0000}"/>
    <cellStyle name="60% - Accent4 14 4 2" xfId="23745" xr:uid="{00000000-0005-0000-0000-00008E5B0000}"/>
    <cellStyle name="60% - Accent4 14 4_Essbase BS Tax Accounts EOY" xfId="23746" xr:uid="{00000000-0005-0000-0000-00008F5B0000}"/>
    <cellStyle name="60% - Accent4 14_Essbase BS Tax Accounts EOY" xfId="23747" xr:uid="{00000000-0005-0000-0000-0000905B0000}"/>
    <cellStyle name="60% - Accent4 15" xfId="23748" xr:uid="{00000000-0005-0000-0000-0000915B0000}"/>
    <cellStyle name="60% - Accent4 15 2" xfId="23749" xr:uid="{00000000-0005-0000-0000-0000925B0000}"/>
    <cellStyle name="60% - Accent4 15 2 2" xfId="23750" xr:uid="{00000000-0005-0000-0000-0000935B0000}"/>
    <cellStyle name="60% - Accent4 15 2 2 2" xfId="23751" xr:uid="{00000000-0005-0000-0000-0000945B0000}"/>
    <cellStyle name="60% - Accent4 15 2 2_Essbase BS Tax Accounts EOY" xfId="23752" xr:uid="{00000000-0005-0000-0000-0000955B0000}"/>
    <cellStyle name="60% - Accent4 15 2_Essbase BS Tax Accounts EOY" xfId="23753" xr:uid="{00000000-0005-0000-0000-0000965B0000}"/>
    <cellStyle name="60% - Accent4 15 3" xfId="23754" xr:uid="{00000000-0005-0000-0000-0000975B0000}"/>
    <cellStyle name="60% - Accent4 15 3 2" xfId="23755" xr:uid="{00000000-0005-0000-0000-0000985B0000}"/>
    <cellStyle name="60% - Accent4 15 3 2 2" xfId="23756" xr:uid="{00000000-0005-0000-0000-0000995B0000}"/>
    <cellStyle name="60% - Accent4 15 3 2_Essbase BS Tax Accounts EOY" xfId="23757" xr:uid="{00000000-0005-0000-0000-00009A5B0000}"/>
    <cellStyle name="60% - Accent4 15 3_Essbase BS Tax Accounts EOY" xfId="23758" xr:uid="{00000000-0005-0000-0000-00009B5B0000}"/>
    <cellStyle name="60% - Accent4 15 4" xfId="23759" xr:uid="{00000000-0005-0000-0000-00009C5B0000}"/>
    <cellStyle name="60% - Accent4 15 4 2" xfId="23760" xr:uid="{00000000-0005-0000-0000-00009D5B0000}"/>
    <cellStyle name="60% - Accent4 15 4_Essbase BS Tax Accounts EOY" xfId="23761" xr:uid="{00000000-0005-0000-0000-00009E5B0000}"/>
    <cellStyle name="60% - Accent4 15_Essbase BS Tax Accounts EOY" xfId="23762" xr:uid="{00000000-0005-0000-0000-00009F5B0000}"/>
    <cellStyle name="60% - Accent4 16" xfId="23763" xr:uid="{00000000-0005-0000-0000-0000A05B0000}"/>
    <cellStyle name="60% - Accent4 16 2" xfId="23764" xr:uid="{00000000-0005-0000-0000-0000A15B0000}"/>
    <cellStyle name="60% - Accent4 16 2 2" xfId="23765" xr:uid="{00000000-0005-0000-0000-0000A25B0000}"/>
    <cellStyle name="60% - Accent4 16 2 2 2" xfId="23766" xr:uid="{00000000-0005-0000-0000-0000A35B0000}"/>
    <cellStyle name="60% - Accent4 16 2 2_Essbase BS Tax Accounts EOY" xfId="23767" xr:uid="{00000000-0005-0000-0000-0000A45B0000}"/>
    <cellStyle name="60% - Accent4 16 2_Essbase BS Tax Accounts EOY" xfId="23768" xr:uid="{00000000-0005-0000-0000-0000A55B0000}"/>
    <cellStyle name="60% - Accent4 16 3" xfId="23769" xr:uid="{00000000-0005-0000-0000-0000A65B0000}"/>
    <cellStyle name="60% - Accent4 16 3 2" xfId="23770" xr:uid="{00000000-0005-0000-0000-0000A75B0000}"/>
    <cellStyle name="60% - Accent4 16 3 2 2" xfId="23771" xr:uid="{00000000-0005-0000-0000-0000A85B0000}"/>
    <cellStyle name="60% - Accent4 16 3 2_Essbase BS Tax Accounts EOY" xfId="23772" xr:uid="{00000000-0005-0000-0000-0000A95B0000}"/>
    <cellStyle name="60% - Accent4 16 3_Essbase BS Tax Accounts EOY" xfId="23773" xr:uid="{00000000-0005-0000-0000-0000AA5B0000}"/>
    <cellStyle name="60% - Accent4 16 4" xfId="23774" xr:uid="{00000000-0005-0000-0000-0000AB5B0000}"/>
    <cellStyle name="60% - Accent4 16 4 2" xfId="23775" xr:uid="{00000000-0005-0000-0000-0000AC5B0000}"/>
    <cellStyle name="60% - Accent4 16 4_Essbase BS Tax Accounts EOY" xfId="23776" xr:uid="{00000000-0005-0000-0000-0000AD5B0000}"/>
    <cellStyle name="60% - Accent4 16_Essbase BS Tax Accounts EOY" xfId="23777" xr:uid="{00000000-0005-0000-0000-0000AE5B0000}"/>
    <cellStyle name="60% - Accent4 17" xfId="23778" xr:uid="{00000000-0005-0000-0000-0000AF5B0000}"/>
    <cellStyle name="60% - Accent4 17 2" xfId="23779" xr:uid="{00000000-0005-0000-0000-0000B05B0000}"/>
    <cellStyle name="60% - Accent4 17 2 2" xfId="23780" xr:uid="{00000000-0005-0000-0000-0000B15B0000}"/>
    <cellStyle name="60% - Accent4 17 2 2 2" xfId="23781" xr:uid="{00000000-0005-0000-0000-0000B25B0000}"/>
    <cellStyle name="60% - Accent4 17 2 2_Essbase BS Tax Accounts EOY" xfId="23782" xr:uid="{00000000-0005-0000-0000-0000B35B0000}"/>
    <cellStyle name="60% - Accent4 17 2_Essbase BS Tax Accounts EOY" xfId="23783" xr:uid="{00000000-0005-0000-0000-0000B45B0000}"/>
    <cellStyle name="60% - Accent4 17 3" xfId="23784" xr:uid="{00000000-0005-0000-0000-0000B55B0000}"/>
    <cellStyle name="60% - Accent4 17 3 2" xfId="23785" xr:uid="{00000000-0005-0000-0000-0000B65B0000}"/>
    <cellStyle name="60% - Accent4 17 3 2 2" xfId="23786" xr:uid="{00000000-0005-0000-0000-0000B75B0000}"/>
    <cellStyle name="60% - Accent4 17 3 2_Essbase BS Tax Accounts EOY" xfId="23787" xr:uid="{00000000-0005-0000-0000-0000B85B0000}"/>
    <cellStyle name="60% - Accent4 17 3_Essbase BS Tax Accounts EOY" xfId="23788" xr:uid="{00000000-0005-0000-0000-0000B95B0000}"/>
    <cellStyle name="60% - Accent4 17 4" xfId="23789" xr:uid="{00000000-0005-0000-0000-0000BA5B0000}"/>
    <cellStyle name="60% - Accent4 17 4 2" xfId="23790" xr:uid="{00000000-0005-0000-0000-0000BB5B0000}"/>
    <cellStyle name="60% - Accent4 17 4_Essbase BS Tax Accounts EOY" xfId="23791" xr:uid="{00000000-0005-0000-0000-0000BC5B0000}"/>
    <cellStyle name="60% - Accent4 17_Essbase BS Tax Accounts EOY" xfId="23792" xr:uid="{00000000-0005-0000-0000-0000BD5B0000}"/>
    <cellStyle name="60% - Accent4 18" xfId="23793" xr:uid="{00000000-0005-0000-0000-0000BE5B0000}"/>
    <cellStyle name="60% - Accent4 18 2" xfId="23794" xr:uid="{00000000-0005-0000-0000-0000BF5B0000}"/>
    <cellStyle name="60% - Accent4 18 2 2" xfId="23795" xr:uid="{00000000-0005-0000-0000-0000C05B0000}"/>
    <cellStyle name="60% - Accent4 18 2 2 2" xfId="23796" xr:uid="{00000000-0005-0000-0000-0000C15B0000}"/>
    <cellStyle name="60% - Accent4 18 2 2_Essbase BS Tax Accounts EOY" xfId="23797" xr:uid="{00000000-0005-0000-0000-0000C25B0000}"/>
    <cellStyle name="60% - Accent4 18 2_Essbase BS Tax Accounts EOY" xfId="23798" xr:uid="{00000000-0005-0000-0000-0000C35B0000}"/>
    <cellStyle name="60% - Accent4 18 3" xfId="23799" xr:uid="{00000000-0005-0000-0000-0000C45B0000}"/>
    <cellStyle name="60% - Accent4 18 3 2" xfId="23800" xr:uid="{00000000-0005-0000-0000-0000C55B0000}"/>
    <cellStyle name="60% - Accent4 18 3 2 2" xfId="23801" xr:uid="{00000000-0005-0000-0000-0000C65B0000}"/>
    <cellStyle name="60% - Accent4 18 3 2_Essbase BS Tax Accounts EOY" xfId="23802" xr:uid="{00000000-0005-0000-0000-0000C75B0000}"/>
    <cellStyle name="60% - Accent4 18 3_Essbase BS Tax Accounts EOY" xfId="23803" xr:uid="{00000000-0005-0000-0000-0000C85B0000}"/>
    <cellStyle name="60% - Accent4 18 4" xfId="23804" xr:uid="{00000000-0005-0000-0000-0000C95B0000}"/>
    <cellStyle name="60% - Accent4 18 4 2" xfId="23805" xr:uid="{00000000-0005-0000-0000-0000CA5B0000}"/>
    <cellStyle name="60% - Accent4 18 4_Essbase BS Tax Accounts EOY" xfId="23806" xr:uid="{00000000-0005-0000-0000-0000CB5B0000}"/>
    <cellStyle name="60% - Accent4 18_Essbase BS Tax Accounts EOY" xfId="23807" xr:uid="{00000000-0005-0000-0000-0000CC5B0000}"/>
    <cellStyle name="60% - Accent4 19" xfId="23808" xr:uid="{00000000-0005-0000-0000-0000CD5B0000}"/>
    <cellStyle name="60% - Accent4 19 2" xfId="23809" xr:uid="{00000000-0005-0000-0000-0000CE5B0000}"/>
    <cellStyle name="60% - Accent4 19 2 2" xfId="23810" xr:uid="{00000000-0005-0000-0000-0000CF5B0000}"/>
    <cellStyle name="60% - Accent4 19 2 2 2" xfId="23811" xr:uid="{00000000-0005-0000-0000-0000D05B0000}"/>
    <cellStyle name="60% - Accent4 19 2 2_Essbase BS Tax Accounts EOY" xfId="23812" xr:uid="{00000000-0005-0000-0000-0000D15B0000}"/>
    <cellStyle name="60% - Accent4 19 2_Essbase BS Tax Accounts EOY" xfId="23813" xr:uid="{00000000-0005-0000-0000-0000D25B0000}"/>
    <cellStyle name="60% - Accent4 19 3" xfId="23814" xr:uid="{00000000-0005-0000-0000-0000D35B0000}"/>
    <cellStyle name="60% - Accent4 19 3 2" xfId="23815" xr:uid="{00000000-0005-0000-0000-0000D45B0000}"/>
    <cellStyle name="60% - Accent4 19 3 2 2" xfId="23816" xr:uid="{00000000-0005-0000-0000-0000D55B0000}"/>
    <cellStyle name="60% - Accent4 19 3 2_Essbase BS Tax Accounts EOY" xfId="23817" xr:uid="{00000000-0005-0000-0000-0000D65B0000}"/>
    <cellStyle name="60% - Accent4 19 3_Essbase BS Tax Accounts EOY" xfId="23818" xr:uid="{00000000-0005-0000-0000-0000D75B0000}"/>
    <cellStyle name="60% - Accent4 19 4" xfId="23819" xr:uid="{00000000-0005-0000-0000-0000D85B0000}"/>
    <cellStyle name="60% - Accent4 19 4 2" xfId="23820" xr:uid="{00000000-0005-0000-0000-0000D95B0000}"/>
    <cellStyle name="60% - Accent4 19 4_Essbase BS Tax Accounts EOY" xfId="23821" xr:uid="{00000000-0005-0000-0000-0000DA5B0000}"/>
    <cellStyle name="60% - Accent4 19_Essbase BS Tax Accounts EOY" xfId="23822" xr:uid="{00000000-0005-0000-0000-0000DB5B0000}"/>
    <cellStyle name="60% - Accent4 2" xfId="23823" xr:uid="{00000000-0005-0000-0000-0000DC5B0000}"/>
    <cellStyle name="60% - Accent4 2 10" xfId="58769" xr:uid="{00000000-0005-0000-0000-0000DD5B0000}"/>
    <cellStyle name="60% - Accent4 2 2" xfId="23824" xr:uid="{00000000-0005-0000-0000-0000DE5B0000}"/>
    <cellStyle name="60% - Accent4 2 2 2" xfId="23825" xr:uid="{00000000-0005-0000-0000-0000DF5B0000}"/>
    <cellStyle name="60% - Accent4 2 2 2 2" xfId="23826" xr:uid="{00000000-0005-0000-0000-0000E05B0000}"/>
    <cellStyle name="60% - Accent4 2 2 2 2 2" xfId="23827" xr:uid="{00000000-0005-0000-0000-0000E15B0000}"/>
    <cellStyle name="60% - Accent4 2 2 2 2_Essbase BS Tax Accounts EOY" xfId="23828" xr:uid="{00000000-0005-0000-0000-0000E25B0000}"/>
    <cellStyle name="60% - Accent4 2 2 2_Essbase BS Tax Accounts EOY" xfId="23829" xr:uid="{00000000-0005-0000-0000-0000E35B0000}"/>
    <cellStyle name="60% - Accent4 2 2 3" xfId="23830" xr:uid="{00000000-0005-0000-0000-0000E45B0000}"/>
    <cellStyle name="60% - Accent4 2 2 3 2" xfId="23831" xr:uid="{00000000-0005-0000-0000-0000E55B0000}"/>
    <cellStyle name="60% - Accent4 2 2 3 2 2" xfId="23832" xr:uid="{00000000-0005-0000-0000-0000E65B0000}"/>
    <cellStyle name="60% - Accent4 2 2 3 2_Essbase BS Tax Accounts EOY" xfId="23833" xr:uid="{00000000-0005-0000-0000-0000E75B0000}"/>
    <cellStyle name="60% - Accent4 2 2 3_Essbase BS Tax Accounts EOY" xfId="23834" xr:uid="{00000000-0005-0000-0000-0000E85B0000}"/>
    <cellStyle name="60% - Accent4 2 2 4" xfId="23835" xr:uid="{00000000-0005-0000-0000-0000E95B0000}"/>
    <cellStyle name="60% - Accent4 2 2 4 2" xfId="23836" xr:uid="{00000000-0005-0000-0000-0000EA5B0000}"/>
    <cellStyle name="60% - Accent4 2 2 4 2 2" xfId="23837" xr:uid="{00000000-0005-0000-0000-0000EB5B0000}"/>
    <cellStyle name="60% - Accent4 2 2 4 2_Essbase BS Tax Accounts EOY" xfId="23838" xr:uid="{00000000-0005-0000-0000-0000EC5B0000}"/>
    <cellStyle name="60% - Accent4 2 2 4_Essbase BS Tax Accounts EOY" xfId="23839" xr:uid="{00000000-0005-0000-0000-0000ED5B0000}"/>
    <cellStyle name="60% - Accent4 2 2 5" xfId="23840" xr:uid="{00000000-0005-0000-0000-0000EE5B0000}"/>
    <cellStyle name="60% - Accent4 2 2 5 2" xfId="23841" xr:uid="{00000000-0005-0000-0000-0000EF5B0000}"/>
    <cellStyle name="60% - Accent4 2 2 5_Essbase BS Tax Accounts EOY" xfId="23842" xr:uid="{00000000-0005-0000-0000-0000F05B0000}"/>
    <cellStyle name="60% - Accent4 2 2 6" xfId="23843" xr:uid="{00000000-0005-0000-0000-0000F15B0000}"/>
    <cellStyle name="60% - Accent4 2 2 7" xfId="23844" xr:uid="{00000000-0005-0000-0000-0000F25B0000}"/>
    <cellStyle name="60% - Accent4 2 2 8" xfId="23845" xr:uid="{00000000-0005-0000-0000-0000F35B0000}"/>
    <cellStyle name="60% - Accent4 2 2_Basis Info" xfId="23846" xr:uid="{00000000-0005-0000-0000-0000F45B0000}"/>
    <cellStyle name="60% - Accent4 2 3" xfId="23847" xr:uid="{00000000-0005-0000-0000-0000F55B0000}"/>
    <cellStyle name="60% - Accent4 2 3 2" xfId="23848" xr:uid="{00000000-0005-0000-0000-0000F65B0000}"/>
    <cellStyle name="60% - Accent4 2 3 2 2" xfId="23849" xr:uid="{00000000-0005-0000-0000-0000F75B0000}"/>
    <cellStyle name="60% - Accent4 2 3 2 2 2" xfId="23850" xr:uid="{00000000-0005-0000-0000-0000F85B0000}"/>
    <cellStyle name="60% - Accent4 2 3 2 2_Essbase BS Tax Accounts EOY" xfId="23851" xr:uid="{00000000-0005-0000-0000-0000F95B0000}"/>
    <cellStyle name="60% - Accent4 2 3 2_Essbase BS Tax Accounts EOY" xfId="23852" xr:uid="{00000000-0005-0000-0000-0000FA5B0000}"/>
    <cellStyle name="60% - Accent4 2 3 3" xfId="23853" xr:uid="{00000000-0005-0000-0000-0000FB5B0000}"/>
    <cellStyle name="60% - Accent4 2 3 3 2" xfId="23854" xr:uid="{00000000-0005-0000-0000-0000FC5B0000}"/>
    <cellStyle name="60% - Accent4 2 3 3 2 2" xfId="23855" xr:uid="{00000000-0005-0000-0000-0000FD5B0000}"/>
    <cellStyle name="60% - Accent4 2 3 3 2_Essbase BS Tax Accounts EOY" xfId="23856" xr:uid="{00000000-0005-0000-0000-0000FE5B0000}"/>
    <cellStyle name="60% - Accent4 2 3 3_Essbase BS Tax Accounts EOY" xfId="23857" xr:uid="{00000000-0005-0000-0000-0000FF5B0000}"/>
    <cellStyle name="60% - Accent4 2 3 4" xfId="23858" xr:uid="{00000000-0005-0000-0000-0000005C0000}"/>
    <cellStyle name="60% - Accent4 2 3 4 2" xfId="23859" xr:uid="{00000000-0005-0000-0000-0000015C0000}"/>
    <cellStyle name="60% - Accent4 2 3 4 2 2" xfId="23860" xr:uid="{00000000-0005-0000-0000-0000025C0000}"/>
    <cellStyle name="60% - Accent4 2 3 4 2_Essbase BS Tax Accounts EOY" xfId="23861" xr:uid="{00000000-0005-0000-0000-0000035C0000}"/>
    <cellStyle name="60% - Accent4 2 3 4 3" xfId="23862" xr:uid="{00000000-0005-0000-0000-0000045C0000}"/>
    <cellStyle name="60% - Accent4 2 3 4_Essbase BS Tax Accounts EOY" xfId="23863" xr:uid="{00000000-0005-0000-0000-0000055C0000}"/>
    <cellStyle name="60% - Accent4 2 3 5" xfId="23864" xr:uid="{00000000-0005-0000-0000-0000065C0000}"/>
    <cellStyle name="60% - Accent4 2 3 5 2" xfId="23865" xr:uid="{00000000-0005-0000-0000-0000075C0000}"/>
    <cellStyle name="60% - Accent4 2 3 5_Essbase BS Tax Accounts EOY" xfId="23866" xr:uid="{00000000-0005-0000-0000-0000085C0000}"/>
    <cellStyle name="60% - Accent4 2 3 6" xfId="23867" xr:uid="{00000000-0005-0000-0000-0000095C0000}"/>
    <cellStyle name="60% - Accent4 2 3 6 2" xfId="23868" xr:uid="{00000000-0005-0000-0000-00000A5C0000}"/>
    <cellStyle name="60% - Accent4 2 3 6_Essbase BS Tax Accounts EOY" xfId="23869" xr:uid="{00000000-0005-0000-0000-00000B5C0000}"/>
    <cellStyle name="60% - Accent4 2 3 7" xfId="23870" xr:uid="{00000000-0005-0000-0000-00000C5C0000}"/>
    <cellStyle name="60% - Accent4 2 3 8" xfId="23871" xr:uid="{00000000-0005-0000-0000-00000D5C0000}"/>
    <cellStyle name="60% - Accent4 2 3_Basis Info" xfId="23872" xr:uid="{00000000-0005-0000-0000-00000E5C0000}"/>
    <cellStyle name="60% - Accent4 2 4" xfId="23873" xr:uid="{00000000-0005-0000-0000-00000F5C0000}"/>
    <cellStyle name="60% - Accent4 2 4 2" xfId="23874" xr:uid="{00000000-0005-0000-0000-0000105C0000}"/>
    <cellStyle name="60% - Accent4 2 4 2 2" xfId="23875" xr:uid="{00000000-0005-0000-0000-0000115C0000}"/>
    <cellStyle name="60% - Accent4 2 4 2_Essbase BS Tax Accounts EOY" xfId="23876" xr:uid="{00000000-0005-0000-0000-0000125C0000}"/>
    <cellStyle name="60% - Accent4 2 4 3" xfId="23877" xr:uid="{00000000-0005-0000-0000-0000135C0000}"/>
    <cellStyle name="60% - Accent4 2 4_Essbase BS Tax Accounts EOY" xfId="23878" xr:uid="{00000000-0005-0000-0000-0000145C0000}"/>
    <cellStyle name="60% - Accent4 2 5" xfId="23879" xr:uid="{00000000-0005-0000-0000-0000155C0000}"/>
    <cellStyle name="60% - Accent4 2 5 2" xfId="23880" xr:uid="{00000000-0005-0000-0000-0000165C0000}"/>
    <cellStyle name="60% - Accent4 2 5 3" xfId="23881" xr:uid="{00000000-0005-0000-0000-0000175C0000}"/>
    <cellStyle name="60% - Accent4 2 5_Essbase BS Tax Accounts EOY" xfId="23882" xr:uid="{00000000-0005-0000-0000-0000185C0000}"/>
    <cellStyle name="60% - Accent4 2 6" xfId="23883" xr:uid="{00000000-0005-0000-0000-0000195C0000}"/>
    <cellStyle name="60% - Accent4 2 6 2" xfId="23884" xr:uid="{00000000-0005-0000-0000-00001A5C0000}"/>
    <cellStyle name="60% - Accent4 2 7" xfId="23885" xr:uid="{00000000-0005-0000-0000-00001B5C0000}"/>
    <cellStyle name="60% - Accent4 2 8" xfId="23886" xr:uid="{00000000-0005-0000-0000-00001C5C0000}"/>
    <cellStyle name="60% - Accent4 2 9" xfId="23887" xr:uid="{00000000-0005-0000-0000-00001D5C0000}"/>
    <cellStyle name="60% - Accent4 2_10-1 BS" xfId="23888" xr:uid="{00000000-0005-0000-0000-00001E5C0000}"/>
    <cellStyle name="60% - Accent4 20" xfId="23889" xr:uid="{00000000-0005-0000-0000-00001F5C0000}"/>
    <cellStyle name="60% - Accent4 20 2" xfId="23890" xr:uid="{00000000-0005-0000-0000-0000205C0000}"/>
    <cellStyle name="60% - Accent4 20 2 2" xfId="23891" xr:uid="{00000000-0005-0000-0000-0000215C0000}"/>
    <cellStyle name="60% - Accent4 20 2 2 2" xfId="23892" xr:uid="{00000000-0005-0000-0000-0000225C0000}"/>
    <cellStyle name="60% - Accent4 20 2 2_Essbase BS Tax Accounts EOY" xfId="23893" xr:uid="{00000000-0005-0000-0000-0000235C0000}"/>
    <cellStyle name="60% - Accent4 20 2_Essbase BS Tax Accounts EOY" xfId="23894" xr:uid="{00000000-0005-0000-0000-0000245C0000}"/>
    <cellStyle name="60% - Accent4 20 3" xfId="23895" xr:uid="{00000000-0005-0000-0000-0000255C0000}"/>
    <cellStyle name="60% - Accent4 20 3 2" xfId="23896" xr:uid="{00000000-0005-0000-0000-0000265C0000}"/>
    <cellStyle name="60% - Accent4 20 3 2 2" xfId="23897" xr:uid="{00000000-0005-0000-0000-0000275C0000}"/>
    <cellStyle name="60% - Accent4 20 3 2_Essbase BS Tax Accounts EOY" xfId="23898" xr:uid="{00000000-0005-0000-0000-0000285C0000}"/>
    <cellStyle name="60% - Accent4 20 3_Essbase BS Tax Accounts EOY" xfId="23899" xr:uid="{00000000-0005-0000-0000-0000295C0000}"/>
    <cellStyle name="60% - Accent4 20 4" xfId="23900" xr:uid="{00000000-0005-0000-0000-00002A5C0000}"/>
    <cellStyle name="60% - Accent4 20 4 2" xfId="23901" xr:uid="{00000000-0005-0000-0000-00002B5C0000}"/>
    <cellStyle name="60% - Accent4 20 4_Essbase BS Tax Accounts EOY" xfId="23902" xr:uid="{00000000-0005-0000-0000-00002C5C0000}"/>
    <cellStyle name="60% - Accent4 20_Essbase BS Tax Accounts EOY" xfId="23903" xr:uid="{00000000-0005-0000-0000-00002D5C0000}"/>
    <cellStyle name="60% - Accent4 21" xfId="23904" xr:uid="{00000000-0005-0000-0000-00002E5C0000}"/>
    <cellStyle name="60% - Accent4 21 2" xfId="23905" xr:uid="{00000000-0005-0000-0000-00002F5C0000}"/>
    <cellStyle name="60% - Accent4 21 2 2" xfId="23906" xr:uid="{00000000-0005-0000-0000-0000305C0000}"/>
    <cellStyle name="60% - Accent4 21 2 2 2" xfId="23907" xr:uid="{00000000-0005-0000-0000-0000315C0000}"/>
    <cellStyle name="60% - Accent4 21 2 2_Essbase BS Tax Accounts EOY" xfId="23908" xr:uid="{00000000-0005-0000-0000-0000325C0000}"/>
    <cellStyle name="60% - Accent4 21 2_Essbase BS Tax Accounts EOY" xfId="23909" xr:uid="{00000000-0005-0000-0000-0000335C0000}"/>
    <cellStyle name="60% - Accent4 21 3" xfId="23910" xr:uid="{00000000-0005-0000-0000-0000345C0000}"/>
    <cellStyle name="60% - Accent4 21 3 2" xfId="23911" xr:uid="{00000000-0005-0000-0000-0000355C0000}"/>
    <cellStyle name="60% - Accent4 21 3 2 2" xfId="23912" xr:uid="{00000000-0005-0000-0000-0000365C0000}"/>
    <cellStyle name="60% - Accent4 21 3 2_Essbase BS Tax Accounts EOY" xfId="23913" xr:uid="{00000000-0005-0000-0000-0000375C0000}"/>
    <cellStyle name="60% - Accent4 21 3_Essbase BS Tax Accounts EOY" xfId="23914" xr:uid="{00000000-0005-0000-0000-0000385C0000}"/>
    <cellStyle name="60% - Accent4 21 4" xfId="23915" xr:uid="{00000000-0005-0000-0000-0000395C0000}"/>
    <cellStyle name="60% - Accent4 21 4 2" xfId="23916" xr:uid="{00000000-0005-0000-0000-00003A5C0000}"/>
    <cellStyle name="60% - Accent4 21 4_Essbase BS Tax Accounts EOY" xfId="23917" xr:uid="{00000000-0005-0000-0000-00003B5C0000}"/>
    <cellStyle name="60% - Accent4 21_Essbase BS Tax Accounts EOY" xfId="23918" xr:uid="{00000000-0005-0000-0000-00003C5C0000}"/>
    <cellStyle name="60% - Accent4 22" xfId="23919" xr:uid="{00000000-0005-0000-0000-00003D5C0000}"/>
    <cellStyle name="60% - Accent4 22 2" xfId="23920" xr:uid="{00000000-0005-0000-0000-00003E5C0000}"/>
    <cellStyle name="60% - Accent4 22 2 2" xfId="23921" xr:uid="{00000000-0005-0000-0000-00003F5C0000}"/>
    <cellStyle name="60% - Accent4 22 2 2 2" xfId="23922" xr:uid="{00000000-0005-0000-0000-0000405C0000}"/>
    <cellStyle name="60% - Accent4 22 2 2_Essbase BS Tax Accounts EOY" xfId="23923" xr:uid="{00000000-0005-0000-0000-0000415C0000}"/>
    <cellStyle name="60% - Accent4 22 2_Essbase BS Tax Accounts EOY" xfId="23924" xr:uid="{00000000-0005-0000-0000-0000425C0000}"/>
    <cellStyle name="60% - Accent4 22 3" xfId="23925" xr:uid="{00000000-0005-0000-0000-0000435C0000}"/>
    <cellStyle name="60% - Accent4 22 3 2" xfId="23926" xr:uid="{00000000-0005-0000-0000-0000445C0000}"/>
    <cellStyle name="60% - Accent4 22 3 2 2" xfId="23927" xr:uid="{00000000-0005-0000-0000-0000455C0000}"/>
    <cellStyle name="60% - Accent4 22 3 2_Essbase BS Tax Accounts EOY" xfId="23928" xr:uid="{00000000-0005-0000-0000-0000465C0000}"/>
    <cellStyle name="60% - Accent4 22 3_Essbase BS Tax Accounts EOY" xfId="23929" xr:uid="{00000000-0005-0000-0000-0000475C0000}"/>
    <cellStyle name="60% - Accent4 22 4" xfId="23930" xr:uid="{00000000-0005-0000-0000-0000485C0000}"/>
    <cellStyle name="60% - Accent4 22 4 2" xfId="23931" xr:uid="{00000000-0005-0000-0000-0000495C0000}"/>
    <cellStyle name="60% - Accent4 22 4_Essbase BS Tax Accounts EOY" xfId="23932" xr:uid="{00000000-0005-0000-0000-00004A5C0000}"/>
    <cellStyle name="60% - Accent4 22_Essbase BS Tax Accounts EOY" xfId="23933" xr:uid="{00000000-0005-0000-0000-00004B5C0000}"/>
    <cellStyle name="60% - Accent4 23" xfId="23934" xr:uid="{00000000-0005-0000-0000-00004C5C0000}"/>
    <cellStyle name="60% - Accent4 23 2" xfId="23935" xr:uid="{00000000-0005-0000-0000-00004D5C0000}"/>
    <cellStyle name="60% - Accent4 23 2 2" xfId="23936" xr:uid="{00000000-0005-0000-0000-00004E5C0000}"/>
    <cellStyle name="60% - Accent4 23 2 2 2" xfId="23937" xr:uid="{00000000-0005-0000-0000-00004F5C0000}"/>
    <cellStyle name="60% - Accent4 23 2 2_Essbase BS Tax Accounts EOY" xfId="23938" xr:uid="{00000000-0005-0000-0000-0000505C0000}"/>
    <cellStyle name="60% - Accent4 23 2_Essbase BS Tax Accounts EOY" xfId="23939" xr:uid="{00000000-0005-0000-0000-0000515C0000}"/>
    <cellStyle name="60% - Accent4 23 3" xfId="23940" xr:uid="{00000000-0005-0000-0000-0000525C0000}"/>
    <cellStyle name="60% - Accent4 23 3 2" xfId="23941" xr:uid="{00000000-0005-0000-0000-0000535C0000}"/>
    <cellStyle name="60% - Accent4 23 3 2 2" xfId="23942" xr:uid="{00000000-0005-0000-0000-0000545C0000}"/>
    <cellStyle name="60% - Accent4 23 3 2_Essbase BS Tax Accounts EOY" xfId="23943" xr:uid="{00000000-0005-0000-0000-0000555C0000}"/>
    <cellStyle name="60% - Accent4 23 3_Essbase BS Tax Accounts EOY" xfId="23944" xr:uid="{00000000-0005-0000-0000-0000565C0000}"/>
    <cellStyle name="60% - Accent4 23 4" xfId="23945" xr:uid="{00000000-0005-0000-0000-0000575C0000}"/>
    <cellStyle name="60% - Accent4 23 4 2" xfId="23946" xr:uid="{00000000-0005-0000-0000-0000585C0000}"/>
    <cellStyle name="60% - Accent4 23 4 2 2" xfId="23947" xr:uid="{00000000-0005-0000-0000-0000595C0000}"/>
    <cellStyle name="60% - Accent4 23 4 2_Essbase BS Tax Accounts EOY" xfId="23948" xr:uid="{00000000-0005-0000-0000-00005A5C0000}"/>
    <cellStyle name="60% - Accent4 23 4_Essbase BS Tax Accounts EOY" xfId="23949" xr:uid="{00000000-0005-0000-0000-00005B5C0000}"/>
    <cellStyle name="60% - Accent4 23 5" xfId="23950" xr:uid="{00000000-0005-0000-0000-00005C5C0000}"/>
    <cellStyle name="60% - Accent4 23 5 2" xfId="23951" xr:uid="{00000000-0005-0000-0000-00005D5C0000}"/>
    <cellStyle name="60% - Accent4 23 5_Essbase BS Tax Accounts EOY" xfId="23952" xr:uid="{00000000-0005-0000-0000-00005E5C0000}"/>
    <cellStyle name="60% - Accent4 23_Essbase BS Tax Accounts EOY" xfId="23953" xr:uid="{00000000-0005-0000-0000-00005F5C0000}"/>
    <cellStyle name="60% - Accent4 24" xfId="23954" xr:uid="{00000000-0005-0000-0000-0000605C0000}"/>
    <cellStyle name="60% - Accent4 24 2" xfId="23955" xr:uid="{00000000-0005-0000-0000-0000615C0000}"/>
    <cellStyle name="60% - Accent4 24 2 2" xfId="23956" xr:uid="{00000000-0005-0000-0000-0000625C0000}"/>
    <cellStyle name="60% - Accent4 24 2 2 2" xfId="23957" xr:uid="{00000000-0005-0000-0000-0000635C0000}"/>
    <cellStyle name="60% - Accent4 24 2 2 2 2" xfId="23958" xr:uid="{00000000-0005-0000-0000-0000645C0000}"/>
    <cellStyle name="60% - Accent4 24 2 2 2_Essbase BS Tax Accounts EOY" xfId="23959" xr:uid="{00000000-0005-0000-0000-0000655C0000}"/>
    <cellStyle name="60% - Accent4 24 2 2_Essbase BS Tax Accounts EOY" xfId="23960" xr:uid="{00000000-0005-0000-0000-0000665C0000}"/>
    <cellStyle name="60% - Accent4 24 2 3" xfId="23961" xr:uid="{00000000-0005-0000-0000-0000675C0000}"/>
    <cellStyle name="60% - Accent4 24 2 3 2" xfId="23962" xr:uid="{00000000-0005-0000-0000-0000685C0000}"/>
    <cellStyle name="60% - Accent4 24 2 3_Essbase BS Tax Accounts EOY" xfId="23963" xr:uid="{00000000-0005-0000-0000-0000695C0000}"/>
    <cellStyle name="60% - Accent4 24 2 4" xfId="23964" xr:uid="{00000000-0005-0000-0000-00006A5C0000}"/>
    <cellStyle name="60% - Accent4 24 2 5" xfId="23965" xr:uid="{00000000-0005-0000-0000-00006B5C0000}"/>
    <cellStyle name="60% - Accent4 24 2 6" xfId="23966" xr:uid="{00000000-0005-0000-0000-00006C5C0000}"/>
    <cellStyle name="60% - Accent4 24 2 7" xfId="23967" xr:uid="{00000000-0005-0000-0000-00006D5C0000}"/>
    <cellStyle name="60% - Accent4 24 2_Essbase BS Tax Accounts EOY" xfId="23968" xr:uid="{00000000-0005-0000-0000-00006E5C0000}"/>
    <cellStyle name="60% - Accent4 24 3" xfId="23969" xr:uid="{00000000-0005-0000-0000-00006F5C0000}"/>
    <cellStyle name="60% - Accent4 24 3 2" xfId="23970" xr:uid="{00000000-0005-0000-0000-0000705C0000}"/>
    <cellStyle name="60% - Accent4 24 3 2 2" xfId="23971" xr:uid="{00000000-0005-0000-0000-0000715C0000}"/>
    <cellStyle name="60% - Accent4 24 3 2_Essbase BS Tax Accounts EOY" xfId="23972" xr:uid="{00000000-0005-0000-0000-0000725C0000}"/>
    <cellStyle name="60% - Accent4 24 3 3" xfId="23973" xr:uid="{00000000-0005-0000-0000-0000735C0000}"/>
    <cellStyle name="60% - Accent4 24 3_Essbase BS Tax Accounts EOY" xfId="23974" xr:uid="{00000000-0005-0000-0000-0000745C0000}"/>
    <cellStyle name="60% - Accent4 24 4" xfId="23975" xr:uid="{00000000-0005-0000-0000-0000755C0000}"/>
    <cellStyle name="60% - Accent4 24 4 2" xfId="23976" xr:uid="{00000000-0005-0000-0000-0000765C0000}"/>
    <cellStyle name="60% - Accent4 24 4_Essbase BS Tax Accounts EOY" xfId="23977" xr:uid="{00000000-0005-0000-0000-0000775C0000}"/>
    <cellStyle name="60% - Accent4 24 5" xfId="23978" xr:uid="{00000000-0005-0000-0000-0000785C0000}"/>
    <cellStyle name="60% - Accent4 24 5 2" xfId="23979" xr:uid="{00000000-0005-0000-0000-0000795C0000}"/>
    <cellStyle name="60% - Accent4 24 5_Essbase BS Tax Accounts EOY" xfId="23980" xr:uid="{00000000-0005-0000-0000-00007A5C0000}"/>
    <cellStyle name="60% - Accent4 24 6" xfId="23981" xr:uid="{00000000-0005-0000-0000-00007B5C0000}"/>
    <cellStyle name="60% - Accent4 24 7" xfId="23982" xr:uid="{00000000-0005-0000-0000-00007C5C0000}"/>
    <cellStyle name="60% - Accent4 24_Basis Detail" xfId="23983" xr:uid="{00000000-0005-0000-0000-00007D5C0000}"/>
    <cellStyle name="60% - Accent4 25" xfId="23984" xr:uid="{00000000-0005-0000-0000-00007E5C0000}"/>
    <cellStyle name="60% - Accent4 25 2" xfId="23985" xr:uid="{00000000-0005-0000-0000-00007F5C0000}"/>
    <cellStyle name="60% - Accent4 25 2 2" xfId="23986" xr:uid="{00000000-0005-0000-0000-0000805C0000}"/>
    <cellStyle name="60% - Accent4 25 2 2 2" xfId="23987" xr:uid="{00000000-0005-0000-0000-0000815C0000}"/>
    <cellStyle name="60% - Accent4 25 2 2_Essbase BS Tax Accounts EOY" xfId="23988" xr:uid="{00000000-0005-0000-0000-0000825C0000}"/>
    <cellStyle name="60% - Accent4 25 2 3" xfId="23989" xr:uid="{00000000-0005-0000-0000-0000835C0000}"/>
    <cellStyle name="60% - Accent4 25 2 4" xfId="23990" xr:uid="{00000000-0005-0000-0000-0000845C0000}"/>
    <cellStyle name="60% - Accent4 25 2_Essbase BS Tax Accounts EOY" xfId="23991" xr:uid="{00000000-0005-0000-0000-0000855C0000}"/>
    <cellStyle name="60% - Accent4 25 3" xfId="23992" xr:uid="{00000000-0005-0000-0000-0000865C0000}"/>
    <cellStyle name="60% - Accent4 25 3 2" xfId="23993" xr:uid="{00000000-0005-0000-0000-0000875C0000}"/>
    <cellStyle name="60% - Accent4 25 3 2 2" xfId="23994" xr:uid="{00000000-0005-0000-0000-0000885C0000}"/>
    <cellStyle name="60% - Accent4 25 3 2_Essbase BS Tax Accounts EOY" xfId="23995" xr:uid="{00000000-0005-0000-0000-0000895C0000}"/>
    <cellStyle name="60% - Accent4 25 3 3" xfId="23996" xr:uid="{00000000-0005-0000-0000-00008A5C0000}"/>
    <cellStyle name="60% - Accent4 25 3 4" xfId="23997" xr:uid="{00000000-0005-0000-0000-00008B5C0000}"/>
    <cellStyle name="60% - Accent4 25 3_Essbase BS Tax Accounts EOY" xfId="23998" xr:uid="{00000000-0005-0000-0000-00008C5C0000}"/>
    <cellStyle name="60% - Accent4 25 4" xfId="23999" xr:uid="{00000000-0005-0000-0000-00008D5C0000}"/>
    <cellStyle name="60% - Accent4 25 4 2" xfId="24000" xr:uid="{00000000-0005-0000-0000-00008E5C0000}"/>
    <cellStyle name="60% - Accent4 25 4_Essbase BS Tax Accounts EOY" xfId="24001" xr:uid="{00000000-0005-0000-0000-00008F5C0000}"/>
    <cellStyle name="60% - Accent4 25 5" xfId="24002" xr:uid="{00000000-0005-0000-0000-0000905C0000}"/>
    <cellStyle name="60% - Accent4 25 6" xfId="24003" xr:uid="{00000000-0005-0000-0000-0000915C0000}"/>
    <cellStyle name="60% - Accent4 25_Essbase BS Tax Accounts EOY" xfId="24004" xr:uid="{00000000-0005-0000-0000-0000925C0000}"/>
    <cellStyle name="60% - Accent4 26" xfId="24005" xr:uid="{00000000-0005-0000-0000-0000935C0000}"/>
    <cellStyle name="60% - Accent4 26 2" xfId="24006" xr:uid="{00000000-0005-0000-0000-0000945C0000}"/>
    <cellStyle name="60% - Accent4 26 2 2" xfId="24007" xr:uid="{00000000-0005-0000-0000-0000955C0000}"/>
    <cellStyle name="60% - Accent4 26 2 2 2" xfId="24008" xr:uid="{00000000-0005-0000-0000-0000965C0000}"/>
    <cellStyle name="60% - Accent4 26 2 2_Essbase BS Tax Accounts EOY" xfId="24009" xr:uid="{00000000-0005-0000-0000-0000975C0000}"/>
    <cellStyle name="60% - Accent4 26 2 3" xfId="24010" xr:uid="{00000000-0005-0000-0000-0000985C0000}"/>
    <cellStyle name="60% - Accent4 26 2_Essbase BS Tax Accounts EOY" xfId="24011" xr:uid="{00000000-0005-0000-0000-0000995C0000}"/>
    <cellStyle name="60% - Accent4 26 3" xfId="24012" xr:uid="{00000000-0005-0000-0000-00009A5C0000}"/>
    <cellStyle name="60% - Accent4 26 3 2" xfId="24013" xr:uid="{00000000-0005-0000-0000-00009B5C0000}"/>
    <cellStyle name="60% - Accent4 26 3_Essbase BS Tax Accounts EOY" xfId="24014" xr:uid="{00000000-0005-0000-0000-00009C5C0000}"/>
    <cellStyle name="60% - Accent4 26 4" xfId="24015" xr:uid="{00000000-0005-0000-0000-00009D5C0000}"/>
    <cellStyle name="60% - Accent4 26 5" xfId="24016" xr:uid="{00000000-0005-0000-0000-00009E5C0000}"/>
    <cellStyle name="60% - Accent4 26 6" xfId="24017" xr:uid="{00000000-0005-0000-0000-00009F5C0000}"/>
    <cellStyle name="60% - Accent4 26_Essbase BS Tax Accounts EOY" xfId="24018" xr:uid="{00000000-0005-0000-0000-0000A05C0000}"/>
    <cellStyle name="60% - Accent4 27" xfId="24019" xr:uid="{00000000-0005-0000-0000-0000A15C0000}"/>
    <cellStyle name="60% - Accent4 27 2" xfId="24020" xr:uid="{00000000-0005-0000-0000-0000A25C0000}"/>
    <cellStyle name="60% - Accent4 27 2 2" xfId="24021" xr:uid="{00000000-0005-0000-0000-0000A35C0000}"/>
    <cellStyle name="60% - Accent4 27 2 2 2" xfId="24022" xr:uid="{00000000-0005-0000-0000-0000A45C0000}"/>
    <cellStyle name="60% - Accent4 27 2 2_Essbase BS Tax Accounts EOY" xfId="24023" xr:uid="{00000000-0005-0000-0000-0000A55C0000}"/>
    <cellStyle name="60% - Accent4 27 2_Essbase BS Tax Accounts EOY" xfId="24024" xr:uid="{00000000-0005-0000-0000-0000A65C0000}"/>
    <cellStyle name="60% - Accent4 27 3" xfId="24025" xr:uid="{00000000-0005-0000-0000-0000A75C0000}"/>
    <cellStyle name="60% - Accent4 27 3 2" xfId="24026" xr:uid="{00000000-0005-0000-0000-0000A85C0000}"/>
    <cellStyle name="60% - Accent4 27 3_Essbase BS Tax Accounts EOY" xfId="24027" xr:uid="{00000000-0005-0000-0000-0000A95C0000}"/>
    <cellStyle name="60% - Accent4 27 4" xfId="24028" xr:uid="{00000000-0005-0000-0000-0000AA5C0000}"/>
    <cellStyle name="60% - Accent4 27 5" xfId="24029" xr:uid="{00000000-0005-0000-0000-0000AB5C0000}"/>
    <cellStyle name="60% - Accent4 27_Essbase BS Tax Accounts EOY" xfId="24030" xr:uid="{00000000-0005-0000-0000-0000AC5C0000}"/>
    <cellStyle name="60% - Accent4 28" xfId="24031" xr:uid="{00000000-0005-0000-0000-0000AD5C0000}"/>
    <cellStyle name="60% - Accent4 28 2" xfId="24032" xr:uid="{00000000-0005-0000-0000-0000AE5C0000}"/>
    <cellStyle name="60% - Accent4 28 2 2" xfId="24033" xr:uid="{00000000-0005-0000-0000-0000AF5C0000}"/>
    <cellStyle name="60% - Accent4 28 2_Essbase BS Tax Accounts EOY" xfId="24034" xr:uid="{00000000-0005-0000-0000-0000B05C0000}"/>
    <cellStyle name="60% - Accent4 28_Essbase BS Tax Accounts EOY" xfId="24035" xr:uid="{00000000-0005-0000-0000-0000B15C0000}"/>
    <cellStyle name="60% - Accent4 29" xfId="24036" xr:uid="{00000000-0005-0000-0000-0000B25C0000}"/>
    <cellStyle name="60% - Accent4 29 2" xfId="24037" xr:uid="{00000000-0005-0000-0000-0000B35C0000}"/>
    <cellStyle name="60% - Accent4 29 2 2" xfId="24038" xr:uid="{00000000-0005-0000-0000-0000B45C0000}"/>
    <cellStyle name="60% - Accent4 29 2_Essbase BS Tax Accounts EOY" xfId="24039" xr:uid="{00000000-0005-0000-0000-0000B55C0000}"/>
    <cellStyle name="60% - Accent4 29_Essbase BS Tax Accounts EOY" xfId="24040" xr:uid="{00000000-0005-0000-0000-0000B65C0000}"/>
    <cellStyle name="60% - Accent4 3" xfId="24041" xr:uid="{00000000-0005-0000-0000-0000B75C0000}"/>
    <cellStyle name="60% - Accent4 3 2" xfId="24042" xr:uid="{00000000-0005-0000-0000-0000B85C0000}"/>
    <cellStyle name="60% - Accent4 3 2 2" xfId="24043" xr:uid="{00000000-0005-0000-0000-0000B95C0000}"/>
    <cellStyle name="60% - Accent4 3 2 2 2" xfId="24044" xr:uid="{00000000-0005-0000-0000-0000BA5C0000}"/>
    <cellStyle name="60% - Accent4 3 2 2 2 2" xfId="24045" xr:uid="{00000000-0005-0000-0000-0000BB5C0000}"/>
    <cellStyle name="60% - Accent4 3 2 2 2_Essbase BS Tax Accounts EOY" xfId="24046" xr:uid="{00000000-0005-0000-0000-0000BC5C0000}"/>
    <cellStyle name="60% - Accent4 3 2 2_Essbase BS Tax Accounts EOY" xfId="24047" xr:uid="{00000000-0005-0000-0000-0000BD5C0000}"/>
    <cellStyle name="60% - Accent4 3 2 3" xfId="24048" xr:uid="{00000000-0005-0000-0000-0000BE5C0000}"/>
    <cellStyle name="60% - Accent4 3 2 3 2" xfId="24049" xr:uid="{00000000-0005-0000-0000-0000BF5C0000}"/>
    <cellStyle name="60% - Accent4 3 2 3 2 2" xfId="24050" xr:uid="{00000000-0005-0000-0000-0000C05C0000}"/>
    <cellStyle name="60% - Accent4 3 2 3 2_Essbase BS Tax Accounts EOY" xfId="24051" xr:uid="{00000000-0005-0000-0000-0000C15C0000}"/>
    <cellStyle name="60% - Accent4 3 2 3_Essbase BS Tax Accounts EOY" xfId="24052" xr:uid="{00000000-0005-0000-0000-0000C25C0000}"/>
    <cellStyle name="60% - Accent4 3 2 4" xfId="24053" xr:uid="{00000000-0005-0000-0000-0000C35C0000}"/>
    <cellStyle name="60% - Accent4 3 2 4 2" xfId="24054" xr:uid="{00000000-0005-0000-0000-0000C45C0000}"/>
    <cellStyle name="60% - Accent4 3 2 4_Essbase BS Tax Accounts EOY" xfId="24055" xr:uid="{00000000-0005-0000-0000-0000C55C0000}"/>
    <cellStyle name="60% - Accent4 3 2 5" xfId="24056" xr:uid="{00000000-0005-0000-0000-0000C65C0000}"/>
    <cellStyle name="60% - Accent4 3 2 6" xfId="24057" xr:uid="{00000000-0005-0000-0000-0000C75C0000}"/>
    <cellStyle name="60% - Accent4 3 2_Essbase BS Tax Accounts EOY" xfId="24058" xr:uid="{00000000-0005-0000-0000-0000C85C0000}"/>
    <cellStyle name="60% - Accent4 3 3" xfId="24059" xr:uid="{00000000-0005-0000-0000-0000C95C0000}"/>
    <cellStyle name="60% - Accent4 3 3 2" xfId="24060" xr:uid="{00000000-0005-0000-0000-0000CA5C0000}"/>
    <cellStyle name="60% - Accent4 3 3 2 2" xfId="24061" xr:uid="{00000000-0005-0000-0000-0000CB5C0000}"/>
    <cellStyle name="60% - Accent4 3 3 2_Essbase BS Tax Accounts EOY" xfId="24062" xr:uid="{00000000-0005-0000-0000-0000CC5C0000}"/>
    <cellStyle name="60% - Accent4 3 3_Essbase BS Tax Accounts EOY" xfId="24063" xr:uid="{00000000-0005-0000-0000-0000CD5C0000}"/>
    <cellStyle name="60% - Accent4 3 4" xfId="24064" xr:uid="{00000000-0005-0000-0000-0000CE5C0000}"/>
    <cellStyle name="60% - Accent4 3 4 2" xfId="24065" xr:uid="{00000000-0005-0000-0000-0000CF5C0000}"/>
    <cellStyle name="60% - Accent4 3 4_Essbase BS Tax Accounts EOY" xfId="24066" xr:uid="{00000000-0005-0000-0000-0000D05C0000}"/>
    <cellStyle name="60% - Accent4 3 5" xfId="24067" xr:uid="{00000000-0005-0000-0000-0000D15C0000}"/>
    <cellStyle name="60% - Accent4 3_Essbase BS Tax Accounts EOY" xfId="24068" xr:uid="{00000000-0005-0000-0000-0000D25C0000}"/>
    <cellStyle name="60% - Accent4 30" xfId="24069" xr:uid="{00000000-0005-0000-0000-0000D35C0000}"/>
    <cellStyle name="60% - Accent4 30 2" xfId="24070" xr:uid="{00000000-0005-0000-0000-0000D45C0000}"/>
    <cellStyle name="60% - Accent4 30 2 2" xfId="24071" xr:uid="{00000000-0005-0000-0000-0000D55C0000}"/>
    <cellStyle name="60% - Accent4 30 2_Essbase BS Tax Accounts EOY" xfId="24072" xr:uid="{00000000-0005-0000-0000-0000D65C0000}"/>
    <cellStyle name="60% - Accent4 30_Essbase BS Tax Accounts EOY" xfId="24073" xr:uid="{00000000-0005-0000-0000-0000D75C0000}"/>
    <cellStyle name="60% - Accent4 31" xfId="24074" xr:uid="{00000000-0005-0000-0000-0000D85C0000}"/>
    <cellStyle name="60% - Accent4 31 2" xfId="24075" xr:uid="{00000000-0005-0000-0000-0000D95C0000}"/>
    <cellStyle name="60% - Accent4 31 2 2" xfId="24076" xr:uid="{00000000-0005-0000-0000-0000DA5C0000}"/>
    <cellStyle name="60% - Accent4 31 2_Essbase BS Tax Accounts EOY" xfId="24077" xr:uid="{00000000-0005-0000-0000-0000DB5C0000}"/>
    <cellStyle name="60% - Accent4 31_Essbase BS Tax Accounts EOY" xfId="24078" xr:uid="{00000000-0005-0000-0000-0000DC5C0000}"/>
    <cellStyle name="60% - Accent4 32" xfId="24079" xr:uid="{00000000-0005-0000-0000-0000DD5C0000}"/>
    <cellStyle name="60% - Accent4 32 2" xfId="24080" xr:uid="{00000000-0005-0000-0000-0000DE5C0000}"/>
    <cellStyle name="60% - Accent4 32 2 2" xfId="24081" xr:uid="{00000000-0005-0000-0000-0000DF5C0000}"/>
    <cellStyle name="60% - Accent4 32 2_Essbase BS Tax Accounts EOY" xfId="24082" xr:uid="{00000000-0005-0000-0000-0000E05C0000}"/>
    <cellStyle name="60% - Accent4 32_Essbase BS Tax Accounts EOY" xfId="24083" xr:uid="{00000000-0005-0000-0000-0000E15C0000}"/>
    <cellStyle name="60% - Accent4 33" xfId="24084" xr:uid="{00000000-0005-0000-0000-0000E25C0000}"/>
    <cellStyle name="60% - Accent4 33 2" xfId="24085" xr:uid="{00000000-0005-0000-0000-0000E35C0000}"/>
    <cellStyle name="60% - Accent4 33 2 2" xfId="24086" xr:uid="{00000000-0005-0000-0000-0000E45C0000}"/>
    <cellStyle name="60% - Accent4 33 2_Essbase BS Tax Accounts EOY" xfId="24087" xr:uid="{00000000-0005-0000-0000-0000E55C0000}"/>
    <cellStyle name="60% - Accent4 33_Essbase BS Tax Accounts EOY" xfId="24088" xr:uid="{00000000-0005-0000-0000-0000E65C0000}"/>
    <cellStyle name="60% - Accent4 34" xfId="24089" xr:uid="{00000000-0005-0000-0000-0000E75C0000}"/>
    <cellStyle name="60% - Accent4 34 2" xfId="24090" xr:uid="{00000000-0005-0000-0000-0000E85C0000}"/>
    <cellStyle name="60% - Accent4 34 2 2" xfId="24091" xr:uid="{00000000-0005-0000-0000-0000E95C0000}"/>
    <cellStyle name="60% - Accent4 34 2_Essbase BS Tax Accounts EOY" xfId="24092" xr:uid="{00000000-0005-0000-0000-0000EA5C0000}"/>
    <cellStyle name="60% - Accent4 34_Essbase BS Tax Accounts EOY" xfId="24093" xr:uid="{00000000-0005-0000-0000-0000EB5C0000}"/>
    <cellStyle name="60% - Accent4 35" xfId="24094" xr:uid="{00000000-0005-0000-0000-0000EC5C0000}"/>
    <cellStyle name="60% - Accent4 35 2" xfId="24095" xr:uid="{00000000-0005-0000-0000-0000ED5C0000}"/>
    <cellStyle name="60% - Accent4 35 2 2" xfId="24096" xr:uid="{00000000-0005-0000-0000-0000EE5C0000}"/>
    <cellStyle name="60% - Accent4 35 2_Essbase BS Tax Accounts EOY" xfId="24097" xr:uid="{00000000-0005-0000-0000-0000EF5C0000}"/>
    <cellStyle name="60% - Accent4 35_Essbase BS Tax Accounts EOY" xfId="24098" xr:uid="{00000000-0005-0000-0000-0000F05C0000}"/>
    <cellStyle name="60% - Accent4 36" xfId="24099" xr:uid="{00000000-0005-0000-0000-0000F15C0000}"/>
    <cellStyle name="60% - Accent4 36 2" xfId="24100" xr:uid="{00000000-0005-0000-0000-0000F25C0000}"/>
    <cellStyle name="60% - Accent4 36 2 2" xfId="24101" xr:uid="{00000000-0005-0000-0000-0000F35C0000}"/>
    <cellStyle name="60% - Accent4 36 2_Essbase BS Tax Accounts EOY" xfId="24102" xr:uid="{00000000-0005-0000-0000-0000F45C0000}"/>
    <cellStyle name="60% - Accent4 36_Essbase BS Tax Accounts EOY" xfId="24103" xr:uid="{00000000-0005-0000-0000-0000F55C0000}"/>
    <cellStyle name="60% - Accent4 37" xfId="24104" xr:uid="{00000000-0005-0000-0000-0000F65C0000}"/>
    <cellStyle name="60% - Accent4 37 2" xfId="24105" xr:uid="{00000000-0005-0000-0000-0000F75C0000}"/>
    <cellStyle name="60% - Accent4 37 2 2" xfId="24106" xr:uid="{00000000-0005-0000-0000-0000F85C0000}"/>
    <cellStyle name="60% - Accent4 37 2_Essbase BS Tax Accounts EOY" xfId="24107" xr:uid="{00000000-0005-0000-0000-0000F95C0000}"/>
    <cellStyle name="60% - Accent4 37_Essbase BS Tax Accounts EOY" xfId="24108" xr:uid="{00000000-0005-0000-0000-0000FA5C0000}"/>
    <cellStyle name="60% - Accent4 38" xfId="24109" xr:uid="{00000000-0005-0000-0000-0000FB5C0000}"/>
    <cellStyle name="60% - Accent4 38 2" xfId="24110" xr:uid="{00000000-0005-0000-0000-0000FC5C0000}"/>
    <cellStyle name="60% - Accent4 38 2 2" xfId="24111" xr:uid="{00000000-0005-0000-0000-0000FD5C0000}"/>
    <cellStyle name="60% - Accent4 38 2_Essbase BS Tax Accounts EOY" xfId="24112" xr:uid="{00000000-0005-0000-0000-0000FE5C0000}"/>
    <cellStyle name="60% - Accent4 38_Essbase BS Tax Accounts EOY" xfId="24113" xr:uid="{00000000-0005-0000-0000-0000FF5C0000}"/>
    <cellStyle name="60% - Accent4 39" xfId="24114" xr:uid="{00000000-0005-0000-0000-0000005D0000}"/>
    <cellStyle name="60% - Accent4 39 2" xfId="24115" xr:uid="{00000000-0005-0000-0000-0000015D0000}"/>
    <cellStyle name="60% - Accent4 39 2 2" xfId="24116" xr:uid="{00000000-0005-0000-0000-0000025D0000}"/>
    <cellStyle name="60% - Accent4 39 2_Essbase BS Tax Accounts EOY" xfId="24117" xr:uid="{00000000-0005-0000-0000-0000035D0000}"/>
    <cellStyle name="60% - Accent4 39_Essbase BS Tax Accounts EOY" xfId="24118" xr:uid="{00000000-0005-0000-0000-0000045D0000}"/>
    <cellStyle name="60% - Accent4 4" xfId="24119" xr:uid="{00000000-0005-0000-0000-0000055D0000}"/>
    <cellStyle name="60% - Accent4 4 2" xfId="24120" xr:uid="{00000000-0005-0000-0000-0000065D0000}"/>
    <cellStyle name="60% - Accent4 4 2 2" xfId="24121" xr:uid="{00000000-0005-0000-0000-0000075D0000}"/>
    <cellStyle name="60% - Accent4 4 2 2 2" xfId="24122" xr:uid="{00000000-0005-0000-0000-0000085D0000}"/>
    <cellStyle name="60% - Accent4 4 2 2 2 2" xfId="24123" xr:uid="{00000000-0005-0000-0000-0000095D0000}"/>
    <cellStyle name="60% - Accent4 4 2 2 2_Essbase BS Tax Accounts EOY" xfId="24124" xr:uid="{00000000-0005-0000-0000-00000A5D0000}"/>
    <cellStyle name="60% - Accent4 4 2 2_Essbase BS Tax Accounts EOY" xfId="24125" xr:uid="{00000000-0005-0000-0000-00000B5D0000}"/>
    <cellStyle name="60% - Accent4 4 2 3" xfId="24126" xr:uid="{00000000-0005-0000-0000-00000C5D0000}"/>
    <cellStyle name="60% - Accent4 4 2 3 2" xfId="24127" xr:uid="{00000000-0005-0000-0000-00000D5D0000}"/>
    <cellStyle name="60% - Accent4 4 2 3 2 2" xfId="24128" xr:uid="{00000000-0005-0000-0000-00000E5D0000}"/>
    <cellStyle name="60% - Accent4 4 2 3 2_Essbase BS Tax Accounts EOY" xfId="24129" xr:uid="{00000000-0005-0000-0000-00000F5D0000}"/>
    <cellStyle name="60% - Accent4 4 2 3_Essbase BS Tax Accounts EOY" xfId="24130" xr:uid="{00000000-0005-0000-0000-0000105D0000}"/>
    <cellStyle name="60% - Accent4 4 2 4" xfId="24131" xr:uid="{00000000-0005-0000-0000-0000115D0000}"/>
    <cellStyle name="60% - Accent4 4 2 4 2" xfId="24132" xr:uid="{00000000-0005-0000-0000-0000125D0000}"/>
    <cellStyle name="60% - Accent4 4 2 4_Essbase BS Tax Accounts EOY" xfId="24133" xr:uid="{00000000-0005-0000-0000-0000135D0000}"/>
    <cellStyle name="60% - Accent4 4 2 5" xfId="24134" xr:uid="{00000000-0005-0000-0000-0000145D0000}"/>
    <cellStyle name="60% - Accent4 4 2 6" xfId="24135" xr:uid="{00000000-0005-0000-0000-0000155D0000}"/>
    <cellStyle name="60% - Accent4 4 2 7" xfId="24136" xr:uid="{00000000-0005-0000-0000-0000165D0000}"/>
    <cellStyle name="60% - Accent4 4 2_Essbase BS Tax Accounts EOY" xfId="24137" xr:uid="{00000000-0005-0000-0000-0000175D0000}"/>
    <cellStyle name="60% - Accent4 4 3" xfId="24138" xr:uid="{00000000-0005-0000-0000-0000185D0000}"/>
    <cellStyle name="60% - Accent4 4 3 2" xfId="24139" xr:uid="{00000000-0005-0000-0000-0000195D0000}"/>
    <cellStyle name="60% - Accent4 4 3 2 2" xfId="24140" xr:uid="{00000000-0005-0000-0000-00001A5D0000}"/>
    <cellStyle name="60% - Accent4 4 3 2_Essbase BS Tax Accounts EOY" xfId="24141" xr:uid="{00000000-0005-0000-0000-00001B5D0000}"/>
    <cellStyle name="60% - Accent4 4 3_Essbase BS Tax Accounts EOY" xfId="24142" xr:uid="{00000000-0005-0000-0000-00001C5D0000}"/>
    <cellStyle name="60% - Accent4 4 4" xfId="24143" xr:uid="{00000000-0005-0000-0000-00001D5D0000}"/>
    <cellStyle name="60% - Accent4 4 4 2" xfId="24144" xr:uid="{00000000-0005-0000-0000-00001E5D0000}"/>
    <cellStyle name="60% - Accent4 4 4_Essbase BS Tax Accounts EOY" xfId="24145" xr:uid="{00000000-0005-0000-0000-00001F5D0000}"/>
    <cellStyle name="60% - Accent4 4_Essbase BS Tax Accounts EOY" xfId="24146" xr:uid="{00000000-0005-0000-0000-0000205D0000}"/>
    <cellStyle name="60% - Accent4 40" xfId="24147" xr:uid="{00000000-0005-0000-0000-0000215D0000}"/>
    <cellStyle name="60% - Accent4 40 2" xfId="24148" xr:uid="{00000000-0005-0000-0000-0000225D0000}"/>
    <cellStyle name="60% - Accent4 40 2 2" xfId="24149" xr:uid="{00000000-0005-0000-0000-0000235D0000}"/>
    <cellStyle name="60% - Accent4 40 2_Essbase BS Tax Accounts EOY" xfId="24150" xr:uid="{00000000-0005-0000-0000-0000245D0000}"/>
    <cellStyle name="60% - Accent4 40_Essbase BS Tax Accounts EOY" xfId="24151" xr:uid="{00000000-0005-0000-0000-0000255D0000}"/>
    <cellStyle name="60% - Accent4 41" xfId="24152" xr:uid="{00000000-0005-0000-0000-0000265D0000}"/>
    <cellStyle name="60% - Accent4 41 2" xfId="24153" xr:uid="{00000000-0005-0000-0000-0000275D0000}"/>
    <cellStyle name="60% - Accent4 41 2 2" xfId="24154" xr:uid="{00000000-0005-0000-0000-0000285D0000}"/>
    <cellStyle name="60% - Accent4 41 2_Essbase BS Tax Accounts EOY" xfId="24155" xr:uid="{00000000-0005-0000-0000-0000295D0000}"/>
    <cellStyle name="60% - Accent4 41_Essbase BS Tax Accounts EOY" xfId="24156" xr:uid="{00000000-0005-0000-0000-00002A5D0000}"/>
    <cellStyle name="60% - Accent4 42" xfId="24157" xr:uid="{00000000-0005-0000-0000-00002B5D0000}"/>
    <cellStyle name="60% - Accent4 42 2" xfId="24158" xr:uid="{00000000-0005-0000-0000-00002C5D0000}"/>
    <cellStyle name="60% - Accent4 42 2 2" xfId="24159" xr:uid="{00000000-0005-0000-0000-00002D5D0000}"/>
    <cellStyle name="60% - Accent4 42 2_Essbase BS Tax Accounts EOY" xfId="24160" xr:uid="{00000000-0005-0000-0000-00002E5D0000}"/>
    <cellStyle name="60% - Accent4 42_Essbase BS Tax Accounts EOY" xfId="24161" xr:uid="{00000000-0005-0000-0000-00002F5D0000}"/>
    <cellStyle name="60% - Accent4 43" xfId="24162" xr:uid="{00000000-0005-0000-0000-0000305D0000}"/>
    <cellStyle name="60% - Accent4 43 2" xfId="24163" xr:uid="{00000000-0005-0000-0000-0000315D0000}"/>
    <cellStyle name="60% - Accent4 43 2 2" xfId="24164" xr:uid="{00000000-0005-0000-0000-0000325D0000}"/>
    <cellStyle name="60% - Accent4 43 2_Essbase BS Tax Accounts EOY" xfId="24165" xr:uid="{00000000-0005-0000-0000-0000335D0000}"/>
    <cellStyle name="60% - Accent4 43_Essbase BS Tax Accounts EOY" xfId="24166" xr:uid="{00000000-0005-0000-0000-0000345D0000}"/>
    <cellStyle name="60% - Accent4 44" xfId="24167" xr:uid="{00000000-0005-0000-0000-0000355D0000}"/>
    <cellStyle name="60% - Accent4 44 2" xfId="24168" xr:uid="{00000000-0005-0000-0000-0000365D0000}"/>
    <cellStyle name="60% - Accent4 44 2 2" xfId="24169" xr:uid="{00000000-0005-0000-0000-0000375D0000}"/>
    <cellStyle name="60% - Accent4 44 2_Essbase BS Tax Accounts EOY" xfId="24170" xr:uid="{00000000-0005-0000-0000-0000385D0000}"/>
    <cellStyle name="60% - Accent4 44_Essbase BS Tax Accounts EOY" xfId="24171" xr:uid="{00000000-0005-0000-0000-0000395D0000}"/>
    <cellStyle name="60% - Accent4 45" xfId="24172" xr:uid="{00000000-0005-0000-0000-00003A5D0000}"/>
    <cellStyle name="60% - Accent4 45 2" xfId="24173" xr:uid="{00000000-0005-0000-0000-00003B5D0000}"/>
    <cellStyle name="60% - Accent4 45 2 2" xfId="24174" xr:uid="{00000000-0005-0000-0000-00003C5D0000}"/>
    <cellStyle name="60% - Accent4 45 2_Essbase BS Tax Accounts EOY" xfId="24175" xr:uid="{00000000-0005-0000-0000-00003D5D0000}"/>
    <cellStyle name="60% - Accent4 45_Essbase BS Tax Accounts EOY" xfId="24176" xr:uid="{00000000-0005-0000-0000-00003E5D0000}"/>
    <cellStyle name="60% - Accent4 46" xfId="24177" xr:uid="{00000000-0005-0000-0000-00003F5D0000}"/>
    <cellStyle name="60% - Accent4 46 2" xfId="24178" xr:uid="{00000000-0005-0000-0000-0000405D0000}"/>
    <cellStyle name="60% - Accent4 46 2 2" xfId="24179" xr:uid="{00000000-0005-0000-0000-0000415D0000}"/>
    <cellStyle name="60% - Accent4 46 2_Essbase BS Tax Accounts EOY" xfId="24180" xr:uid="{00000000-0005-0000-0000-0000425D0000}"/>
    <cellStyle name="60% - Accent4 46_Essbase BS Tax Accounts EOY" xfId="24181" xr:uid="{00000000-0005-0000-0000-0000435D0000}"/>
    <cellStyle name="60% - Accent4 47" xfId="24182" xr:uid="{00000000-0005-0000-0000-0000445D0000}"/>
    <cellStyle name="60% - Accent4 47 2" xfId="24183" xr:uid="{00000000-0005-0000-0000-0000455D0000}"/>
    <cellStyle name="60% - Accent4 47 2 2" xfId="24184" xr:uid="{00000000-0005-0000-0000-0000465D0000}"/>
    <cellStyle name="60% - Accent4 47 2_Essbase BS Tax Accounts EOY" xfId="24185" xr:uid="{00000000-0005-0000-0000-0000475D0000}"/>
    <cellStyle name="60% - Accent4 47_Essbase BS Tax Accounts EOY" xfId="24186" xr:uid="{00000000-0005-0000-0000-0000485D0000}"/>
    <cellStyle name="60% - Accent4 48" xfId="24187" xr:uid="{00000000-0005-0000-0000-0000495D0000}"/>
    <cellStyle name="60% - Accent4 48 2" xfId="24188" xr:uid="{00000000-0005-0000-0000-00004A5D0000}"/>
    <cellStyle name="60% - Accent4 48 2 2" xfId="24189" xr:uid="{00000000-0005-0000-0000-00004B5D0000}"/>
    <cellStyle name="60% - Accent4 48 2_Essbase BS Tax Accounts EOY" xfId="24190" xr:uid="{00000000-0005-0000-0000-00004C5D0000}"/>
    <cellStyle name="60% - Accent4 48_Essbase BS Tax Accounts EOY" xfId="24191" xr:uid="{00000000-0005-0000-0000-00004D5D0000}"/>
    <cellStyle name="60% - Accent4 49" xfId="24192" xr:uid="{00000000-0005-0000-0000-00004E5D0000}"/>
    <cellStyle name="60% - Accent4 49 2" xfId="24193" xr:uid="{00000000-0005-0000-0000-00004F5D0000}"/>
    <cellStyle name="60% - Accent4 49 2 2" xfId="24194" xr:uid="{00000000-0005-0000-0000-0000505D0000}"/>
    <cellStyle name="60% - Accent4 49 2_Essbase BS Tax Accounts EOY" xfId="24195" xr:uid="{00000000-0005-0000-0000-0000515D0000}"/>
    <cellStyle name="60% - Accent4 49_Essbase BS Tax Accounts EOY" xfId="24196" xr:uid="{00000000-0005-0000-0000-0000525D0000}"/>
    <cellStyle name="60% - Accent4 5" xfId="24197" xr:uid="{00000000-0005-0000-0000-0000535D0000}"/>
    <cellStyle name="60% - Accent4 5 2" xfId="24198" xr:uid="{00000000-0005-0000-0000-0000545D0000}"/>
    <cellStyle name="60% - Accent4 5 2 2" xfId="24199" xr:uid="{00000000-0005-0000-0000-0000555D0000}"/>
    <cellStyle name="60% - Accent4 5 2 2 2" xfId="24200" xr:uid="{00000000-0005-0000-0000-0000565D0000}"/>
    <cellStyle name="60% - Accent4 5 2 2 2 2" xfId="24201" xr:uid="{00000000-0005-0000-0000-0000575D0000}"/>
    <cellStyle name="60% - Accent4 5 2 2 2_Essbase BS Tax Accounts EOY" xfId="24202" xr:uid="{00000000-0005-0000-0000-0000585D0000}"/>
    <cellStyle name="60% - Accent4 5 2 2_Essbase BS Tax Accounts EOY" xfId="24203" xr:uid="{00000000-0005-0000-0000-0000595D0000}"/>
    <cellStyle name="60% - Accent4 5 2 3" xfId="24204" xr:uid="{00000000-0005-0000-0000-00005A5D0000}"/>
    <cellStyle name="60% - Accent4 5 2 3 2" xfId="24205" xr:uid="{00000000-0005-0000-0000-00005B5D0000}"/>
    <cellStyle name="60% - Accent4 5 2 3 2 2" xfId="24206" xr:uid="{00000000-0005-0000-0000-00005C5D0000}"/>
    <cellStyle name="60% - Accent4 5 2 3 2_Essbase BS Tax Accounts EOY" xfId="24207" xr:uid="{00000000-0005-0000-0000-00005D5D0000}"/>
    <cellStyle name="60% - Accent4 5 2 3_Essbase BS Tax Accounts EOY" xfId="24208" xr:uid="{00000000-0005-0000-0000-00005E5D0000}"/>
    <cellStyle name="60% - Accent4 5 2 4" xfId="24209" xr:uid="{00000000-0005-0000-0000-00005F5D0000}"/>
    <cellStyle name="60% - Accent4 5 2 4 2" xfId="24210" xr:uid="{00000000-0005-0000-0000-0000605D0000}"/>
    <cellStyle name="60% - Accent4 5 2 4_Essbase BS Tax Accounts EOY" xfId="24211" xr:uid="{00000000-0005-0000-0000-0000615D0000}"/>
    <cellStyle name="60% - Accent4 5 2 5" xfId="24212" xr:uid="{00000000-0005-0000-0000-0000625D0000}"/>
    <cellStyle name="60% - Accent4 5 2_Essbase BS Tax Accounts EOY" xfId="24213" xr:uid="{00000000-0005-0000-0000-0000635D0000}"/>
    <cellStyle name="60% - Accent4 5 3" xfId="24214" xr:uid="{00000000-0005-0000-0000-0000645D0000}"/>
    <cellStyle name="60% - Accent4 5 3 2" xfId="24215" xr:uid="{00000000-0005-0000-0000-0000655D0000}"/>
    <cellStyle name="60% - Accent4 5 3 2 2" xfId="24216" xr:uid="{00000000-0005-0000-0000-0000665D0000}"/>
    <cellStyle name="60% - Accent4 5 3 2_Essbase BS Tax Accounts EOY" xfId="24217" xr:uid="{00000000-0005-0000-0000-0000675D0000}"/>
    <cellStyle name="60% - Accent4 5 3_Essbase BS Tax Accounts EOY" xfId="24218" xr:uid="{00000000-0005-0000-0000-0000685D0000}"/>
    <cellStyle name="60% - Accent4 5 4" xfId="24219" xr:uid="{00000000-0005-0000-0000-0000695D0000}"/>
    <cellStyle name="60% - Accent4 5 4 2" xfId="24220" xr:uid="{00000000-0005-0000-0000-00006A5D0000}"/>
    <cellStyle name="60% - Accent4 5 4_Essbase BS Tax Accounts EOY" xfId="24221" xr:uid="{00000000-0005-0000-0000-00006B5D0000}"/>
    <cellStyle name="60% - Accent4 5_Essbase BS Tax Accounts EOY" xfId="24222" xr:uid="{00000000-0005-0000-0000-00006C5D0000}"/>
    <cellStyle name="60% - Accent4 50" xfId="24223" xr:uid="{00000000-0005-0000-0000-00006D5D0000}"/>
    <cellStyle name="60% - Accent4 50 2" xfId="24224" xr:uid="{00000000-0005-0000-0000-00006E5D0000}"/>
    <cellStyle name="60% - Accent4 50 2 2" xfId="24225" xr:uid="{00000000-0005-0000-0000-00006F5D0000}"/>
    <cellStyle name="60% - Accent4 50 2_Essbase BS Tax Accounts EOY" xfId="24226" xr:uid="{00000000-0005-0000-0000-0000705D0000}"/>
    <cellStyle name="60% - Accent4 50_Essbase BS Tax Accounts EOY" xfId="24227" xr:uid="{00000000-0005-0000-0000-0000715D0000}"/>
    <cellStyle name="60% - Accent4 51" xfId="24228" xr:uid="{00000000-0005-0000-0000-0000725D0000}"/>
    <cellStyle name="60% - Accent4 51 2" xfId="24229" xr:uid="{00000000-0005-0000-0000-0000735D0000}"/>
    <cellStyle name="60% - Accent4 51 2 2" xfId="24230" xr:uid="{00000000-0005-0000-0000-0000745D0000}"/>
    <cellStyle name="60% - Accent4 51 2_Essbase BS Tax Accounts EOY" xfId="24231" xr:uid="{00000000-0005-0000-0000-0000755D0000}"/>
    <cellStyle name="60% - Accent4 51_Essbase BS Tax Accounts EOY" xfId="24232" xr:uid="{00000000-0005-0000-0000-0000765D0000}"/>
    <cellStyle name="60% - Accent4 52" xfId="24233" xr:uid="{00000000-0005-0000-0000-0000775D0000}"/>
    <cellStyle name="60% - Accent4 52 2" xfId="24234" xr:uid="{00000000-0005-0000-0000-0000785D0000}"/>
    <cellStyle name="60% - Accent4 52 2 2" xfId="24235" xr:uid="{00000000-0005-0000-0000-0000795D0000}"/>
    <cellStyle name="60% - Accent4 52 2_Essbase BS Tax Accounts EOY" xfId="24236" xr:uid="{00000000-0005-0000-0000-00007A5D0000}"/>
    <cellStyle name="60% - Accent4 52_Essbase BS Tax Accounts EOY" xfId="24237" xr:uid="{00000000-0005-0000-0000-00007B5D0000}"/>
    <cellStyle name="60% - Accent4 53" xfId="24238" xr:uid="{00000000-0005-0000-0000-00007C5D0000}"/>
    <cellStyle name="60% - Accent4 53 2" xfId="24239" xr:uid="{00000000-0005-0000-0000-00007D5D0000}"/>
    <cellStyle name="60% - Accent4 53 2 2" xfId="24240" xr:uid="{00000000-0005-0000-0000-00007E5D0000}"/>
    <cellStyle name="60% - Accent4 53 2_Essbase BS Tax Accounts EOY" xfId="24241" xr:uid="{00000000-0005-0000-0000-00007F5D0000}"/>
    <cellStyle name="60% - Accent4 53_Essbase BS Tax Accounts EOY" xfId="24242" xr:uid="{00000000-0005-0000-0000-0000805D0000}"/>
    <cellStyle name="60% - Accent4 54" xfId="24243" xr:uid="{00000000-0005-0000-0000-0000815D0000}"/>
    <cellStyle name="60% - Accent4 54 2" xfId="24244" xr:uid="{00000000-0005-0000-0000-0000825D0000}"/>
    <cellStyle name="60% - Accent4 54 2 2" xfId="24245" xr:uid="{00000000-0005-0000-0000-0000835D0000}"/>
    <cellStyle name="60% - Accent4 54 2_Essbase BS Tax Accounts EOY" xfId="24246" xr:uid="{00000000-0005-0000-0000-0000845D0000}"/>
    <cellStyle name="60% - Accent4 54_Essbase BS Tax Accounts EOY" xfId="24247" xr:uid="{00000000-0005-0000-0000-0000855D0000}"/>
    <cellStyle name="60% - Accent4 55" xfId="24248" xr:uid="{00000000-0005-0000-0000-0000865D0000}"/>
    <cellStyle name="60% - Accent4 55 2" xfId="24249" xr:uid="{00000000-0005-0000-0000-0000875D0000}"/>
    <cellStyle name="60% - Accent4 55 2 2" xfId="24250" xr:uid="{00000000-0005-0000-0000-0000885D0000}"/>
    <cellStyle name="60% - Accent4 55 2_Essbase BS Tax Accounts EOY" xfId="24251" xr:uid="{00000000-0005-0000-0000-0000895D0000}"/>
    <cellStyle name="60% - Accent4 55_Essbase BS Tax Accounts EOY" xfId="24252" xr:uid="{00000000-0005-0000-0000-00008A5D0000}"/>
    <cellStyle name="60% - Accent4 56" xfId="24253" xr:uid="{00000000-0005-0000-0000-00008B5D0000}"/>
    <cellStyle name="60% - Accent4 56 2" xfId="24254" xr:uid="{00000000-0005-0000-0000-00008C5D0000}"/>
    <cellStyle name="60% - Accent4 56 2 2" xfId="24255" xr:uid="{00000000-0005-0000-0000-00008D5D0000}"/>
    <cellStyle name="60% - Accent4 56 2_Essbase BS Tax Accounts EOY" xfId="24256" xr:uid="{00000000-0005-0000-0000-00008E5D0000}"/>
    <cellStyle name="60% - Accent4 56_Essbase BS Tax Accounts EOY" xfId="24257" xr:uid="{00000000-0005-0000-0000-00008F5D0000}"/>
    <cellStyle name="60% - Accent4 57" xfId="24258" xr:uid="{00000000-0005-0000-0000-0000905D0000}"/>
    <cellStyle name="60% - Accent4 57 2" xfId="24259" xr:uid="{00000000-0005-0000-0000-0000915D0000}"/>
    <cellStyle name="60% - Accent4 57 2 2" xfId="24260" xr:uid="{00000000-0005-0000-0000-0000925D0000}"/>
    <cellStyle name="60% - Accent4 57 2_Essbase BS Tax Accounts EOY" xfId="24261" xr:uid="{00000000-0005-0000-0000-0000935D0000}"/>
    <cellStyle name="60% - Accent4 57_Essbase BS Tax Accounts EOY" xfId="24262" xr:uid="{00000000-0005-0000-0000-0000945D0000}"/>
    <cellStyle name="60% - Accent4 58" xfId="24263" xr:uid="{00000000-0005-0000-0000-0000955D0000}"/>
    <cellStyle name="60% - Accent4 58 2" xfId="24264" xr:uid="{00000000-0005-0000-0000-0000965D0000}"/>
    <cellStyle name="60% - Accent4 58 2 2" xfId="24265" xr:uid="{00000000-0005-0000-0000-0000975D0000}"/>
    <cellStyle name="60% - Accent4 58 2_Essbase BS Tax Accounts EOY" xfId="24266" xr:uid="{00000000-0005-0000-0000-0000985D0000}"/>
    <cellStyle name="60% - Accent4 58_Essbase BS Tax Accounts EOY" xfId="24267" xr:uid="{00000000-0005-0000-0000-0000995D0000}"/>
    <cellStyle name="60% - Accent4 59" xfId="24268" xr:uid="{00000000-0005-0000-0000-00009A5D0000}"/>
    <cellStyle name="60% - Accent4 59 2" xfId="24269" xr:uid="{00000000-0005-0000-0000-00009B5D0000}"/>
    <cellStyle name="60% - Accent4 59 2 2" xfId="24270" xr:uid="{00000000-0005-0000-0000-00009C5D0000}"/>
    <cellStyle name="60% - Accent4 59 2_Essbase BS Tax Accounts EOY" xfId="24271" xr:uid="{00000000-0005-0000-0000-00009D5D0000}"/>
    <cellStyle name="60% - Accent4 59_Essbase BS Tax Accounts EOY" xfId="24272" xr:uid="{00000000-0005-0000-0000-00009E5D0000}"/>
    <cellStyle name="60% - Accent4 6" xfId="24273" xr:uid="{00000000-0005-0000-0000-00009F5D0000}"/>
    <cellStyle name="60% - Accent4 6 2" xfId="24274" xr:uid="{00000000-0005-0000-0000-0000A05D0000}"/>
    <cellStyle name="60% - Accent4 6 2 2" xfId="24275" xr:uid="{00000000-0005-0000-0000-0000A15D0000}"/>
    <cellStyle name="60% - Accent4 6 2 2 2" xfId="24276" xr:uid="{00000000-0005-0000-0000-0000A25D0000}"/>
    <cellStyle name="60% - Accent4 6 2 2_Essbase BS Tax Accounts EOY" xfId="24277" xr:uid="{00000000-0005-0000-0000-0000A35D0000}"/>
    <cellStyle name="60% - Accent4 6 2_Essbase BS Tax Accounts EOY" xfId="24278" xr:uid="{00000000-0005-0000-0000-0000A45D0000}"/>
    <cellStyle name="60% - Accent4 6 3" xfId="24279" xr:uid="{00000000-0005-0000-0000-0000A55D0000}"/>
    <cellStyle name="60% - Accent4 6 3 2" xfId="24280" xr:uid="{00000000-0005-0000-0000-0000A65D0000}"/>
    <cellStyle name="60% - Accent4 6 3 2 2" xfId="24281" xr:uid="{00000000-0005-0000-0000-0000A75D0000}"/>
    <cellStyle name="60% - Accent4 6 3 2_Essbase BS Tax Accounts EOY" xfId="24282" xr:uid="{00000000-0005-0000-0000-0000A85D0000}"/>
    <cellStyle name="60% - Accent4 6 3_Essbase BS Tax Accounts EOY" xfId="24283" xr:uid="{00000000-0005-0000-0000-0000A95D0000}"/>
    <cellStyle name="60% - Accent4 6 4" xfId="24284" xr:uid="{00000000-0005-0000-0000-0000AA5D0000}"/>
    <cellStyle name="60% - Accent4 6 4 2" xfId="24285" xr:uid="{00000000-0005-0000-0000-0000AB5D0000}"/>
    <cellStyle name="60% - Accent4 6 4_Essbase BS Tax Accounts EOY" xfId="24286" xr:uid="{00000000-0005-0000-0000-0000AC5D0000}"/>
    <cellStyle name="60% - Accent4 6_Essbase BS Tax Accounts EOY" xfId="24287" xr:uid="{00000000-0005-0000-0000-0000AD5D0000}"/>
    <cellStyle name="60% - Accent4 60" xfId="24288" xr:uid="{00000000-0005-0000-0000-0000AE5D0000}"/>
    <cellStyle name="60% - Accent4 60 2" xfId="24289" xr:uid="{00000000-0005-0000-0000-0000AF5D0000}"/>
    <cellStyle name="60% - Accent4 60 2 2" xfId="24290" xr:uid="{00000000-0005-0000-0000-0000B05D0000}"/>
    <cellStyle name="60% - Accent4 60 2_Essbase BS Tax Accounts EOY" xfId="24291" xr:uid="{00000000-0005-0000-0000-0000B15D0000}"/>
    <cellStyle name="60% - Accent4 60 3" xfId="24292" xr:uid="{00000000-0005-0000-0000-0000B25D0000}"/>
    <cellStyle name="60% - Accent4 60_Essbase BS Tax Accounts EOY" xfId="24293" xr:uid="{00000000-0005-0000-0000-0000B35D0000}"/>
    <cellStyle name="60% - Accent4 61" xfId="24294" xr:uid="{00000000-0005-0000-0000-0000B45D0000}"/>
    <cellStyle name="60% - Accent4 61 2" xfId="24295" xr:uid="{00000000-0005-0000-0000-0000B55D0000}"/>
    <cellStyle name="60% - Accent4 61_Essbase BS Tax Accounts EOY" xfId="24296" xr:uid="{00000000-0005-0000-0000-0000B65D0000}"/>
    <cellStyle name="60% - Accent4 62" xfId="24297" xr:uid="{00000000-0005-0000-0000-0000B75D0000}"/>
    <cellStyle name="60% - Accent4 62 2" xfId="24298" xr:uid="{00000000-0005-0000-0000-0000B85D0000}"/>
    <cellStyle name="60% - Accent4 62_Essbase BS Tax Accounts EOY" xfId="24299" xr:uid="{00000000-0005-0000-0000-0000B95D0000}"/>
    <cellStyle name="60% - Accent4 63" xfId="24300" xr:uid="{00000000-0005-0000-0000-0000BA5D0000}"/>
    <cellStyle name="60% - Accent4 64" xfId="24301" xr:uid="{00000000-0005-0000-0000-0000BB5D0000}"/>
    <cellStyle name="60% - Accent4 65" xfId="24302" xr:uid="{00000000-0005-0000-0000-0000BC5D0000}"/>
    <cellStyle name="60% - Accent4 66" xfId="24303" xr:uid="{00000000-0005-0000-0000-0000BD5D0000}"/>
    <cellStyle name="60% - Accent4 67" xfId="24304" xr:uid="{00000000-0005-0000-0000-0000BE5D0000}"/>
    <cellStyle name="60% - Accent4 68" xfId="24305" xr:uid="{00000000-0005-0000-0000-0000BF5D0000}"/>
    <cellStyle name="60% - Accent4 69" xfId="24306" xr:uid="{00000000-0005-0000-0000-0000C05D0000}"/>
    <cellStyle name="60% - Accent4 7" xfId="24307" xr:uid="{00000000-0005-0000-0000-0000C15D0000}"/>
    <cellStyle name="60% - Accent4 7 2" xfId="24308" xr:uid="{00000000-0005-0000-0000-0000C25D0000}"/>
    <cellStyle name="60% - Accent4 7 2 2" xfId="24309" xr:uid="{00000000-0005-0000-0000-0000C35D0000}"/>
    <cellStyle name="60% - Accent4 7 2 2 2" xfId="24310" xr:uid="{00000000-0005-0000-0000-0000C45D0000}"/>
    <cellStyle name="60% - Accent4 7 2 2_Essbase BS Tax Accounts EOY" xfId="24311" xr:uid="{00000000-0005-0000-0000-0000C55D0000}"/>
    <cellStyle name="60% - Accent4 7 2_Essbase BS Tax Accounts EOY" xfId="24312" xr:uid="{00000000-0005-0000-0000-0000C65D0000}"/>
    <cellStyle name="60% - Accent4 7 3" xfId="24313" xr:uid="{00000000-0005-0000-0000-0000C75D0000}"/>
    <cellStyle name="60% - Accent4 7 3 2" xfId="24314" xr:uid="{00000000-0005-0000-0000-0000C85D0000}"/>
    <cellStyle name="60% - Accent4 7 3 2 2" xfId="24315" xr:uid="{00000000-0005-0000-0000-0000C95D0000}"/>
    <cellStyle name="60% - Accent4 7 3 2_Essbase BS Tax Accounts EOY" xfId="24316" xr:uid="{00000000-0005-0000-0000-0000CA5D0000}"/>
    <cellStyle name="60% - Accent4 7 3_Essbase BS Tax Accounts EOY" xfId="24317" xr:uid="{00000000-0005-0000-0000-0000CB5D0000}"/>
    <cellStyle name="60% - Accent4 7 4" xfId="24318" xr:uid="{00000000-0005-0000-0000-0000CC5D0000}"/>
    <cellStyle name="60% - Accent4 7 4 2" xfId="24319" xr:uid="{00000000-0005-0000-0000-0000CD5D0000}"/>
    <cellStyle name="60% - Accent4 7 4_Essbase BS Tax Accounts EOY" xfId="24320" xr:uid="{00000000-0005-0000-0000-0000CE5D0000}"/>
    <cellStyle name="60% - Accent4 7_Essbase BS Tax Accounts EOY" xfId="24321" xr:uid="{00000000-0005-0000-0000-0000CF5D0000}"/>
    <cellStyle name="60% - Accent4 70" xfId="24322" xr:uid="{00000000-0005-0000-0000-0000D05D0000}"/>
    <cellStyle name="60% - Accent4 71" xfId="24323" xr:uid="{00000000-0005-0000-0000-0000D15D0000}"/>
    <cellStyle name="60% - Accent4 72" xfId="24324" xr:uid="{00000000-0005-0000-0000-0000D25D0000}"/>
    <cellStyle name="60% - Accent4 73" xfId="24325" xr:uid="{00000000-0005-0000-0000-0000D35D0000}"/>
    <cellStyle name="60% - Accent4 74" xfId="24326" xr:uid="{00000000-0005-0000-0000-0000D45D0000}"/>
    <cellStyle name="60% - Accent4 75" xfId="24327" xr:uid="{00000000-0005-0000-0000-0000D55D0000}"/>
    <cellStyle name="60% - Accent4 76" xfId="24328" xr:uid="{00000000-0005-0000-0000-0000D65D0000}"/>
    <cellStyle name="60% - Accent4 77" xfId="24329" xr:uid="{00000000-0005-0000-0000-0000D75D0000}"/>
    <cellStyle name="60% - Accent4 78" xfId="24330" xr:uid="{00000000-0005-0000-0000-0000D85D0000}"/>
    <cellStyle name="60% - Accent4 79" xfId="24331" xr:uid="{00000000-0005-0000-0000-0000D95D0000}"/>
    <cellStyle name="60% - Accent4 8" xfId="24332" xr:uid="{00000000-0005-0000-0000-0000DA5D0000}"/>
    <cellStyle name="60% - Accent4 8 2" xfId="24333" xr:uid="{00000000-0005-0000-0000-0000DB5D0000}"/>
    <cellStyle name="60% - Accent4 8 2 2" xfId="24334" xr:uid="{00000000-0005-0000-0000-0000DC5D0000}"/>
    <cellStyle name="60% - Accent4 8 2 2 2" xfId="24335" xr:uid="{00000000-0005-0000-0000-0000DD5D0000}"/>
    <cellStyle name="60% - Accent4 8 2 2_Essbase BS Tax Accounts EOY" xfId="24336" xr:uid="{00000000-0005-0000-0000-0000DE5D0000}"/>
    <cellStyle name="60% - Accent4 8 2_Essbase BS Tax Accounts EOY" xfId="24337" xr:uid="{00000000-0005-0000-0000-0000DF5D0000}"/>
    <cellStyle name="60% - Accent4 8 3" xfId="24338" xr:uid="{00000000-0005-0000-0000-0000E05D0000}"/>
    <cellStyle name="60% - Accent4 8 3 2" xfId="24339" xr:uid="{00000000-0005-0000-0000-0000E15D0000}"/>
    <cellStyle name="60% - Accent4 8 3 2 2" xfId="24340" xr:uid="{00000000-0005-0000-0000-0000E25D0000}"/>
    <cellStyle name="60% - Accent4 8 3 2_Essbase BS Tax Accounts EOY" xfId="24341" xr:uid="{00000000-0005-0000-0000-0000E35D0000}"/>
    <cellStyle name="60% - Accent4 8 3_Essbase BS Tax Accounts EOY" xfId="24342" xr:uid="{00000000-0005-0000-0000-0000E45D0000}"/>
    <cellStyle name="60% - Accent4 8 4" xfId="24343" xr:uid="{00000000-0005-0000-0000-0000E55D0000}"/>
    <cellStyle name="60% - Accent4 8 4 2" xfId="24344" xr:uid="{00000000-0005-0000-0000-0000E65D0000}"/>
    <cellStyle name="60% - Accent4 8 4_Essbase BS Tax Accounts EOY" xfId="24345" xr:uid="{00000000-0005-0000-0000-0000E75D0000}"/>
    <cellStyle name="60% - Accent4 8_Essbase BS Tax Accounts EOY" xfId="24346" xr:uid="{00000000-0005-0000-0000-0000E85D0000}"/>
    <cellStyle name="60% - Accent4 80" xfId="24347" xr:uid="{00000000-0005-0000-0000-0000E95D0000}"/>
    <cellStyle name="60% - Accent4 81" xfId="24348" xr:uid="{00000000-0005-0000-0000-0000EA5D0000}"/>
    <cellStyle name="60% - Accent4 82" xfId="24349" xr:uid="{00000000-0005-0000-0000-0000EB5D0000}"/>
    <cellStyle name="60% - Accent4 83" xfId="24350" xr:uid="{00000000-0005-0000-0000-0000EC5D0000}"/>
    <cellStyle name="60% - Accent4 84" xfId="24351" xr:uid="{00000000-0005-0000-0000-0000ED5D0000}"/>
    <cellStyle name="60% - Accent4 85" xfId="24352" xr:uid="{00000000-0005-0000-0000-0000EE5D0000}"/>
    <cellStyle name="60% - Accent4 86" xfId="24353" xr:uid="{00000000-0005-0000-0000-0000EF5D0000}"/>
    <cellStyle name="60% - Accent4 87" xfId="24354" xr:uid="{00000000-0005-0000-0000-0000F05D0000}"/>
    <cellStyle name="60% - Accent4 88" xfId="24355" xr:uid="{00000000-0005-0000-0000-0000F15D0000}"/>
    <cellStyle name="60% - Accent4 89" xfId="24356" xr:uid="{00000000-0005-0000-0000-0000F25D0000}"/>
    <cellStyle name="60% - Accent4 9" xfId="24357" xr:uid="{00000000-0005-0000-0000-0000F35D0000}"/>
    <cellStyle name="60% - Accent4 9 2" xfId="24358" xr:uid="{00000000-0005-0000-0000-0000F45D0000}"/>
    <cellStyle name="60% - Accent4 9 2 2" xfId="24359" xr:uid="{00000000-0005-0000-0000-0000F55D0000}"/>
    <cellStyle name="60% - Accent4 9 2 2 2" xfId="24360" xr:uid="{00000000-0005-0000-0000-0000F65D0000}"/>
    <cellStyle name="60% - Accent4 9 2 2_Essbase BS Tax Accounts EOY" xfId="24361" xr:uid="{00000000-0005-0000-0000-0000F75D0000}"/>
    <cellStyle name="60% - Accent4 9 2_Essbase BS Tax Accounts EOY" xfId="24362" xr:uid="{00000000-0005-0000-0000-0000F85D0000}"/>
    <cellStyle name="60% - Accent4 9 3" xfId="24363" xr:uid="{00000000-0005-0000-0000-0000F95D0000}"/>
    <cellStyle name="60% - Accent4 9 3 2" xfId="24364" xr:uid="{00000000-0005-0000-0000-0000FA5D0000}"/>
    <cellStyle name="60% - Accent4 9 3 2 2" xfId="24365" xr:uid="{00000000-0005-0000-0000-0000FB5D0000}"/>
    <cellStyle name="60% - Accent4 9 3 2_Essbase BS Tax Accounts EOY" xfId="24366" xr:uid="{00000000-0005-0000-0000-0000FC5D0000}"/>
    <cellStyle name="60% - Accent4 9 3_Essbase BS Tax Accounts EOY" xfId="24367" xr:uid="{00000000-0005-0000-0000-0000FD5D0000}"/>
    <cellStyle name="60% - Accent4 9 4" xfId="24368" xr:uid="{00000000-0005-0000-0000-0000FE5D0000}"/>
    <cellStyle name="60% - Accent4 9 4 2" xfId="24369" xr:uid="{00000000-0005-0000-0000-0000FF5D0000}"/>
    <cellStyle name="60% - Accent4 9 4_Essbase BS Tax Accounts EOY" xfId="24370" xr:uid="{00000000-0005-0000-0000-0000005E0000}"/>
    <cellStyle name="60% - Accent4 9_Essbase BS Tax Accounts EOY" xfId="24371" xr:uid="{00000000-0005-0000-0000-0000015E0000}"/>
    <cellStyle name="60% - Accent4 90" xfId="24372" xr:uid="{00000000-0005-0000-0000-0000025E0000}"/>
    <cellStyle name="60% - Accent4 91" xfId="24373" xr:uid="{00000000-0005-0000-0000-0000035E0000}"/>
    <cellStyle name="60% - Accent4 92" xfId="24374" xr:uid="{00000000-0005-0000-0000-0000045E0000}"/>
    <cellStyle name="60% - Accent4 93" xfId="24375" xr:uid="{00000000-0005-0000-0000-0000055E0000}"/>
    <cellStyle name="60% - Accent4 94" xfId="24376" xr:uid="{00000000-0005-0000-0000-0000065E0000}"/>
    <cellStyle name="60% - Accent4 95" xfId="24377" xr:uid="{00000000-0005-0000-0000-0000075E0000}"/>
    <cellStyle name="60% - Accent4 96" xfId="24378" xr:uid="{00000000-0005-0000-0000-0000085E0000}"/>
    <cellStyle name="60% - Accent4 97" xfId="24379" xr:uid="{00000000-0005-0000-0000-0000095E0000}"/>
    <cellStyle name="60% - Accent4 98" xfId="24380" xr:uid="{00000000-0005-0000-0000-00000A5E0000}"/>
    <cellStyle name="60% - Accent4 99" xfId="24381" xr:uid="{00000000-0005-0000-0000-00000B5E0000}"/>
    <cellStyle name="60% - Accent5" xfId="17" builtinId="48" customBuiltin="1"/>
    <cellStyle name="60% - Accent5 10" xfId="24382" xr:uid="{00000000-0005-0000-0000-00000D5E0000}"/>
    <cellStyle name="60% - Accent5 10 2" xfId="24383" xr:uid="{00000000-0005-0000-0000-00000E5E0000}"/>
    <cellStyle name="60% - Accent5 10 2 2" xfId="24384" xr:uid="{00000000-0005-0000-0000-00000F5E0000}"/>
    <cellStyle name="60% - Accent5 10 2 2 2" xfId="24385" xr:uid="{00000000-0005-0000-0000-0000105E0000}"/>
    <cellStyle name="60% - Accent5 10 2 2_Essbase BS Tax Accounts EOY" xfId="24386" xr:uid="{00000000-0005-0000-0000-0000115E0000}"/>
    <cellStyle name="60% - Accent5 10 2_Essbase BS Tax Accounts EOY" xfId="24387" xr:uid="{00000000-0005-0000-0000-0000125E0000}"/>
    <cellStyle name="60% - Accent5 10 3" xfId="24388" xr:uid="{00000000-0005-0000-0000-0000135E0000}"/>
    <cellStyle name="60% - Accent5 10 3 2" xfId="24389" xr:uid="{00000000-0005-0000-0000-0000145E0000}"/>
    <cellStyle name="60% - Accent5 10 3 2 2" xfId="24390" xr:uid="{00000000-0005-0000-0000-0000155E0000}"/>
    <cellStyle name="60% - Accent5 10 3 2_Essbase BS Tax Accounts EOY" xfId="24391" xr:uid="{00000000-0005-0000-0000-0000165E0000}"/>
    <cellStyle name="60% - Accent5 10 3_Essbase BS Tax Accounts EOY" xfId="24392" xr:uid="{00000000-0005-0000-0000-0000175E0000}"/>
    <cellStyle name="60% - Accent5 10 4" xfId="24393" xr:uid="{00000000-0005-0000-0000-0000185E0000}"/>
    <cellStyle name="60% - Accent5 10 4 2" xfId="24394" xr:uid="{00000000-0005-0000-0000-0000195E0000}"/>
    <cellStyle name="60% - Accent5 10 4_Essbase BS Tax Accounts EOY" xfId="24395" xr:uid="{00000000-0005-0000-0000-00001A5E0000}"/>
    <cellStyle name="60% - Accent5 10_Essbase BS Tax Accounts EOY" xfId="24396" xr:uid="{00000000-0005-0000-0000-00001B5E0000}"/>
    <cellStyle name="60% - Accent5 100" xfId="24397" xr:uid="{00000000-0005-0000-0000-00001C5E0000}"/>
    <cellStyle name="60% - Accent5 101" xfId="24398" xr:uid="{00000000-0005-0000-0000-00001D5E0000}"/>
    <cellStyle name="60% - Accent5 102" xfId="24399" xr:uid="{00000000-0005-0000-0000-00001E5E0000}"/>
    <cellStyle name="60% - Accent5 11" xfId="24400" xr:uid="{00000000-0005-0000-0000-00001F5E0000}"/>
    <cellStyle name="60% - Accent5 11 2" xfId="24401" xr:uid="{00000000-0005-0000-0000-0000205E0000}"/>
    <cellStyle name="60% - Accent5 11 2 2" xfId="24402" xr:uid="{00000000-0005-0000-0000-0000215E0000}"/>
    <cellStyle name="60% - Accent5 11 2 2 2" xfId="24403" xr:uid="{00000000-0005-0000-0000-0000225E0000}"/>
    <cellStyle name="60% - Accent5 11 2 2_Essbase BS Tax Accounts EOY" xfId="24404" xr:uid="{00000000-0005-0000-0000-0000235E0000}"/>
    <cellStyle name="60% - Accent5 11 2_Essbase BS Tax Accounts EOY" xfId="24405" xr:uid="{00000000-0005-0000-0000-0000245E0000}"/>
    <cellStyle name="60% - Accent5 11 3" xfId="24406" xr:uid="{00000000-0005-0000-0000-0000255E0000}"/>
    <cellStyle name="60% - Accent5 11 3 2" xfId="24407" xr:uid="{00000000-0005-0000-0000-0000265E0000}"/>
    <cellStyle name="60% - Accent5 11 3 2 2" xfId="24408" xr:uid="{00000000-0005-0000-0000-0000275E0000}"/>
    <cellStyle name="60% - Accent5 11 3 2_Essbase BS Tax Accounts EOY" xfId="24409" xr:uid="{00000000-0005-0000-0000-0000285E0000}"/>
    <cellStyle name="60% - Accent5 11 3_Essbase BS Tax Accounts EOY" xfId="24410" xr:uid="{00000000-0005-0000-0000-0000295E0000}"/>
    <cellStyle name="60% - Accent5 11 4" xfId="24411" xr:uid="{00000000-0005-0000-0000-00002A5E0000}"/>
    <cellStyle name="60% - Accent5 11 4 2" xfId="24412" xr:uid="{00000000-0005-0000-0000-00002B5E0000}"/>
    <cellStyle name="60% - Accent5 11 4_Essbase BS Tax Accounts EOY" xfId="24413" xr:uid="{00000000-0005-0000-0000-00002C5E0000}"/>
    <cellStyle name="60% - Accent5 11_Essbase BS Tax Accounts EOY" xfId="24414" xr:uid="{00000000-0005-0000-0000-00002D5E0000}"/>
    <cellStyle name="60% - Accent5 12" xfId="24415" xr:uid="{00000000-0005-0000-0000-00002E5E0000}"/>
    <cellStyle name="60% - Accent5 12 2" xfId="24416" xr:uid="{00000000-0005-0000-0000-00002F5E0000}"/>
    <cellStyle name="60% - Accent5 12 2 2" xfId="24417" xr:uid="{00000000-0005-0000-0000-0000305E0000}"/>
    <cellStyle name="60% - Accent5 12 2 2 2" xfId="24418" xr:uid="{00000000-0005-0000-0000-0000315E0000}"/>
    <cellStyle name="60% - Accent5 12 2 2_Essbase BS Tax Accounts EOY" xfId="24419" xr:uid="{00000000-0005-0000-0000-0000325E0000}"/>
    <cellStyle name="60% - Accent5 12 2_Essbase BS Tax Accounts EOY" xfId="24420" xr:uid="{00000000-0005-0000-0000-0000335E0000}"/>
    <cellStyle name="60% - Accent5 12 3" xfId="24421" xr:uid="{00000000-0005-0000-0000-0000345E0000}"/>
    <cellStyle name="60% - Accent5 12 3 2" xfId="24422" xr:uid="{00000000-0005-0000-0000-0000355E0000}"/>
    <cellStyle name="60% - Accent5 12 3 2 2" xfId="24423" xr:uid="{00000000-0005-0000-0000-0000365E0000}"/>
    <cellStyle name="60% - Accent5 12 3 2_Essbase BS Tax Accounts EOY" xfId="24424" xr:uid="{00000000-0005-0000-0000-0000375E0000}"/>
    <cellStyle name="60% - Accent5 12 3_Essbase BS Tax Accounts EOY" xfId="24425" xr:uid="{00000000-0005-0000-0000-0000385E0000}"/>
    <cellStyle name="60% - Accent5 12 4" xfId="24426" xr:uid="{00000000-0005-0000-0000-0000395E0000}"/>
    <cellStyle name="60% - Accent5 12 4 2" xfId="24427" xr:uid="{00000000-0005-0000-0000-00003A5E0000}"/>
    <cellStyle name="60% - Accent5 12 4_Essbase BS Tax Accounts EOY" xfId="24428" xr:uid="{00000000-0005-0000-0000-00003B5E0000}"/>
    <cellStyle name="60% - Accent5 12_Essbase BS Tax Accounts EOY" xfId="24429" xr:uid="{00000000-0005-0000-0000-00003C5E0000}"/>
    <cellStyle name="60% - Accent5 13" xfId="24430" xr:uid="{00000000-0005-0000-0000-00003D5E0000}"/>
    <cellStyle name="60% - Accent5 13 2" xfId="24431" xr:uid="{00000000-0005-0000-0000-00003E5E0000}"/>
    <cellStyle name="60% - Accent5 13 2 2" xfId="24432" xr:uid="{00000000-0005-0000-0000-00003F5E0000}"/>
    <cellStyle name="60% - Accent5 13 2 2 2" xfId="24433" xr:uid="{00000000-0005-0000-0000-0000405E0000}"/>
    <cellStyle name="60% - Accent5 13 2 2_Essbase BS Tax Accounts EOY" xfId="24434" xr:uid="{00000000-0005-0000-0000-0000415E0000}"/>
    <cellStyle name="60% - Accent5 13 2_Essbase BS Tax Accounts EOY" xfId="24435" xr:uid="{00000000-0005-0000-0000-0000425E0000}"/>
    <cellStyle name="60% - Accent5 13 3" xfId="24436" xr:uid="{00000000-0005-0000-0000-0000435E0000}"/>
    <cellStyle name="60% - Accent5 13 3 2" xfId="24437" xr:uid="{00000000-0005-0000-0000-0000445E0000}"/>
    <cellStyle name="60% - Accent5 13 3 2 2" xfId="24438" xr:uid="{00000000-0005-0000-0000-0000455E0000}"/>
    <cellStyle name="60% - Accent5 13 3 2_Essbase BS Tax Accounts EOY" xfId="24439" xr:uid="{00000000-0005-0000-0000-0000465E0000}"/>
    <cellStyle name="60% - Accent5 13 3_Essbase BS Tax Accounts EOY" xfId="24440" xr:uid="{00000000-0005-0000-0000-0000475E0000}"/>
    <cellStyle name="60% - Accent5 13 4" xfId="24441" xr:uid="{00000000-0005-0000-0000-0000485E0000}"/>
    <cellStyle name="60% - Accent5 13 4 2" xfId="24442" xr:uid="{00000000-0005-0000-0000-0000495E0000}"/>
    <cellStyle name="60% - Accent5 13 4_Essbase BS Tax Accounts EOY" xfId="24443" xr:uid="{00000000-0005-0000-0000-00004A5E0000}"/>
    <cellStyle name="60% - Accent5 13_Essbase BS Tax Accounts EOY" xfId="24444" xr:uid="{00000000-0005-0000-0000-00004B5E0000}"/>
    <cellStyle name="60% - Accent5 14" xfId="24445" xr:uid="{00000000-0005-0000-0000-00004C5E0000}"/>
    <cellStyle name="60% - Accent5 14 2" xfId="24446" xr:uid="{00000000-0005-0000-0000-00004D5E0000}"/>
    <cellStyle name="60% - Accent5 14 2 2" xfId="24447" xr:uid="{00000000-0005-0000-0000-00004E5E0000}"/>
    <cellStyle name="60% - Accent5 14 2 2 2" xfId="24448" xr:uid="{00000000-0005-0000-0000-00004F5E0000}"/>
    <cellStyle name="60% - Accent5 14 2 2_Essbase BS Tax Accounts EOY" xfId="24449" xr:uid="{00000000-0005-0000-0000-0000505E0000}"/>
    <cellStyle name="60% - Accent5 14 2_Essbase BS Tax Accounts EOY" xfId="24450" xr:uid="{00000000-0005-0000-0000-0000515E0000}"/>
    <cellStyle name="60% - Accent5 14 3" xfId="24451" xr:uid="{00000000-0005-0000-0000-0000525E0000}"/>
    <cellStyle name="60% - Accent5 14 3 2" xfId="24452" xr:uid="{00000000-0005-0000-0000-0000535E0000}"/>
    <cellStyle name="60% - Accent5 14 3 2 2" xfId="24453" xr:uid="{00000000-0005-0000-0000-0000545E0000}"/>
    <cellStyle name="60% - Accent5 14 3 2_Essbase BS Tax Accounts EOY" xfId="24454" xr:uid="{00000000-0005-0000-0000-0000555E0000}"/>
    <cellStyle name="60% - Accent5 14 3_Essbase BS Tax Accounts EOY" xfId="24455" xr:uid="{00000000-0005-0000-0000-0000565E0000}"/>
    <cellStyle name="60% - Accent5 14 4" xfId="24456" xr:uid="{00000000-0005-0000-0000-0000575E0000}"/>
    <cellStyle name="60% - Accent5 14 4 2" xfId="24457" xr:uid="{00000000-0005-0000-0000-0000585E0000}"/>
    <cellStyle name="60% - Accent5 14 4_Essbase BS Tax Accounts EOY" xfId="24458" xr:uid="{00000000-0005-0000-0000-0000595E0000}"/>
    <cellStyle name="60% - Accent5 14_Essbase BS Tax Accounts EOY" xfId="24459" xr:uid="{00000000-0005-0000-0000-00005A5E0000}"/>
    <cellStyle name="60% - Accent5 15" xfId="24460" xr:uid="{00000000-0005-0000-0000-00005B5E0000}"/>
    <cellStyle name="60% - Accent5 15 2" xfId="24461" xr:uid="{00000000-0005-0000-0000-00005C5E0000}"/>
    <cellStyle name="60% - Accent5 15 2 2" xfId="24462" xr:uid="{00000000-0005-0000-0000-00005D5E0000}"/>
    <cellStyle name="60% - Accent5 15 2 2 2" xfId="24463" xr:uid="{00000000-0005-0000-0000-00005E5E0000}"/>
    <cellStyle name="60% - Accent5 15 2 2_Essbase BS Tax Accounts EOY" xfId="24464" xr:uid="{00000000-0005-0000-0000-00005F5E0000}"/>
    <cellStyle name="60% - Accent5 15 2_Essbase BS Tax Accounts EOY" xfId="24465" xr:uid="{00000000-0005-0000-0000-0000605E0000}"/>
    <cellStyle name="60% - Accent5 15 3" xfId="24466" xr:uid="{00000000-0005-0000-0000-0000615E0000}"/>
    <cellStyle name="60% - Accent5 15 3 2" xfId="24467" xr:uid="{00000000-0005-0000-0000-0000625E0000}"/>
    <cellStyle name="60% - Accent5 15 3 2 2" xfId="24468" xr:uid="{00000000-0005-0000-0000-0000635E0000}"/>
    <cellStyle name="60% - Accent5 15 3 2_Essbase BS Tax Accounts EOY" xfId="24469" xr:uid="{00000000-0005-0000-0000-0000645E0000}"/>
    <cellStyle name="60% - Accent5 15 3_Essbase BS Tax Accounts EOY" xfId="24470" xr:uid="{00000000-0005-0000-0000-0000655E0000}"/>
    <cellStyle name="60% - Accent5 15 4" xfId="24471" xr:uid="{00000000-0005-0000-0000-0000665E0000}"/>
    <cellStyle name="60% - Accent5 15 4 2" xfId="24472" xr:uid="{00000000-0005-0000-0000-0000675E0000}"/>
    <cellStyle name="60% - Accent5 15 4_Essbase BS Tax Accounts EOY" xfId="24473" xr:uid="{00000000-0005-0000-0000-0000685E0000}"/>
    <cellStyle name="60% - Accent5 15_Essbase BS Tax Accounts EOY" xfId="24474" xr:uid="{00000000-0005-0000-0000-0000695E0000}"/>
    <cellStyle name="60% - Accent5 16" xfId="24475" xr:uid="{00000000-0005-0000-0000-00006A5E0000}"/>
    <cellStyle name="60% - Accent5 16 2" xfId="24476" xr:uid="{00000000-0005-0000-0000-00006B5E0000}"/>
    <cellStyle name="60% - Accent5 16 2 2" xfId="24477" xr:uid="{00000000-0005-0000-0000-00006C5E0000}"/>
    <cellStyle name="60% - Accent5 16 2 2 2" xfId="24478" xr:uid="{00000000-0005-0000-0000-00006D5E0000}"/>
    <cellStyle name="60% - Accent5 16 2 2_Essbase BS Tax Accounts EOY" xfId="24479" xr:uid="{00000000-0005-0000-0000-00006E5E0000}"/>
    <cellStyle name="60% - Accent5 16 2_Essbase BS Tax Accounts EOY" xfId="24480" xr:uid="{00000000-0005-0000-0000-00006F5E0000}"/>
    <cellStyle name="60% - Accent5 16 3" xfId="24481" xr:uid="{00000000-0005-0000-0000-0000705E0000}"/>
    <cellStyle name="60% - Accent5 16 3 2" xfId="24482" xr:uid="{00000000-0005-0000-0000-0000715E0000}"/>
    <cellStyle name="60% - Accent5 16 3 2 2" xfId="24483" xr:uid="{00000000-0005-0000-0000-0000725E0000}"/>
    <cellStyle name="60% - Accent5 16 3 2_Essbase BS Tax Accounts EOY" xfId="24484" xr:uid="{00000000-0005-0000-0000-0000735E0000}"/>
    <cellStyle name="60% - Accent5 16 3_Essbase BS Tax Accounts EOY" xfId="24485" xr:uid="{00000000-0005-0000-0000-0000745E0000}"/>
    <cellStyle name="60% - Accent5 16 4" xfId="24486" xr:uid="{00000000-0005-0000-0000-0000755E0000}"/>
    <cellStyle name="60% - Accent5 16 4 2" xfId="24487" xr:uid="{00000000-0005-0000-0000-0000765E0000}"/>
    <cellStyle name="60% - Accent5 16 4_Essbase BS Tax Accounts EOY" xfId="24488" xr:uid="{00000000-0005-0000-0000-0000775E0000}"/>
    <cellStyle name="60% - Accent5 16_Essbase BS Tax Accounts EOY" xfId="24489" xr:uid="{00000000-0005-0000-0000-0000785E0000}"/>
    <cellStyle name="60% - Accent5 17" xfId="24490" xr:uid="{00000000-0005-0000-0000-0000795E0000}"/>
    <cellStyle name="60% - Accent5 17 2" xfId="24491" xr:uid="{00000000-0005-0000-0000-00007A5E0000}"/>
    <cellStyle name="60% - Accent5 17 2 2" xfId="24492" xr:uid="{00000000-0005-0000-0000-00007B5E0000}"/>
    <cellStyle name="60% - Accent5 17 2 2 2" xfId="24493" xr:uid="{00000000-0005-0000-0000-00007C5E0000}"/>
    <cellStyle name="60% - Accent5 17 2 2_Essbase BS Tax Accounts EOY" xfId="24494" xr:uid="{00000000-0005-0000-0000-00007D5E0000}"/>
    <cellStyle name="60% - Accent5 17 2_Essbase BS Tax Accounts EOY" xfId="24495" xr:uid="{00000000-0005-0000-0000-00007E5E0000}"/>
    <cellStyle name="60% - Accent5 17 3" xfId="24496" xr:uid="{00000000-0005-0000-0000-00007F5E0000}"/>
    <cellStyle name="60% - Accent5 17 3 2" xfId="24497" xr:uid="{00000000-0005-0000-0000-0000805E0000}"/>
    <cellStyle name="60% - Accent5 17 3 2 2" xfId="24498" xr:uid="{00000000-0005-0000-0000-0000815E0000}"/>
    <cellStyle name="60% - Accent5 17 3 2_Essbase BS Tax Accounts EOY" xfId="24499" xr:uid="{00000000-0005-0000-0000-0000825E0000}"/>
    <cellStyle name="60% - Accent5 17 3_Essbase BS Tax Accounts EOY" xfId="24500" xr:uid="{00000000-0005-0000-0000-0000835E0000}"/>
    <cellStyle name="60% - Accent5 17 4" xfId="24501" xr:uid="{00000000-0005-0000-0000-0000845E0000}"/>
    <cellStyle name="60% - Accent5 17 4 2" xfId="24502" xr:uid="{00000000-0005-0000-0000-0000855E0000}"/>
    <cellStyle name="60% - Accent5 17 4_Essbase BS Tax Accounts EOY" xfId="24503" xr:uid="{00000000-0005-0000-0000-0000865E0000}"/>
    <cellStyle name="60% - Accent5 17_Essbase BS Tax Accounts EOY" xfId="24504" xr:uid="{00000000-0005-0000-0000-0000875E0000}"/>
    <cellStyle name="60% - Accent5 18" xfId="24505" xr:uid="{00000000-0005-0000-0000-0000885E0000}"/>
    <cellStyle name="60% - Accent5 18 2" xfId="24506" xr:uid="{00000000-0005-0000-0000-0000895E0000}"/>
    <cellStyle name="60% - Accent5 18 2 2" xfId="24507" xr:uid="{00000000-0005-0000-0000-00008A5E0000}"/>
    <cellStyle name="60% - Accent5 18 2 2 2" xfId="24508" xr:uid="{00000000-0005-0000-0000-00008B5E0000}"/>
    <cellStyle name="60% - Accent5 18 2 2_Essbase BS Tax Accounts EOY" xfId="24509" xr:uid="{00000000-0005-0000-0000-00008C5E0000}"/>
    <cellStyle name="60% - Accent5 18 2_Essbase BS Tax Accounts EOY" xfId="24510" xr:uid="{00000000-0005-0000-0000-00008D5E0000}"/>
    <cellStyle name="60% - Accent5 18 3" xfId="24511" xr:uid="{00000000-0005-0000-0000-00008E5E0000}"/>
    <cellStyle name="60% - Accent5 18 3 2" xfId="24512" xr:uid="{00000000-0005-0000-0000-00008F5E0000}"/>
    <cellStyle name="60% - Accent5 18 3 2 2" xfId="24513" xr:uid="{00000000-0005-0000-0000-0000905E0000}"/>
    <cellStyle name="60% - Accent5 18 3 2_Essbase BS Tax Accounts EOY" xfId="24514" xr:uid="{00000000-0005-0000-0000-0000915E0000}"/>
    <cellStyle name="60% - Accent5 18 3_Essbase BS Tax Accounts EOY" xfId="24515" xr:uid="{00000000-0005-0000-0000-0000925E0000}"/>
    <cellStyle name="60% - Accent5 18 4" xfId="24516" xr:uid="{00000000-0005-0000-0000-0000935E0000}"/>
    <cellStyle name="60% - Accent5 18 4 2" xfId="24517" xr:uid="{00000000-0005-0000-0000-0000945E0000}"/>
    <cellStyle name="60% - Accent5 18 4_Essbase BS Tax Accounts EOY" xfId="24518" xr:uid="{00000000-0005-0000-0000-0000955E0000}"/>
    <cellStyle name="60% - Accent5 18_Essbase BS Tax Accounts EOY" xfId="24519" xr:uid="{00000000-0005-0000-0000-0000965E0000}"/>
    <cellStyle name="60% - Accent5 19" xfId="24520" xr:uid="{00000000-0005-0000-0000-0000975E0000}"/>
    <cellStyle name="60% - Accent5 19 2" xfId="24521" xr:uid="{00000000-0005-0000-0000-0000985E0000}"/>
    <cellStyle name="60% - Accent5 19 2 2" xfId="24522" xr:uid="{00000000-0005-0000-0000-0000995E0000}"/>
    <cellStyle name="60% - Accent5 19 2 2 2" xfId="24523" xr:uid="{00000000-0005-0000-0000-00009A5E0000}"/>
    <cellStyle name="60% - Accent5 19 2 2_Essbase BS Tax Accounts EOY" xfId="24524" xr:uid="{00000000-0005-0000-0000-00009B5E0000}"/>
    <cellStyle name="60% - Accent5 19 2_Essbase BS Tax Accounts EOY" xfId="24525" xr:uid="{00000000-0005-0000-0000-00009C5E0000}"/>
    <cellStyle name="60% - Accent5 19 3" xfId="24526" xr:uid="{00000000-0005-0000-0000-00009D5E0000}"/>
    <cellStyle name="60% - Accent5 19 3 2" xfId="24527" xr:uid="{00000000-0005-0000-0000-00009E5E0000}"/>
    <cellStyle name="60% - Accent5 19 3 2 2" xfId="24528" xr:uid="{00000000-0005-0000-0000-00009F5E0000}"/>
    <cellStyle name="60% - Accent5 19 3 2_Essbase BS Tax Accounts EOY" xfId="24529" xr:uid="{00000000-0005-0000-0000-0000A05E0000}"/>
    <cellStyle name="60% - Accent5 19 3_Essbase BS Tax Accounts EOY" xfId="24530" xr:uid="{00000000-0005-0000-0000-0000A15E0000}"/>
    <cellStyle name="60% - Accent5 19 4" xfId="24531" xr:uid="{00000000-0005-0000-0000-0000A25E0000}"/>
    <cellStyle name="60% - Accent5 19 4 2" xfId="24532" xr:uid="{00000000-0005-0000-0000-0000A35E0000}"/>
    <cellStyle name="60% - Accent5 19 4_Essbase BS Tax Accounts EOY" xfId="24533" xr:uid="{00000000-0005-0000-0000-0000A45E0000}"/>
    <cellStyle name="60% - Accent5 19_Essbase BS Tax Accounts EOY" xfId="24534" xr:uid="{00000000-0005-0000-0000-0000A55E0000}"/>
    <cellStyle name="60% - Accent5 2" xfId="24535" xr:uid="{00000000-0005-0000-0000-0000A65E0000}"/>
    <cellStyle name="60% - Accent5 2 2" xfId="24536" xr:uid="{00000000-0005-0000-0000-0000A75E0000}"/>
    <cellStyle name="60% - Accent5 2 2 2" xfId="24537" xr:uid="{00000000-0005-0000-0000-0000A85E0000}"/>
    <cellStyle name="60% - Accent5 2 2 2 2" xfId="24538" xr:uid="{00000000-0005-0000-0000-0000A95E0000}"/>
    <cellStyle name="60% - Accent5 2 2 2 2 2" xfId="24539" xr:uid="{00000000-0005-0000-0000-0000AA5E0000}"/>
    <cellStyle name="60% - Accent5 2 2 2 2_Essbase BS Tax Accounts EOY" xfId="24540" xr:uid="{00000000-0005-0000-0000-0000AB5E0000}"/>
    <cellStyle name="60% - Accent5 2 2 2_Essbase BS Tax Accounts EOY" xfId="24541" xr:uid="{00000000-0005-0000-0000-0000AC5E0000}"/>
    <cellStyle name="60% - Accent5 2 2 3" xfId="24542" xr:uid="{00000000-0005-0000-0000-0000AD5E0000}"/>
    <cellStyle name="60% - Accent5 2 2 3 2" xfId="24543" xr:uid="{00000000-0005-0000-0000-0000AE5E0000}"/>
    <cellStyle name="60% - Accent5 2 2 3 2 2" xfId="24544" xr:uid="{00000000-0005-0000-0000-0000AF5E0000}"/>
    <cellStyle name="60% - Accent5 2 2 3 2_Essbase BS Tax Accounts EOY" xfId="24545" xr:uid="{00000000-0005-0000-0000-0000B05E0000}"/>
    <cellStyle name="60% - Accent5 2 2 3_Essbase BS Tax Accounts EOY" xfId="24546" xr:uid="{00000000-0005-0000-0000-0000B15E0000}"/>
    <cellStyle name="60% - Accent5 2 2 4" xfId="24547" xr:uid="{00000000-0005-0000-0000-0000B25E0000}"/>
    <cellStyle name="60% - Accent5 2 2 4 2" xfId="24548" xr:uid="{00000000-0005-0000-0000-0000B35E0000}"/>
    <cellStyle name="60% - Accent5 2 2 4 2 2" xfId="24549" xr:uid="{00000000-0005-0000-0000-0000B45E0000}"/>
    <cellStyle name="60% - Accent5 2 2 4 2_Essbase BS Tax Accounts EOY" xfId="24550" xr:uid="{00000000-0005-0000-0000-0000B55E0000}"/>
    <cellStyle name="60% - Accent5 2 2 4_Essbase BS Tax Accounts EOY" xfId="24551" xr:uid="{00000000-0005-0000-0000-0000B65E0000}"/>
    <cellStyle name="60% - Accent5 2 2 5" xfId="24552" xr:uid="{00000000-0005-0000-0000-0000B75E0000}"/>
    <cellStyle name="60% - Accent5 2 2 5 2" xfId="24553" xr:uid="{00000000-0005-0000-0000-0000B85E0000}"/>
    <cellStyle name="60% - Accent5 2 2 5_Essbase BS Tax Accounts EOY" xfId="24554" xr:uid="{00000000-0005-0000-0000-0000B95E0000}"/>
    <cellStyle name="60% - Accent5 2 2 6" xfId="24555" xr:uid="{00000000-0005-0000-0000-0000BA5E0000}"/>
    <cellStyle name="60% - Accent5 2 2 7" xfId="24556" xr:uid="{00000000-0005-0000-0000-0000BB5E0000}"/>
    <cellStyle name="60% - Accent5 2 2 8" xfId="24557" xr:uid="{00000000-0005-0000-0000-0000BC5E0000}"/>
    <cellStyle name="60% - Accent5 2 2_Basis Info" xfId="24558" xr:uid="{00000000-0005-0000-0000-0000BD5E0000}"/>
    <cellStyle name="60% - Accent5 2 3" xfId="24559" xr:uid="{00000000-0005-0000-0000-0000BE5E0000}"/>
    <cellStyle name="60% - Accent5 2 3 2" xfId="24560" xr:uid="{00000000-0005-0000-0000-0000BF5E0000}"/>
    <cellStyle name="60% - Accent5 2 3 2 2" xfId="24561" xr:uid="{00000000-0005-0000-0000-0000C05E0000}"/>
    <cellStyle name="60% - Accent5 2 3 2 2 2" xfId="24562" xr:uid="{00000000-0005-0000-0000-0000C15E0000}"/>
    <cellStyle name="60% - Accent5 2 3 2 2_Essbase BS Tax Accounts EOY" xfId="24563" xr:uid="{00000000-0005-0000-0000-0000C25E0000}"/>
    <cellStyle name="60% - Accent5 2 3 2_Essbase BS Tax Accounts EOY" xfId="24564" xr:uid="{00000000-0005-0000-0000-0000C35E0000}"/>
    <cellStyle name="60% - Accent5 2 3 3" xfId="24565" xr:uid="{00000000-0005-0000-0000-0000C45E0000}"/>
    <cellStyle name="60% - Accent5 2 3 3 2" xfId="24566" xr:uid="{00000000-0005-0000-0000-0000C55E0000}"/>
    <cellStyle name="60% - Accent5 2 3 3 2 2" xfId="24567" xr:uid="{00000000-0005-0000-0000-0000C65E0000}"/>
    <cellStyle name="60% - Accent5 2 3 3 2_Essbase BS Tax Accounts EOY" xfId="24568" xr:uid="{00000000-0005-0000-0000-0000C75E0000}"/>
    <cellStyle name="60% - Accent5 2 3 3_Essbase BS Tax Accounts EOY" xfId="24569" xr:uid="{00000000-0005-0000-0000-0000C85E0000}"/>
    <cellStyle name="60% - Accent5 2 3 4" xfId="24570" xr:uid="{00000000-0005-0000-0000-0000C95E0000}"/>
    <cellStyle name="60% - Accent5 2 3 4 2" xfId="24571" xr:uid="{00000000-0005-0000-0000-0000CA5E0000}"/>
    <cellStyle name="60% - Accent5 2 3 4 2 2" xfId="24572" xr:uid="{00000000-0005-0000-0000-0000CB5E0000}"/>
    <cellStyle name="60% - Accent5 2 3 4 2_Essbase BS Tax Accounts EOY" xfId="24573" xr:uid="{00000000-0005-0000-0000-0000CC5E0000}"/>
    <cellStyle name="60% - Accent5 2 3 4 3" xfId="24574" xr:uid="{00000000-0005-0000-0000-0000CD5E0000}"/>
    <cellStyle name="60% - Accent5 2 3 4_Essbase BS Tax Accounts EOY" xfId="24575" xr:uid="{00000000-0005-0000-0000-0000CE5E0000}"/>
    <cellStyle name="60% - Accent5 2 3 5" xfId="24576" xr:uid="{00000000-0005-0000-0000-0000CF5E0000}"/>
    <cellStyle name="60% - Accent5 2 3 5 2" xfId="24577" xr:uid="{00000000-0005-0000-0000-0000D05E0000}"/>
    <cellStyle name="60% - Accent5 2 3 5_Essbase BS Tax Accounts EOY" xfId="24578" xr:uid="{00000000-0005-0000-0000-0000D15E0000}"/>
    <cellStyle name="60% - Accent5 2 3 6" xfId="24579" xr:uid="{00000000-0005-0000-0000-0000D25E0000}"/>
    <cellStyle name="60% - Accent5 2 3 6 2" xfId="24580" xr:uid="{00000000-0005-0000-0000-0000D35E0000}"/>
    <cellStyle name="60% - Accent5 2 3 6_Essbase BS Tax Accounts EOY" xfId="24581" xr:uid="{00000000-0005-0000-0000-0000D45E0000}"/>
    <cellStyle name="60% - Accent5 2 3 7" xfId="24582" xr:uid="{00000000-0005-0000-0000-0000D55E0000}"/>
    <cellStyle name="60% - Accent5 2 3 8" xfId="24583" xr:uid="{00000000-0005-0000-0000-0000D65E0000}"/>
    <cellStyle name="60% - Accent5 2 3_Basis Info" xfId="24584" xr:uid="{00000000-0005-0000-0000-0000D75E0000}"/>
    <cellStyle name="60% - Accent5 2 4" xfId="24585" xr:uid="{00000000-0005-0000-0000-0000D85E0000}"/>
    <cellStyle name="60% - Accent5 2 4 2" xfId="24586" xr:uid="{00000000-0005-0000-0000-0000D95E0000}"/>
    <cellStyle name="60% - Accent5 2 4 2 2" xfId="24587" xr:uid="{00000000-0005-0000-0000-0000DA5E0000}"/>
    <cellStyle name="60% - Accent5 2 4 2_Essbase BS Tax Accounts EOY" xfId="24588" xr:uid="{00000000-0005-0000-0000-0000DB5E0000}"/>
    <cellStyle name="60% - Accent5 2 4 3" xfId="24589" xr:uid="{00000000-0005-0000-0000-0000DC5E0000}"/>
    <cellStyle name="60% - Accent5 2 4_Essbase BS Tax Accounts EOY" xfId="24590" xr:uid="{00000000-0005-0000-0000-0000DD5E0000}"/>
    <cellStyle name="60% - Accent5 2 5" xfId="24591" xr:uid="{00000000-0005-0000-0000-0000DE5E0000}"/>
    <cellStyle name="60% - Accent5 2 5 2" xfId="24592" xr:uid="{00000000-0005-0000-0000-0000DF5E0000}"/>
    <cellStyle name="60% - Accent5 2 5 3" xfId="24593" xr:uid="{00000000-0005-0000-0000-0000E05E0000}"/>
    <cellStyle name="60% - Accent5 2 5_Essbase BS Tax Accounts EOY" xfId="24594" xr:uid="{00000000-0005-0000-0000-0000E15E0000}"/>
    <cellStyle name="60% - Accent5 2 6" xfId="24595" xr:uid="{00000000-0005-0000-0000-0000E25E0000}"/>
    <cellStyle name="60% - Accent5 2 6 2" xfId="24596" xr:uid="{00000000-0005-0000-0000-0000E35E0000}"/>
    <cellStyle name="60% - Accent5 2 7" xfId="24597" xr:uid="{00000000-0005-0000-0000-0000E45E0000}"/>
    <cellStyle name="60% - Accent5 2 8" xfId="24598" xr:uid="{00000000-0005-0000-0000-0000E55E0000}"/>
    <cellStyle name="60% - Accent5 2 9" xfId="24599" xr:uid="{00000000-0005-0000-0000-0000E65E0000}"/>
    <cellStyle name="60% - Accent5 2_10-1 BS" xfId="24600" xr:uid="{00000000-0005-0000-0000-0000E75E0000}"/>
    <cellStyle name="60% - Accent5 20" xfId="24601" xr:uid="{00000000-0005-0000-0000-0000E85E0000}"/>
    <cellStyle name="60% - Accent5 20 2" xfId="24602" xr:uid="{00000000-0005-0000-0000-0000E95E0000}"/>
    <cellStyle name="60% - Accent5 20 2 2" xfId="24603" xr:uid="{00000000-0005-0000-0000-0000EA5E0000}"/>
    <cellStyle name="60% - Accent5 20 2 2 2" xfId="24604" xr:uid="{00000000-0005-0000-0000-0000EB5E0000}"/>
    <cellStyle name="60% - Accent5 20 2 2_Essbase BS Tax Accounts EOY" xfId="24605" xr:uid="{00000000-0005-0000-0000-0000EC5E0000}"/>
    <cellStyle name="60% - Accent5 20 2_Essbase BS Tax Accounts EOY" xfId="24606" xr:uid="{00000000-0005-0000-0000-0000ED5E0000}"/>
    <cellStyle name="60% - Accent5 20 3" xfId="24607" xr:uid="{00000000-0005-0000-0000-0000EE5E0000}"/>
    <cellStyle name="60% - Accent5 20 3 2" xfId="24608" xr:uid="{00000000-0005-0000-0000-0000EF5E0000}"/>
    <cellStyle name="60% - Accent5 20 3 2 2" xfId="24609" xr:uid="{00000000-0005-0000-0000-0000F05E0000}"/>
    <cellStyle name="60% - Accent5 20 3 2_Essbase BS Tax Accounts EOY" xfId="24610" xr:uid="{00000000-0005-0000-0000-0000F15E0000}"/>
    <cellStyle name="60% - Accent5 20 3_Essbase BS Tax Accounts EOY" xfId="24611" xr:uid="{00000000-0005-0000-0000-0000F25E0000}"/>
    <cellStyle name="60% - Accent5 20 4" xfId="24612" xr:uid="{00000000-0005-0000-0000-0000F35E0000}"/>
    <cellStyle name="60% - Accent5 20 4 2" xfId="24613" xr:uid="{00000000-0005-0000-0000-0000F45E0000}"/>
    <cellStyle name="60% - Accent5 20 4_Essbase BS Tax Accounts EOY" xfId="24614" xr:uid="{00000000-0005-0000-0000-0000F55E0000}"/>
    <cellStyle name="60% - Accent5 20_Essbase BS Tax Accounts EOY" xfId="24615" xr:uid="{00000000-0005-0000-0000-0000F65E0000}"/>
    <cellStyle name="60% - Accent5 21" xfId="24616" xr:uid="{00000000-0005-0000-0000-0000F75E0000}"/>
    <cellStyle name="60% - Accent5 21 2" xfId="24617" xr:uid="{00000000-0005-0000-0000-0000F85E0000}"/>
    <cellStyle name="60% - Accent5 21 2 2" xfId="24618" xr:uid="{00000000-0005-0000-0000-0000F95E0000}"/>
    <cellStyle name="60% - Accent5 21 2 2 2" xfId="24619" xr:uid="{00000000-0005-0000-0000-0000FA5E0000}"/>
    <cellStyle name="60% - Accent5 21 2 2_Essbase BS Tax Accounts EOY" xfId="24620" xr:uid="{00000000-0005-0000-0000-0000FB5E0000}"/>
    <cellStyle name="60% - Accent5 21 2_Essbase BS Tax Accounts EOY" xfId="24621" xr:uid="{00000000-0005-0000-0000-0000FC5E0000}"/>
    <cellStyle name="60% - Accent5 21 3" xfId="24622" xr:uid="{00000000-0005-0000-0000-0000FD5E0000}"/>
    <cellStyle name="60% - Accent5 21 3 2" xfId="24623" xr:uid="{00000000-0005-0000-0000-0000FE5E0000}"/>
    <cellStyle name="60% - Accent5 21 3 2 2" xfId="24624" xr:uid="{00000000-0005-0000-0000-0000FF5E0000}"/>
    <cellStyle name="60% - Accent5 21 3 2_Essbase BS Tax Accounts EOY" xfId="24625" xr:uid="{00000000-0005-0000-0000-0000005F0000}"/>
    <cellStyle name="60% - Accent5 21 3_Essbase BS Tax Accounts EOY" xfId="24626" xr:uid="{00000000-0005-0000-0000-0000015F0000}"/>
    <cellStyle name="60% - Accent5 21 4" xfId="24627" xr:uid="{00000000-0005-0000-0000-0000025F0000}"/>
    <cellStyle name="60% - Accent5 21 4 2" xfId="24628" xr:uid="{00000000-0005-0000-0000-0000035F0000}"/>
    <cellStyle name="60% - Accent5 21 4_Essbase BS Tax Accounts EOY" xfId="24629" xr:uid="{00000000-0005-0000-0000-0000045F0000}"/>
    <cellStyle name="60% - Accent5 21_Essbase BS Tax Accounts EOY" xfId="24630" xr:uid="{00000000-0005-0000-0000-0000055F0000}"/>
    <cellStyle name="60% - Accent5 22" xfId="24631" xr:uid="{00000000-0005-0000-0000-0000065F0000}"/>
    <cellStyle name="60% - Accent5 22 2" xfId="24632" xr:uid="{00000000-0005-0000-0000-0000075F0000}"/>
    <cellStyle name="60% - Accent5 22 2 2" xfId="24633" xr:uid="{00000000-0005-0000-0000-0000085F0000}"/>
    <cellStyle name="60% - Accent5 22 2 2 2" xfId="24634" xr:uid="{00000000-0005-0000-0000-0000095F0000}"/>
    <cellStyle name="60% - Accent5 22 2 2_Essbase BS Tax Accounts EOY" xfId="24635" xr:uid="{00000000-0005-0000-0000-00000A5F0000}"/>
    <cellStyle name="60% - Accent5 22 2_Essbase BS Tax Accounts EOY" xfId="24636" xr:uid="{00000000-0005-0000-0000-00000B5F0000}"/>
    <cellStyle name="60% - Accent5 22 3" xfId="24637" xr:uid="{00000000-0005-0000-0000-00000C5F0000}"/>
    <cellStyle name="60% - Accent5 22 3 2" xfId="24638" xr:uid="{00000000-0005-0000-0000-00000D5F0000}"/>
    <cellStyle name="60% - Accent5 22 3 2 2" xfId="24639" xr:uid="{00000000-0005-0000-0000-00000E5F0000}"/>
    <cellStyle name="60% - Accent5 22 3 2_Essbase BS Tax Accounts EOY" xfId="24640" xr:uid="{00000000-0005-0000-0000-00000F5F0000}"/>
    <cellStyle name="60% - Accent5 22 3_Essbase BS Tax Accounts EOY" xfId="24641" xr:uid="{00000000-0005-0000-0000-0000105F0000}"/>
    <cellStyle name="60% - Accent5 22 4" xfId="24642" xr:uid="{00000000-0005-0000-0000-0000115F0000}"/>
    <cellStyle name="60% - Accent5 22 4 2" xfId="24643" xr:uid="{00000000-0005-0000-0000-0000125F0000}"/>
    <cellStyle name="60% - Accent5 22 4_Essbase BS Tax Accounts EOY" xfId="24644" xr:uid="{00000000-0005-0000-0000-0000135F0000}"/>
    <cellStyle name="60% - Accent5 22_Essbase BS Tax Accounts EOY" xfId="24645" xr:uid="{00000000-0005-0000-0000-0000145F0000}"/>
    <cellStyle name="60% - Accent5 23" xfId="24646" xr:uid="{00000000-0005-0000-0000-0000155F0000}"/>
    <cellStyle name="60% - Accent5 23 2" xfId="24647" xr:uid="{00000000-0005-0000-0000-0000165F0000}"/>
    <cellStyle name="60% - Accent5 23 2 2" xfId="24648" xr:uid="{00000000-0005-0000-0000-0000175F0000}"/>
    <cellStyle name="60% - Accent5 23 2 2 2" xfId="24649" xr:uid="{00000000-0005-0000-0000-0000185F0000}"/>
    <cellStyle name="60% - Accent5 23 2 2_Essbase BS Tax Accounts EOY" xfId="24650" xr:uid="{00000000-0005-0000-0000-0000195F0000}"/>
    <cellStyle name="60% - Accent5 23 2_Essbase BS Tax Accounts EOY" xfId="24651" xr:uid="{00000000-0005-0000-0000-00001A5F0000}"/>
    <cellStyle name="60% - Accent5 23 3" xfId="24652" xr:uid="{00000000-0005-0000-0000-00001B5F0000}"/>
    <cellStyle name="60% - Accent5 23 3 2" xfId="24653" xr:uid="{00000000-0005-0000-0000-00001C5F0000}"/>
    <cellStyle name="60% - Accent5 23 3 2 2" xfId="24654" xr:uid="{00000000-0005-0000-0000-00001D5F0000}"/>
    <cellStyle name="60% - Accent5 23 3 2_Essbase BS Tax Accounts EOY" xfId="24655" xr:uid="{00000000-0005-0000-0000-00001E5F0000}"/>
    <cellStyle name="60% - Accent5 23 3_Essbase BS Tax Accounts EOY" xfId="24656" xr:uid="{00000000-0005-0000-0000-00001F5F0000}"/>
    <cellStyle name="60% - Accent5 23 4" xfId="24657" xr:uid="{00000000-0005-0000-0000-0000205F0000}"/>
    <cellStyle name="60% - Accent5 23 4 2" xfId="24658" xr:uid="{00000000-0005-0000-0000-0000215F0000}"/>
    <cellStyle name="60% - Accent5 23 4 2 2" xfId="24659" xr:uid="{00000000-0005-0000-0000-0000225F0000}"/>
    <cellStyle name="60% - Accent5 23 4 2_Essbase BS Tax Accounts EOY" xfId="24660" xr:uid="{00000000-0005-0000-0000-0000235F0000}"/>
    <cellStyle name="60% - Accent5 23 4_Essbase BS Tax Accounts EOY" xfId="24661" xr:uid="{00000000-0005-0000-0000-0000245F0000}"/>
    <cellStyle name="60% - Accent5 23 5" xfId="24662" xr:uid="{00000000-0005-0000-0000-0000255F0000}"/>
    <cellStyle name="60% - Accent5 23 5 2" xfId="24663" xr:uid="{00000000-0005-0000-0000-0000265F0000}"/>
    <cellStyle name="60% - Accent5 23 5_Essbase BS Tax Accounts EOY" xfId="24664" xr:uid="{00000000-0005-0000-0000-0000275F0000}"/>
    <cellStyle name="60% - Accent5 23_Essbase BS Tax Accounts EOY" xfId="24665" xr:uid="{00000000-0005-0000-0000-0000285F0000}"/>
    <cellStyle name="60% - Accent5 24" xfId="24666" xr:uid="{00000000-0005-0000-0000-0000295F0000}"/>
    <cellStyle name="60% - Accent5 24 2" xfId="24667" xr:uid="{00000000-0005-0000-0000-00002A5F0000}"/>
    <cellStyle name="60% - Accent5 24 2 2" xfId="24668" xr:uid="{00000000-0005-0000-0000-00002B5F0000}"/>
    <cellStyle name="60% - Accent5 24 2 2 2" xfId="24669" xr:uid="{00000000-0005-0000-0000-00002C5F0000}"/>
    <cellStyle name="60% - Accent5 24 2 2 2 2" xfId="24670" xr:uid="{00000000-0005-0000-0000-00002D5F0000}"/>
    <cellStyle name="60% - Accent5 24 2 2 2_Essbase BS Tax Accounts EOY" xfId="24671" xr:uid="{00000000-0005-0000-0000-00002E5F0000}"/>
    <cellStyle name="60% - Accent5 24 2 2_Essbase BS Tax Accounts EOY" xfId="24672" xr:uid="{00000000-0005-0000-0000-00002F5F0000}"/>
    <cellStyle name="60% - Accent5 24 2 3" xfId="24673" xr:uid="{00000000-0005-0000-0000-0000305F0000}"/>
    <cellStyle name="60% - Accent5 24 2 3 2" xfId="24674" xr:uid="{00000000-0005-0000-0000-0000315F0000}"/>
    <cellStyle name="60% - Accent5 24 2 3_Essbase BS Tax Accounts EOY" xfId="24675" xr:uid="{00000000-0005-0000-0000-0000325F0000}"/>
    <cellStyle name="60% - Accent5 24 2 4" xfId="24676" xr:uid="{00000000-0005-0000-0000-0000335F0000}"/>
    <cellStyle name="60% - Accent5 24 2 5" xfId="24677" xr:uid="{00000000-0005-0000-0000-0000345F0000}"/>
    <cellStyle name="60% - Accent5 24 2 6" xfId="24678" xr:uid="{00000000-0005-0000-0000-0000355F0000}"/>
    <cellStyle name="60% - Accent5 24 2 7" xfId="24679" xr:uid="{00000000-0005-0000-0000-0000365F0000}"/>
    <cellStyle name="60% - Accent5 24 2_Essbase BS Tax Accounts EOY" xfId="24680" xr:uid="{00000000-0005-0000-0000-0000375F0000}"/>
    <cellStyle name="60% - Accent5 24 3" xfId="24681" xr:uid="{00000000-0005-0000-0000-0000385F0000}"/>
    <cellStyle name="60% - Accent5 24 3 2" xfId="24682" xr:uid="{00000000-0005-0000-0000-0000395F0000}"/>
    <cellStyle name="60% - Accent5 24 3 2 2" xfId="24683" xr:uid="{00000000-0005-0000-0000-00003A5F0000}"/>
    <cellStyle name="60% - Accent5 24 3 2_Essbase BS Tax Accounts EOY" xfId="24684" xr:uid="{00000000-0005-0000-0000-00003B5F0000}"/>
    <cellStyle name="60% - Accent5 24 3 3" xfId="24685" xr:uid="{00000000-0005-0000-0000-00003C5F0000}"/>
    <cellStyle name="60% - Accent5 24 3_Essbase BS Tax Accounts EOY" xfId="24686" xr:uid="{00000000-0005-0000-0000-00003D5F0000}"/>
    <cellStyle name="60% - Accent5 24 4" xfId="24687" xr:uid="{00000000-0005-0000-0000-00003E5F0000}"/>
    <cellStyle name="60% - Accent5 24 4 2" xfId="24688" xr:uid="{00000000-0005-0000-0000-00003F5F0000}"/>
    <cellStyle name="60% - Accent5 24 4_Essbase BS Tax Accounts EOY" xfId="24689" xr:uid="{00000000-0005-0000-0000-0000405F0000}"/>
    <cellStyle name="60% - Accent5 24 5" xfId="24690" xr:uid="{00000000-0005-0000-0000-0000415F0000}"/>
    <cellStyle name="60% - Accent5 24 5 2" xfId="24691" xr:uid="{00000000-0005-0000-0000-0000425F0000}"/>
    <cellStyle name="60% - Accent5 24 5_Essbase BS Tax Accounts EOY" xfId="24692" xr:uid="{00000000-0005-0000-0000-0000435F0000}"/>
    <cellStyle name="60% - Accent5 24 6" xfId="24693" xr:uid="{00000000-0005-0000-0000-0000445F0000}"/>
    <cellStyle name="60% - Accent5 24 7" xfId="24694" xr:uid="{00000000-0005-0000-0000-0000455F0000}"/>
    <cellStyle name="60% - Accent5 24_Basis Detail" xfId="24695" xr:uid="{00000000-0005-0000-0000-0000465F0000}"/>
    <cellStyle name="60% - Accent5 25" xfId="24696" xr:uid="{00000000-0005-0000-0000-0000475F0000}"/>
    <cellStyle name="60% - Accent5 25 2" xfId="24697" xr:uid="{00000000-0005-0000-0000-0000485F0000}"/>
    <cellStyle name="60% - Accent5 25 2 2" xfId="24698" xr:uid="{00000000-0005-0000-0000-0000495F0000}"/>
    <cellStyle name="60% - Accent5 25 2 2 2" xfId="24699" xr:uid="{00000000-0005-0000-0000-00004A5F0000}"/>
    <cellStyle name="60% - Accent5 25 2 2_Essbase BS Tax Accounts EOY" xfId="24700" xr:uid="{00000000-0005-0000-0000-00004B5F0000}"/>
    <cellStyle name="60% - Accent5 25 2 3" xfId="24701" xr:uid="{00000000-0005-0000-0000-00004C5F0000}"/>
    <cellStyle name="60% - Accent5 25 2 4" xfId="24702" xr:uid="{00000000-0005-0000-0000-00004D5F0000}"/>
    <cellStyle name="60% - Accent5 25 2_Essbase BS Tax Accounts EOY" xfId="24703" xr:uid="{00000000-0005-0000-0000-00004E5F0000}"/>
    <cellStyle name="60% - Accent5 25 3" xfId="24704" xr:uid="{00000000-0005-0000-0000-00004F5F0000}"/>
    <cellStyle name="60% - Accent5 25 3 2" xfId="24705" xr:uid="{00000000-0005-0000-0000-0000505F0000}"/>
    <cellStyle name="60% - Accent5 25 3 2 2" xfId="24706" xr:uid="{00000000-0005-0000-0000-0000515F0000}"/>
    <cellStyle name="60% - Accent5 25 3 2_Essbase BS Tax Accounts EOY" xfId="24707" xr:uid="{00000000-0005-0000-0000-0000525F0000}"/>
    <cellStyle name="60% - Accent5 25 3 3" xfId="24708" xr:uid="{00000000-0005-0000-0000-0000535F0000}"/>
    <cellStyle name="60% - Accent5 25 3_Essbase BS Tax Accounts EOY" xfId="24709" xr:uid="{00000000-0005-0000-0000-0000545F0000}"/>
    <cellStyle name="60% - Accent5 25 4" xfId="24710" xr:uid="{00000000-0005-0000-0000-0000555F0000}"/>
    <cellStyle name="60% - Accent5 25 4 2" xfId="24711" xr:uid="{00000000-0005-0000-0000-0000565F0000}"/>
    <cellStyle name="60% - Accent5 25 4_Essbase BS Tax Accounts EOY" xfId="24712" xr:uid="{00000000-0005-0000-0000-0000575F0000}"/>
    <cellStyle name="60% - Accent5 25 5" xfId="24713" xr:uid="{00000000-0005-0000-0000-0000585F0000}"/>
    <cellStyle name="60% - Accent5 25 6" xfId="24714" xr:uid="{00000000-0005-0000-0000-0000595F0000}"/>
    <cellStyle name="60% - Accent5 25_Essbase BS Tax Accounts EOY" xfId="24715" xr:uid="{00000000-0005-0000-0000-00005A5F0000}"/>
    <cellStyle name="60% - Accent5 26" xfId="24716" xr:uid="{00000000-0005-0000-0000-00005B5F0000}"/>
    <cellStyle name="60% - Accent5 26 2" xfId="24717" xr:uid="{00000000-0005-0000-0000-00005C5F0000}"/>
    <cellStyle name="60% - Accent5 26 2 2" xfId="24718" xr:uid="{00000000-0005-0000-0000-00005D5F0000}"/>
    <cellStyle name="60% - Accent5 26 2 2 2" xfId="24719" xr:uid="{00000000-0005-0000-0000-00005E5F0000}"/>
    <cellStyle name="60% - Accent5 26 2 2_Essbase BS Tax Accounts EOY" xfId="24720" xr:uid="{00000000-0005-0000-0000-00005F5F0000}"/>
    <cellStyle name="60% - Accent5 26 2 3" xfId="24721" xr:uid="{00000000-0005-0000-0000-0000605F0000}"/>
    <cellStyle name="60% - Accent5 26 2_Essbase BS Tax Accounts EOY" xfId="24722" xr:uid="{00000000-0005-0000-0000-0000615F0000}"/>
    <cellStyle name="60% - Accent5 26 3" xfId="24723" xr:uid="{00000000-0005-0000-0000-0000625F0000}"/>
    <cellStyle name="60% - Accent5 26 3 2" xfId="24724" xr:uid="{00000000-0005-0000-0000-0000635F0000}"/>
    <cellStyle name="60% - Accent5 26 3_Essbase BS Tax Accounts EOY" xfId="24725" xr:uid="{00000000-0005-0000-0000-0000645F0000}"/>
    <cellStyle name="60% - Accent5 26 4" xfId="24726" xr:uid="{00000000-0005-0000-0000-0000655F0000}"/>
    <cellStyle name="60% - Accent5 26 5" xfId="24727" xr:uid="{00000000-0005-0000-0000-0000665F0000}"/>
    <cellStyle name="60% - Accent5 26 6" xfId="24728" xr:uid="{00000000-0005-0000-0000-0000675F0000}"/>
    <cellStyle name="60% - Accent5 26_Essbase BS Tax Accounts EOY" xfId="24729" xr:uid="{00000000-0005-0000-0000-0000685F0000}"/>
    <cellStyle name="60% - Accent5 27" xfId="24730" xr:uid="{00000000-0005-0000-0000-0000695F0000}"/>
    <cellStyle name="60% - Accent5 27 2" xfId="24731" xr:uid="{00000000-0005-0000-0000-00006A5F0000}"/>
    <cellStyle name="60% - Accent5 27 2 2" xfId="24732" xr:uid="{00000000-0005-0000-0000-00006B5F0000}"/>
    <cellStyle name="60% - Accent5 27 2 2 2" xfId="24733" xr:uid="{00000000-0005-0000-0000-00006C5F0000}"/>
    <cellStyle name="60% - Accent5 27 2 2_Essbase BS Tax Accounts EOY" xfId="24734" xr:uid="{00000000-0005-0000-0000-00006D5F0000}"/>
    <cellStyle name="60% - Accent5 27 2_Essbase BS Tax Accounts EOY" xfId="24735" xr:uid="{00000000-0005-0000-0000-00006E5F0000}"/>
    <cellStyle name="60% - Accent5 27 3" xfId="24736" xr:uid="{00000000-0005-0000-0000-00006F5F0000}"/>
    <cellStyle name="60% - Accent5 27 3 2" xfId="24737" xr:uid="{00000000-0005-0000-0000-0000705F0000}"/>
    <cellStyle name="60% - Accent5 27 3_Essbase BS Tax Accounts EOY" xfId="24738" xr:uid="{00000000-0005-0000-0000-0000715F0000}"/>
    <cellStyle name="60% - Accent5 27 4" xfId="24739" xr:uid="{00000000-0005-0000-0000-0000725F0000}"/>
    <cellStyle name="60% - Accent5 27 5" xfId="24740" xr:uid="{00000000-0005-0000-0000-0000735F0000}"/>
    <cellStyle name="60% - Accent5 27_Essbase BS Tax Accounts EOY" xfId="24741" xr:uid="{00000000-0005-0000-0000-0000745F0000}"/>
    <cellStyle name="60% - Accent5 28" xfId="24742" xr:uid="{00000000-0005-0000-0000-0000755F0000}"/>
    <cellStyle name="60% - Accent5 28 2" xfId="24743" xr:uid="{00000000-0005-0000-0000-0000765F0000}"/>
    <cellStyle name="60% - Accent5 28 2 2" xfId="24744" xr:uid="{00000000-0005-0000-0000-0000775F0000}"/>
    <cellStyle name="60% - Accent5 28 2_Essbase BS Tax Accounts EOY" xfId="24745" xr:uid="{00000000-0005-0000-0000-0000785F0000}"/>
    <cellStyle name="60% - Accent5 28_Essbase BS Tax Accounts EOY" xfId="24746" xr:uid="{00000000-0005-0000-0000-0000795F0000}"/>
    <cellStyle name="60% - Accent5 29" xfId="24747" xr:uid="{00000000-0005-0000-0000-00007A5F0000}"/>
    <cellStyle name="60% - Accent5 29 2" xfId="24748" xr:uid="{00000000-0005-0000-0000-00007B5F0000}"/>
    <cellStyle name="60% - Accent5 29 2 2" xfId="24749" xr:uid="{00000000-0005-0000-0000-00007C5F0000}"/>
    <cellStyle name="60% - Accent5 29 2_Essbase BS Tax Accounts EOY" xfId="24750" xr:uid="{00000000-0005-0000-0000-00007D5F0000}"/>
    <cellStyle name="60% - Accent5 29_Essbase BS Tax Accounts EOY" xfId="24751" xr:uid="{00000000-0005-0000-0000-00007E5F0000}"/>
    <cellStyle name="60% - Accent5 3" xfId="24752" xr:uid="{00000000-0005-0000-0000-00007F5F0000}"/>
    <cellStyle name="60% - Accent5 3 2" xfId="24753" xr:uid="{00000000-0005-0000-0000-0000805F0000}"/>
    <cellStyle name="60% - Accent5 3 2 2" xfId="24754" xr:uid="{00000000-0005-0000-0000-0000815F0000}"/>
    <cellStyle name="60% - Accent5 3 2 2 2" xfId="24755" xr:uid="{00000000-0005-0000-0000-0000825F0000}"/>
    <cellStyle name="60% - Accent5 3 2 2 2 2" xfId="24756" xr:uid="{00000000-0005-0000-0000-0000835F0000}"/>
    <cellStyle name="60% - Accent5 3 2 2 2_Essbase BS Tax Accounts EOY" xfId="24757" xr:uid="{00000000-0005-0000-0000-0000845F0000}"/>
    <cellStyle name="60% - Accent5 3 2 2_Essbase BS Tax Accounts EOY" xfId="24758" xr:uid="{00000000-0005-0000-0000-0000855F0000}"/>
    <cellStyle name="60% - Accent5 3 2 3" xfId="24759" xr:uid="{00000000-0005-0000-0000-0000865F0000}"/>
    <cellStyle name="60% - Accent5 3 2 3 2" xfId="24760" xr:uid="{00000000-0005-0000-0000-0000875F0000}"/>
    <cellStyle name="60% - Accent5 3 2 3 2 2" xfId="24761" xr:uid="{00000000-0005-0000-0000-0000885F0000}"/>
    <cellStyle name="60% - Accent5 3 2 3 2_Essbase BS Tax Accounts EOY" xfId="24762" xr:uid="{00000000-0005-0000-0000-0000895F0000}"/>
    <cellStyle name="60% - Accent5 3 2 3_Essbase BS Tax Accounts EOY" xfId="24763" xr:uid="{00000000-0005-0000-0000-00008A5F0000}"/>
    <cellStyle name="60% - Accent5 3 2 4" xfId="24764" xr:uid="{00000000-0005-0000-0000-00008B5F0000}"/>
    <cellStyle name="60% - Accent5 3 2 4 2" xfId="24765" xr:uid="{00000000-0005-0000-0000-00008C5F0000}"/>
    <cellStyle name="60% - Accent5 3 2 4_Essbase BS Tax Accounts EOY" xfId="24766" xr:uid="{00000000-0005-0000-0000-00008D5F0000}"/>
    <cellStyle name="60% - Accent5 3 2 5" xfId="24767" xr:uid="{00000000-0005-0000-0000-00008E5F0000}"/>
    <cellStyle name="60% - Accent5 3 2 6" xfId="24768" xr:uid="{00000000-0005-0000-0000-00008F5F0000}"/>
    <cellStyle name="60% - Accent5 3 2_Essbase BS Tax Accounts EOY" xfId="24769" xr:uid="{00000000-0005-0000-0000-0000905F0000}"/>
    <cellStyle name="60% - Accent5 3 3" xfId="24770" xr:uid="{00000000-0005-0000-0000-0000915F0000}"/>
    <cellStyle name="60% - Accent5 3 3 2" xfId="24771" xr:uid="{00000000-0005-0000-0000-0000925F0000}"/>
    <cellStyle name="60% - Accent5 3 3 2 2" xfId="24772" xr:uid="{00000000-0005-0000-0000-0000935F0000}"/>
    <cellStyle name="60% - Accent5 3 3 2_Essbase BS Tax Accounts EOY" xfId="24773" xr:uid="{00000000-0005-0000-0000-0000945F0000}"/>
    <cellStyle name="60% - Accent5 3 3_Essbase BS Tax Accounts EOY" xfId="24774" xr:uid="{00000000-0005-0000-0000-0000955F0000}"/>
    <cellStyle name="60% - Accent5 3 4" xfId="24775" xr:uid="{00000000-0005-0000-0000-0000965F0000}"/>
    <cellStyle name="60% - Accent5 3 4 2" xfId="24776" xr:uid="{00000000-0005-0000-0000-0000975F0000}"/>
    <cellStyle name="60% - Accent5 3 4_Essbase BS Tax Accounts EOY" xfId="24777" xr:uid="{00000000-0005-0000-0000-0000985F0000}"/>
    <cellStyle name="60% - Accent5 3 5" xfId="24778" xr:uid="{00000000-0005-0000-0000-0000995F0000}"/>
    <cellStyle name="60% - Accent5 3_Essbase BS Tax Accounts EOY" xfId="24779" xr:uid="{00000000-0005-0000-0000-00009A5F0000}"/>
    <cellStyle name="60% - Accent5 30" xfId="24780" xr:uid="{00000000-0005-0000-0000-00009B5F0000}"/>
    <cellStyle name="60% - Accent5 30 2" xfId="24781" xr:uid="{00000000-0005-0000-0000-00009C5F0000}"/>
    <cellStyle name="60% - Accent5 30 2 2" xfId="24782" xr:uid="{00000000-0005-0000-0000-00009D5F0000}"/>
    <cellStyle name="60% - Accent5 30 2_Essbase BS Tax Accounts EOY" xfId="24783" xr:uid="{00000000-0005-0000-0000-00009E5F0000}"/>
    <cellStyle name="60% - Accent5 30_Essbase BS Tax Accounts EOY" xfId="24784" xr:uid="{00000000-0005-0000-0000-00009F5F0000}"/>
    <cellStyle name="60% - Accent5 31" xfId="24785" xr:uid="{00000000-0005-0000-0000-0000A05F0000}"/>
    <cellStyle name="60% - Accent5 31 2" xfId="24786" xr:uid="{00000000-0005-0000-0000-0000A15F0000}"/>
    <cellStyle name="60% - Accent5 31 2 2" xfId="24787" xr:uid="{00000000-0005-0000-0000-0000A25F0000}"/>
    <cellStyle name="60% - Accent5 31 2_Essbase BS Tax Accounts EOY" xfId="24788" xr:uid="{00000000-0005-0000-0000-0000A35F0000}"/>
    <cellStyle name="60% - Accent5 31_Essbase BS Tax Accounts EOY" xfId="24789" xr:uid="{00000000-0005-0000-0000-0000A45F0000}"/>
    <cellStyle name="60% - Accent5 32" xfId="24790" xr:uid="{00000000-0005-0000-0000-0000A55F0000}"/>
    <cellStyle name="60% - Accent5 32 2" xfId="24791" xr:uid="{00000000-0005-0000-0000-0000A65F0000}"/>
    <cellStyle name="60% - Accent5 32 2 2" xfId="24792" xr:uid="{00000000-0005-0000-0000-0000A75F0000}"/>
    <cellStyle name="60% - Accent5 32 2_Essbase BS Tax Accounts EOY" xfId="24793" xr:uid="{00000000-0005-0000-0000-0000A85F0000}"/>
    <cellStyle name="60% - Accent5 32_Essbase BS Tax Accounts EOY" xfId="24794" xr:uid="{00000000-0005-0000-0000-0000A95F0000}"/>
    <cellStyle name="60% - Accent5 33" xfId="24795" xr:uid="{00000000-0005-0000-0000-0000AA5F0000}"/>
    <cellStyle name="60% - Accent5 33 2" xfId="24796" xr:uid="{00000000-0005-0000-0000-0000AB5F0000}"/>
    <cellStyle name="60% - Accent5 33 2 2" xfId="24797" xr:uid="{00000000-0005-0000-0000-0000AC5F0000}"/>
    <cellStyle name="60% - Accent5 33 2_Essbase BS Tax Accounts EOY" xfId="24798" xr:uid="{00000000-0005-0000-0000-0000AD5F0000}"/>
    <cellStyle name="60% - Accent5 33_Essbase BS Tax Accounts EOY" xfId="24799" xr:uid="{00000000-0005-0000-0000-0000AE5F0000}"/>
    <cellStyle name="60% - Accent5 34" xfId="24800" xr:uid="{00000000-0005-0000-0000-0000AF5F0000}"/>
    <cellStyle name="60% - Accent5 34 2" xfId="24801" xr:uid="{00000000-0005-0000-0000-0000B05F0000}"/>
    <cellStyle name="60% - Accent5 34 2 2" xfId="24802" xr:uid="{00000000-0005-0000-0000-0000B15F0000}"/>
    <cellStyle name="60% - Accent5 34 2_Essbase BS Tax Accounts EOY" xfId="24803" xr:uid="{00000000-0005-0000-0000-0000B25F0000}"/>
    <cellStyle name="60% - Accent5 34_Essbase BS Tax Accounts EOY" xfId="24804" xr:uid="{00000000-0005-0000-0000-0000B35F0000}"/>
    <cellStyle name="60% - Accent5 35" xfId="24805" xr:uid="{00000000-0005-0000-0000-0000B45F0000}"/>
    <cellStyle name="60% - Accent5 35 2" xfId="24806" xr:uid="{00000000-0005-0000-0000-0000B55F0000}"/>
    <cellStyle name="60% - Accent5 35 2 2" xfId="24807" xr:uid="{00000000-0005-0000-0000-0000B65F0000}"/>
    <cellStyle name="60% - Accent5 35 2_Essbase BS Tax Accounts EOY" xfId="24808" xr:uid="{00000000-0005-0000-0000-0000B75F0000}"/>
    <cellStyle name="60% - Accent5 35_Essbase BS Tax Accounts EOY" xfId="24809" xr:uid="{00000000-0005-0000-0000-0000B85F0000}"/>
    <cellStyle name="60% - Accent5 36" xfId="24810" xr:uid="{00000000-0005-0000-0000-0000B95F0000}"/>
    <cellStyle name="60% - Accent5 36 2" xfId="24811" xr:uid="{00000000-0005-0000-0000-0000BA5F0000}"/>
    <cellStyle name="60% - Accent5 36 2 2" xfId="24812" xr:uid="{00000000-0005-0000-0000-0000BB5F0000}"/>
    <cellStyle name="60% - Accent5 36 2_Essbase BS Tax Accounts EOY" xfId="24813" xr:uid="{00000000-0005-0000-0000-0000BC5F0000}"/>
    <cellStyle name="60% - Accent5 36_Essbase BS Tax Accounts EOY" xfId="24814" xr:uid="{00000000-0005-0000-0000-0000BD5F0000}"/>
    <cellStyle name="60% - Accent5 37" xfId="24815" xr:uid="{00000000-0005-0000-0000-0000BE5F0000}"/>
    <cellStyle name="60% - Accent5 37 2" xfId="24816" xr:uid="{00000000-0005-0000-0000-0000BF5F0000}"/>
    <cellStyle name="60% - Accent5 37 2 2" xfId="24817" xr:uid="{00000000-0005-0000-0000-0000C05F0000}"/>
    <cellStyle name="60% - Accent5 37 2_Essbase BS Tax Accounts EOY" xfId="24818" xr:uid="{00000000-0005-0000-0000-0000C15F0000}"/>
    <cellStyle name="60% - Accent5 37_Essbase BS Tax Accounts EOY" xfId="24819" xr:uid="{00000000-0005-0000-0000-0000C25F0000}"/>
    <cellStyle name="60% - Accent5 38" xfId="24820" xr:uid="{00000000-0005-0000-0000-0000C35F0000}"/>
    <cellStyle name="60% - Accent5 38 2" xfId="24821" xr:uid="{00000000-0005-0000-0000-0000C45F0000}"/>
    <cellStyle name="60% - Accent5 38 2 2" xfId="24822" xr:uid="{00000000-0005-0000-0000-0000C55F0000}"/>
    <cellStyle name="60% - Accent5 38 2_Essbase BS Tax Accounts EOY" xfId="24823" xr:uid="{00000000-0005-0000-0000-0000C65F0000}"/>
    <cellStyle name="60% - Accent5 38_Essbase BS Tax Accounts EOY" xfId="24824" xr:uid="{00000000-0005-0000-0000-0000C75F0000}"/>
    <cellStyle name="60% - Accent5 39" xfId="24825" xr:uid="{00000000-0005-0000-0000-0000C85F0000}"/>
    <cellStyle name="60% - Accent5 39 2" xfId="24826" xr:uid="{00000000-0005-0000-0000-0000C95F0000}"/>
    <cellStyle name="60% - Accent5 39 2 2" xfId="24827" xr:uid="{00000000-0005-0000-0000-0000CA5F0000}"/>
    <cellStyle name="60% - Accent5 39 2_Essbase BS Tax Accounts EOY" xfId="24828" xr:uid="{00000000-0005-0000-0000-0000CB5F0000}"/>
    <cellStyle name="60% - Accent5 39_Essbase BS Tax Accounts EOY" xfId="24829" xr:uid="{00000000-0005-0000-0000-0000CC5F0000}"/>
    <cellStyle name="60% - Accent5 4" xfId="24830" xr:uid="{00000000-0005-0000-0000-0000CD5F0000}"/>
    <cellStyle name="60% - Accent5 4 2" xfId="24831" xr:uid="{00000000-0005-0000-0000-0000CE5F0000}"/>
    <cellStyle name="60% - Accent5 4 2 2" xfId="24832" xr:uid="{00000000-0005-0000-0000-0000CF5F0000}"/>
    <cellStyle name="60% - Accent5 4 2 2 2" xfId="24833" xr:uid="{00000000-0005-0000-0000-0000D05F0000}"/>
    <cellStyle name="60% - Accent5 4 2 2 2 2" xfId="24834" xr:uid="{00000000-0005-0000-0000-0000D15F0000}"/>
    <cellStyle name="60% - Accent5 4 2 2 2_Essbase BS Tax Accounts EOY" xfId="24835" xr:uid="{00000000-0005-0000-0000-0000D25F0000}"/>
    <cellStyle name="60% - Accent5 4 2 2_Essbase BS Tax Accounts EOY" xfId="24836" xr:uid="{00000000-0005-0000-0000-0000D35F0000}"/>
    <cellStyle name="60% - Accent5 4 2 3" xfId="24837" xr:uid="{00000000-0005-0000-0000-0000D45F0000}"/>
    <cellStyle name="60% - Accent5 4 2 3 2" xfId="24838" xr:uid="{00000000-0005-0000-0000-0000D55F0000}"/>
    <cellStyle name="60% - Accent5 4 2 3 2 2" xfId="24839" xr:uid="{00000000-0005-0000-0000-0000D65F0000}"/>
    <cellStyle name="60% - Accent5 4 2 3 2_Essbase BS Tax Accounts EOY" xfId="24840" xr:uid="{00000000-0005-0000-0000-0000D75F0000}"/>
    <cellStyle name="60% - Accent5 4 2 3_Essbase BS Tax Accounts EOY" xfId="24841" xr:uid="{00000000-0005-0000-0000-0000D85F0000}"/>
    <cellStyle name="60% - Accent5 4 2 4" xfId="24842" xr:uid="{00000000-0005-0000-0000-0000D95F0000}"/>
    <cellStyle name="60% - Accent5 4 2 4 2" xfId="24843" xr:uid="{00000000-0005-0000-0000-0000DA5F0000}"/>
    <cellStyle name="60% - Accent5 4 2 4_Essbase BS Tax Accounts EOY" xfId="24844" xr:uid="{00000000-0005-0000-0000-0000DB5F0000}"/>
    <cellStyle name="60% - Accent5 4 2 5" xfId="24845" xr:uid="{00000000-0005-0000-0000-0000DC5F0000}"/>
    <cellStyle name="60% - Accent5 4 2 6" xfId="24846" xr:uid="{00000000-0005-0000-0000-0000DD5F0000}"/>
    <cellStyle name="60% - Accent5 4 2 7" xfId="24847" xr:uid="{00000000-0005-0000-0000-0000DE5F0000}"/>
    <cellStyle name="60% - Accent5 4 2_Essbase BS Tax Accounts EOY" xfId="24848" xr:uid="{00000000-0005-0000-0000-0000DF5F0000}"/>
    <cellStyle name="60% - Accent5 4 3" xfId="24849" xr:uid="{00000000-0005-0000-0000-0000E05F0000}"/>
    <cellStyle name="60% - Accent5 4 3 2" xfId="24850" xr:uid="{00000000-0005-0000-0000-0000E15F0000}"/>
    <cellStyle name="60% - Accent5 4 3 2 2" xfId="24851" xr:uid="{00000000-0005-0000-0000-0000E25F0000}"/>
    <cellStyle name="60% - Accent5 4 3 2_Essbase BS Tax Accounts EOY" xfId="24852" xr:uid="{00000000-0005-0000-0000-0000E35F0000}"/>
    <cellStyle name="60% - Accent5 4 3_Essbase BS Tax Accounts EOY" xfId="24853" xr:uid="{00000000-0005-0000-0000-0000E45F0000}"/>
    <cellStyle name="60% - Accent5 4 4" xfId="24854" xr:uid="{00000000-0005-0000-0000-0000E55F0000}"/>
    <cellStyle name="60% - Accent5 4 4 2" xfId="24855" xr:uid="{00000000-0005-0000-0000-0000E65F0000}"/>
    <cellStyle name="60% - Accent5 4 4_Essbase BS Tax Accounts EOY" xfId="24856" xr:uid="{00000000-0005-0000-0000-0000E75F0000}"/>
    <cellStyle name="60% - Accent5 4_Essbase BS Tax Accounts EOY" xfId="24857" xr:uid="{00000000-0005-0000-0000-0000E85F0000}"/>
    <cellStyle name="60% - Accent5 40" xfId="24858" xr:uid="{00000000-0005-0000-0000-0000E95F0000}"/>
    <cellStyle name="60% - Accent5 40 2" xfId="24859" xr:uid="{00000000-0005-0000-0000-0000EA5F0000}"/>
    <cellStyle name="60% - Accent5 40 2 2" xfId="24860" xr:uid="{00000000-0005-0000-0000-0000EB5F0000}"/>
    <cellStyle name="60% - Accent5 40 2_Essbase BS Tax Accounts EOY" xfId="24861" xr:uid="{00000000-0005-0000-0000-0000EC5F0000}"/>
    <cellStyle name="60% - Accent5 40_Essbase BS Tax Accounts EOY" xfId="24862" xr:uid="{00000000-0005-0000-0000-0000ED5F0000}"/>
    <cellStyle name="60% - Accent5 41" xfId="24863" xr:uid="{00000000-0005-0000-0000-0000EE5F0000}"/>
    <cellStyle name="60% - Accent5 41 2" xfId="24864" xr:uid="{00000000-0005-0000-0000-0000EF5F0000}"/>
    <cellStyle name="60% - Accent5 41 2 2" xfId="24865" xr:uid="{00000000-0005-0000-0000-0000F05F0000}"/>
    <cellStyle name="60% - Accent5 41 2_Essbase BS Tax Accounts EOY" xfId="24866" xr:uid="{00000000-0005-0000-0000-0000F15F0000}"/>
    <cellStyle name="60% - Accent5 41_Essbase BS Tax Accounts EOY" xfId="24867" xr:uid="{00000000-0005-0000-0000-0000F25F0000}"/>
    <cellStyle name="60% - Accent5 42" xfId="24868" xr:uid="{00000000-0005-0000-0000-0000F35F0000}"/>
    <cellStyle name="60% - Accent5 42 2" xfId="24869" xr:uid="{00000000-0005-0000-0000-0000F45F0000}"/>
    <cellStyle name="60% - Accent5 42 2 2" xfId="24870" xr:uid="{00000000-0005-0000-0000-0000F55F0000}"/>
    <cellStyle name="60% - Accent5 42 2_Essbase BS Tax Accounts EOY" xfId="24871" xr:uid="{00000000-0005-0000-0000-0000F65F0000}"/>
    <cellStyle name="60% - Accent5 42_Essbase BS Tax Accounts EOY" xfId="24872" xr:uid="{00000000-0005-0000-0000-0000F75F0000}"/>
    <cellStyle name="60% - Accent5 43" xfId="24873" xr:uid="{00000000-0005-0000-0000-0000F85F0000}"/>
    <cellStyle name="60% - Accent5 43 2" xfId="24874" xr:uid="{00000000-0005-0000-0000-0000F95F0000}"/>
    <cellStyle name="60% - Accent5 43 2 2" xfId="24875" xr:uid="{00000000-0005-0000-0000-0000FA5F0000}"/>
    <cellStyle name="60% - Accent5 43 2_Essbase BS Tax Accounts EOY" xfId="24876" xr:uid="{00000000-0005-0000-0000-0000FB5F0000}"/>
    <cellStyle name="60% - Accent5 43_Essbase BS Tax Accounts EOY" xfId="24877" xr:uid="{00000000-0005-0000-0000-0000FC5F0000}"/>
    <cellStyle name="60% - Accent5 44" xfId="24878" xr:uid="{00000000-0005-0000-0000-0000FD5F0000}"/>
    <cellStyle name="60% - Accent5 44 2" xfId="24879" xr:uid="{00000000-0005-0000-0000-0000FE5F0000}"/>
    <cellStyle name="60% - Accent5 44 2 2" xfId="24880" xr:uid="{00000000-0005-0000-0000-0000FF5F0000}"/>
    <cellStyle name="60% - Accent5 44 2_Essbase BS Tax Accounts EOY" xfId="24881" xr:uid="{00000000-0005-0000-0000-000000600000}"/>
    <cellStyle name="60% - Accent5 44_Essbase BS Tax Accounts EOY" xfId="24882" xr:uid="{00000000-0005-0000-0000-000001600000}"/>
    <cellStyle name="60% - Accent5 45" xfId="24883" xr:uid="{00000000-0005-0000-0000-000002600000}"/>
    <cellStyle name="60% - Accent5 45 2" xfId="24884" xr:uid="{00000000-0005-0000-0000-000003600000}"/>
    <cellStyle name="60% - Accent5 45 2 2" xfId="24885" xr:uid="{00000000-0005-0000-0000-000004600000}"/>
    <cellStyle name="60% - Accent5 45 2_Essbase BS Tax Accounts EOY" xfId="24886" xr:uid="{00000000-0005-0000-0000-000005600000}"/>
    <cellStyle name="60% - Accent5 45_Essbase BS Tax Accounts EOY" xfId="24887" xr:uid="{00000000-0005-0000-0000-000006600000}"/>
    <cellStyle name="60% - Accent5 46" xfId="24888" xr:uid="{00000000-0005-0000-0000-000007600000}"/>
    <cellStyle name="60% - Accent5 46 2" xfId="24889" xr:uid="{00000000-0005-0000-0000-000008600000}"/>
    <cellStyle name="60% - Accent5 46 2 2" xfId="24890" xr:uid="{00000000-0005-0000-0000-000009600000}"/>
    <cellStyle name="60% - Accent5 46 2_Essbase BS Tax Accounts EOY" xfId="24891" xr:uid="{00000000-0005-0000-0000-00000A600000}"/>
    <cellStyle name="60% - Accent5 46_Essbase BS Tax Accounts EOY" xfId="24892" xr:uid="{00000000-0005-0000-0000-00000B600000}"/>
    <cellStyle name="60% - Accent5 47" xfId="24893" xr:uid="{00000000-0005-0000-0000-00000C600000}"/>
    <cellStyle name="60% - Accent5 47 2" xfId="24894" xr:uid="{00000000-0005-0000-0000-00000D600000}"/>
    <cellStyle name="60% - Accent5 47 2 2" xfId="24895" xr:uid="{00000000-0005-0000-0000-00000E600000}"/>
    <cellStyle name="60% - Accent5 47 2_Essbase BS Tax Accounts EOY" xfId="24896" xr:uid="{00000000-0005-0000-0000-00000F600000}"/>
    <cellStyle name="60% - Accent5 47_Essbase BS Tax Accounts EOY" xfId="24897" xr:uid="{00000000-0005-0000-0000-000010600000}"/>
    <cellStyle name="60% - Accent5 48" xfId="24898" xr:uid="{00000000-0005-0000-0000-000011600000}"/>
    <cellStyle name="60% - Accent5 48 2" xfId="24899" xr:uid="{00000000-0005-0000-0000-000012600000}"/>
    <cellStyle name="60% - Accent5 48 2 2" xfId="24900" xr:uid="{00000000-0005-0000-0000-000013600000}"/>
    <cellStyle name="60% - Accent5 48 2_Essbase BS Tax Accounts EOY" xfId="24901" xr:uid="{00000000-0005-0000-0000-000014600000}"/>
    <cellStyle name="60% - Accent5 48_Essbase BS Tax Accounts EOY" xfId="24902" xr:uid="{00000000-0005-0000-0000-000015600000}"/>
    <cellStyle name="60% - Accent5 49" xfId="24903" xr:uid="{00000000-0005-0000-0000-000016600000}"/>
    <cellStyle name="60% - Accent5 49 2" xfId="24904" xr:uid="{00000000-0005-0000-0000-000017600000}"/>
    <cellStyle name="60% - Accent5 49 2 2" xfId="24905" xr:uid="{00000000-0005-0000-0000-000018600000}"/>
    <cellStyle name="60% - Accent5 49 2_Essbase BS Tax Accounts EOY" xfId="24906" xr:uid="{00000000-0005-0000-0000-000019600000}"/>
    <cellStyle name="60% - Accent5 49_Essbase BS Tax Accounts EOY" xfId="24907" xr:uid="{00000000-0005-0000-0000-00001A600000}"/>
    <cellStyle name="60% - Accent5 5" xfId="24908" xr:uid="{00000000-0005-0000-0000-00001B600000}"/>
    <cellStyle name="60% - Accent5 5 2" xfId="24909" xr:uid="{00000000-0005-0000-0000-00001C600000}"/>
    <cellStyle name="60% - Accent5 5 2 2" xfId="24910" xr:uid="{00000000-0005-0000-0000-00001D600000}"/>
    <cellStyle name="60% - Accent5 5 2 2 2" xfId="24911" xr:uid="{00000000-0005-0000-0000-00001E600000}"/>
    <cellStyle name="60% - Accent5 5 2 2 2 2" xfId="24912" xr:uid="{00000000-0005-0000-0000-00001F600000}"/>
    <cellStyle name="60% - Accent5 5 2 2 2_Essbase BS Tax Accounts EOY" xfId="24913" xr:uid="{00000000-0005-0000-0000-000020600000}"/>
    <cellStyle name="60% - Accent5 5 2 2_Essbase BS Tax Accounts EOY" xfId="24914" xr:uid="{00000000-0005-0000-0000-000021600000}"/>
    <cellStyle name="60% - Accent5 5 2 3" xfId="24915" xr:uid="{00000000-0005-0000-0000-000022600000}"/>
    <cellStyle name="60% - Accent5 5 2 3 2" xfId="24916" xr:uid="{00000000-0005-0000-0000-000023600000}"/>
    <cellStyle name="60% - Accent5 5 2 3 2 2" xfId="24917" xr:uid="{00000000-0005-0000-0000-000024600000}"/>
    <cellStyle name="60% - Accent5 5 2 3 2_Essbase BS Tax Accounts EOY" xfId="24918" xr:uid="{00000000-0005-0000-0000-000025600000}"/>
    <cellStyle name="60% - Accent5 5 2 3_Essbase BS Tax Accounts EOY" xfId="24919" xr:uid="{00000000-0005-0000-0000-000026600000}"/>
    <cellStyle name="60% - Accent5 5 2 4" xfId="24920" xr:uid="{00000000-0005-0000-0000-000027600000}"/>
    <cellStyle name="60% - Accent5 5 2 4 2" xfId="24921" xr:uid="{00000000-0005-0000-0000-000028600000}"/>
    <cellStyle name="60% - Accent5 5 2 4_Essbase BS Tax Accounts EOY" xfId="24922" xr:uid="{00000000-0005-0000-0000-000029600000}"/>
    <cellStyle name="60% - Accent5 5 2 5" xfId="24923" xr:uid="{00000000-0005-0000-0000-00002A600000}"/>
    <cellStyle name="60% - Accent5 5 2_Essbase BS Tax Accounts EOY" xfId="24924" xr:uid="{00000000-0005-0000-0000-00002B600000}"/>
    <cellStyle name="60% - Accent5 5 3" xfId="24925" xr:uid="{00000000-0005-0000-0000-00002C600000}"/>
    <cellStyle name="60% - Accent5 5 3 2" xfId="24926" xr:uid="{00000000-0005-0000-0000-00002D600000}"/>
    <cellStyle name="60% - Accent5 5 3 2 2" xfId="24927" xr:uid="{00000000-0005-0000-0000-00002E600000}"/>
    <cellStyle name="60% - Accent5 5 3 2_Essbase BS Tax Accounts EOY" xfId="24928" xr:uid="{00000000-0005-0000-0000-00002F600000}"/>
    <cellStyle name="60% - Accent5 5 3_Essbase BS Tax Accounts EOY" xfId="24929" xr:uid="{00000000-0005-0000-0000-000030600000}"/>
    <cellStyle name="60% - Accent5 5 4" xfId="24930" xr:uid="{00000000-0005-0000-0000-000031600000}"/>
    <cellStyle name="60% - Accent5 5 4 2" xfId="24931" xr:uid="{00000000-0005-0000-0000-000032600000}"/>
    <cellStyle name="60% - Accent5 5 4_Essbase BS Tax Accounts EOY" xfId="24932" xr:uid="{00000000-0005-0000-0000-000033600000}"/>
    <cellStyle name="60% - Accent5 5_Essbase BS Tax Accounts EOY" xfId="24933" xr:uid="{00000000-0005-0000-0000-000034600000}"/>
    <cellStyle name="60% - Accent5 50" xfId="24934" xr:uid="{00000000-0005-0000-0000-000035600000}"/>
    <cellStyle name="60% - Accent5 50 2" xfId="24935" xr:uid="{00000000-0005-0000-0000-000036600000}"/>
    <cellStyle name="60% - Accent5 50 2 2" xfId="24936" xr:uid="{00000000-0005-0000-0000-000037600000}"/>
    <cellStyle name="60% - Accent5 50 2_Essbase BS Tax Accounts EOY" xfId="24937" xr:uid="{00000000-0005-0000-0000-000038600000}"/>
    <cellStyle name="60% - Accent5 50_Essbase BS Tax Accounts EOY" xfId="24938" xr:uid="{00000000-0005-0000-0000-000039600000}"/>
    <cellStyle name="60% - Accent5 51" xfId="24939" xr:uid="{00000000-0005-0000-0000-00003A600000}"/>
    <cellStyle name="60% - Accent5 51 2" xfId="24940" xr:uid="{00000000-0005-0000-0000-00003B600000}"/>
    <cellStyle name="60% - Accent5 51 2 2" xfId="24941" xr:uid="{00000000-0005-0000-0000-00003C600000}"/>
    <cellStyle name="60% - Accent5 51 2_Essbase BS Tax Accounts EOY" xfId="24942" xr:uid="{00000000-0005-0000-0000-00003D600000}"/>
    <cellStyle name="60% - Accent5 51_Essbase BS Tax Accounts EOY" xfId="24943" xr:uid="{00000000-0005-0000-0000-00003E600000}"/>
    <cellStyle name="60% - Accent5 52" xfId="24944" xr:uid="{00000000-0005-0000-0000-00003F600000}"/>
    <cellStyle name="60% - Accent5 52 2" xfId="24945" xr:uid="{00000000-0005-0000-0000-000040600000}"/>
    <cellStyle name="60% - Accent5 52 2 2" xfId="24946" xr:uid="{00000000-0005-0000-0000-000041600000}"/>
    <cellStyle name="60% - Accent5 52 2_Essbase BS Tax Accounts EOY" xfId="24947" xr:uid="{00000000-0005-0000-0000-000042600000}"/>
    <cellStyle name="60% - Accent5 52_Essbase BS Tax Accounts EOY" xfId="24948" xr:uid="{00000000-0005-0000-0000-000043600000}"/>
    <cellStyle name="60% - Accent5 53" xfId="24949" xr:uid="{00000000-0005-0000-0000-000044600000}"/>
    <cellStyle name="60% - Accent5 53 2" xfId="24950" xr:uid="{00000000-0005-0000-0000-000045600000}"/>
    <cellStyle name="60% - Accent5 53 2 2" xfId="24951" xr:uid="{00000000-0005-0000-0000-000046600000}"/>
    <cellStyle name="60% - Accent5 53 2_Essbase BS Tax Accounts EOY" xfId="24952" xr:uid="{00000000-0005-0000-0000-000047600000}"/>
    <cellStyle name="60% - Accent5 53_Essbase BS Tax Accounts EOY" xfId="24953" xr:uid="{00000000-0005-0000-0000-000048600000}"/>
    <cellStyle name="60% - Accent5 54" xfId="24954" xr:uid="{00000000-0005-0000-0000-000049600000}"/>
    <cellStyle name="60% - Accent5 54 2" xfId="24955" xr:uid="{00000000-0005-0000-0000-00004A600000}"/>
    <cellStyle name="60% - Accent5 54 2 2" xfId="24956" xr:uid="{00000000-0005-0000-0000-00004B600000}"/>
    <cellStyle name="60% - Accent5 54 2_Essbase BS Tax Accounts EOY" xfId="24957" xr:uid="{00000000-0005-0000-0000-00004C600000}"/>
    <cellStyle name="60% - Accent5 54_Essbase BS Tax Accounts EOY" xfId="24958" xr:uid="{00000000-0005-0000-0000-00004D600000}"/>
    <cellStyle name="60% - Accent5 55" xfId="24959" xr:uid="{00000000-0005-0000-0000-00004E600000}"/>
    <cellStyle name="60% - Accent5 55 2" xfId="24960" xr:uid="{00000000-0005-0000-0000-00004F600000}"/>
    <cellStyle name="60% - Accent5 55 2 2" xfId="24961" xr:uid="{00000000-0005-0000-0000-000050600000}"/>
    <cellStyle name="60% - Accent5 55 2_Essbase BS Tax Accounts EOY" xfId="24962" xr:uid="{00000000-0005-0000-0000-000051600000}"/>
    <cellStyle name="60% - Accent5 55_Essbase BS Tax Accounts EOY" xfId="24963" xr:uid="{00000000-0005-0000-0000-000052600000}"/>
    <cellStyle name="60% - Accent5 56" xfId="24964" xr:uid="{00000000-0005-0000-0000-000053600000}"/>
    <cellStyle name="60% - Accent5 56 2" xfId="24965" xr:uid="{00000000-0005-0000-0000-000054600000}"/>
    <cellStyle name="60% - Accent5 56 2 2" xfId="24966" xr:uid="{00000000-0005-0000-0000-000055600000}"/>
    <cellStyle name="60% - Accent5 56 2_Essbase BS Tax Accounts EOY" xfId="24967" xr:uid="{00000000-0005-0000-0000-000056600000}"/>
    <cellStyle name="60% - Accent5 56_Essbase BS Tax Accounts EOY" xfId="24968" xr:uid="{00000000-0005-0000-0000-000057600000}"/>
    <cellStyle name="60% - Accent5 57" xfId="24969" xr:uid="{00000000-0005-0000-0000-000058600000}"/>
    <cellStyle name="60% - Accent5 57 2" xfId="24970" xr:uid="{00000000-0005-0000-0000-000059600000}"/>
    <cellStyle name="60% - Accent5 57 2 2" xfId="24971" xr:uid="{00000000-0005-0000-0000-00005A600000}"/>
    <cellStyle name="60% - Accent5 57 2_Essbase BS Tax Accounts EOY" xfId="24972" xr:uid="{00000000-0005-0000-0000-00005B600000}"/>
    <cellStyle name="60% - Accent5 57_Essbase BS Tax Accounts EOY" xfId="24973" xr:uid="{00000000-0005-0000-0000-00005C600000}"/>
    <cellStyle name="60% - Accent5 58" xfId="24974" xr:uid="{00000000-0005-0000-0000-00005D600000}"/>
    <cellStyle name="60% - Accent5 58 2" xfId="24975" xr:uid="{00000000-0005-0000-0000-00005E600000}"/>
    <cellStyle name="60% - Accent5 58 2 2" xfId="24976" xr:uid="{00000000-0005-0000-0000-00005F600000}"/>
    <cellStyle name="60% - Accent5 58 2_Essbase BS Tax Accounts EOY" xfId="24977" xr:uid="{00000000-0005-0000-0000-000060600000}"/>
    <cellStyle name="60% - Accent5 58_Essbase BS Tax Accounts EOY" xfId="24978" xr:uid="{00000000-0005-0000-0000-000061600000}"/>
    <cellStyle name="60% - Accent5 59" xfId="24979" xr:uid="{00000000-0005-0000-0000-000062600000}"/>
    <cellStyle name="60% - Accent5 59 2" xfId="24980" xr:uid="{00000000-0005-0000-0000-000063600000}"/>
    <cellStyle name="60% - Accent5 59 2 2" xfId="24981" xr:uid="{00000000-0005-0000-0000-000064600000}"/>
    <cellStyle name="60% - Accent5 59 2_Essbase BS Tax Accounts EOY" xfId="24982" xr:uid="{00000000-0005-0000-0000-000065600000}"/>
    <cellStyle name="60% - Accent5 59_Essbase BS Tax Accounts EOY" xfId="24983" xr:uid="{00000000-0005-0000-0000-000066600000}"/>
    <cellStyle name="60% - Accent5 6" xfId="24984" xr:uid="{00000000-0005-0000-0000-000067600000}"/>
    <cellStyle name="60% - Accent5 6 2" xfId="24985" xr:uid="{00000000-0005-0000-0000-000068600000}"/>
    <cellStyle name="60% - Accent5 6 2 2" xfId="24986" xr:uid="{00000000-0005-0000-0000-000069600000}"/>
    <cellStyle name="60% - Accent5 6 2 2 2" xfId="24987" xr:uid="{00000000-0005-0000-0000-00006A600000}"/>
    <cellStyle name="60% - Accent5 6 2 2_Essbase BS Tax Accounts EOY" xfId="24988" xr:uid="{00000000-0005-0000-0000-00006B600000}"/>
    <cellStyle name="60% - Accent5 6 2_Essbase BS Tax Accounts EOY" xfId="24989" xr:uid="{00000000-0005-0000-0000-00006C600000}"/>
    <cellStyle name="60% - Accent5 6 3" xfId="24990" xr:uid="{00000000-0005-0000-0000-00006D600000}"/>
    <cellStyle name="60% - Accent5 6 3 2" xfId="24991" xr:uid="{00000000-0005-0000-0000-00006E600000}"/>
    <cellStyle name="60% - Accent5 6 3 2 2" xfId="24992" xr:uid="{00000000-0005-0000-0000-00006F600000}"/>
    <cellStyle name="60% - Accent5 6 3 2_Essbase BS Tax Accounts EOY" xfId="24993" xr:uid="{00000000-0005-0000-0000-000070600000}"/>
    <cellStyle name="60% - Accent5 6 3_Essbase BS Tax Accounts EOY" xfId="24994" xr:uid="{00000000-0005-0000-0000-000071600000}"/>
    <cellStyle name="60% - Accent5 6 4" xfId="24995" xr:uid="{00000000-0005-0000-0000-000072600000}"/>
    <cellStyle name="60% - Accent5 6 4 2" xfId="24996" xr:uid="{00000000-0005-0000-0000-000073600000}"/>
    <cellStyle name="60% - Accent5 6 4_Essbase BS Tax Accounts EOY" xfId="24997" xr:uid="{00000000-0005-0000-0000-000074600000}"/>
    <cellStyle name="60% - Accent5 6_Essbase BS Tax Accounts EOY" xfId="24998" xr:uid="{00000000-0005-0000-0000-000075600000}"/>
    <cellStyle name="60% - Accent5 60" xfId="24999" xr:uid="{00000000-0005-0000-0000-000076600000}"/>
    <cellStyle name="60% - Accent5 60 2" xfId="25000" xr:uid="{00000000-0005-0000-0000-000077600000}"/>
    <cellStyle name="60% - Accent5 60 2 2" xfId="25001" xr:uid="{00000000-0005-0000-0000-000078600000}"/>
    <cellStyle name="60% - Accent5 60 2_Essbase BS Tax Accounts EOY" xfId="25002" xr:uid="{00000000-0005-0000-0000-000079600000}"/>
    <cellStyle name="60% - Accent5 60 3" xfId="25003" xr:uid="{00000000-0005-0000-0000-00007A600000}"/>
    <cellStyle name="60% - Accent5 60_Essbase BS Tax Accounts EOY" xfId="25004" xr:uid="{00000000-0005-0000-0000-00007B600000}"/>
    <cellStyle name="60% - Accent5 61" xfId="25005" xr:uid="{00000000-0005-0000-0000-00007C600000}"/>
    <cellStyle name="60% - Accent5 61 2" xfId="25006" xr:uid="{00000000-0005-0000-0000-00007D600000}"/>
    <cellStyle name="60% - Accent5 61_Essbase BS Tax Accounts EOY" xfId="25007" xr:uid="{00000000-0005-0000-0000-00007E600000}"/>
    <cellStyle name="60% - Accent5 62" xfId="25008" xr:uid="{00000000-0005-0000-0000-00007F600000}"/>
    <cellStyle name="60% - Accent5 62 2" xfId="25009" xr:uid="{00000000-0005-0000-0000-000080600000}"/>
    <cellStyle name="60% - Accent5 62_Essbase BS Tax Accounts EOY" xfId="25010" xr:uid="{00000000-0005-0000-0000-000081600000}"/>
    <cellStyle name="60% - Accent5 63" xfId="25011" xr:uid="{00000000-0005-0000-0000-000082600000}"/>
    <cellStyle name="60% - Accent5 64" xfId="25012" xr:uid="{00000000-0005-0000-0000-000083600000}"/>
    <cellStyle name="60% - Accent5 65" xfId="25013" xr:uid="{00000000-0005-0000-0000-000084600000}"/>
    <cellStyle name="60% - Accent5 66" xfId="25014" xr:uid="{00000000-0005-0000-0000-000085600000}"/>
    <cellStyle name="60% - Accent5 67" xfId="25015" xr:uid="{00000000-0005-0000-0000-000086600000}"/>
    <cellStyle name="60% - Accent5 68" xfId="25016" xr:uid="{00000000-0005-0000-0000-000087600000}"/>
    <cellStyle name="60% - Accent5 69" xfId="25017" xr:uid="{00000000-0005-0000-0000-000088600000}"/>
    <cellStyle name="60% - Accent5 7" xfId="25018" xr:uid="{00000000-0005-0000-0000-000089600000}"/>
    <cellStyle name="60% - Accent5 7 2" xfId="25019" xr:uid="{00000000-0005-0000-0000-00008A600000}"/>
    <cellStyle name="60% - Accent5 7 2 2" xfId="25020" xr:uid="{00000000-0005-0000-0000-00008B600000}"/>
    <cellStyle name="60% - Accent5 7 2 2 2" xfId="25021" xr:uid="{00000000-0005-0000-0000-00008C600000}"/>
    <cellStyle name="60% - Accent5 7 2 2_Essbase BS Tax Accounts EOY" xfId="25022" xr:uid="{00000000-0005-0000-0000-00008D600000}"/>
    <cellStyle name="60% - Accent5 7 2_Essbase BS Tax Accounts EOY" xfId="25023" xr:uid="{00000000-0005-0000-0000-00008E600000}"/>
    <cellStyle name="60% - Accent5 7 3" xfId="25024" xr:uid="{00000000-0005-0000-0000-00008F600000}"/>
    <cellStyle name="60% - Accent5 7 3 2" xfId="25025" xr:uid="{00000000-0005-0000-0000-000090600000}"/>
    <cellStyle name="60% - Accent5 7 3 2 2" xfId="25026" xr:uid="{00000000-0005-0000-0000-000091600000}"/>
    <cellStyle name="60% - Accent5 7 3 2_Essbase BS Tax Accounts EOY" xfId="25027" xr:uid="{00000000-0005-0000-0000-000092600000}"/>
    <cellStyle name="60% - Accent5 7 3_Essbase BS Tax Accounts EOY" xfId="25028" xr:uid="{00000000-0005-0000-0000-000093600000}"/>
    <cellStyle name="60% - Accent5 7 4" xfId="25029" xr:uid="{00000000-0005-0000-0000-000094600000}"/>
    <cellStyle name="60% - Accent5 7 4 2" xfId="25030" xr:uid="{00000000-0005-0000-0000-000095600000}"/>
    <cellStyle name="60% - Accent5 7 4_Essbase BS Tax Accounts EOY" xfId="25031" xr:uid="{00000000-0005-0000-0000-000096600000}"/>
    <cellStyle name="60% - Accent5 7_Essbase BS Tax Accounts EOY" xfId="25032" xr:uid="{00000000-0005-0000-0000-000097600000}"/>
    <cellStyle name="60% - Accent5 70" xfId="25033" xr:uid="{00000000-0005-0000-0000-000098600000}"/>
    <cellStyle name="60% - Accent5 71" xfId="25034" xr:uid="{00000000-0005-0000-0000-000099600000}"/>
    <cellStyle name="60% - Accent5 72" xfId="25035" xr:uid="{00000000-0005-0000-0000-00009A600000}"/>
    <cellStyle name="60% - Accent5 73" xfId="25036" xr:uid="{00000000-0005-0000-0000-00009B600000}"/>
    <cellStyle name="60% - Accent5 74" xfId="25037" xr:uid="{00000000-0005-0000-0000-00009C600000}"/>
    <cellStyle name="60% - Accent5 75" xfId="25038" xr:uid="{00000000-0005-0000-0000-00009D600000}"/>
    <cellStyle name="60% - Accent5 76" xfId="25039" xr:uid="{00000000-0005-0000-0000-00009E600000}"/>
    <cellStyle name="60% - Accent5 77" xfId="25040" xr:uid="{00000000-0005-0000-0000-00009F600000}"/>
    <cellStyle name="60% - Accent5 78" xfId="25041" xr:uid="{00000000-0005-0000-0000-0000A0600000}"/>
    <cellStyle name="60% - Accent5 79" xfId="25042" xr:uid="{00000000-0005-0000-0000-0000A1600000}"/>
    <cellStyle name="60% - Accent5 8" xfId="25043" xr:uid="{00000000-0005-0000-0000-0000A2600000}"/>
    <cellStyle name="60% - Accent5 8 2" xfId="25044" xr:uid="{00000000-0005-0000-0000-0000A3600000}"/>
    <cellStyle name="60% - Accent5 8 2 2" xfId="25045" xr:uid="{00000000-0005-0000-0000-0000A4600000}"/>
    <cellStyle name="60% - Accent5 8 2 2 2" xfId="25046" xr:uid="{00000000-0005-0000-0000-0000A5600000}"/>
    <cellStyle name="60% - Accent5 8 2 2_Essbase BS Tax Accounts EOY" xfId="25047" xr:uid="{00000000-0005-0000-0000-0000A6600000}"/>
    <cellStyle name="60% - Accent5 8 2_Essbase BS Tax Accounts EOY" xfId="25048" xr:uid="{00000000-0005-0000-0000-0000A7600000}"/>
    <cellStyle name="60% - Accent5 8 3" xfId="25049" xr:uid="{00000000-0005-0000-0000-0000A8600000}"/>
    <cellStyle name="60% - Accent5 8 3 2" xfId="25050" xr:uid="{00000000-0005-0000-0000-0000A9600000}"/>
    <cellStyle name="60% - Accent5 8 3 2 2" xfId="25051" xr:uid="{00000000-0005-0000-0000-0000AA600000}"/>
    <cellStyle name="60% - Accent5 8 3 2_Essbase BS Tax Accounts EOY" xfId="25052" xr:uid="{00000000-0005-0000-0000-0000AB600000}"/>
    <cellStyle name="60% - Accent5 8 3_Essbase BS Tax Accounts EOY" xfId="25053" xr:uid="{00000000-0005-0000-0000-0000AC600000}"/>
    <cellStyle name="60% - Accent5 8 4" xfId="25054" xr:uid="{00000000-0005-0000-0000-0000AD600000}"/>
    <cellStyle name="60% - Accent5 8 4 2" xfId="25055" xr:uid="{00000000-0005-0000-0000-0000AE600000}"/>
    <cellStyle name="60% - Accent5 8 4_Essbase BS Tax Accounts EOY" xfId="25056" xr:uid="{00000000-0005-0000-0000-0000AF600000}"/>
    <cellStyle name="60% - Accent5 8_Essbase BS Tax Accounts EOY" xfId="25057" xr:uid="{00000000-0005-0000-0000-0000B0600000}"/>
    <cellStyle name="60% - Accent5 80" xfId="25058" xr:uid="{00000000-0005-0000-0000-0000B1600000}"/>
    <cellStyle name="60% - Accent5 81" xfId="25059" xr:uid="{00000000-0005-0000-0000-0000B2600000}"/>
    <cellStyle name="60% - Accent5 82" xfId="25060" xr:uid="{00000000-0005-0000-0000-0000B3600000}"/>
    <cellStyle name="60% - Accent5 83" xfId="25061" xr:uid="{00000000-0005-0000-0000-0000B4600000}"/>
    <cellStyle name="60% - Accent5 84" xfId="25062" xr:uid="{00000000-0005-0000-0000-0000B5600000}"/>
    <cellStyle name="60% - Accent5 85" xfId="25063" xr:uid="{00000000-0005-0000-0000-0000B6600000}"/>
    <cellStyle name="60% - Accent5 86" xfId="25064" xr:uid="{00000000-0005-0000-0000-0000B7600000}"/>
    <cellStyle name="60% - Accent5 87" xfId="25065" xr:uid="{00000000-0005-0000-0000-0000B8600000}"/>
    <cellStyle name="60% - Accent5 88" xfId="25066" xr:uid="{00000000-0005-0000-0000-0000B9600000}"/>
    <cellStyle name="60% - Accent5 89" xfId="25067" xr:uid="{00000000-0005-0000-0000-0000BA600000}"/>
    <cellStyle name="60% - Accent5 9" xfId="25068" xr:uid="{00000000-0005-0000-0000-0000BB600000}"/>
    <cellStyle name="60% - Accent5 9 2" xfId="25069" xr:uid="{00000000-0005-0000-0000-0000BC600000}"/>
    <cellStyle name="60% - Accent5 9 2 2" xfId="25070" xr:uid="{00000000-0005-0000-0000-0000BD600000}"/>
    <cellStyle name="60% - Accent5 9 2 2 2" xfId="25071" xr:uid="{00000000-0005-0000-0000-0000BE600000}"/>
    <cellStyle name="60% - Accent5 9 2 2_Essbase BS Tax Accounts EOY" xfId="25072" xr:uid="{00000000-0005-0000-0000-0000BF600000}"/>
    <cellStyle name="60% - Accent5 9 2_Essbase BS Tax Accounts EOY" xfId="25073" xr:uid="{00000000-0005-0000-0000-0000C0600000}"/>
    <cellStyle name="60% - Accent5 9 3" xfId="25074" xr:uid="{00000000-0005-0000-0000-0000C1600000}"/>
    <cellStyle name="60% - Accent5 9 3 2" xfId="25075" xr:uid="{00000000-0005-0000-0000-0000C2600000}"/>
    <cellStyle name="60% - Accent5 9 3 2 2" xfId="25076" xr:uid="{00000000-0005-0000-0000-0000C3600000}"/>
    <cellStyle name="60% - Accent5 9 3 2_Essbase BS Tax Accounts EOY" xfId="25077" xr:uid="{00000000-0005-0000-0000-0000C4600000}"/>
    <cellStyle name="60% - Accent5 9 3_Essbase BS Tax Accounts EOY" xfId="25078" xr:uid="{00000000-0005-0000-0000-0000C5600000}"/>
    <cellStyle name="60% - Accent5 9 4" xfId="25079" xr:uid="{00000000-0005-0000-0000-0000C6600000}"/>
    <cellStyle name="60% - Accent5 9 4 2" xfId="25080" xr:uid="{00000000-0005-0000-0000-0000C7600000}"/>
    <cellStyle name="60% - Accent5 9 4_Essbase BS Tax Accounts EOY" xfId="25081" xr:uid="{00000000-0005-0000-0000-0000C8600000}"/>
    <cellStyle name="60% - Accent5 9_Essbase BS Tax Accounts EOY" xfId="25082" xr:uid="{00000000-0005-0000-0000-0000C9600000}"/>
    <cellStyle name="60% - Accent5 90" xfId="25083" xr:uid="{00000000-0005-0000-0000-0000CA600000}"/>
    <cellStyle name="60% - Accent5 91" xfId="25084" xr:uid="{00000000-0005-0000-0000-0000CB600000}"/>
    <cellStyle name="60% - Accent5 92" xfId="25085" xr:uid="{00000000-0005-0000-0000-0000CC600000}"/>
    <cellStyle name="60% - Accent5 93" xfId="25086" xr:uid="{00000000-0005-0000-0000-0000CD600000}"/>
    <cellStyle name="60% - Accent5 94" xfId="25087" xr:uid="{00000000-0005-0000-0000-0000CE600000}"/>
    <cellStyle name="60% - Accent5 95" xfId="25088" xr:uid="{00000000-0005-0000-0000-0000CF600000}"/>
    <cellStyle name="60% - Accent5 96" xfId="25089" xr:uid="{00000000-0005-0000-0000-0000D0600000}"/>
    <cellStyle name="60% - Accent5 97" xfId="25090" xr:uid="{00000000-0005-0000-0000-0000D1600000}"/>
    <cellStyle name="60% - Accent5 98" xfId="25091" xr:uid="{00000000-0005-0000-0000-0000D2600000}"/>
    <cellStyle name="60% - Accent5 99" xfId="25092" xr:uid="{00000000-0005-0000-0000-0000D3600000}"/>
    <cellStyle name="60% - Accent6" xfId="18" builtinId="52" customBuiltin="1"/>
    <cellStyle name="60% - Accent6 10" xfId="25093" xr:uid="{00000000-0005-0000-0000-0000D5600000}"/>
    <cellStyle name="60% - Accent6 10 2" xfId="25094" xr:uid="{00000000-0005-0000-0000-0000D6600000}"/>
    <cellStyle name="60% - Accent6 10 2 2" xfId="25095" xr:uid="{00000000-0005-0000-0000-0000D7600000}"/>
    <cellStyle name="60% - Accent6 10 2 2 2" xfId="25096" xr:uid="{00000000-0005-0000-0000-0000D8600000}"/>
    <cellStyle name="60% - Accent6 10 2 2_Essbase BS Tax Accounts EOY" xfId="25097" xr:uid="{00000000-0005-0000-0000-0000D9600000}"/>
    <cellStyle name="60% - Accent6 10 2_Essbase BS Tax Accounts EOY" xfId="25098" xr:uid="{00000000-0005-0000-0000-0000DA600000}"/>
    <cellStyle name="60% - Accent6 10 3" xfId="25099" xr:uid="{00000000-0005-0000-0000-0000DB600000}"/>
    <cellStyle name="60% - Accent6 10 3 2" xfId="25100" xr:uid="{00000000-0005-0000-0000-0000DC600000}"/>
    <cellStyle name="60% - Accent6 10 3 2 2" xfId="25101" xr:uid="{00000000-0005-0000-0000-0000DD600000}"/>
    <cellStyle name="60% - Accent6 10 3 2_Essbase BS Tax Accounts EOY" xfId="25102" xr:uid="{00000000-0005-0000-0000-0000DE600000}"/>
    <cellStyle name="60% - Accent6 10 3_Essbase BS Tax Accounts EOY" xfId="25103" xr:uid="{00000000-0005-0000-0000-0000DF600000}"/>
    <cellStyle name="60% - Accent6 10 4" xfId="25104" xr:uid="{00000000-0005-0000-0000-0000E0600000}"/>
    <cellStyle name="60% - Accent6 10 4 2" xfId="25105" xr:uid="{00000000-0005-0000-0000-0000E1600000}"/>
    <cellStyle name="60% - Accent6 10 4_Essbase BS Tax Accounts EOY" xfId="25106" xr:uid="{00000000-0005-0000-0000-0000E2600000}"/>
    <cellStyle name="60% - Accent6 10_Essbase BS Tax Accounts EOY" xfId="25107" xr:uid="{00000000-0005-0000-0000-0000E3600000}"/>
    <cellStyle name="60% - Accent6 100" xfId="25108" xr:uid="{00000000-0005-0000-0000-0000E4600000}"/>
    <cellStyle name="60% - Accent6 101" xfId="25109" xr:uid="{00000000-0005-0000-0000-0000E5600000}"/>
    <cellStyle name="60% - Accent6 102" xfId="25110" xr:uid="{00000000-0005-0000-0000-0000E6600000}"/>
    <cellStyle name="60% - Accent6 11" xfId="25111" xr:uid="{00000000-0005-0000-0000-0000E7600000}"/>
    <cellStyle name="60% - Accent6 11 2" xfId="25112" xr:uid="{00000000-0005-0000-0000-0000E8600000}"/>
    <cellStyle name="60% - Accent6 11 2 2" xfId="25113" xr:uid="{00000000-0005-0000-0000-0000E9600000}"/>
    <cellStyle name="60% - Accent6 11 2 2 2" xfId="25114" xr:uid="{00000000-0005-0000-0000-0000EA600000}"/>
    <cellStyle name="60% - Accent6 11 2 2_Essbase BS Tax Accounts EOY" xfId="25115" xr:uid="{00000000-0005-0000-0000-0000EB600000}"/>
    <cellStyle name="60% - Accent6 11 2_Essbase BS Tax Accounts EOY" xfId="25116" xr:uid="{00000000-0005-0000-0000-0000EC600000}"/>
    <cellStyle name="60% - Accent6 11 3" xfId="25117" xr:uid="{00000000-0005-0000-0000-0000ED600000}"/>
    <cellStyle name="60% - Accent6 11 3 2" xfId="25118" xr:uid="{00000000-0005-0000-0000-0000EE600000}"/>
    <cellStyle name="60% - Accent6 11 3 2 2" xfId="25119" xr:uid="{00000000-0005-0000-0000-0000EF600000}"/>
    <cellStyle name="60% - Accent6 11 3 2_Essbase BS Tax Accounts EOY" xfId="25120" xr:uid="{00000000-0005-0000-0000-0000F0600000}"/>
    <cellStyle name="60% - Accent6 11 3_Essbase BS Tax Accounts EOY" xfId="25121" xr:uid="{00000000-0005-0000-0000-0000F1600000}"/>
    <cellStyle name="60% - Accent6 11 4" xfId="25122" xr:uid="{00000000-0005-0000-0000-0000F2600000}"/>
    <cellStyle name="60% - Accent6 11 4 2" xfId="25123" xr:uid="{00000000-0005-0000-0000-0000F3600000}"/>
    <cellStyle name="60% - Accent6 11 4_Essbase BS Tax Accounts EOY" xfId="25124" xr:uid="{00000000-0005-0000-0000-0000F4600000}"/>
    <cellStyle name="60% - Accent6 11_Essbase BS Tax Accounts EOY" xfId="25125" xr:uid="{00000000-0005-0000-0000-0000F5600000}"/>
    <cellStyle name="60% - Accent6 12" xfId="25126" xr:uid="{00000000-0005-0000-0000-0000F6600000}"/>
    <cellStyle name="60% - Accent6 12 2" xfId="25127" xr:uid="{00000000-0005-0000-0000-0000F7600000}"/>
    <cellStyle name="60% - Accent6 12 2 2" xfId="25128" xr:uid="{00000000-0005-0000-0000-0000F8600000}"/>
    <cellStyle name="60% - Accent6 12 2 2 2" xfId="25129" xr:uid="{00000000-0005-0000-0000-0000F9600000}"/>
    <cellStyle name="60% - Accent6 12 2 2_Essbase BS Tax Accounts EOY" xfId="25130" xr:uid="{00000000-0005-0000-0000-0000FA600000}"/>
    <cellStyle name="60% - Accent6 12 2_Essbase BS Tax Accounts EOY" xfId="25131" xr:uid="{00000000-0005-0000-0000-0000FB600000}"/>
    <cellStyle name="60% - Accent6 12 3" xfId="25132" xr:uid="{00000000-0005-0000-0000-0000FC600000}"/>
    <cellStyle name="60% - Accent6 12 3 2" xfId="25133" xr:uid="{00000000-0005-0000-0000-0000FD600000}"/>
    <cellStyle name="60% - Accent6 12 3 2 2" xfId="25134" xr:uid="{00000000-0005-0000-0000-0000FE600000}"/>
    <cellStyle name="60% - Accent6 12 3 2_Essbase BS Tax Accounts EOY" xfId="25135" xr:uid="{00000000-0005-0000-0000-0000FF600000}"/>
    <cellStyle name="60% - Accent6 12 3_Essbase BS Tax Accounts EOY" xfId="25136" xr:uid="{00000000-0005-0000-0000-000000610000}"/>
    <cellStyle name="60% - Accent6 12 4" xfId="25137" xr:uid="{00000000-0005-0000-0000-000001610000}"/>
    <cellStyle name="60% - Accent6 12 4 2" xfId="25138" xr:uid="{00000000-0005-0000-0000-000002610000}"/>
    <cellStyle name="60% - Accent6 12 4_Essbase BS Tax Accounts EOY" xfId="25139" xr:uid="{00000000-0005-0000-0000-000003610000}"/>
    <cellStyle name="60% - Accent6 12_Essbase BS Tax Accounts EOY" xfId="25140" xr:uid="{00000000-0005-0000-0000-000004610000}"/>
    <cellStyle name="60% - Accent6 13" xfId="25141" xr:uid="{00000000-0005-0000-0000-000005610000}"/>
    <cellStyle name="60% - Accent6 13 2" xfId="25142" xr:uid="{00000000-0005-0000-0000-000006610000}"/>
    <cellStyle name="60% - Accent6 13 2 2" xfId="25143" xr:uid="{00000000-0005-0000-0000-000007610000}"/>
    <cellStyle name="60% - Accent6 13 2 2 2" xfId="25144" xr:uid="{00000000-0005-0000-0000-000008610000}"/>
    <cellStyle name="60% - Accent6 13 2 2_Essbase BS Tax Accounts EOY" xfId="25145" xr:uid="{00000000-0005-0000-0000-000009610000}"/>
    <cellStyle name="60% - Accent6 13 2_Essbase BS Tax Accounts EOY" xfId="25146" xr:uid="{00000000-0005-0000-0000-00000A610000}"/>
    <cellStyle name="60% - Accent6 13 3" xfId="25147" xr:uid="{00000000-0005-0000-0000-00000B610000}"/>
    <cellStyle name="60% - Accent6 13 3 2" xfId="25148" xr:uid="{00000000-0005-0000-0000-00000C610000}"/>
    <cellStyle name="60% - Accent6 13 3 2 2" xfId="25149" xr:uid="{00000000-0005-0000-0000-00000D610000}"/>
    <cellStyle name="60% - Accent6 13 3 2_Essbase BS Tax Accounts EOY" xfId="25150" xr:uid="{00000000-0005-0000-0000-00000E610000}"/>
    <cellStyle name="60% - Accent6 13 3_Essbase BS Tax Accounts EOY" xfId="25151" xr:uid="{00000000-0005-0000-0000-00000F610000}"/>
    <cellStyle name="60% - Accent6 13 4" xfId="25152" xr:uid="{00000000-0005-0000-0000-000010610000}"/>
    <cellStyle name="60% - Accent6 13 4 2" xfId="25153" xr:uid="{00000000-0005-0000-0000-000011610000}"/>
    <cellStyle name="60% - Accent6 13 4_Essbase BS Tax Accounts EOY" xfId="25154" xr:uid="{00000000-0005-0000-0000-000012610000}"/>
    <cellStyle name="60% - Accent6 13_Essbase BS Tax Accounts EOY" xfId="25155" xr:uid="{00000000-0005-0000-0000-000013610000}"/>
    <cellStyle name="60% - Accent6 14" xfId="25156" xr:uid="{00000000-0005-0000-0000-000014610000}"/>
    <cellStyle name="60% - Accent6 14 2" xfId="25157" xr:uid="{00000000-0005-0000-0000-000015610000}"/>
    <cellStyle name="60% - Accent6 14 2 2" xfId="25158" xr:uid="{00000000-0005-0000-0000-000016610000}"/>
    <cellStyle name="60% - Accent6 14 2 2 2" xfId="25159" xr:uid="{00000000-0005-0000-0000-000017610000}"/>
    <cellStyle name="60% - Accent6 14 2 2_Essbase BS Tax Accounts EOY" xfId="25160" xr:uid="{00000000-0005-0000-0000-000018610000}"/>
    <cellStyle name="60% - Accent6 14 2_Essbase BS Tax Accounts EOY" xfId="25161" xr:uid="{00000000-0005-0000-0000-000019610000}"/>
    <cellStyle name="60% - Accent6 14 3" xfId="25162" xr:uid="{00000000-0005-0000-0000-00001A610000}"/>
    <cellStyle name="60% - Accent6 14 3 2" xfId="25163" xr:uid="{00000000-0005-0000-0000-00001B610000}"/>
    <cellStyle name="60% - Accent6 14 3 2 2" xfId="25164" xr:uid="{00000000-0005-0000-0000-00001C610000}"/>
    <cellStyle name="60% - Accent6 14 3 2_Essbase BS Tax Accounts EOY" xfId="25165" xr:uid="{00000000-0005-0000-0000-00001D610000}"/>
    <cellStyle name="60% - Accent6 14 3_Essbase BS Tax Accounts EOY" xfId="25166" xr:uid="{00000000-0005-0000-0000-00001E610000}"/>
    <cellStyle name="60% - Accent6 14 4" xfId="25167" xr:uid="{00000000-0005-0000-0000-00001F610000}"/>
    <cellStyle name="60% - Accent6 14 4 2" xfId="25168" xr:uid="{00000000-0005-0000-0000-000020610000}"/>
    <cellStyle name="60% - Accent6 14 4_Essbase BS Tax Accounts EOY" xfId="25169" xr:uid="{00000000-0005-0000-0000-000021610000}"/>
    <cellStyle name="60% - Accent6 14_Essbase BS Tax Accounts EOY" xfId="25170" xr:uid="{00000000-0005-0000-0000-000022610000}"/>
    <cellStyle name="60% - Accent6 15" xfId="25171" xr:uid="{00000000-0005-0000-0000-000023610000}"/>
    <cellStyle name="60% - Accent6 15 2" xfId="25172" xr:uid="{00000000-0005-0000-0000-000024610000}"/>
    <cellStyle name="60% - Accent6 15 2 2" xfId="25173" xr:uid="{00000000-0005-0000-0000-000025610000}"/>
    <cellStyle name="60% - Accent6 15 2 2 2" xfId="25174" xr:uid="{00000000-0005-0000-0000-000026610000}"/>
    <cellStyle name="60% - Accent6 15 2 2_Essbase BS Tax Accounts EOY" xfId="25175" xr:uid="{00000000-0005-0000-0000-000027610000}"/>
    <cellStyle name="60% - Accent6 15 2_Essbase BS Tax Accounts EOY" xfId="25176" xr:uid="{00000000-0005-0000-0000-000028610000}"/>
    <cellStyle name="60% - Accent6 15 3" xfId="25177" xr:uid="{00000000-0005-0000-0000-000029610000}"/>
    <cellStyle name="60% - Accent6 15 3 2" xfId="25178" xr:uid="{00000000-0005-0000-0000-00002A610000}"/>
    <cellStyle name="60% - Accent6 15 3 2 2" xfId="25179" xr:uid="{00000000-0005-0000-0000-00002B610000}"/>
    <cellStyle name="60% - Accent6 15 3 2_Essbase BS Tax Accounts EOY" xfId="25180" xr:uid="{00000000-0005-0000-0000-00002C610000}"/>
    <cellStyle name="60% - Accent6 15 3_Essbase BS Tax Accounts EOY" xfId="25181" xr:uid="{00000000-0005-0000-0000-00002D610000}"/>
    <cellStyle name="60% - Accent6 15 4" xfId="25182" xr:uid="{00000000-0005-0000-0000-00002E610000}"/>
    <cellStyle name="60% - Accent6 15 4 2" xfId="25183" xr:uid="{00000000-0005-0000-0000-00002F610000}"/>
    <cellStyle name="60% - Accent6 15 4_Essbase BS Tax Accounts EOY" xfId="25184" xr:uid="{00000000-0005-0000-0000-000030610000}"/>
    <cellStyle name="60% - Accent6 15_Essbase BS Tax Accounts EOY" xfId="25185" xr:uid="{00000000-0005-0000-0000-000031610000}"/>
    <cellStyle name="60% - Accent6 16" xfId="25186" xr:uid="{00000000-0005-0000-0000-000032610000}"/>
    <cellStyle name="60% - Accent6 16 2" xfId="25187" xr:uid="{00000000-0005-0000-0000-000033610000}"/>
    <cellStyle name="60% - Accent6 16 2 2" xfId="25188" xr:uid="{00000000-0005-0000-0000-000034610000}"/>
    <cellStyle name="60% - Accent6 16 2 2 2" xfId="25189" xr:uid="{00000000-0005-0000-0000-000035610000}"/>
    <cellStyle name="60% - Accent6 16 2 2_Essbase BS Tax Accounts EOY" xfId="25190" xr:uid="{00000000-0005-0000-0000-000036610000}"/>
    <cellStyle name="60% - Accent6 16 2_Essbase BS Tax Accounts EOY" xfId="25191" xr:uid="{00000000-0005-0000-0000-000037610000}"/>
    <cellStyle name="60% - Accent6 16 3" xfId="25192" xr:uid="{00000000-0005-0000-0000-000038610000}"/>
    <cellStyle name="60% - Accent6 16 3 2" xfId="25193" xr:uid="{00000000-0005-0000-0000-000039610000}"/>
    <cellStyle name="60% - Accent6 16 3 2 2" xfId="25194" xr:uid="{00000000-0005-0000-0000-00003A610000}"/>
    <cellStyle name="60% - Accent6 16 3 2_Essbase BS Tax Accounts EOY" xfId="25195" xr:uid="{00000000-0005-0000-0000-00003B610000}"/>
    <cellStyle name="60% - Accent6 16 3_Essbase BS Tax Accounts EOY" xfId="25196" xr:uid="{00000000-0005-0000-0000-00003C610000}"/>
    <cellStyle name="60% - Accent6 16 4" xfId="25197" xr:uid="{00000000-0005-0000-0000-00003D610000}"/>
    <cellStyle name="60% - Accent6 16 4 2" xfId="25198" xr:uid="{00000000-0005-0000-0000-00003E610000}"/>
    <cellStyle name="60% - Accent6 16 4_Essbase BS Tax Accounts EOY" xfId="25199" xr:uid="{00000000-0005-0000-0000-00003F610000}"/>
    <cellStyle name="60% - Accent6 16_Essbase BS Tax Accounts EOY" xfId="25200" xr:uid="{00000000-0005-0000-0000-000040610000}"/>
    <cellStyle name="60% - Accent6 17" xfId="25201" xr:uid="{00000000-0005-0000-0000-000041610000}"/>
    <cellStyle name="60% - Accent6 17 2" xfId="25202" xr:uid="{00000000-0005-0000-0000-000042610000}"/>
    <cellStyle name="60% - Accent6 17 2 2" xfId="25203" xr:uid="{00000000-0005-0000-0000-000043610000}"/>
    <cellStyle name="60% - Accent6 17 2 2 2" xfId="25204" xr:uid="{00000000-0005-0000-0000-000044610000}"/>
    <cellStyle name="60% - Accent6 17 2 2_Essbase BS Tax Accounts EOY" xfId="25205" xr:uid="{00000000-0005-0000-0000-000045610000}"/>
    <cellStyle name="60% - Accent6 17 2_Essbase BS Tax Accounts EOY" xfId="25206" xr:uid="{00000000-0005-0000-0000-000046610000}"/>
    <cellStyle name="60% - Accent6 17 3" xfId="25207" xr:uid="{00000000-0005-0000-0000-000047610000}"/>
    <cellStyle name="60% - Accent6 17 3 2" xfId="25208" xr:uid="{00000000-0005-0000-0000-000048610000}"/>
    <cellStyle name="60% - Accent6 17 3 2 2" xfId="25209" xr:uid="{00000000-0005-0000-0000-000049610000}"/>
    <cellStyle name="60% - Accent6 17 3 2_Essbase BS Tax Accounts EOY" xfId="25210" xr:uid="{00000000-0005-0000-0000-00004A610000}"/>
    <cellStyle name="60% - Accent6 17 3_Essbase BS Tax Accounts EOY" xfId="25211" xr:uid="{00000000-0005-0000-0000-00004B610000}"/>
    <cellStyle name="60% - Accent6 17 4" xfId="25212" xr:uid="{00000000-0005-0000-0000-00004C610000}"/>
    <cellStyle name="60% - Accent6 17 4 2" xfId="25213" xr:uid="{00000000-0005-0000-0000-00004D610000}"/>
    <cellStyle name="60% - Accent6 17 4_Essbase BS Tax Accounts EOY" xfId="25214" xr:uid="{00000000-0005-0000-0000-00004E610000}"/>
    <cellStyle name="60% - Accent6 17_Essbase BS Tax Accounts EOY" xfId="25215" xr:uid="{00000000-0005-0000-0000-00004F610000}"/>
    <cellStyle name="60% - Accent6 18" xfId="25216" xr:uid="{00000000-0005-0000-0000-000050610000}"/>
    <cellStyle name="60% - Accent6 18 2" xfId="25217" xr:uid="{00000000-0005-0000-0000-000051610000}"/>
    <cellStyle name="60% - Accent6 18 2 2" xfId="25218" xr:uid="{00000000-0005-0000-0000-000052610000}"/>
    <cellStyle name="60% - Accent6 18 2 2 2" xfId="25219" xr:uid="{00000000-0005-0000-0000-000053610000}"/>
    <cellStyle name="60% - Accent6 18 2 2_Essbase BS Tax Accounts EOY" xfId="25220" xr:uid="{00000000-0005-0000-0000-000054610000}"/>
    <cellStyle name="60% - Accent6 18 2_Essbase BS Tax Accounts EOY" xfId="25221" xr:uid="{00000000-0005-0000-0000-000055610000}"/>
    <cellStyle name="60% - Accent6 18 3" xfId="25222" xr:uid="{00000000-0005-0000-0000-000056610000}"/>
    <cellStyle name="60% - Accent6 18 3 2" xfId="25223" xr:uid="{00000000-0005-0000-0000-000057610000}"/>
    <cellStyle name="60% - Accent6 18 3 2 2" xfId="25224" xr:uid="{00000000-0005-0000-0000-000058610000}"/>
    <cellStyle name="60% - Accent6 18 3 2_Essbase BS Tax Accounts EOY" xfId="25225" xr:uid="{00000000-0005-0000-0000-000059610000}"/>
    <cellStyle name="60% - Accent6 18 3_Essbase BS Tax Accounts EOY" xfId="25226" xr:uid="{00000000-0005-0000-0000-00005A610000}"/>
    <cellStyle name="60% - Accent6 18 4" xfId="25227" xr:uid="{00000000-0005-0000-0000-00005B610000}"/>
    <cellStyle name="60% - Accent6 18 4 2" xfId="25228" xr:uid="{00000000-0005-0000-0000-00005C610000}"/>
    <cellStyle name="60% - Accent6 18 4_Essbase BS Tax Accounts EOY" xfId="25229" xr:uid="{00000000-0005-0000-0000-00005D610000}"/>
    <cellStyle name="60% - Accent6 18_Essbase BS Tax Accounts EOY" xfId="25230" xr:uid="{00000000-0005-0000-0000-00005E610000}"/>
    <cellStyle name="60% - Accent6 19" xfId="25231" xr:uid="{00000000-0005-0000-0000-00005F610000}"/>
    <cellStyle name="60% - Accent6 19 2" xfId="25232" xr:uid="{00000000-0005-0000-0000-000060610000}"/>
    <cellStyle name="60% - Accent6 19 2 2" xfId="25233" xr:uid="{00000000-0005-0000-0000-000061610000}"/>
    <cellStyle name="60% - Accent6 19 2 2 2" xfId="25234" xr:uid="{00000000-0005-0000-0000-000062610000}"/>
    <cellStyle name="60% - Accent6 19 2 2_Essbase BS Tax Accounts EOY" xfId="25235" xr:uid="{00000000-0005-0000-0000-000063610000}"/>
    <cellStyle name="60% - Accent6 19 2_Essbase BS Tax Accounts EOY" xfId="25236" xr:uid="{00000000-0005-0000-0000-000064610000}"/>
    <cellStyle name="60% - Accent6 19 3" xfId="25237" xr:uid="{00000000-0005-0000-0000-000065610000}"/>
    <cellStyle name="60% - Accent6 19 3 2" xfId="25238" xr:uid="{00000000-0005-0000-0000-000066610000}"/>
    <cellStyle name="60% - Accent6 19 3 2 2" xfId="25239" xr:uid="{00000000-0005-0000-0000-000067610000}"/>
    <cellStyle name="60% - Accent6 19 3 2_Essbase BS Tax Accounts EOY" xfId="25240" xr:uid="{00000000-0005-0000-0000-000068610000}"/>
    <cellStyle name="60% - Accent6 19 3_Essbase BS Tax Accounts EOY" xfId="25241" xr:uid="{00000000-0005-0000-0000-000069610000}"/>
    <cellStyle name="60% - Accent6 19 4" xfId="25242" xr:uid="{00000000-0005-0000-0000-00006A610000}"/>
    <cellStyle name="60% - Accent6 19 4 2" xfId="25243" xr:uid="{00000000-0005-0000-0000-00006B610000}"/>
    <cellStyle name="60% - Accent6 19 4_Essbase BS Tax Accounts EOY" xfId="25244" xr:uid="{00000000-0005-0000-0000-00006C610000}"/>
    <cellStyle name="60% - Accent6 19_Essbase BS Tax Accounts EOY" xfId="25245" xr:uid="{00000000-0005-0000-0000-00006D610000}"/>
    <cellStyle name="60% - Accent6 2" xfId="25246" xr:uid="{00000000-0005-0000-0000-00006E610000}"/>
    <cellStyle name="60% - Accent6 2 10" xfId="58770" xr:uid="{00000000-0005-0000-0000-00006F610000}"/>
    <cellStyle name="60% - Accent6 2 2" xfId="25247" xr:uid="{00000000-0005-0000-0000-000070610000}"/>
    <cellStyle name="60% - Accent6 2 2 2" xfId="25248" xr:uid="{00000000-0005-0000-0000-000071610000}"/>
    <cellStyle name="60% - Accent6 2 2 2 2" xfId="25249" xr:uid="{00000000-0005-0000-0000-000072610000}"/>
    <cellStyle name="60% - Accent6 2 2 2 2 2" xfId="25250" xr:uid="{00000000-0005-0000-0000-000073610000}"/>
    <cellStyle name="60% - Accent6 2 2 2 2_Essbase BS Tax Accounts EOY" xfId="25251" xr:uid="{00000000-0005-0000-0000-000074610000}"/>
    <cellStyle name="60% - Accent6 2 2 2_Essbase BS Tax Accounts EOY" xfId="25252" xr:uid="{00000000-0005-0000-0000-000075610000}"/>
    <cellStyle name="60% - Accent6 2 2 3" xfId="25253" xr:uid="{00000000-0005-0000-0000-000076610000}"/>
    <cellStyle name="60% - Accent6 2 2 3 2" xfId="25254" xr:uid="{00000000-0005-0000-0000-000077610000}"/>
    <cellStyle name="60% - Accent6 2 2 3 2 2" xfId="25255" xr:uid="{00000000-0005-0000-0000-000078610000}"/>
    <cellStyle name="60% - Accent6 2 2 3 2_Essbase BS Tax Accounts EOY" xfId="25256" xr:uid="{00000000-0005-0000-0000-000079610000}"/>
    <cellStyle name="60% - Accent6 2 2 3_Essbase BS Tax Accounts EOY" xfId="25257" xr:uid="{00000000-0005-0000-0000-00007A610000}"/>
    <cellStyle name="60% - Accent6 2 2 4" xfId="25258" xr:uid="{00000000-0005-0000-0000-00007B610000}"/>
    <cellStyle name="60% - Accent6 2 2 4 2" xfId="25259" xr:uid="{00000000-0005-0000-0000-00007C610000}"/>
    <cellStyle name="60% - Accent6 2 2 4 2 2" xfId="25260" xr:uid="{00000000-0005-0000-0000-00007D610000}"/>
    <cellStyle name="60% - Accent6 2 2 4 2_Essbase BS Tax Accounts EOY" xfId="25261" xr:uid="{00000000-0005-0000-0000-00007E610000}"/>
    <cellStyle name="60% - Accent6 2 2 4_Essbase BS Tax Accounts EOY" xfId="25262" xr:uid="{00000000-0005-0000-0000-00007F610000}"/>
    <cellStyle name="60% - Accent6 2 2 5" xfId="25263" xr:uid="{00000000-0005-0000-0000-000080610000}"/>
    <cellStyle name="60% - Accent6 2 2 5 2" xfId="25264" xr:uid="{00000000-0005-0000-0000-000081610000}"/>
    <cellStyle name="60% - Accent6 2 2 5_Essbase BS Tax Accounts EOY" xfId="25265" xr:uid="{00000000-0005-0000-0000-000082610000}"/>
    <cellStyle name="60% - Accent6 2 2 6" xfId="25266" xr:uid="{00000000-0005-0000-0000-000083610000}"/>
    <cellStyle name="60% - Accent6 2 2 7" xfId="25267" xr:uid="{00000000-0005-0000-0000-000084610000}"/>
    <cellStyle name="60% - Accent6 2 2 8" xfId="25268" xr:uid="{00000000-0005-0000-0000-000085610000}"/>
    <cellStyle name="60% - Accent6 2 2_Basis Info" xfId="25269" xr:uid="{00000000-0005-0000-0000-000086610000}"/>
    <cellStyle name="60% - Accent6 2 3" xfId="25270" xr:uid="{00000000-0005-0000-0000-000087610000}"/>
    <cellStyle name="60% - Accent6 2 3 2" xfId="25271" xr:uid="{00000000-0005-0000-0000-000088610000}"/>
    <cellStyle name="60% - Accent6 2 3 2 2" xfId="25272" xr:uid="{00000000-0005-0000-0000-000089610000}"/>
    <cellStyle name="60% - Accent6 2 3 2 2 2" xfId="25273" xr:uid="{00000000-0005-0000-0000-00008A610000}"/>
    <cellStyle name="60% - Accent6 2 3 2 2_Essbase BS Tax Accounts EOY" xfId="25274" xr:uid="{00000000-0005-0000-0000-00008B610000}"/>
    <cellStyle name="60% - Accent6 2 3 2_Essbase BS Tax Accounts EOY" xfId="25275" xr:uid="{00000000-0005-0000-0000-00008C610000}"/>
    <cellStyle name="60% - Accent6 2 3 3" xfId="25276" xr:uid="{00000000-0005-0000-0000-00008D610000}"/>
    <cellStyle name="60% - Accent6 2 3 3 2" xfId="25277" xr:uid="{00000000-0005-0000-0000-00008E610000}"/>
    <cellStyle name="60% - Accent6 2 3 3 2 2" xfId="25278" xr:uid="{00000000-0005-0000-0000-00008F610000}"/>
    <cellStyle name="60% - Accent6 2 3 3 2_Essbase BS Tax Accounts EOY" xfId="25279" xr:uid="{00000000-0005-0000-0000-000090610000}"/>
    <cellStyle name="60% - Accent6 2 3 3_Essbase BS Tax Accounts EOY" xfId="25280" xr:uid="{00000000-0005-0000-0000-000091610000}"/>
    <cellStyle name="60% - Accent6 2 3 4" xfId="25281" xr:uid="{00000000-0005-0000-0000-000092610000}"/>
    <cellStyle name="60% - Accent6 2 3 4 2" xfId="25282" xr:uid="{00000000-0005-0000-0000-000093610000}"/>
    <cellStyle name="60% - Accent6 2 3 4 2 2" xfId="25283" xr:uid="{00000000-0005-0000-0000-000094610000}"/>
    <cellStyle name="60% - Accent6 2 3 4 2_Essbase BS Tax Accounts EOY" xfId="25284" xr:uid="{00000000-0005-0000-0000-000095610000}"/>
    <cellStyle name="60% - Accent6 2 3 4 3" xfId="25285" xr:uid="{00000000-0005-0000-0000-000096610000}"/>
    <cellStyle name="60% - Accent6 2 3 4_Essbase BS Tax Accounts EOY" xfId="25286" xr:uid="{00000000-0005-0000-0000-000097610000}"/>
    <cellStyle name="60% - Accent6 2 3 5" xfId="25287" xr:uid="{00000000-0005-0000-0000-000098610000}"/>
    <cellStyle name="60% - Accent6 2 3 5 2" xfId="25288" xr:uid="{00000000-0005-0000-0000-000099610000}"/>
    <cellStyle name="60% - Accent6 2 3 5_Essbase BS Tax Accounts EOY" xfId="25289" xr:uid="{00000000-0005-0000-0000-00009A610000}"/>
    <cellStyle name="60% - Accent6 2 3 6" xfId="25290" xr:uid="{00000000-0005-0000-0000-00009B610000}"/>
    <cellStyle name="60% - Accent6 2 3 6 2" xfId="25291" xr:uid="{00000000-0005-0000-0000-00009C610000}"/>
    <cellStyle name="60% - Accent6 2 3 6_Essbase BS Tax Accounts EOY" xfId="25292" xr:uid="{00000000-0005-0000-0000-00009D610000}"/>
    <cellStyle name="60% - Accent6 2 3 7" xfId="25293" xr:uid="{00000000-0005-0000-0000-00009E610000}"/>
    <cellStyle name="60% - Accent6 2 3 8" xfId="25294" xr:uid="{00000000-0005-0000-0000-00009F610000}"/>
    <cellStyle name="60% - Accent6 2 3_Basis Info" xfId="25295" xr:uid="{00000000-0005-0000-0000-0000A0610000}"/>
    <cellStyle name="60% - Accent6 2 4" xfId="25296" xr:uid="{00000000-0005-0000-0000-0000A1610000}"/>
    <cellStyle name="60% - Accent6 2 4 2" xfId="25297" xr:uid="{00000000-0005-0000-0000-0000A2610000}"/>
    <cellStyle name="60% - Accent6 2 4 2 2" xfId="25298" xr:uid="{00000000-0005-0000-0000-0000A3610000}"/>
    <cellStyle name="60% - Accent6 2 4 2_Essbase BS Tax Accounts EOY" xfId="25299" xr:uid="{00000000-0005-0000-0000-0000A4610000}"/>
    <cellStyle name="60% - Accent6 2 4 3" xfId="25300" xr:uid="{00000000-0005-0000-0000-0000A5610000}"/>
    <cellStyle name="60% - Accent6 2 4_Essbase BS Tax Accounts EOY" xfId="25301" xr:uid="{00000000-0005-0000-0000-0000A6610000}"/>
    <cellStyle name="60% - Accent6 2 5" xfId="25302" xr:uid="{00000000-0005-0000-0000-0000A7610000}"/>
    <cellStyle name="60% - Accent6 2 5 2" xfId="25303" xr:uid="{00000000-0005-0000-0000-0000A8610000}"/>
    <cellStyle name="60% - Accent6 2 5 3" xfId="25304" xr:uid="{00000000-0005-0000-0000-0000A9610000}"/>
    <cellStyle name="60% - Accent6 2 5_Essbase BS Tax Accounts EOY" xfId="25305" xr:uid="{00000000-0005-0000-0000-0000AA610000}"/>
    <cellStyle name="60% - Accent6 2 6" xfId="25306" xr:uid="{00000000-0005-0000-0000-0000AB610000}"/>
    <cellStyle name="60% - Accent6 2 6 2" xfId="25307" xr:uid="{00000000-0005-0000-0000-0000AC610000}"/>
    <cellStyle name="60% - Accent6 2 7" xfId="25308" xr:uid="{00000000-0005-0000-0000-0000AD610000}"/>
    <cellStyle name="60% - Accent6 2 8" xfId="25309" xr:uid="{00000000-0005-0000-0000-0000AE610000}"/>
    <cellStyle name="60% - Accent6 2 9" xfId="25310" xr:uid="{00000000-0005-0000-0000-0000AF610000}"/>
    <cellStyle name="60% - Accent6 2_10-1 BS" xfId="25311" xr:uid="{00000000-0005-0000-0000-0000B0610000}"/>
    <cellStyle name="60% - Accent6 20" xfId="25312" xr:uid="{00000000-0005-0000-0000-0000B1610000}"/>
    <cellStyle name="60% - Accent6 20 2" xfId="25313" xr:uid="{00000000-0005-0000-0000-0000B2610000}"/>
    <cellStyle name="60% - Accent6 20 2 2" xfId="25314" xr:uid="{00000000-0005-0000-0000-0000B3610000}"/>
    <cellStyle name="60% - Accent6 20 2 2 2" xfId="25315" xr:uid="{00000000-0005-0000-0000-0000B4610000}"/>
    <cellStyle name="60% - Accent6 20 2 2_Essbase BS Tax Accounts EOY" xfId="25316" xr:uid="{00000000-0005-0000-0000-0000B5610000}"/>
    <cellStyle name="60% - Accent6 20 2_Essbase BS Tax Accounts EOY" xfId="25317" xr:uid="{00000000-0005-0000-0000-0000B6610000}"/>
    <cellStyle name="60% - Accent6 20 3" xfId="25318" xr:uid="{00000000-0005-0000-0000-0000B7610000}"/>
    <cellStyle name="60% - Accent6 20 3 2" xfId="25319" xr:uid="{00000000-0005-0000-0000-0000B8610000}"/>
    <cellStyle name="60% - Accent6 20 3 2 2" xfId="25320" xr:uid="{00000000-0005-0000-0000-0000B9610000}"/>
    <cellStyle name="60% - Accent6 20 3 2_Essbase BS Tax Accounts EOY" xfId="25321" xr:uid="{00000000-0005-0000-0000-0000BA610000}"/>
    <cellStyle name="60% - Accent6 20 3_Essbase BS Tax Accounts EOY" xfId="25322" xr:uid="{00000000-0005-0000-0000-0000BB610000}"/>
    <cellStyle name="60% - Accent6 20 4" xfId="25323" xr:uid="{00000000-0005-0000-0000-0000BC610000}"/>
    <cellStyle name="60% - Accent6 20 4 2" xfId="25324" xr:uid="{00000000-0005-0000-0000-0000BD610000}"/>
    <cellStyle name="60% - Accent6 20 4_Essbase BS Tax Accounts EOY" xfId="25325" xr:uid="{00000000-0005-0000-0000-0000BE610000}"/>
    <cellStyle name="60% - Accent6 20_Essbase BS Tax Accounts EOY" xfId="25326" xr:uid="{00000000-0005-0000-0000-0000BF610000}"/>
    <cellStyle name="60% - Accent6 21" xfId="25327" xr:uid="{00000000-0005-0000-0000-0000C0610000}"/>
    <cellStyle name="60% - Accent6 21 2" xfId="25328" xr:uid="{00000000-0005-0000-0000-0000C1610000}"/>
    <cellStyle name="60% - Accent6 21 2 2" xfId="25329" xr:uid="{00000000-0005-0000-0000-0000C2610000}"/>
    <cellStyle name="60% - Accent6 21 2 2 2" xfId="25330" xr:uid="{00000000-0005-0000-0000-0000C3610000}"/>
    <cellStyle name="60% - Accent6 21 2 2_Essbase BS Tax Accounts EOY" xfId="25331" xr:uid="{00000000-0005-0000-0000-0000C4610000}"/>
    <cellStyle name="60% - Accent6 21 2_Essbase BS Tax Accounts EOY" xfId="25332" xr:uid="{00000000-0005-0000-0000-0000C5610000}"/>
    <cellStyle name="60% - Accent6 21 3" xfId="25333" xr:uid="{00000000-0005-0000-0000-0000C6610000}"/>
    <cellStyle name="60% - Accent6 21 3 2" xfId="25334" xr:uid="{00000000-0005-0000-0000-0000C7610000}"/>
    <cellStyle name="60% - Accent6 21 3 2 2" xfId="25335" xr:uid="{00000000-0005-0000-0000-0000C8610000}"/>
    <cellStyle name="60% - Accent6 21 3 2_Essbase BS Tax Accounts EOY" xfId="25336" xr:uid="{00000000-0005-0000-0000-0000C9610000}"/>
    <cellStyle name="60% - Accent6 21 3_Essbase BS Tax Accounts EOY" xfId="25337" xr:uid="{00000000-0005-0000-0000-0000CA610000}"/>
    <cellStyle name="60% - Accent6 21 4" xfId="25338" xr:uid="{00000000-0005-0000-0000-0000CB610000}"/>
    <cellStyle name="60% - Accent6 21 4 2" xfId="25339" xr:uid="{00000000-0005-0000-0000-0000CC610000}"/>
    <cellStyle name="60% - Accent6 21 4_Essbase BS Tax Accounts EOY" xfId="25340" xr:uid="{00000000-0005-0000-0000-0000CD610000}"/>
    <cellStyle name="60% - Accent6 21_Essbase BS Tax Accounts EOY" xfId="25341" xr:uid="{00000000-0005-0000-0000-0000CE610000}"/>
    <cellStyle name="60% - Accent6 22" xfId="25342" xr:uid="{00000000-0005-0000-0000-0000CF610000}"/>
    <cellStyle name="60% - Accent6 22 2" xfId="25343" xr:uid="{00000000-0005-0000-0000-0000D0610000}"/>
    <cellStyle name="60% - Accent6 22 2 2" xfId="25344" xr:uid="{00000000-0005-0000-0000-0000D1610000}"/>
    <cellStyle name="60% - Accent6 22 2 2 2" xfId="25345" xr:uid="{00000000-0005-0000-0000-0000D2610000}"/>
    <cellStyle name="60% - Accent6 22 2 2_Essbase BS Tax Accounts EOY" xfId="25346" xr:uid="{00000000-0005-0000-0000-0000D3610000}"/>
    <cellStyle name="60% - Accent6 22 2_Essbase BS Tax Accounts EOY" xfId="25347" xr:uid="{00000000-0005-0000-0000-0000D4610000}"/>
    <cellStyle name="60% - Accent6 22 3" xfId="25348" xr:uid="{00000000-0005-0000-0000-0000D5610000}"/>
    <cellStyle name="60% - Accent6 22 3 2" xfId="25349" xr:uid="{00000000-0005-0000-0000-0000D6610000}"/>
    <cellStyle name="60% - Accent6 22 3 2 2" xfId="25350" xr:uid="{00000000-0005-0000-0000-0000D7610000}"/>
    <cellStyle name="60% - Accent6 22 3 2_Essbase BS Tax Accounts EOY" xfId="25351" xr:uid="{00000000-0005-0000-0000-0000D8610000}"/>
    <cellStyle name="60% - Accent6 22 3_Essbase BS Tax Accounts EOY" xfId="25352" xr:uid="{00000000-0005-0000-0000-0000D9610000}"/>
    <cellStyle name="60% - Accent6 22 4" xfId="25353" xr:uid="{00000000-0005-0000-0000-0000DA610000}"/>
    <cellStyle name="60% - Accent6 22 4 2" xfId="25354" xr:uid="{00000000-0005-0000-0000-0000DB610000}"/>
    <cellStyle name="60% - Accent6 22 4_Essbase BS Tax Accounts EOY" xfId="25355" xr:uid="{00000000-0005-0000-0000-0000DC610000}"/>
    <cellStyle name="60% - Accent6 22_Essbase BS Tax Accounts EOY" xfId="25356" xr:uid="{00000000-0005-0000-0000-0000DD610000}"/>
    <cellStyle name="60% - Accent6 23" xfId="25357" xr:uid="{00000000-0005-0000-0000-0000DE610000}"/>
    <cellStyle name="60% - Accent6 23 2" xfId="25358" xr:uid="{00000000-0005-0000-0000-0000DF610000}"/>
    <cellStyle name="60% - Accent6 23 2 2" xfId="25359" xr:uid="{00000000-0005-0000-0000-0000E0610000}"/>
    <cellStyle name="60% - Accent6 23 2 2 2" xfId="25360" xr:uid="{00000000-0005-0000-0000-0000E1610000}"/>
    <cellStyle name="60% - Accent6 23 2 2_Essbase BS Tax Accounts EOY" xfId="25361" xr:uid="{00000000-0005-0000-0000-0000E2610000}"/>
    <cellStyle name="60% - Accent6 23 2_Essbase BS Tax Accounts EOY" xfId="25362" xr:uid="{00000000-0005-0000-0000-0000E3610000}"/>
    <cellStyle name="60% - Accent6 23 3" xfId="25363" xr:uid="{00000000-0005-0000-0000-0000E4610000}"/>
    <cellStyle name="60% - Accent6 23 3 2" xfId="25364" xr:uid="{00000000-0005-0000-0000-0000E5610000}"/>
    <cellStyle name="60% - Accent6 23 3 2 2" xfId="25365" xr:uid="{00000000-0005-0000-0000-0000E6610000}"/>
    <cellStyle name="60% - Accent6 23 3 2_Essbase BS Tax Accounts EOY" xfId="25366" xr:uid="{00000000-0005-0000-0000-0000E7610000}"/>
    <cellStyle name="60% - Accent6 23 3_Essbase BS Tax Accounts EOY" xfId="25367" xr:uid="{00000000-0005-0000-0000-0000E8610000}"/>
    <cellStyle name="60% - Accent6 23 4" xfId="25368" xr:uid="{00000000-0005-0000-0000-0000E9610000}"/>
    <cellStyle name="60% - Accent6 23 4 2" xfId="25369" xr:uid="{00000000-0005-0000-0000-0000EA610000}"/>
    <cellStyle name="60% - Accent6 23 4 2 2" xfId="25370" xr:uid="{00000000-0005-0000-0000-0000EB610000}"/>
    <cellStyle name="60% - Accent6 23 4 2_Essbase BS Tax Accounts EOY" xfId="25371" xr:uid="{00000000-0005-0000-0000-0000EC610000}"/>
    <cellStyle name="60% - Accent6 23 4_Essbase BS Tax Accounts EOY" xfId="25372" xr:uid="{00000000-0005-0000-0000-0000ED610000}"/>
    <cellStyle name="60% - Accent6 23 5" xfId="25373" xr:uid="{00000000-0005-0000-0000-0000EE610000}"/>
    <cellStyle name="60% - Accent6 23 5 2" xfId="25374" xr:uid="{00000000-0005-0000-0000-0000EF610000}"/>
    <cellStyle name="60% - Accent6 23 5_Essbase BS Tax Accounts EOY" xfId="25375" xr:uid="{00000000-0005-0000-0000-0000F0610000}"/>
    <cellStyle name="60% - Accent6 23_Essbase BS Tax Accounts EOY" xfId="25376" xr:uid="{00000000-0005-0000-0000-0000F1610000}"/>
    <cellStyle name="60% - Accent6 24" xfId="25377" xr:uid="{00000000-0005-0000-0000-0000F2610000}"/>
    <cellStyle name="60% - Accent6 24 2" xfId="25378" xr:uid="{00000000-0005-0000-0000-0000F3610000}"/>
    <cellStyle name="60% - Accent6 24 2 2" xfId="25379" xr:uid="{00000000-0005-0000-0000-0000F4610000}"/>
    <cellStyle name="60% - Accent6 24 2 2 2" xfId="25380" xr:uid="{00000000-0005-0000-0000-0000F5610000}"/>
    <cellStyle name="60% - Accent6 24 2 2 2 2" xfId="25381" xr:uid="{00000000-0005-0000-0000-0000F6610000}"/>
    <cellStyle name="60% - Accent6 24 2 2 2_Essbase BS Tax Accounts EOY" xfId="25382" xr:uid="{00000000-0005-0000-0000-0000F7610000}"/>
    <cellStyle name="60% - Accent6 24 2 2_Essbase BS Tax Accounts EOY" xfId="25383" xr:uid="{00000000-0005-0000-0000-0000F8610000}"/>
    <cellStyle name="60% - Accent6 24 2 3" xfId="25384" xr:uid="{00000000-0005-0000-0000-0000F9610000}"/>
    <cellStyle name="60% - Accent6 24 2 3 2" xfId="25385" xr:uid="{00000000-0005-0000-0000-0000FA610000}"/>
    <cellStyle name="60% - Accent6 24 2 3_Essbase BS Tax Accounts EOY" xfId="25386" xr:uid="{00000000-0005-0000-0000-0000FB610000}"/>
    <cellStyle name="60% - Accent6 24 2 4" xfId="25387" xr:uid="{00000000-0005-0000-0000-0000FC610000}"/>
    <cellStyle name="60% - Accent6 24 2 5" xfId="25388" xr:uid="{00000000-0005-0000-0000-0000FD610000}"/>
    <cellStyle name="60% - Accent6 24 2 6" xfId="25389" xr:uid="{00000000-0005-0000-0000-0000FE610000}"/>
    <cellStyle name="60% - Accent6 24 2 7" xfId="25390" xr:uid="{00000000-0005-0000-0000-0000FF610000}"/>
    <cellStyle name="60% - Accent6 24 2_Essbase BS Tax Accounts EOY" xfId="25391" xr:uid="{00000000-0005-0000-0000-000000620000}"/>
    <cellStyle name="60% - Accent6 24 3" xfId="25392" xr:uid="{00000000-0005-0000-0000-000001620000}"/>
    <cellStyle name="60% - Accent6 24 3 2" xfId="25393" xr:uid="{00000000-0005-0000-0000-000002620000}"/>
    <cellStyle name="60% - Accent6 24 3 2 2" xfId="25394" xr:uid="{00000000-0005-0000-0000-000003620000}"/>
    <cellStyle name="60% - Accent6 24 3 2_Essbase BS Tax Accounts EOY" xfId="25395" xr:uid="{00000000-0005-0000-0000-000004620000}"/>
    <cellStyle name="60% - Accent6 24 3 3" xfId="25396" xr:uid="{00000000-0005-0000-0000-000005620000}"/>
    <cellStyle name="60% - Accent6 24 3_Essbase BS Tax Accounts EOY" xfId="25397" xr:uid="{00000000-0005-0000-0000-000006620000}"/>
    <cellStyle name="60% - Accent6 24 4" xfId="25398" xr:uid="{00000000-0005-0000-0000-000007620000}"/>
    <cellStyle name="60% - Accent6 24 4 2" xfId="25399" xr:uid="{00000000-0005-0000-0000-000008620000}"/>
    <cellStyle name="60% - Accent6 24 4_Essbase BS Tax Accounts EOY" xfId="25400" xr:uid="{00000000-0005-0000-0000-000009620000}"/>
    <cellStyle name="60% - Accent6 24 5" xfId="25401" xr:uid="{00000000-0005-0000-0000-00000A620000}"/>
    <cellStyle name="60% - Accent6 24 5 2" xfId="25402" xr:uid="{00000000-0005-0000-0000-00000B620000}"/>
    <cellStyle name="60% - Accent6 24 5_Essbase BS Tax Accounts EOY" xfId="25403" xr:uid="{00000000-0005-0000-0000-00000C620000}"/>
    <cellStyle name="60% - Accent6 24 6" xfId="25404" xr:uid="{00000000-0005-0000-0000-00000D620000}"/>
    <cellStyle name="60% - Accent6 24 7" xfId="25405" xr:uid="{00000000-0005-0000-0000-00000E620000}"/>
    <cellStyle name="60% - Accent6 24_Basis Detail" xfId="25406" xr:uid="{00000000-0005-0000-0000-00000F620000}"/>
    <cellStyle name="60% - Accent6 25" xfId="25407" xr:uid="{00000000-0005-0000-0000-000010620000}"/>
    <cellStyle name="60% - Accent6 25 2" xfId="25408" xr:uid="{00000000-0005-0000-0000-000011620000}"/>
    <cellStyle name="60% - Accent6 25 2 2" xfId="25409" xr:uid="{00000000-0005-0000-0000-000012620000}"/>
    <cellStyle name="60% - Accent6 25 2 2 2" xfId="25410" xr:uid="{00000000-0005-0000-0000-000013620000}"/>
    <cellStyle name="60% - Accent6 25 2 2_Essbase BS Tax Accounts EOY" xfId="25411" xr:uid="{00000000-0005-0000-0000-000014620000}"/>
    <cellStyle name="60% - Accent6 25 2 3" xfId="25412" xr:uid="{00000000-0005-0000-0000-000015620000}"/>
    <cellStyle name="60% - Accent6 25 2 4" xfId="25413" xr:uid="{00000000-0005-0000-0000-000016620000}"/>
    <cellStyle name="60% - Accent6 25 2_Essbase BS Tax Accounts EOY" xfId="25414" xr:uid="{00000000-0005-0000-0000-000017620000}"/>
    <cellStyle name="60% - Accent6 25 3" xfId="25415" xr:uid="{00000000-0005-0000-0000-000018620000}"/>
    <cellStyle name="60% - Accent6 25 3 2" xfId="25416" xr:uid="{00000000-0005-0000-0000-000019620000}"/>
    <cellStyle name="60% - Accent6 25 3 2 2" xfId="25417" xr:uid="{00000000-0005-0000-0000-00001A620000}"/>
    <cellStyle name="60% - Accent6 25 3 2_Essbase BS Tax Accounts EOY" xfId="25418" xr:uid="{00000000-0005-0000-0000-00001B620000}"/>
    <cellStyle name="60% - Accent6 25 3 3" xfId="25419" xr:uid="{00000000-0005-0000-0000-00001C620000}"/>
    <cellStyle name="60% - Accent6 25 3 4" xfId="25420" xr:uid="{00000000-0005-0000-0000-00001D620000}"/>
    <cellStyle name="60% - Accent6 25 3_Essbase BS Tax Accounts EOY" xfId="25421" xr:uid="{00000000-0005-0000-0000-00001E620000}"/>
    <cellStyle name="60% - Accent6 25 4" xfId="25422" xr:uid="{00000000-0005-0000-0000-00001F620000}"/>
    <cellStyle name="60% - Accent6 25 4 2" xfId="25423" xr:uid="{00000000-0005-0000-0000-000020620000}"/>
    <cellStyle name="60% - Accent6 25 4_Essbase BS Tax Accounts EOY" xfId="25424" xr:uid="{00000000-0005-0000-0000-000021620000}"/>
    <cellStyle name="60% - Accent6 25 5" xfId="25425" xr:uid="{00000000-0005-0000-0000-000022620000}"/>
    <cellStyle name="60% - Accent6 25 6" xfId="25426" xr:uid="{00000000-0005-0000-0000-000023620000}"/>
    <cellStyle name="60% - Accent6 25_Essbase BS Tax Accounts EOY" xfId="25427" xr:uid="{00000000-0005-0000-0000-000024620000}"/>
    <cellStyle name="60% - Accent6 26" xfId="25428" xr:uid="{00000000-0005-0000-0000-000025620000}"/>
    <cellStyle name="60% - Accent6 26 2" xfId="25429" xr:uid="{00000000-0005-0000-0000-000026620000}"/>
    <cellStyle name="60% - Accent6 26 2 2" xfId="25430" xr:uid="{00000000-0005-0000-0000-000027620000}"/>
    <cellStyle name="60% - Accent6 26 2 2 2" xfId="25431" xr:uid="{00000000-0005-0000-0000-000028620000}"/>
    <cellStyle name="60% - Accent6 26 2 2_Essbase BS Tax Accounts EOY" xfId="25432" xr:uid="{00000000-0005-0000-0000-000029620000}"/>
    <cellStyle name="60% - Accent6 26 2 3" xfId="25433" xr:uid="{00000000-0005-0000-0000-00002A620000}"/>
    <cellStyle name="60% - Accent6 26 2_Essbase BS Tax Accounts EOY" xfId="25434" xr:uid="{00000000-0005-0000-0000-00002B620000}"/>
    <cellStyle name="60% - Accent6 26 3" xfId="25435" xr:uid="{00000000-0005-0000-0000-00002C620000}"/>
    <cellStyle name="60% - Accent6 26 3 2" xfId="25436" xr:uid="{00000000-0005-0000-0000-00002D620000}"/>
    <cellStyle name="60% - Accent6 26 3_Essbase BS Tax Accounts EOY" xfId="25437" xr:uid="{00000000-0005-0000-0000-00002E620000}"/>
    <cellStyle name="60% - Accent6 26 4" xfId="25438" xr:uid="{00000000-0005-0000-0000-00002F620000}"/>
    <cellStyle name="60% - Accent6 26 5" xfId="25439" xr:uid="{00000000-0005-0000-0000-000030620000}"/>
    <cellStyle name="60% - Accent6 26 6" xfId="25440" xr:uid="{00000000-0005-0000-0000-000031620000}"/>
    <cellStyle name="60% - Accent6 26_Essbase BS Tax Accounts EOY" xfId="25441" xr:uid="{00000000-0005-0000-0000-000032620000}"/>
    <cellStyle name="60% - Accent6 27" xfId="25442" xr:uid="{00000000-0005-0000-0000-000033620000}"/>
    <cellStyle name="60% - Accent6 27 2" xfId="25443" xr:uid="{00000000-0005-0000-0000-000034620000}"/>
    <cellStyle name="60% - Accent6 27 2 2" xfId="25444" xr:uid="{00000000-0005-0000-0000-000035620000}"/>
    <cellStyle name="60% - Accent6 27 2 2 2" xfId="25445" xr:uid="{00000000-0005-0000-0000-000036620000}"/>
    <cellStyle name="60% - Accent6 27 2 2_Essbase BS Tax Accounts EOY" xfId="25446" xr:uid="{00000000-0005-0000-0000-000037620000}"/>
    <cellStyle name="60% - Accent6 27 2_Essbase BS Tax Accounts EOY" xfId="25447" xr:uid="{00000000-0005-0000-0000-000038620000}"/>
    <cellStyle name="60% - Accent6 27 3" xfId="25448" xr:uid="{00000000-0005-0000-0000-000039620000}"/>
    <cellStyle name="60% - Accent6 27 3 2" xfId="25449" xr:uid="{00000000-0005-0000-0000-00003A620000}"/>
    <cellStyle name="60% - Accent6 27 3_Essbase BS Tax Accounts EOY" xfId="25450" xr:uid="{00000000-0005-0000-0000-00003B620000}"/>
    <cellStyle name="60% - Accent6 27 4" xfId="25451" xr:uid="{00000000-0005-0000-0000-00003C620000}"/>
    <cellStyle name="60% - Accent6 27 5" xfId="25452" xr:uid="{00000000-0005-0000-0000-00003D620000}"/>
    <cellStyle name="60% - Accent6 27_Essbase BS Tax Accounts EOY" xfId="25453" xr:uid="{00000000-0005-0000-0000-00003E620000}"/>
    <cellStyle name="60% - Accent6 28" xfId="25454" xr:uid="{00000000-0005-0000-0000-00003F620000}"/>
    <cellStyle name="60% - Accent6 28 2" xfId="25455" xr:uid="{00000000-0005-0000-0000-000040620000}"/>
    <cellStyle name="60% - Accent6 28 2 2" xfId="25456" xr:uid="{00000000-0005-0000-0000-000041620000}"/>
    <cellStyle name="60% - Accent6 28 2_Essbase BS Tax Accounts EOY" xfId="25457" xr:uid="{00000000-0005-0000-0000-000042620000}"/>
    <cellStyle name="60% - Accent6 28_Essbase BS Tax Accounts EOY" xfId="25458" xr:uid="{00000000-0005-0000-0000-000043620000}"/>
    <cellStyle name="60% - Accent6 29" xfId="25459" xr:uid="{00000000-0005-0000-0000-000044620000}"/>
    <cellStyle name="60% - Accent6 29 2" xfId="25460" xr:uid="{00000000-0005-0000-0000-000045620000}"/>
    <cellStyle name="60% - Accent6 29 2 2" xfId="25461" xr:uid="{00000000-0005-0000-0000-000046620000}"/>
    <cellStyle name="60% - Accent6 29 2_Essbase BS Tax Accounts EOY" xfId="25462" xr:uid="{00000000-0005-0000-0000-000047620000}"/>
    <cellStyle name="60% - Accent6 29_Essbase BS Tax Accounts EOY" xfId="25463" xr:uid="{00000000-0005-0000-0000-000048620000}"/>
    <cellStyle name="60% - Accent6 3" xfId="25464" xr:uid="{00000000-0005-0000-0000-000049620000}"/>
    <cellStyle name="60% - Accent6 3 2" xfId="25465" xr:uid="{00000000-0005-0000-0000-00004A620000}"/>
    <cellStyle name="60% - Accent6 3 2 2" xfId="25466" xr:uid="{00000000-0005-0000-0000-00004B620000}"/>
    <cellStyle name="60% - Accent6 3 2 2 2" xfId="25467" xr:uid="{00000000-0005-0000-0000-00004C620000}"/>
    <cellStyle name="60% - Accent6 3 2 2 2 2" xfId="25468" xr:uid="{00000000-0005-0000-0000-00004D620000}"/>
    <cellStyle name="60% - Accent6 3 2 2 2_Essbase BS Tax Accounts EOY" xfId="25469" xr:uid="{00000000-0005-0000-0000-00004E620000}"/>
    <cellStyle name="60% - Accent6 3 2 2_Essbase BS Tax Accounts EOY" xfId="25470" xr:uid="{00000000-0005-0000-0000-00004F620000}"/>
    <cellStyle name="60% - Accent6 3 2 3" xfId="25471" xr:uid="{00000000-0005-0000-0000-000050620000}"/>
    <cellStyle name="60% - Accent6 3 2 3 2" xfId="25472" xr:uid="{00000000-0005-0000-0000-000051620000}"/>
    <cellStyle name="60% - Accent6 3 2 3 2 2" xfId="25473" xr:uid="{00000000-0005-0000-0000-000052620000}"/>
    <cellStyle name="60% - Accent6 3 2 3 2_Essbase BS Tax Accounts EOY" xfId="25474" xr:uid="{00000000-0005-0000-0000-000053620000}"/>
    <cellStyle name="60% - Accent6 3 2 3_Essbase BS Tax Accounts EOY" xfId="25475" xr:uid="{00000000-0005-0000-0000-000054620000}"/>
    <cellStyle name="60% - Accent6 3 2 4" xfId="25476" xr:uid="{00000000-0005-0000-0000-000055620000}"/>
    <cellStyle name="60% - Accent6 3 2 4 2" xfId="25477" xr:uid="{00000000-0005-0000-0000-000056620000}"/>
    <cellStyle name="60% - Accent6 3 2 4_Essbase BS Tax Accounts EOY" xfId="25478" xr:uid="{00000000-0005-0000-0000-000057620000}"/>
    <cellStyle name="60% - Accent6 3 2 5" xfId="25479" xr:uid="{00000000-0005-0000-0000-000058620000}"/>
    <cellStyle name="60% - Accent6 3 2 6" xfId="25480" xr:uid="{00000000-0005-0000-0000-000059620000}"/>
    <cellStyle name="60% - Accent6 3 2_Essbase BS Tax Accounts EOY" xfId="25481" xr:uid="{00000000-0005-0000-0000-00005A620000}"/>
    <cellStyle name="60% - Accent6 3 3" xfId="25482" xr:uid="{00000000-0005-0000-0000-00005B620000}"/>
    <cellStyle name="60% - Accent6 3 3 2" xfId="25483" xr:uid="{00000000-0005-0000-0000-00005C620000}"/>
    <cellStyle name="60% - Accent6 3 3 2 2" xfId="25484" xr:uid="{00000000-0005-0000-0000-00005D620000}"/>
    <cellStyle name="60% - Accent6 3 3 2_Essbase BS Tax Accounts EOY" xfId="25485" xr:uid="{00000000-0005-0000-0000-00005E620000}"/>
    <cellStyle name="60% - Accent6 3 3_Essbase BS Tax Accounts EOY" xfId="25486" xr:uid="{00000000-0005-0000-0000-00005F620000}"/>
    <cellStyle name="60% - Accent6 3 4" xfId="25487" xr:uid="{00000000-0005-0000-0000-000060620000}"/>
    <cellStyle name="60% - Accent6 3 4 2" xfId="25488" xr:uid="{00000000-0005-0000-0000-000061620000}"/>
    <cellStyle name="60% - Accent6 3 4_Essbase BS Tax Accounts EOY" xfId="25489" xr:uid="{00000000-0005-0000-0000-000062620000}"/>
    <cellStyle name="60% - Accent6 3 5" xfId="25490" xr:uid="{00000000-0005-0000-0000-000063620000}"/>
    <cellStyle name="60% - Accent6 3_Essbase BS Tax Accounts EOY" xfId="25491" xr:uid="{00000000-0005-0000-0000-000064620000}"/>
    <cellStyle name="60% - Accent6 30" xfId="25492" xr:uid="{00000000-0005-0000-0000-000065620000}"/>
    <cellStyle name="60% - Accent6 30 2" xfId="25493" xr:uid="{00000000-0005-0000-0000-000066620000}"/>
    <cellStyle name="60% - Accent6 30 2 2" xfId="25494" xr:uid="{00000000-0005-0000-0000-000067620000}"/>
    <cellStyle name="60% - Accent6 30 2_Essbase BS Tax Accounts EOY" xfId="25495" xr:uid="{00000000-0005-0000-0000-000068620000}"/>
    <cellStyle name="60% - Accent6 30_Essbase BS Tax Accounts EOY" xfId="25496" xr:uid="{00000000-0005-0000-0000-000069620000}"/>
    <cellStyle name="60% - Accent6 31" xfId="25497" xr:uid="{00000000-0005-0000-0000-00006A620000}"/>
    <cellStyle name="60% - Accent6 31 2" xfId="25498" xr:uid="{00000000-0005-0000-0000-00006B620000}"/>
    <cellStyle name="60% - Accent6 31 2 2" xfId="25499" xr:uid="{00000000-0005-0000-0000-00006C620000}"/>
    <cellStyle name="60% - Accent6 31 2_Essbase BS Tax Accounts EOY" xfId="25500" xr:uid="{00000000-0005-0000-0000-00006D620000}"/>
    <cellStyle name="60% - Accent6 31_Essbase BS Tax Accounts EOY" xfId="25501" xr:uid="{00000000-0005-0000-0000-00006E620000}"/>
    <cellStyle name="60% - Accent6 32" xfId="25502" xr:uid="{00000000-0005-0000-0000-00006F620000}"/>
    <cellStyle name="60% - Accent6 32 2" xfId="25503" xr:uid="{00000000-0005-0000-0000-000070620000}"/>
    <cellStyle name="60% - Accent6 32 2 2" xfId="25504" xr:uid="{00000000-0005-0000-0000-000071620000}"/>
    <cellStyle name="60% - Accent6 32 2_Essbase BS Tax Accounts EOY" xfId="25505" xr:uid="{00000000-0005-0000-0000-000072620000}"/>
    <cellStyle name="60% - Accent6 32_Essbase BS Tax Accounts EOY" xfId="25506" xr:uid="{00000000-0005-0000-0000-000073620000}"/>
    <cellStyle name="60% - Accent6 33" xfId="25507" xr:uid="{00000000-0005-0000-0000-000074620000}"/>
    <cellStyle name="60% - Accent6 33 2" xfId="25508" xr:uid="{00000000-0005-0000-0000-000075620000}"/>
    <cellStyle name="60% - Accent6 33 2 2" xfId="25509" xr:uid="{00000000-0005-0000-0000-000076620000}"/>
    <cellStyle name="60% - Accent6 33 2_Essbase BS Tax Accounts EOY" xfId="25510" xr:uid="{00000000-0005-0000-0000-000077620000}"/>
    <cellStyle name="60% - Accent6 33_Essbase BS Tax Accounts EOY" xfId="25511" xr:uid="{00000000-0005-0000-0000-000078620000}"/>
    <cellStyle name="60% - Accent6 34" xfId="25512" xr:uid="{00000000-0005-0000-0000-000079620000}"/>
    <cellStyle name="60% - Accent6 34 2" xfId="25513" xr:uid="{00000000-0005-0000-0000-00007A620000}"/>
    <cellStyle name="60% - Accent6 34 2 2" xfId="25514" xr:uid="{00000000-0005-0000-0000-00007B620000}"/>
    <cellStyle name="60% - Accent6 34 2_Essbase BS Tax Accounts EOY" xfId="25515" xr:uid="{00000000-0005-0000-0000-00007C620000}"/>
    <cellStyle name="60% - Accent6 34_Essbase BS Tax Accounts EOY" xfId="25516" xr:uid="{00000000-0005-0000-0000-00007D620000}"/>
    <cellStyle name="60% - Accent6 35" xfId="25517" xr:uid="{00000000-0005-0000-0000-00007E620000}"/>
    <cellStyle name="60% - Accent6 35 2" xfId="25518" xr:uid="{00000000-0005-0000-0000-00007F620000}"/>
    <cellStyle name="60% - Accent6 35 2 2" xfId="25519" xr:uid="{00000000-0005-0000-0000-000080620000}"/>
    <cellStyle name="60% - Accent6 35 2_Essbase BS Tax Accounts EOY" xfId="25520" xr:uid="{00000000-0005-0000-0000-000081620000}"/>
    <cellStyle name="60% - Accent6 35_Essbase BS Tax Accounts EOY" xfId="25521" xr:uid="{00000000-0005-0000-0000-000082620000}"/>
    <cellStyle name="60% - Accent6 36" xfId="25522" xr:uid="{00000000-0005-0000-0000-000083620000}"/>
    <cellStyle name="60% - Accent6 36 2" xfId="25523" xr:uid="{00000000-0005-0000-0000-000084620000}"/>
    <cellStyle name="60% - Accent6 36 2 2" xfId="25524" xr:uid="{00000000-0005-0000-0000-000085620000}"/>
    <cellStyle name="60% - Accent6 36 2_Essbase BS Tax Accounts EOY" xfId="25525" xr:uid="{00000000-0005-0000-0000-000086620000}"/>
    <cellStyle name="60% - Accent6 36_Essbase BS Tax Accounts EOY" xfId="25526" xr:uid="{00000000-0005-0000-0000-000087620000}"/>
    <cellStyle name="60% - Accent6 37" xfId="25527" xr:uid="{00000000-0005-0000-0000-000088620000}"/>
    <cellStyle name="60% - Accent6 37 2" xfId="25528" xr:uid="{00000000-0005-0000-0000-000089620000}"/>
    <cellStyle name="60% - Accent6 37 2 2" xfId="25529" xr:uid="{00000000-0005-0000-0000-00008A620000}"/>
    <cellStyle name="60% - Accent6 37 2_Essbase BS Tax Accounts EOY" xfId="25530" xr:uid="{00000000-0005-0000-0000-00008B620000}"/>
    <cellStyle name="60% - Accent6 37_Essbase BS Tax Accounts EOY" xfId="25531" xr:uid="{00000000-0005-0000-0000-00008C620000}"/>
    <cellStyle name="60% - Accent6 38" xfId="25532" xr:uid="{00000000-0005-0000-0000-00008D620000}"/>
    <cellStyle name="60% - Accent6 38 2" xfId="25533" xr:uid="{00000000-0005-0000-0000-00008E620000}"/>
    <cellStyle name="60% - Accent6 38 2 2" xfId="25534" xr:uid="{00000000-0005-0000-0000-00008F620000}"/>
    <cellStyle name="60% - Accent6 38 2_Essbase BS Tax Accounts EOY" xfId="25535" xr:uid="{00000000-0005-0000-0000-000090620000}"/>
    <cellStyle name="60% - Accent6 38_Essbase BS Tax Accounts EOY" xfId="25536" xr:uid="{00000000-0005-0000-0000-000091620000}"/>
    <cellStyle name="60% - Accent6 39" xfId="25537" xr:uid="{00000000-0005-0000-0000-000092620000}"/>
    <cellStyle name="60% - Accent6 39 2" xfId="25538" xr:uid="{00000000-0005-0000-0000-000093620000}"/>
    <cellStyle name="60% - Accent6 39 2 2" xfId="25539" xr:uid="{00000000-0005-0000-0000-000094620000}"/>
    <cellStyle name="60% - Accent6 39 2_Essbase BS Tax Accounts EOY" xfId="25540" xr:uid="{00000000-0005-0000-0000-000095620000}"/>
    <cellStyle name="60% - Accent6 39_Essbase BS Tax Accounts EOY" xfId="25541" xr:uid="{00000000-0005-0000-0000-000096620000}"/>
    <cellStyle name="60% - Accent6 4" xfId="25542" xr:uid="{00000000-0005-0000-0000-000097620000}"/>
    <cellStyle name="60% - Accent6 4 2" xfId="25543" xr:uid="{00000000-0005-0000-0000-000098620000}"/>
    <cellStyle name="60% - Accent6 4 2 2" xfId="25544" xr:uid="{00000000-0005-0000-0000-000099620000}"/>
    <cellStyle name="60% - Accent6 4 2 2 2" xfId="25545" xr:uid="{00000000-0005-0000-0000-00009A620000}"/>
    <cellStyle name="60% - Accent6 4 2 2 2 2" xfId="25546" xr:uid="{00000000-0005-0000-0000-00009B620000}"/>
    <cellStyle name="60% - Accent6 4 2 2 2_Essbase BS Tax Accounts EOY" xfId="25547" xr:uid="{00000000-0005-0000-0000-00009C620000}"/>
    <cellStyle name="60% - Accent6 4 2 2_Essbase BS Tax Accounts EOY" xfId="25548" xr:uid="{00000000-0005-0000-0000-00009D620000}"/>
    <cellStyle name="60% - Accent6 4 2 3" xfId="25549" xr:uid="{00000000-0005-0000-0000-00009E620000}"/>
    <cellStyle name="60% - Accent6 4 2 3 2" xfId="25550" xr:uid="{00000000-0005-0000-0000-00009F620000}"/>
    <cellStyle name="60% - Accent6 4 2 3 2 2" xfId="25551" xr:uid="{00000000-0005-0000-0000-0000A0620000}"/>
    <cellStyle name="60% - Accent6 4 2 3 2_Essbase BS Tax Accounts EOY" xfId="25552" xr:uid="{00000000-0005-0000-0000-0000A1620000}"/>
    <cellStyle name="60% - Accent6 4 2 3_Essbase BS Tax Accounts EOY" xfId="25553" xr:uid="{00000000-0005-0000-0000-0000A2620000}"/>
    <cellStyle name="60% - Accent6 4 2 4" xfId="25554" xr:uid="{00000000-0005-0000-0000-0000A3620000}"/>
    <cellStyle name="60% - Accent6 4 2 4 2" xfId="25555" xr:uid="{00000000-0005-0000-0000-0000A4620000}"/>
    <cellStyle name="60% - Accent6 4 2 4_Essbase BS Tax Accounts EOY" xfId="25556" xr:uid="{00000000-0005-0000-0000-0000A5620000}"/>
    <cellStyle name="60% - Accent6 4 2 5" xfId="25557" xr:uid="{00000000-0005-0000-0000-0000A6620000}"/>
    <cellStyle name="60% - Accent6 4 2 6" xfId="25558" xr:uid="{00000000-0005-0000-0000-0000A7620000}"/>
    <cellStyle name="60% - Accent6 4 2 7" xfId="25559" xr:uid="{00000000-0005-0000-0000-0000A8620000}"/>
    <cellStyle name="60% - Accent6 4 2_Essbase BS Tax Accounts EOY" xfId="25560" xr:uid="{00000000-0005-0000-0000-0000A9620000}"/>
    <cellStyle name="60% - Accent6 4 3" xfId="25561" xr:uid="{00000000-0005-0000-0000-0000AA620000}"/>
    <cellStyle name="60% - Accent6 4 3 2" xfId="25562" xr:uid="{00000000-0005-0000-0000-0000AB620000}"/>
    <cellStyle name="60% - Accent6 4 3 2 2" xfId="25563" xr:uid="{00000000-0005-0000-0000-0000AC620000}"/>
    <cellStyle name="60% - Accent6 4 3 2_Essbase BS Tax Accounts EOY" xfId="25564" xr:uid="{00000000-0005-0000-0000-0000AD620000}"/>
    <cellStyle name="60% - Accent6 4 3_Essbase BS Tax Accounts EOY" xfId="25565" xr:uid="{00000000-0005-0000-0000-0000AE620000}"/>
    <cellStyle name="60% - Accent6 4 4" xfId="25566" xr:uid="{00000000-0005-0000-0000-0000AF620000}"/>
    <cellStyle name="60% - Accent6 4 4 2" xfId="25567" xr:uid="{00000000-0005-0000-0000-0000B0620000}"/>
    <cellStyle name="60% - Accent6 4 4_Essbase BS Tax Accounts EOY" xfId="25568" xr:uid="{00000000-0005-0000-0000-0000B1620000}"/>
    <cellStyle name="60% - Accent6 4_Essbase BS Tax Accounts EOY" xfId="25569" xr:uid="{00000000-0005-0000-0000-0000B2620000}"/>
    <cellStyle name="60% - Accent6 40" xfId="25570" xr:uid="{00000000-0005-0000-0000-0000B3620000}"/>
    <cellStyle name="60% - Accent6 40 2" xfId="25571" xr:uid="{00000000-0005-0000-0000-0000B4620000}"/>
    <cellStyle name="60% - Accent6 40 2 2" xfId="25572" xr:uid="{00000000-0005-0000-0000-0000B5620000}"/>
    <cellStyle name="60% - Accent6 40 2_Essbase BS Tax Accounts EOY" xfId="25573" xr:uid="{00000000-0005-0000-0000-0000B6620000}"/>
    <cellStyle name="60% - Accent6 40_Essbase BS Tax Accounts EOY" xfId="25574" xr:uid="{00000000-0005-0000-0000-0000B7620000}"/>
    <cellStyle name="60% - Accent6 41" xfId="25575" xr:uid="{00000000-0005-0000-0000-0000B8620000}"/>
    <cellStyle name="60% - Accent6 41 2" xfId="25576" xr:uid="{00000000-0005-0000-0000-0000B9620000}"/>
    <cellStyle name="60% - Accent6 41 2 2" xfId="25577" xr:uid="{00000000-0005-0000-0000-0000BA620000}"/>
    <cellStyle name="60% - Accent6 41 2_Essbase BS Tax Accounts EOY" xfId="25578" xr:uid="{00000000-0005-0000-0000-0000BB620000}"/>
    <cellStyle name="60% - Accent6 41_Essbase BS Tax Accounts EOY" xfId="25579" xr:uid="{00000000-0005-0000-0000-0000BC620000}"/>
    <cellStyle name="60% - Accent6 42" xfId="25580" xr:uid="{00000000-0005-0000-0000-0000BD620000}"/>
    <cellStyle name="60% - Accent6 42 2" xfId="25581" xr:uid="{00000000-0005-0000-0000-0000BE620000}"/>
    <cellStyle name="60% - Accent6 42 2 2" xfId="25582" xr:uid="{00000000-0005-0000-0000-0000BF620000}"/>
    <cellStyle name="60% - Accent6 42 2_Essbase BS Tax Accounts EOY" xfId="25583" xr:uid="{00000000-0005-0000-0000-0000C0620000}"/>
    <cellStyle name="60% - Accent6 42_Essbase BS Tax Accounts EOY" xfId="25584" xr:uid="{00000000-0005-0000-0000-0000C1620000}"/>
    <cellStyle name="60% - Accent6 43" xfId="25585" xr:uid="{00000000-0005-0000-0000-0000C2620000}"/>
    <cellStyle name="60% - Accent6 43 2" xfId="25586" xr:uid="{00000000-0005-0000-0000-0000C3620000}"/>
    <cellStyle name="60% - Accent6 43 2 2" xfId="25587" xr:uid="{00000000-0005-0000-0000-0000C4620000}"/>
    <cellStyle name="60% - Accent6 43 2_Essbase BS Tax Accounts EOY" xfId="25588" xr:uid="{00000000-0005-0000-0000-0000C5620000}"/>
    <cellStyle name="60% - Accent6 43_Essbase BS Tax Accounts EOY" xfId="25589" xr:uid="{00000000-0005-0000-0000-0000C6620000}"/>
    <cellStyle name="60% - Accent6 44" xfId="25590" xr:uid="{00000000-0005-0000-0000-0000C7620000}"/>
    <cellStyle name="60% - Accent6 44 2" xfId="25591" xr:uid="{00000000-0005-0000-0000-0000C8620000}"/>
    <cellStyle name="60% - Accent6 44 2 2" xfId="25592" xr:uid="{00000000-0005-0000-0000-0000C9620000}"/>
    <cellStyle name="60% - Accent6 44 2_Essbase BS Tax Accounts EOY" xfId="25593" xr:uid="{00000000-0005-0000-0000-0000CA620000}"/>
    <cellStyle name="60% - Accent6 44_Essbase BS Tax Accounts EOY" xfId="25594" xr:uid="{00000000-0005-0000-0000-0000CB620000}"/>
    <cellStyle name="60% - Accent6 45" xfId="25595" xr:uid="{00000000-0005-0000-0000-0000CC620000}"/>
    <cellStyle name="60% - Accent6 45 2" xfId="25596" xr:uid="{00000000-0005-0000-0000-0000CD620000}"/>
    <cellStyle name="60% - Accent6 45 2 2" xfId="25597" xr:uid="{00000000-0005-0000-0000-0000CE620000}"/>
    <cellStyle name="60% - Accent6 45 2_Essbase BS Tax Accounts EOY" xfId="25598" xr:uid="{00000000-0005-0000-0000-0000CF620000}"/>
    <cellStyle name="60% - Accent6 45_Essbase BS Tax Accounts EOY" xfId="25599" xr:uid="{00000000-0005-0000-0000-0000D0620000}"/>
    <cellStyle name="60% - Accent6 46" xfId="25600" xr:uid="{00000000-0005-0000-0000-0000D1620000}"/>
    <cellStyle name="60% - Accent6 46 2" xfId="25601" xr:uid="{00000000-0005-0000-0000-0000D2620000}"/>
    <cellStyle name="60% - Accent6 46 2 2" xfId="25602" xr:uid="{00000000-0005-0000-0000-0000D3620000}"/>
    <cellStyle name="60% - Accent6 46 2_Essbase BS Tax Accounts EOY" xfId="25603" xr:uid="{00000000-0005-0000-0000-0000D4620000}"/>
    <cellStyle name="60% - Accent6 46_Essbase BS Tax Accounts EOY" xfId="25604" xr:uid="{00000000-0005-0000-0000-0000D5620000}"/>
    <cellStyle name="60% - Accent6 47" xfId="25605" xr:uid="{00000000-0005-0000-0000-0000D6620000}"/>
    <cellStyle name="60% - Accent6 47 2" xfId="25606" xr:uid="{00000000-0005-0000-0000-0000D7620000}"/>
    <cellStyle name="60% - Accent6 47 2 2" xfId="25607" xr:uid="{00000000-0005-0000-0000-0000D8620000}"/>
    <cellStyle name="60% - Accent6 47 2_Essbase BS Tax Accounts EOY" xfId="25608" xr:uid="{00000000-0005-0000-0000-0000D9620000}"/>
    <cellStyle name="60% - Accent6 47_Essbase BS Tax Accounts EOY" xfId="25609" xr:uid="{00000000-0005-0000-0000-0000DA620000}"/>
    <cellStyle name="60% - Accent6 48" xfId="25610" xr:uid="{00000000-0005-0000-0000-0000DB620000}"/>
    <cellStyle name="60% - Accent6 48 2" xfId="25611" xr:uid="{00000000-0005-0000-0000-0000DC620000}"/>
    <cellStyle name="60% - Accent6 48 2 2" xfId="25612" xr:uid="{00000000-0005-0000-0000-0000DD620000}"/>
    <cellStyle name="60% - Accent6 48 2_Essbase BS Tax Accounts EOY" xfId="25613" xr:uid="{00000000-0005-0000-0000-0000DE620000}"/>
    <cellStyle name="60% - Accent6 48_Essbase BS Tax Accounts EOY" xfId="25614" xr:uid="{00000000-0005-0000-0000-0000DF620000}"/>
    <cellStyle name="60% - Accent6 49" xfId="25615" xr:uid="{00000000-0005-0000-0000-0000E0620000}"/>
    <cellStyle name="60% - Accent6 49 2" xfId="25616" xr:uid="{00000000-0005-0000-0000-0000E1620000}"/>
    <cellStyle name="60% - Accent6 49 2 2" xfId="25617" xr:uid="{00000000-0005-0000-0000-0000E2620000}"/>
    <cellStyle name="60% - Accent6 49 2_Essbase BS Tax Accounts EOY" xfId="25618" xr:uid="{00000000-0005-0000-0000-0000E3620000}"/>
    <cellStyle name="60% - Accent6 49_Essbase BS Tax Accounts EOY" xfId="25619" xr:uid="{00000000-0005-0000-0000-0000E4620000}"/>
    <cellStyle name="60% - Accent6 5" xfId="25620" xr:uid="{00000000-0005-0000-0000-0000E5620000}"/>
    <cellStyle name="60% - Accent6 5 2" xfId="25621" xr:uid="{00000000-0005-0000-0000-0000E6620000}"/>
    <cellStyle name="60% - Accent6 5 2 2" xfId="25622" xr:uid="{00000000-0005-0000-0000-0000E7620000}"/>
    <cellStyle name="60% - Accent6 5 2 2 2" xfId="25623" xr:uid="{00000000-0005-0000-0000-0000E8620000}"/>
    <cellStyle name="60% - Accent6 5 2 2 2 2" xfId="25624" xr:uid="{00000000-0005-0000-0000-0000E9620000}"/>
    <cellStyle name="60% - Accent6 5 2 2 2_Essbase BS Tax Accounts EOY" xfId="25625" xr:uid="{00000000-0005-0000-0000-0000EA620000}"/>
    <cellStyle name="60% - Accent6 5 2 2_Essbase BS Tax Accounts EOY" xfId="25626" xr:uid="{00000000-0005-0000-0000-0000EB620000}"/>
    <cellStyle name="60% - Accent6 5 2 3" xfId="25627" xr:uid="{00000000-0005-0000-0000-0000EC620000}"/>
    <cellStyle name="60% - Accent6 5 2 3 2" xfId="25628" xr:uid="{00000000-0005-0000-0000-0000ED620000}"/>
    <cellStyle name="60% - Accent6 5 2 3 2 2" xfId="25629" xr:uid="{00000000-0005-0000-0000-0000EE620000}"/>
    <cellStyle name="60% - Accent6 5 2 3 2_Essbase BS Tax Accounts EOY" xfId="25630" xr:uid="{00000000-0005-0000-0000-0000EF620000}"/>
    <cellStyle name="60% - Accent6 5 2 3_Essbase BS Tax Accounts EOY" xfId="25631" xr:uid="{00000000-0005-0000-0000-0000F0620000}"/>
    <cellStyle name="60% - Accent6 5 2 4" xfId="25632" xr:uid="{00000000-0005-0000-0000-0000F1620000}"/>
    <cellStyle name="60% - Accent6 5 2 4 2" xfId="25633" xr:uid="{00000000-0005-0000-0000-0000F2620000}"/>
    <cellStyle name="60% - Accent6 5 2 4_Essbase BS Tax Accounts EOY" xfId="25634" xr:uid="{00000000-0005-0000-0000-0000F3620000}"/>
    <cellStyle name="60% - Accent6 5 2 5" xfId="25635" xr:uid="{00000000-0005-0000-0000-0000F4620000}"/>
    <cellStyle name="60% - Accent6 5 2_Essbase BS Tax Accounts EOY" xfId="25636" xr:uid="{00000000-0005-0000-0000-0000F5620000}"/>
    <cellStyle name="60% - Accent6 5 3" xfId="25637" xr:uid="{00000000-0005-0000-0000-0000F6620000}"/>
    <cellStyle name="60% - Accent6 5 3 2" xfId="25638" xr:uid="{00000000-0005-0000-0000-0000F7620000}"/>
    <cellStyle name="60% - Accent6 5 3 2 2" xfId="25639" xr:uid="{00000000-0005-0000-0000-0000F8620000}"/>
    <cellStyle name="60% - Accent6 5 3 2_Essbase BS Tax Accounts EOY" xfId="25640" xr:uid="{00000000-0005-0000-0000-0000F9620000}"/>
    <cellStyle name="60% - Accent6 5 3_Essbase BS Tax Accounts EOY" xfId="25641" xr:uid="{00000000-0005-0000-0000-0000FA620000}"/>
    <cellStyle name="60% - Accent6 5 4" xfId="25642" xr:uid="{00000000-0005-0000-0000-0000FB620000}"/>
    <cellStyle name="60% - Accent6 5 4 2" xfId="25643" xr:uid="{00000000-0005-0000-0000-0000FC620000}"/>
    <cellStyle name="60% - Accent6 5 4_Essbase BS Tax Accounts EOY" xfId="25644" xr:uid="{00000000-0005-0000-0000-0000FD620000}"/>
    <cellStyle name="60% - Accent6 5_Essbase BS Tax Accounts EOY" xfId="25645" xr:uid="{00000000-0005-0000-0000-0000FE620000}"/>
    <cellStyle name="60% - Accent6 50" xfId="25646" xr:uid="{00000000-0005-0000-0000-0000FF620000}"/>
    <cellStyle name="60% - Accent6 50 2" xfId="25647" xr:uid="{00000000-0005-0000-0000-000000630000}"/>
    <cellStyle name="60% - Accent6 50 2 2" xfId="25648" xr:uid="{00000000-0005-0000-0000-000001630000}"/>
    <cellStyle name="60% - Accent6 50 2_Essbase BS Tax Accounts EOY" xfId="25649" xr:uid="{00000000-0005-0000-0000-000002630000}"/>
    <cellStyle name="60% - Accent6 50_Essbase BS Tax Accounts EOY" xfId="25650" xr:uid="{00000000-0005-0000-0000-000003630000}"/>
    <cellStyle name="60% - Accent6 51" xfId="25651" xr:uid="{00000000-0005-0000-0000-000004630000}"/>
    <cellStyle name="60% - Accent6 51 2" xfId="25652" xr:uid="{00000000-0005-0000-0000-000005630000}"/>
    <cellStyle name="60% - Accent6 51 2 2" xfId="25653" xr:uid="{00000000-0005-0000-0000-000006630000}"/>
    <cellStyle name="60% - Accent6 51 2_Essbase BS Tax Accounts EOY" xfId="25654" xr:uid="{00000000-0005-0000-0000-000007630000}"/>
    <cellStyle name="60% - Accent6 51_Essbase BS Tax Accounts EOY" xfId="25655" xr:uid="{00000000-0005-0000-0000-000008630000}"/>
    <cellStyle name="60% - Accent6 52" xfId="25656" xr:uid="{00000000-0005-0000-0000-000009630000}"/>
    <cellStyle name="60% - Accent6 52 2" xfId="25657" xr:uid="{00000000-0005-0000-0000-00000A630000}"/>
    <cellStyle name="60% - Accent6 52 2 2" xfId="25658" xr:uid="{00000000-0005-0000-0000-00000B630000}"/>
    <cellStyle name="60% - Accent6 52 2_Essbase BS Tax Accounts EOY" xfId="25659" xr:uid="{00000000-0005-0000-0000-00000C630000}"/>
    <cellStyle name="60% - Accent6 52_Essbase BS Tax Accounts EOY" xfId="25660" xr:uid="{00000000-0005-0000-0000-00000D630000}"/>
    <cellStyle name="60% - Accent6 53" xfId="25661" xr:uid="{00000000-0005-0000-0000-00000E630000}"/>
    <cellStyle name="60% - Accent6 53 2" xfId="25662" xr:uid="{00000000-0005-0000-0000-00000F630000}"/>
    <cellStyle name="60% - Accent6 53 2 2" xfId="25663" xr:uid="{00000000-0005-0000-0000-000010630000}"/>
    <cellStyle name="60% - Accent6 53 2_Essbase BS Tax Accounts EOY" xfId="25664" xr:uid="{00000000-0005-0000-0000-000011630000}"/>
    <cellStyle name="60% - Accent6 53_Essbase BS Tax Accounts EOY" xfId="25665" xr:uid="{00000000-0005-0000-0000-000012630000}"/>
    <cellStyle name="60% - Accent6 54" xfId="25666" xr:uid="{00000000-0005-0000-0000-000013630000}"/>
    <cellStyle name="60% - Accent6 54 2" xfId="25667" xr:uid="{00000000-0005-0000-0000-000014630000}"/>
    <cellStyle name="60% - Accent6 54 2 2" xfId="25668" xr:uid="{00000000-0005-0000-0000-000015630000}"/>
    <cellStyle name="60% - Accent6 54 2_Essbase BS Tax Accounts EOY" xfId="25669" xr:uid="{00000000-0005-0000-0000-000016630000}"/>
    <cellStyle name="60% - Accent6 54_Essbase BS Tax Accounts EOY" xfId="25670" xr:uid="{00000000-0005-0000-0000-000017630000}"/>
    <cellStyle name="60% - Accent6 55" xfId="25671" xr:uid="{00000000-0005-0000-0000-000018630000}"/>
    <cellStyle name="60% - Accent6 55 2" xfId="25672" xr:uid="{00000000-0005-0000-0000-000019630000}"/>
    <cellStyle name="60% - Accent6 55 2 2" xfId="25673" xr:uid="{00000000-0005-0000-0000-00001A630000}"/>
    <cellStyle name="60% - Accent6 55 2_Essbase BS Tax Accounts EOY" xfId="25674" xr:uid="{00000000-0005-0000-0000-00001B630000}"/>
    <cellStyle name="60% - Accent6 55_Essbase BS Tax Accounts EOY" xfId="25675" xr:uid="{00000000-0005-0000-0000-00001C630000}"/>
    <cellStyle name="60% - Accent6 56" xfId="25676" xr:uid="{00000000-0005-0000-0000-00001D630000}"/>
    <cellStyle name="60% - Accent6 56 2" xfId="25677" xr:uid="{00000000-0005-0000-0000-00001E630000}"/>
    <cellStyle name="60% - Accent6 56 2 2" xfId="25678" xr:uid="{00000000-0005-0000-0000-00001F630000}"/>
    <cellStyle name="60% - Accent6 56 2_Essbase BS Tax Accounts EOY" xfId="25679" xr:uid="{00000000-0005-0000-0000-000020630000}"/>
    <cellStyle name="60% - Accent6 56_Essbase BS Tax Accounts EOY" xfId="25680" xr:uid="{00000000-0005-0000-0000-000021630000}"/>
    <cellStyle name="60% - Accent6 57" xfId="25681" xr:uid="{00000000-0005-0000-0000-000022630000}"/>
    <cellStyle name="60% - Accent6 57 2" xfId="25682" xr:uid="{00000000-0005-0000-0000-000023630000}"/>
    <cellStyle name="60% - Accent6 57 2 2" xfId="25683" xr:uid="{00000000-0005-0000-0000-000024630000}"/>
    <cellStyle name="60% - Accent6 57 2_Essbase BS Tax Accounts EOY" xfId="25684" xr:uid="{00000000-0005-0000-0000-000025630000}"/>
    <cellStyle name="60% - Accent6 57_Essbase BS Tax Accounts EOY" xfId="25685" xr:uid="{00000000-0005-0000-0000-000026630000}"/>
    <cellStyle name="60% - Accent6 58" xfId="25686" xr:uid="{00000000-0005-0000-0000-000027630000}"/>
    <cellStyle name="60% - Accent6 58 2" xfId="25687" xr:uid="{00000000-0005-0000-0000-000028630000}"/>
    <cellStyle name="60% - Accent6 58 2 2" xfId="25688" xr:uid="{00000000-0005-0000-0000-000029630000}"/>
    <cellStyle name="60% - Accent6 58 2_Essbase BS Tax Accounts EOY" xfId="25689" xr:uid="{00000000-0005-0000-0000-00002A630000}"/>
    <cellStyle name="60% - Accent6 58_Essbase BS Tax Accounts EOY" xfId="25690" xr:uid="{00000000-0005-0000-0000-00002B630000}"/>
    <cellStyle name="60% - Accent6 59" xfId="25691" xr:uid="{00000000-0005-0000-0000-00002C630000}"/>
    <cellStyle name="60% - Accent6 59 2" xfId="25692" xr:uid="{00000000-0005-0000-0000-00002D630000}"/>
    <cellStyle name="60% - Accent6 59 2 2" xfId="25693" xr:uid="{00000000-0005-0000-0000-00002E630000}"/>
    <cellStyle name="60% - Accent6 59 2_Essbase BS Tax Accounts EOY" xfId="25694" xr:uid="{00000000-0005-0000-0000-00002F630000}"/>
    <cellStyle name="60% - Accent6 59_Essbase BS Tax Accounts EOY" xfId="25695" xr:uid="{00000000-0005-0000-0000-000030630000}"/>
    <cellStyle name="60% - Accent6 6" xfId="25696" xr:uid="{00000000-0005-0000-0000-000031630000}"/>
    <cellStyle name="60% - Accent6 6 2" xfId="25697" xr:uid="{00000000-0005-0000-0000-000032630000}"/>
    <cellStyle name="60% - Accent6 6 2 2" xfId="25698" xr:uid="{00000000-0005-0000-0000-000033630000}"/>
    <cellStyle name="60% - Accent6 6 2 2 2" xfId="25699" xr:uid="{00000000-0005-0000-0000-000034630000}"/>
    <cellStyle name="60% - Accent6 6 2 2_Essbase BS Tax Accounts EOY" xfId="25700" xr:uid="{00000000-0005-0000-0000-000035630000}"/>
    <cellStyle name="60% - Accent6 6 2_Essbase BS Tax Accounts EOY" xfId="25701" xr:uid="{00000000-0005-0000-0000-000036630000}"/>
    <cellStyle name="60% - Accent6 6 3" xfId="25702" xr:uid="{00000000-0005-0000-0000-000037630000}"/>
    <cellStyle name="60% - Accent6 6 3 2" xfId="25703" xr:uid="{00000000-0005-0000-0000-000038630000}"/>
    <cellStyle name="60% - Accent6 6 3 2 2" xfId="25704" xr:uid="{00000000-0005-0000-0000-000039630000}"/>
    <cellStyle name="60% - Accent6 6 3 2_Essbase BS Tax Accounts EOY" xfId="25705" xr:uid="{00000000-0005-0000-0000-00003A630000}"/>
    <cellStyle name="60% - Accent6 6 3_Essbase BS Tax Accounts EOY" xfId="25706" xr:uid="{00000000-0005-0000-0000-00003B630000}"/>
    <cellStyle name="60% - Accent6 6 4" xfId="25707" xr:uid="{00000000-0005-0000-0000-00003C630000}"/>
    <cellStyle name="60% - Accent6 6 4 2" xfId="25708" xr:uid="{00000000-0005-0000-0000-00003D630000}"/>
    <cellStyle name="60% - Accent6 6 4_Essbase BS Tax Accounts EOY" xfId="25709" xr:uid="{00000000-0005-0000-0000-00003E630000}"/>
    <cellStyle name="60% - Accent6 6_Essbase BS Tax Accounts EOY" xfId="25710" xr:uid="{00000000-0005-0000-0000-00003F630000}"/>
    <cellStyle name="60% - Accent6 60" xfId="25711" xr:uid="{00000000-0005-0000-0000-000040630000}"/>
    <cellStyle name="60% - Accent6 60 2" xfId="25712" xr:uid="{00000000-0005-0000-0000-000041630000}"/>
    <cellStyle name="60% - Accent6 60 2 2" xfId="25713" xr:uid="{00000000-0005-0000-0000-000042630000}"/>
    <cellStyle name="60% - Accent6 60 2_Essbase BS Tax Accounts EOY" xfId="25714" xr:uid="{00000000-0005-0000-0000-000043630000}"/>
    <cellStyle name="60% - Accent6 60 3" xfId="25715" xr:uid="{00000000-0005-0000-0000-000044630000}"/>
    <cellStyle name="60% - Accent6 60_Essbase BS Tax Accounts EOY" xfId="25716" xr:uid="{00000000-0005-0000-0000-000045630000}"/>
    <cellStyle name="60% - Accent6 61" xfId="25717" xr:uid="{00000000-0005-0000-0000-000046630000}"/>
    <cellStyle name="60% - Accent6 61 2" xfId="25718" xr:uid="{00000000-0005-0000-0000-000047630000}"/>
    <cellStyle name="60% - Accent6 61_Essbase BS Tax Accounts EOY" xfId="25719" xr:uid="{00000000-0005-0000-0000-000048630000}"/>
    <cellStyle name="60% - Accent6 62" xfId="25720" xr:uid="{00000000-0005-0000-0000-000049630000}"/>
    <cellStyle name="60% - Accent6 62 2" xfId="25721" xr:uid="{00000000-0005-0000-0000-00004A630000}"/>
    <cellStyle name="60% - Accent6 62_Essbase BS Tax Accounts EOY" xfId="25722" xr:uid="{00000000-0005-0000-0000-00004B630000}"/>
    <cellStyle name="60% - Accent6 63" xfId="25723" xr:uid="{00000000-0005-0000-0000-00004C630000}"/>
    <cellStyle name="60% - Accent6 64" xfId="25724" xr:uid="{00000000-0005-0000-0000-00004D630000}"/>
    <cellStyle name="60% - Accent6 65" xfId="25725" xr:uid="{00000000-0005-0000-0000-00004E630000}"/>
    <cellStyle name="60% - Accent6 66" xfId="25726" xr:uid="{00000000-0005-0000-0000-00004F630000}"/>
    <cellStyle name="60% - Accent6 67" xfId="25727" xr:uid="{00000000-0005-0000-0000-000050630000}"/>
    <cellStyle name="60% - Accent6 68" xfId="25728" xr:uid="{00000000-0005-0000-0000-000051630000}"/>
    <cellStyle name="60% - Accent6 69" xfId="25729" xr:uid="{00000000-0005-0000-0000-000052630000}"/>
    <cellStyle name="60% - Accent6 7" xfId="25730" xr:uid="{00000000-0005-0000-0000-000053630000}"/>
    <cellStyle name="60% - Accent6 7 2" xfId="25731" xr:uid="{00000000-0005-0000-0000-000054630000}"/>
    <cellStyle name="60% - Accent6 7 2 2" xfId="25732" xr:uid="{00000000-0005-0000-0000-000055630000}"/>
    <cellStyle name="60% - Accent6 7 2 2 2" xfId="25733" xr:uid="{00000000-0005-0000-0000-000056630000}"/>
    <cellStyle name="60% - Accent6 7 2 2_Essbase BS Tax Accounts EOY" xfId="25734" xr:uid="{00000000-0005-0000-0000-000057630000}"/>
    <cellStyle name="60% - Accent6 7 2_Essbase BS Tax Accounts EOY" xfId="25735" xr:uid="{00000000-0005-0000-0000-000058630000}"/>
    <cellStyle name="60% - Accent6 7 3" xfId="25736" xr:uid="{00000000-0005-0000-0000-000059630000}"/>
    <cellStyle name="60% - Accent6 7 3 2" xfId="25737" xr:uid="{00000000-0005-0000-0000-00005A630000}"/>
    <cellStyle name="60% - Accent6 7 3 2 2" xfId="25738" xr:uid="{00000000-0005-0000-0000-00005B630000}"/>
    <cellStyle name="60% - Accent6 7 3 2_Essbase BS Tax Accounts EOY" xfId="25739" xr:uid="{00000000-0005-0000-0000-00005C630000}"/>
    <cellStyle name="60% - Accent6 7 3_Essbase BS Tax Accounts EOY" xfId="25740" xr:uid="{00000000-0005-0000-0000-00005D630000}"/>
    <cellStyle name="60% - Accent6 7 4" xfId="25741" xr:uid="{00000000-0005-0000-0000-00005E630000}"/>
    <cellStyle name="60% - Accent6 7 4 2" xfId="25742" xr:uid="{00000000-0005-0000-0000-00005F630000}"/>
    <cellStyle name="60% - Accent6 7 4_Essbase BS Tax Accounts EOY" xfId="25743" xr:uid="{00000000-0005-0000-0000-000060630000}"/>
    <cellStyle name="60% - Accent6 7_Essbase BS Tax Accounts EOY" xfId="25744" xr:uid="{00000000-0005-0000-0000-000061630000}"/>
    <cellStyle name="60% - Accent6 70" xfId="25745" xr:uid="{00000000-0005-0000-0000-000062630000}"/>
    <cellStyle name="60% - Accent6 71" xfId="25746" xr:uid="{00000000-0005-0000-0000-000063630000}"/>
    <cellStyle name="60% - Accent6 72" xfId="25747" xr:uid="{00000000-0005-0000-0000-000064630000}"/>
    <cellStyle name="60% - Accent6 73" xfId="25748" xr:uid="{00000000-0005-0000-0000-000065630000}"/>
    <cellStyle name="60% - Accent6 74" xfId="25749" xr:uid="{00000000-0005-0000-0000-000066630000}"/>
    <cellStyle name="60% - Accent6 75" xfId="25750" xr:uid="{00000000-0005-0000-0000-000067630000}"/>
    <cellStyle name="60% - Accent6 76" xfId="25751" xr:uid="{00000000-0005-0000-0000-000068630000}"/>
    <cellStyle name="60% - Accent6 77" xfId="25752" xr:uid="{00000000-0005-0000-0000-000069630000}"/>
    <cellStyle name="60% - Accent6 78" xfId="25753" xr:uid="{00000000-0005-0000-0000-00006A630000}"/>
    <cellStyle name="60% - Accent6 79" xfId="25754" xr:uid="{00000000-0005-0000-0000-00006B630000}"/>
    <cellStyle name="60% - Accent6 8" xfId="25755" xr:uid="{00000000-0005-0000-0000-00006C630000}"/>
    <cellStyle name="60% - Accent6 8 2" xfId="25756" xr:uid="{00000000-0005-0000-0000-00006D630000}"/>
    <cellStyle name="60% - Accent6 8 2 2" xfId="25757" xr:uid="{00000000-0005-0000-0000-00006E630000}"/>
    <cellStyle name="60% - Accent6 8 2 2 2" xfId="25758" xr:uid="{00000000-0005-0000-0000-00006F630000}"/>
    <cellStyle name="60% - Accent6 8 2 2_Essbase BS Tax Accounts EOY" xfId="25759" xr:uid="{00000000-0005-0000-0000-000070630000}"/>
    <cellStyle name="60% - Accent6 8 2_Essbase BS Tax Accounts EOY" xfId="25760" xr:uid="{00000000-0005-0000-0000-000071630000}"/>
    <cellStyle name="60% - Accent6 8 3" xfId="25761" xr:uid="{00000000-0005-0000-0000-000072630000}"/>
    <cellStyle name="60% - Accent6 8 3 2" xfId="25762" xr:uid="{00000000-0005-0000-0000-000073630000}"/>
    <cellStyle name="60% - Accent6 8 3 2 2" xfId="25763" xr:uid="{00000000-0005-0000-0000-000074630000}"/>
    <cellStyle name="60% - Accent6 8 3 2_Essbase BS Tax Accounts EOY" xfId="25764" xr:uid="{00000000-0005-0000-0000-000075630000}"/>
    <cellStyle name="60% - Accent6 8 3_Essbase BS Tax Accounts EOY" xfId="25765" xr:uid="{00000000-0005-0000-0000-000076630000}"/>
    <cellStyle name="60% - Accent6 8 4" xfId="25766" xr:uid="{00000000-0005-0000-0000-000077630000}"/>
    <cellStyle name="60% - Accent6 8 4 2" xfId="25767" xr:uid="{00000000-0005-0000-0000-000078630000}"/>
    <cellStyle name="60% - Accent6 8 4_Essbase BS Tax Accounts EOY" xfId="25768" xr:uid="{00000000-0005-0000-0000-000079630000}"/>
    <cellStyle name="60% - Accent6 8_Essbase BS Tax Accounts EOY" xfId="25769" xr:uid="{00000000-0005-0000-0000-00007A630000}"/>
    <cellStyle name="60% - Accent6 80" xfId="25770" xr:uid="{00000000-0005-0000-0000-00007B630000}"/>
    <cellStyle name="60% - Accent6 81" xfId="25771" xr:uid="{00000000-0005-0000-0000-00007C630000}"/>
    <cellStyle name="60% - Accent6 82" xfId="25772" xr:uid="{00000000-0005-0000-0000-00007D630000}"/>
    <cellStyle name="60% - Accent6 83" xfId="25773" xr:uid="{00000000-0005-0000-0000-00007E630000}"/>
    <cellStyle name="60% - Accent6 84" xfId="25774" xr:uid="{00000000-0005-0000-0000-00007F630000}"/>
    <cellStyle name="60% - Accent6 85" xfId="25775" xr:uid="{00000000-0005-0000-0000-000080630000}"/>
    <cellStyle name="60% - Accent6 86" xfId="25776" xr:uid="{00000000-0005-0000-0000-000081630000}"/>
    <cellStyle name="60% - Accent6 87" xfId="25777" xr:uid="{00000000-0005-0000-0000-000082630000}"/>
    <cellStyle name="60% - Accent6 88" xfId="25778" xr:uid="{00000000-0005-0000-0000-000083630000}"/>
    <cellStyle name="60% - Accent6 89" xfId="25779" xr:uid="{00000000-0005-0000-0000-000084630000}"/>
    <cellStyle name="60% - Accent6 9" xfId="25780" xr:uid="{00000000-0005-0000-0000-000085630000}"/>
    <cellStyle name="60% - Accent6 9 2" xfId="25781" xr:uid="{00000000-0005-0000-0000-000086630000}"/>
    <cellStyle name="60% - Accent6 9 2 2" xfId="25782" xr:uid="{00000000-0005-0000-0000-000087630000}"/>
    <cellStyle name="60% - Accent6 9 2 2 2" xfId="25783" xr:uid="{00000000-0005-0000-0000-000088630000}"/>
    <cellStyle name="60% - Accent6 9 2 2_Essbase BS Tax Accounts EOY" xfId="25784" xr:uid="{00000000-0005-0000-0000-000089630000}"/>
    <cellStyle name="60% - Accent6 9 2_Essbase BS Tax Accounts EOY" xfId="25785" xr:uid="{00000000-0005-0000-0000-00008A630000}"/>
    <cellStyle name="60% - Accent6 9 3" xfId="25786" xr:uid="{00000000-0005-0000-0000-00008B630000}"/>
    <cellStyle name="60% - Accent6 9 3 2" xfId="25787" xr:uid="{00000000-0005-0000-0000-00008C630000}"/>
    <cellStyle name="60% - Accent6 9 3 2 2" xfId="25788" xr:uid="{00000000-0005-0000-0000-00008D630000}"/>
    <cellStyle name="60% - Accent6 9 3 2_Essbase BS Tax Accounts EOY" xfId="25789" xr:uid="{00000000-0005-0000-0000-00008E630000}"/>
    <cellStyle name="60% - Accent6 9 3_Essbase BS Tax Accounts EOY" xfId="25790" xr:uid="{00000000-0005-0000-0000-00008F630000}"/>
    <cellStyle name="60% - Accent6 9 4" xfId="25791" xr:uid="{00000000-0005-0000-0000-000090630000}"/>
    <cellStyle name="60% - Accent6 9 4 2" xfId="25792" xr:uid="{00000000-0005-0000-0000-000091630000}"/>
    <cellStyle name="60% - Accent6 9 4_Essbase BS Tax Accounts EOY" xfId="25793" xr:uid="{00000000-0005-0000-0000-000092630000}"/>
    <cellStyle name="60% - Accent6 9_Essbase BS Tax Accounts EOY" xfId="25794" xr:uid="{00000000-0005-0000-0000-000093630000}"/>
    <cellStyle name="60% - Accent6 90" xfId="25795" xr:uid="{00000000-0005-0000-0000-000094630000}"/>
    <cellStyle name="60% - Accent6 91" xfId="25796" xr:uid="{00000000-0005-0000-0000-000095630000}"/>
    <cellStyle name="60% - Accent6 92" xfId="25797" xr:uid="{00000000-0005-0000-0000-000096630000}"/>
    <cellStyle name="60% - Accent6 93" xfId="25798" xr:uid="{00000000-0005-0000-0000-000097630000}"/>
    <cellStyle name="60% - Accent6 94" xfId="25799" xr:uid="{00000000-0005-0000-0000-000098630000}"/>
    <cellStyle name="60% - Accent6 95" xfId="25800" xr:uid="{00000000-0005-0000-0000-000099630000}"/>
    <cellStyle name="60% - Accent6 96" xfId="25801" xr:uid="{00000000-0005-0000-0000-00009A630000}"/>
    <cellStyle name="60% - Accent6 97" xfId="25802" xr:uid="{00000000-0005-0000-0000-00009B630000}"/>
    <cellStyle name="60% - Accent6 98" xfId="25803" xr:uid="{00000000-0005-0000-0000-00009C630000}"/>
    <cellStyle name="60% - Accent6 99" xfId="25804" xr:uid="{00000000-0005-0000-0000-00009D630000}"/>
    <cellStyle name="7" xfId="25805" xr:uid="{00000000-0005-0000-0000-00009E630000}"/>
    <cellStyle name="Accent1" xfId="19" builtinId="29" customBuiltin="1"/>
    <cellStyle name="Accent1 10" xfId="25806" xr:uid="{00000000-0005-0000-0000-0000A0630000}"/>
    <cellStyle name="Accent1 10 2" xfId="25807" xr:uid="{00000000-0005-0000-0000-0000A1630000}"/>
    <cellStyle name="Accent1 10 2 2" xfId="25808" xr:uid="{00000000-0005-0000-0000-0000A2630000}"/>
    <cellStyle name="Accent1 10 2 2 2" xfId="25809" xr:uid="{00000000-0005-0000-0000-0000A3630000}"/>
    <cellStyle name="Accent1 10 2 2_Essbase BS Tax Accounts EOY" xfId="25810" xr:uid="{00000000-0005-0000-0000-0000A4630000}"/>
    <cellStyle name="Accent1 10 2_Essbase BS Tax Accounts EOY" xfId="25811" xr:uid="{00000000-0005-0000-0000-0000A5630000}"/>
    <cellStyle name="Accent1 10 3" xfId="25812" xr:uid="{00000000-0005-0000-0000-0000A6630000}"/>
    <cellStyle name="Accent1 10 3 2" xfId="25813" xr:uid="{00000000-0005-0000-0000-0000A7630000}"/>
    <cellStyle name="Accent1 10 3 2 2" xfId="25814" xr:uid="{00000000-0005-0000-0000-0000A8630000}"/>
    <cellStyle name="Accent1 10 3 2_Essbase BS Tax Accounts EOY" xfId="25815" xr:uid="{00000000-0005-0000-0000-0000A9630000}"/>
    <cellStyle name="Accent1 10 3_Essbase BS Tax Accounts EOY" xfId="25816" xr:uid="{00000000-0005-0000-0000-0000AA630000}"/>
    <cellStyle name="Accent1 10 4" xfId="25817" xr:uid="{00000000-0005-0000-0000-0000AB630000}"/>
    <cellStyle name="Accent1 10 4 2" xfId="25818" xr:uid="{00000000-0005-0000-0000-0000AC630000}"/>
    <cellStyle name="Accent1 10 4_Essbase BS Tax Accounts EOY" xfId="25819" xr:uid="{00000000-0005-0000-0000-0000AD630000}"/>
    <cellStyle name="Accent1 10_Essbase BS Tax Accounts EOY" xfId="25820" xr:uid="{00000000-0005-0000-0000-0000AE630000}"/>
    <cellStyle name="Accent1 100" xfId="25821" xr:uid="{00000000-0005-0000-0000-0000AF630000}"/>
    <cellStyle name="Accent1 101" xfId="25822" xr:uid="{00000000-0005-0000-0000-0000B0630000}"/>
    <cellStyle name="Accent1 102" xfId="25823" xr:uid="{00000000-0005-0000-0000-0000B1630000}"/>
    <cellStyle name="Accent1 11" xfId="25824" xr:uid="{00000000-0005-0000-0000-0000B2630000}"/>
    <cellStyle name="Accent1 11 2" xfId="25825" xr:uid="{00000000-0005-0000-0000-0000B3630000}"/>
    <cellStyle name="Accent1 11 2 2" xfId="25826" xr:uid="{00000000-0005-0000-0000-0000B4630000}"/>
    <cellStyle name="Accent1 11 2 2 2" xfId="25827" xr:uid="{00000000-0005-0000-0000-0000B5630000}"/>
    <cellStyle name="Accent1 11 2 2_Essbase BS Tax Accounts EOY" xfId="25828" xr:uid="{00000000-0005-0000-0000-0000B6630000}"/>
    <cellStyle name="Accent1 11 2_Essbase BS Tax Accounts EOY" xfId="25829" xr:uid="{00000000-0005-0000-0000-0000B7630000}"/>
    <cellStyle name="Accent1 11 3" xfId="25830" xr:uid="{00000000-0005-0000-0000-0000B8630000}"/>
    <cellStyle name="Accent1 11 3 2" xfId="25831" xr:uid="{00000000-0005-0000-0000-0000B9630000}"/>
    <cellStyle name="Accent1 11 3 2 2" xfId="25832" xr:uid="{00000000-0005-0000-0000-0000BA630000}"/>
    <cellStyle name="Accent1 11 3 2_Essbase BS Tax Accounts EOY" xfId="25833" xr:uid="{00000000-0005-0000-0000-0000BB630000}"/>
    <cellStyle name="Accent1 11 3_Essbase BS Tax Accounts EOY" xfId="25834" xr:uid="{00000000-0005-0000-0000-0000BC630000}"/>
    <cellStyle name="Accent1 11 4" xfId="25835" xr:uid="{00000000-0005-0000-0000-0000BD630000}"/>
    <cellStyle name="Accent1 11 4 2" xfId="25836" xr:uid="{00000000-0005-0000-0000-0000BE630000}"/>
    <cellStyle name="Accent1 11 4_Essbase BS Tax Accounts EOY" xfId="25837" xr:uid="{00000000-0005-0000-0000-0000BF630000}"/>
    <cellStyle name="Accent1 11_Essbase BS Tax Accounts EOY" xfId="25838" xr:uid="{00000000-0005-0000-0000-0000C0630000}"/>
    <cellStyle name="Accent1 12" xfId="25839" xr:uid="{00000000-0005-0000-0000-0000C1630000}"/>
    <cellStyle name="Accent1 12 2" xfId="25840" xr:uid="{00000000-0005-0000-0000-0000C2630000}"/>
    <cellStyle name="Accent1 12 2 2" xfId="25841" xr:uid="{00000000-0005-0000-0000-0000C3630000}"/>
    <cellStyle name="Accent1 12 2 2 2" xfId="25842" xr:uid="{00000000-0005-0000-0000-0000C4630000}"/>
    <cellStyle name="Accent1 12 2 2_Essbase BS Tax Accounts EOY" xfId="25843" xr:uid="{00000000-0005-0000-0000-0000C5630000}"/>
    <cellStyle name="Accent1 12 2_Essbase BS Tax Accounts EOY" xfId="25844" xr:uid="{00000000-0005-0000-0000-0000C6630000}"/>
    <cellStyle name="Accent1 12 3" xfId="25845" xr:uid="{00000000-0005-0000-0000-0000C7630000}"/>
    <cellStyle name="Accent1 12 3 2" xfId="25846" xr:uid="{00000000-0005-0000-0000-0000C8630000}"/>
    <cellStyle name="Accent1 12 3 2 2" xfId="25847" xr:uid="{00000000-0005-0000-0000-0000C9630000}"/>
    <cellStyle name="Accent1 12 3 2_Essbase BS Tax Accounts EOY" xfId="25848" xr:uid="{00000000-0005-0000-0000-0000CA630000}"/>
    <cellStyle name="Accent1 12 3_Essbase BS Tax Accounts EOY" xfId="25849" xr:uid="{00000000-0005-0000-0000-0000CB630000}"/>
    <cellStyle name="Accent1 12 4" xfId="25850" xr:uid="{00000000-0005-0000-0000-0000CC630000}"/>
    <cellStyle name="Accent1 12 4 2" xfId="25851" xr:uid="{00000000-0005-0000-0000-0000CD630000}"/>
    <cellStyle name="Accent1 12 4_Essbase BS Tax Accounts EOY" xfId="25852" xr:uid="{00000000-0005-0000-0000-0000CE630000}"/>
    <cellStyle name="Accent1 12_Essbase BS Tax Accounts EOY" xfId="25853" xr:uid="{00000000-0005-0000-0000-0000CF630000}"/>
    <cellStyle name="Accent1 13" xfId="25854" xr:uid="{00000000-0005-0000-0000-0000D0630000}"/>
    <cellStyle name="Accent1 13 2" xfId="25855" xr:uid="{00000000-0005-0000-0000-0000D1630000}"/>
    <cellStyle name="Accent1 13 2 2" xfId="25856" xr:uid="{00000000-0005-0000-0000-0000D2630000}"/>
    <cellStyle name="Accent1 13 2 2 2" xfId="25857" xr:uid="{00000000-0005-0000-0000-0000D3630000}"/>
    <cellStyle name="Accent1 13 2 2_Essbase BS Tax Accounts EOY" xfId="25858" xr:uid="{00000000-0005-0000-0000-0000D4630000}"/>
    <cellStyle name="Accent1 13 2_Essbase BS Tax Accounts EOY" xfId="25859" xr:uid="{00000000-0005-0000-0000-0000D5630000}"/>
    <cellStyle name="Accent1 13 3" xfId="25860" xr:uid="{00000000-0005-0000-0000-0000D6630000}"/>
    <cellStyle name="Accent1 13 3 2" xfId="25861" xr:uid="{00000000-0005-0000-0000-0000D7630000}"/>
    <cellStyle name="Accent1 13 3 2 2" xfId="25862" xr:uid="{00000000-0005-0000-0000-0000D8630000}"/>
    <cellStyle name="Accent1 13 3 2_Essbase BS Tax Accounts EOY" xfId="25863" xr:uid="{00000000-0005-0000-0000-0000D9630000}"/>
    <cellStyle name="Accent1 13 3_Essbase BS Tax Accounts EOY" xfId="25864" xr:uid="{00000000-0005-0000-0000-0000DA630000}"/>
    <cellStyle name="Accent1 13 4" xfId="25865" xr:uid="{00000000-0005-0000-0000-0000DB630000}"/>
    <cellStyle name="Accent1 13 4 2" xfId="25866" xr:uid="{00000000-0005-0000-0000-0000DC630000}"/>
    <cellStyle name="Accent1 13 4_Essbase BS Tax Accounts EOY" xfId="25867" xr:uid="{00000000-0005-0000-0000-0000DD630000}"/>
    <cellStyle name="Accent1 13_Essbase BS Tax Accounts EOY" xfId="25868" xr:uid="{00000000-0005-0000-0000-0000DE630000}"/>
    <cellStyle name="Accent1 14" xfId="25869" xr:uid="{00000000-0005-0000-0000-0000DF630000}"/>
    <cellStyle name="Accent1 14 2" xfId="25870" xr:uid="{00000000-0005-0000-0000-0000E0630000}"/>
    <cellStyle name="Accent1 14 2 2" xfId="25871" xr:uid="{00000000-0005-0000-0000-0000E1630000}"/>
    <cellStyle name="Accent1 14 2 2 2" xfId="25872" xr:uid="{00000000-0005-0000-0000-0000E2630000}"/>
    <cellStyle name="Accent1 14 2 2_Essbase BS Tax Accounts EOY" xfId="25873" xr:uid="{00000000-0005-0000-0000-0000E3630000}"/>
    <cellStyle name="Accent1 14 2_Essbase BS Tax Accounts EOY" xfId="25874" xr:uid="{00000000-0005-0000-0000-0000E4630000}"/>
    <cellStyle name="Accent1 14 3" xfId="25875" xr:uid="{00000000-0005-0000-0000-0000E5630000}"/>
    <cellStyle name="Accent1 14 3 2" xfId="25876" xr:uid="{00000000-0005-0000-0000-0000E6630000}"/>
    <cellStyle name="Accent1 14 3 2 2" xfId="25877" xr:uid="{00000000-0005-0000-0000-0000E7630000}"/>
    <cellStyle name="Accent1 14 3 2_Essbase BS Tax Accounts EOY" xfId="25878" xr:uid="{00000000-0005-0000-0000-0000E8630000}"/>
    <cellStyle name="Accent1 14 3_Essbase BS Tax Accounts EOY" xfId="25879" xr:uid="{00000000-0005-0000-0000-0000E9630000}"/>
    <cellStyle name="Accent1 14 4" xfId="25880" xr:uid="{00000000-0005-0000-0000-0000EA630000}"/>
    <cellStyle name="Accent1 14 4 2" xfId="25881" xr:uid="{00000000-0005-0000-0000-0000EB630000}"/>
    <cellStyle name="Accent1 14 4_Essbase BS Tax Accounts EOY" xfId="25882" xr:uid="{00000000-0005-0000-0000-0000EC630000}"/>
    <cellStyle name="Accent1 14_Essbase BS Tax Accounts EOY" xfId="25883" xr:uid="{00000000-0005-0000-0000-0000ED630000}"/>
    <cellStyle name="Accent1 15" xfId="25884" xr:uid="{00000000-0005-0000-0000-0000EE630000}"/>
    <cellStyle name="Accent1 15 2" xfId="25885" xr:uid="{00000000-0005-0000-0000-0000EF630000}"/>
    <cellStyle name="Accent1 15 2 2" xfId="25886" xr:uid="{00000000-0005-0000-0000-0000F0630000}"/>
    <cellStyle name="Accent1 15 2 2 2" xfId="25887" xr:uid="{00000000-0005-0000-0000-0000F1630000}"/>
    <cellStyle name="Accent1 15 2 2_Essbase BS Tax Accounts EOY" xfId="25888" xr:uid="{00000000-0005-0000-0000-0000F2630000}"/>
    <cellStyle name="Accent1 15 2_Essbase BS Tax Accounts EOY" xfId="25889" xr:uid="{00000000-0005-0000-0000-0000F3630000}"/>
    <cellStyle name="Accent1 15 3" xfId="25890" xr:uid="{00000000-0005-0000-0000-0000F4630000}"/>
    <cellStyle name="Accent1 15 3 2" xfId="25891" xr:uid="{00000000-0005-0000-0000-0000F5630000}"/>
    <cellStyle name="Accent1 15 3 2 2" xfId="25892" xr:uid="{00000000-0005-0000-0000-0000F6630000}"/>
    <cellStyle name="Accent1 15 3 2_Essbase BS Tax Accounts EOY" xfId="25893" xr:uid="{00000000-0005-0000-0000-0000F7630000}"/>
    <cellStyle name="Accent1 15 3_Essbase BS Tax Accounts EOY" xfId="25894" xr:uid="{00000000-0005-0000-0000-0000F8630000}"/>
    <cellStyle name="Accent1 15 4" xfId="25895" xr:uid="{00000000-0005-0000-0000-0000F9630000}"/>
    <cellStyle name="Accent1 15 4 2" xfId="25896" xr:uid="{00000000-0005-0000-0000-0000FA630000}"/>
    <cellStyle name="Accent1 15 4_Essbase BS Tax Accounts EOY" xfId="25897" xr:uid="{00000000-0005-0000-0000-0000FB630000}"/>
    <cellStyle name="Accent1 15_Essbase BS Tax Accounts EOY" xfId="25898" xr:uid="{00000000-0005-0000-0000-0000FC630000}"/>
    <cellStyle name="Accent1 16" xfId="25899" xr:uid="{00000000-0005-0000-0000-0000FD630000}"/>
    <cellStyle name="Accent1 16 2" xfId="25900" xr:uid="{00000000-0005-0000-0000-0000FE630000}"/>
    <cellStyle name="Accent1 16 2 2" xfId="25901" xr:uid="{00000000-0005-0000-0000-0000FF630000}"/>
    <cellStyle name="Accent1 16 2 2 2" xfId="25902" xr:uid="{00000000-0005-0000-0000-000000640000}"/>
    <cellStyle name="Accent1 16 2 2_Essbase BS Tax Accounts EOY" xfId="25903" xr:uid="{00000000-0005-0000-0000-000001640000}"/>
    <cellStyle name="Accent1 16 2_Essbase BS Tax Accounts EOY" xfId="25904" xr:uid="{00000000-0005-0000-0000-000002640000}"/>
    <cellStyle name="Accent1 16 3" xfId="25905" xr:uid="{00000000-0005-0000-0000-000003640000}"/>
    <cellStyle name="Accent1 16 3 2" xfId="25906" xr:uid="{00000000-0005-0000-0000-000004640000}"/>
    <cellStyle name="Accent1 16 3 2 2" xfId="25907" xr:uid="{00000000-0005-0000-0000-000005640000}"/>
    <cellStyle name="Accent1 16 3 2_Essbase BS Tax Accounts EOY" xfId="25908" xr:uid="{00000000-0005-0000-0000-000006640000}"/>
    <cellStyle name="Accent1 16 3_Essbase BS Tax Accounts EOY" xfId="25909" xr:uid="{00000000-0005-0000-0000-000007640000}"/>
    <cellStyle name="Accent1 16 4" xfId="25910" xr:uid="{00000000-0005-0000-0000-000008640000}"/>
    <cellStyle name="Accent1 16 4 2" xfId="25911" xr:uid="{00000000-0005-0000-0000-000009640000}"/>
    <cellStyle name="Accent1 16 4_Essbase BS Tax Accounts EOY" xfId="25912" xr:uid="{00000000-0005-0000-0000-00000A640000}"/>
    <cellStyle name="Accent1 16_Essbase BS Tax Accounts EOY" xfId="25913" xr:uid="{00000000-0005-0000-0000-00000B640000}"/>
    <cellStyle name="Accent1 17" xfId="25914" xr:uid="{00000000-0005-0000-0000-00000C640000}"/>
    <cellStyle name="Accent1 17 2" xfId="25915" xr:uid="{00000000-0005-0000-0000-00000D640000}"/>
    <cellStyle name="Accent1 17 2 2" xfId="25916" xr:uid="{00000000-0005-0000-0000-00000E640000}"/>
    <cellStyle name="Accent1 17 2 2 2" xfId="25917" xr:uid="{00000000-0005-0000-0000-00000F640000}"/>
    <cellStyle name="Accent1 17 2 2_Essbase BS Tax Accounts EOY" xfId="25918" xr:uid="{00000000-0005-0000-0000-000010640000}"/>
    <cellStyle name="Accent1 17 2_Essbase BS Tax Accounts EOY" xfId="25919" xr:uid="{00000000-0005-0000-0000-000011640000}"/>
    <cellStyle name="Accent1 17 3" xfId="25920" xr:uid="{00000000-0005-0000-0000-000012640000}"/>
    <cellStyle name="Accent1 17 3 2" xfId="25921" xr:uid="{00000000-0005-0000-0000-000013640000}"/>
    <cellStyle name="Accent1 17 3 2 2" xfId="25922" xr:uid="{00000000-0005-0000-0000-000014640000}"/>
    <cellStyle name="Accent1 17 3 2_Essbase BS Tax Accounts EOY" xfId="25923" xr:uid="{00000000-0005-0000-0000-000015640000}"/>
    <cellStyle name="Accent1 17 3_Essbase BS Tax Accounts EOY" xfId="25924" xr:uid="{00000000-0005-0000-0000-000016640000}"/>
    <cellStyle name="Accent1 17 4" xfId="25925" xr:uid="{00000000-0005-0000-0000-000017640000}"/>
    <cellStyle name="Accent1 17 4 2" xfId="25926" xr:uid="{00000000-0005-0000-0000-000018640000}"/>
    <cellStyle name="Accent1 17 4_Essbase BS Tax Accounts EOY" xfId="25927" xr:uid="{00000000-0005-0000-0000-000019640000}"/>
    <cellStyle name="Accent1 17_Essbase BS Tax Accounts EOY" xfId="25928" xr:uid="{00000000-0005-0000-0000-00001A640000}"/>
    <cellStyle name="Accent1 18" xfId="25929" xr:uid="{00000000-0005-0000-0000-00001B640000}"/>
    <cellStyle name="Accent1 18 2" xfId="25930" xr:uid="{00000000-0005-0000-0000-00001C640000}"/>
    <cellStyle name="Accent1 18 2 2" xfId="25931" xr:uid="{00000000-0005-0000-0000-00001D640000}"/>
    <cellStyle name="Accent1 18 2 2 2" xfId="25932" xr:uid="{00000000-0005-0000-0000-00001E640000}"/>
    <cellStyle name="Accent1 18 2 2_Essbase BS Tax Accounts EOY" xfId="25933" xr:uid="{00000000-0005-0000-0000-00001F640000}"/>
    <cellStyle name="Accent1 18 2_Essbase BS Tax Accounts EOY" xfId="25934" xr:uid="{00000000-0005-0000-0000-000020640000}"/>
    <cellStyle name="Accent1 18 3" xfId="25935" xr:uid="{00000000-0005-0000-0000-000021640000}"/>
    <cellStyle name="Accent1 18 3 2" xfId="25936" xr:uid="{00000000-0005-0000-0000-000022640000}"/>
    <cellStyle name="Accent1 18 3 2 2" xfId="25937" xr:uid="{00000000-0005-0000-0000-000023640000}"/>
    <cellStyle name="Accent1 18 3 2_Essbase BS Tax Accounts EOY" xfId="25938" xr:uid="{00000000-0005-0000-0000-000024640000}"/>
    <cellStyle name="Accent1 18 3_Essbase BS Tax Accounts EOY" xfId="25939" xr:uid="{00000000-0005-0000-0000-000025640000}"/>
    <cellStyle name="Accent1 18 4" xfId="25940" xr:uid="{00000000-0005-0000-0000-000026640000}"/>
    <cellStyle name="Accent1 18 4 2" xfId="25941" xr:uid="{00000000-0005-0000-0000-000027640000}"/>
    <cellStyle name="Accent1 18 4_Essbase BS Tax Accounts EOY" xfId="25942" xr:uid="{00000000-0005-0000-0000-000028640000}"/>
    <cellStyle name="Accent1 18_Essbase BS Tax Accounts EOY" xfId="25943" xr:uid="{00000000-0005-0000-0000-000029640000}"/>
    <cellStyle name="Accent1 19" xfId="25944" xr:uid="{00000000-0005-0000-0000-00002A640000}"/>
    <cellStyle name="Accent1 19 2" xfId="25945" xr:uid="{00000000-0005-0000-0000-00002B640000}"/>
    <cellStyle name="Accent1 19 2 2" xfId="25946" xr:uid="{00000000-0005-0000-0000-00002C640000}"/>
    <cellStyle name="Accent1 19 2 2 2" xfId="25947" xr:uid="{00000000-0005-0000-0000-00002D640000}"/>
    <cellStyle name="Accent1 19 2 2_Essbase BS Tax Accounts EOY" xfId="25948" xr:uid="{00000000-0005-0000-0000-00002E640000}"/>
    <cellStyle name="Accent1 19 2_Essbase BS Tax Accounts EOY" xfId="25949" xr:uid="{00000000-0005-0000-0000-00002F640000}"/>
    <cellStyle name="Accent1 19 3" xfId="25950" xr:uid="{00000000-0005-0000-0000-000030640000}"/>
    <cellStyle name="Accent1 19 3 2" xfId="25951" xr:uid="{00000000-0005-0000-0000-000031640000}"/>
    <cellStyle name="Accent1 19 3 2 2" xfId="25952" xr:uid="{00000000-0005-0000-0000-000032640000}"/>
    <cellStyle name="Accent1 19 3 2_Essbase BS Tax Accounts EOY" xfId="25953" xr:uid="{00000000-0005-0000-0000-000033640000}"/>
    <cellStyle name="Accent1 19 3_Essbase BS Tax Accounts EOY" xfId="25954" xr:uid="{00000000-0005-0000-0000-000034640000}"/>
    <cellStyle name="Accent1 19 4" xfId="25955" xr:uid="{00000000-0005-0000-0000-000035640000}"/>
    <cellStyle name="Accent1 19 4 2" xfId="25956" xr:uid="{00000000-0005-0000-0000-000036640000}"/>
    <cellStyle name="Accent1 19 4_Essbase BS Tax Accounts EOY" xfId="25957" xr:uid="{00000000-0005-0000-0000-000037640000}"/>
    <cellStyle name="Accent1 19_Essbase BS Tax Accounts EOY" xfId="25958" xr:uid="{00000000-0005-0000-0000-000038640000}"/>
    <cellStyle name="Accent1 2" xfId="25959" xr:uid="{00000000-0005-0000-0000-000039640000}"/>
    <cellStyle name="Accent1 2 10" xfId="58771" xr:uid="{00000000-0005-0000-0000-00003A640000}"/>
    <cellStyle name="Accent1 2 2" xfId="25960" xr:uid="{00000000-0005-0000-0000-00003B640000}"/>
    <cellStyle name="Accent1 2 2 2" xfId="25961" xr:uid="{00000000-0005-0000-0000-00003C640000}"/>
    <cellStyle name="Accent1 2 2 2 2" xfId="25962" xr:uid="{00000000-0005-0000-0000-00003D640000}"/>
    <cellStyle name="Accent1 2 2 2 2 2" xfId="25963" xr:uid="{00000000-0005-0000-0000-00003E640000}"/>
    <cellStyle name="Accent1 2 2 2 2_Essbase BS Tax Accounts EOY" xfId="25964" xr:uid="{00000000-0005-0000-0000-00003F640000}"/>
    <cellStyle name="Accent1 2 2 2_Essbase BS Tax Accounts EOY" xfId="25965" xr:uid="{00000000-0005-0000-0000-000040640000}"/>
    <cellStyle name="Accent1 2 2 3" xfId="25966" xr:uid="{00000000-0005-0000-0000-000041640000}"/>
    <cellStyle name="Accent1 2 2 3 2" xfId="25967" xr:uid="{00000000-0005-0000-0000-000042640000}"/>
    <cellStyle name="Accent1 2 2 3 2 2" xfId="25968" xr:uid="{00000000-0005-0000-0000-000043640000}"/>
    <cellStyle name="Accent1 2 2 3 2_Essbase BS Tax Accounts EOY" xfId="25969" xr:uid="{00000000-0005-0000-0000-000044640000}"/>
    <cellStyle name="Accent1 2 2 3_Essbase BS Tax Accounts EOY" xfId="25970" xr:uid="{00000000-0005-0000-0000-000045640000}"/>
    <cellStyle name="Accent1 2 2 4" xfId="25971" xr:uid="{00000000-0005-0000-0000-000046640000}"/>
    <cellStyle name="Accent1 2 2 4 2" xfId="25972" xr:uid="{00000000-0005-0000-0000-000047640000}"/>
    <cellStyle name="Accent1 2 2 4 2 2" xfId="25973" xr:uid="{00000000-0005-0000-0000-000048640000}"/>
    <cellStyle name="Accent1 2 2 4 2_Essbase BS Tax Accounts EOY" xfId="25974" xr:uid="{00000000-0005-0000-0000-000049640000}"/>
    <cellStyle name="Accent1 2 2 4_Essbase BS Tax Accounts EOY" xfId="25975" xr:uid="{00000000-0005-0000-0000-00004A640000}"/>
    <cellStyle name="Accent1 2 2 5" xfId="25976" xr:uid="{00000000-0005-0000-0000-00004B640000}"/>
    <cellStyle name="Accent1 2 2 5 2" xfId="25977" xr:uid="{00000000-0005-0000-0000-00004C640000}"/>
    <cellStyle name="Accent1 2 2 5_Essbase BS Tax Accounts EOY" xfId="25978" xr:uid="{00000000-0005-0000-0000-00004D640000}"/>
    <cellStyle name="Accent1 2 2 6" xfId="25979" xr:uid="{00000000-0005-0000-0000-00004E640000}"/>
    <cellStyle name="Accent1 2 2 7" xfId="25980" xr:uid="{00000000-0005-0000-0000-00004F640000}"/>
    <cellStyle name="Accent1 2 2 8" xfId="25981" xr:uid="{00000000-0005-0000-0000-000050640000}"/>
    <cellStyle name="Accent1 2 2_Basis Info" xfId="25982" xr:uid="{00000000-0005-0000-0000-000051640000}"/>
    <cellStyle name="Accent1 2 3" xfId="25983" xr:uid="{00000000-0005-0000-0000-000052640000}"/>
    <cellStyle name="Accent1 2 3 2" xfId="25984" xr:uid="{00000000-0005-0000-0000-000053640000}"/>
    <cellStyle name="Accent1 2 3 2 2" xfId="25985" xr:uid="{00000000-0005-0000-0000-000054640000}"/>
    <cellStyle name="Accent1 2 3 2 2 2" xfId="25986" xr:uid="{00000000-0005-0000-0000-000055640000}"/>
    <cellStyle name="Accent1 2 3 2 2_Essbase BS Tax Accounts EOY" xfId="25987" xr:uid="{00000000-0005-0000-0000-000056640000}"/>
    <cellStyle name="Accent1 2 3 2_Essbase BS Tax Accounts EOY" xfId="25988" xr:uid="{00000000-0005-0000-0000-000057640000}"/>
    <cellStyle name="Accent1 2 3 3" xfId="25989" xr:uid="{00000000-0005-0000-0000-000058640000}"/>
    <cellStyle name="Accent1 2 3 3 2" xfId="25990" xr:uid="{00000000-0005-0000-0000-000059640000}"/>
    <cellStyle name="Accent1 2 3 3 2 2" xfId="25991" xr:uid="{00000000-0005-0000-0000-00005A640000}"/>
    <cellStyle name="Accent1 2 3 3 2_Essbase BS Tax Accounts EOY" xfId="25992" xr:uid="{00000000-0005-0000-0000-00005B640000}"/>
    <cellStyle name="Accent1 2 3 3_Essbase BS Tax Accounts EOY" xfId="25993" xr:uid="{00000000-0005-0000-0000-00005C640000}"/>
    <cellStyle name="Accent1 2 3 4" xfId="25994" xr:uid="{00000000-0005-0000-0000-00005D640000}"/>
    <cellStyle name="Accent1 2 3 4 2" xfId="25995" xr:uid="{00000000-0005-0000-0000-00005E640000}"/>
    <cellStyle name="Accent1 2 3 4 2 2" xfId="25996" xr:uid="{00000000-0005-0000-0000-00005F640000}"/>
    <cellStyle name="Accent1 2 3 4 2_Essbase BS Tax Accounts EOY" xfId="25997" xr:uid="{00000000-0005-0000-0000-000060640000}"/>
    <cellStyle name="Accent1 2 3 4 3" xfId="25998" xr:uid="{00000000-0005-0000-0000-000061640000}"/>
    <cellStyle name="Accent1 2 3 4_Essbase BS Tax Accounts EOY" xfId="25999" xr:uid="{00000000-0005-0000-0000-000062640000}"/>
    <cellStyle name="Accent1 2 3 5" xfId="26000" xr:uid="{00000000-0005-0000-0000-000063640000}"/>
    <cellStyle name="Accent1 2 3 5 2" xfId="26001" xr:uid="{00000000-0005-0000-0000-000064640000}"/>
    <cellStyle name="Accent1 2 3 5_Essbase BS Tax Accounts EOY" xfId="26002" xr:uid="{00000000-0005-0000-0000-000065640000}"/>
    <cellStyle name="Accent1 2 3 6" xfId="26003" xr:uid="{00000000-0005-0000-0000-000066640000}"/>
    <cellStyle name="Accent1 2 3 6 2" xfId="26004" xr:uid="{00000000-0005-0000-0000-000067640000}"/>
    <cellStyle name="Accent1 2 3 6_Essbase BS Tax Accounts EOY" xfId="26005" xr:uid="{00000000-0005-0000-0000-000068640000}"/>
    <cellStyle name="Accent1 2 3 7" xfId="26006" xr:uid="{00000000-0005-0000-0000-000069640000}"/>
    <cellStyle name="Accent1 2 3 8" xfId="26007" xr:uid="{00000000-0005-0000-0000-00006A640000}"/>
    <cellStyle name="Accent1 2 3_Basis Info" xfId="26008" xr:uid="{00000000-0005-0000-0000-00006B640000}"/>
    <cellStyle name="Accent1 2 4" xfId="26009" xr:uid="{00000000-0005-0000-0000-00006C640000}"/>
    <cellStyle name="Accent1 2 4 2" xfId="26010" xr:uid="{00000000-0005-0000-0000-00006D640000}"/>
    <cellStyle name="Accent1 2 4 2 2" xfId="26011" xr:uid="{00000000-0005-0000-0000-00006E640000}"/>
    <cellStyle name="Accent1 2 4 2_Essbase BS Tax Accounts EOY" xfId="26012" xr:uid="{00000000-0005-0000-0000-00006F640000}"/>
    <cellStyle name="Accent1 2 4 3" xfId="26013" xr:uid="{00000000-0005-0000-0000-000070640000}"/>
    <cellStyle name="Accent1 2 4_Essbase BS Tax Accounts EOY" xfId="26014" xr:uid="{00000000-0005-0000-0000-000071640000}"/>
    <cellStyle name="Accent1 2 5" xfId="26015" xr:uid="{00000000-0005-0000-0000-000072640000}"/>
    <cellStyle name="Accent1 2 5 2" xfId="26016" xr:uid="{00000000-0005-0000-0000-000073640000}"/>
    <cellStyle name="Accent1 2 5 3" xfId="26017" xr:uid="{00000000-0005-0000-0000-000074640000}"/>
    <cellStyle name="Accent1 2 5_Essbase BS Tax Accounts EOY" xfId="26018" xr:uid="{00000000-0005-0000-0000-000075640000}"/>
    <cellStyle name="Accent1 2 6" xfId="26019" xr:uid="{00000000-0005-0000-0000-000076640000}"/>
    <cellStyle name="Accent1 2 6 2" xfId="26020" xr:uid="{00000000-0005-0000-0000-000077640000}"/>
    <cellStyle name="Accent1 2 7" xfId="26021" xr:uid="{00000000-0005-0000-0000-000078640000}"/>
    <cellStyle name="Accent1 2 8" xfId="26022" xr:uid="{00000000-0005-0000-0000-000079640000}"/>
    <cellStyle name="Accent1 2 9" xfId="26023" xr:uid="{00000000-0005-0000-0000-00007A640000}"/>
    <cellStyle name="Accent1 2_10-1 BS" xfId="26024" xr:uid="{00000000-0005-0000-0000-00007B640000}"/>
    <cellStyle name="Accent1 20" xfId="26025" xr:uid="{00000000-0005-0000-0000-00007C640000}"/>
    <cellStyle name="Accent1 20 2" xfId="26026" xr:uid="{00000000-0005-0000-0000-00007D640000}"/>
    <cellStyle name="Accent1 20 2 2" xfId="26027" xr:uid="{00000000-0005-0000-0000-00007E640000}"/>
    <cellStyle name="Accent1 20 2 2 2" xfId="26028" xr:uid="{00000000-0005-0000-0000-00007F640000}"/>
    <cellStyle name="Accent1 20 2 2_Essbase BS Tax Accounts EOY" xfId="26029" xr:uid="{00000000-0005-0000-0000-000080640000}"/>
    <cellStyle name="Accent1 20 2_Essbase BS Tax Accounts EOY" xfId="26030" xr:uid="{00000000-0005-0000-0000-000081640000}"/>
    <cellStyle name="Accent1 20 3" xfId="26031" xr:uid="{00000000-0005-0000-0000-000082640000}"/>
    <cellStyle name="Accent1 20 3 2" xfId="26032" xr:uid="{00000000-0005-0000-0000-000083640000}"/>
    <cellStyle name="Accent1 20 3 2 2" xfId="26033" xr:uid="{00000000-0005-0000-0000-000084640000}"/>
    <cellStyle name="Accent1 20 3 2_Essbase BS Tax Accounts EOY" xfId="26034" xr:uid="{00000000-0005-0000-0000-000085640000}"/>
    <cellStyle name="Accent1 20 3_Essbase BS Tax Accounts EOY" xfId="26035" xr:uid="{00000000-0005-0000-0000-000086640000}"/>
    <cellStyle name="Accent1 20 4" xfId="26036" xr:uid="{00000000-0005-0000-0000-000087640000}"/>
    <cellStyle name="Accent1 20 4 2" xfId="26037" xr:uid="{00000000-0005-0000-0000-000088640000}"/>
    <cellStyle name="Accent1 20 4_Essbase BS Tax Accounts EOY" xfId="26038" xr:uid="{00000000-0005-0000-0000-000089640000}"/>
    <cellStyle name="Accent1 20_Essbase BS Tax Accounts EOY" xfId="26039" xr:uid="{00000000-0005-0000-0000-00008A640000}"/>
    <cellStyle name="Accent1 21" xfId="26040" xr:uid="{00000000-0005-0000-0000-00008B640000}"/>
    <cellStyle name="Accent1 21 2" xfId="26041" xr:uid="{00000000-0005-0000-0000-00008C640000}"/>
    <cellStyle name="Accent1 21 2 2" xfId="26042" xr:uid="{00000000-0005-0000-0000-00008D640000}"/>
    <cellStyle name="Accent1 21 2 2 2" xfId="26043" xr:uid="{00000000-0005-0000-0000-00008E640000}"/>
    <cellStyle name="Accent1 21 2 2_Essbase BS Tax Accounts EOY" xfId="26044" xr:uid="{00000000-0005-0000-0000-00008F640000}"/>
    <cellStyle name="Accent1 21 2_Essbase BS Tax Accounts EOY" xfId="26045" xr:uid="{00000000-0005-0000-0000-000090640000}"/>
    <cellStyle name="Accent1 21 3" xfId="26046" xr:uid="{00000000-0005-0000-0000-000091640000}"/>
    <cellStyle name="Accent1 21 3 2" xfId="26047" xr:uid="{00000000-0005-0000-0000-000092640000}"/>
    <cellStyle name="Accent1 21 3 2 2" xfId="26048" xr:uid="{00000000-0005-0000-0000-000093640000}"/>
    <cellStyle name="Accent1 21 3 2_Essbase BS Tax Accounts EOY" xfId="26049" xr:uid="{00000000-0005-0000-0000-000094640000}"/>
    <cellStyle name="Accent1 21 3_Essbase BS Tax Accounts EOY" xfId="26050" xr:uid="{00000000-0005-0000-0000-000095640000}"/>
    <cellStyle name="Accent1 21 4" xfId="26051" xr:uid="{00000000-0005-0000-0000-000096640000}"/>
    <cellStyle name="Accent1 21 4 2" xfId="26052" xr:uid="{00000000-0005-0000-0000-000097640000}"/>
    <cellStyle name="Accent1 21 4_Essbase BS Tax Accounts EOY" xfId="26053" xr:uid="{00000000-0005-0000-0000-000098640000}"/>
    <cellStyle name="Accent1 21_Essbase BS Tax Accounts EOY" xfId="26054" xr:uid="{00000000-0005-0000-0000-000099640000}"/>
    <cellStyle name="Accent1 22" xfId="26055" xr:uid="{00000000-0005-0000-0000-00009A640000}"/>
    <cellStyle name="Accent1 22 2" xfId="26056" xr:uid="{00000000-0005-0000-0000-00009B640000}"/>
    <cellStyle name="Accent1 22 2 2" xfId="26057" xr:uid="{00000000-0005-0000-0000-00009C640000}"/>
    <cellStyle name="Accent1 22 2 2 2" xfId="26058" xr:uid="{00000000-0005-0000-0000-00009D640000}"/>
    <cellStyle name="Accent1 22 2 2_Essbase BS Tax Accounts EOY" xfId="26059" xr:uid="{00000000-0005-0000-0000-00009E640000}"/>
    <cellStyle name="Accent1 22 2_Essbase BS Tax Accounts EOY" xfId="26060" xr:uid="{00000000-0005-0000-0000-00009F640000}"/>
    <cellStyle name="Accent1 22 3" xfId="26061" xr:uid="{00000000-0005-0000-0000-0000A0640000}"/>
    <cellStyle name="Accent1 22 3 2" xfId="26062" xr:uid="{00000000-0005-0000-0000-0000A1640000}"/>
    <cellStyle name="Accent1 22 3 2 2" xfId="26063" xr:uid="{00000000-0005-0000-0000-0000A2640000}"/>
    <cellStyle name="Accent1 22 3 2_Essbase BS Tax Accounts EOY" xfId="26064" xr:uid="{00000000-0005-0000-0000-0000A3640000}"/>
    <cellStyle name="Accent1 22 3_Essbase BS Tax Accounts EOY" xfId="26065" xr:uid="{00000000-0005-0000-0000-0000A4640000}"/>
    <cellStyle name="Accent1 22 4" xfId="26066" xr:uid="{00000000-0005-0000-0000-0000A5640000}"/>
    <cellStyle name="Accent1 22 4 2" xfId="26067" xr:uid="{00000000-0005-0000-0000-0000A6640000}"/>
    <cellStyle name="Accent1 22 4_Essbase BS Tax Accounts EOY" xfId="26068" xr:uid="{00000000-0005-0000-0000-0000A7640000}"/>
    <cellStyle name="Accent1 22_Essbase BS Tax Accounts EOY" xfId="26069" xr:uid="{00000000-0005-0000-0000-0000A8640000}"/>
    <cellStyle name="Accent1 23" xfId="26070" xr:uid="{00000000-0005-0000-0000-0000A9640000}"/>
    <cellStyle name="Accent1 23 2" xfId="26071" xr:uid="{00000000-0005-0000-0000-0000AA640000}"/>
    <cellStyle name="Accent1 23 2 2" xfId="26072" xr:uid="{00000000-0005-0000-0000-0000AB640000}"/>
    <cellStyle name="Accent1 23 2 2 2" xfId="26073" xr:uid="{00000000-0005-0000-0000-0000AC640000}"/>
    <cellStyle name="Accent1 23 2 2_Essbase BS Tax Accounts EOY" xfId="26074" xr:uid="{00000000-0005-0000-0000-0000AD640000}"/>
    <cellStyle name="Accent1 23 2_Essbase BS Tax Accounts EOY" xfId="26075" xr:uid="{00000000-0005-0000-0000-0000AE640000}"/>
    <cellStyle name="Accent1 23 3" xfId="26076" xr:uid="{00000000-0005-0000-0000-0000AF640000}"/>
    <cellStyle name="Accent1 23 3 2" xfId="26077" xr:uid="{00000000-0005-0000-0000-0000B0640000}"/>
    <cellStyle name="Accent1 23 3 2 2" xfId="26078" xr:uid="{00000000-0005-0000-0000-0000B1640000}"/>
    <cellStyle name="Accent1 23 3 2_Essbase BS Tax Accounts EOY" xfId="26079" xr:uid="{00000000-0005-0000-0000-0000B2640000}"/>
    <cellStyle name="Accent1 23 3_Essbase BS Tax Accounts EOY" xfId="26080" xr:uid="{00000000-0005-0000-0000-0000B3640000}"/>
    <cellStyle name="Accent1 23 4" xfId="26081" xr:uid="{00000000-0005-0000-0000-0000B4640000}"/>
    <cellStyle name="Accent1 23 4 2" xfId="26082" xr:uid="{00000000-0005-0000-0000-0000B5640000}"/>
    <cellStyle name="Accent1 23 4 2 2" xfId="26083" xr:uid="{00000000-0005-0000-0000-0000B6640000}"/>
    <cellStyle name="Accent1 23 4 2_Essbase BS Tax Accounts EOY" xfId="26084" xr:uid="{00000000-0005-0000-0000-0000B7640000}"/>
    <cellStyle name="Accent1 23 4_Essbase BS Tax Accounts EOY" xfId="26085" xr:uid="{00000000-0005-0000-0000-0000B8640000}"/>
    <cellStyle name="Accent1 23 5" xfId="26086" xr:uid="{00000000-0005-0000-0000-0000B9640000}"/>
    <cellStyle name="Accent1 23 5 2" xfId="26087" xr:uid="{00000000-0005-0000-0000-0000BA640000}"/>
    <cellStyle name="Accent1 23 5_Essbase BS Tax Accounts EOY" xfId="26088" xr:uid="{00000000-0005-0000-0000-0000BB640000}"/>
    <cellStyle name="Accent1 23_Essbase BS Tax Accounts EOY" xfId="26089" xr:uid="{00000000-0005-0000-0000-0000BC640000}"/>
    <cellStyle name="Accent1 24" xfId="26090" xr:uid="{00000000-0005-0000-0000-0000BD640000}"/>
    <cellStyle name="Accent1 24 2" xfId="26091" xr:uid="{00000000-0005-0000-0000-0000BE640000}"/>
    <cellStyle name="Accent1 24 2 2" xfId="26092" xr:uid="{00000000-0005-0000-0000-0000BF640000}"/>
    <cellStyle name="Accent1 24 2 2 2" xfId="26093" xr:uid="{00000000-0005-0000-0000-0000C0640000}"/>
    <cellStyle name="Accent1 24 2 2 2 2" xfId="26094" xr:uid="{00000000-0005-0000-0000-0000C1640000}"/>
    <cellStyle name="Accent1 24 2 2 2_Essbase BS Tax Accounts EOY" xfId="26095" xr:uid="{00000000-0005-0000-0000-0000C2640000}"/>
    <cellStyle name="Accent1 24 2 2_Essbase BS Tax Accounts EOY" xfId="26096" xr:uid="{00000000-0005-0000-0000-0000C3640000}"/>
    <cellStyle name="Accent1 24 2 3" xfId="26097" xr:uid="{00000000-0005-0000-0000-0000C4640000}"/>
    <cellStyle name="Accent1 24 2 3 2" xfId="26098" xr:uid="{00000000-0005-0000-0000-0000C5640000}"/>
    <cellStyle name="Accent1 24 2 3_Essbase BS Tax Accounts EOY" xfId="26099" xr:uid="{00000000-0005-0000-0000-0000C6640000}"/>
    <cellStyle name="Accent1 24 2 4" xfId="26100" xr:uid="{00000000-0005-0000-0000-0000C7640000}"/>
    <cellStyle name="Accent1 24 2 5" xfId="26101" xr:uid="{00000000-0005-0000-0000-0000C8640000}"/>
    <cellStyle name="Accent1 24 2 6" xfId="26102" xr:uid="{00000000-0005-0000-0000-0000C9640000}"/>
    <cellStyle name="Accent1 24 2 7" xfId="26103" xr:uid="{00000000-0005-0000-0000-0000CA640000}"/>
    <cellStyle name="Accent1 24 2_Essbase BS Tax Accounts EOY" xfId="26104" xr:uid="{00000000-0005-0000-0000-0000CB640000}"/>
    <cellStyle name="Accent1 24 3" xfId="26105" xr:uid="{00000000-0005-0000-0000-0000CC640000}"/>
    <cellStyle name="Accent1 24 3 2" xfId="26106" xr:uid="{00000000-0005-0000-0000-0000CD640000}"/>
    <cellStyle name="Accent1 24 3 2 2" xfId="26107" xr:uid="{00000000-0005-0000-0000-0000CE640000}"/>
    <cellStyle name="Accent1 24 3 2_Essbase BS Tax Accounts EOY" xfId="26108" xr:uid="{00000000-0005-0000-0000-0000CF640000}"/>
    <cellStyle name="Accent1 24 3 3" xfId="26109" xr:uid="{00000000-0005-0000-0000-0000D0640000}"/>
    <cellStyle name="Accent1 24 3_Essbase BS Tax Accounts EOY" xfId="26110" xr:uid="{00000000-0005-0000-0000-0000D1640000}"/>
    <cellStyle name="Accent1 24 4" xfId="26111" xr:uid="{00000000-0005-0000-0000-0000D2640000}"/>
    <cellStyle name="Accent1 24 4 2" xfId="26112" xr:uid="{00000000-0005-0000-0000-0000D3640000}"/>
    <cellStyle name="Accent1 24 4_Essbase BS Tax Accounts EOY" xfId="26113" xr:uid="{00000000-0005-0000-0000-0000D4640000}"/>
    <cellStyle name="Accent1 24 5" xfId="26114" xr:uid="{00000000-0005-0000-0000-0000D5640000}"/>
    <cellStyle name="Accent1 24 5 2" xfId="26115" xr:uid="{00000000-0005-0000-0000-0000D6640000}"/>
    <cellStyle name="Accent1 24 5_Essbase BS Tax Accounts EOY" xfId="26116" xr:uid="{00000000-0005-0000-0000-0000D7640000}"/>
    <cellStyle name="Accent1 24 6" xfId="26117" xr:uid="{00000000-0005-0000-0000-0000D8640000}"/>
    <cellStyle name="Accent1 24 7" xfId="26118" xr:uid="{00000000-0005-0000-0000-0000D9640000}"/>
    <cellStyle name="Accent1 24_Basis Detail" xfId="26119" xr:uid="{00000000-0005-0000-0000-0000DA640000}"/>
    <cellStyle name="Accent1 25" xfId="26120" xr:uid="{00000000-0005-0000-0000-0000DB640000}"/>
    <cellStyle name="Accent1 25 2" xfId="26121" xr:uid="{00000000-0005-0000-0000-0000DC640000}"/>
    <cellStyle name="Accent1 25 2 2" xfId="26122" xr:uid="{00000000-0005-0000-0000-0000DD640000}"/>
    <cellStyle name="Accent1 25 2 2 2" xfId="26123" xr:uid="{00000000-0005-0000-0000-0000DE640000}"/>
    <cellStyle name="Accent1 25 2 2_Essbase BS Tax Accounts EOY" xfId="26124" xr:uid="{00000000-0005-0000-0000-0000DF640000}"/>
    <cellStyle name="Accent1 25 2 3" xfId="26125" xr:uid="{00000000-0005-0000-0000-0000E0640000}"/>
    <cellStyle name="Accent1 25 2 4" xfId="26126" xr:uid="{00000000-0005-0000-0000-0000E1640000}"/>
    <cellStyle name="Accent1 25 2_Essbase BS Tax Accounts EOY" xfId="26127" xr:uid="{00000000-0005-0000-0000-0000E2640000}"/>
    <cellStyle name="Accent1 25 3" xfId="26128" xr:uid="{00000000-0005-0000-0000-0000E3640000}"/>
    <cellStyle name="Accent1 25 3 2" xfId="26129" xr:uid="{00000000-0005-0000-0000-0000E4640000}"/>
    <cellStyle name="Accent1 25 3 2 2" xfId="26130" xr:uid="{00000000-0005-0000-0000-0000E5640000}"/>
    <cellStyle name="Accent1 25 3 2_Essbase BS Tax Accounts EOY" xfId="26131" xr:uid="{00000000-0005-0000-0000-0000E6640000}"/>
    <cellStyle name="Accent1 25 3 3" xfId="26132" xr:uid="{00000000-0005-0000-0000-0000E7640000}"/>
    <cellStyle name="Accent1 25 3_Essbase BS Tax Accounts EOY" xfId="26133" xr:uid="{00000000-0005-0000-0000-0000E8640000}"/>
    <cellStyle name="Accent1 25 4" xfId="26134" xr:uid="{00000000-0005-0000-0000-0000E9640000}"/>
    <cellStyle name="Accent1 25 4 2" xfId="26135" xr:uid="{00000000-0005-0000-0000-0000EA640000}"/>
    <cellStyle name="Accent1 25 4_Essbase BS Tax Accounts EOY" xfId="26136" xr:uid="{00000000-0005-0000-0000-0000EB640000}"/>
    <cellStyle name="Accent1 25 5" xfId="26137" xr:uid="{00000000-0005-0000-0000-0000EC640000}"/>
    <cellStyle name="Accent1 25 6" xfId="26138" xr:uid="{00000000-0005-0000-0000-0000ED640000}"/>
    <cellStyle name="Accent1 25_Essbase BS Tax Accounts EOY" xfId="26139" xr:uid="{00000000-0005-0000-0000-0000EE640000}"/>
    <cellStyle name="Accent1 26" xfId="26140" xr:uid="{00000000-0005-0000-0000-0000EF640000}"/>
    <cellStyle name="Accent1 26 2" xfId="26141" xr:uid="{00000000-0005-0000-0000-0000F0640000}"/>
    <cellStyle name="Accent1 26 2 2" xfId="26142" xr:uid="{00000000-0005-0000-0000-0000F1640000}"/>
    <cellStyle name="Accent1 26 2 2 2" xfId="26143" xr:uid="{00000000-0005-0000-0000-0000F2640000}"/>
    <cellStyle name="Accent1 26 2 2_Essbase BS Tax Accounts EOY" xfId="26144" xr:uid="{00000000-0005-0000-0000-0000F3640000}"/>
    <cellStyle name="Accent1 26 2 3" xfId="26145" xr:uid="{00000000-0005-0000-0000-0000F4640000}"/>
    <cellStyle name="Accent1 26 2_Essbase BS Tax Accounts EOY" xfId="26146" xr:uid="{00000000-0005-0000-0000-0000F5640000}"/>
    <cellStyle name="Accent1 26 3" xfId="26147" xr:uid="{00000000-0005-0000-0000-0000F6640000}"/>
    <cellStyle name="Accent1 26 3 2" xfId="26148" xr:uid="{00000000-0005-0000-0000-0000F7640000}"/>
    <cellStyle name="Accent1 26 3_Essbase BS Tax Accounts EOY" xfId="26149" xr:uid="{00000000-0005-0000-0000-0000F8640000}"/>
    <cellStyle name="Accent1 26 4" xfId="26150" xr:uid="{00000000-0005-0000-0000-0000F9640000}"/>
    <cellStyle name="Accent1 26 5" xfId="26151" xr:uid="{00000000-0005-0000-0000-0000FA640000}"/>
    <cellStyle name="Accent1 26 6" xfId="26152" xr:uid="{00000000-0005-0000-0000-0000FB640000}"/>
    <cellStyle name="Accent1 26_Essbase BS Tax Accounts EOY" xfId="26153" xr:uid="{00000000-0005-0000-0000-0000FC640000}"/>
    <cellStyle name="Accent1 27" xfId="26154" xr:uid="{00000000-0005-0000-0000-0000FD640000}"/>
    <cellStyle name="Accent1 27 2" xfId="26155" xr:uid="{00000000-0005-0000-0000-0000FE640000}"/>
    <cellStyle name="Accent1 27 2 2" xfId="26156" xr:uid="{00000000-0005-0000-0000-0000FF640000}"/>
    <cellStyle name="Accent1 27 2 2 2" xfId="26157" xr:uid="{00000000-0005-0000-0000-000000650000}"/>
    <cellStyle name="Accent1 27 2 2_Essbase BS Tax Accounts EOY" xfId="26158" xr:uid="{00000000-0005-0000-0000-000001650000}"/>
    <cellStyle name="Accent1 27 2_Essbase BS Tax Accounts EOY" xfId="26159" xr:uid="{00000000-0005-0000-0000-000002650000}"/>
    <cellStyle name="Accent1 27 3" xfId="26160" xr:uid="{00000000-0005-0000-0000-000003650000}"/>
    <cellStyle name="Accent1 27 3 2" xfId="26161" xr:uid="{00000000-0005-0000-0000-000004650000}"/>
    <cellStyle name="Accent1 27 3_Essbase BS Tax Accounts EOY" xfId="26162" xr:uid="{00000000-0005-0000-0000-000005650000}"/>
    <cellStyle name="Accent1 27 4" xfId="26163" xr:uid="{00000000-0005-0000-0000-000006650000}"/>
    <cellStyle name="Accent1 27 5" xfId="26164" xr:uid="{00000000-0005-0000-0000-000007650000}"/>
    <cellStyle name="Accent1 27_Essbase BS Tax Accounts EOY" xfId="26165" xr:uid="{00000000-0005-0000-0000-000008650000}"/>
    <cellStyle name="Accent1 28" xfId="26166" xr:uid="{00000000-0005-0000-0000-000009650000}"/>
    <cellStyle name="Accent1 28 2" xfId="26167" xr:uid="{00000000-0005-0000-0000-00000A650000}"/>
    <cellStyle name="Accent1 28 2 2" xfId="26168" xr:uid="{00000000-0005-0000-0000-00000B650000}"/>
    <cellStyle name="Accent1 28 2_Essbase BS Tax Accounts EOY" xfId="26169" xr:uid="{00000000-0005-0000-0000-00000C650000}"/>
    <cellStyle name="Accent1 28_Essbase BS Tax Accounts EOY" xfId="26170" xr:uid="{00000000-0005-0000-0000-00000D650000}"/>
    <cellStyle name="Accent1 29" xfId="26171" xr:uid="{00000000-0005-0000-0000-00000E650000}"/>
    <cellStyle name="Accent1 29 2" xfId="26172" xr:uid="{00000000-0005-0000-0000-00000F650000}"/>
    <cellStyle name="Accent1 29 2 2" xfId="26173" xr:uid="{00000000-0005-0000-0000-000010650000}"/>
    <cellStyle name="Accent1 29 2_Essbase BS Tax Accounts EOY" xfId="26174" xr:uid="{00000000-0005-0000-0000-000011650000}"/>
    <cellStyle name="Accent1 29_Essbase BS Tax Accounts EOY" xfId="26175" xr:uid="{00000000-0005-0000-0000-000012650000}"/>
    <cellStyle name="Accent1 3" xfId="26176" xr:uid="{00000000-0005-0000-0000-000013650000}"/>
    <cellStyle name="Accent1 3 2" xfId="26177" xr:uid="{00000000-0005-0000-0000-000014650000}"/>
    <cellStyle name="Accent1 3 2 2" xfId="26178" xr:uid="{00000000-0005-0000-0000-000015650000}"/>
    <cellStyle name="Accent1 3 2 2 2" xfId="26179" xr:uid="{00000000-0005-0000-0000-000016650000}"/>
    <cellStyle name="Accent1 3 2 2 2 2" xfId="26180" xr:uid="{00000000-0005-0000-0000-000017650000}"/>
    <cellStyle name="Accent1 3 2 2 2_Essbase BS Tax Accounts EOY" xfId="26181" xr:uid="{00000000-0005-0000-0000-000018650000}"/>
    <cellStyle name="Accent1 3 2 2_Essbase BS Tax Accounts EOY" xfId="26182" xr:uid="{00000000-0005-0000-0000-000019650000}"/>
    <cellStyle name="Accent1 3 2 3" xfId="26183" xr:uid="{00000000-0005-0000-0000-00001A650000}"/>
    <cellStyle name="Accent1 3 2 3 2" xfId="26184" xr:uid="{00000000-0005-0000-0000-00001B650000}"/>
    <cellStyle name="Accent1 3 2 3 2 2" xfId="26185" xr:uid="{00000000-0005-0000-0000-00001C650000}"/>
    <cellStyle name="Accent1 3 2 3 2_Essbase BS Tax Accounts EOY" xfId="26186" xr:uid="{00000000-0005-0000-0000-00001D650000}"/>
    <cellStyle name="Accent1 3 2 3_Essbase BS Tax Accounts EOY" xfId="26187" xr:uid="{00000000-0005-0000-0000-00001E650000}"/>
    <cellStyle name="Accent1 3 2 4" xfId="26188" xr:uid="{00000000-0005-0000-0000-00001F650000}"/>
    <cellStyle name="Accent1 3 2 4 2" xfId="26189" xr:uid="{00000000-0005-0000-0000-000020650000}"/>
    <cellStyle name="Accent1 3 2 4_Essbase BS Tax Accounts EOY" xfId="26190" xr:uid="{00000000-0005-0000-0000-000021650000}"/>
    <cellStyle name="Accent1 3 2 5" xfId="26191" xr:uid="{00000000-0005-0000-0000-000022650000}"/>
    <cellStyle name="Accent1 3 2 6" xfId="26192" xr:uid="{00000000-0005-0000-0000-000023650000}"/>
    <cellStyle name="Accent1 3 2_Essbase BS Tax Accounts EOY" xfId="26193" xr:uid="{00000000-0005-0000-0000-000024650000}"/>
    <cellStyle name="Accent1 3 3" xfId="26194" xr:uid="{00000000-0005-0000-0000-000025650000}"/>
    <cellStyle name="Accent1 3 3 2" xfId="26195" xr:uid="{00000000-0005-0000-0000-000026650000}"/>
    <cellStyle name="Accent1 3 3 2 2" xfId="26196" xr:uid="{00000000-0005-0000-0000-000027650000}"/>
    <cellStyle name="Accent1 3 3 2_Essbase BS Tax Accounts EOY" xfId="26197" xr:uid="{00000000-0005-0000-0000-000028650000}"/>
    <cellStyle name="Accent1 3 3_Essbase BS Tax Accounts EOY" xfId="26198" xr:uid="{00000000-0005-0000-0000-000029650000}"/>
    <cellStyle name="Accent1 3 4" xfId="26199" xr:uid="{00000000-0005-0000-0000-00002A650000}"/>
    <cellStyle name="Accent1 3 4 2" xfId="26200" xr:uid="{00000000-0005-0000-0000-00002B650000}"/>
    <cellStyle name="Accent1 3 4_Essbase BS Tax Accounts EOY" xfId="26201" xr:uid="{00000000-0005-0000-0000-00002C650000}"/>
    <cellStyle name="Accent1 3 5" xfId="26202" xr:uid="{00000000-0005-0000-0000-00002D650000}"/>
    <cellStyle name="Accent1 3_Essbase BS Tax Accounts EOY" xfId="26203" xr:uid="{00000000-0005-0000-0000-00002E650000}"/>
    <cellStyle name="Accent1 30" xfId="26204" xr:uid="{00000000-0005-0000-0000-00002F650000}"/>
    <cellStyle name="Accent1 30 2" xfId="26205" xr:uid="{00000000-0005-0000-0000-000030650000}"/>
    <cellStyle name="Accent1 30 2 2" xfId="26206" xr:uid="{00000000-0005-0000-0000-000031650000}"/>
    <cellStyle name="Accent1 30 2_Essbase BS Tax Accounts EOY" xfId="26207" xr:uid="{00000000-0005-0000-0000-000032650000}"/>
    <cellStyle name="Accent1 30_Essbase BS Tax Accounts EOY" xfId="26208" xr:uid="{00000000-0005-0000-0000-000033650000}"/>
    <cellStyle name="Accent1 31" xfId="26209" xr:uid="{00000000-0005-0000-0000-000034650000}"/>
    <cellStyle name="Accent1 31 2" xfId="26210" xr:uid="{00000000-0005-0000-0000-000035650000}"/>
    <cellStyle name="Accent1 31 2 2" xfId="26211" xr:uid="{00000000-0005-0000-0000-000036650000}"/>
    <cellStyle name="Accent1 31 2_Essbase BS Tax Accounts EOY" xfId="26212" xr:uid="{00000000-0005-0000-0000-000037650000}"/>
    <cellStyle name="Accent1 31_Essbase BS Tax Accounts EOY" xfId="26213" xr:uid="{00000000-0005-0000-0000-000038650000}"/>
    <cellStyle name="Accent1 32" xfId="26214" xr:uid="{00000000-0005-0000-0000-000039650000}"/>
    <cellStyle name="Accent1 32 2" xfId="26215" xr:uid="{00000000-0005-0000-0000-00003A650000}"/>
    <cellStyle name="Accent1 32 2 2" xfId="26216" xr:uid="{00000000-0005-0000-0000-00003B650000}"/>
    <cellStyle name="Accent1 32 2_Essbase BS Tax Accounts EOY" xfId="26217" xr:uid="{00000000-0005-0000-0000-00003C650000}"/>
    <cellStyle name="Accent1 32_Essbase BS Tax Accounts EOY" xfId="26218" xr:uid="{00000000-0005-0000-0000-00003D650000}"/>
    <cellStyle name="Accent1 33" xfId="26219" xr:uid="{00000000-0005-0000-0000-00003E650000}"/>
    <cellStyle name="Accent1 33 2" xfId="26220" xr:uid="{00000000-0005-0000-0000-00003F650000}"/>
    <cellStyle name="Accent1 33 2 2" xfId="26221" xr:uid="{00000000-0005-0000-0000-000040650000}"/>
    <cellStyle name="Accent1 33 2_Essbase BS Tax Accounts EOY" xfId="26222" xr:uid="{00000000-0005-0000-0000-000041650000}"/>
    <cellStyle name="Accent1 33_Essbase BS Tax Accounts EOY" xfId="26223" xr:uid="{00000000-0005-0000-0000-000042650000}"/>
    <cellStyle name="Accent1 34" xfId="26224" xr:uid="{00000000-0005-0000-0000-000043650000}"/>
    <cellStyle name="Accent1 34 2" xfId="26225" xr:uid="{00000000-0005-0000-0000-000044650000}"/>
    <cellStyle name="Accent1 34 2 2" xfId="26226" xr:uid="{00000000-0005-0000-0000-000045650000}"/>
    <cellStyle name="Accent1 34 2_Essbase BS Tax Accounts EOY" xfId="26227" xr:uid="{00000000-0005-0000-0000-000046650000}"/>
    <cellStyle name="Accent1 34_Essbase BS Tax Accounts EOY" xfId="26228" xr:uid="{00000000-0005-0000-0000-000047650000}"/>
    <cellStyle name="Accent1 35" xfId="26229" xr:uid="{00000000-0005-0000-0000-000048650000}"/>
    <cellStyle name="Accent1 35 2" xfId="26230" xr:uid="{00000000-0005-0000-0000-000049650000}"/>
    <cellStyle name="Accent1 35 2 2" xfId="26231" xr:uid="{00000000-0005-0000-0000-00004A650000}"/>
    <cellStyle name="Accent1 35 2_Essbase BS Tax Accounts EOY" xfId="26232" xr:uid="{00000000-0005-0000-0000-00004B650000}"/>
    <cellStyle name="Accent1 35_Essbase BS Tax Accounts EOY" xfId="26233" xr:uid="{00000000-0005-0000-0000-00004C650000}"/>
    <cellStyle name="Accent1 36" xfId="26234" xr:uid="{00000000-0005-0000-0000-00004D650000}"/>
    <cellStyle name="Accent1 36 2" xfId="26235" xr:uid="{00000000-0005-0000-0000-00004E650000}"/>
    <cellStyle name="Accent1 36 2 2" xfId="26236" xr:uid="{00000000-0005-0000-0000-00004F650000}"/>
    <cellStyle name="Accent1 36 2_Essbase BS Tax Accounts EOY" xfId="26237" xr:uid="{00000000-0005-0000-0000-000050650000}"/>
    <cellStyle name="Accent1 36_Essbase BS Tax Accounts EOY" xfId="26238" xr:uid="{00000000-0005-0000-0000-000051650000}"/>
    <cellStyle name="Accent1 37" xfId="26239" xr:uid="{00000000-0005-0000-0000-000052650000}"/>
    <cellStyle name="Accent1 37 2" xfId="26240" xr:uid="{00000000-0005-0000-0000-000053650000}"/>
    <cellStyle name="Accent1 37 2 2" xfId="26241" xr:uid="{00000000-0005-0000-0000-000054650000}"/>
    <cellStyle name="Accent1 37 2_Essbase BS Tax Accounts EOY" xfId="26242" xr:uid="{00000000-0005-0000-0000-000055650000}"/>
    <cellStyle name="Accent1 37_Essbase BS Tax Accounts EOY" xfId="26243" xr:uid="{00000000-0005-0000-0000-000056650000}"/>
    <cellStyle name="Accent1 38" xfId="26244" xr:uid="{00000000-0005-0000-0000-000057650000}"/>
    <cellStyle name="Accent1 38 2" xfId="26245" xr:uid="{00000000-0005-0000-0000-000058650000}"/>
    <cellStyle name="Accent1 38 2 2" xfId="26246" xr:uid="{00000000-0005-0000-0000-000059650000}"/>
    <cellStyle name="Accent1 38 2_Essbase BS Tax Accounts EOY" xfId="26247" xr:uid="{00000000-0005-0000-0000-00005A650000}"/>
    <cellStyle name="Accent1 38_Essbase BS Tax Accounts EOY" xfId="26248" xr:uid="{00000000-0005-0000-0000-00005B650000}"/>
    <cellStyle name="Accent1 39" xfId="26249" xr:uid="{00000000-0005-0000-0000-00005C650000}"/>
    <cellStyle name="Accent1 39 2" xfId="26250" xr:uid="{00000000-0005-0000-0000-00005D650000}"/>
    <cellStyle name="Accent1 39 2 2" xfId="26251" xr:uid="{00000000-0005-0000-0000-00005E650000}"/>
    <cellStyle name="Accent1 39 2_Essbase BS Tax Accounts EOY" xfId="26252" xr:uid="{00000000-0005-0000-0000-00005F650000}"/>
    <cellStyle name="Accent1 39_Essbase BS Tax Accounts EOY" xfId="26253" xr:uid="{00000000-0005-0000-0000-000060650000}"/>
    <cellStyle name="Accent1 4" xfId="26254" xr:uid="{00000000-0005-0000-0000-000061650000}"/>
    <cellStyle name="Accent1 4 2" xfId="26255" xr:uid="{00000000-0005-0000-0000-000062650000}"/>
    <cellStyle name="Accent1 4 2 2" xfId="26256" xr:uid="{00000000-0005-0000-0000-000063650000}"/>
    <cellStyle name="Accent1 4 2 2 2" xfId="26257" xr:uid="{00000000-0005-0000-0000-000064650000}"/>
    <cellStyle name="Accent1 4 2 2 2 2" xfId="26258" xr:uid="{00000000-0005-0000-0000-000065650000}"/>
    <cellStyle name="Accent1 4 2 2 2_Essbase BS Tax Accounts EOY" xfId="26259" xr:uid="{00000000-0005-0000-0000-000066650000}"/>
    <cellStyle name="Accent1 4 2 2_Essbase BS Tax Accounts EOY" xfId="26260" xr:uid="{00000000-0005-0000-0000-000067650000}"/>
    <cellStyle name="Accent1 4 2 3" xfId="26261" xr:uid="{00000000-0005-0000-0000-000068650000}"/>
    <cellStyle name="Accent1 4 2 3 2" xfId="26262" xr:uid="{00000000-0005-0000-0000-000069650000}"/>
    <cellStyle name="Accent1 4 2 3 2 2" xfId="26263" xr:uid="{00000000-0005-0000-0000-00006A650000}"/>
    <cellStyle name="Accent1 4 2 3 2_Essbase BS Tax Accounts EOY" xfId="26264" xr:uid="{00000000-0005-0000-0000-00006B650000}"/>
    <cellStyle name="Accent1 4 2 3_Essbase BS Tax Accounts EOY" xfId="26265" xr:uid="{00000000-0005-0000-0000-00006C650000}"/>
    <cellStyle name="Accent1 4 2 4" xfId="26266" xr:uid="{00000000-0005-0000-0000-00006D650000}"/>
    <cellStyle name="Accent1 4 2 4 2" xfId="26267" xr:uid="{00000000-0005-0000-0000-00006E650000}"/>
    <cellStyle name="Accent1 4 2 4_Essbase BS Tax Accounts EOY" xfId="26268" xr:uid="{00000000-0005-0000-0000-00006F650000}"/>
    <cellStyle name="Accent1 4 2 5" xfId="26269" xr:uid="{00000000-0005-0000-0000-000070650000}"/>
    <cellStyle name="Accent1 4 2 6" xfId="26270" xr:uid="{00000000-0005-0000-0000-000071650000}"/>
    <cellStyle name="Accent1 4 2 7" xfId="26271" xr:uid="{00000000-0005-0000-0000-000072650000}"/>
    <cellStyle name="Accent1 4 2_Essbase BS Tax Accounts EOY" xfId="26272" xr:uid="{00000000-0005-0000-0000-000073650000}"/>
    <cellStyle name="Accent1 4 3" xfId="26273" xr:uid="{00000000-0005-0000-0000-000074650000}"/>
    <cellStyle name="Accent1 4 3 2" xfId="26274" xr:uid="{00000000-0005-0000-0000-000075650000}"/>
    <cellStyle name="Accent1 4 3 2 2" xfId="26275" xr:uid="{00000000-0005-0000-0000-000076650000}"/>
    <cellStyle name="Accent1 4 3 2_Essbase BS Tax Accounts EOY" xfId="26276" xr:uid="{00000000-0005-0000-0000-000077650000}"/>
    <cellStyle name="Accent1 4 3_Essbase BS Tax Accounts EOY" xfId="26277" xr:uid="{00000000-0005-0000-0000-000078650000}"/>
    <cellStyle name="Accent1 4 4" xfId="26278" xr:uid="{00000000-0005-0000-0000-000079650000}"/>
    <cellStyle name="Accent1 4 4 2" xfId="26279" xr:uid="{00000000-0005-0000-0000-00007A650000}"/>
    <cellStyle name="Accent1 4 4_Essbase BS Tax Accounts EOY" xfId="26280" xr:uid="{00000000-0005-0000-0000-00007B650000}"/>
    <cellStyle name="Accent1 4_Essbase BS Tax Accounts EOY" xfId="26281" xr:uid="{00000000-0005-0000-0000-00007C650000}"/>
    <cellStyle name="Accent1 40" xfId="26282" xr:uid="{00000000-0005-0000-0000-00007D650000}"/>
    <cellStyle name="Accent1 40 2" xfId="26283" xr:uid="{00000000-0005-0000-0000-00007E650000}"/>
    <cellStyle name="Accent1 40 2 2" xfId="26284" xr:uid="{00000000-0005-0000-0000-00007F650000}"/>
    <cellStyle name="Accent1 40 2_Essbase BS Tax Accounts EOY" xfId="26285" xr:uid="{00000000-0005-0000-0000-000080650000}"/>
    <cellStyle name="Accent1 40_Essbase BS Tax Accounts EOY" xfId="26286" xr:uid="{00000000-0005-0000-0000-000081650000}"/>
    <cellStyle name="Accent1 41" xfId="26287" xr:uid="{00000000-0005-0000-0000-000082650000}"/>
    <cellStyle name="Accent1 41 2" xfId="26288" xr:uid="{00000000-0005-0000-0000-000083650000}"/>
    <cellStyle name="Accent1 41 2 2" xfId="26289" xr:uid="{00000000-0005-0000-0000-000084650000}"/>
    <cellStyle name="Accent1 41 2_Essbase BS Tax Accounts EOY" xfId="26290" xr:uid="{00000000-0005-0000-0000-000085650000}"/>
    <cellStyle name="Accent1 41_Essbase BS Tax Accounts EOY" xfId="26291" xr:uid="{00000000-0005-0000-0000-000086650000}"/>
    <cellStyle name="Accent1 42" xfId="26292" xr:uid="{00000000-0005-0000-0000-000087650000}"/>
    <cellStyle name="Accent1 42 2" xfId="26293" xr:uid="{00000000-0005-0000-0000-000088650000}"/>
    <cellStyle name="Accent1 42 2 2" xfId="26294" xr:uid="{00000000-0005-0000-0000-000089650000}"/>
    <cellStyle name="Accent1 42 2_Essbase BS Tax Accounts EOY" xfId="26295" xr:uid="{00000000-0005-0000-0000-00008A650000}"/>
    <cellStyle name="Accent1 42_Essbase BS Tax Accounts EOY" xfId="26296" xr:uid="{00000000-0005-0000-0000-00008B650000}"/>
    <cellStyle name="Accent1 43" xfId="26297" xr:uid="{00000000-0005-0000-0000-00008C650000}"/>
    <cellStyle name="Accent1 43 2" xfId="26298" xr:uid="{00000000-0005-0000-0000-00008D650000}"/>
    <cellStyle name="Accent1 43 2 2" xfId="26299" xr:uid="{00000000-0005-0000-0000-00008E650000}"/>
    <cellStyle name="Accent1 43 2_Essbase BS Tax Accounts EOY" xfId="26300" xr:uid="{00000000-0005-0000-0000-00008F650000}"/>
    <cellStyle name="Accent1 43_Essbase BS Tax Accounts EOY" xfId="26301" xr:uid="{00000000-0005-0000-0000-000090650000}"/>
    <cellStyle name="Accent1 44" xfId="26302" xr:uid="{00000000-0005-0000-0000-000091650000}"/>
    <cellStyle name="Accent1 44 2" xfId="26303" xr:uid="{00000000-0005-0000-0000-000092650000}"/>
    <cellStyle name="Accent1 44 2 2" xfId="26304" xr:uid="{00000000-0005-0000-0000-000093650000}"/>
    <cellStyle name="Accent1 44 2_Essbase BS Tax Accounts EOY" xfId="26305" xr:uid="{00000000-0005-0000-0000-000094650000}"/>
    <cellStyle name="Accent1 44_Essbase BS Tax Accounts EOY" xfId="26306" xr:uid="{00000000-0005-0000-0000-000095650000}"/>
    <cellStyle name="Accent1 45" xfId="26307" xr:uid="{00000000-0005-0000-0000-000096650000}"/>
    <cellStyle name="Accent1 45 2" xfId="26308" xr:uid="{00000000-0005-0000-0000-000097650000}"/>
    <cellStyle name="Accent1 45 2 2" xfId="26309" xr:uid="{00000000-0005-0000-0000-000098650000}"/>
    <cellStyle name="Accent1 45 2_Essbase BS Tax Accounts EOY" xfId="26310" xr:uid="{00000000-0005-0000-0000-000099650000}"/>
    <cellStyle name="Accent1 45_Essbase BS Tax Accounts EOY" xfId="26311" xr:uid="{00000000-0005-0000-0000-00009A650000}"/>
    <cellStyle name="Accent1 46" xfId="26312" xr:uid="{00000000-0005-0000-0000-00009B650000}"/>
    <cellStyle name="Accent1 46 2" xfId="26313" xr:uid="{00000000-0005-0000-0000-00009C650000}"/>
    <cellStyle name="Accent1 46 2 2" xfId="26314" xr:uid="{00000000-0005-0000-0000-00009D650000}"/>
    <cellStyle name="Accent1 46 2_Essbase BS Tax Accounts EOY" xfId="26315" xr:uid="{00000000-0005-0000-0000-00009E650000}"/>
    <cellStyle name="Accent1 46_Essbase BS Tax Accounts EOY" xfId="26316" xr:uid="{00000000-0005-0000-0000-00009F650000}"/>
    <cellStyle name="Accent1 47" xfId="26317" xr:uid="{00000000-0005-0000-0000-0000A0650000}"/>
    <cellStyle name="Accent1 47 2" xfId="26318" xr:uid="{00000000-0005-0000-0000-0000A1650000}"/>
    <cellStyle name="Accent1 47 2 2" xfId="26319" xr:uid="{00000000-0005-0000-0000-0000A2650000}"/>
    <cellStyle name="Accent1 47 2_Essbase BS Tax Accounts EOY" xfId="26320" xr:uid="{00000000-0005-0000-0000-0000A3650000}"/>
    <cellStyle name="Accent1 47_Essbase BS Tax Accounts EOY" xfId="26321" xr:uid="{00000000-0005-0000-0000-0000A4650000}"/>
    <cellStyle name="Accent1 48" xfId="26322" xr:uid="{00000000-0005-0000-0000-0000A5650000}"/>
    <cellStyle name="Accent1 48 2" xfId="26323" xr:uid="{00000000-0005-0000-0000-0000A6650000}"/>
    <cellStyle name="Accent1 48 2 2" xfId="26324" xr:uid="{00000000-0005-0000-0000-0000A7650000}"/>
    <cellStyle name="Accent1 48 2_Essbase BS Tax Accounts EOY" xfId="26325" xr:uid="{00000000-0005-0000-0000-0000A8650000}"/>
    <cellStyle name="Accent1 48_Essbase BS Tax Accounts EOY" xfId="26326" xr:uid="{00000000-0005-0000-0000-0000A9650000}"/>
    <cellStyle name="Accent1 49" xfId="26327" xr:uid="{00000000-0005-0000-0000-0000AA650000}"/>
    <cellStyle name="Accent1 49 2" xfId="26328" xr:uid="{00000000-0005-0000-0000-0000AB650000}"/>
    <cellStyle name="Accent1 49 2 2" xfId="26329" xr:uid="{00000000-0005-0000-0000-0000AC650000}"/>
    <cellStyle name="Accent1 49 2_Essbase BS Tax Accounts EOY" xfId="26330" xr:uid="{00000000-0005-0000-0000-0000AD650000}"/>
    <cellStyle name="Accent1 49_Essbase BS Tax Accounts EOY" xfId="26331" xr:uid="{00000000-0005-0000-0000-0000AE650000}"/>
    <cellStyle name="Accent1 5" xfId="26332" xr:uid="{00000000-0005-0000-0000-0000AF650000}"/>
    <cellStyle name="Accent1 5 2" xfId="26333" xr:uid="{00000000-0005-0000-0000-0000B0650000}"/>
    <cellStyle name="Accent1 5 2 2" xfId="26334" xr:uid="{00000000-0005-0000-0000-0000B1650000}"/>
    <cellStyle name="Accent1 5 2 2 2" xfId="26335" xr:uid="{00000000-0005-0000-0000-0000B2650000}"/>
    <cellStyle name="Accent1 5 2 2 2 2" xfId="26336" xr:uid="{00000000-0005-0000-0000-0000B3650000}"/>
    <cellStyle name="Accent1 5 2 2 2_Essbase BS Tax Accounts EOY" xfId="26337" xr:uid="{00000000-0005-0000-0000-0000B4650000}"/>
    <cellStyle name="Accent1 5 2 2_Essbase BS Tax Accounts EOY" xfId="26338" xr:uid="{00000000-0005-0000-0000-0000B5650000}"/>
    <cellStyle name="Accent1 5 2 3" xfId="26339" xr:uid="{00000000-0005-0000-0000-0000B6650000}"/>
    <cellStyle name="Accent1 5 2 3 2" xfId="26340" xr:uid="{00000000-0005-0000-0000-0000B7650000}"/>
    <cellStyle name="Accent1 5 2 3 2 2" xfId="26341" xr:uid="{00000000-0005-0000-0000-0000B8650000}"/>
    <cellStyle name="Accent1 5 2 3 2_Essbase BS Tax Accounts EOY" xfId="26342" xr:uid="{00000000-0005-0000-0000-0000B9650000}"/>
    <cellStyle name="Accent1 5 2 3_Essbase BS Tax Accounts EOY" xfId="26343" xr:uid="{00000000-0005-0000-0000-0000BA650000}"/>
    <cellStyle name="Accent1 5 2 4" xfId="26344" xr:uid="{00000000-0005-0000-0000-0000BB650000}"/>
    <cellStyle name="Accent1 5 2 4 2" xfId="26345" xr:uid="{00000000-0005-0000-0000-0000BC650000}"/>
    <cellStyle name="Accent1 5 2 4_Essbase BS Tax Accounts EOY" xfId="26346" xr:uid="{00000000-0005-0000-0000-0000BD650000}"/>
    <cellStyle name="Accent1 5 2 5" xfId="26347" xr:uid="{00000000-0005-0000-0000-0000BE650000}"/>
    <cellStyle name="Accent1 5 2_Essbase BS Tax Accounts EOY" xfId="26348" xr:uid="{00000000-0005-0000-0000-0000BF650000}"/>
    <cellStyle name="Accent1 5 3" xfId="26349" xr:uid="{00000000-0005-0000-0000-0000C0650000}"/>
    <cellStyle name="Accent1 5 3 2" xfId="26350" xr:uid="{00000000-0005-0000-0000-0000C1650000}"/>
    <cellStyle name="Accent1 5 3 2 2" xfId="26351" xr:uid="{00000000-0005-0000-0000-0000C2650000}"/>
    <cellStyle name="Accent1 5 3 2_Essbase BS Tax Accounts EOY" xfId="26352" xr:uid="{00000000-0005-0000-0000-0000C3650000}"/>
    <cellStyle name="Accent1 5 3_Essbase BS Tax Accounts EOY" xfId="26353" xr:uid="{00000000-0005-0000-0000-0000C4650000}"/>
    <cellStyle name="Accent1 5 4" xfId="26354" xr:uid="{00000000-0005-0000-0000-0000C5650000}"/>
    <cellStyle name="Accent1 5 4 2" xfId="26355" xr:uid="{00000000-0005-0000-0000-0000C6650000}"/>
    <cellStyle name="Accent1 5 4_Essbase BS Tax Accounts EOY" xfId="26356" xr:uid="{00000000-0005-0000-0000-0000C7650000}"/>
    <cellStyle name="Accent1 5_Essbase BS Tax Accounts EOY" xfId="26357" xr:uid="{00000000-0005-0000-0000-0000C8650000}"/>
    <cellStyle name="Accent1 50" xfId="26358" xr:uid="{00000000-0005-0000-0000-0000C9650000}"/>
    <cellStyle name="Accent1 50 2" xfId="26359" xr:uid="{00000000-0005-0000-0000-0000CA650000}"/>
    <cellStyle name="Accent1 50 2 2" xfId="26360" xr:uid="{00000000-0005-0000-0000-0000CB650000}"/>
    <cellStyle name="Accent1 50 2_Essbase BS Tax Accounts EOY" xfId="26361" xr:uid="{00000000-0005-0000-0000-0000CC650000}"/>
    <cellStyle name="Accent1 50_Essbase BS Tax Accounts EOY" xfId="26362" xr:uid="{00000000-0005-0000-0000-0000CD650000}"/>
    <cellStyle name="Accent1 51" xfId="26363" xr:uid="{00000000-0005-0000-0000-0000CE650000}"/>
    <cellStyle name="Accent1 51 2" xfId="26364" xr:uid="{00000000-0005-0000-0000-0000CF650000}"/>
    <cellStyle name="Accent1 51 2 2" xfId="26365" xr:uid="{00000000-0005-0000-0000-0000D0650000}"/>
    <cellStyle name="Accent1 51 2_Essbase BS Tax Accounts EOY" xfId="26366" xr:uid="{00000000-0005-0000-0000-0000D1650000}"/>
    <cellStyle name="Accent1 51_Essbase BS Tax Accounts EOY" xfId="26367" xr:uid="{00000000-0005-0000-0000-0000D2650000}"/>
    <cellStyle name="Accent1 52" xfId="26368" xr:uid="{00000000-0005-0000-0000-0000D3650000}"/>
    <cellStyle name="Accent1 52 2" xfId="26369" xr:uid="{00000000-0005-0000-0000-0000D4650000}"/>
    <cellStyle name="Accent1 52 2 2" xfId="26370" xr:uid="{00000000-0005-0000-0000-0000D5650000}"/>
    <cellStyle name="Accent1 52 2_Essbase BS Tax Accounts EOY" xfId="26371" xr:uid="{00000000-0005-0000-0000-0000D6650000}"/>
    <cellStyle name="Accent1 52_Essbase BS Tax Accounts EOY" xfId="26372" xr:uid="{00000000-0005-0000-0000-0000D7650000}"/>
    <cellStyle name="Accent1 53" xfId="26373" xr:uid="{00000000-0005-0000-0000-0000D8650000}"/>
    <cellStyle name="Accent1 53 2" xfId="26374" xr:uid="{00000000-0005-0000-0000-0000D9650000}"/>
    <cellStyle name="Accent1 53 2 2" xfId="26375" xr:uid="{00000000-0005-0000-0000-0000DA650000}"/>
    <cellStyle name="Accent1 53 2_Essbase BS Tax Accounts EOY" xfId="26376" xr:uid="{00000000-0005-0000-0000-0000DB650000}"/>
    <cellStyle name="Accent1 53_Essbase BS Tax Accounts EOY" xfId="26377" xr:uid="{00000000-0005-0000-0000-0000DC650000}"/>
    <cellStyle name="Accent1 54" xfId="26378" xr:uid="{00000000-0005-0000-0000-0000DD650000}"/>
    <cellStyle name="Accent1 54 2" xfId="26379" xr:uid="{00000000-0005-0000-0000-0000DE650000}"/>
    <cellStyle name="Accent1 54 2 2" xfId="26380" xr:uid="{00000000-0005-0000-0000-0000DF650000}"/>
    <cellStyle name="Accent1 54 2_Essbase BS Tax Accounts EOY" xfId="26381" xr:uid="{00000000-0005-0000-0000-0000E0650000}"/>
    <cellStyle name="Accent1 54_Essbase BS Tax Accounts EOY" xfId="26382" xr:uid="{00000000-0005-0000-0000-0000E1650000}"/>
    <cellStyle name="Accent1 55" xfId="26383" xr:uid="{00000000-0005-0000-0000-0000E2650000}"/>
    <cellStyle name="Accent1 55 2" xfId="26384" xr:uid="{00000000-0005-0000-0000-0000E3650000}"/>
    <cellStyle name="Accent1 55 2 2" xfId="26385" xr:uid="{00000000-0005-0000-0000-0000E4650000}"/>
    <cellStyle name="Accent1 55 2_Essbase BS Tax Accounts EOY" xfId="26386" xr:uid="{00000000-0005-0000-0000-0000E5650000}"/>
    <cellStyle name="Accent1 55_Essbase BS Tax Accounts EOY" xfId="26387" xr:uid="{00000000-0005-0000-0000-0000E6650000}"/>
    <cellStyle name="Accent1 56" xfId="26388" xr:uid="{00000000-0005-0000-0000-0000E7650000}"/>
    <cellStyle name="Accent1 56 2" xfId="26389" xr:uid="{00000000-0005-0000-0000-0000E8650000}"/>
    <cellStyle name="Accent1 56 2 2" xfId="26390" xr:uid="{00000000-0005-0000-0000-0000E9650000}"/>
    <cellStyle name="Accent1 56 2_Essbase BS Tax Accounts EOY" xfId="26391" xr:uid="{00000000-0005-0000-0000-0000EA650000}"/>
    <cellStyle name="Accent1 56_Essbase BS Tax Accounts EOY" xfId="26392" xr:uid="{00000000-0005-0000-0000-0000EB650000}"/>
    <cellStyle name="Accent1 57" xfId="26393" xr:uid="{00000000-0005-0000-0000-0000EC650000}"/>
    <cellStyle name="Accent1 57 2" xfId="26394" xr:uid="{00000000-0005-0000-0000-0000ED650000}"/>
    <cellStyle name="Accent1 57 2 2" xfId="26395" xr:uid="{00000000-0005-0000-0000-0000EE650000}"/>
    <cellStyle name="Accent1 57 2_Essbase BS Tax Accounts EOY" xfId="26396" xr:uid="{00000000-0005-0000-0000-0000EF650000}"/>
    <cellStyle name="Accent1 57_Essbase BS Tax Accounts EOY" xfId="26397" xr:uid="{00000000-0005-0000-0000-0000F0650000}"/>
    <cellStyle name="Accent1 58" xfId="26398" xr:uid="{00000000-0005-0000-0000-0000F1650000}"/>
    <cellStyle name="Accent1 58 2" xfId="26399" xr:uid="{00000000-0005-0000-0000-0000F2650000}"/>
    <cellStyle name="Accent1 58 2 2" xfId="26400" xr:uid="{00000000-0005-0000-0000-0000F3650000}"/>
    <cellStyle name="Accent1 58 2_Essbase BS Tax Accounts EOY" xfId="26401" xr:uid="{00000000-0005-0000-0000-0000F4650000}"/>
    <cellStyle name="Accent1 58_Essbase BS Tax Accounts EOY" xfId="26402" xr:uid="{00000000-0005-0000-0000-0000F5650000}"/>
    <cellStyle name="Accent1 59" xfId="26403" xr:uid="{00000000-0005-0000-0000-0000F6650000}"/>
    <cellStyle name="Accent1 59 2" xfId="26404" xr:uid="{00000000-0005-0000-0000-0000F7650000}"/>
    <cellStyle name="Accent1 59 2 2" xfId="26405" xr:uid="{00000000-0005-0000-0000-0000F8650000}"/>
    <cellStyle name="Accent1 59 2_Essbase BS Tax Accounts EOY" xfId="26406" xr:uid="{00000000-0005-0000-0000-0000F9650000}"/>
    <cellStyle name="Accent1 59_Essbase BS Tax Accounts EOY" xfId="26407" xr:uid="{00000000-0005-0000-0000-0000FA650000}"/>
    <cellStyle name="Accent1 6" xfId="26408" xr:uid="{00000000-0005-0000-0000-0000FB650000}"/>
    <cellStyle name="Accent1 6 2" xfId="26409" xr:uid="{00000000-0005-0000-0000-0000FC650000}"/>
    <cellStyle name="Accent1 6 2 2" xfId="26410" xr:uid="{00000000-0005-0000-0000-0000FD650000}"/>
    <cellStyle name="Accent1 6 2 2 2" xfId="26411" xr:uid="{00000000-0005-0000-0000-0000FE650000}"/>
    <cellStyle name="Accent1 6 2 2_Essbase BS Tax Accounts EOY" xfId="26412" xr:uid="{00000000-0005-0000-0000-0000FF650000}"/>
    <cellStyle name="Accent1 6 2_Essbase BS Tax Accounts EOY" xfId="26413" xr:uid="{00000000-0005-0000-0000-000000660000}"/>
    <cellStyle name="Accent1 6 3" xfId="26414" xr:uid="{00000000-0005-0000-0000-000001660000}"/>
    <cellStyle name="Accent1 6 3 2" xfId="26415" xr:uid="{00000000-0005-0000-0000-000002660000}"/>
    <cellStyle name="Accent1 6 3 2 2" xfId="26416" xr:uid="{00000000-0005-0000-0000-000003660000}"/>
    <cellStyle name="Accent1 6 3 2_Essbase BS Tax Accounts EOY" xfId="26417" xr:uid="{00000000-0005-0000-0000-000004660000}"/>
    <cellStyle name="Accent1 6 3_Essbase BS Tax Accounts EOY" xfId="26418" xr:uid="{00000000-0005-0000-0000-000005660000}"/>
    <cellStyle name="Accent1 6 4" xfId="26419" xr:uid="{00000000-0005-0000-0000-000006660000}"/>
    <cellStyle name="Accent1 6 4 2" xfId="26420" xr:uid="{00000000-0005-0000-0000-000007660000}"/>
    <cellStyle name="Accent1 6 4_Essbase BS Tax Accounts EOY" xfId="26421" xr:uid="{00000000-0005-0000-0000-000008660000}"/>
    <cellStyle name="Accent1 6_Essbase BS Tax Accounts EOY" xfId="26422" xr:uid="{00000000-0005-0000-0000-000009660000}"/>
    <cellStyle name="Accent1 60" xfId="26423" xr:uid="{00000000-0005-0000-0000-00000A660000}"/>
    <cellStyle name="Accent1 60 2" xfId="26424" xr:uid="{00000000-0005-0000-0000-00000B660000}"/>
    <cellStyle name="Accent1 60 2 2" xfId="26425" xr:uid="{00000000-0005-0000-0000-00000C660000}"/>
    <cellStyle name="Accent1 60 2_Essbase BS Tax Accounts EOY" xfId="26426" xr:uid="{00000000-0005-0000-0000-00000D660000}"/>
    <cellStyle name="Accent1 60 3" xfId="26427" xr:uid="{00000000-0005-0000-0000-00000E660000}"/>
    <cellStyle name="Accent1 60_Essbase BS Tax Accounts EOY" xfId="26428" xr:uid="{00000000-0005-0000-0000-00000F660000}"/>
    <cellStyle name="Accent1 61" xfId="26429" xr:uid="{00000000-0005-0000-0000-000010660000}"/>
    <cellStyle name="Accent1 61 2" xfId="26430" xr:uid="{00000000-0005-0000-0000-000011660000}"/>
    <cellStyle name="Accent1 61_Essbase BS Tax Accounts EOY" xfId="26431" xr:uid="{00000000-0005-0000-0000-000012660000}"/>
    <cellStyle name="Accent1 62" xfId="26432" xr:uid="{00000000-0005-0000-0000-000013660000}"/>
    <cellStyle name="Accent1 62 2" xfId="26433" xr:uid="{00000000-0005-0000-0000-000014660000}"/>
    <cellStyle name="Accent1 62_Essbase BS Tax Accounts EOY" xfId="26434" xr:uid="{00000000-0005-0000-0000-000015660000}"/>
    <cellStyle name="Accent1 63" xfId="26435" xr:uid="{00000000-0005-0000-0000-000016660000}"/>
    <cellStyle name="Accent1 64" xfId="26436" xr:uid="{00000000-0005-0000-0000-000017660000}"/>
    <cellStyle name="Accent1 65" xfId="26437" xr:uid="{00000000-0005-0000-0000-000018660000}"/>
    <cellStyle name="Accent1 66" xfId="26438" xr:uid="{00000000-0005-0000-0000-000019660000}"/>
    <cellStyle name="Accent1 67" xfId="26439" xr:uid="{00000000-0005-0000-0000-00001A660000}"/>
    <cellStyle name="Accent1 68" xfId="26440" xr:uid="{00000000-0005-0000-0000-00001B660000}"/>
    <cellStyle name="Accent1 69" xfId="26441" xr:uid="{00000000-0005-0000-0000-00001C660000}"/>
    <cellStyle name="Accent1 7" xfId="26442" xr:uid="{00000000-0005-0000-0000-00001D660000}"/>
    <cellStyle name="Accent1 7 2" xfId="26443" xr:uid="{00000000-0005-0000-0000-00001E660000}"/>
    <cellStyle name="Accent1 7 2 2" xfId="26444" xr:uid="{00000000-0005-0000-0000-00001F660000}"/>
    <cellStyle name="Accent1 7 2 2 2" xfId="26445" xr:uid="{00000000-0005-0000-0000-000020660000}"/>
    <cellStyle name="Accent1 7 2 2_Essbase BS Tax Accounts EOY" xfId="26446" xr:uid="{00000000-0005-0000-0000-000021660000}"/>
    <cellStyle name="Accent1 7 2_Essbase BS Tax Accounts EOY" xfId="26447" xr:uid="{00000000-0005-0000-0000-000022660000}"/>
    <cellStyle name="Accent1 7 3" xfId="26448" xr:uid="{00000000-0005-0000-0000-000023660000}"/>
    <cellStyle name="Accent1 7 3 2" xfId="26449" xr:uid="{00000000-0005-0000-0000-000024660000}"/>
    <cellStyle name="Accent1 7 3 2 2" xfId="26450" xr:uid="{00000000-0005-0000-0000-000025660000}"/>
    <cellStyle name="Accent1 7 3 2_Essbase BS Tax Accounts EOY" xfId="26451" xr:uid="{00000000-0005-0000-0000-000026660000}"/>
    <cellStyle name="Accent1 7 3_Essbase BS Tax Accounts EOY" xfId="26452" xr:uid="{00000000-0005-0000-0000-000027660000}"/>
    <cellStyle name="Accent1 7 4" xfId="26453" xr:uid="{00000000-0005-0000-0000-000028660000}"/>
    <cellStyle name="Accent1 7 4 2" xfId="26454" xr:uid="{00000000-0005-0000-0000-000029660000}"/>
    <cellStyle name="Accent1 7 4_Essbase BS Tax Accounts EOY" xfId="26455" xr:uid="{00000000-0005-0000-0000-00002A660000}"/>
    <cellStyle name="Accent1 7_Essbase BS Tax Accounts EOY" xfId="26456" xr:uid="{00000000-0005-0000-0000-00002B660000}"/>
    <cellStyle name="Accent1 70" xfId="26457" xr:uid="{00000000-0005-0000-0000-00002C660000}"/>
    <cellStyle name="Accent1 71" xfId="26458" xr:uid="{00000000-0005-0000-0000-00002D660000}"/>
    <cellStyle name="Accent1 72" xfId="26459" xr:uid="{00000000-0005-0000-0000-00002E660000}"/>
    <cellStyle name="Accent1 73" xfId="26460" xr:uid="{00000000-0005-0000-0000-00002F660000}"/>
    <cellStyle name="Accent1 74" xfId="26461" xr:uid="{00000000-0005-0000-0000-000030660000}"/>
    <cellStyle name="Accent1 75" xfId="26462" xr:uid="{00000000-0005-0000-0000-000031660000}"/>
    <cellStyle name="Accent1 76" xfId="26463" xr:uid="{00000000-0005-0000-0000-000032660000}"/>
    <cellStyle name="Accent1 77" xfId="26464" xr:uid="{00000000-0005-0000-0000-000033660000}"/>
    <cellStyle name="Accent1 78" xfId="26465" xr:uid="{00000000-0005-0000-0000-000034660000}"/>
    <cellStyle name="Accent1 79" xfId="26466" xr:uid="{00000000-0005-0000-0000-000035660000}"/>
    <cellStyle name="Accent1 8" xfId="26467" xr:uid="{00000000-0005-0000-0000-000036660000}"/>
    <cellStyle name="Accent1 8 2" xfId="26468" xr:uid="{00000000-0005-0000-0000-000037660000}"/>
    <cellStyle name="Accent1 8 2 2" xfId="26469" xr:uid="{00000000-0005-0000-0000-000038660000}"/>
    <cellStyle name="Accent1 8 2 2 2" xfId="26470" xr:uid="{00000000-0005-0000-0000-000039660000}"/>
    <cellStyle name="Accent1 8 2 2_Essbase BS Tax Accounts EOY" xfId="26471" xr:uid="{00000000-0005-0000-0000-00003A660000}"/>
    <cellStyle name="Accent1 8 2_Essbase BS Tax Accounts EOY" xfId="26472" xr:uid="{00000000-0005-0000-0000-00003B660000}"/>
    <cellStyle name="Accent1 8 3" xfId="26473" xr:uid="{00000000-0005-0000-0000-00003C660000}"/>
    <cellStyle name="Accent1 8 3 2" xfId="26474" xr:uid="{00000000-0005-0000-0000-00003D660000}"/>
    <cellStyle name="Accent1 8 3 2 2" xfId="26475" xr:uid="{00000000-0005-0000-0000-00003E660000}"/>
    <cellStyle name="Accent1 8 3 2_Essbase BS Tax Accounts EOY" xfId="26476" xr:uid="{00000000-0005-0000-0000-00003F660000}"/>
    <cellStyle name="Accent1 8 3_Essbase BS Tax Accounts EOY" xfId="26477" xr:uid="{00000000-0005-0000-0000-000040660000}"/>
    <cellStyle name="Accent1 8 4" xfId="26478" xr:uid="{00000000-0005-0000-0000-000041660000}"/>
    <cellStyle name="Accent1 8 4 2" xfId="26479" xr:uid="{00000000-0005-0000-0000-000042660000}"/>
    <cellStyle name="Accent1 8 4_Essbase BS Tax Accounts EOY" xfId="26480" xr:uid="{00000000-0005-0000-0000-000043660000}"/>
    <cellStyle name="Accent1 8_Essbase BS Tax Accounts EOY" xfId="26481" xr:uid="{00000000-0005-0000-0000-000044660000}"/>
    <cellStyle name="Accent1 80" xfId="26482" xr:uid="{00000000-0005-0000-0000-000045660000}"/>
    <cellStyle name="Accent1 81" xfId="26483" xr:uid="{00000000-0005-0000-0000-000046660000}"/>
    <cellStyle name="Accent1 82" xfId="26484" xr:uid="{00000000-0005-0000-0000-000047660000}"/>
    <cellStyle name="Accent1 83" xfId="26485" xr:uid="{00000000-0005-0000-0000-000048660000}"/>
    <cellStyle name="Accent1 84" xfId="26486" xr:uid="{00000000-0005-0000-0000-000049660000}"/>
    <cellStyle name="Accent1 85" xfId="26487" xr:uid="{00000000-0005-0000-0000-00004A660000}"/>
    <cellStyle name="Accent1 86" xfId="26488" xr:uid="{00000000-0005-0000-0000-00004B660000}"/>
    <cellStyle name="Accent1 87" xfId="26489" xr:uid="{00000000-0005-0000-0000-00004C660000}"/>
    <cellStyle name="Accent1 88" xfId="26490" xr:uid="{00000000-0005-0000-0000-00004D660000}"/>
    <cellStyle name="Accent1 89" xfId="26491" xr:uid="{00000000-0005-0000-0000-00004E660000}"/>
    <cellStyle name="Accent1 9" xfId="26492" xr:uid="{00000000-0005-0000-0000-00004F660000}"/>
    <cellStyle name="Accent1 9 2" xfId="26493" xr:uid="{00000000-0005-0000-0000-000050660000}"/>
    <cellStyle name="Accent1 9 2 2" xfId="26494" xr:uid="{00000000-0005-0000-0000-000051660000}"/>
    <cellStyle name="Accent1 9 2 2 2" xfId="26495" xr:uid="{00000000-0005-0000-0000-000052660000}"/>
    <cellStyle name="Accent1 9 2 2_Essbase BS Tax Accounts EOY" xfId="26496" xr:uid="{00000000-0005-0000-0000-000053660000}"/>
    <cellStyle name="Accent1 9 2_Essbase BS Tax Accounts EOY" xfId="26497" xr:uid="{00000000-0005-0000-0000-000054660000}"/>
    <cellStyle name="Accent1 9 3" xfId="26498" xr:uid="{00000000-0005-0000-0000-000055660000}"/>
    <cellStyle name="Accent1 9 3 2" xfId="26499" xr:uid="{00000000-0005-0000-0000-000056660000}"/>
    <cellStyle name="Accent1 9 3 2 2" xfId="26500" xr:uid="{00000000-0005-0000-0000-000057660000}"/>
    <cellStyle name="Accent1 9 3 2_Essbase BS Tax Accounts EOY" xfId="26501" xr:uid="{00000000-0005-0000-0000-000058660000}"/>
    <cellStyle name="Accent1 9 3_Essbase BS Tax Accounts EOY" xfId="26502" xr:uid="{00000000-0005-0000-0000-000059660000}"/>
    <cellStyle name="Accent1 9 4" xfId="26503" xr:uid="{00000000-0005-0000-0000-00005A660000}"/>
    <cellStyle name="Accent1 9 4 2" xfId="26504" xr:uid="{00000000-0005-0000-0000-00005B660000}"/>
    <cellStyle name="Accent1 9 4_Essbase BS Tax Accounts EOY" xfId="26505" xr:uid="{00000000-0005-0000-0000-00005C660000}"/>
    <cellStyle name="Accent1 9_Essbase BS Tax Accounts EOY" xfId="26506" xr:uid="{00000000-0005-0000-0000-00005D660000}"/>
    <cellStyle name="Accent1 90" xfId="26507" xr:uid="{00000000-0005-0000-0000-00005E660000}"/>
    <cellStyle name="Accent1 91" xfId="26508" xr:uid="{00000000-0005-0000-0000-00005F660000}"/>
    <cellStyle name="Accent1 92" xfId="26509" xr:uid="{00000000-0005-0000-0000-000060660000}"/>
    <cellStyle name="Accent1 93" xfId="26510" xr:uid="{00000000-0005-0000-0000-000061660000}"/>
    <cellStyle name="Accent1 94" xfId="26511" xr:uid="{00000000-0005-0000-0000-000062660000}"/>
    <cellStyle name="Accent1 95" xfId="26512" xr:uid="{00000000-0005-0000-0000-000063660000}"/>
    <cellStyle name="Accent1 96" xfId="26513" xr:uid="{00000000-0005-0000-0000-000064660000}"/>
    <cellStyle name="Accent1 97" xfId="26514" xr:uid="{00000000-0005-0000-0000-000065660000}"/>
    <cellStyle name="Accent1 98" xfId="26515" xr:uid="{00000000-0005-0000-0000-000066660000}"/>
    <cellStyle name="Accent1 99" xfId="26516" xr:uid="{00000000-0005-0000-0000-000067660000}"/>
    <cellStyle name="Accent2" xfId="20" builtinId="33" customBuiltin="1"/>
    <cellStyle name="Accent2 10" xfId="26517" xr:uid="{00000000-0005-0000-0000-000069660000}"/>
    <cellStyle name="Accent2 10 2" xfId="26518" xr:uid="{00000000-0005-0000-0000-00006A660000}"/>
    <cellStyle name="Accent2 10 2 2" xfId="26519" xr:uid="{00000000-0005-0000-0000-00006B660000}"/>
    <cellStyle name="Accent2 10 2 2 2" xfId="26520" xr:uid="{00000000-0005-0000-0000-00006C660000}"/>
    <cellStyle name="Accent2 10 2 2_Essbase BS Tax Accounts EOY" xfId="26521" xr:uid="{00000000-0005-0000-0000-00006D660000}"/>
    <cellStyle name="Accent2 10 2_Essbase BS Tax Accounts EOY" xfId="26522" xr:uid="{00000000-0005-0000-0000-00006E660000}"/>
    <cellStyle name="Accent2 10 3" xfId="26523" xr:uid="{00000000-0005-0000-0000-00006F660000}"/>
    <cellStyle name="Accent2 10 3 2" xfId="26524" xr:uid="{00000000-0005-0000-0000-000070660000}"/>
    <cellStyle name="Accent2 10 3 2 2" xfId="26525" xr:uid="{00000000-0005-0000-0000-000071660000}"/>
    <cellStyle name="Accent2 10 3 2_Essbase BS Tax Accounts EOY" xfId="26526" xr:uid="{00000000-0005-0000-0000-000072660000}"/>
    <cellStyle name="Accent2 10 3_Essbase BS Tax Accounts EOY" xfId="26527" xr:uid="{00000000-0005-0000-0000-000073660000}"/>
    <cellStyle name="Accent2 10 4" xfId="26528" xr:uid="{00000000-0005-0000-0000-000074660000}"/>
    <cellStyle name="Accent2 10 4 2" xfId="26529" xr:uid="{00000000-0005-0000-0000-000075660000}"/>
    <cellStyle name="Accent2 10 4_Essbase BS Tax Accounts EOY" xfId="26530" xr:uid="{00000000-0005-0000-0000-000076660000}"/>
    <cellStyle name="Accent2 10_Essbase BS Tax Accounts EOY" xfId="26531" xr:uid="{00000000-0005-0000-0000-000077660000}"/>
    <cellStyle name="Accent2 100" xfId="26532" xr:uid="{00000000-0005-0000-0000-000078660000}"/>
    <cellStyle name="Accent2 101" xfId="26533" xr:uid="{00000000-0005-0000-0000-000079660000}"/>
    <cellStyle name="Accent2 102" xfId="26534" xr:uid="{00000000-0005-0000-0000-00007A660000}"/>
    <cellStyle name="Accent2 11" xfId="26535" xr:uid="{00000000-0005-0000-0000-00007B660000}"/>
    <cellStyle name="Accent2 11 2" xfId="26536" xr:uid="{00000000-0005-0000-0000-00007C660000}"/>
    <cellStyle name="Accent2 11 2 2" xfId="26537" xr:uid="{00000000-0005-0000-0000-00007D660000}"/>
    <cellStyle name="Accent2 11 2 2 2" xfId="26538" xr:uid="{00000000-0005-0000-0000-00007E660000}"/>
    <cellStyle name="Accent2 11 2 2_Essbase BS Tax Accounts EOY" xfId="26539" xr:uid="{00000000-0005-0000-0000-00007F660000}"/>
    <cellStyle name="Accent2 11 2_Essbase BS Tax Accounts EOY" xfId="26540" xr:uid="{00000000-0005-0000-0000-000080660000}"/>
    <cellStyle name="Accent2 11 3" xfId="26541" xr:uid="{00000000-0005-0000-0000-000081660000}"/>
    <cellStyle name="Accent2 11 3 2" xfId="26542" xr:uid="{00000000-0005-0000-0000-000082660000}"/>
    <cellStyle name="Accent2 11 3 2 2" xfId="26543" xr:uid="{00000000-0005-0000-0000-000083660000}"/>
    <cellStyle name="Accent2 11 3 2_Essbase BS Tax Accounts EOY" xfId="26544" xr:uid="{00000000-0005-0000-0000-000084660000}"/>
    <cellStyle name="Accent2 11 3_Essbase BS Tax Accounts EOY" xfId="26545" xr:uid="{00000000-0005-0000-0000-000085660000}"/>
    <cellStyle name="Accent2 11 4" xfId="26546" xr:uid="{00000000-0005-0000-0000-000086660000}"/>
    <cellStyle name="Accent2 11 4 2" xfId="26547" xr:uid="{00000000-0005-0000-0000-000087660000}"/>
    <cellStyle name="Accent2 11 4_Essbase BS Tax Accounts EOY" xfId="26548" xr:uid="{00000000-0005-0000-0000-000088660000}"/>
    <cellStyle name="Accent2 11_Essbase BS Tax Accounts EOY" xfId="26549" xr:uid="{00000000-0005-0000-0000-000089660000}"/>
    <cellStyle name="Accent2 12" xfId="26550" xr:uid="{00000000-0005-0000-0000-00008A660000}"/>
    <cellStyle name="Accent2 12 2" xfId="26551" xr:uid="{00000000-0005-0000-0000-00008B660000}"/>
    <cellStyle name="Accent2 12 2 2" xfId="26552" xr:uid="{00000000-0005-0000-0000-00008C660000}"/>
    <cellStyle name="Accent2 12 2 2 2" xfId="26553" xr:uid="{00000000-0005-0000-0000-00008D660000}"/>
    <cellStyle name="Accent2 12 2 2_Essbase BS Tax Accounts EOY" xfId="26554" xr:uid="{00000000-0005-0000-0000-00008E660000}"/>
    <cellStyle name="Accent2 12 2_Essbase BS Tax Accounts EOY" xfId="26555" xr:uid="{00000000-0005-0000-0000-00008F660000}"/>
    <cellStyle name="Accent2 12 3" xfId="26556" xr:uid="{00000000-0005-0000-0000-000090660000}"/>
    <cellStyle name="Accent2 12 3 2" xfId="26557" xr:uid="{00000000-0005-0000-0000-000091660000}"/>
    <cellStyle name="Accent2 12 3 2 2" xfId="26558" xr:uid="{00000000-0005-0000-0000-000092660000}"/>
    <cellStyle name="Accent2 12 3 2_Essbase BS Tax Accounts EOY" xfId="26559" xr:uid="{00000000-0005-0000-0000-000093660000}"/>
    <cellStyle name="Accent2 12 3_Essbase BS Tax Accounts EOY" xfId="26560" xr:uid="{00000000-0005-0000-0000-000094660000}"/>
    <cellStyle name="Accent2 12 4" xfId="26561" xr:uid="{00000000-0005-0000-0000-000095660000}"/>
    <cellStyle name="Accent2 12 4 2" xfId="26562" xr:uid="{00000000-0005-0000-0000-000096660000}"/>
    <cellStyle name="Accent2 12 4_Essbase BS Tax Accounts EOY" xfId="26563" xr:uid="{00000000-0005-0000-0000-000097660000}"/>
    <cellStyle name="Accent2 12_Essbase BS Tax Accounts EOY" xfId="26564" xr:uid="{00000000-0005-0000-0000-000098660000}"/>
    <cellStyle name="Accent2 13" xfId="26565" xr:uid="{00000000-0005-0000-0000-000099660000}"/>
    <cellStyle name="Accent2 13 2" xfId="26566" xr:uid="{00000000-0005-0000-0000-00009A660000}"/>
    <cellStyle name="Accent2 13 2 2" xfId="26567" xr:uid="{00000000-0005-0000-0000-00009B660000}"/>
    <cellStyle name="Accent2 13 2 2 2" xfId="26568" xr:uid="{00000000-0005-0000-0000-00009C660000}"/>
    <cellStyle name="Accent2 13 2 2_Essbase BS Tax Accounts EOY" xfId="26569" xr:uid="{00000000-0005-0000-0000-00009D660000}"/>
    <cellStyle name="Accent2 13 2_Essbase BS Tax Accounts EOY" xfId="26570" xr:uid="{00000000-0005-0000-0000-00009E660000}"/>
    <cellStyle name="Accent2 13 3" xfId="26571" xr:uid="{00000000-0005-0000-0000-00009F660000}"/>
    <cellStyle name="Accent2 13 3 2" xfId="26572" xr:uid="{00000000-0005-0000-0000-0000A0660000}"/>
    <cellStyle name="Accent2 13 3 2 2" xfId="26573" xr:uid="{00000000-0005-0000-0000-0000A1660000}"/>
    <cellStyle name="Accent2 13 3 2_Essbase BS Tax Accounts EOY" xfId="26574" xr:uid="{00000000-0005-0000-0000-0000A2660000}"/>
    <cellStyle name="Accent2 13 3_Essbase BS Tax Accounts EOY" xfId="26575" xr:uid="{00000000-0005-0000-0000-0000A3660000}"/>
    <cellStyle name="Accent2 13 4" xfId="26576" xr:uid="{00000000-0005-0000-0000-0000A4660000}"/>
    <cellStyle name="Accent2 13 4 2" xfId="26577" xr:uid="{00000000-0005-0000-0000-0000A5660000}"/>
    <cellStyle name="Accent2 13 4_Essbase BS Tax Accounts EOY" xfId="26578" xr:uid="{00000000-0005-0000-0000-0000A6660000}"/>
    <cellStyle name="Accent2 13_Essbase BS Tax Accounts EOY" xfId="26579" xr:uid="{00000000-0005-0000-0000-0000A7660000}"/>
    <cellStyle name="Accent2 14" xfId="26580" xr:uid="{00000000-0005-0000-0000-0000A8660000}"/>
    <cellStyle name="Accent2 14 2" xfId="26581" xr:uid="{00000000-0005-0000-0000-0000A9660000}"/>
    <cellStyle name="Accent2 14 2 2" xfId="26582" xr:uid="{00000000-0005-0000-0000-0000AA660000}"/>
    <cellStyle name="Accent2 14 2 2 2" xfId="26583" xr:uid="{00000000-0005-0000-0000-0000AB660000}"/>
    <cellStyle name="Accent2 14 2 2_Essbase BS Tax Accounts EOY" xfId="26584" xr:uid="{00000000-0005-0000-0000-0000AC660000}"/>
    <cellStyle name="Accent2 14 2_Essbase BS Tax Accounts EOY" xfId="26585" xr:uid="{00000000-0005-0000-0000-0000AD660000}"/>
    <cellStyle name="Accent2 14 3" xfId="26586" xr:uid="{00000000-0005-0000-0000-0000AE660000}"/>
    <cellStyle name="Accent2 14 3 2" xfId="26587" xr:uid="{00000000-0005-0000-0000-0000AF660000}"/>
    <cellStyle name="Accent2 14 3 2 2" xfId="26588" xr:uid="{00000000-0005-0000-0000-0000B0660000}"/>
    <cellStyle name="Accent2 14 3 2_Essbase BS Tax Accounts EOY" xfId="26589" xr:uid="{00000000-0005-0000-0000-0000B1660000}"/>
    <cellStyle name="Accent2 14 3_Essbase BS Tax Accounts EOY" xfId="26590" xr:uid="{00000000-0005-0000-0000-0000B2660000}"/>
    <cellStyle name="Accent2 14 4" xfId="26591" xr:uid="{00000000-0005-0000-0000-0000B3660000}"/>
    <cellStyle name="Accent2 14 4 2" xfId="26592" xr:uid="{00000000-0005-0000-0000-0000B4660000}"/>
    <cellStyle name="Accent2 14 4_Essbase BS Tax Accounts EOY" xfId="26593" xr:uid="{00000000-0005-0000-0000-0000B5660000}"/>
    <cellStyle name="Accent2 14_Essbase BS Tax Accounts EOY" xfId="26594" xr:uid="{00000000-0005-0000-0000-0000B6660000}"/>
    <cellStyle name="Accent2 15" xfId="26595" xr:uid="{00000000-0005-0000-0000-0000B7660000}"/>
    <cellStyle name="Accent2 15 2" xfId="26596" xr:uid="{00000000-0005-0000-0000-0000B8660000}"/>
    <cellStyle name="Accent2 15 2 2" xfId="26597" xr:uid="{00000000-0005-0000-0000-0000B9660000}"/>
    <cellStyle name="Accent2 15 2 2 2" xfId="26598" xr:uid="{00000000-0005-0000-0000-0000BA660000}"/>
    <cellStyle name="Accent2 15 2 2_Essbase BS Tax Accounts EOY" xfId="26599" xr:uid="{00000000-0005-0000-0000-0000BB660000}"/>
    <cellStyle name="Accent2 15 2_Essbase BS Tax Accounts EOY" xfId="26600" xr:uid="{00000000-0005-0000-0000-0000BC660000}"/>
    <cellStyle name="Accent2 15 3" xfId="26601" xr:uid="{00000000-0005-0000-0000-0000BD660000}"/>
    <cellStyle name="Accent2 15 3 2" xfId="26602" xr:uid="{00000000-0005-0000-0000-0000BE660000}"/>
    <cellStyle name="Accent2 15 3 2 2" xfId="26603" xr:uid="{00000000-0005-0000-0000-0000BF660000}"/>
    <cellStyle name="Accent2 15 3 2_Essbase BS Tax Accounts EOY" xfId="26604" xr:uid="{00000000-0005-0000-0000-0000C0660000}"/>
    <cellStyle name="Accent2 15 3_Essbase BS Tax Accounts EOY" xfId="26605" xr:uid="{00000000-0005-0000-0000-0000C1660000}"/>
    <cellStyle name="Accent2 15 4" xfId="26606" xr:uid="{00000000-0005-0000-0000-0000C2660000}"/>
    <cellStyle name="Accent2 15 4 2" xfId="26607" xr:uid="{00000000-0005-0000-0000-0000C3660000}"/>
    <cellStyle name="Accent2 15 4_Essbase BS Tax Accounts EOY" xfId="26608" xr:uid="{00000000-0005-0000-0000-0000C4660000}"/>
    <cellStyle name="Accent2 15_Essbase BS Tax Accounts EOY" xfId="26609" xr:uid="{00000000-0005-0000-0000-0000C5660000}"/>
    <cellStyle name="Accent2 16" xfId="26610" xr:uid="{00000000-0005-0000-0000-0000C6660000}"/>
    <cellStyle name="Accent2 16 2" xfId="26611" xr:uid="{00000000-0005-0000-0000-0000C7660000}"/>
    <cellStyle name="Accent2 16 2 2" xfId="26612" xr:uid="{00000000-0005-0000-0000-0000C8660000}"/>
    <cellStyle name="Accent2 16 2 2 2" xfId="26613" xr:uid="{00000000-0005-0000-0000-0000C9660000}"/>
    <cellStyle name="Accent2 16 2 2_Essbase BS Tax Accounts EOY" xfId="26614" xr:uid="{00000000-0005-0000-0000-0000CA660000}"/>
    <cellStyle name="Accent2 16 2_Essbase BS Tax Accounts EOY" xfId="26615" xr:uid="{00000000-0005-0000-0000-0000CB660000}"/>
    <cellStyle name="Accent2 16 3" xfId="26616" xr:uid="{00000000-0005-0000-0000-0000CC660000}"/>
    <cellStyle name="Accent2 16 3 2" xfId="26617" xr:uid="{00000000-0005-0000-0000-0000CD660000}"/>
    <cellStyle name="Accent2 16 3 2 2" xfId="26618" xr:uid="{00000000-0005-0000-0000-0000CE660000}"/>
    <cellStyle name="Accent2 16 3 2_Essbase BS Tax Accounts EOY" xfId="26619" xr:uid="{00000000-0005-0000-0000-0000CF660000}"/>
    <cellStyle name="Accent2 16 3_Essbase BS Tax Accounts EOY" xfId="26620" xr:uid="{00000000-0005-0000-0000-0000D0660000}"/>
    <cellStyle name="Accent2 16 4" xfId="26621" xr:uid="{00000000-0005-0000-0000-0000D1660000}"/>
    <cellStyle name="Accent2 16 4 2" xfId="26622" xr:uid="{00000000-0005-0000-0000-0000D2660000}"/>
    <cellStyle name="Accent2 16 4_Essbase BS Tax Accounts EOY" xfId="26623" xr:uid="{00000000-0005-0000-0000-0000D3660000}"/>
    <cellStyle name="Accent2 16_Essbase BS Tax Accounts EOY" xfId="26624" xr:uid="{00000000-0005-0000-0000-0000D4660000}"/>
    <cellStyle name="Accent2 17" xfId="26625" xr:uid="{00000000-0005-0000-0000-0000D5660000}"/>
    <cellStyle name="Accent2 17 2" xfId="26626" xr:uid="{00000000-0005-0000-0000-0000D6660000}"/>
    <cellStyle name="Accent2 17 2 2" xfId="26627" xr:uid="{00000000-0005-0000-0000-0000D7660000}"/>
    <cellStyle name="Accent2 17 2 2 2" xfId="26628" xr:uid="{00000000-0005-0000-0000-0000D8660000}"/>
    <cellStyle name="Accent2 17 2 2_Essbase BS Tax Accounts EOY" xfId="26629" xr:uid="{00000000-0005-0000-0000-0000D9660000}"/>
    <cellStyle name="Accent2 17 2_Essbase BS Tax Accounts EOY" xfId="26630" xr:uid="{00000000-0005-0000-0000-0000DA660000}"/>
    <cellStyle name="Accent2 17 3" xfId="26631" xr:uid="{00000000-0005-0000-0000-0000DB660000}"/>
    <cellStyle name="Accent2 17 3 2" xfId="26632" xr:uid="{00000000-0005-0000-0000-0000DC660000}"/>
    <cellStyle name="Accent2 17 3 2 2" xfId="26633" xr:uid="{00000000-0005-0000-0000-0000DD660000}"/>
    <cellStyle name="Accent2 17 3 2_Essbase BS Tax Accounts EOY" xfId="26634" xr:uid="{00000000-0005-0000-0000-0000DE660000}"/>
    <cellStyle name="Accent2 17 3_Essbase BS Tax Accounts EOY" xfId="26635" xr:uid="{00000000-0005-0000-0000-0000DF660000}"/>
    <cellStyle name="Accent2 17 4" xfId="26636" xr:uid="{00000000-0005-0000-0000-0000E0660000}"/>
    <cellStyle name="Accent2 17 4 2" xfId="26637" xr:uid="{00000000-0005-0000-0000-0000E1660000}"/>
    <cellStyle name="Accent2 17 4_Essbase BS Tax Accounts EOY" xfId="26638" xr:uid="{00000000-0005-0000-0000-0000E2660000}"/>
    <cellStyle name="Accent2 17_Essbase BS Tax Accounts EOY" xfId="26639" xr:uid="{00000000-0005-0000-0000-0000E3660000}"/>
    <cellStyle name="Accent2 18" xfId="26640" xr:uid="{00000000-0005-0000-0000-0000E4660000}"/>
    <cellStyle name="Accent2 18 2" xfId="26641" xr:uid="{00000000-0005-0000-0000-0000E5660000}"/>
    <cellStyle name="Accent2 18 2 2" xfId="26642" xr:uid="{00000000-0005-0000-0000-0000E6660000}"/>
    <cellStyle name="Accent2 18 2 2 2" xfId="26643" xr:uid="{00000000-0005-0000-0000-0000E7660000}"/>
    <cellStyle name="Accent2 18 2 2_Essbase BS Tax Accounts EOY" xfId="26644" xr:uid="{00000000-0005-0000-0000-0000E8660000}"/>
    <cellStyle name="Accent2 18 2_Essbase BS Tax Accounts EOY" xfId="26645" xr:uid="{00000000-0005-0000-0000-0000E9660000}"/>
    <cellStyle name="Accent2 18 3" xfId="26646" xr:uid="{00000000-0005-0000-0000-0000EA660000}"/>
    <cellStyle name="Accent2 18 3 2" xfId="26647" xr:uid="{00000000-0005-0000-0000-0000EB660000}"/>
    <cellStyle name="Accent2 18 3 2 2" xfId="26648" xr:uid="{00000000-0005-0000-0000-0000EC660000}"/>
    <cellStyle name="Accent2 18 3 2_Essbase BS Tax Accounts EOY" xfId="26649" xr:uid="{00000000-0005-0000-0000-0000ED660000}"/>
    <cellStyle name="Accent2 18 3_Essbase BS Tax Accounts EOY" xfId="26650" xr:uid="{00000000-0005-0000-0000-0000EE660000}"/>
    <cellStyle name="Accent2 18 4" xfId="26651" xr:uid="{00000000-0005-0000-0000-0000EF660000}"/>
    <cellStyle name="Accent2 18 4 2" xfId="26652" xr:uid="{00000000-0005-0000-0000-0000F0660000}"/>
    <cellStyle name="Accent2 18 4_Essbase BS Tax Accounts EOY" xfId="26653" xr:uid="{00000000-0005-0000-0000-0000F1660000}"/>
    <cellStyle name="Accent2 18_Essbase BS Tax Accounts EOY" xfId="26654" xr:uid="{00000000-0005-0000-0000-0000F2660000}"/>
    <cellStyle name="Accent2 19" xfId="26655" xr:uid="{00000000-0005-0000-0000-0000F3660000}"/>
    <cellStyle name="Accent2 19 2" xfId="26656" xr:uid="{00000000-0005-0000-0000-0000F4660000}"/>
    <cellStyle name="Accent2 19 2 2" xfId="26657" xr:uid="{00000000-0005-0000-0000-0000F5660000}"/>
    <cellStyle name="Accent2 19 2 2 2" xfId="26658" xr:uid="{00000000-0005-0000-0000-0000F6660000}"/>
    <cellStyle name="Accent2 19 2 2_Essbase BS Tax Accounts EOY" xfId="26659" xr:uid="{00000000-0005-0000-0000-0000F7660000}"/>
    <cellStyle name="Accent2 19 2_Essbase BS Tax Accounts EOY" xfId="26660" xr:uid="{00000000-0005-0000-0000-0000F8660000}"/>
    <cellStyle name="Accent2 19 3" xfId="26661" xr:uid="{00000000-0005-0000-0000-0000F9660000}"/>
    <cellStyle name="Accent2 19 3 2" xfId="26662" xr:uid="{00000000-0005-0000-0000-0000FA660000}"/>
    <cellStyle name="Accent2 19 3 2 2" xfId="26663" xr:uid="{00000000-0005-0000-0000-0000FB660000}"/>
    <cellStyle name="Accent2 19 3 2_Essbase BS Tax Accounts EOY" xfId="26664" xr:uid="{00000000-0005-0000-0000-0000FC660000}"/>
    <cellStyle name="Accent2 19 3_Essbase BS Tax Accounts EOY" xfId="26665" xr:uid="{00000000-0005-0000-0000-0000FD660000}"/>
    <cellStyle name="Accent2 19 4" xfId="26666" xr:uid="{00000000-0005-0000-0000-0000FE660000}"/>
    <cellStyle name="Accent2 19 4 2" xfId="26667" xr:uid="{00000000-0005-0000-0000-0000FF660000}"/>
    <cellStyle name="Accent2 19 4_Essbase BS Tax Accounts EOY" xfId="26668" xr:uid="{00000000-0005-0000-0000-000000670000}"/>
    <cellStyle name="Accent2 19_Essbase BS Tax Accounts EOY" xfId="26669" xr:uid="{00000000-0005-0000-0000-000001670000}"/>
    <cellStyle name="Accent2 2" xfId="26670" xr:uid="{00000000-0005-0000-0000-000002670000}"/>
    <cellStyle name="Accent2 2 2" xfId="26671" xr:uid="{00000000-0005-0000-0000-000003670000}"/>
    <cellStyle name="Accent2 2 2 2" xfId="26672" xr:uid="{00000000-0005-0000-0000-000004670000}"/>
    <cellStyle name="Accent2 2 2 2 2" xfId="26673" xr:uid="{00000000-0005-0000-0000-000005670000}"/>
    <cellStyle name="Accent2 2 2 2 2 2" xfId="26674" xr:uid="{00000000-0005-0000-0000-000006670000}"/>
    <cellStyle name="Accent2 2 2 2 2_Essbase BS Tax Accounts EOY" xfId="26675" xr:uid="{00000000-0005-0000-0000-000007670000}"/>
    <cellStyle name="Accent2 2 2 2_Essbase BS Tax Accounts EOY" xfId="26676" xr:uid="{00000000-0005-0000-0000-000008670000}"/>
    <cellStyle name="Accent2 2 2 3" xfId="26677" xr:uid="{00000000-0005-0000-0000-000009670000}"/>
    <cellStyle name="Accent2 2 2 3 2" xfId="26678" xr:uid="{00000000-0005-0000-0000-00000A670000}"/>
    <cellStyle name="Accent2 2 2 3 2 2" xfId="26679" xr:uid="{00000000-0005-0000-0000-00000B670000}"/>
    <cellStyle name="Accent2 2 2 3 2_Essbase BS Tax Accounts EOY" xfId="26680" xr:uid="{00000000-0005-0000-0000-00000C670000}"/>
    <cellStyle name="Accent2 2 2 3_Essbase BS Tax Accounts EOY" xfId="26681" xr:uid="{00000000-0005-0000-0000-00000D670000}"/>
    <cellStyle name="Accent2 2 2 4" xfId="26682" xr:uid="{00000000-0005-0000-0000-00000E670000}"/>
    <cellStyle name="Accent2 2 2 4 2" xfId="26683" xr:uid="{00000000-0005-0000-0000-00000F670000}"/>
    <cellStyle name="Accent2 2 2 4 2 2" xfId="26684" xr:uid="{00000000-0005-0000-0000-000010670000}"/>
    <cellStyle name="Accent2 2 2 4 2_Essbase BS Tax Accounts EOY" xfId="26685" xr:uid="{00000000-0005-0000-0000-000011670000}"/>
    <cellStyle name="Accent2 2 2 4_Essbase BS Tax Accounts EOY" xfId="26686" xr:uid="{00000000-0005-0000-0000-000012670000}"/>
    <cellStyle name="Accent2 2 2 5" xfId="26687" xr:uid="{00000000-0005-0000-0000-000013670000}"/>
    <cellStyle name="Accent2 2 2 5 2" xfId="26688" xr:uid="{00000000-0005-0000-0000-000014670000}"/>
    <cellStyle name="Accent2 2 2 5_Essbase BS Tax Accounts EOY" xfId="26689" xr:uid="{00000000-0005-0000-0000-000015670000}"/>
    <cellStyle name="Accent2 2 2 6" xfId="26690" xr:uid="{00000000-0005-0000-0000-000016670000}"/>
    <cellStyle name="Accent2 2 2 7" xfId="26691" xr:uid="{00000000-0005-0000-0000-000017670000}"/>
    <cellStyle name="Accent2 2 2 8" xfId="26692" xr:uid="{00000000-0005-0000-0000-000018670000}"/>
    <cellStyle name="Accent2 2 2_Basis Info" xfId="26693" xr:uid="{00000000-0005-0000-0000-000019670000}"/>
    <cellStyle name="Accent2 2 3" xfId="26694" xr:uid="{00000000-0005-0000-0000-00001A670000}"/>
    <cellStyle name="Accent2 2 3 2" xfId="26695" xr:uid="{00000000-0005-0000-0000-00001B670000}"/>
    <cellStyle name="Accent2 2 3 2 2" xfId="26696" xr:uid="{00000000-0005-0000-0000-00001C670000}"/>
    <cellStyle name="Accent2 2 3 2 2 2" xfId="26697" xr:uid="{00000000-0005-0000-0000-00001D670000}"/>
    <cellStyle name="Accent2 2 3 2 2_Essbase BS Tax Accounts EOY" xfId="26698" xr:uid="{00000000-0005-0000-0000-00001E670000}"/>
    <cellStyle name="Accent2 2 3 2_Essbase BS Tax Accounts EOY" xfId="26699" xr:uid="{00000000-0005-0000-0000-00001F670000}"/>
    <cellStyle name="Accent2 2 3 3" xfId="26700" xr:uid="{00000000-0005-0000-0000-000020670000}"/>
    <cellStyle name="Accent2 2 3 3 2" xfId="26701" xr:uid="{00000000-0005-0000-0000-000021670000}"/>
    <cellStyle name="Accent2 2 3 3 2 2" xfId="26702" xr:uid="{00000000-0005-0000-0000-000022670000}"/>
    <cellStyle name="Accent2 2 3 3 2_Essbase BS Tax Accounts EOY" xfId="26703" xr:uid="{00000000-0005-0000-0000-000023670000}"/>
    <cellStyle name="Accent2 2 3 3_Essbase BS Tax Accounts EOY" xfId="26704" xr:uid="{00000000-0005-0000-0000-000024670000}"/>
    <cellStyle name="Accent2 2 3 4" xfId="26705" xr:uid="{00000000-0005-0000-0000-000025670000}"/>
    <cellStyle name="Accent2 2 3 4 2" xfId="26706" xr:uid="{00000000-0005-0000-0000-000026670000}"/>
    <cellStyle name="Accent2 2 3 4 2 2" xfId="26707" xr:uid="{00000000-0005-0000-0000-000027670000}"/>
    <cellStyle name="Accent2 2 3 4 2_Essbase BS Tax Accounts EOY" xfId="26708" xr:uid="{00000000-0005-0000-0000-000028670000}"/>
    <cellStyle name="Accent2 2 3 4 3" xfId="26709" xr:uid="{00000000-0005-0000-0000-000029670000}"/>
    <cellStyle name="Accent2 2 3 4_Essbase BS Tax Accounts EOY" xfId="26710" xr:uid="{00000000-0005-0000-0000-00002A670000}"/>
    <cellStyle name="Accent2 2 3 5" xfId="26711" xr:uid="{00000000-0005-0000-0000-00002B670000}"/>
    <cellStyle name="Accent2 2 3 5 2" xfId="26712" xr:uid="{00000000-0005-0000-0000-00002C670000}"/>
    <cellStyle name="Accent2 2 3 5_Essbase BS Tax Accounts EOY" xfId="26713" xr:uid="{00000000-0005-0000-0000-00002D670000}"/>
    <cellStyle name="Accent2 2 3 6" xfId="26714" xr:uid="{00000000-0005-0000-0000-00002E670000}"/>
    <cellStyle name="Accent2 2 3 6 2" xfId="26715" xr:uid="{00000000-0005-0000-0000-00002F670000}"/>
    <cellStyle name="Accent2 2 3 6_Essbase BS Tax Accounts EOY" xfId="26716" xr:uid="{00000000-0005-0000-0000-000030670000}"/>
    <cellStyle name="Accent2 2 3 7" xfId="26717" xr:uid="{00000000-0005-0000-0000-000031670000}"/>
    <cellStyle name="Accent2 2 3 8" xfId="26718" xr:uid="{00000000-0005-0000-0000-000032670000}"/>
    <cellStyle name="Accent2 2 3_Basis Info" xfId="26719" xr:uid="{00000000-0005-0000-0000-000033670000}"/>
    <cellStyle name="Accent2 2 4" xfId="26720" xr:uid="{00000000-0005-0000-0000-000034670000}"/>
    <cellStyle name="Accent2 2 4 2" xfId="26721" xr:uid="{00000000-0005-0000-0000-000035670000}"/>
    <cellStyle name="Accent2 2 4 2 2" xfId="26722" xr:uid="{00000000-0005-0000-0000-000036670000}"/>
    <cellStyle name="Accent2 2 4 2_Essbase BS Tax Accounts EOY" xfId="26723" xr:uid="{00000000-0005-0000-0000-000037670000}"/>
    <cellStyle name="Accent2 2 4 3" xfId="26724" xr:uid="{00000000-0005-0000-0000-000038670000}"/>
    <cellStyle name="Accent2 2 4_Essbase BS Tax Accounts EOY" xfId="26725" xr:uid="{00000000-0005-0000-0000-000039670000}"/>
    <cellStyle name="Accent2 2 5" xfId="26726" xr:uid="{00000000-0005-0000-0000-00003A670000}"/>
    <cellStyle name="Accent2 2 5 2" xfId="26727" xr:uid="{00000000-0005-0000-0000-00003B670000}"/>
    <cellStyle name="Accent2 2 5 3" xfId="26728" xr:uid="{00000000-0005-0000-0000-00003C670000}"/>
    <cellStyle name="Accent2 2 5_Essbase BS Tax Accounts EOY" xfId="26729" xr:uid="{00000000-0005-0000-0000-00003D670000}"/>
    <cellStyle name="Accent2 2 6" xfId="26730" xr:uid="{00000000-0005-0000-0000-00003E670000}"/>
    <cellStyle name="Accent2 2 6 2" xfId="26731" xr:uid="{00000000-0005-0000-0000-00003F670000}"/>
    <cellStyle name="Accent2 2 7" xfId="26732" xr:uid="{00000000-0005-0000-0000-000040670000}"/>
    <cellStyle name="Accent2 2 8" xfId="26733" xr:uid="{00000000-0005-0000-0000-000041670000}"/>
    <cellStyle name="Accent2 2 9" xfId="26734" xr:uid="{00000000-0005-0000-0000-000042670000}"/>
    <cellStyle name="Accent2 2_10-1 BS" xfId="26735" xr:uid="{00000000-0005-0000-0000-000043670000}"/>
    <cellStyle name="Accent2 20" xfId="26736" xr:uid="{00000000-0005-0000-0000-000044670000}"/>
    <cellStyle name="Accent2 20 2" xfId="26737" xr:uid="{00000000-0005-0000-0000-000045670000}"/>
    <cellStyle name="Accent2 20 2 2" xfId="26738" xr:uid="{00000000-0005-0000-0000-000046670000}"/>
    <cellStyle name="Accent2 20 2 2 2" xfId="26739" xr:uid="{00000000-0005-0000-0000-000047670000}"/>
    <cellStyle name="Accent2 20 2 2_Essbase BS Tax Accounts EOY" xfId="26740" xr:uid="{00000000-0005-0000-0000-000048670000}"/>
    <cellStyle name="Accent2 20 2_Essbase BS Tax Accounts EOY" xfId="26741" xr:uid="{00000000-0005-0000-0000-000049670000}"/>
    <cellStyle name="Accent2 20 3" xfId="26742" xr:uid="{00000000-0005-0000-0000-00004A670000}"/>
    <cellStyle name="Accent2 20 3 2" xfId="26743" xr:uid="{00000000-0005-0000-0000-00004B670000}"/>
    <cellStyle name="Accent2 20 3 2 2" xfId="26744" xr:uid="{00000000-0005-0000-0000-00004C670000}"/>
    <cellStyle name="Accent2 20 3 2_Essbase BS Tax Accounts EOY" xfId="26745" xr:uid="{00000000-0005-0000-0000-00004D670000}"/>
    <cellStyle name="Accent2 20 3_Essbase BS Tax Accounts EOY" xfId="26746" xr:uid="{00000000-0005-0000-0000-00004E670000}"/>
    <cellStyle name="Accent2 20 4" xfId="26747" xr:uid="{00000000-0005-0000-0000-00004F670000}"/>
    <cellStyle name="Accent2 20 4 2" xfId="26748" xr:uid="{00000000-0005-0000-0000-000050670000}"/>
    <cellStyle name="Accent2 20 4_Essbase BS Tax Accounts EOY" xfId="26749" xr:uid="{00000000-0005-0000-0000-000051670000}"/>
    <cellStyle name="Accent2 20_Essbase BS Tax Accounts EOY" xfId="26750" xr:uid="{00000000-0005-0000-0000-000052670000}"/>
    <cellStyle name="Accent2 21" xfId="26751" xr:uid="{00000000-0005-0000-0000-000053670000}"/>
    <cellStyle name="Accent2 21 2" xfId="26752" xr:uid="{00000000-0005-0000-0000-000054670000}"/>
    <cellStyle name="Accent2 21 2 2" xfId="26753" xr:uid="{00000000-0005-0000-0000-000055670000}"/>
    <cellStyle name="Accent2 21 2 2 2" xfId="26754" xr:uid="{00000000-0005-0000-0000-000056670000}"/>
    <cellStyle name="Accent2 21 2 2_Essbase BS Tax Accounts EOY" xfId="26755" xr:uid="{00000000-0005-0000-0000-000057670000}"/>
    <cellStyle name="Accent2 21 2_Essbase BS Tax Accounts EOY" xfId="26756" xr:uid="{00000000-0005-0000-0000-000058670000}"/>
    <cellStyle name="Accent2 21 3" xfId="26757" xr:uid="{00000000-0005-0000-0000-000059670000}"/>
    <cellStyle name="Accent2 21 3 2" xfId="26758" xr:uid="{00000000-0005-0000-0000-00005A670000}"/>
    <cellStyle name="Accent2 21 3 2 2" xfId="26759" xr:uid="{00000000-0005-0000-0000-00005B670000}"/>
    <cellStyle name="Accent2 21 3 2_Essbase BS Tax Accounts EOY" xfId="26760" xr:uid="{00000000-0005-0000-0000-00005C670000}"/>
    <cellStyle name="Accent2 21 3_Essbase BS Tax Accounts EOY" xfId="26761" xr:uid="{00000000-0005-0000-0000-00005D670000}"/>
    <cellStyle name="Accent2 21 4" xfId="26762" xr:uid="{00000000-0005-0000-0000-00005E670000}"/>
    <cellStyle name="Accent2 21 4 2" xfId="26763" xr:uid="{00000000-0005-0000-0000-00005F670000}"/>
    <cellStyle name="Accent2 21 4_Essbase BS Tax Accounts EOY" xfId="26764" xr:uid="{00000000-0005-0000-0000-000060670000}"/>
    <cellStyle name="Accent2 21_Essbase BS Tax Accounts EOY" xfId="26765" xr:uid="{00000000-0005-0000-0000-000061670000}"/>
    <cellStyle name="Accent2 22" xfId="26766" xr:uid="{00000000-0005-0000-0000-000062670000}"/>
    <cellStyle name="Accent2 22 2" xfId="26767" xr:uid="{00000000-0005-0000-0000-000063670000}"/>
    <cellStyle name="Accent2 22 2 2" xfId="26768" xr:uid="{00000000-0005-0000-0000-000064670000}"/>
    <cellStyle name="Accent2 22 2 2 2" xfId="26769" xr:uid="{00000000-0005-0000-0000-000065670000}"/>
    <cellStyle name="Accent2 22 2 2_Essbase BS Tax Accounts EOY" xfId="26770" xr:uid="{00000000-0005-0000-0000-000066670000}"/>
    <cellStyle name="Accent2 22 2_Essbase BS Tax Accounts EOY" xfId="26771" xr:uid="{00000000-0005-0000-0000-000067670000}"/>
    <cellStyle name="Accent2 22 3" xfId="26772" xr:uid="{00000000-0005-0000-0000-000068670000}"/>
    <cellStyle name="Accent2 22 3 2" xfId="26773" xr:uid="{00000000-0005-0000-0000-000069670000}"/>
    <cellStyle name="Accent2 22 3 2 2" xfId="26774" xr:uid="{00000000-0005-0000-0000-00006A670000}"/>
    <cellStyle name="Accent2 22 3 2_Essbase BS Tax Accounts EOY" xfId="26775" xr:uid="{00000000-0005-0000-0000-00006B670000}"/>
    <cellStyle name="Accent2 22 3_Essbase BS Tax Accounts EOY" xfId="26776" xr:uid="{00000000-0005-0000-0000-00006C670000}"/>
    <cellStyle name="Accent2 22 4" xfId="26777" xr:uid="{00000000-0005-0000-0000-00006D670000}"/>
    <cellStyle name="Accent2 22 4 2" xfId="26778" xr:uid="{00000000-0005-0000-0000-00006E670000}"/>
    <cellStyle name="Accent2 22 4_Essbase BS Tax Accounts EOY" xfId="26779" xr:uid="{00000000-0005-0000-0000-00006F670000}"/>
    <cellStyle name="Accent2 22_Essbase BS Tax Accounts EOY" xfId="26780" xr:uid="{00000000-0005-0000-0000-000070670000}"/>
    <cellStyle name="Accent2 23" xfId="26781" xr:uid="{00000000-0005-0000-0000-000071670000}"/>
    <cellStyle name="Accent2 23 2" xfId="26782" xr:uid="{00000000-0005-0000-0000-000072670000}"/>
    <cellStyle name="Accent2 23 2 2" xfId="26783" xr:uid="{00000000-0005-0000-0000-000073670000}"/>
    <cellStyle name="Accent2 23 2 2 2" xfId="26784" xr:uid="{00000000-0005-0000-0000-000074670000}"/>
    <cellStyle name="Accent2 23 2 2_Essbase BS Tax Accounts EOY" xfId="26785" xr:uid="{00000000-0005-0000-0000-000075670000}"/>
    <cellStyle name="Accent2 23 2_Essbase BS Tax Accounts EOY" xfId="26786" xr:uid="{00000000-0005-0000-0000-000076670000}"/>
    <cellStyle name="Accent2 23 3" xfId="26787" xr:uid="{00000000-0005-0000-0000-000077670000}"/>
    <cellStyle name="Accent2 23 3 2" xfId="26788" xr:uid="{00000000-0005-0000-0000-000078670000}"/>
    <cellStyle name="Accent2 23 3 2 2" xfId="26789" xr:uid="{00000000-0005-0000-0000-000079670000}"/>
    <cellStyle name="Accent2 23 3 2_Essbase BS Tax Accounts EOY" xfId="26790" xr:uid="{00000000-0005-0000-0000-00007A670000}"/>
    <cellStyle name="Accent2 23 3_Essbase BS Tax Accounts EOY" xfId="26791" xr:uid="{00000000-0005-0000-0000-00007B670000}"/>
    <cellStyle name="Accent2 23 4" xfId="26792" xr:uid="{00000000-0005-0000-0000-00007C670000}"/>
    <cellStyle name="Accent2 23 4 2" xfId="26793" xr:uid="{00000000-0005-0000-0000-00007D670000}"/>
    <cellStyle name="Accent2 23 4 2 2" xfId="26794" xr:uid="{00000000-0005-0000-0000-00007E670000}"/>
    <cellStyle name="Accent2 23 4 2_Essbase BS Tax Accounts EOY" xfId="26795" xr:uid="{00000000-0005-0000-0000-00007F670000}"/>
    <cellStyle name="Accent2 23 4_Essbase BS Tax Accounts EOY" xfId="26796" xr:uid="{00000000-0005-0000-0000-000080670000}"/>
    <cellStyle name="Accent2 23 5" xfId="26797" xr:uid="{00000000-0005-0000-0000-000081670000}"/>
    <cellStyle name="Accent2 23 5 2" xfId="26798" xr:uid="{00000000-0005-0000-0000-000082670000}"/>
    <cellStyle name="Accent2 23 5_Essbase BS Tax Accounts EOY" xfId="26799" xr:uid="{00000000-0005-0000-0000-000083670000}"/>
    <cellStyle name="Accent2 23_Essbase BS Tax Accounts EOY" xfId="26800" xr:uid="{00000000-0005-0000-0000-000084670000}"/>
    <cellStyle name="Accent2 24" xfId="26801" xr:uid="{00000000-0005-0000-0000-000085670000}"/>
    <cellStyle name="Accent2 24 2" xfId="26802" xr:uid="{00000000-0005-0000-0000-000086670000}"/>
    <cellStyle name="Accent2 24 2 2" xfId="26803" xr:uid="{00000000-0005-0000-0000-000087670000}"/>
    <cellStyle name="Accent2 24 2 2 2" xfId="26804" xr:uid="{00000000-0005-0000-0000-000088670000}"/>
    <cellStyle name="Accent2 24 2 2 2 2" xfId="26805" xr:uid="{00000000-0005-0000-0000-000089670000}"/>
    <cellStyle name="Accent2 24 2 2 2_Essbase BS Tax Accounts EOY" xfId="26806" xr:uid="{00000000-0005-0000-0000-00008A670000}"/>
    <cellStyle name="Accent2 24 2 2_Essbase BS Tax Accounts EOY" xfId="26807" xr:uid="{00000000-0005-0000-0000-00008B670000}"/>
    <cellStyle name="Accent2 24 2 3" xfId="26808" xr:uid="{00000000-0005-0000-0000-00008C670000}"/>
    <cellStyle name="Accent2 24 2 3 2" xfId="26809" xr:uid="{00000000-0005-0000-0000-00008D670000}"/>
    <cellStyle name="Accent2 24 2 3_Essbase BS Tax Accounts EOY" xfId="26810" xr:uid="{00000000-0005-0000-0000-00008E670000}"/>
    <cellStyle name="Accent2 24 2 4" xfId="26811" xr:uid="{00000000-0005-0000-0000-00008F670000}"/>
    <cellStyle name="Accent2 24 2 5" xfId="26812" xr:uid="{00000000-0005-0000-0000-000090670000}"/>
    <cellStyle name="Accent2 24 2 6" xfId="26813" xr:uid="{00000000-0005-0000-0000-000091670000}"/>
    <cellStyle name="Accent2 24 2 7" xfId="26814" xr:uid="{00000000-0005-0000-0000-000092670000}"/>
    <cellStyle name="Accent2 24 2_Essbase BS Tax Accounts EOY" xfId="26815" xr:uid="{00000000-0005-0000-0000-000093670000}"/>
    <cellStyle name="Accent2 24 3" xfId="26816" xr:uid="{00000000-0005-0000-0000-000094670000}"/>
    <cellStyle name="Accent2 24 3 2" xfId="26817" xr:uid="{00000000-0005-0000-0000-000095670000}"/>
    <cellStyle name="Accent2 24 3 2 2" xfId="26818" xr:uid="{00000000-0005-0000-0000-000096670000}"/>
    <cellStyle name="Accent2 24 3 2_Essbase BS Tax Accounts EOY" xfId="26819" xr:uid="{00000000-0005-0000-0000-000097670000}"/>
    <cellStyle name="Accent2 24 3 3" xfId="26820" xr:uid="{00000000-0005-0000-0000-000098670000}"/>
    <cellStyle name="Accent2 24 3_Essbase BS Tax Accounts EOY" xfId="26821" xr:uid="{00000000-0005-0000-0000-000099670000}"/>
    <cellStyle name="Accent2 24 4" xfId="26822" xr:uid="{00000000-0005-0000-0000-00009A670000}"/>
    <cellStyle name="Accent2 24 4 2" xfId="26823" xr:uid="{00000000-0005-0000-0000-00009B670000}"/>
    <cellStyle name="Accent2 24 4_Essbase BS Tax Accounts EOY" xfId="26824" xr:uid="{00000000-0005-0000-0000-00009C670000}"/>
    <cellStyle name="Accent2 24 5" xfId="26825" xr:uid="{00000000-0005-0000-0000-00009D670000}"/>
    <cellStyle name="Accent2 24 5 2" xfId="26826" xr:uid="{00000000-0005-0000-0000-00009E670000}"/>
    <cellStyle name="Accent2 24 5_Essbase BS Tax Accounts EOY" xfId="26827" xr:uid="{00000000-0005-0000-0000-00009F670000}"/>
    <cellStyle name="Accent2 24 6" xfId="26828" xr:uid="{00000000-0005-0000-0000-0000A0670000}"/>
    <cellStyle name="Accent2 24 7" xfId="26829" xr:uid="{00000000-0005-0000-0000-0000A1670000}"/>
    <cellStyle name="Accent2 24_Basis Detail" xfId="26830" xr:uid="{00000000-0005-0000-0000-0000A2670000}"/>
    <cellStyle name="Accent2 25" xfId="26831" xr:uid="{00000000-0005-0000-0000-0000A3670000}"/>
    <cellStyle name="Accent2 25 2" xfId="26832" xr:uid="{00000000-0005-0000-0000-0000A4670000}"/>
    <cellStyle name="Accent2 25 2 2" xfId="26833" xr:uid="{00000000-0005-0000-0000-0000A5670000}"/>
    <cellStyle name="Accent2 25 2 2 2" xfId="26834" xr:uid="{00000000-0005-0000-0000-0000A6670000}"/>
    <cellStyle name="Accent2 25 2 2_Essbase BS Tax Accounts EOY" xfId="26835" xr:uid="{00000000-0005-0000-0000-0000A7670000}"/>
    <cellStyle name="Accent2 25 2 3" xfId="26836" xr:uid="{00000000-0005-0000-0000-0000A8670000}"/>
    <cellStyle name="Accent2 25 2 4" xfId="26837" xr:uid="{00000000-0005-0000-0000-0000A9670000}"/>
    <cellStyle name="Accent2 25 2_Essbase BS Tax Accounts EOY" xfId="26838" xr:uid="{00000000-0005-0000-0000-0000AA670000}"/>
    <cellStyle name="Accent2 25 3" xfId="26839" xr:uid="{00000000-0005-0000-0000-0000AB670000}"/>
    <cellStyle name="Accent2 25 3 2" xfId="26840" xr:uid="{00000000-0005-0000-0000-0000AC670000}"/>
    <cellStyle name="Accent2 25 3 2 2" xfId="26841" xr:uid="{00000000-0005-0000-0000-0000AD670000}"/>
    <cellStyle name="Accent2 25 3 2_Essbase BS Tax Accounts EOY" xfId="26842" xr:uid="{00000000-0005-0000-0000-0000AE670000}"/>
    <cellStyle name="Accent2 25 3 3" xfId="26843" xr:uid="{00000000-0005-0000-0000-0000AF670000}"/>
    <cellStyle name="Accent2 25 3_Essbase BS Tax Accounts EOY" xfId="26844" xr:uid="{00000000-0005-0000-0000-0000B0670000}"/>
    <cellStyle name="Accent2 25 4" xfId="26845" xr:uid="{00000000-0005-0000-0000-0000B1670000}"/>
    <cellStyle name="Accent2 25 4 2" xfId="26846" xr:uid="{00000000-0005-0000-0000-0000B2670000}"/>
    <cellStyle name="Accent2 25 4_Essbase BS Tax Accounts EOY" xfId="26847" xr:uid="{00000000-0005-0000-0000-0000B3670000}"/>
    <cellStyle name="Accent2 25 5" xfId="26848" xr:uid="{00000000-0005-0000-0000-0000B4670000}"/>
    <cellStyle name="Accent2 25 6" xfId="26849" xr:uid="{00000000-0005-0000-0000-0000B5670000}"/>
    <cellStyle name="Accent2 25_Essbase BS Tax Accounts EOY" xfId="26850" xr:uid="{00000000-0005-0000-0000-0000B6670000}"/>
    <cellStyle name="Accent2 26" xfId="26851" xr:uid="{00000000-0005-0000-0000-0000B7670000}"/>
    <cellStyle name="Accent2 26 2" xfId="26852" xr:uid="{00000000-0005-0000-0000-0000B8670000}"/>
    <cellStyle name="Accent2 26 2 2" xfId="26853" xr:uid="{00000000-0005-0000-0000-0000B9670000}"/>
    <cellStyle name="Accent2 26 2 2 2" xfId="26854" xr:uid="{00000000-0005-0000-0000-0000BA670000}"/>
    <cellStyle name="Accent2 26 2 2_Essbase BS Tax Accounts EOY" xfId="26855" xr:uid="{00000000-0005-0000-0000-0000BB670000}"/>
    <cellStyle name="Accent2 26 2 3" xfId="26856" xr:uid="{00000000-0005-0000-0000-0000BC670000}"/>
    <cellStyle name="Accent2 26 2_Essbase BS Tax Accounts EOY" xfId="26857" xr:uid="{00000000-0005-0000-0000-0000BD670000}"/>
    <cellStyle name="Accent2 26 3" xfId="26858" xr:uid="{00000000-0005-0000-0000-0000BE670000}"/>
    <cellStyle name="Accent2 26 3 2" xfId="26859" xr:uid="{00000000-0005-0000-0000-0000BF670000}"/>
    <cellStyle name="Accent2 26 3_Essbase BS Tax Accounts EOY" xfId="26860" xr:uid="{00000000-0005-0000-0000-0000C0670000}"/>
    <cellStyle name="Accent2 26 4" xfId="26861" xr:uid="{00000000-0005-0000-0000-0000C1670000}"/>
    <cellStyle name="Accent2 26 5" xfId="26862" xr:uid="{00000000-0005-0000-0000-0000C2670000}"/>
    <cellStyle name="Accent2 26 6" xfId="26863" xr:uid="{00000000-0005-0000-0000-0000C3670000}"/>
    <cellStyle name="Accent2 26_Essbase BS Tax Accounts EOY" xfId="26864" xr:uid="{00000000-0005-0000-0000-0000C4670000}"/>
    <cellStyle name="Accent2 27" xfId="26865" xr:uid="{00000000-0005-0000-0000-0000C5670000}"/>
    <cellStyle name="Accent2 27 2" xfId="26866" xr:uid="{00000000-0005-0000-0000-0000C6670000}"/>
    <cellStyle name="Accent2 27 2 2" xfId="26867" xr:uid="{00000000-0005-0000-0000-0000C7670000}"/>
    <cellStyle name="Accent2 27 2 2 2" xfId="26868" xr:uid="{00000000-0005-0000-0000-0000C8670000}"/>
    <cellStyle name="Accent2 27 2 2_Essbase BS Tax Accounts EOY" xfId="26869" xr:uid="{00000000-0005-0000-0000-0000C9670000}"/>
    <cellStyle name="Accent2 27 2_Essbase BS Tax Accounts EOY" xfId="26870" xr:uid="{00000000-0005-0000-0000-0000CA670000}"/>
    <cellStyle name="Accent2 27 3" xfId="26871" xr:uid="{00000000-0005-0000-0000-0000CB670000}"/>
    <cellStyle name="Accent2 27 3 2" xfId="26872" xr:uid="{00000000-0005-0000-0000-0000CC670000}"/>
    <cellStyle name="Accent2 27 3_Essbase BS Tax Accounts EOY" xfId="26873" xr:uid="{00000000-0005-0000-0000-0000CD670000}"/>
    <cellStyle name="Accent2 27 4" xfId="26874" xr:uid="{00000000-0005-0000-0000-0000CE670000}"/>
    <cellStyle name="Accent2 27 5" xfId="26875" xr:uid="{00000000-0005-0000-0000-0000CF670000}"/>
    <cellStyle name="Accent2 27_Essbase BS Tax Accounts EOY" xfId="26876" xr:uid="{00000000-0005-0000-0000-0000D0670000}"/>
    <cellStyle name="Accent2 28" xfId="26877" xr:uid="{00000000-0005-0000-0000-0000D1670000}"/>
    <cellStyle name="Accent2 28 2" xfId="26878" xr:uid="{00000000-0005-0000-0000-0000D2670000}"/>
    <cellStyle name="Accent2 28 2 2" xfId="26879" xr:uid="{00000000-0005-0000-0000-0000D3670000}"/>
    <cellStyle name="Accent2 28 2_Essbase BS Tax Accounts EOY" xfId="26880" xr:uid="{00000000-0005-0000-0000-0000D4670000}"/>
    <cellStyle name="Accent2 28_Essbase BS Tax Accounts EOY" xfId="26881" xr:uid="{00000000-0005-0000-0000-0000D5670000}"/>
    <cellStyle name="Accent2 29" xfId="26882" xr:uid="{00000000-0005-0000-0000-0000D6670000}"/>
    <cellStyle name="Accent2 29 2" xfId="26883" xr:uid="{00000000-0005-0000-0000-0000D7670000}"/>
    <cellStyle name="Accent2 29 2 2" xfId="26884" xr:uid="{00000000-0005-0000-0000-0000D8670000}"/>
    <cellStyle name="Accent2 29 2_Essbase BS Tax Accounts EOY" xfId="26885" xr:uid="{00000000-0005-0000-0000-0000D9670000}"/>
    <cellStyle name="Accent2 29_Essbase BS Tax Accounts EOY" xfId="26886" xr:uid="{00000000-0005-0000-0000-0000DA670000}"/>
    <cellStyle name="Accent2 3" xfId="26887" xr:uid="{00000000-0005-0000-0000-0000DB670000}"/>
    <cellStyle name="Accent2 3 2" xfId="26888" xr:uid="{00000000-0005-0000-0000-0000DC670000}"/>
    <cellStyle name="Accent2 3 2 2" xfId="26889" xr:uid="{00000000-0005-0000-0000-0000DD670000}"/>
    <cellStyle name="Accent2 3 2 2 2" xfId="26890" xr:uid="{00000000-0005-0000-0000-0000DE670000}"/>
    <cellStyle name="Accent2 3 2 2 2 2" xfId="26891" xr:uid="{00000000-0005-0000-0000-0000DF670000}"/>
    <cellStyle name="Accent2 3 2 2 2_Essbase BS Tax Accounts EOY" xfId="26892" xr:uid="{00000000-0005-0000-0000-0000E0670000}"/>
    <cellStyle name="Accent2 3 2 2_Essbase BS Tax Accounts EOY" xfId="26893" xr:uid="{00000000-0005-0000-0000-0000E1670000}"/>
    <cellStyle name="Accent2 3 2 3" xfId="26894" xr:uid="{00000000-0005-0000-0000-0000E2670000}"/>
    <cellStyle name="Accent2 3 2 3 2" xfId="26895" xr:uid="{00000000-0005-0000-0000-0000E3670000}"/>
    <cellStyle name="Accent2 3 2 3 2 2" xfId="26896" xr:uid="{00000000-0005-0000-0000-0000E4670000}"/>
    <cellStyle name="Accent2 3 2 3 2_Essbase BS Tax Accounts EOY" xfId="26897" xr:uid="{00000000-0005-0000-0000-0000E5670000}"/>
    <cellStyle name="Accent2 3 2 3_Essbase BS Tax Accounts EOY" xfId="26898" xr:uid="{00000000-0005-0000-0000-0000E6670000}"/>
    <cellStyle name="Accent2 3 2 4" xfId="26899" xr:uid="{00000000-0005-0000-0000-0000E7670000}"/>
    <cellStyle name="Accent2 3 2 4 2" xfId="26900" xr:uid="{00000000-0005-0000-0000-0000E8670000}"/>
    <cellStyle name="Accent2 3 2 4_Essbase BS Tax Accounts EOY" xfId="26901" xr:uid="{00000000-0005-0000-0000-0000E9670000}"/>
    <cellStyle name="Accent2 3 2 5" xfId="26902" xr:uid="{00000000-0005-0000-0000-0000EA670000}"/>
    <cellStyle name="Accent2 3 2 6" xfId="26903" xr:uid="{00000000-0005-0000-0000-0000EB670000}"/>
    <cellStyle name="Accent2 3 2_Essbase BS Tax Accounts EOY" xfId="26904" xr:uid="{00000000-0005-0000-0000-0000EC670000}"/>
    <cellStyle name="Accent2 3 3" xfId="26905" xr:uid="{00000000-0005-0000-0000-0000ED670000}"/>
    <cellStyle name="Accent2 3 3 2" xfId="26906" xr:uid="{00000000-0005-0000-0000-0000EE670000}"/>
    <cellStyle name="Accent2 3 3 2 2" xfId="26907" xr:uid="{00000000-0005-0000-0000-0000EF670000}"/>
    <cellStyle name="Accent2 3 3 2_Essbase BS Tax Accounts EOY" xfId="26908" xr:uid="{00000000-0005-0000-0000-0000F0670000}"/>
    <cellStyle name="Accent2 3 3_Essbase BS Tax Accounts EOY" xfId="26909" xr:uid="{00000000-0005-0000-0000-0000F1670000}"/>
    <cellStyle name="Accent2 3 4" xfId="26910" xr:uid="{00000000-0005-0000-0000-0000F2670000}"/>
    <cellStyle name="Accent2 3 4 2" xfId="26911" xr:uid="{00000000-0005-0000-0000-0000F3670000}"/>
    <cellStyle name="Accent2 3 4_Essbase BS Tax Accounts EOY" xfId="26912" xr:uid="{00000000-0005-0000-0000-0000F4670000}"/>
    <cellStyle name="Accent2 3 5" xfId="26913" xr:uid="{00000000-0005-0000-0000-0000F5670000}"/>
    <cellStyle name="Accent2 3_Essbase BS Tax Accounts EOY" xfId="26914" xr:uid="{00000000-0005-0000-0000-0000F6670000}"/>
    <cellStyle name="Accent2 30" xfId="26915" xr:uid="{00000000-0005-0000-0000-0000F7670000}"/>
    <cellStyle name="Accent2 30 2" xfId="26916" xr:uid="{00000000-0005-0000-0000-0000F8670000}"/>
    <cellStyle name="Accent2 30 2 2" xfId="26917" xr:uid="{00000000-0005-0000-0000-0000F9670000}"/>
    <cellStyle name="Accent2 30 2_Essbase BS Tax Accounts EOY" xfId="26918" xr:uid="{00000000-0005-0000-0000-0000FA670000}"/>
    <cellStyle name="Accent2 30_Essbase BS Tax Accounts EOY" xfId="26919" xr:uid="{00000000-0005-0000-0000-0000FB670000}"/>
    <cellStyle name="Accent2 31" xfId="26920" xr:uid="{00000000-0005-0000-0000-0000FC670000}"/>
    <cellStyle name="Accent2 31 2" xfId="26921" xr:uid="{00000000-0005-0000-0000-0000FD670000}"/>
    <cellStyle name="Accent2 31 2 2" xfId="26922" xr:uid="{00000000-0005-0000-0000-0000FE670000}"/>
    <cellStyle name="Accent2 31 2_Essbase BS Tax Accounts EOY" xfId="26923" xr:uid="{00000000-0005-0000-0000-0000FF670000}"/>
    <cellStyle name="Accent2 31_Essbase BS Tax Accounts EOY" xfId="26924" xr:uid="{00000000-0005-0000-0000-000000680000}"/>
    <cellStyle name="Accent2 32" xfId="26925" xr:uid="{00000000-0005-0000-0000-000001680000}"/>
    <cellStyle name="Accent2 32 2" xfId="26926" xr:uid="{00000000-0005-0000-0000-000002680000}"/>
    <cellStyle name="Accent2 32 2 2" xfId="26927" xr:uid="{00000000-0005-0000-0000-000003680000}"/>
    <cellStyle name="Accent2 32 2_Essbase BS Tax Accounts EOY" xfId="26928" xr:uid="{00000000-0005-0000-0000-000004680000}"/>
    <cellStyle name="Accent2 32_Essbase BS Tax Accounts EOY" xfId="26929" xr:uid="{00000000-0005-0000-0000-000005680000}"/>
    <cellStyle name="Accent2 33" xfId="26930" xr:uid="{00000000-0005-0000-0000-000006680000}"/>
    <cellStyle name="Accent2 33 2" xfId="26931" xr:uid="{00000000-0005-0000-0000-000007680000}"/>
    <cellStyle name="Accent2 33 2 2" xfId="26932" xr:uid="{00000000-0005-0000-0000-000008680000}"/>
    <cellStyle name="Accent2 33 2_Essbase BS Tax Accounts EOY" xfId="26933" xr:uid="{00000000-0005-0000-0000-000009680000}"/>
    <cellStyle name="Accent2 33_Essbase BS Tax Accounts EOY" xfId="26934" xr:uid="{00000000-0005-0000-0000-00000A680000}"/>
    <cellStyle name="Accent2 34" xfId="26935" xr:uid="{00000000-0005-0000-0000-00000B680000}"/>
    <cellStyle name="Accent2 34 2" xfId="26936" xr:uid="{00000000-0005-0000-0000-00000C680000}"/>
    <cellStyle name="Accent2 34 2 2" xfId="26937" xr:uid="{00000000-0005-0000-0000-00000D680000}"/>
    <cellStyle name="Accent2 34 2_Essbase BS Tax Accounts EOY" xfId="26938" xr:uid="{00000000-0005-0000-0000-00000E680000}"/>
    <cellStyle name="Accent2 34_Essbase BS Tax Accounts EOY" xfId="26939" xr:uid="{00000000-0005-0000-0000-00000F680000}"/>
    <cellStyle name="Accent2 35" xfId="26940" xr:uid="{00000000-0005-0000-0000-000010680000}"/>
    <cellStyle name="Accent2 35 2" xfId="26941" xr:uid="{00000000-0005-0000-0000-000011680000}"/>
    <cellStyle name="Accent2 35 2 2" xfId="26942" xr:uid="{00000000-0005-0000-0000-000012680000}"/>
    <cellStyle name="Accent2 35 2_Essbase BS Tax Accounts EOY" xfId="26943" xr:uid="{00000000-0005-0000-0000-000013680000}"/>
    <cellStyle name="Accent2 35_Essbase BS Tax Accounts EOY" xfId="26944" xr:uid="{00000000-0005-0000-0000-000014680000}"/>
    <cellStyle name="Accent2 36" xfId="26945" xr:uid="{00000000-0005-0000-0000-000015680000}"/>
    <cellStyle name="Accent2 36 2" xfId="26946" xr:uid="{00000000-0005-0000-0000-000016680000}"/>
    <cellStyle name="Accent2 36 2 2" xfId="26947" xr:uid="{00000000-0005-0000-0000-000017680000}"/>
    <cellStyle name="Accent2 36 2_Essbase BS Tax Accounts EOY" xfId="26948" xr:uid="{00000000-0005-0000-0000-000018680000}"/>
    <cellStyle name="Accent2 36_Essbase BS Tax Accounts EOY" xfId="26949" xr:uid="{00000000-0005-0000-0000-000019680000}"/>
    <cellStyle name="Accent2 37" xfId="26950" xr:uid="{00000000-0005-0000-0000-00001A680000}"/>
    <cellStyle name="Accent2 37 2" xfId="26951" xr:uid="{00000000-0005-0000-0000-00001B680000}"/>
    <cellStyle name="Accent2 37 2 2" xfId="26952" xr:uid="{00000000-0005-0000-0000-00001C680000}"/>
    <cellStyle name="Accent2 37 2_Essbase BS Tax Accounts EOY" xfId="26953" xr:uid="{00000000-0005-0000-0000-00001D680000}"/>
    <cellStyle name="Accent2 37_Essbase BS Tax Accounts EOY" xfId="26954" xr:uid="{00000000-0005-0000-0000-00001E680000}"/>
    <cellStyle name="Accent2 38" xfId="26955" xr:uid="{00000000-0005-0000-0000-00001F680000}"/>
    <cellStyle name="Accent2 38 2" xfId="26956" xr:uid="{00000000-0005-0000-0000-000020680000}"/>
    <cellStyle name="Accent2 38 2 2" xfId="26957" xr:uid="{00000000-0005-0000-0000-000021680000}"/>
    <cellStyle name="Accent2 38 2_Essbase BS Tax Accounts EOY" xfId="26958" xr:uid="{00000000-0005-0000-0000-000022680000}"/>
    <cellStyle name="Accent2 38_Essbase BS Tax Accounts EOY" xfId="26959" xr:uid="{00000000-0005-0000-0000-000023680000}"/>
    <cellStyle name="Accent2 39" xfId="26960" xr:uid="{00000000-0005-0000-0000-000024680000}"/>
    <cellStyle name="Accent2 39 2" xfId="26961" xr:uid="{00000000-0005-0000-0000-000025680000}"/>
    <cellStyle name="Accent2 39 2 2" xfId="26962" xr:uid="{00000000-0005-0000-0000-000026680000}"/>
    <cellStyle name="Accent2 39 2_Essbase BS Tax Accounts EOY" xfId="26963" xr:uid="{00000000-0005-0000-0000-000027680000}"/>
    <cellStyle name="Accent2 39_Essbase BS Tax Accounts EOY" xfId="26964" xr:uid="{00000000-0005-0000-0000-000028680000}"/>
    <cellStyle name="Accent2 4" xfId="26965" xr:uid="{00000000-0005-0000-0000-000029680000}"/>
    <cellStyle name="Accent2 4 2" xfId="26966" xr:uid="{00000000-0005-0000-0000-00002A680000}"/>
    <cellStyle name="Accent2 4 2 2" xfId="26967" xr:uid="{00000000-0005-0000-0000-00002B680000}"/>
    <cellStyle name="Accent2 4 2 2 2" xfId="26968" xr:uid="{00000000-0005-0000-0000-00002C680000}"/>
    <cellStyle name="Accent2 4 2 2 2 2" xfId="26969" xr:uid="{00000000-0005-0000-0000-00002D680000}"/>
    <cellStyle name="Accent2 4 2 2 2_Essbase BS Tax Accounts EOY" xfId="26970" xr:uid="{00000000-0005-0000-0000-00002E680000}"/>
    <cellStyle name="Accent2 4 2 2_Essbase BS Tax Accounts EOY" xfId="26971" xr:uid="{00000000-0005-0000-0000-00002F680000}"/>
    <cellStyle name="Accent2 4 2 3" xfId="26972" xr:uid="{00000000-0005-0000-0000-000030680000}"/>
    <cellStyle name="Accent2 4 2 3 2" xfId="26973" xr:uid="{00000000-0005-0000-0000-000031680000}"/>
    <cellStyle name="Accent2 4 2 3 2 2" xfId="26974" xr:uid="{00000000-0005-0000-0000-000032680000}"/>
    <cellStyle name="Accent2 4 2 3 2_Essbase BS Tax Accounts EOY" xfId="26975" xr:uid="{00000000-0005-0000-0000-000033680000}"/>
    <cellStyle name="Accent2 4 2 3_Essbase BS Tax Accounts EOY" xfId="26976" xr:uid="{00000000-0005-0000-0000-000034680000}"/>
    <cellStyle name="Accent2 4 2 4" xfId="26977" xr:uid="{00000000-0005-0000-0000-000035680000}"/>
    <cellStyle name="Accent2 4 2 4 2" xfId="26978" xr:uid="{00000000-0005-0000-0000-000036680000}"/>
    <cellStyle name="Accent2 4 2 4_Essbase BS Tax Accounts EOY" xfId="26979" xr:uid="{00000000-0005-0000-0000-000037680000}"/>
    <cellStyle name="Accent2 4 2 5" xfId="26980" xr:uid="{00000000-0005-0000-0000-000038680000}"/>
    <cellStyle name="Accent2 4 2 6" xfId="26981" xr:uid="{00000000-0005-0000-0000-000039680000}"/>
    <cellStyle name="Accent2 4 2 7" xfId="26982" xr:uid="{00000000-0005-0000-0000-00003A680000}"/>
    <cellStyle name="Accent2 4 2_Essbase BS Tax Accounts EOY" xfId="26983" xr:uid="{00000000-0005-0000-0000-00003B680000}"/>
    <cellStyle name="Accent2 4 3" xfId="26984" xr:uid="{00000000-0005-0000-0000-00003C680000}"/>
    <cellStyle name="Accent2 4 3 2" xfId="26985" xr:uid="{00000000-0005-0000-0000-00003D680000}"/>
    <cellStyle name="Accent2 4 3 2 2" xfId="26986" xr:uid="{00000000-0005-0000-0000-00003E680000}"/>
    <cellStyle name="Accent2 4 3 2_Essbase BS Tax Accounts EOY" xfId="26987" xr:uid="{00000000-0005-0000-0000-00003F680000}"/>
    <cellStyle name="Accent2 4 3_Essbase BS Tax Accounts EOY" xfId="26988" xr:uid="{00000000-0005-0000-0000-000040680000}"/>
    <cellStyle name="Accent2 4 4" xfId="26989" xr:uid="{00000000-0005-0000-0000-000041680000}"/>
    <cellStyle name="Accent2 4 4 2" xfId="26990" xr:uid="{00000000-0005-0000-0000-000042680000}"/>
    <cellStyle name="Accent2 4 4_Essbase BS Tax Accounts EOY" xfId="26991" xr:uid="{00000000-0005-0000-0000-000043680000}"/>
    <cellStyle name="Accent2 4_Essbase BS Tax Accounts EOY" xfId="26992" xr:uid="{00000000-0005-0000-0000-000044680000}"/>
    <cellStyle name="Accent2 40" xfId="26993" xr:uid="{00000000-0005-0000-0000-000045680000}"/>
    <cellStyle name="Accent2 40 2" xfId="26994" xr:uid="{00000000-0005-0000-0000-000046680000}"/>
    <cellStyle name="Accent2 40 2 2" xfId="26995" xr:uid="{00000000-0005-0000-0000-000047680000}"/>
    <cellStyle name="Accent2 40 2_Essbase BS Tax Accounts EOY" xfId="26996" xr:uid="{00000000-0005-0000-0000-000048680000}"/>
    <cellStyle name="Accent2 40_Essbase BS Tax Accounts EOY" xfId="26997" xr:uid="{00000000-0005-0000-0000-000049680000}"/>
    <cellStyle name="Accent2 41" xfId="26998" xr:uid="{00000000-0005-0000-0000-00004A680000}"/>
    <cellStyle name="Accent2 41 2" xfId="26999" xr:uid="{00000000-0005-0000-0000-00004B680000}"/>
    <cellStyle name="Accent2 41 2 2" xfId="27000" xr:uid="{00000000-0005-0000-0000-00004C680000}"/>
    <cellStyle name="Accent2 41 2_Essbase BS Tax Accounts EOY" xfId="27001" xr:uid="{00000000-0005-0000-0000-00004D680000}"/>
    <cellStyle name="Accent2 41_Essbase BS Tax Accounts EOY" xfId="27002" xr:uid="{00000000-0005-0000-0000-00004E680000}"/>
    <cellStyle name="Accent2 42" xfId="27003" xr:uid="{00000000-0005-0000-0000-00004F680000}"/>
    <cellStyle name="Accent2 42 2" xfId="27004" xr:uid="{00000000-0005-0000-0000-000050680000}"/>
    <cellStyle name="Accent2 42 2 2" xfId="27005" xr:uid="{00000000-0005-0000-0000-000051680000}"/>
    <cellStyle name="Accent2 42 2_Essbase BS Tax Accounts EOY" xfId="27006" xr:uid="{00000000-0005-0000-0000-000052680000}"/>
    <cellStyle name="Accent2 42_Essbase BS Tax Accounts EOY" xfId="27007" xr:uid="{00000000-0005-0000-0000-000053680000}"/>
    <cellStyle name="Accent2 43" xfId="27008" xr:uid="{00000000-0005-0000-0000-000054680000}"/>
    <cellStyle name="Accent2 43 2" xfId="27009" xr:uid="{00000000-0005-0000-0000-000055680000}"/>
    <cellStyle name="Accent2 43 2 2" xfId="27010" xr:uid="{00000000-0005-0000-0000-000056680000}"/>
    <cellStyle name="Accent2 43 2_Essbase BS Tax Accounts EOY" xfId="27011" xr:uid="{00000000-0005-0000-0000-000057680000}"/>
    <cellStyle name="Accent2 43_Essbase BS Tax Accounts EOY" xfId="27012" xr:uid="{00000000-0005-0000-0000-000058680000}"/>
    <cellStyle name="Accent2 44" xfId="27013" xr:uid="{00000000-0005-0000-0000-000059680000}"/>
    <cellStyle name="Accent2 44 2" xfId="27014" xr:uid="{00000000-0005-0000-0000-00005A680000}"/>
    <cellStyle name="Accent2 44 2 2" xfId="27015" xr:uid="{00000000-0005-0000-0000-00005B680000}"/>
    <cellStyle name="Accent2 44 2_Essbase BS Tax Accounts EOY" xfId="27016" xr:uid="{00000000-0005-0000-0000-00005C680000}"/>
    <cellStyle name="Accent2 44_Essbase BS Tax Accounts EOY" xfId="27017" xr:uid="{00000000-0005-0000-0000-00005D680000}"/>
    <cellStyle name="Accent2 45" xfId="27018" xr:uid="{00000000-0005-0000-0000-00005E680000}"/>
    <cellStyle name="Accent2 45 2" xfId="27019" xr:uid="{00000000-0005-0000-0000-00005F680000}"/>
    <cellStyle name="Accent2 45 2 2" xfId="27020" xr:uid="{00000000-0005-0000-0000-000060680000}"/>
    <cellStyle name="Accent2 45 2_Essbase BS Tax Accounts EOY" xfId="27021" xr:uid="{00000000-0005-0000-0000-000061680000}"/>
    <cellStyle name="Accent2 45_Essbase BS Tax Accounts EOY" xfId="27022" xr:uid="{00000000-0005-0000-0000-000062680000}"/>
    <cellStyle name="Accent2 46" xfId="27023" xr:uid="{00000000-0005-0000-0000-000063680000}"/>
    <cellStyle name="Accent2 46 2" xfId="27024" xr:uid="{00000000-0005-0000-0000-000064680000}"/>
    <cellStyle name="Accent2 46 2 2" xfId="27025" xr:uid="{00000000-0005-0000-0000-000065680000}"/>
    <cellStyle name="Accent2 46 2_Essbase BS Tax Accounts EOY" xfId="27026" xr:uid="{00000000-0005-0000-0000-000066680000}"/>
    <cellStyle name="Accent2 46_Essbase BS Tax Accounts EOY" xfId="27027" xr:uid="{00000000-0005-0000-0000-000067680000}"/>
    <cellStyle name="Accent2 47" xfId="27028" xr:uid="{00000000-0005-0000-0000-000068680000}"/>
    <cellStyle name="Accent2 47 2" xfId="27029" xr:uid="{00000000-0005-0000-0000-000069680000}"/>
    <cellStyle name="Accent2 47 2 2" xfId="27030" xr:uid="{00000000-0005-0000-0000-00006A680000}"/>
    <cellStyle name="Accent2 47 2_Essbase BS Tax Accounts EOY" xfId="27031" xr:uid="{00000000-0005-0000-0000-00006B680000}"/>
    <cellStyle name="Accent2 47_Essbase BS Tax Accounts EOY" xfId="27032" xr:uid="{00000000-0005-0000-0000-00006C680000}"/>
    <cellStyle name="Accent2 48" xfId="27033" xr:uid="{00000000-0005-0000-0000-00006D680000}"/>
    <cellStyle name="Accent2 48 2" xfId="27034" xr:uid="{00000000-0005-0000-0000-00006E680000}"/>
    <cellStyle name="Accent2 48 2 2" xfId="27035" xr:uid="{00000000-0005-0000-0000-00006F680000}"/>
    <cellStyle name="Accent2 48 2_Essbase BS Tax Accounts EOY" xfId="27036" xr:uid="{00000000-0005-0000-0000-000070680000}"/>
    <cellStyle name="Accent2 48_Essbase BS Tax Accounts EOY" xfId="27037" xr:uid="{00000000-0005-0000-0000-000071680000}"/>
    <cellStyle name="Accent2 49" xfId="27038" xr:uid="{00000000-0005-0000-0000-000072680000}"/>
    <cellStyle name="Accent2 49 2" xfId="27039" xr:uid="{00000000-0005-0000-0000-000073680000}"/>
    <cellStyle name="Accent2 49 2 2" xfId="27040" xr:uid="{00000000-0005-0000-0000-000074680000}"/>
    <cellStyle name="Accent2 49 2_Essbase BS Tax Accounts EOY" xfId="27041" xr:uid="{00000000-0005-0000-0000-000075680000}"/>
    <cellStyle name="Accent2 49_Essbase BS Tax Accounts EOY" xfId="27042" xr:uid="{00000000-0005-0000-0000-000076680000}"/>
    <cellStyle name="Accent2 5" xfId="27043" xr:uid="{00000000-0005-0000-0000-000077680000}"/>
    <cellStyle name="Accent2 5 2" xfId="27044" xr:uid="{00000000-0005-0000-0000-000078680000}"/>
    <cellStyle name="Accent2 5 2 2" xfId="27045" xr:uid="{00000000-0005-0000-0000-000079680000}"/>
    <cellStyle name="Accent2 5 2 2 2" xfId="27046" xr:uid="{00000000-0005-0000-0000-00007A680000}"/>
    <cellStyle name="Accent2 5 2 2 2 2" xfId="27047" xr:uid="{00000000-0005-0000-0000-00007B680000}"/>
    <cellStyle name="Accent2 5 2 2 2_Essbase BS Tax Accounts EOY" xfId="27048" xr:uid="{00000000-0005-0000-0000-00007C680000}"/>
    <cellStyle name="Accent2 5 2 2_Essbase BS Tax Accounts EOY" xfId="27049" xr:uid="{00000000-0005-0000-0000-00007D680000}"/>
    <cellStyle name="Accent2 5 2 3" xfId="27050" xr:uid="{00000000-0005-0000-0000-00007E680000}"/>
    <cellStyle name="Accent2 5 2 3 2" xfId="27051" xr:uid="{00000000-0005-0000-0000-00007F680000}"/>
    <cellStyle name="Accent2 5 2 3 2 2" xfId="27052" xr:uid="{00000000-0005-0000-0000-000080680000}"/>
    <cellStyle name="Accent2 5 2 3 2_Essbase BS Tax Accounts EOY" xfId="27053" xr:uid="{00000000-0005-0000-0000-000081680000}"/>
    <cellStyle name="Accent2 5 2 3_Essbase BS Tax Accounts EOY" xfId="27054" xr:uid="{00000000-0005-0000-0000-000082680000}"/>
    <cellStyle name="Accent2 5 2 4" xfId="27055" xr:uid="{00000000-0005-0000-0000-000083680000}"/>
    <cellStyle name="Accent2 5 2 4 2" xfId="27056" xr:uid="{00000000-0005-0000-0000-000084680000}"/>
    <cellStyle name="Accent2 5 2 4_Essbase BS Tax Accounts EOY" xfId="27057" xr:uid="{00000000-0005-0000-0000-000085680000}"/>
    <cellStyle name="Accent2 5 2 5" xfId="27058" xr:uid="{00000000-0005-0000-0000-000086680000}"/>
    <cellStyle name="Accent2 5 2_Essbase BS Tax Accounts EOY" xfId="27059" xr:uid="{00000000-0005-0000-0000-000087680000}"/>
    <cellStyle name="Accent2 5 3" xfId="27060" xr:uid="{00000000-0005-0000-0000-000088680000}"/>
    <cellStyle name="Accent2 5 3 2" xfId="27061" xr:uid="{00000000-0005-0000-0000-000089680000}"/>
    <cellStyle name="Accent2 5 3 2 2" xfId="27062" xr:uid="{00000000-0005-0000-0000-00008A680000}"/>
    <cellStyle name="Accent2 5 3 2_Essbase BS Tax Accounts EOY" xfId="27063" xr:uid="{00000000-0005-0000-0000-00008B680000}"/>
    <cellStyle name="Accent2 5 3_Essbase BS Tax Accounts EOY" xfId="27064" xr:uid="{00000000-0005-0000-0000-00008C680000}"/>
    <cellStyle name="Accent2 5 4" xfId="27065" xr:uid="{00000000-0005-0000-0000-00008D680000}"/>
    <cellStyle name="Accent2 5 4 2" xfId="27066" xr:uid="{00000000-0005-0000-0000-00008E680000}"/>
    <cellStyle name="Accent2 5 4_Essbase BS Tax Accounts EOY" xfId="27067" xr:uid="{00000000-0005-0000-0000-00008F680000}"/>
    <cellStyle name="Accent2 5_Essbase BS Tax Accounts EOY" xfId="27068" xr:uid="{00000000-0005-0000-0000-000090680000}"/>
    <cellStyle name="Accent2 50" xfId="27069" xr:uid="{00000000-0005-0000-0000-000091680000}"/>
    <cellStyle name="Accent2 50 2" xfId="27070" xr:uid="{00000000-0005-0000-0000-000092680000}"/>
    <cellStyle name="Accent2 50 2 2" xfId="27071" xr:uid="{00000000-0005-0000-0000-000093680000}"/>
    <cellStyle name="Accent2 50 2_Essbase BS Tax Accounts EOY" xfId="27072" xr:uid="{00000000-0005-0000-0000-000094680000}"/>
    <cellStyle name="Accent2 50_Essbase BS Tax Accounts EOY" xfId="27073" xr:uid="{00000000-0005-0000-0000-000095680000}"/>
    <cellStyle name="Accent2 51" xfId="27074" xr:uid="{00000000-0005-0000-0000-000096680000}"/>
    <cellStyle name="Accent2 51 2" xfId="27075" xr:uid="{00000000-0005-0000-0000-000097680000}"/>
    <cellStyle name="Accent2 51 2 2" xfId="27076" xr:uid="{00000000-0005-0000-0000-000098680000}"/>
    <cellStyle name="Accent2 51 2_Essbase BS Tax Accounts EOY" xfId="27077" xr:uid="{00000000-0005-0000-0000-000099680000}"/>
    <cellStyle name="Accent2 51_Essbase BS Tax Accounts EOY" xfId="27078" xr:uid="{00000000-0005-0000-0000-00009A680000}"/>
    <cellStyle name="Accent2 52" xfId="27079" xr:uid="{00000000-0005-0000-0000-00009B680000}"/>
    <cellStyle name="Accent2 52 2" xfId="27080" xr:uid="{00000000-0005-0000-0000-00009C680000}"/>
    <cellStyle name="Accent2 52 2 2" xfId="27081" xr:uid="{00000000-0005-0000-0000-00009D680000}"/>
    <cellStyle name="Accent2 52 2_Essbase BS Tax Accounts EOY" xfId="27082" xr:uid="{00000000-0005-0000-0000-00009E680000}"/>
    <cellStyle name="Accent2 52_Essbase BS Tax Accounts EOY" xfId="27083" xr:uid="{00000000-0005-0000-0000-00009F680000}"/>
    <cellStyle name="Accent2 53" xfId="27084" xr:uid="{00000000-0005-0000-0000-0000A0680000}"/>
    <cellStyle name="Accent2 53 2" xfId="27085" xr:uid="{00000000-0005-0000-0000-0000A1680000}"/>
    <cellStyle name="Accent2 53 2 2" xfId="27086" xr:uid="{00000000-0005-0000-0000-0000A2680000}"/>
    <cellStyle name="Accent2 53 2_Essbase BS Tax Accounts EOY" xfId="27087" xr:uid="{00000000-0005-0000-0000-0000A3680000}"/>
    <cellStyle name="Accent2 53_Essbase BS Tax Accounts EOY" xfId="27088" xr:uid="{00000000-0005-0000-0000-0000A4680000}"/>
    <cellStyle name="Accent2 54" xfId="27089" xr:uid="{00000000-0005-0000-0000-0000A5680000}"/>
    <cellStyle name="Accent2 54 2" xfId="27090" xr:uid="{00000000-0005-0000-0000-0000A6680000}"/>
    <cellStyle name="Accent2 54 2 2" xfId="27091" xr:uid="{00000000-0005-0000-0000-0000A7680000}"/>
    <cellStyle name="Accent2 54 2_Essbase BS Tax Accounts EOY" xfId="27092" xr:uid="{00000000-0005-0000-0000-0000A8680000}"/>
    <cellStyle name="Accent2 54_Essbase BS Tax Accounts EOY" xfId="27093" xr:uid="{00000000-0005-0000-0000-0000A9680000}"/>
    <cellStyle name="Accent2 55" xfId="27094" xr:uid="{00000000-0005-0000-0000-0000AA680000}"/>
    <cellStyle name="Accent2 55 2" xfId="27095" xr:uid="{00000000-0005-0000-0000-0000AB680000}"/>
    <cellStyle name="Accent2 55 2 2" xfId="27096" xr:uid="{00000000-0005-0000-0000-0000AC680000}"/>
    <cellStyle name="Accent2 55 2_Essbase BS Tax Accounts EOY" xfId="27097" xr:uid="{00000000-0005-0000-0000-0000AD680000}"/>
    <cellStyle name="Accent2 55_Essbase BS Tax Accounts EOY" xfId="27098" xr:uid="{00000000-0005-0000-0000-0000AE680000}"/>
    <cellStyle name="Accent2 56" xfId="27099" xr:uid="{00000000-0005-0000-0000-0000AF680000}"/>
    <cellStyle name="Accent2 56 2" xfId="27100" xr:uid="{00000000-0005-0000-0000-0000B0680000}"/>
    <cellStyle name="Accent2 56 2 2" xfId="27101" xr:uid="{00000000-0005-0000-0000-0000B1680000}"/>
    <cellStyle name="Accent2 56 2_Essbase BS Tax Accounts EOY" xfId="27102" xr:uid="{00000000-0005-0000-0000-0000B2680000}"/>
    <cellStyle name="Accent2 56_Essbase BS Tax Accounts EOY" xfId="27103" xr:uid="{00000000-0005-0000-0000-0000B3680000}"/>
    <cellStyle name="Accent2 57" xfId="27104" xr:uid="{00000000-0005-0000-0000-0000B4680000}"/>
    <cellStyle name="Accent2 57 2" xfId="27105" xr:uid="{00000000-0005-0000-0000-0000B5680000}"/>
    <cellStyle name="Accent2 57 2 2" xfId="27106" xr:uid="{00000000-0005-0000-0000-0000B6680000}"/>
    <cellStyle name="Accent2 57 2_Essbase BS Tax Accounts EOY" xfId="27107" xr:uid="{00000000-0005-0000-0000-0000B7680000}"/>
    <cellStyle name="Accent2 57_Essbase BS Tax Accounts EOY" xfId="27108" xr:uid="{00000000-0005-0000-0000-0000B8680000}"/>
    <cellStyle name="Accent2 58" xfId="27109" xr:uid="{00000000-0005-0000-0000-0000B9680000}"/>
    <cellStyle name="Accent2 58 2" xfId="27110" xr:uid="{00000000-0005-0000-0000-0000BA680000}"/>
    <cellStyle name="Accent2 58 2 2" xfId="27111" xr:uid="{00000000-0005-0000-0000-0000BB680000}"/>
    <cellStyle name="Accent2 58 2_Essbase BS Tax Accounts EOY" xfId="27112" xr:uid="{00000000-0005-0000-0000-0000BC680000}"/>
    <cellStyle name="Accent2 58_Essbase BS Tax Accounts EOY" xfId="27113" xr:uid="{00000000-0005-0000-0000-0000BD680000}"/>
    <cellStyle name="Accent2 59" xfId="27114" xr:uid="{00000000-0005-0000-0000-0000BE680000}"/>
    <cellStyle name="Accent2 59 2" xfId="27115" xr:uid="{00000000-0005-0000-0000-0000BF680000}"/>
    <cellStyle name="Accent2 59 2 2" xfId="27116" xr:uid="{00000000-0005-0000-0000-0000C0680000}"/>
    <cellStyle name="Accent2 59 2_Essbase BS Tax Accounts EOY" xfId="27117" xr:uid="{00000000-0005-0000-0000-0000C1680000}"/>
    <cellStyle name="Accent2 59_Essbase BS Tax Accounts EOY" xfId="27118" xr:uid="{00000000-0005-0000-0000-0000C2680000}"/>
    <cellStyle name="Accent2 6" xfId="27119" xr:uid="{00000000-0005-0000-0000-0000C3680000}"/>
    <cellStyle name="Accent2 6 2" xfId="27120" xr:uid="{00000000-0005-0000-0000-0000C4680000}"/>
    <cellStyle name="Accent2 6 2 2" xfId="27121" xr:uid="{00000000-0005-0000-0000-0000C5680000}"/>
    <cellStyle name="Accent2 6 2 2 2" xfId="27122" xr:uid="{00000000-0005-0000-0000-0000C6680000}"/>
    <cellStyle name="Accent2 6 2 2_Essbase BS Tax Accounts EOY" xfId="27123" xr:uid="{00000000-0005-0000-0000-0000C7680000}"/>
    <cellStyle name="Accent2 6 2_Essbase BS Tax Accounts EOY" xfId="27124" xr:uid="{00000000-0005-0000-0000-0000C8680000}"/>
    <cellStyle name="Accent2 6 3" xfId="27125" xr:uid="{00000000-0005-0000-0000-0000C9680000}"/>
    <cellStyle name="Accent2 6 3 2" xfId="27126" xr:uid="{00000000-0005-0000-0000-0000CA680000}"/>
    <cellStyle name="Accent2 6 3 2 2" xfId="27127" xr:uid="{00000000-0005-0000-0000-0000CB680000}"/>
    <cellStyle name="Accent2 6 3 2_Essbase BS Tax Accounts EOY" xfId="27128" xr:uid="{00000000-0005-0000-0000-0000CC680000}"/>
    <cellStyle name="Accent2 6 3_Essbase BS Tax Accounts EOY" xfId="27129" xr:uid="{00000000-0005-0000-0000-0000CD680000}"/>
    <cellStyle name="Accent2 6 4" xfId="27130" xr:uid="{00000000-0005-0000-0000-0000CE680000}"/>
    <cellStyle name="Accent2 6 4 2" xfId="27131" xr:uid="{00000000-0005-0000-0000-0000CF680000}"/>
    <cellStyle name="Accent2 6 4_Essbase BS Tax Accounts EOY" xfId="27132" xr:uid="{00000000-0005-0000-0000-0000D0680000}"/>
    <cellStyle name="Accent2 6_Essbase BS Tax Accounts EOY" xfId="27133" xr:uid="{00000000-0005-0000-0000-0000D1680000}"/>
    <cellStyle name="Accent2 60" xfId="27134" xr:uid="{00000000-0005-0000-0000-0000D2680000}"/>
    <cellStyle name="Accent2 60 2" xfId="27135" xr:uid="{00000000-0005-0000-0000-0000D3680000}"/>
    <cellStyle name="Accent2 60 2 2" xfId="27136" xr:uid="{00000000-0005-0000-0000-0000D4680000}"/>
    <cellStyle name="Accent2 60 2_Essbase BS Tax Accounts EOY" xfId="27137" xr:uid="{00000000-0005-0000-0000-0000D5680000}"/>
    <cellStyle name="Accent2 60 3" xfId="27138" xr:uid="{00000000-0005-0000-0000-0000D6680000}"/>
    <cellStyle name="Accent2 60_Essbase BS Tax Accounts EOY" xfId="27139" xr:uid="{00000000-0005-0000-0000-0000D7680000}"/>
    <cellStyle name="Accent2 61" xfId="27140" xr:uid="{00000000-0005-0000-0000-0000D8680000}"/>
    <cellStyle name="Accent2 61 2" xfId="27141" xr:uid="{00000000-0005-0000-0000-0000D9680000}"/>
    <cellStyle name="Accent2 61_Essbase BS Tax Accounts EOY" xfId="27142" xr:uid="{00000000-0005-0000-0000-0000DA680000}"/>
    <cellStyle name="Accent2 62" xfId="27143" xr:uid="{00000000-0005-0000-0000-0000DB680000}"/>
    <cellStyle name="Accent2 62 2" xfId="27144" xr:uid="{00000000-0005-0000-0000-0000DC680000}"/>
    <cellStyle name="Accent2 62_Essbase BS Tax Accounts EOY" xfId="27145" xr:uid="{00000000-0005-0000-0000-0000DD680000}"/>
    <cellStyle name="Accent2 63" xfId="27146" xr:uid="{00000000-0005-0000-0000-0000DE680000}"/>
    <cellStyle name="Accent2 64" xfId="27147" xr:uid="{00000000-0005-0000-0000-0000DF680000}"/>
    <cellStyle name="Accent2 65" xfId="27148" xr:uid="{00000000-0005-0000-0000-0000E0680000}"/>
    <cellStyle name="Accent2 66" xfId="27149" xr:uid="{00000000-0005-0000-0000-0000E1680000}"/>
    <cellStyle name="Accent2 67" xfId="27150" xr:uid="{00000000-0005-0000-0000-0000E2680000}"/>
    <cellStyle name="Accent2 68" xfId="27151" xr:uid="{00000000-0005-0000-0000-0000E3680000}"/>
    <cellStyle name="Accent2 69" xfId="27152" xr:uid="{00000000-0005-0000-0000-0000E4680000}"/>
    <cellStyle name="Accent2 7" xfId="27153" xr:uid="{00000000-0005-0000-0000-0000E5680000}"/>
    <cellStyle name="Accent2 7 2" xfId="27154" xr:uid="{00000000-0005-0000-0000-0000E6680000}"/>
    <cellStyle name="Accent2 7 2 2" xfId="27155" xr:uid="{00000000-0005-0000-0000-0000E7680000}"/>
    <cellStyle name="Accent2 7 2 2 2" xfId="27156" xr:uid="{00000000-0005-0000-0000-0000E8680000}"/>
    <cellStyle name="Accent2 7 2 2_Essbase BS Tax Accounts EOY" xfId="27157" xr:uid="{00000000-0005-0000-0000-0000E9680000}"/>
    <cellStyle name="Accent2 7 2_Essbase BS Tax Accounts EOY" xfId="27158" xr:uid="{00000000-0005-0000-0000-0000EA680000}"/>
    <cellStyle name="Accent2 7 3" xfId="27159" xr:uid="{00000000-0005-0000-0000-0000EB680000}"/>
    <cellStyle name="Accent2 7 3 2" xfId="27160" xr:uid="{00000000-0005-0000-0000-0000EC680000}"/>
    <cellStyle name="Accent2 7 3 2 2" xfId="27161" xr:uid="{00000000-0005-0000-0000-0000ED680000}"/>
    <cellStyle name="Accent2 7 3 2_Essbase BS Tax Accounts EOY" xfId="27162" xr:uid="{00000000-0005-0000-0000-0000EE680000}"/>
    <cellStyle name="Accent2 7 3_Essbase BS Tax Accounts EOY" xfId="27163" xr:uid="{00000000-0005-0000-0000-0000EF680000}"/>
    <cellStyle name="Accent2 7 4" xfId="27164" xr:uid="{00000000-0005-0000-0000-0000F0680000}"/>
    <cellStyle name="Accent2 7 4 2" xfId="27165" xr:uid="{00000000-0005-0000-0000-0000F1680000}"/>
    <cellStyle name="Accent2 7 4_Essbase BS Tax Accounts EOY" xfId="27166" xr:uid="{00000000-0005-0000-0000-0000F2680000}"/>
    <cellStyle name="Accent2 7_Essbase BS Tax Accounts EOY" xfId="27167" xr:uid="{00000000-0005-0000-0000-0000F3680000}"/>
    <cellStyle name="Accent2 70" xfId="27168" xr:uid="{00000000-0005-0000-0000-0000F4680000}"/>
    <cellStyle name="Accent2 71" xfId="27169" xr:uid="{00000000-0005-0000-0000-0000F5680000}"/>
    <cellStyle name="Accent2 72" xfId="27170" xr:uid="{00000000-0005-0000-0000-0000F6680000}"/>
    <cellStyle name="Accent2 73" xfId="27171" xr:uid="{00000000-0005-0000-0000-0000F7680000}"/>
    <cellStyle name="Accent2 74" xfId="27172" xr:uid="{00000000-0005-0000-0000-0000F8680000}"/>
    <cellStyle name="Accent2 75" xfId="27173" xr:uid="{00000000-0005-0000-0000-0000F9680000}"/>
    <cellStyle name="Accent2 76" xfId="27174" xr:uid="{00000000-0005-0000-0000-0000FA680000}"/>
    <cellStyle name="Accent2 77" xfId="27175" xr:uid="{00000000-0005-0000-0000-0000FB680000}"/>
    <cellStyle name="Accent2 78" xfId="27176" xr:uid="{00000000-0005-0000-0000-0000FC680000}"/>
    <cellStyle name="Accent2 79" xfId="27177" xr:uid="{00000000-0005-0000-0000-0000FD680000}"/>
    <cellStyle name="Accent2 8" xfId="27178" xr:uid="{00000000-0005-0000-0000-0000FE680000}"/>
    <cellStyle name="Accent2 8 2" xfId="27179" xr:uid="{00000000-0005-0000-0000-0000FF680000}"/>
    <cellStyle name="Accent2 8 2 2" xfId="27180" xr:uid="{00000000-0005-0000-0000-000000690000}"/>
    <cellStyle name="Accent2 8 2 2 2" xfId="27181" xr:uid="{00000000-0005-0000-0000-000001690000}"/>
    <cellStyle name="Accent2 8 2 2_Essbase BS Tax Accounts EOY" xfId="27182" xr:uid="{00000000-0005-0000-0000-000002690000}"/>
    <cellStyle name="Accent2 8 2_Essbase BS Tax Accounts EOY" xfId="27183" xr:uid="{00000000-0005-0000-0000-000003690000}"/>
    <cellStyle name="Accent2 8 3" xfId="27184" xr:uid="{00000000-0005-0000-0000-000004690000}"/>
    <cellStyle name="Accent2 8 3 2" xfId="27185" xr:uid="{00000000-0005-0000-0000-000005690000}"/>
    <cellStyle name="Accent2 8 3 2 2" xfId="27186" xr:uid="{00000000-0005-0000-0000-000006690000}"/>
    <cellStyle name="Accent2 8 3 2_Essbase BS Tax Accounts EOY" xfId="27187" xr:uid="{00000000-0005-0000-0000-000007690000}"/>
    <cellStyle name="Accent2 8 3_Essbase BS Tax Accounts EOY" xfId="27188" xr:uid="{00000000-0005-0000-0000-000008690000}"/>
    <cellStyle name="Accent2 8 4" xfId="27189" xr:uid="{00000000-0005-0000-0000-000009690000}"/>
    <cellStyle name="Accent2 8 4 2" xfId="27190" xr:uid="{00000000-0005-0000-0000-00000A690000}"/>
    <cellStyle name="Accent2 8 4_Essbase BS Tax Accounts EOY" xfId="27191" xr:uid="{00000000-0005-0000-0000-00000B690000}"/>
    <cellStyle name="Accent2 8_Essbase BS Tax Accounts EOY" xfId="27192" xr:uid="{00000000-0005-0000-0000-00000C690000}"/>
    <cellStyle name="Accent2 80" xfId="27193" xr:uid="{00000000-0005-0000-0000-00000D690000}"/>
    <cellStyle name="Accent2 81" xfId="27194" xr:uid="{00000000-0005-0000-0000-00000E690000}"/>
    <cellStyle name="Accent2 82" xfId="27195" xr:uid="{00000000-0005-0000-0000-00000F690000}"/>
    <cellStyle name="Accent2 83" xfId="27196" xr:uid="{00000000-0005-0000-0000-000010690000}"/>
    <cellStyle name="Accent2 84" xfId="27197" xr:uid="{00000000-0005-0000-0000-000011690000}"/>
    <cellStyle name="Accent2 85" xfId="27198" xr:uid="{00000000-0005-0000-0000-000012690000}"/>
    <cellStyle name="Accent2 86" xfId="27199" xr:uid="{00000000-0005-0000-0000-000013690000}"/>
    <cellStyle name="Accent2 87" xfId="27200" xr:uid="{00000000-0005-0000-0000-000014690000}"/>
    <cellStyle name="Accent2 88" xfId="27201" xr:uid="{00000000-0005-0000-0000-000015690000}"/>
    <cellStyle name="Accent2 89" xfId="27202" xr:uid="{00000000-0005-0000-0000-000016690000}"/>
    <cellStyle name="Accent2 9" xfId="27203" xr:uid="{00000000-0005-0000-0000-000017690000}"/>
    <cellStyle name="Accent2 9 2" xfId="27204" xr:uid="{00000000-0005-0000-0000-000018690000}"/>
    <cellStyle name="Accent2 9 2 2" xfId="27205" xr:uid="{00000000-0005-0000-0000-000019690000}"/>
    <cellStyle name="Accent2 9 2 2 2" xfId="27206" xr:uid="{00000000-0005-0000-0000-00001A690000}"/>
    <cellStyle name="Accent2 9 2 2_Essbase BS Tax Accounts EOY" xfId="27207" xr:uid="{00000000-0005-0000-0000-00001B690000}"/>
    <cellStyle name="Accent2 9 2_Essbase BS Tax Accounts EOY" xfId="27208" xr:uid="{00000000-0005-0000-0000-00001C690000}"/>
    <cellStyle name="Accent2 9 3" xfId="27209" xr:uid="{00000000-0005-0000-0000-00001D690000}"/>
    <cellStyle name="Accent2 9 3 2" xfId="27210" xr:uid="{00000000-0005-0000-0000-00001E690000}"/>
    <cellStyle name="Accent2 9 3 2 2" xfId="27211" xr:uid="{00000000-0005-0000-0000-00001F690000}"/>
    <cellStyle name="Accent2 9 3 2_Essbase BS Tax Accounts EOY" xfId="27212" xr:uid="{00000000-0005-0000-0000-000020690000}"/>
    <cellStyle name="Accent2 9 3_Essbase BS Tax Accounts EOY" xfId="27213" xr:uid="{00000000-0005-0000-0000-000021690000}"/>
    <cellStyle name="Accent2 9 4" xfId="27214" xr:uid="{00000000-0005-0000-0000-000022690000}"/>
    <cellStyle name="Accent2 9 4 2" xfId="27215" xr:uid="{00000000-0005-0000-0000-000023690000}"/>
    <cellStyle name="Accent2 9 4_Essbase BS Tax Accounts EOY" xfId="27216" xr:uid="{00000000-0005-0000-0000-000024690000}"/>
    <cellStyle name="Accent2 9_Essbase BS Tax Accounts EOY" xfId="27217" xr:uid="{00000000-0005-0000-0000-000025690000}"/>
    <cellStyle name="Accent2 90" xfId="27218" xr:uid="{00000000-0005-0000-0000-000026690000}"/>
    <cellStyle name="Accent2 91" xfId="27219" xr:uid="{00000000-0005-0000-0000-000027690000}"/>
    <cellStyle name="Accent2 92" xfId="27220" xr:uid="{00000000-0005-0000-0000-000028690000}"/>
    <cellStyle name="Accent2 93" xfId="27221" xr:uid="{00000000-0005-0000-0000-000029690000}"/>
    <cellStyle name="Accent2 94" xfId="27222" xr:uid="{00000000-0005-0000-0000-00002A690000}"/>
    <cellStyle name="Accent2 95" xfId="27223" xr:uid="{00000000-0005-0000-0000-00002B690000}"/>
    <cellStyle name="Accent2 96" xfId="27224" xr:uid="{00000000-0005-0000-0000-00002C690000}"/>
    <cellStyle name="Accent2 97" xfId="27225" xr:uid="{00000000-0005-0000-0000-00002D690000}"/>
    <cellStyle name="Accent2 98" xfId="27226" xr:uid="{00000000-0005-0000-0000-00002E690000}"/>
    <cellStyle name="Accent2 99" xfId="27227" xr:uid="{00000000-0005-0000-0000-00002F690000}"/>
    <cellStyle name="Accent3" xfId="21" builtinId="37" customBuiltin="1"/>
    <cellStyle name="Accent3 10" xfId="27228" xr:uid="{00000000-0005-0000-0000-000031690000}"/>
    <cellStyle name="Accent3 10 2" xfId="27229" xr:uid="{00000000-0005-0000-0000-000032690000}"/>
    <cellStyle name="Accent3 10 2 2" xfId="27230" xr:uid="{00000000-0005-0000-0000-000033690000}"/>
    <cellStyle name="Accent3 10 2 2 2" xfId="27231" xr:uid="{00000000-0005-0000-0000-000034690000}"/>
    <cellStyle name="Accent3 10 2 2_Essbase BS Tax Accounts EOY" xfId="27232" xr:uid="{00000000-0005-0000-0000-000035690000}"/>
    <cellStyle name="Accent3 10 2_Essbase BS Tax Accounts EOY" xfId="27233" xr:uid="{00000000-0005-0000-0000-000036690000}"/>
    <cellStyle name="Accent3 10 3" xfId="27234" xr:uid="{00000000-0005-0000-0000-000037690000}"/>
    <cellStyle name="Accent3 10 3 2" xfId="27235" xr:uid="{00000000-0005-0000-0000-000038690000}"/>
    <cellStyle name="Accent3 10 3 2 2" xfId="27236" xr:uid="{00000000-0005-0000-0000-000039690000}"/>
    <cellStyle name="Accent3 10 3 2_Essbase BS Tax Accounts EOY" xfId="27237" xr:uid="{00000000-0005-0000-0000-00003A690000}"/>
    <cellStyle name="Accent3 10 3_Essbase BS Tax Accounts EOY" xfId="27238" xr:uid="{00000000-0005-0000-0000-00003B690000}"/>
    <cellStyle name="Accent3 10 4" xfId="27239" xr:uid="{00000000-0005-0000-0000-00003C690000}"/>
    <cellStyle name="Accent3 10 4 2" xfId="27240" xr:uid="{00000000-0005-0000-0000-00003D690000}"/>
    <cellStyle name="Accent3 10 4_Essbase BS Tax Accounts EOY" xfId="27241" xr:uid="{00000000-0005-0000-0000-00003E690000}"/>
    <cellStyle name="Accent3 10_Essbase BS Tax Accounts EOY" xfId="27242" xr:uid="{00000000-0005-0000-0000-00003F690000}"/>
    <cellStyle name="Accent3 100" xfId="27243" xr:uid="{00000000-0005-0000-0000-000040690000}"/>
    <cellStyle name="Accent3 101" xfId="27244" xr:uid="{00000000-0005-0000-0000-000041690000}"/>
    <cellStyle name="Accent3 102" xfId="27245" xr:uid="{00000000-0005-0000-0000-000042690000}"/>
    <cellStyle name="Accent3 11" xfId="27246" xr:uid="{00000000-0005-0000-0000-000043690000}"/>
    <cellStyle name="Accent3 11 2" xfId="27247" xr:uid="{00000000-0005-0000-0000-000044690000}"/>
    <cellStyle name="Accent3 11 2 2" xfId="27248" xr:uid="{00000000-0005-0000-0000-000045690000}"/>
    <cellStyle name="Accent3 11 2 2 2" xfId="27249" xr:uid="{00000000-0005-0000-0000-000046690000}"/>
    <cellStyle name="Accent3 11 2 2_Essbase BS Tax Accounts EOY" xfId="27250" xr:uid="{00000000-0005-0000-0000-000047690000}"/>
    <cellStyle name="Accent3 11 2_Essbase BS Tax Accounts EOY" xfId="27251" xr:uid="{00000000-0005-0000-0000-000048690000}"/>
    <cellStyle name="Accent3 11 3" xfId="27252" xr:uid="{00000000-0005-0000-0000-000049690000}"/>
    <cellStyle name="Accent3 11 3 2" xfId="27253" xr:uid="{00000000-0005-0000-0000-00004A690000}"/>
    <cellStyle name="Accent3 11 3 2 2" xfId="27254" xr:uid="{00000000-0005-0000-0000-00004B690000}"/>
    <cellStyle name="Accent3 11 3 2_Essbase BS Tax Accounts EOY" xfId="27255" xr:uid="{00000000-0005-0000-0000-00004C690000}"/>
    <cellStyle name="Accent3 11 3_Essbase BS Tax Accounts EOY" xfId="27256" xr:uid="{00000000-0005-0000-0000-00004D690000}"/>
    <cellStyle name="Accent3 11 4" xfId="27257" xr:uid="{00000000-0005-0000-0000-00004E690000}"/>
    <cellStyle name="Accent3 11 4 2" xfId="27258" xr:uid="{00000000-0005-0000-0000-00004F690000}"/>
    <cellStyle name="Accent3 11 4_Essbase BS Tax Accounts EOY" xfId="27259" xr:uid="{00000000-0005-0000-0000-000050690000}"/>
    <cellStyle name="Accent3 11_Essbase BS Tax Accounts EOY" xfId="27260" xr:uid="{00000000-0005-0000-0000-000051690000}"/>
    <cellStyle name="Accent3 12" xfId="27261" xr:uid="{00000000-0005-0000-0000-000052690000}"/>
    <cellStyle name="Accent3 12 2" xfId="27262" xr:uid="{00000000-0005-0000-0000-000053690000}"/>
    <cellStyle name="Accent3 12 2 2" xfId="27263" xr:uid="{00000000-0005-0000-0000-000054690000}"/>
    <cellStyle name="Accent3 12 2 2 2" xfId="27264" xr:uid="{00000000-0005-0000-0000-000055690000}"/>
    <cellStyle name="Accent3 12 2 2_Essbase BS Tax Accounts EOY" xfId="27265" xr:uid="{00000000-0005-0000-0000-000056690000}"/>
    <cellStyle name="Accent3 12 2_Essbase BS Tax Accounts EOY" xfId="27266" xr:uid="{00000000-0005-0000-0000-000057690000}"/>
    <cellStyle name="Accent3 12 3" xfId="27267" xr:uid="{00000000-0005-0000-0000-000058690000}"/>
    <cellStyle name="Accent3 12 3 2" xfId="27268" xr:uid="{00000000-0005-0000-0000-000059690000}"/>
    <cellStyle name="Accent3 12 3 2 2" xfId="27269" xr:uid="{00000000-0005-0000-0000-00005A690000}"/>
    <cellStyle name="Accent3 12 3 2_Essbase BS Tax Accounts EOY" xfId="27270" xr:uid="{00000000-0005-0000-0000-00005B690000}"/>
    <cellStyle name="Accent3 12 3_Essbase BS Tax Accounts EOY" xfId="27271" xr:uid="{00000000-0005-0000-0000-00005C690000}"/>
    <cellStyle name="Accent3 12 4" xfId="27272" xr:uid="{00000000-0005-0000-0000-00005D690000}"/>
    <cellStyle name="Accent3 12 4 2" xfId="27273" xr:uid="{00000000-0005-0000-0000-00005E690000}"/>
    <cellStyle name="Accent3 12 4_Essbase BS Tax Accounts EOY" xfId="27274" xr:uid="{00000000-0005-0000-0000-00005F690000}"/>
    <cellStyle name="Accent3 12_Essbase BS Tax Accounts EOY" xfId="27275" xr:uid="{00000000-0005-0000-0000-000060690000}"/>
    <cellStyle name="Accent3 13" xfId="27276" xr:uid="{00000000-0005-0000-0000-000061690000}"/>
    <cellStyle name="Accent3 13 2" xfId="27277" xr:uid="{00000000-0005-0000-0000-000062690000}"/>
    <cellStyle name="Accent3 13 2 2" xfId="27278" xr:uid="{00000000-0005-0000-0000-000063690000}"/>
    <cellStyle name="Accent3 13 2 2 2" xfId="27279" xr:uid="{00000000-0005-0000-0000-000064690000}"/>
    <cellStyle name="Accent3 13 2 2_Essbase BS Tax Accounts EOY" xfId="27280" xr:uid="{00000000-0005-0000-0000-000065690000}"/>
    <cellStyle name="Accent3 13 2_Essbase BS Tax Accounts EOY" xfId="27281" xr:uid="{00000000-0005-0000-0000-000066690000}"/>
    <cellStyle name="Accent3 13 3" xfId="27282" xr:uid="{00000000-0005-0000-0000-000067690000}"/>
    <cellStyle name="Accent3 13 3 2" xfId="27283" xr:uid="{00000000-0005-0000-0000-000068690000}"/>
    <cellStyle name="Accent3 13 3 2 2" xfId="27284" xr:uid="{00000000-0005-0000-0000-000069690000}"/>
    <cellStyle name="Accent3 13 3 2_Essbase BS Tax Accounts EOY" xfId="27285" xr:uid="{00000000-0005-0000-0000-00006A690000}"/>
    <cellStyle name="Accent3 13 3_Essbase BS Tax Accounts EOY" xfId="27286" xr:uid="{00000000-0005-0000-0000-00006B690000}"/>
    <cellStyle name="Accent3 13 4" xfId="27287" xr:uid="{00000000-0005-0000-0000-00006C690000}"/>
    <cellStyle name="Accent3 13 4 2" xfId="27288" xr:uid="{00000000-0005-0000-0000-00006D690000}"/>
    <cellStyle name="Accent3 13 4_Essbase BS Tax Accounts EOY" xfId="27289" xr:uid="{00000000-0005-0000-0000-00006E690000}"/>
    <cellStyle name="Accent3 13_Essbase BS Tax Accounts EOY" xfId="27290" xr:uid="{00000000-0005-0000-0000-00006F690000}"/>
    <cellStyle name="Accent3 14" xfId="27291" xr:uid="{00000000-0005-0000-0000-000070690000}"/>
    <cellStyle name="Accent3 14 2" xfId="27292" xr:uid="{00000000-0005-0000-0000-000071690000}"/>
    <cellStyle name="Accent3 14 2 2" xfId="27293" xr:uid="{00000000-0005-0000-0000-000072690000}"/>
    <cellStyle name="Accent3 14 2 2 2" xfId="27294" xr:uid="{00000000-0005-0000-0000-000073690000}"/>
    <cellStyle name="Accent3 14 2 2_Essbase BS Tax Accounts EOY" xfId="27295" xr:uid="{00000000-0005-0000-0000-000074690000}"/>
    <cellStyle name="Accent3 14 2_Essbase BS Tax Accounts EOY" xfId="27296" xr:uid="{00000000-0005-0000-0000-000075690000}"/>
    <cellStyle name="Accent3 14 3" xfId="27297" xr:uid="{00000000-0005-0000-0000-000076690000}"/>
    <cellStyle name="Accent3 14 3 2" xfId="27298" xr:uid="{00000000-0005-0000-0000-000077690000}"/>
    <cellStyle name="Accent3 14 3 2 2" xfId="27299" xr:uid="{00000000-0005-0000-0000-000078690000}"/>
    <cellStyle name="Accent3 14 3 2_Essbase BS Tax Accounts EOY" xfId="27300" xr:uid="{00000000-0005-0000-0000-000079690000}"/>
    <cellStyle name="Accent3 14 3_Essbase BS Tax Accounts EOY" xfId="27301" xr:uid="{00000000-0005-0000-0000-00007A690000}"/>
    <cellStyle name="Accent3 14 4" xfId="27302" xr:uid="{00000000-0005-0000-0000-00007B690000}"/>
    <cellStyle name="Accent3 14 4 2" xfId="27303" xr:uid="{00000000-0005-0000-0000-00007C690000}"/>
    <cellStyle name="Accent3 14 4_Essbase BS Tax Accounts EOY" xfId="27304" xr:uid="{00000000-0005-0000-0000-00007D690000}"/>
    <cellStyle name="Accent3 14_Essbase BS Tax Accounts EOY" xfId="27305" xr:uid="{00000000-0005-0000-0000-00007E690000}"/>
    <cellStyle name="Accent3 15" xfId="27306" xr:uid="{00000000-0005-0000-0000-00007F690000}"/>
    <cellStyle name="Accent3 15 2" xfId="27307" xr:uid="{00000000-0005-0000-0000-000080690000}"/>
    <cellStyle name="Accent3 15 2 2" xfId="27308" xr:uid="{00000000-0005-0000-0000-000081690000}"/>
    <cellStyle name="Accent3 15 2 2 2" xfId="27309" xr:uid="{00000000-0005-0000-0000-000082690000}"/>
    <cellStyle name="Accent3 15 2 2_Essbase BS Tax Accounts EOY" xfId="27310" xr:uid="{00000000-0005-0000-0000-000083690000}"/>
    <cellStyle name="Accent3 15 2_Essbase BS Tax Accounts EOY" xfId="27311" xr:uid="{00000000-0005-0000-0000-000084690000}"/>
    <cellStyle name="Accent3 15 3" xfId="27312" xr:uid="{00000000-0005-0000-0000-000085690000}"/>
    <cellStyle name="Accent3 15 3 2" xfId="27313" xr:uid="{00000000-0005-0000-0000-000086690000}"/>
    <cellStyle name="Accent3 15 3 2 2" xfId="27314" xr:uid="{00000000-0005-0000-0000-000087690000}"/>
    <cellStyle name="Accent3 15 3 2_Essbase BS Tax Accounts EOY" xfId="27315" xr:uid="{00000000-0005-0000-0000-000088690000}"/>
    <cellStyle name="Accent3 15 3_Essbase BS Tax Accounts EOY" xfId="27316" xr:uid="{00000000-0005-0000-0000-000089690000}"/>
    <cellStyle name="Accent3 15 4" xfId="27317" xr:uid="{00000000-0005-0000-0000-00008A690000}"/>
    <cellStyle name="Accent3 15 4 2" xfId="27318" xr:uid="{00000000-0005-0000-0000-00008B690000}"/>
    <cellStyle name="Accent3 15 4_Essbase BS Tax Accounts EOY" xfId="27319" xr:uid="{00000000-0005-0000-0000-00008C690000}"/>
    <cellStyle name="Accent3 15_Essbase BS Tax Accounts EOY" xfId="27320" xr:uid="{00000000-0005-0000-0000-00008D690000}"/>
    <cellStyle name="Accent3 16" xfId="27321" xr:uid="{00000000-0005-0000-0000-00008E690000}"/>
    <cellStyle name="Accent3 16 2" xfId="27322" xr:uid="{00000000-0005-0000-0000-00008F690000}"/>
    <cellStyle name="Accent3 16 2 2" xfId="27323" xr:uid="{00000000-0005-0000-0000-000090690000}"/>
    <cellStyle name="Accent3 16 2 2 2" xfId="27324" xr:uid="{00000000-0005-0000-0000-000091690000}"/>
    <cellStyle name="Accent3 16 2 2_Essbase BS Tax Accounts EOY" xfId="27325" xr:uid="{00000000-0005-0000-0000-000092690000}"/>
    <cellStyle name="Accent3 16 2_Essbase BS Tax Accounts EOY" xfId="27326" xr:uid="{00000000-0005-0000-0000-000093690000}"/>
    <cellStyle name="Accent3 16 3" xfId="27327" xr:uid="{00000000-0005-0000-0000-000094690000}"/>
    <cellStyle name="Accent3 16 3 2" xfId="27328" xr:uid="{00000000-0005-0000-0000-000095690000}"/>
    <cellStyle name="Accent3 16 3 2 2" xfId="27329" xr:uid="{00000000-0005-0000-0000-000096690000}"/>
    <cellStyle name="Accent3 16 3 2_Essbase BS Tax Accounts EOY" xfId="27330" xr:uid="{00000000-0005-0000-0000-000097690000}"/>
    <cellStyle name="Accent3 16 3_Essbase BS Tax Accounts EOY" xfId="27331" xr:uid="{00000000-0005-0000-0000-000098690000}"/>
    <cellStyle name="Accent3 16 4" xfId="27332" xr:uid="{00000000-0005-0000-0000-000099690000}"/>
    <cellStyle name="Accent3 16 4 2" xfId="27333" xr:uid="{00000000-0005-0000-0000-00009A690000}"/>
    <cellStyle name="Accent3 16 4_Essbase BS Tax Accounts EOY" xfId="27334" xr:uid="{00000000-0005-0000-0000-00009B690000}"/>
    <cellStyle name="Accent3 16_Essbase BS Tax Accounts EOY" xfId="27335" xr:uid="{00000000-0005-0000-0000-00009C690000}"/>
    <cellStyle name="Accent3 17" xfId="27336" xr:uid="{00000000-0005-0000-0000-00009D690000}"/>
    <cellStyle name="Accent3 17 2" xfId="27337" xr:uid="{00000000-0005-0000-0000-00009E690000}"/>
    <cellStyle name="Accent3 17 2 2" xfId="27338" xr:uid="{00000000-0005-0000-0000-00009F690000}"/>
    <cellStyle name="Accent3 17 2 2 2" xfId="27339" xr:uid="{00000000-0005-0000-0000-0000A0690000}"/>
    <cellStyle name="Accent3 17 2 2_Essbase BS Tax Accounts EOY" xfId="27340" xr:uid="{00000000-0005-0000-0000-0000A1690000}"/>
    <cellStyle name="Accent3 17 2_Essbase BS Tax Accounts EOY" xfId="27341" xr:uid="{00000000-0005-0000-0000-0000A2690000}"/>
    <cellStyle name="Accent3 17 3" xfId="27342" xr:uid="{00000000-0005-0000-0000-0000A3690000}"/>
    <cellStyle name="Accent3 17 3 2" xfId="27343" xr:uid="{00000000-0005-0000-0000-0000A4690000}"/>
    <cellStyle name="Accent3 17 3 2 2" xfId="27344" xr:uid="{00000000-0005-0000-0000-0000A5690000}"/>
    <cellStyle name="Accent3 17 3 2_Essbase BS Tax Accounts EOY" xfId="27345" xr:uid="{00000000-0005-0000-0000-0000A6690000}"/>
    <cellStyle name="Accent3 17 3_Essbase BS Tax Accounts EOY" xfId="27346" xr:uid="{00000000-0005-0000-0000-0000A7690000}"/>
    <cellStyle name="Accent3 17 4" xfId="27347" xr:uid="{00000000-0005-0000-0000-0000A8690000}"/>
    <cellStyle name="Accent3 17 4 2" xfId="27348" xr:uid="{00000000-0005-0000-0000-0000A9690000}"/>
    <cellStyle name="Accent3 17 4_Essbase BS Tax Accounts EOY" xfId="27349" xr:uid="{00000000-0005-0000-0000-0000AA690000}"/>
    <cellStyle name="Accent3 17_Essbase BS Tax Accounts EOY" xfId="27350" xr:uid="{00000000-0005-0000-0000-0000AB690000}"/>
    <cellStyle name="Accent3 18" xfId="27351" xr:uid="{00000000-0005-0000-0000-0000AC690000}"/>
    <cellStyle name="Accent3 18 2" xfId="27352" xr:uid="{00000000-0005-0000-0000-0000AD690000}"/>
    <cellStyle name="Accent3 18 2 2" xfId="27353" xr:uid="{00000000-0005-0000-0000-0000AE690000}"/>
    <cellStyle name="Accent3 18 2 2 2" xfId="27354" xr:uid="{00000000-0005-0000-0000-0000AF690000}"/>
    <cellStyle name="Accent3 18 2 2_Essbase BS Tax Accounts EOY" xfId="27355" xr:uid="{00000000-0005-0000-0000-0000B0690000}"/>
    <cellStyle name="Accent3 18 2_Essbase BS Tax Accounts EOY" xfId="27356" xr:uid="{00000000-0005-0000-0000-0000B1690000}"/>
    <cellStyle name="Accent3 18 3" xfId="27357" xr:uid="{00000000-0005-0000-0000-0000B2690000}"/>
    <cellStyle name="Accent3 18 3 2" xfId="27358" xr:uid="{00000000-0005-0000-0000-0000B3690000}"/>
    <cellStyle name="Accent3 18 3 2 2" xfId="27359" xr:uid="{00000000-0005-0000-0000-0000B4690000}"/>
    <cellStyle name="Accent3 18 3 2_Essbase BS Tax Accounts EOY" xfId="27360" xr:uid="{00000000-0005-0000-0000-0000B5690000}"/>
    <cellStyle name="Accent3 18 3_Essbase BS Tax Accounts EOY" xfId="27361" xr:uid="{00000000-0005-0000-0000-0000B6690000}"/>
    <cellStyle name="Accent3 18 4" xfId="27362" xr:uid="{00000000-0005-0000-0000-0000B7690000}"/>
    <cellStyle name="Accent3 18 4 2" xfId="27363" xr:uid="{00000000-0005-0000-0000-0000B8690000}"/>
    <cellStyle name="Accent3 18 4_Essbase BS Tax Accounts EOY" xfId="27364" xr:uid="{00000000-0005-0000-0000-0000B9690000}"/>
    <cellStyle name="Accent3 18_Essbase BS Tax Accounts EOY" xfId="27365" xr:uid="{00000000-0005-0000-0000-0000BA690000}"/>
    <cellStyle name="Accent3 19" xfId="27366" xr:uid="{00000000-0005-0000-0000-0000BB690000}"/>
    <cellStyle name="Accent3 19 2" xfId="27367" xr:uid="{00000000-0005-0000-0000-0000BC690000}"/>
    <cellStyle name="Accent3 19 2 2" xfId="27368" xr:uid="{00000000-0005-0000-0000-0000BD690000}"/>
    <cellStyle name="Accent3 19 2 2 2" xfId="27369" xr:uid="{00000000-0005-0000-0000-0000BE690000}"/>
    <cellStyle name="Accent3 19 2 2_Essbase BS Tax Accounts EOY" xfId="27370" xr:uid="{00000000-0005-0000-0000-0000BF690000}"/>
    <cellStyle name="Accent3 19 2_Essbase BS Tax Accounts EOY" xfId="27371" xr:uid="{00000000-0005-0000-0000-0000C0690000}"/>
    <cellStyle name="Accent3 19 3" xfId="27372" xr:uid="{00000000-0005-0000-0000-0000C1690000}"/>
    <cellStyle name="Accent3 19 3 2" xfId="27373" xr:uid="{00000000-0005-0000-0000-0000C2690000}"/>
    <cellStyle name="Accent3 19 3 2 2" xfId="27374" xr:uid="{00000000-0005-0000-0000-0000C3690000}"/>
    <cellStyle name="Accent3 19 3 2_Essbase BS Tax Accounts EOY" xfId="27375" xr:uid="{00000000-0005-0000-0000-0000C4690000}"/>
    <cellStyle name="Accent3 19 3_Essbase BS Tax Accounts EOY" xfId="27376" xr:uid="{00000000-0005-0000-0000-0000C5690000}"/>
    <cellStyle name="Accent3 19 4" xfId="27377" xr:uid="{00000000-0005-0000-0000-0000C6690000}"/>
    <cellStyle name="Accent3 19 4 2" xfId="27378" xr:uid="{00000000-0005-0000-0000-0000C7690000}"/>
    <cellStyle name="Accent3 19 4_Essbase BS Tax Accounts EOY" xfId="27379" xr:uid="{00000000-0005-0000-0000-0000C8690000}"/>
    <cellStyle name="Accent3 19_Essbase BS Tax Accounts EOY" xfId="27380" xr:uid="{00000000-0005-0000-0000-0000C9690000}"/>
    <cellStyle name="Accent3 2" xfId="27381" xr:uid="{00000000-0005-0000-0000-0000CA690000}"/>
    <cellStyle name="Accent3 2 10" xfId="58772" xr:uid="{00000000-0005-0000-0000-0000CB690000}"/>
    <cellStyle name="Accent3 2 2" xfId="27382" xr:uid="{00000000-0005-0000-0000-0000CC690000}"/>
    <cellStyle name="Accent3 2 2 2" xfId="27383" xr:uid="{00000000-0005-0000-0000-0000CD690000}"/>
    <cellStyle name="Accent3 2 2 2 2" xfId="27384" xr:uid="{00000000-0005-0000-0000-0000CE690000}"/>
    <cellStyle name="Accent3 2 2 2 2 2" xfId="27385" xr:uid="{00000000-0005-0000-0000-0000CF690000}"/>
    <cellStyle name="Accent3 2 2 2 2_Essbase BS Tax Accounts EOY" xfId="27386" xr:uid="{00000000-0005-0000-0000-0000D0690000}"/>
    <cellStyle name="Accent3 2 2 2_Essbase BS Tax Accounts EOY" xfId="27387" xr:uid="{00000000-0005-0000-0000-0000D1690000}"/>
    <cellStyle name="Accent3 2 2 3" xfId="27388" xr:uid="{00000000-0005-0000-0000-0000D2690000}"/>
    <cellStyle name="Accent3 2 2 3 2" xfId="27389" xr:uid="{00000000-0005-0000-0000-0000D3690000}"/>
    <cellStyle name="Accent3 2 2 3 2 2" xfId="27390" xr:uid="{00000000-0005-0000-0000-0000D4690000}"/>
    <cellStyle name="Accent3 2 2 3 2_Essbase BS Tax Accounts EOY" xfId="27391" xr:uid="{00000000-0005-0000-0000-0000D5690000}"/>
    <cellStyle name="Accent3 2 2 3_Essbase BS Tax Accounts EOY" xfId="27392" xr:uid="{00000000-0005-0000-0000-0000D6690000}"/>
    <cellStyle name="Accent3 2 2 4" xfId="27393" xr:uid="{00000000-0005-0000-0000-0000D7690000}"/>
    <cellStyle name="Accent3 2 2 4 2" xfId="27394" xr:uid="{00000000-0005-0000-0000-0000D8690000}"/>
    <cellStyle name="Accent3 2 2 4 2 2" xfId="27395" xr:uid="{00000000-0005-0000-0000-0000D9690000}"/>
    <cellStyle name="Accent3 2 2 4 2_Essbase BS Tax Accounts EOY" xfId="27396" xr:uid="{00000000-0005-0000-0000-0000DA690000}"/>
    <cellStyle name="Accent3 2 2 4_Essbase BS Tax Accounts EOY" xfId="27397" xr:uid="{00000000-0005-0000-0000-0000DB690000}"/>
    <cellStyle name="Accent3 2 2 5" xfId="27398" xr:uid="{00000000-0005-0000-0000-0000DC690000}"/>
    <cellStyle name="Accent3 2 2 5 2" xfId="27399" xr:uid="{00000000-0005-0000-0000-0000DD690000}"/>
    <cellStyle name="Accent3 2 2 5_Essbase BS Tax Accounts EOY" xfId="27400" xr:uid="{00000000-0005-0000-0000-0000DE690000}"/>
    <cellStyle name="Accent3 2 2 6" xfId="27401" xr:uid="{00000000-0005-0000-0000-0000DF690000}"/>
    <cellStyle name="Accent3 2 2 7" xfId="27402" xr:uid="{00000000-0005-0000-0000-0000E0690000}"/>
    <cellStyle name="Accent3 2 2 8" xfId="27403" xr:uid="{00000000-0005-0000-0000-0000E1690000}"/>
    <cellStyle name="Accent3 2 2_Basis Info" xfId="27404" xr:uid="{00000000-0005-0000-0000-0000E2690000}"/>
    <cellStyle name="Accent3 2 3" xfId="27405" xr:uid="{00000000-0005-0000-0000-0000E3690000}"/>
    <cellStyle name="Accent3 2 3 2" xfId="27406" xr:uid="{00000000-0005-0000-0000-0000E4690000}"/>
    <cellStyle name="Accent3 2 3 2 2" xfId="27407" xr:uid="{00000000-0005-0000-0000-0000E5690000}"/>
    <cellStyle name="Accent3 2 3 2 2 2" xfId="27408" xr:uid="{00000000-0005-0000-0000-0000E6690000}"/>
    <cellStyle name="Accent3 2 3 2 2_Essbase BS Tax Accounts EOY" xfId="27409" xr:uid="{00000000-0005-0000-0000-0000E7690000}"/>
    <cellStyle name="Accent3 2 3 2_Essbase BS Tax Accounts EOY" xfId="27410" xr:uid="{00000000-0005-0000-0000-0000E8690000}"/>
    <cellStyle name="Accent3 2 3 3" xfId="27411" xr:uid="{00000000-0005-0000-0000-0000E9690000}"/>
    <cellStyle name="Accent3 2 3 3 2" xfId="27412" xr:uid="{00000000-0005-0000-0000-0000EA690000}"/>
    <cellStyle name="Accent3 2 3 3 2 2" xfId="27413" xr:uid="{00000000-0005-0000-0000-0000EB690000}"/>
    <cellStyle name="Accent3 2 3 3 2_Essbase BS Tax Accounts EOY" xfId="27414" xr:uid="{00000000-0005-0000-0000-0000EC690000}"/>
    <cellStyle name="Accent3 2 3 3_Essbase BS Tax Accounts EOY" xfId="27415" xr:uid="{00000000-0005-0000-0000-0000ED690000}"/>
    <cellStyle name="Accent3 2 3 4" xfId="27416" xr:uid="{00000000-0005-0000-0000-0000EE690000}"/>
    <cellStyle name="Accent3 2 3 4 2" xfId="27417" xr:uid="{00000000-0005-0000-0000-0000EF690000}"/>
    <cellStyle name="Accent3 2 3 4 2 2" xfId="27418" xr:uid="{00000000-0005-0000-0000-0000F0690000}"/>
    <cellStyle name="Accent3 2 3 4 2_Essbase BS Tax Accounts EOY" xfId="27419" xr:uid="{00000000-0005-0000-0000-0000F1690000}"/>
    <cellStyle name="Accent3 2 3 4 3" xfId="27420" xr:uid="{00000000-0005-0000-0000-0000F2690000}"/>
    <cellStyle name="Accent3 2 3 4_Essbase BS Tax Accounts EOY" xfId="27421" xr:uid="{00000000-0005-0000-0000-0000F3690000}"/>
    <cellStyle name="Accent3 2 3 5" xfId="27422" xr:uid="{00000000-0005-0000-0000-0000F4690000}"/>
    <cellStyle name="Accent3 2 3 5 2" xfId="27423" xr:uid="{00000000-0005-0000-0000-0000F5690000}"/>
    <cellStyle name="Accent3 2 3 5_Essbase BS Tax Accounts EOY" xfId="27424" xr:uid="{00000000-0005-0000-0000-0000F6690000}"/>
    <cellStyle name="Accent3 2 3 6" xfId="27425" xr:uid="{00000000-0005-0000-0000-0000F7690000}"/>
    <cellStyle name="Accent3 2 3 6 2" xfId="27426" xr:uid="{00000000-0005-0000-0000-0000F8690000}"/>
    <cellStyle name="Accent3 2 3 6_Essbase BS Tax Accounts EOY" xfId="27427" xr:uid="{00000000-0005-0000-0000-0000F9690000}"/>
    <cellStyle name="Accent3 2 3 7" xfId="27428" xr:uid="{00000000-0005-0000-0000-0000FA690000}"/>
    <cellStyle name="Accent3 2 3 8" xfId="27429" xr:uid="{00000000-0005-0000-0000-0000FB690000}"/>
    <cellStyle name="Accent3 2 3_Basis Info" xfId="27430" xr:uid="{00000000-0005-0000-0000-0000FC690000}"/>
    <cellStyle name="Accent3 2 4" xfId="27431" xr:uid="{00000000-0005-0000-0000-0000FD690000}"/>
    <cellStyle name="Accent3 2 4 2" xfId="27432" xr:uid="{00000000-0005-0000-0000-0000FE690000}"/>
    <cellStyle name="Accent3 2 4 2 2" xfId="27433" xr:uid="{00000000-0005-0000-0000-0000FF690000}"/>
    <cellStyle name="Accent3 2 4 2_Essbase BS Tax Accounts EOY" xfId="27434" xr:uid="{00000000-0005-0000-0000-0000006A0000}"/>
    <cellStyle name="Accent3 2 4 3" xfId="27435" xr:uid="{00000000-0005-0000-0000-0000016A0000}"/>
    <cellStyle name="Accent3 2 4_Essbase BS Tax Accounts EOY" xfId="27436" xr:uid="{00000000-0005-0000-0000-0000026A0000}"/>
    <cellStyle name="Accent3 2 5" xfId="27437" xr:uid="{00000000-0005-0000-0000-0000036A0000}"/>
    <cellStyle name="Accent3 2 5 2" xfId="27438" xr:uid="{00000000-0005-0000-0000-0000046A0000}"/>
    <cellStyle name="Accent3 2 5 3" xfId="27439" xr:uid="{00000000-0005-0000-0000-0000056A0000}"/>
    <cellStyle name="Accent3 2 5_Essbase BS Tax Accounts EOY" xfId="27440" xr:uid="{00000000-0005-0000-0000-0000066A0000}"/>
    <cellStyle name="Accent3 2 6" xfId="27441" xr:uid="{00000000-0005-0000-0000-0000076A0000}"/>
    <cellStyle name="Accent3 2 6 2" xfId="27442" xr:uid="{00000000-0005-0000-0000-0000086A0000}"/>
    <cellStyle name="Accent3 2 7" xfId="27443" xr:uid="{00000000-0005-0000-0000-0000096A0000}"/>
    <cellStyle name="Accent3 2 8" xfId="27444" xr:uid="{00000000-0005-0000-0000-00000A6A0000}"/>
    <cellStyle name="Accent3 2 9" xfId="27445" xr:uid="{00000000-0005-0000-0000-00000B6A0000}"/>
    <cellStyle name="Accent3 2_10-1 BS" xfId="27446" xr:uid="{00000000-0005-0000-0000-00000C6A0000}"/>
    <cellStyle name="Accent3 20" xfId="27447" xr:uid="{00000000-0005-0000-0000-00000D6A0000}"/>
    <cellStyle name="Accent3 20 2" xfId="27448" xr:uid="{00000000-0005-0000-0000-00000E6A0000}"/>
    <cellStyle name="Accent3 20 2 2" xfId="27449" xr:uid="{00000000-0005-0000-0000-00000F6A0000}"/>
    <cellStyle name="Accent3 20 2 2 2" xfId="27450" xr:uid="{00000000-0005-0000-0000-0000106A0000}"/>
    <cellStyle name="Accent3 20 2 2_Essbase BS Tax Accounts EOY" xfId="27451" xr:uid="{00000000-0005-0000-0000-0000116A0000}"/>
    <cellStyle name="Accent3 20 2_Essbase BS Tax Accounts EOY" xfId="27452" xr:uid="{00000000-0005-0000-0000-0000126A0000}"/>
    <cellStyle name="Accent3 20 3" xfId="27453" xr:uid="{00000000-0005-0000-0000-0000136A0000}"/>
    <cellStyle name="Accent3 20 3 2" xfId="27454" xr:uid="{00000000-0005-0000-0000-0000146A0000}"/>
    <cellStyle name="Accent3 20 3 2 2" xfId="27455" xr:uid="{00000000-0005-0000-0000-0000156A0000}"/>
    <cellStyle name="Accent3 20 3 2_Essbase BS Tax Accounts EOY" xfId="27456" xr:uid="{00000000-0005-0000-0000-0000166A0000}"/>
    <cellStyle name="Accent3 20 3_Essbase BS Tax Accounts EOY" xfId="27457" xr:uid="{00000000-0005-0000-0000-0000176A0000}"/>
    <cellStyle name="Accent3 20 4" xfId="27458" xr:uid="{00000000-0005-0000-0000-0000186A0000}"/>
    <cellStyle name="Accent3 20 4 2" xfId="27459" xr:uid="{00000000-0005-0000-0000-0000196A0000}"/>
    <cellStyle name="Accent3 20 4_Essbase BS Tax Accounts EOY" xfId="27460" xr:uid="{00000000-0005-0000-0000-00001A6A0000}"/>
    <cellStyle name="Accent3 20_Essbase BS Tax Accounts EOY" xfId="27461" xr:uid="{00000000-0005-0000-0000-00001B6A0000}"/>
    <cellStyle name="Accent3 21" xfId="27462" xr:uid="{00000000-0005-0000-0000-00001C6A0000}"/>
    <cellStyle name="Accent3 21 2" xfId="27463" xr:uid="{00000000-0005-0000-0000-00001D6A0000}"/>
    <cellStyle name="Accent3 21 2 2" xfId="27464" xr:uid="{00000000-0005-0000-0000-00001E6A0000}"/>
    <cellStyle name="Accent3 21 2 2 2" xfId="27465" xr:uid="{00000000-0005-0000-0000-00001F6A0000}"/>
    <cellStyle name="Accent3 21 2 2_Essbase BS Tax Accounts EOY" xfId="27466" xr:uid="{00000000-0005-0000-0000-0000206A0000}"/>
    <cellStyle name="Accent3 21 2_Essbase BS Tax Accounts EOY" xfId="27467" xr:uid="{00000000-0005-0000-0000-0000216A0000}"/>
    <cellStyle name="Accent3 21 3" xfId="27468" xr:uid="{00000000-0005-0000-0000-0000226A0000}"/>
    <cellStyle name="Accent3 21 3 2" xfId="27469" xr:uid="{00000000-0005-0000-0000-0000236A0000}"/>
    <cellStyle name="Accent3 21 3 2 2" xfId="27470" xr:uid="{00000000-0005-0000-0000-0000246A0000}"/>
    <cellStyle name="Accent3 21 3 2_Essbase BS Tax Accounts EOY" xfId="27471" xr:uid="{00000000-0005-0000-0000-0000256A0000}"/>
    <cellStyle name="Accent3 21 3_Essbase BS Tax Accounts EOY" xfId="27472" xr:uid="{00000000-0005-0000-0000-0000266A0000}"/>
    <cellStyle name="Accent3 21 4" xfId="27473" xr:uid="{00000000-0005-0000-0000-0000276A0000}"/>
    <cellStyle name="Accent3 21 4 2" xfId="27474" xr:uid="{00000000-0005-0000-0000-0000286A0000}"/>
    <cellStyle name="Accent3 21 4_Essbase BS Tax Accounts EOY" xfId="27475" xr:uid="{00000000-0005-0000-0000-0000296A0000}"/>
    <cellStyle name="Accent3 21_Essbase BS Tax Accounts EOY" xfId="27476" xr:uid="{00000000-0005-0000-0000-00002A6A0000}"/>
    <cellStyle name="Accent3 22" xfId="27477" xr:uid="{00000000-0005-0000-0000-00002B6A0000}"/>
    <cellStyle name="Accent3 22 2" xfId="27478" xr:uid="{00000000-0005-0000-0000-00002C6A0000}"/>
    <cellStyle name="Accent3 22 2 2" xfId="27479" xr:uid="{00000000-0005-0000-0000-00002D6A0000}"/>
    <cellStyle name="Accent3 22 2 2 2" xfId="27480" xr:uid="{00000000-0005-0000-0000-00002E6A0000}"/>
    <cellStyle name="Accent3 22 2 2_Essbase BS Tax Accounts EOY" xfId="27481" xr:uid="{00000000-0005-0000-0000-00002F6A0000}"/>
    <cellStyle name="Accent3 22 2_Essbase BS Tax Accounts EOY" xfId="27482" xr:uid="{00000000-0005-0000-0000-0000306A0000}"/>
    <cellStyle name="Accent3 22 3" xfId="27483" xr:uid="{00000000-0005-0000-0000-0000316A0000}"/>
    <cellStyle name="Accent3 22 3 2" xfId="27484" xr:uid="{00000000-0005-0000-0000-0000326A0000}"/>
    <cellStyle name="Accent3 22 3 2 2" xfId="27485" xr:uid="{00000000-0005-0000-0000-0000336A0000}"/>
    <cellStyle name="Accent3 22 3 2_Essbase BS Tax Accounts EOY" xfId="27486" xr:uid="{00000000-0005-0000-0000-0000346A0000}"/>
    <cellStyle name="Accent3 22 3_Essbase BS Tax Accounts EOY" xfId="27487" xr:uid="{00000000-0005-0000-0000-0000356A0000}"/>
    <cellStyle name="Accent3 22 4" xfId="27488" xr:uid="{00000000-0005-0000-0000-0000366A0000}"/>
    <cellStyle name="Accent3 22 4 2" xfId="27489" xr:uid="{00000000-0005-0000-0000-0000376A0000}"/>
    <cellStyle name="Accent3 22 4_Essbase BS Tax Accounts EOY" xfId="27490" xr:uid="{00000000-0005-0000-0000-0000386A0000}"/>
    <cellStyle name="Accent3 22_Essbase BS Tax Accounts EOY" xfId="27491" xr:uid="{00000000-0005-0000-0000-0000396A0000}"/>
    <cellStyle name="Accent3 23" xfId="27492" xr:uid="{00000000-0005-0000-0000-00003A6A0000}"/>
    <cellStyle name="Accent3 23 2" xfId="27493" xr:uid="{00000000-0005-0000-0000-00003B6A0000}"/>
    <cellStyle name="Accent3 23 2 2" xfId="27494" xr:uid="{00000000-0005-0000-0000-00003C6A0000}"/>
    <cellStyle name="Accent3 23 2 2 2" xfId="27495" xr:uid="{00000000-0005-0000-0000-00003D6A0000}"/>
    <cellStyle name="Accent3 23 2 2_Essbase BS Tax Accounts EOY" xfId="27496" xr:uid="{00000000-0005-0000-0000-00003E6A0000}"/>
    <cellStyle name="Accent3 23 2_Essbase BS Tax Accounts EOY" xfId="27497" xr:uid="{00000000-0005-0000-0000-00003F6A0000}"/>
    <cellStyle name="Accent3 23 3" xfId="27498" xr:uid="{00000000-0005-0000-0000-0000406A0000}"/>
    <cellStyle name="Accent3 23 3 2" xfId="27499" xr:uid="{00000000-0005-0000-0000-0000416A0000}"/>
    <cellStyle name="Accent3 23 3 2 2" xfId="27500" xr:uid="{00000000-0005-0000-0000-0000426A0000}"/>
    <cellStyle name="Accent3 23 3 2_Essbase BS Tax Accounts EOY" xfId="27501" xr:uid="{00000000-0005-0000-0000-0000436A0000}"/>
    <cellStyle name="Accent3 23 3_Essbase BS Tax Accounts EOY" xfId="27502" xr:uid="{00000000-0005-0000-0000-0000446A0000}"/>
    <cellStyle name="Accent3 23 4" xfId="27503" xr:uid="{00000000-0005-0000-0000-0000456A0000}"/>
    <cellStyle name="Accent3 23 4 2" xfId="27504" xr:uid="{00000000-0005-0000-0000-0000466A0000}"/>
    <cellStyle name="Accent3 23 4 2 2" xfId="27505" xr:uid="{00000000-0005-0000-0000-0000476A0000}"/>
    <cellStyle name="Accent3 23 4 2_Essbase BS Tax Accounts EOY" xfId="27506" xr:uid="{00000000-0005-0000-0000-0000486A0000}"/>
    <cellStyle name="Accent3 23 4_Essbase BS Tax Accounts EOY" xfId="27507" xr:uid="{00000000-0005-0000-0000-0000496A0000}"/>
    <cellStyle name="Accent3 23 5" xfId="27508" xr:uid="{00000000-0005-0000-0000-00004A6A0000}"/>
    <cellStyle name="Accent3 23 5 2" xfId="27509" xr:uid="{00000000-0005-0000-0000-00004B6A0000}"/>
    <cellStyle name="Accent3 23 5_Essbase BS Tax Accounts EOY" xfId="27510" xr:uid="{00000000-0005-0000-0000-00004C6A0000}"/>
    <cellStyle name="Accent3 23_Essbase BS Tax Accounts EOY" xfId="27511" xr:uid="{00000000-0005-0000-0000-00004D6A0000}"/>
    <cellStyle name="Accent3 24" xfId="27512" xr:uid="{00000000-0005-0000-0000-00004E6A0000}"/>
    <cellStyle name="Accent3 24 2" xfId="27513" xr:uid="{00000000-0005-0000-0000-00004F6A0000}"/>
    <cellStyle name="Accent3 24 2 2" xfId="27514" xr:uid="{00000000-0005-0000-0000-0000506A0000}"/>
    <cellStyle name="Accent3 24 2 2 2" xfId="27515" xr:uid="{00000000-0005-0000-0000-0000516A0000}"/>
    <cellStyle name="Accent3 24 2 2 2 2" xfId="27516" xr:uid="{00000000-0005-0000-0000-0000526A0000}"/>
    <cellStyle name="Accent3 24 2 2 2_Essbase BS Tax Accounts EOY" xfId="27517" xr:uid="{00000000-0005-0000-0000-0000536A0000}"/>
    <cellStyle name="Accent3 24 2 2_Essbase BS Tax Accounts EOY" xfId="27518" xr:uid="{00000000-0005-0000-0000-0000546A0000}"/>
    <cellStyle name="Accent3 24 2 3" xfId="27519" xr:uid="{00000000-0005-0000-0000-0000556A0000}"/>
    <cellStyle name="Accent3 24 2 3 2" xfId="27520" xr:uid="{00000000-0005-0000-0000-0000566A0000}"/>
    <cellStyle name="Accent3 24 2 3_Essbase BS Tax Accounts EOY" xfId="27521" xr:uid="{00000000-0005-0000-0000-0000576A0000}"/>
    <cellStyle name="Accent3 24 2 4" xfId="27522" xr:uid="{00000000-0005-0000-0000-0000586A0000}"/>
    <cellStyle name="Accent3 24 2 5" xfId="27523" xr:uid="{00000000-0005-0000-0000-0000596A0000}"/>
    <cellStyle name="Accent3 24 2 6" xfId="27524" xr:uid="{00000000-0005-0000-0000-00005A6A0000}"/>
    <cellStyle name="Accent3 24 2 7" xfId="27525" xr:uid="{00000000-0005-0000-0000-00005B6A0000}"/>
    <cellStyle name="Accent3 24 2_Essbase BS Tax Accounts EOY" xfId="27526" xr:uid="{00000000-0005-0000-0000-00005C6A0000}"/>
    <cellStyle name="Accent3 24 3" xfId="27527" xr:uid="{00000000-0005-0000-0000-00005D6A0000}"/>
    <cellStyle name="Accent3 24 3 2" xfId="27528" xr:uid="{00000000-0005-0000-0000-00005E6A0000}"/>
    <cellStyle name="Accent3 24 3 2 2" xfId="27529" xr:uid="{00000000-0005-0000-0000-00005F6A0000}"/>
    <cellStyle name="Accent3 24 3 2_Essbase BS Tax Accounts EOY" xfId="27530" xr:uid="{00000000-0005-0000-0000-0000606A0000}"/>
    <cellStyle name="Accent3 24 3 3" xfId="27531" xr:uid="{00000000-0005-0000-0000-0000616A0000}"/>
    <cellStyle name="Accent3 24 3_Essbase BS Tax Accounts EOY" xfId="27532" xr:uid="{00000000-0005-0000-0000-0000626A0000}"/>
    <cellStyle name="Accent3 24 4" xfId="27533" xr:uid="{00000000-0005-0000-0000-0000636A0000}"/>
    <cellStyle name="Accent3 24 4 2" xfId="27534" xr:uid="{00000000-0005-0000-0000-0000646A0000}"/>
    <cellStyle name="Accent3 24 4_Essbase BS Tax Accounts EOY" xfId="27535" xr:uid="{00000000-0005-0000-0000-0000656A0000}"/>
    <cellStyle name="Accent3 24 5" xfId="27536" xr:uid="{00000000-0005-0000-0000-0000666A0000}"/>
    <cellStyle name="Accent3 24 5 2" xfId="27537" xr:uid="{00000000-0005-0000-0000-0000676A0000}"/>
    <cellStyle name="Accent3 24 5_Essbase BS Tax Accounts EOY" xfId="27538" xr:uid="{00000000-0005-0000-0000-0000686A0000}"/>
    <cellStyle name="Accent3 24 6" xfId="27539" xr:uid="{00000000-0005-0000-0000-0000696A0000}"/>
    <cellStyle name="Accent3 24 7" xfId="27540" xr:uid="{00000000-0005-0000-0000-00006A6A0000}"/>
    <cellStyle name="Accent3 24_Basis Detail" xfId="27541" xr:uid="{00000000-0005-0000-0000-00006B6A0000}"/>
    <cellStyle name="Accent3 25" xfId="27542" xr:uid="{00000000-0005-0000-0000-00006C6A0000}"/>
    <cellStyle name="Accent3 25 2" xfId="27543" xr:uid="{00000000-0005-0000-0000-00006D6A0000}"/>
    <cellStyle name="Accent3 25 2 2" xfId="27544" xr:uid="{00000000-0005-0000-0000-00006E6A0000}"/>
    <cellStyle name="Accent3 25 2 2 2" xfId="27545" xr:uid="{00000000-0005-0000-0000-00006F6A0000}"/>
    <cellStyle name="Accent3 25 2 2_Essbase BS Tax Accounts EOY" xfId="27546" xr:uid="{00000000-0005-0000-0000-0000706A0000}"/>
    <cellStyle name="Accent3 25 2 3" xfId="27547" xr:uid="{00000000-0005-0000-0000-0000716A0000}"/>
    <cellStyle name="Accent3 25 2 4" xfId="27548" xr:uid="{00000000-0005-0000-0000-0000726A0000}"/>
    <cellStyle name="Accent3 25 2_Essbase BS Tax Accounts EOY" xfId="27549" xr:uid="{00000000-0005-0000-0000-0000736A0000}"/>
    <cellStyle name="Accent3 25 3" xfId="27550" xr:uid="{00000000-0005-0000-0000-0000746A0000}"/>
    <cellStyle name="Accent3 25 3 2" xfId="27551" xr:uid="{00000000-0005-0000-0000-0000756A0000}"/>
    <cellStyle name="Accent3 25 3 2 2" xfId="27552" xr:uid="{00000000-0005-0000-0000-0000766A0000}"/>
    <cellStyle name="Accent3 25 3 2_Essbase BS Tax Accounts EOY" xfId="27553" xr:uid="{00000000-0005-0000-0000-0000776A0000}"/>
    <cellStyle name="Accent3 25 3 3" xfId="27554" xr:uid="{00000000-0005-0000-0000-0000786A0000}"/>
    <cellStyle name="Accent3 25 3_Essbase BS Tax Accounts EOY" xfId="27555" xr:uid="{00000000-0005-0000-0000-0000796A0000}"/>
    <cellStyle name="Accent3 25 4" xfId="27556" xr:uid="{00000000-0005-0000-0000-00007A6A0000}"/>
    <cellStyle name="Accent3 25 4 2" xfId="27557" xr:uid="{00000000-0005-0000-0000-00007B6A0000}"/>
    <cellStyle name="Accent3 25 4_Essbase BS Tax Accounts EOY" xfId="27558" xr:uid="{00000000-0005-0000-0000-00007C6A0000}"/>
    <cellStyle name="Accent3 25 5" xfId="27559" xr:uid="{00000000-0005-0000-0000-00007D6A0000}"/>
    <cellStyle name="Accent3 25 6" xfId="27560" xr:uid="{00000000-0005-0000-0000-00007E6A0000}"/>
    <cellStyle name="Accent3 25_Essbase BS Tax Accounts EOY" xfId="27561" xr:uid="{00000000-0005-0000-0000-00007F6A0000}"/>
    <cellStyle name="Accent3 26" xfId="27562" xr:uid="{00000000-0005-0000-0000-0000806A0000}"/>
    <cellStyle name="Accent3 26 2" xfId="27563" xr:uid="{00000000-0005-0000-0000-0000816A0000}"/>
    <cellStyle name="Accent3 26 2 2" xfId="27564" xr:uid="{00000000-0005-0000-0000-0000826A0000}"/>
    <cellStyle name="Accent3 26 2 2 2" xfId="27565" xr:uid="{00000000-0005-0000-0000-0000836A0000}"/>
    <cellStyle name="Accent3 26 2 2_Essbase BS Tax Accounts EOY" xfId="27566" xr:uid="{00000000-0005-0000-0000-0000846A0000}"/>
    <cellStyle name="Accent3 26 2 3" xfId="27567" xr:uid="{00000000-0005-0000-0000-0000856A0000}"/>
    <cellStyle name="Accent3 26 2_Essbase BS Tax Accounts EOY" xfId="27568" xr:uid="{00000000-0005-0000-0000-0000866A0000}"/>
    <cellStyle name="Accent3 26 3" xfId="27569" xr:uid="{00000000-0005-0000-0000-0000876A0000}"/>
    <cellStyle name="Accent3 26 3 2" xfId="27570" xr:uid="{00000000-0005-0000-0000-0000886A0000}"/>
    <cellStyle name="Accent3 26 3_Essbase BS Tax Accounts EOY" xfId="27571" xr:uid="{00000000-0005-0000-0000-0000896A0000}"/>
    <cellStyle name="Accent3 26 4" xfId="27572" xr:uid="{00000000-0005-0000-0000-00008A6A0000}"/>
    <cellStyle name="Accent3 26 5" xfId="27573" xr:uid="{00000000-0005-0000-0000-00008B6A0000}"/>
    <cellStyle name="Accent3 26 6" xfId="27574" xr:uid="{00000000-0005-0000-0000-00008C6A0000}"/>
    <cellStyle name="Accent3 26_Essbase BS Tax Accounts EOY" xfId="27575" xr:uid="{00000000-0005-0000-0000-00008D6A0000}"/>
    <cellStyle name="Accent3 27" xfId="27576" xr:uid="{00000000-0005-0000-0000-00008E6A0000}"/>
    <cellStyle name="Accent3 27 2" xfId="27577" xr:uid="{00000000-0005-0000-0000-00008F6A0000}"/>
    <cellStyle name="Accent3 27 2 2" xfId="27578" xr:uid="{00000000-0005-0000-0000-0000906A0000}"/>
    <cellStyle name="Accent3 27 2 2 2" xfId="27579" xr:uid="{00000000-0005-0000-0000-0000916A0000}"/>
    <cellStyle name="Accent3 27 2 2_Essbase BS Tax Accounts EOY" xfId="27580" xr:uid="{00000000-0005-0000-0000-0000926A0000}"/>
    <cellStyle name="Accent3 27 2_Essbase BS Tax Accounts EOY" xfId="27581" xr:uid="{00000000-0005-0000-0000-0000936A0000}"/>
    <cellStyle name="Accent3 27 3" xfId="27582" xr:uid="{00000000-0005-0000-0000-0000946A0000}"/>
    <cellStyle name="Accent3 27 3 2" xfId="27583" xr:uid="{00000000-0005-0000-0000-0000956A0000}"/>
    <cellStyle name="Accent3 27 3_Essbase BS Tax Accounts EOY" xfId="27584" xr:uid="{00000000-0005-0000-0000-0000966A0000}"/>
    <cellStyle name="Accent3 27 4" xfId="27585" xr:uid="{00000000-0005-0000-0000-0000976A0000}"/>
    <cellStyle name="Accent3 27 5" xfId="27586" xr:uid="{00000000-0005-0000-0000-0000986A0000}"/>
    <cellStyle name="Accent3 27_Essbase BS Tax Accounts EOY" xfId="27587" xr:uid="{00000000-0005-0000-0000-0000996A0000}"/>
    <cellStyle name="Accent3 28" xfId="27588" xr:uid="{00000000-0005-0000-0000-00009A6A0000}"/>
    <cellStyle name="Accent3 28 2" xfId="27589" xr:uid="{00000000-0005-0000-0000-00009B6A0000}"/>
    <cellStyle name="Accent3 28 2 2" xfId="27590" xr:uid="{00000000-0005-0000-0000-00009C6A0000}"/>
    <cellStyle name="Accent3 28 2_Essbase BS Tax Accounts EOY" xfId="27591" xr:uid="{00000000-0005-0000-0000-00009D6A0000}"/>
    <cellStyle name="Accent3 28_Essbase BS Tax Accounts EOY" xfId="27592" xr:uid="{00000000-0005-0000-0000-00009E6A0000}"/>
    <cellStyle name="Accent3 29" xfId="27593" xr:uid="{00000000-0005-0000-0000-00009F6A0000}"/>
    <cellStyle name="Accent3 29 2" xfId="27594" xr:uid="{00000000-0005-0000-0000-0000A06A0000}"/>
    <cellStyle name="Accent3 29 2 2" xfId="27595" xr:uid="{00000000-0005-0000-0000-0000A16A0000}"/>
    <cellStyle name="Accent3 29 2_Essbase BS Tax Accounts EOY" xfId="27596" xr:uid="{00000000-0005-0000-0000-0000A26A0000}"/>
    <cellStyle name="Accent3 29_Essbase BS Tax Accounts EOY" xfId="27597" xr:uid="{00000000-0005-0000-0000-0000A36A0000}"/>
    <cellStyle name="Accent3 3" xfId="27598" xr:uid="{00000000-0005-0000-0000-0000A46A0000}"/>
    <cellStyle name="Accent3 3 2" xfId="27599" xr:uid="{00000000-0005-0000-0000-0000A56A0000}"/>
    <cellStyle name="Accent3 3 2 2" xfId="27600" xr:uid="{00000000-0005-0000-0000-0000A66A0000}"/>
    <cellStyle name="Accent3 3 2 2 2" xfId="27601" xr:uid="{00000000-0005-0000-0000-0000A76A0000}"/>
    <cellStyle name="Accent3 3 2 2 2 2" xfId="27602" xr:uid="{00000000-0005-0000-0000-0000A86A0000}"/>
    <cellStyle name="Accent3 3 2 2 2_Essbase BS Tax Accounts EOY" xfId="27603" xr:uid="{00000000-0005-0000-0000-0000A96A0000}"/>
    <cellStyle name="Accent3 3 2 2_Essbase BS Tax Accounts EOY" xfId="27604" xr:uid="{00000000-0005-0000-0000-0000AA6A0000}"/>
    <cellStyle name="Accent3 3 2 3" xfId="27605" xr:uid="{00000000-0005-0000-0000-0000AB6A0000}"/>
    <cellStyle name="Accent3 3 2 3 2" xfId="27606" xr:uid="{00000000-0005-0000-0000-0000AC6A0000}"/>
    <cellStyle name="Accent3 3 2 3 2 2" xfId="27607" xr:uid="{00000000-0005-0000-0000-0000AD6A0000}"/>
    <cellStyle name="Accent3 3 2 3 2_Essbase BS Tax Accounts EOY" xfId="27608" xr:uid="{00000000-0005-0000-0000-0000AE6A0000}"/>
    <cellStyle name="Accent3 3 2 3_Essbase BS Tax Accounts EOY" xfId="27609" xr:uid="{00000000-0005-0000-0000-0000AF6A0000}"/>
    <cellStyle name="Accent3 3 2 4" xfId="27610" xr:uid="{00000000-0005-0000-0000-0000B06A0000}"/>
    <cellStyle name="Accent3 3 2 4 2" xfId="27611" xr:uid="{00000000-0005-0000-0000-0000B16A0000}"/>
    <cellStyle name="Accent3 3 2 4_Essbase BS Tax Accounts EOY" xfId="27612" xr:uid="{00000000-0005-0000-0000-0000B26A0000}"/>
    <cellStyle name="Accent3 3 2 5" xfId="27613" xr:uid="{00000000-0005-0000-0000-0000B36A0000}"/>
    <cellStyle name="Accent3 3 2 6" xfId="27614" xr:uid="{00000000-0005-0000-0000-0000B46A0000}"/>
    <cellStyle name="Accent3 3 2_Essbase BS Tax Accounts EOY" xfId="27615" xr:uid="{00000000-0005-0000-0000-0000B56A0000}"/>
    <cellStyle name="Accent3 3 3" xfId="27616" xr:uid="{00000000-0005-0000-0000-0000B66A0000}"/>
    <cellStyle name="Accent3 3 3 2" xfId="27617" xr:uid="{00000000-0005-0000-0000-0000B76A0000}"/>
    <cellStyle name="Accent3 3 3 2 2" xfId="27618" xr:uid="{00000000-0005-0000-0000-0000B86A0000}"/>
    <cellStyle name="Accent3 3 3 2_Essbase BS Tax Accounts EOY" xfId="27619" xr:uid="{00000000-0005-0000-0000-0000B96A0000}"/>
    <cellStyle name="Accent3 3 3_Essbase BS Tax Accounts EOY" xfId="27620" xr:uid="{00000000-0005-0000-0000-0000BA6A0000}"/>
    <cellStyle name="Accent3 3 4" xfId="27621" xr:uid="{00000000-0005-0000-0000-0000BB6A0000}"/>
    <cellStyle name="Accent3 3 4 2" xfId="27622" xr:uid="{00000000-0005-0000-0000-0000BC6A0000}"/>
    <cellStyle name="Accent3 3 4_Essbase BS Tax Accounts EOY" xfId="27623" xr:uid="{00000000-0005-0000-0000-0000BD6A0000}"/>
    <cellStyle name="Accent3 3 5" xfId="27624" xr:uid="{00000000-0005-0000-0000-0000BE6A0000}"/>
    <cellStyle name="Accent3 3_Essbase BS Tax Accounts EOY" xfId="27625" xr:uid="{00000000-0005-0000-0000-0000BF6A0000}"/>
    <cellStyle name="Accent3 30" xfId="27626" xr:uid="{00000000-0005-0000-0000-0000C06A0000}"/>
    <cellStyle name="Accent3 30 2" xfId="27627" xr:uid="{00000000-0005-0000-0000-0000C16A0000}"/>
    <cellStyle name="Accent3 30 2 2" xfId="27628" xr:uid="{00000000-0005-0000-0000-0000C26A0000}"/>
    <cellStyle name="Accent3 30 2_Essbase BS Tax Accounts EOY" xfId="27629" xr:uid="{00000000-0005-0000-0000-0000C36A0000}"/>
    <cellStyle name="Accent3 30_Essbase BS Tax Accounts EOY" xfId="27630" xr:uid="{00000000-0005-0000-0000-0000C46A0000}"/>
    <cellStyle name="Accent3 31" xfId="27631" xr:uid="{00000000-0005-0000-0000-0000C56A0000}"/>
    <cellStyle name="Accent3 31 2" xfId="27632" xr:uid="{00000000-0005-0000-0000-0000C66A0000}"/>
    <cellStyle name="Accent3 31 2 2" xfId="27633" xr:uid="{00000000-0005-0000-0000-0000C76A0000}"/>
    <cellStyle name="Accent3 31 2_Essbase BS Tax Accounts EOY" xfId="27634" xr:uid="{00000000-0005-0000-0000-0000C86A0000}"/>
    <cellStyle name="Accent3 31_Essbase BS Tax Accounts EOY" xfId="27635" xr:uid="{00000000-0005-0000-0000-0000C96A0000}"/>
    <cellStyle name="Accent3 32" xfId="27636" xr:uid="{00000000-0005-0000-0000-0000CA6A0000}"/>
    <cellStyle name="Accent3 32 2" xfId="27637" xr:uid="{00000000-0005-0000-0000-0000CB6A0000}"/>
    <cellStyle name="Accent3 32 2 2" xfId="27638" xr:uid="{00000000-0005-0000-0000-0000CC6A0000}"/>
    <cellStyle name="Accent3 32 2_Essbase BS Tax Accounts EOY" xfId="27639" xr:uid="{00000000-0005-0000-0000-0000CD6A0000}"/>
    <cellStyle name="Accent3 32_Essbase BS Tax Accounts EOY" xfId="27640" xr:uid="{00000000-0005-0000-0000-0000CE6A0000}"/>
    <cellStyle name="Accent3 33" xfId="27641" xr:uid="{00000000-0005-0000-0000-0000CF6A0000}"/>
    <cellStyle name="Accent3 33 2" xfId="27642" xr:uid="{00000000-0005-0000-0000-0000D06A0000}"/>
    <cellStyle name="Accent3 33 2 2" xfId="27643" xr:uid="{00000000-0005-0000-0000-0000D16A0000}"/>
    <cellStyle name="Accent3 33 2_Essbase BS Tax Accounts EOY" xfId="27644" xr:uid="{00000000-0005-0000-0000-0000D26A0000}"/>
    <cellStyle name="Accent3 33_Essbase BS Tax Accounts EOY" xfId="27645" xr:uid="{00000000-0005-0000-0000-0000D36A0000}"/>
    <cellStyle name="Accent3 34" xfId="27646" xr:uid="{00000000-0005-0000-0000-0000D46A0000}"/>
    <cellStyle name="Accent3 34 2" xfId="27647" xr:uid="{00000000-0005-0000-0000-0000D56A0000}"/>
    <cellStyle name="Accent3 34 2 2" xfId="27648" xr:uid="{00000000-0005-0000-0000-0000D66A0000}"/>
    <cellStyle name="Accent3 34 2_Essbase BS Tax Accounts EOY" xfId="27649" xr:uid="{00000000-0005-0000-0000-0000D76A0000}"/>
    <cellStyle name="Accent3 34_Essbase BS Tax Accounts EOY" xfId="27650" xr:uid="{00000000-0005-0000-0000-0000D86A0000}"/>
    <cellStyle name="Accent3 35" xfId="27651" xr:uid="{00000000-0005-0000-0000-0000D96A0000}"/>
    <cellStyle name="Accent3 35 2" xfId="27652" xr:uid="{00000000-0005-0000-0000-0000DA6A0000}"/>
    <cellStyle name="Accent3 35 2 2" xfId="27653" xr:uid="{00000000-0005-0000-0000-0000DB6A0000}"/>
    <cellStyle name="Accent3 35 2_Essbase BS Tax Accounts EOY" xfId="27654" xr:uid="{00000000-0005-0000-0000-0000DC6A0000}"/>
    <cellStyle name="Accent3 35_Essbase BS Tax Accounts EOY" xfId="27655" xr:uid="{00000000-0005-0000-0000-0000DD6A0000}"/>
    <cellStyle name="Accent3 36" xfId="27656" xr:uid="{00000000-0005-0000-0000-0000DE6A0000}"/>
    <cellStyle name="Accent3 36 2" xfId="27657" xr:uid="{00000000-0005-0000-0000-0000DF6A0000}"/>
    <cellStyle name="Accent3 36 2 2" xfId="27658" xr:uid="{00000000-0005-0000-0000-0000E06A0000}"/>
    <cellStyle name="Accent3 36 2_Essbase BS Tax Accounts EOY" xfId="27659" xr:uid="{00000000-0005-0000-0000-0000E16A0000}"/>
    <cellStyle name="Accent3 36_Essbase BS Tax Accounts EOY" xfId="27660" xr:uid="{00000000-0005-0000-0000-0000E26A0000}"/>
    <cellStyle name="Accent3 37" xfId="27661" xr:uid="{00000000-0005-0000-0000-0000E36A0000}"/>
    <cellStyle name="Accent3 37 2" xfId="27662" xr:uid="{00000000-0005-0000-0000-0000E46A0000}"/>
    <cellStyle name="Accent3 37 2 2" xfId="27663" xr:uid="{00000000-0005-0000-0000-0000E56A0000}"/>
    <cellStyle name="Accent3 37 2_Essbase BS Tax Accounts EOY" xfId="27664" xr:uid="{00000000-0005-0000-0000-0000E66A0000}"/>
    <cellStyle name="Accent3 37_Essbase BS Tax Accounts EOY" xfId="27665" xr:uid="{00000000-0005-0000-0000-0000E76A0000}"/>
    <cellStyle name="Accent3 38" xfId="27666" xr:uid="{00000000-0005-0000-0000-0000E86A0000}"/>
    <cellStyle name="Accent3 38 2" xfId="27667" xr:uid="{00000000-0005-0000-0000-0000E96A0000}"/>
    <cellStyle name="Accent3 38 2 2" xfId="27668" xr:uid="{00000000-0005-0000-0000-0000EA6A0000}"/>
    <cellStyle name="Accent3 38 2_Essbase BS Tax Accounts EOY" xfId="27669" xr:uid="{00000000-0005-0000-0000-0000EB6A0000}"/>
    <cellStyle name="Accent3 38_Essbase BS Tax Accounts EOY" xfId="27670" xr:uid="{00000000-0005-0000-0000-0000EC6A0000}"/>
    <cellStyle name="Accent3 39" xfId="27671" xr:uid="{00000000-0005-0000-0000-0000ED6A0000}"/>
    <cellStyle name="Accent3 39 2" xfId="27672" xr:uid="{00000000-0005-0000-0000-0000EE6A0000}"/>
    <cellStyle name="Accent3 39 2 2" xfId="27673" xr:uid="{00000000-0005-0000-0000-0000EF6A0000}"/>
    <cellStyle name="Accent3 39 2_Essbase BS Tax Accounts EOY" xfId="27674" xr:uid="{00000000-0005-0000-0000-0000F06A0000}"/>
    <cellStyle name="Accent3 39_Essbase BS Tax Accounts EOY" xfId="27675" xr:uid="{00000000-0005-0000-0000-0000F16A0000}"/>
    <cellStyle name="Accent3 4" xfId="27676" xr:uid="{00000000-0005-0000-0000-0000F26A0000}"/>
    <cellStyle name="Accent3 4 2" xfId="27677" xr:uid="{00000000-0005-0000-0000-0000F36A0000}"/>
    <cellStyle name="Accent3 4 2 2" xfId="27678" xr:uid="{00000000-0005-0000-0000-0000F46A0000}"/>
    <cellStyle name="Accent3 4 2 2 2" xfId="27679" xr:uid="{00000000-0005-0000-0000-0000F56A0000}"/>
    <cellStyle name="Accent3 4 2 2 2 2" xfId="27680" xr:uid="{00000000-0005-0000-0000-0000F66A0000}"/>
    <cellStyle name="Accent3 4 2 2 2_Essbase BS Tax Accounts EOY" xfId="27681" xr:uid="{00000000-0005-0000-0000-0000F76A0000}"/>
    <cellStyle name="Accent3 4 2 2_Essbase BS Tax Accounts EOY" xfId="27682" xr:uid="{00000000-0005-0000-0000-0000F86A0000}"/>
    <cellStyle name="Accent3 4 2 3" xfId="27683" xr:uid="{00000000-0005-0000-0000-0000F96A0000}"/>
    <cellStyle name="Accent3 4 2 3 2" xfId="27684" xr:uid="{00000000-0005-0000-0000-0000FA6A0000}"/>
    <cellStyle name="Accent3 4 2 3 2 2" xfId="27685" xr:uid="{00000000-0005-0000-0000-0000FB6A0000}"/>
    <cellStyle name="Accent3 4 2 3 2_Essbase BS Tax Accounts EOY" xfId="27686" xr:uid="{00000000-0005-0000-0000-0000FC6A0000}"/>
    <cellStyle name="Accent3 4 2 3_Essbase BS Tax Accounts EOY" xfId="27687" xr:uid="{00000000-0005-0000-0000-0000FD6A0000}"/>
    <cellStyle name="Accent3 4 2 4" xfId="27688" xr:uid="{00000000-0005-0000-0000-0000FE6A0000}"/>
    <cellStyle name="Accent3 4 2 4 2" xfId="27689" xr:uid="{00000000-0005-0000-0000-0000FF6A0000}"/>
    <cellStyle name="Accent3 4 2 4_Essbase BS Tax Accounts EOY" xfId="27690" xr:uid="{00000000-0005-0000-0000-0000006B0000}"/>
    <cellStyle name="Accent3 4 2 5" xfId="27691" xr:uid="{00000000-0005-0000-0000-0000016B0000}"/>
    <cellStyle name="Accent3 4 2 6" xfId="27692" xr:uid="{00000000-0005-0000-0000-0000026B0000}"/>
    <cellStyle name="Accent3 4 2 7" xfId="27693" xr:uid="{00000000-0005-0000-0000-0000036B0000}"/>
    <cellStyle name="Accent3 4 2_Essbase BS Tax Accounts EOY" xfId="27694" xr:uid="{00000000-0005-0000-0000-0000046B0000}"/>
    <cellStyle name="Accent3 4 3" xfId="27695" xr:uid="{00000000-0005-0000-0000-0000056B0000}"/>
    <cellStyle name="Accent3 4 3 2" xfId="27696" xr:uid="{00000000-0005-0000-0000-0000066B0000}"/>
    <cellStyle name="Accent3 4 3 2 2" xfId="27697" xr:uid="{00000000-0005-0000-0000-0000076B0000}"/>
    <cellStyle name="Accent3 4 3 2_Essbase BS Tax Accounts EOY" xfId="27698" xr:uid="{00000000-0005-0000-0000-0000086B0000}"/>
    <cellStyle name="Accent3 4 3_Essbase BS Tax Accounts EOY" xfId="27699" xr:uid="{00000000-0005-0000-0000-0000096B0000}"/>
    <cellStyle name="Accent3 4 4" xfId="27700" xr:uid="{00000000-0005-0000-0000-00000A6B0000}"/>
    <cellStyle name="Accent3 4 4 2" xfId="27701" xr:uid="{00000000-0005-0000-0000-00000B6B0000}"/>
    <cellStyle name="Accent3 4 4_Essbase BS Tax Accounts EOY" xfId="27702" xr:uid="{00000000-0005-0000-0000-00000C6B0000}"/>
    <cellStyle name="Accent3 4_Essbase BS Tax Accounts EOY" xfId="27703" xr:uid="{00000000-0005-0000-0000-00000D6B0000}"/>
    <cellStyle name="Accent3 40" xfId="27704" xr:uid="{00000000-0005-0000-0000-00000E6B0000}"/>
    <cellStyle name="Accent3 40 2" xfId="27705" xr:uid="{00000000-0005-0000-0000-00000F6B0000}"/>
    <cellStyle name="Accent3 40 2 2" xfId="27706" xr:uid="{00000000-0005-0000-0000-0000106B0000}"/>
    <cellStyle name="Accent3 40 2_Essbase BS Tax Accounts EOY" xfId="27707" xr:uid="{00000000-0005-0000-0000-0000116B0000}"/>
    <cellStyle name="Accent3 40_Essbase BS Tax Accounts EOY" xfId="27708" xr:uid="{00000000-0005-0000-0000-0000126B0000}"/>
    <cellStyle name="Accent3 41" xfId="27709" xr:uid="{00000000-0005-0000-0000-0000136B0000}"/>
    <cellStyle name="Accent3 41 2" xfId="27710" xr:uid="{00000000-0005-0000-0000-0000146B0000}"/>
    <cellStyle name="Accent3 41 2 2" xfId="27711" xr:uid="{00000000-0005-0000-0000-0000156B0000}"/>
    <cellStyle name="Accent3 41 2_Essbase BS Tax Accounts EOY" xfId="27712" xr:uid="{00000000-0005-0000-0000-0000166B0000}"/>
    <cellStyle name="Accent3 41_Essbase BS Tax Accounts EOY" xfId="27713" xr:uid="{00000000-0005-0000-0000-0000176B0000}"/>
    <cellStyle name="Accent3 42" xfId="27714" xr:uid="{00000000-0005-0000-0000-0000186B0000}"/>
    <cellStyle name="Accent3 42 2" xfId="27715" xr:uid="{00000000-0005-0000-0000-0000196B0000}"/>
    <cellStyle name="Accent3 42 2 2" xfId="27716" xr:uid="{00000000-0005-0000-0000-00001A6B0000}"/>
    <cellStyle name="Accent3 42 2_Essbase BS Tax Accounts EOY" xfId="27717" xr:uid="{00000000-0005-0000-0000-00001B6B0000}"/>
    <cellStyle name="Accent3 42_Essbase BS Tax Accounts EOY" xfId="27718" xr:uid="{00000000-0005-0000-0000-00001C6B0000}"/>
    <cellStyle name="Accent3 43" xfId="27719" xr:uid="{00000000-0005-0000-0000-00001D6B0000}"/>
    <cellStyle name="Accent3 43 2" xfId="27720" xr:uid="{00000000-0005-0000-0000-00001E6B0000}"/>
    <cellStyle name="Accent3 43 2 2" xfId="27721" xr:uid="{00000000-0005-0000-0000-00001F6B0000}"/>
    <cellStyle name="Accent3 43 2_Essbase BS Tax Accounts EOY" xfId="27722" xr:uid="{00000000-0005-0000-0000-0000206B0000}"/>
    <cellStyle name="Accent3 43_Essbase BS Tax Accounts EOY" xfId="27723" xr:uid="{00000000-0005-0000-0000-0000216B0000}"/>
    <cellStyle name="Accent3 44" xfId="27724" xr:uid="{00000000-0005-0000-0000-0000226B0000}"/>
    <cellStyle name="Accent3 44 2" xfId="27725" xr:uid="{00000000-0005-0000-0000-0000236B0000}"/>
    <cellStyle name="Accent3 44 2 2" xfId="27726" xr:uid="{00000000-0005-0000-0000-0000246B0000}"/>
    <cellStyle name="Accent3 44 2_Essbase BS Tax Accounts EOY" xfId="27727" xr:uid="{00000000-0005-0000-0000-0000256B0000}"/>
    <cellStyle name="Accent3 44_Essbase BS Tax Accounts EOY" xfId="27728" xr:uid="{00000000-0005-0000-0000-0000266B0000}"/>
    <cellStyle name="Accent3 45" xfId="27729" xr:uid="{00000000-0005-0000-0000-0000276B0000}"/>
    <cellStyle name="Accent3 45 2" xfId="27730" xr:uid="{00000000-0005-0000-0000-0000286B0000}"/>
    <cellStyle name="Accent3 45 2 2" xfId="27731" xr:uid="{00000000-0005-0000-0000-0000296B0000}"/>
    <cellStyle name="Accent3 45 2_Essbase BS Tax Accounts EOY" xfId="27732" xr:uid="{00000000-0005-0000-0000-00002A6B0000}"/>
    <cellStyle name="Accent3 45_Essbase BS Tax Accounts EOY" xfId="27733" xr:uid="{00000000-0005-0000-0000-00002B6B0000}"/>
    <cellStyle name="Accent3 46" xfId="27734" xr:uid="{00000000-0005-0000-0000-00002C6B0000}"/>
    <cellStyle name="Accent3 46 2" xfId="27735" xr:uid="{00000000-0005-0000-0000-00002D6B0000}"/>
    <cellStyle name="Accent3 46 2 2" xfId="27736" xr:uid="{00000000-0005-0000-0000-00002E6B0000}"/>
    <cellStyle name="Accent3 46 2_Essbase BS Tax Accounts EOY" xfId="27737" xr:uid="{00000000-0005-0000-0000-00002F6B0000}"/>
    <cellStyle name="Accent3 46_Essbase BS Tax Accounts EOY" xfId="27738" xr:uid="{00000000-0005-0000-0000-0000306B0000}"/>
    <cellStyle name="Accent3 47" xfId="27739" xr:uid="{00000000-0005-0000-0000-0000316B0000}"/>
    <cellStyle name="Accent3 47 2" xfId="27740" xr:uid="{00000000-0005-0000-0000-0000326B0000}"/>
    <cellStyle name="Accent3 47 2 2" xfId="27741" xr:uid="{00000000-0005-0000-0000-0000336B0000}"/>
    <cellStyle name="Accent3 47 2_Essbase BS Tax Accounts EOY" xfId="27742" xr:uid="{00000000-0005-0000-0000-0000346B0000}"/>
    <cellStyle name="Accent3 47_Essbase BS Tax Accounts EOY" xfId="27743" xr:uid="{00000000-0005-0000-0000-0000356B0000}"/>
    <cellStyle name="Accent3 48" xfId="27744" xr:uid="{00000000-0005-0000-0000-0000366B0000}"/>
    <cellStyle name="Accent3 48 2" xfId="27745" xr:uid="{00000000-0005-0000-0000-0000376B0000}"/>
    <cellStyle name="Accent3 48 2 2" xfId="27746" xr:uid="{00000000-0005-0000-0000-0000386B0000}"/>
    <cellStyle name="Accent3 48 2_Essbase BS Tax Accounts EOY" xfId="27747" xr:uid="{00000000-0005-0000-0000-0000396B0000}"/>
    <cellStyle name="Accent3 48_Essbase BS Tax Accounts EOY" xfId="27748" xr:uid="{00000000-0005-0000-0000-00003A6B0000}"/>
    <cellStyle name="Accent3 49" xfId="27749" xr:uid="{00000000-0005-0000-0000-00003B6B0000}"/>
    <cellStyle name="Accent3 49 2" xfId="27750" xr:uid="{00000000-0005-0000-0000-00003C6B0000}"/>
    <cellStyle name="Accent3 49 2 2" xfId="27751" xr:uid="{00000000-0005-0000-0000-00003D6B0000}"/>
    <cellStyle name="Accent3 49 2_Essbase BS Tax Accounts EOY" xfId="27752" xr:uid="{00000000-0005-0000-0000-00003E6B0000}"/>
    <cellStyle name="Accent3 49_Essbase BS Tax Accounts EOY" xfId="27753" xr:uid="{00000000-0005-0000-0000-00003F6B0000}"/>
    <cellStyle name="Accent3 5" xfId="27754" xr:uid="{00000000-0005-0000-0000-0000406B0000}"/>
    <cellStyle name="Accent3 5 2" xfId="27755" xr:uid="{00000000-0005-0000-0000-0000416B0000}"/>
    <cellStyle name="Accent3 5 2 2" xfId="27756" xr:uid="{00000000-0005-0000-0000-0000426B0000}"/>
    <cellStyle name="Accent3 5 2 2 2" xfId="27757" xr:uid="{00000000-0005-0000-0000-0000436B0000}"/>
    <cellStyle name="Accent3 5 2 2 2 2" xfId="27758" xr:uid="{00000000-0005-0000-0000-0000446B0000}"/>
    <cellStyle name="Accent3 5 2 2 2_Essbase BS Tax Accounts EOY" xfId="27759" xr:uid="{00000000-0005-0000-0000-0000456B0000}"/>
    <cellStyle name="Accent3 5 2 2_Essbase BS Tax Accounts EOY" xfId="27760" xr:uid="{00000000-0005-0000-0000-0000466B0000}"/>
    <cellStyle name="Accent3 5 2 3" xfId="27761" xr:uid="{00000000-0005-0000-0000-0000476B0000}"/>
    <cellStyle name="Accent3 5 2 3 2" xfId="27762" xr:uid="{00000000-0005-0000-0000-0000486B0000}"/>
    <cellStyle name="Accent3 5 2 3 2 2" xfId="27763" xr:uid="{00000000-0005-0000-0000-0000496B0000}"/>
    <cellStyle name="Accent3 5 2 3 2_Essbase BS Tax Accounts EOY" xfId="27764" xr:uid="{00000000-0005-0000-0000-00004A6B0000}"/>
    <cellStyle name="Accent3 5 2 3_Essbase BS Tax Accounts EOY" xfId="27765" xr:uid="{00000000-0005-0000-0000-00004B6B0000}"/>
    <cellStyle name="Accent3 5 2 4" xfId="27766" xr:uid="{00000000-0005-0000-0000-00004C6B0000}"/>
    <cellStyle name="Accent3 5 2 4 2" xfId="27767" xr:uid="{00000000-0005-0000-0000-00004D6B0000}"/>
    <cellStyle name="Accent3 5 2 4_Essbase BS Tax Accounts EOY" xfId="27768" xr:uid="{00000000-0005-0000-0000-00004E6B0000}"/>
    <cellStyle name="Accent3 5 2 5" xfId="27769" xr:uid="{00000000-0005-0000-0000-00004F6B0000}"/>
    <cellStyle name="Accent3 5 2_Essbase BS Tax Accounts EOY" xfId="27770" xr:uid="{00000000-0005-0000-0000-0000506B0000}"/>
    <cellStyle name="Accent3 5 3" xfId="27771" xr:uid="{00000000-0005-0000-0000-0000516B0000}"/>
    <cellStyle name="Accent3 5 3 2" xfId="27772" xr:uid="{00000000-0005-0000-0000-0000526B0000}"/>
    <cellStyle name="Accent3 5 3 2 2" xfId="27773" xr:uid="{00000000-0005-0000-0000-0000536B0000}"/>
    <cellStyle name="Accent3 5 3 2_Essbase BS Tax Accounts EOY" xfId="27774" xr:uid="{00000000-0005-0000-0000-0000546B0000}"/>
    <cellStyle name="Accent3 5 3_Essbase BS Tax Accounts EOY" xfId="27775" xr:uid="{00000000-0005-0000-0000-0000556B0000}"/>
    <cellStyle name="Accent3 5 4" xfId="27776" xr:uid="{00000000-0005-0000-0000-0000566B0000}"/>
    <cellStyle name="Accent3 5 4 2" xfId="27777" xr:uid="{00000000-0005-0000-0000-0000576B0000}"/>
    <cellStyle name="Accent3 5 4_Essbase BS Tax Accounts EOY" xfId="27778" xr:uid="{00000000-0005-0000-0000-0000586B0000}"/>
    <cellStyle name="Accent3 5_Essbase BS Tax Accounts EOY" xfId="27779" xr:uid="{00000000-0005-0000-0000-0000596B0000}"/>
    <cellStyle name="Accent3 50" xfId="27780" xr:uid="{00000000-0005-0000-0000-00005A6B0000}"/>
    <cellStyle name="Accent3 50 2" xfId="27781" xr:uid="{00000000-0005-0000-0000-00005B6B0000}"/>
    <cellStyle name="Accent3 50 2 2" xfId="27782" xr:uid="{00000000-0005-0000-0000-00005C6B0000}"/>
    <cellStyle name="Accent3 50 2_Essbase BS Tax Accounts EOY" xfId="27783" xr:uid="{00000000-0005-0000-0000-00005D6B0000}"/>
    <cellStyle name="Accent3 50_Essbase BS Tax Accounts EOY" xfId="27784" xr:uid="{00000000-0005-0000-0000-00005E6B0000}"/>
    <cellStyle name="Accent3 51" xfId="27785" xr:uid="{00000000-0005-0000-0000-00005F6B0000}"/>
    <cellStyle name="Accent3 51 2" xfId="27786" xr:uid="{00000000-0005-0000-0000-0000606B0000}"/>
    <cellStyle name="Accent3 51 2 2" xfId="27787" xr:uid="{00000000-0005-0000-0000-0000616B0000}"/>
    <cellStyle name="Accent3 51 2_Essbase BS Tax Accounts EOY" xfId="27788" xr:uid="{00000000-0005-0000-0000-0000626B0000}"/>
    <cellStyle name="Accent3 51_Essbase BS Tax Accounts EOY" xfId="27789" xr:uid="{00000000-0005-0000-0000-0000636B0000}"/>
    <cellStyle name="Accent3 52" xfId="27790" xr:uid="{00000000-0005-0000-0000-0000646B0000}"/>
    <cellStyle name="Accent3 52 2" xfId="27791" xr:uid="{00000000-0005-0000-0000-0000656B0000}"/>
    <cellStyle name="Accent3 52 2 2" xfId="27792" xr:uid="{00000000-0005-0000-0000-0000666B0000}"/>
    <cellStyle name="Accent3 52 2_Essbase BS Tax Accounts EOY" xfId="27793" xr:uid="{00000000-0005-0000-0000-0000676B0000}"/>
    <cellStyle name="Accent3 52_Essbase BS Tax Accounts EOY" xfId="27794" xr:uid="{00000000-0005-0000-0000-0000686B0000}"/>
    <cellStyle name="Accent3 53" xfId="27795" xr:uid="{00000000-0005-0000-0000-0000696B0000}"/>
    <cellStyle name="Accent3 53 2" xfId="27796" xr:uid="{00000000-0005-0000-0000-00006A6B0000}"/>
    <cellStyle name="Accent3 53 2 2" xfId="27797" xr:uid="{00000000-0005-0000-0000-00006B6B0000}"/>
    <cellStyle name="Accent3 53 2_Essbase BS Tax Accounts EOY" xfId="27798" xr:uid="{00000000-0005-0000-0000-00006C6B0000}"/>
    <cellStyle name="Accent3 53_Essbase BS Tax Accounts EOY" xfId="27799" xr:uid="{00000000-0005-0000-0000-00006D6B0000}"/>
    <cellStyle name="Accent3 54" xfId="27800" xr:uid="{00000000-0005-0000-0000-00006E6B0000}"/>
    <cellStyle name="Accent3 54 2" xfId="27801" xr:uid="{00000000-0005-0000-0000-00006F6B0000}"/>
    <cellStyle name="Accent3 54 2 2" xfId="27802" xr:uid="{00000000-0005-0000-0000-0000706B0000}"/>
    <cellStyle name="Accent3 54 2_Essbase BS Tax Accounts EOY" xfId="27803" xr:uid="{00000000-0005-0000-0000-0000716B0000}"/>
    <cellStyle name="Accent3 54_Essbase BS Tax Accounts EOY" xfId="27804" xr:uid="{00000000-0005-0000-0000-0000726B0000}"/>
    <cellStyle name="Accent3 55" xfId="27805" xr:uid="{00000000-0005-0000-0000-0000736B0000}"/>
    <cellStyle name="Accent3 55 2" xfId="27806" xr:uid="{00000000-0005-0000-0000-0000746B0000}"/>
    <cellStyle name="Accent3 55 2 2" xfId="27807" xr:uid="{00000000-0005-0000-0000-0000756B0000}"/>
    <cellStyle name="Accent3 55 2_Essbase BS Tax Accounts EOY" xfId="27808" xr:uid="{00000000-0005-0000-0000-0000766B0000}"/>
    <cellStyle name="Accent3 55_Essbase BS Tax Accounts EOY" xfId="27809" xr:uid="{00000000-0005-0000-0000-0000776B0000}"/>
    <cellStyle name="Accent3 56" xfId="27810" xr:uid="{00000000-0005-0000-0000-0000786B0000}"/>
    <cellStyle name="Accent3 56 2" xfId="27811" xr:uid="{00000000-0005-0000-0000-0000796B0000}"/>
    <cellStyle name="Accent3 56 2 2" xfId="27812" xr:uid="{00000000-0005-0000-0000-00007A6B0000}"/>
    <cellStyle name="Accent3 56 2_Essbase BS Tax Accounts EOY" xfId="27813" xr:uid="{00000000-0005-0000-0000-00007B6B0000}"/>
    <cellStyle name="Accent3 56_Essbase BS Tax Accounts EOY" xfId="27814" xr:uid="{00000000-0005-0000-0000-00007C6B0000}"/>
    <cellStyle name="Accent3 57" xfId="27815" xr:uid="{00000000-0005-0000-0000-00007D6B0000}"/>
    <cellStyle name="Accent3 57 2" xfId="27816" xr:uid="{00000000-0005-0000-0000-00007E6B0000}"/>
    <cellStyle name="Accent3 57 2 2" xfId="27817" xr:uid="{00000000-0005-0000-0000-00007F6B0000}"/>
    <cellStyle name="Accent3 57 2_Essbase BS Tax Accounts EOY" xfId="27818" xr:uid="{00000000-0005-0000-0000-0000806B0000}"/>
    <cellStyle name="Accent3 57_Essbase BS Tax Accounts EOY" xfId="27819" xr:uid="{00000000-0005-0000-0000-0000816B0000}"/>
    <cellStyle name="Accent3 58" xfId="27820" xr:uid="{00000000-0005-0000-0000-0000826B0000}"/>
    <cellStyle name="Accent3 58 2" xfId="27821" xr:uid="{00000000-0005-0000-0000-0000836B0000}"/>
    <cellStyle name="Accent3 58 2 2" xfId="27822" xr:uid="{00000000-0005-0000-0000-0000846B0000}"/>
    <cellStyle name="Accent3 58 2_Essbase BS Tax Accounts EOY" xfId="27823" xr:uid="{00000000-0005-0000-0000-0000856B0000}"/>
    <cellStyle name="Accent3 58_Essbase BS Tax Accounts EOY" xfId="27824" xr:uid="{00000000-0005-0000-0000-0000866B0000}"/>
    <cellStyle name="Accent3 59" xfId="27825" xr:uid="{00000000-0005-0000-0000-0000876B0000}"/>
    <cellStyle name="Accent3 59 2" xfId="27826" xr:uid="{00000000-0005-0000-0000-0000886B0000}"/>
    <cellStyle name="Accent3 59 2 2" xfId="27827" xr:uid="{00000000-0005-0000-0000-0000896B0000}"/>
    <cellStyle name="Accent3 59 2_Essbase BS Tax Accounts EOY" xfId="27828" xr:uid="{00000000-0005-0000-0000-00008A6B0000}"/>
    <cellStyle name="Accent3 59_Essbase BS Tax Accounts EOY" xfId="27829" xr:uid="{00000000-0005-0000-0000-00008B6B0000}"/>
    <cellStyle name="Accent3 6" xfId="27830" xr:uid="{00000000-0005-0000-0000-00008C6B0000}"/>
    <cellStyle name="Accent3 6 2" xfId="27831" xr:uid="{00000000-0005-0000-0000-00008D6B0000}"/>
    <cellStyle name="Accent3 6 2 2" xfId="27832" xr:uid="{00000000-0005-0000-0000-00008E6B0000}"/>
    <cellStyle name="Accent3 6 2 2 2" xfId="27833" xr:uid="{00000000-0005-0000-0000-00008F6B0000}"/>
    <cellStyle name="Accent3 6 2 2_Essbase BS Tax Accounts EOY" xfId="27834" xr:uid="{00000000-0005-0000-0000-0000906B0000}"/>
    <cellStyle name="Accent3 6 2_Essbase BS Tax Accounts EOY" xfId="27835" xr:uid="{00000000-0005-0000-0000-0000916B0000}"/>
    <cellStyle name="Accent3 6 3" xfId="27836" xr:uid="{00000000-0005-0000-0000-0000926B0000}"/>
    <cellStyle name="Accent3 6 3 2" xfId="27837" xr:uid="{00000000-0005-0000-0000-0000936B0000}"/>
    <cellStyle name="Accent3 6 3 2 2" xfId="27838" xr:uid="{00000000-0005-0000-0000-0000946B0000}"/>
    <cellStyle name="Accent3 6 3 2_Essbase BS Tax Accounts EOY" xfId="27839" xr:uid="{00000000-0005-0000-0000-0000956B0000}"/>
    <cellStyle name="Accent3 6 3_Essbase BS Tax Accounts EOY" xfId="27840" xr:uid="{00000000-0005-0000-0000-0000966B0000}"/>
    <cellStyle name="Accent3 6 4" xfId="27841" xr:uid="{00000000-0005-0000-0000-0000976B0000}"/>
    <cellStyle name="Accent3 6 4 2" xfId="27842" xr:uid="{00000000-0005-0000-0000-0000986B0000}"/>
    <cellStyle name="Accent3 6 4_Essbase BS Tax Accounts EOY" xfId="27843" xr:uid="{00000000-0005-0000-0000-0000996B0000}"/>
    <cellStyle name="Accent3 6_Essbase BS Tax Accounts EOY" xfId="27844" xr:uid="{00000000-0005-0000-0000-00009A6B0000}"/>
    <cellStyle name="Accent3 60" xfId="27845" xr:uid="{00000000-0005-0000-0000-00009B6B0000}"/>
    <cellStyle name="Accent3 60 2" xfId="27846" xr:uid="{00000000-0005-0000-0000-00009C6B0000}"/>
    <cellStyle name="Accent3 60 2 2" xfId="27847" xr:uid="{00000000-0005-0000-0000-00009D6B0000}"/>
    <cellStyle name="Accent3 60 2_Essbase BS Tax Accounts EOY" xfId="27848" xr:uid="{00000000-0005-0000-0000-00009E6B0000}"/>
    <cellStyle name="Accent3 60 3" xfId="27849" xr:uid="{00000000-0005-0000-0000-00009F6B0000}"/>
    <cellStyle name="Accent3 60_Essbase BS Tax Accounts EOY" xfId="27850" xr:uid="{00000000-0005-0000-0000-0000A06B0000}"/>
    <cellStyle name="Accent3 61" xfId="27851" xr:uid="{00000000-0005-0000-0000-0000A16B0000}"/>
    <cellStyle name="Accent3 61 2" xfId="27852" xr:uid="{00000000-0005-0000-0000-0000A26B0000}"/>
    <cellStyle name="Accent3 61_Essbase BS Tax Accounts EOY" xfId="27853" xr:uid="{00000000-0005-0000-0000-0000A36B0000}"/>
    <cellStyle name="Accent3 62" xfId="27854" xr:uid="{00000000-0005-0000-0000-0000A46B0000}"/>
    <cellStyle name="Accent3 62 2" xfId="27855" xr:uid="{00000000-0005-0000-0000-0000A56B0000}"/>
    <cellStyle name="Accent3 62_Essbase BS Tax Accounts EOY" xfId="27856" xr:uid="{00000000-0005-0000-0000-0000A66B0000}"/>
    <cellStyle name="Accent3 63" xfId="27857" xr:uid="{00000000-0005-0000-0000-0000A76B0000}"/>
    <cellStyle name="Accent3 64" xfId="27858" xr:uid="{00000000-0005-0000-0000-0000A86B0000}"/>
    <cellStyle name="Accent3 65" xfId="27859" xr:uid="{00000000-0005-0000-0000-0000A96B0000}"/>
    <cellStyle name="Accent3 66" xfId="27860" xr:uid="{00000000-0005-0000-0000-0000AA6B0000}"/>
    <cellStyle name="Accent3 67" xfId="27861" xr:uid="{00000000-0005-0000-0000-0000AB6B0000}"/>
    <cellStyle name="Accent3 68" xfId="27862" xr:uid="{00000000-0005-0000-0000-0000AC6B0000}"/>
    <cellStyle name="Accent3 69" xfId="27863" xr:uid="{00000000-0005-0000-0000-0000AD6B0000}"/>
    <cellStyle name="Accent3 7" xfId="27864" xr:uid="{00000000-0005-0000-0000-0000AE6B0000}"/>
    <cellStyle name="Accent3 7 2" xfId="27865" xr:uid="{00000000-0005-0000-0000-0000AF6B0000}"/>
    <cellStyle name="Accent3 7 2 2" xfId="27866" xr:uid="{00000000-0005-0000-0000-0000B06B0000}"/>
    <cellStyle name="Accent3 7 2 2 2" xfId="27867" xr:uid="{00000000-0005-0000-0000-0000B16B0000}"/>
    <cellStyle name="Accent3 7 2 2_Essbase BS Tax Accounts EOY" xfId="27868" xr:uid="{00000000-0005-0000-0000-0000B26B0000}"/>
    <cellStyle name="Accent3 7 2_Essbase BS Tax Accounts EOY" xfId="27869" xr:uid="{00000000-0005-0000-0000-0000B36B0000}"/>
    <cellStyle name="Accent3 7 3" xfId="27870" xr:uid="{00000000-0005-0000-0000-0000B46B0000}"/>
    <cellStyle name="Accent3 7 3 2" xfId="27871" xr:uid="{00000000-0005-0000-0000-0000B56B0000}"/>
    <cellStyle name="Accent3 7 3 2 2" xfId="27872" xr:uid="{00000000-0005-0000-0000-0000B66B0000}"/>
    <cellStyle name="Accent3 7 3 2_Essbase BS Tax Accounts EOY" xfId="27873" xr:uid="{00000000-0005-0000-0000-0000B76B0000}"/>
    <cellStyle name="Accent3 7 3_Essbase BS Tax Accounts EOY" xfId="27874" xr:uid="{00000000-0005-0000-0000-0000B86B0000}"/>
    <cellStyle name="Accent3 7 4" xfId="27875" xr:uid="{00000000-0005-0000-0000-0000B96B0000}"/>
    <cellStyle name="Accent3 7 4 2" xfId="27876" xr:uid="{00000000-0005-0000-0000-0000BA6B0000}"/>
    <cellStyle name="Accent3 7 4_Essbase BS Tax Accounts EOY" xfId="27877" xr:uid="{00000000-0005-0000-0000-0000BB6B0000}"/>
    <cellStyle name="Accent3 7_Essbase BS Tax Accounts EOY" xfId="27878" xr:uid="{00000000-0005-0000-0000-0000BC6B0000}"/>
    <cellStyle name="Accent3 70" xfId="27879" xr:uid="{00000000-0005-0000-0000-0000BD6B0000}"/>
    <cellStyle name="Accent3 71" xfId="27880" xr:uid="{00000000-0005-0000-0000-0000BE6B0000}"/>
    <cellStyle name="Accent3 72" xfId="27881" xr:uid="{00000000-0005-0000-0000-0000BF6B0000}"/>
    <cellStyle name="Accent3 73" xfId="27882" xr:uid="{00000000-0005-0000-0000-0000C06B0000}"/>
    <cellStyle name="Accent3 74" xfId="27883" xr:uid="{00000000-0005-0000-0000-0000C16B0000}"/>
    <cellStyle name="Accent3 75" xfId="27884" xr:uid="{00000000-0005-0000-0000-0000C26B0000}"/>
    <cellStyle name="Accent3 76" xfId="27885" xr:uid="{00000000-0005-0000-0000-0000C36B0000}"/>
    <cellStyle name="Accent3 77" xfId="27886" xr:uid="{00000000-0005-0000-0000-0000C46B0000}"/>
    <cellStyle name="Accent3 78" xfId="27887" xr:uid="{00000000-0005-0000-0000-0000C56B0000}"/>
    <cellStyle name="Accent3 79" xfId="27888" xr:uid="{00000000-0005-0000-0000-0000C66B0000}"/>
    <cellStyle name="Accent3 8" xfId="27889" xr:uid="{00000000-0005-0000-0000-0000C76B0000}"/>
    <cellStyle name="Accent3 8 2" xfId="27890" xr:uid="{00000000-0005-0000-0000-0000C86B0000}"/>
    <cellStyle name="Accent3 8 2 2" xfId="27891" xr:uid="{00000000-0005-0000-0000-0000C96B0000}"/>
    <cellStyle name="Accent3 8 2 2 2" xfId="27892" xr:uid="{00000000-0005-0000-0000-0000CA6B0000}"/>
    <cellStyle name="Accent3 8 2 2_Essbase BS Tax Accounts EOY" xfId="27893" xr:uid="{00000000-0005-0000-0000-0000CB6B0000}"/>
    <cellStyle name="Accent3 8 2_Essbase BS Tax Accounts EOY" xfId="27894" xr:uid="{00000000-0005-0000-0000-0000CC6B0000}"/>
    <cellStyle name="Accent3 8 3" xfId="27895" xr:uid="{00000000-0005-0000-0000-0000CD6B0000}"/>
    <cellStyle name="Accent3 8 3 2" xfId="27896" xr:uid="{00000000-0005-0000-0000-0000CE6B0000}"/>
    <cellStyle name="Accent3 8 3 2 2" xfId="27897" xr:uid="{00000000-0005-0000-0000-0000CF6B0000}"/>
    <cellStyle name="Accent3 8 3 2_Essbase BS Tax Accounts EOY" xfId="27898" xr:uid="{00000000-0005-0000-0000-0000D06B0000}"/>
    <cellStyle name="Accent3 8 3_Essbase BS Tax Accounts EOY" xfId="27899" xr:uid="{00000000-0005-0000-0000-0000D16B0000}"/>
    <cellStyle name="Accent3 8 4" xfId="27900" xr:uid="{00000000-0005-0000-0000-0000D26B0000}"/>
    <cellStyle name="Accent3 8 4 2" xfId="27901" xr:uid="{00000000-0005-0000-0000-0000D36B0000}"/>
    <cellStyle name="Accent3 8 4_Essbase BS Tax Accounts EOY" xfId="27902" xr:uid="{00000000-0005-0000-0000-0000D46B0000}"/>
    <cellStyle name="Accent3 8_Essbase BS Tax Accounts EOY" xfId="27903" xr:uid="{00000000-0005-0000-0000-0000D56B0000}"/>
    <cellStyle name="Accent3 80" xfId="27904" xr:uid="{00000000-0005-0000-0000-0000D66B0000}"/>
    <cellStyle name="Accent3 81" xfId="27905" xr:uid="{00000000-0005-0000-0000-0000D76B0000}"/>
    <cellStyle name="Accent3 82" xfId="27906" xr:uid="{00000000-0005-0000-0000-0000D86B0000}"/>
    <cellStyle name="Accent3 83" xfId="27907" xr:uid="{00000000-0005-0000-0000-0000D96B0000}"/>
    <cellStyle name="Accent3 84" xfId="27908" xr:uid="{00000000-0005-0000-0000-0000DA6B0000}"/>
    <cellStyle name="Accent3 85" xfId="27909" xr:uid="{00000000-0005-0000-0000-0000DB6B0000}"/>
    <cellStyle name="Accent3 86" xfId="27910" xr:uid="{00000000-0005-0000-0000-0000DC6B0000}"/>
    <cellStyle name="Accent3 87" xfId="27911" xr:uid="{00000000-0005-0000-0000-0000DD6B0000}"/>
    <cellStyle name="Accent3 88" xfId="27912" xr:uid="{00000000-0005-0000-0000-0000DE6B0000}"/>
    <cellStyle name="Accent3 89" xfId="27913" xr:uid="{00000000-0005-0000-0000-0000DF6B0000}"/>
    <cellStyle name="Accent3 9" xfId="27914" xr:uid="{00000000-0005-0000-0000-0000E06B0000}"/>
    <cellStyle name="Accent3 9 2" xfId="27915" xr:uid="{00000000-0005-0000-0000-0000E16B0000}"/>
    <cellStyle name="Accent3 9 2 2" xfId="27916" xr:uid="{00000000-0005-0000-0000-0000E26B0000}"/>
    <cellStyle name="Accent3 9 2 2 2" xfId="27917" xr:uid="{00000000-0005-0000-0000-0000E36B0000}"/>
    <cellStyle name="Accent3 9 2 2_Essbase BS Tax Accounts EOY" xfId="27918" xr:uid="{00000000-0005-0000-0000-0000E46B0000}"/>
    <cellStyle name="Accent3 9 2_Essbase BS Tax Accounts EOY" xfId="27919" xr:uid="{00000000-0005-0000-0000-0000E56B0000}"/>
    <cellStyle name="Accent3 9 3" xfId="27920" xr:uid="{00000000-0005-0000-0000-0000E66B0000}"/>
    <cellStyle name="Accent3 9 3 2" xfId="27921" xr:uid="{00000000-0005-0000-0000-0000E76B0000}"/>
    <cellStyle name="Accent3 9 3 2 2" xfId="27922" xr:uid="{00000000-0005-0000-0000-0000E86B0000}"/>
    <cellStyle name="Accent3 9 3 2_Essbase BS Tax Accounts EOY" xfId="27923" xr:uid="{00000000-0005-0000-0000-0000E96B0000}"/>
    <cellStyle name="Accent3 9 3_Essbase BS Tax Accounts EOY" xfId="27924" xr:uid="{00000000-0005-0000-0000-0000EA6B0000}"/>
    <cellStyle name="Accent3 9 4" xfId="27925" xr:uid="{00000000-0005-0000-0000-0000EB6B0000}"/>
    <cellStyle name="Accent3 9 4 2" xfId="27926" xr:uid="{00000000-0005-0000-0000-0000EC6B0000}"/>
    <cellStyle name="Accent3 9 4_Essbase BS Tax Accounts EOY" xfId="27927" xr:uid="{00000000-0005-0000-0000-0000ED6B0000}"/>
    <cellStyle name="Accent3 9_Essbase BS Tax Accounts EOY" xfId="27928" xr:uid="{00000000-0005-0000-0000-0000EE6B0000}"/>
    <cellStyle name="Accent3 90" xfId="27929" xr:uid="{00000000-0005-0000-0000-0000EF6B0000}"/>
    <cellStyle name="Accent3 91" xfId="27930" xr:uid="{00000000-0005-0000-0000-0000F06B0000}"/>
    <cellStyle name="Accent3 92" xfId="27931" xr:uid="{00000000-0005-0000-0000-0000F16B0000}"/>
    <cellStyle name="Accent3 93" xfId="27932" xr:uid="{00000000-0005-0000-0000-0000F26B0000}"/>
    <cellStyle name="Accent3 94" xfId="27933" xr:uid="{00000000-0005-0000-0000-0000F36B0000}"/>
    <cellStyle name="Accent3 95" xfId="27934" xr:uid="{00000000-0005-0000-0000-0000F46B0000}"/>
    <cellStyle name="Accent3 96" xfId="27935" xr:uid="{00000000-0005-0000-0000-0000F56B0000}"/>
    <cellStyle name="Accent3 97" xfId="27936" xr:uid="{00000000-0005-0000-0000-0000F66B0000}"/>
    <cellStyle name="Accent3 98" xfId="27937" xr:uid="{00000000-0005-0000-0000-0000F76B0000}"/>
    <cellStyle name="Accent3 99" xfId="27938" xr:uid="{00000000-0005-0000-0000-0000F86B0000}"/>
    <cellStyle name="Accent4" xfId="22" builtinId="41" customBuiltin="1"/>
    <cellStyle name="Accent4 10" xfId="27939" xr:uid="{00000000-0005-0000-0000-0000FA6B0000}"/>
    <cellStyle name="Accent4 10 2" xfId="27940" xr:uid="{00000000-0005-0000-0000-0000FB6B0000}"/>
    <cellStyle name="Accent4 10 2 2" xfId="27941" xr:uid="{00000000-0005-0000-0000-0000FC6B0000}"/>
    <cellStyle name="Accent4 10 2 2 2" xfId="27942" xr:uid="{00000000-0005-0000-0000-0000FD6B0000}"/>
    <cellStyle name="Accent4 10 2 2_Essbase BS Tax Accounts EOY" xfId="27943" xr:uid="{00000000-0005-0000-0000-0000FE6B0000}"/>
    <cellStyle name="Accent4 10 2_Essbase BS Tax Accounts EOY" xfId="27944" xr:uid="{00000000-0005-0000-0000-0000FF6B0000}"/>
    <cellStyle name="Accent4 10 3" xfId="27945" xr:uid="{00000000-0005-0000-0000-0000006C0000}"/>
    <cellStyle name="Accent4 10 3 2" xfId="27946" xr:uid="{00000000-0005-0000-0000-0000016C0000}"/>
    <cellStyle name="Accent4 10 3 2 2" xfId="27947" xr:uid="{00000000-0005-0000-0000-0000026C0000}"/>
    <cellStyle name="Accent4 10 3 2_Essbase BS Tax Accounts EOY" xfId="27948" xr:uid="{00000000-0005-0000-0000-0000036C0000}"/>
    <cellStyle name="Accent4 10 3_Essbase BS Tax Accounts EOY" xfId="27949" xr:uid="{00000000-0005-0000-0000-0000046C0000}"/>
    <cellStyle name="Accent4 10 4" xfId="27950" xr:uid="{00000000-0005-0000-0000-0000056C0000}"/>
    <cellStyle name="Accent4 10 4 2" xfId="27951" xr:uid="{00000000-0005-0000-0000-0000066C0000}"/>
    <cellStyle name="Accent4 10 4_Essbase BS Tax Accounts EOY" xfId="27952" xr:uid="{00000000-0005-0000-0000-0000076C0000}"/>
    <cellStyle name="Accent4 10_Essbase BS Tax Accounts EOY" xfId="27953" xr:uid="{00000000-0005-0000-0000-0000086C0000}"/>
    <cellStyle name="Accent4 100" xfId="27954" xr:uid="{00000000-0005-0000-0000-0000096C0000}"/>
    <cellStyle name="Accent4 101" xfId="27955" xr:uid="{00000000-0005-0000-0000-00000A6C0000}"/>
    <cellStyle name="Accent4 102" xfId="27956" xr:uid="{00000000-0005-0000-0000-00000B6C0000}"/>
    <cellStyle name="Accent4 11" xfId="27957" xr:uid="{00000000-0005-0000-0000-00000C6C0000}"/>
    <cellStyle name="Accent4 11 2" xfId="27958" xr:uid="{00000000-0005-0000-0000-00000D6C0000}"/>
    <cellStyle name="Accent4 11 2 2" xfId="27959" xr:uid="{00000000-0005-0000-0000-00000E6C0000}"/>
    <cellStyle name="Accent4 11 2 2 2" xfId="27960" xr:uid="{00000000-0005-0000-0000-00000F6C0000}"/>
    <cellStyle name="Accent4 11 2 2_Essbase BS Tax Accounts EOY" xfId="27961" xr:uid="{00000000-0005-0000-0000-0000106C0000}"/>
    <cellStyle name="Accent4 11 2_Essbase BS Tax Accounts EOY" xfId="27962" xr:uid="{00000000-0005-0000-0000-0000116C0000}"/>
    <cellStyle name="Accent4 11 3" xfId="27963" xr:uid="{00000000-0005-0000-0000-0000126C0000}"/>
    <cellStyle name="Accent4 11 3 2" xfId="27964" xr:uid="{00000000-0005-0000-0000-0000136C0000}"/>
    <cellStyle name="Accent4 11 3 2 2" xfId="27965" xr:uid="{00000000-0005-0000-0000-0000146C0000}"/>
    <cellStyle name="Accent4 11 3 2_Essbase BS Tax Accounts EOY" xfId="27966" xr:uid="{00000000-0005-0000-0000-0000156C0000}"/>
    <cellStyle name="Accent4 11 3_Essbase BS Tax Accounts EOY" xfId="27967" xr:uid="{00000000-0005-0000-0000-0000166C0000}"/>
    <cellStyle name="Accent4 11 4" xfId="27968" xr:uid="{00000000-0005-0000-0000-0000176C0000}"/>
    <cellStyle name="Accent4 11 4 2" xfId="27969" xr:uid="{00000000-0005-0000-0000-0000186C0000}"/>
    <cellStyle name="Accent4 11 4_Essbase BS Tax Accounts EOY" xfId="27970" xr:uid="{00000000-0005-0000-0000-0000196C0000}"/>
    <cellStyle name="Accent4 11_Essbase BS Tax Accounts EOY" xfId="27971" xr:uid="{00000000-0005-0000-0000-00001A6C0000}"/>
    <cellStyle name="Accent4 12" xfId="27972" xr:uid="{00000000-0005-0000-0000-00001B6C0000}"/>
    <cellStyle name="Accent4 12 2" xfId="27973" xr:uid="{00000000-0005-0000-0000-00001C6C0000}"/>
    <cellStyle name="Accent4 12 2 2" xfId="27974" xr:uid="{00000000-0005-0000-0000-00001D6C0000}"/>
    <cellStyle name="Accent4 12 2 2 2" xfId="27975" xr:uid="{00000000-0005-0000-0000-00001E6C0000}"/>
    <cellStyle name="Accent4 12 2 2_Essbase BS Tax Accounts EOY" xfId="27976" xr:uid="{00000000-0005-0000-0000-00001F6C0000}"/>
    <cellStyle name="Accent4 12 2_Essbase BS Tax Accounts EOY" xfId="27977" xr:uid="{00000000-0005-0000-0000-0000206C0000}"/>
    <cellStyle name="Accent4 12 3" xfId="27978" xr:uid="{00000000-0005-0000-0000-0000216C0000}"/>
    <cellStyle name="Accent4 12 3 2" xfId="27979" xr:uid="{00000000-0005-0000-0000-0000226C0000}"/>
    <cellStyle name="Accent4 12 3 2 2" xfId="27980" xr:uid="{00000000-0005-0000-0000-0000236C0000}"/>
    <cellStyle name="Accent4 12 3 2_Essbase BS Tax Accounts EOY" xfId="27981" xr:uid="{00000000-0005-0000-0000-0000246C0000}"/>
    <cellStyle name="Accent4 12 3_Essbase BS Tax Accounts EOY" xfId="27982" xr:uid="{00000000-0005-0000-0000-0000256C0000}"/>
    <cellStyle name="Accent4 12 4" xfId="27983" xr:uid="{00000000-0005-0000-0000-0000266C0000}"/>
    <cellStyle name="Accent4 12 4 2" xfId="27984" xr:uid="{00000000-0005-0000-0000-0000276C0000}"/>
    <cellStyle name="Accent4 12 4_Essbase BS Tax Accounts EOY" xfId="27985" xr:uid="{00000000-0005-0000-0000-0000286C0000}"/>
    <cellStyle name="Accent4 12_Essbase BS Tax Accounts EOY" xfId="27986" xr:uid="{00000000-0005-0000-0000-0000296C0000}"/>
    <cellStyle name="Accent4 13" xfId="27987" xr:uid="{00000000-0005-0000-0000-00002A6C0000}"/>
    <cellStyle name="Accent4 13 2" xfId="27988" xr:uid="{00000000-0005-0000-0000-00002B6C0000}"/>
    <cellStyle name="Accent4 13 2 2" xfId="27989" xr:uid="{00000000-0005-0000-0000-00002C6C0000}"/>
    <cellStyle name="Accent4 13 2 2 2" xfId="27990" xr:uid="{00000000-0005-0000-0000-00002D6C0000}"/>
    <cellStyle name="Accent4 13 2 2_Essbase BS Tax Accounts EOY" xfId="27991" xr:uid="{00000000-0005-0000-0000-00002E6C0000}"/>
    <cellStyle name="Accent4 13 2_Essbase BS Tax Accounts EOY" xfId="27992" xr:uid="{00000000-0005-0000-0000-00002F6C0000}"/>
    <cellStyle name="Accent4 13 3" xfId="27993" xr:uid="{00000000-0005-0000-0000-0000306C0000}"/>
    <cellStyle name="Accent4 13 3 2" xfId="27994" xr:uid="{00000000-0005-0000-0000-0000316C0000}"/>
    <cellStyle name="Accent4 13 3 2 2" xfId="27995" xr:uid="{00000000-0005-0000-0000-0000326C0000}"/>
    <cellStyle name="Accent4 13 3 2_Essbase BS Tax Accounts EOY" xfId="27996" xr:uid="{00000000-0005-0000-0000-0000336C0000}"/>
    <cellStyle name="Accent4 13 3_Essbase BS Tax Accounts EOY" xfId="27997" xr:uid="{00000000-0005-0000-0000-0000346C0000}"/>
    <cellStyle name="Accent4 13 4" xfId="27998" xr:uid="{00000000-0005-0000-0000-0000356C0000}"/>
    <cellStyle name="Accent4 13 4 2" xfId="27999" xr:uid="{00000000-0005-0000-0000-0000366C0000}"/>
    <cellStyle name="Accent4 13 4_Essbase BS Tax Accounts EOY" xfId="28000" xr:uid="{00000000-0005-0000-0000-0000376C0000}"/>
    <cellStyle name="Accent4 13_Essbase BS Tax Accounts EOY" xfId="28001" xr:uid="{00000000-0005-0000-0000-0000386C0000}"/>
    <cellStyle name="Accent4 14" xfId="28002" xr:uid="{00000000-0005-0000-0000-0000396C0000}"/>
    <cellStyle name="Accent4 14 2" xfId="28003" xr:uid="{00000000-0005-0000-0000-00003A6C0000}"/>
    <cellStyle name="Accent4 14 2 2" xfId="28004" xr:uid="{00000000-0005-0000-0000-00003B6C0000}"/>
    <cellStyle name="Accent4 14 2 2 2" xfId="28005" xr:uid="{00000000-0005-0000-0000-00003C6C0000}"/>
    <cellStyle name="Accent4 14 2 2_Essbase BS Tax Accounts EOY" xfId="28006" xr:uid="{00000000-0005-0000-0000-00003D6C0000}"/>
    <cellStyle name="Accent4 14 2_Essbase BS Tax Accounts EOY" xfId="28007" xr:uid="{00000000-0005-0000-0000-00003E6C0000}"/>
    <cellStyle name="Accent4 14 3" xfId="28008" xr:uid="{00000000-0005-0000-0000-00003F6C0000}"/>
    <cellStyle name="Accent4 14 3 2" xfId="28009" xr:uid="{00000000-0005-0000-0000-0000406C0000}"/>
    <cellStyle name="Accent4 14 3 2 2" xfId="28010" xr:uid="{00000000-0005-0000-0000-0000416C0000}"/>
    <cellStyle name="Accent4 14 3 2_Essbase BS Tax Accounts EOY" xfId="28011" xr:uid="{00000000-0005-0000-0000-0000426C0000}"/>
    <cellStyle name="Accent4 14 3_Essbase BS Tax Accounts EOY" xfId="28012" xr:uid="{00000000-0005-0000-0000-0000436C0000}"/>
    <cellStyle name="Accent4 14 4" xfId="28013" xr:uid="{00000000-0005-0000-0000-0000446C0000}"/>
    <cellStyle name="Accent4 14 4 2" xfId="28014" xr:uid="{00000000-0005-0000-0000-0000456C0000}"/>
    <cellStyle name="Accent4 14 4_Essbase BS Tax Accounts EOY" xfId="28015" xr:uid="{00000000-0005-0000-0000-0000466C0000}"/>
    <cellStyle name="Accent4 14_Essbase BS Tax Accounts EOY" xfId="28016" xr:uid="{00000000-0005-0000-0000-0000476C0000}"/>
    <cellStyle name="Accent4 15" xfId="28017" xr:uid="{00000000-0005-0000-0000-0000486C0000}"/>
    <cellStyle name="Accent4 15 2" xfId="28018" xr:uid="{00000000-0005-0000-0000-0000496C0000}"/>
    <cellStyle name="Accent4 15 2 2" xfId="28019" xr:uid="{00000000-0005-0000-0000-00004A6C0000}"/>
    <cellStyle name="Accent4 15 2 2 2" xfId="28020" xr:uid="{00000000-0005-0000-0000-00004B6C0000}"/>
    <cellStyle name="Accent4 15 2 2_Essbase BS Tax Accounts EOY" xfId="28021" xr:uid="{00000000-0005-0000-0000-00004C6C0000}"/>
    <cellStyle name="Accent4 15 2_Essbase BS Tax Accounts EOY" xfId="28022" xr:uid="{00000000-0005-0000-0000-00004D6C0000}"/>
    <cellStyle name="Accent4 15 3" xfId="28023" xr:uid="{00000000-0005-0000-0000-00004E6C0000}"/>
    <cellStyle name="Accent4 15 3 2" xfId="28024" xr:uid="{00000000-0005-0000-0000-00004F6C0000}"/>
    <cellStyle name="Accent4 15 3 2 2" xfId="28025" xr:uid="{00000000-0005-0000-0000-0000506C0000}"/>
    <cellStyle name="Accent4 15 3 2_Essbase BS Tax Accounts EOY" xfId="28026" xr:uid="{00000000-0005-0000-0000-0000516C0000}"/>
    <cellStyle name="Accent4 15 3_Essbase BS Tax Accounts EOY" xfId="28027" xr:uid="{00000000-0005-0000-0000-0000526C0000}"/>
    <cellStyle name="Accent4 15 4" xfId="28028" xr:uid="{00000000-0005-0000-0000-0000536C0000}"/>
    <cellStyle name="Accent4 15 4 2" xfId="28029" xr:uid="{00000000-0005-0000-0000-0000546C0000}"/>
    <cellStyle name="Accent4 15 4_Essbase BS Tax Accounts EOY" xfId="28030" xr:uid="{00000000-0005-0000-0000-0000556C0000}"/>
    <cellStyle name="Accent4 15_Essbase BS Tax Accounts EOY" xfId="28031" xr:uid="{00000000-0005-0000-0000-0000566C0000}"/>
    <cellStyle name="Accent4 16" xfId="28032" xr:uid="{00000000-0005-0000-0000-0000576C0000}"/>
    <cellStyle name="Accent4 16 2" xfId="28033" xr:uid="{00000000-0005-0000-0000-0000586C0000}"/>
    <cellStyle name="Accent4 16 2 2" xfId="28034" xr:uid="{00000000-0005-0000-0000-0000596C0000}"/>
    <cellStyle name="Accent4 16 2 2 2" xfId="28035" xr:uid="{00000000-0005-0000-0000-00005A6C0000}"/>
    <cellStyle name="Accent4 16 2 2_Essbase BS Tax Accounts EOY" xfId="28036" xr:uid="{00000000-0005-0000-0000-00005B6C0000}"/>
    <cellStyle name="Accent4 16 2_Essbase BS Tax Accounts EOY" xfId="28037" xr:uid="{00000000-0005-0000-0000-00005C6C0000}"/>
    <cellStyle name="Accent4 16 3" xfId="28038" xr:uid="{00000000-0005-0000-0000-00005D6C0000}"/>
    <cellStyle name="Accent4 16 3 2" xfId="28039" xr:uid="{00000000-0005-0000-0000-00005E6C0000}"/>
    <cellStyle name="Accent4 16 3 2 2" xfId="28040" xr:uid="{00000000-0005-0000-0000-00005F6C0000}"/>
    <cellStyle name="Accent4 16 3 2_Essbase BS Tax Accounts EOY" xfId="28041" xr:uid="{00000000-0005-0000-0000-0000606C0000}"/>
    <cellStyle name="Accent4 16 3_Essbase BS Tax Accounts EOY" xfId="28042" xr:uid="{00000000-0005-0000-0000-0000616C0000}"/>
    <cellStyle name="Accent4 16 4" xfId="28043" xr:uid="{00000000-0005-0000-0000-0000626C0000}"/>
    <cellStyle name="Accent4 16 4 2" xfId="28044" xr:uid="{00000000-0005-0000-0000-0000636C0000}"/>
    <cellStyle name="Accent4 16 4_Essbase BS Tax Accounts EOY" xfId="28045" xr:uid="{00000000-0005-0000-0000-0000646C0000}"/>
    <cellStyle name="Accent4 16_Essbase BS Tax Accounts EOY" xfId="28046" xr:uid="{00000000-0005-0000-0000-0000656C0000}"/>
    <cellStyle name="Accent4 17" xfId="28047" xr:uid="{00000000-0005-0000-0000-0000666C0000}"/>
    <cellStyle name="Accent4 17 2" xfId="28048" xr:uid="{00000000-0005-0000-0000-0000676C0000}"/>
    <cellStyle name="Accent4 17 2 2" xfId="28049" xr:uid="{00000000-0005-0000-0000-0000686C0000}"/>
    <cellStyle name="Accent4 17 2 2 2" xfId="28050" xr:uid="{00000000-0005-0000-0000-0000696C0000}"/>
    <cellStyle name="Accent4 17 2 2_Essbase BS Tax Accounts EOY" xfId="28051" xr:uid="{00000000-0005-0000-0000-00006A6C0000}"/>
    <cellStyle name="Accent4 17 2_Essbase BS Tax Accounts EOY" xfId="28052" xr:uid="{00000000-0005-0000-0000-00006B6C0000}"/>
    <cellStyle name="Accent4 17 3" xfId="28053" xr:uid="{00000000-0005-0000-0000-00006C6C0000}"/>
    <cellStyle name="Accent4 17 3 2" xfId="28054" xr:uid="{00000000-0005-0000-0000-00006D6C0000}"/>
    <cellStyle name="Accent4 17 3 2 2" xfId="28055" xr:uid="{00000000-0005-0000-0000-00006E6C0000}"/>
    <cellStyle name="Accent4 17 3 2_Essbase BS Tax Accounts EOY" xfId="28056" xr:uid="{00000000-0005-0000-0000-00006F6C0000}"/>
    <cellStyle name="Accent4 17 3_Essbase BS Tax Accounts EOY" xfId="28057" xr:uid="{00000000-0005-0000-0000-0000706C0000}"/>
    <cellStyle name="Accent4 17 4" xfId="28058" xr:uid="{00000000-0005-0000-0000-0000716C0000}"/>
    <cellStyle name="Accent4 17 4 2" xfId="28059" xr:uid="{00000000-0005-0000-0000-0000726C0000}"/>
    <cellStyle name="Accent4 17 4_Essbase BS Tax Accounts EOY" xfId="28060" xr:uid="{00000000-0005-0000-0000-0000736C0000}"/>
    <cellStyle name="Accent4 17_Essbase BS Tax Accounts EOY" xfId="28061" xr:uid="{00000000-0005-0000-0000-0000746C0000}"/>
    <cellStyle name="Accent4 18" xfId="28062" xr:uid="{00000000-0005-0000-0000-0000756C0000}"/>
    <cellStyle name="Accent4 18 2" xfId="28063" xr:uid="{00000000-0005-0000-0000-0000766C0000}"/>
    <cellStyle name="Accent4 18 2 2" xfId="28064" xr:uid="{00000000-0005-0000-0000-0000776C0000}"/>
    <cellStyle name="Accent4 18 2 2 2" xfId="28065" xr:uid="{00000000-0005-0000-0000-0000786C0000}"/>
    <cellStyle name="Accent4 18 2 2_Essbase BS Tax Accounts EOY" xfId="28066" xr:uid="{00000000-0005-0000-0000-0000796C0000}"/>
    <cellStyle name="Accent4 18 2_Essbase BS Tax Accounts EOY" xfId="28067" xr:uid="{00000000-0005-0000-0000-00007A6C0000}"/>
    <cellStyle name="Accent4 18 3" xfId="28068" xr:uid="{00000000-0005-0000-0000-00007B6C0000}"/>
    <cellStyle name="Accent4 18 3 2" xfId="28069" xr:uid="{00000000-0005-0000-0000-00007C6C0000}"/>
    <cellStyle name="Accent4 18 3 2 2" xfId="28070" xr:uid="{00000000-0005-0000-0000-00007D6C0000}"/>
    <cellStyle name="Accent4 18 3 2_Essbase BS Tax Accounts EOY" xfId="28071" xr:uid="{00000000-0005-0000-0000-00007E6C0000}"/>
    <cellStyle name="Accent4 18 3_Essbase BS Tax Accounts EOY" xfId="28072" xr:uid="{00000000-0005-0000-0000-00007F6C0000}"/>
    <cellStyle name="Accent4 18 4" xfId="28073" xr:uid="{00000000-0005-0000-0000-0000806C0000}"/>
    <cellStyle name="Accent4 18 4 2" xfId="28074" xr:uid="{00000000-0005-0000-0000-0000816C0000}"/>
    <cellStyle name="Accent4 18 4_Essbase BS Tax Accounts EOY" xfId="28075" xr:uid="{00000000-0005-0000-0000-0000826C0000}"/>
    <cellStyle name="Accent4 18_Essbase BS Tax Accounts EOY" xfId="28076" xr:uid="{00000000-0005-0000-0000-0000836C0000}"/>
    <cellStyle name="Accent4 19" xfId="28077" xr:uid="{00000000-0005-0000-0000-0000846C0000}"/>
    <cellStyle name="Accent4 19 2" xfId="28078" xr:uid="{00000000-0005-0000-0000-0000856C0000}"/>
    <cellStyle name="Accent4 19 2 2" xfId="28079" xr:uid="{00000000-0005-0000-0000-0000866C0000}"/>
    <cellStyle name="Accent4 19 2 2 2" xfId="28080" xr:uid="{00000000-0005-0000-0000-0000876C0000}"/>
    <cellStyle name="Accent4 19 2 2_Essbase BS Tax Accounts EOY" xfId="28081" xr:uid="{00000000-0005-0000-0000-0000886C0000}"/>
    <cellStyle name="Accent4 19 2_Essbase BS Tax Accounts EOY" xfId="28082" xr:uid="{00000000-0005-0000-0000-0000896C0000}"/>
    <cellStyle name="Accent4 19 3" xfId="28083" xr:uid="{00000000-0005-0000-0000-00008A6C0000}"/>
    <cellStyle name="Accent4 19 3 2" xfId="28084" xr:uid="{00000000-0005-0000-0000-00008B6C0000}"/>
    <cellStyle name="Accent4 19 3 2 2" xfId="28085" xr:uid="{00000000-0005-0000-0000-00008C6C0000}"/>
    <cellStyle name="Accent4 19 3 2_Essbase BS Tax Accounts EOY" xfId="28086" xr:uid="{00000000-0005-0000-0000-00008D6C0000}"/>
    <cellStyle name="Accent4 19 3_Essbase BS Tax Accounts EOY" xfId="28087" xr:uid="{00000000-0005-0000-0000-00008E6C0000}"/>
    <cellStyle name="Accent4 19 4" xfId="28088" xr:uid="{00000000-0005-0000-0000-00008F6C0000}"/>
    <cellStyle name="Accent4 19 4 2" xfId="28089" xr:uid="{00000000-0005-0000-0000-0000906C0000}"/>
    <cellStyle name="Accent4 19 4_Essbase BS Tax Accounts EOY" xfId="28090" xr:uid="{00000000-0005-0000-0000-0000916C0000}"/>
    <cellStyle name="Accent4 19_Essbase BS Tax Accounts EOY" xfId="28091" xr:uid="{00000000-0005-0000-0000-0000926C0000}"/>
    <cellStyle name="Accent4 2" xfId="28092" xr:uid="{00000000-0005-0000-0000-0000936C0000}"/>
    <cellStyle name="Accent4 2 10" xfId="58773" xr:uid="{00000000-0005-0000-0000-0000946C0000}"/>
    <cellStyle name="Accent4 2 2" xfId="28093" xr:uid="{00000000-0005-0000-0000-0000956C0000}"/>
    <cellStyle name="Accent4 2 2 2" xfId="28094" xr:uid="{00000000-0005-0000-0000-0000966C0000}"/>
    <cellStyle name="Accent4 2 2 2 2" xfId="28095" xr:uid="{00000000-0005-0000-0000-0000976C0000}"/>
    <cellStyle name="Accent4 2 2 2 2 2" xfId="28096" xr:uid="{00000000-0005-0000-0000-0000986C0000}"/>
    <cellStyle name="Accent4 2 2 2 2_Essbase BS Tax Accounts EOY" xfId="28097" xr:uid="{00000000-0005-0000-0000-0000996C0000}"/>
    <cellStyle name="Accent4 2 2 2_Essbase BS Tax Accounts EOY" xfId="28098" xr:uid="{00000000-0005-0000-0000-00009A6C0000}"/>
    <cellStyle name="Accent4 2 2 3" xfId="28099" xr:uid="{00000000-0005-0000-0000-00009B6C0000}"/>
    <cellStyle name="Accent4 2 2 3 2" xfId="28100" xr:uid="{00000000-0005-0000-0000-00009C6C0000}"/>
    <cellStyle name="Accent4 2 2 3 2 2" xfId="28101" xr:uid="{00000000-0005-0000-0000-00009D6C0000}"/>
    <cellStyle name="Accent4 2 2 3 2_Essbase BS Tax Accounts EOY" xfId="28102" xr:uid="{00000000-0005-0000-0000-00009E6C0000}"/>
    <cellStyle name="Accent4 2 2 3_Essbase BS Tax Accounts EOY" xfId="28103" xr:uid="{00000000-0005-0000-0000-00009F6C0000}"/>
    <cellStyle name="Accent4 2 2 4" xfId="28104" xr:uid="{00000000-0005-0000-0000-0000A06C0000}"/>
    <cellStyle name="Accent4 2 2 4 2" xfId="28105" xr:uid="{00000000-0005-0000-0000-0000A16C0000}"/>
    <cellStyle name="Accent4 2 2 4 2 2" xfId="28106" xr:uid="{00000000-0005-0000-0000-0000A26C0000}"/>
    <cellStyle name="Accent4 2 2 4 2_Essbase BS Tax Accounts EOY" xfId="28107" xr:uid="{00000000-0005-0000-0000-0000A36C0000}"/>
    <cellStyle name="Accent4 2 2 4_Essbase BS Tax Accounts EOY" xfId="28108" xr:uid="{00000000-0005-0000-0000-0000A46C0000}"/>
    <cellStyle name="Accent4 2 2 5" xfId="28109" xr:uid="{00000000-0005-0000-0000-0000A56C0000}"/>
    <cellStyle name="Accent4 2 2 5 2" xfId="28110" xr:uid="{00000000-0005-0000-0000-0000A66C0000}"/>
    <cellStyle name="Accent4 2 2 5_Essbase BS Tax Accounts EOY" xfId="28111" xr:uid="{00000000-0005-0000-0000-0000A76C0000}"/>
    <cellStyle name="Accent4 2 2 6" xfId="28112" xr:uid="{00000000-0005-0000-0000-0000A86C0000}"/>
    <cellStyle name="Accent4 2 2 7" xfId="28113" xr:uid="{00000000-0005-0000-0000-0000A96C0000}"/>
    <cellStyle name="Accent4 2 2 8" xfId="28114" xr:uid="{00000000-0005-0000-0000-0000AA6C0000}"/>
    <cellStyle name="Accent4 2 2_Basis Info" xfId="28115" xr:uid="{00000000-0005-0000-0000-0000AB6C0000}"/>
    <cellStyle name="Accent4 2 3" xfId="28116" xr:uid="{00000000-0005-0000-0000-0000AC6C0000}"/>
    <cellStyle name="Accent4 2 3 2" xfId="28117" xr:uid="{00000000-0005-0000-0000-0000AD6C0000}"/>
    <cellStyle name="Accent4 2 3 2 2" xfId="28118" xr:uid="{00000000-0005-0000-0000-0000AE6C0000}"/>
    <cellStyle name="Accent4 2 3 2 2 2" xfId="28119" xr:uid="{00000000-0005-0000-0000-0000AF6C0000}"/>
    <cellStyle name="Accent4 2 3 2 2_Essbase BS Tax Accounts EOY" xfId="28120" xr:uid="{00000000-0005-0000-0000-0000B06C0000}"/>
    <cellStyle name="Accent4 2 3 2_Essbase BS Tax Accounts EOY" xfId="28121" xr:uid="{00000000-0005-0000-0000-0000B16C0000}"/>
    <cellStyle name="Accent4 2 3 3" xfId="28122" xr:uid="{00000000-0005-0000-0000-0000B26C0000}"/>
    <cellStyle name="Accent4 2 3 3 2" xfId="28123" xr:uid="{00000000-0005-0000-0000-0000B36C0000}"/>
    <cellStyle name="Accent4 2 3 3 2 2" xfId="28124" xr:uid="{00000000-0005-0000-0000-0000B46C0000}"/>
    <cellStyle name="Accent4 2 3 3 2_Essbase BS Tax Accounts EOY" xfId="28125" xr:uid="{00000000-0005-0000-0000-0000B56C0000}"/>
    <cellStyle name="Accent4 2 3 3_Essbase BS Tax Accounts EOY" xfId="28126" xr:uid="{00000000-0005-0000-0000-0000B66C0000}"/>
    <cellStyle name="Accent4 2 3 4" xfId="28127" xr:uid="{00000000-0005-0000-0000-0000B76C0000}"/>
    <cellStyle name="Accent4 2 3 4 2" xfId="28128" xr:uid="{00000000-0005-0000-0000-0000B86C0000}"/>
    <cellStyle name="Accent4 2 3 4 2 2" xfId="28129" xr:uid="{00000000-0005-0000-0000-0000B96C0000}"/>
    <cellStyle name="Accent4 2 3 4 2_Essbase BS Tax Accounts EOY" xfId="28130" xr:uid="{00000000-0005-0000-0000-0000BA6C0000}"/>
    <cellStyle name="Accent4 2 3 4 3" xfId="28131" xr:uid="{00000000-0005-0000-0000-0000BB6C0000}"/>
    <cellStyle name="Accent4 2 3 4_Essbase BS Tax Accounts EOY" xfId="28132" xr:uid="{00000000-0005-0000-0000-0000BC6C0000}"/>
    <cellStyle name="Accent4 2 3 5" xfId="28133" xr:uid="{00000000-0005-0000-0000-0000BD6C0000}"/>
    <cellStyle name="Accent4 2 3 5 2" xfId="28134" xr:uid="{00000000-0005-0000-0000-0000BE6C0000}"/>
    <cellStyle name="Accent4 2 3 5_Essbase BS Tax Accounts EOY" xfId="28135" xr:uid="{00000000-0005-0000-0000-0000BF6C0000}"/>
    <cellStyle name="Accent4 2 3 6" xfId="28136" xr:uid="{00000000-0005-0000-0000-0000C06C0000}"/>
    <cellStyle name="Accent4 2 3 6 2" xfId="28137" xr:uid="{00000000-0005-0000-0000-0000C16C0000}"/>
    <cellStyle name="Accent4 2 3 6_Essbase BS Tax Accounts EOY" xfId="28138" xr:uid="{00000000-0005-0000-0000-0000C26C0000}"/>
    <cellStyle name="Accent4 2 3 7" xfId="28139" xr:uid="{00000000-0005-0000-0000-0000C36C0000}"/>
    <cellStyle name="Accent4 2 3 8" xfId="28140" xr:uid="{00000000-0005-0000-0000-0000C46C0000}"/>
    <cellStyle name="Accent4 2 3_Basis Info" xfId="28141" xr:uid="{00000000-0005-0000-0000-0000C56C0000}"/>
    <cellStyle name="Accent4 2 4" xfId="28142" xr:uid="{00000000-0005-0000-0000-0000C66C0000}"/>
    <cellStyle name="Accent4 2 4 2" xfId="28143" xr:uid="{00000000-0005-0000-0000-0000C76C0000}"/>
    <cellStyle name="Accent4 2 4 2 2" xfId="28144" xr:uid="{00000000-0005-0000-0000-0000C86C0000}"/>
    <cellStyle name="Accent4 2 4 2_Essbase BS Tax Accounts EOY" xfId="28145" xr:uid="{00000000-0005-0000-0000-0000C96C0000}"/>
    <cellStyle name="Accent4 2 4 3" xfId="28146" xr:uid="{00000000-0005-0000-0000-0000CA6C0000}"/>
    <cellStyle name="Accent4 2 4_Essbase BS Tax Accounts EOY" xfId="28147" xr:uid="{00000000-0005-0000-0000-0000CB6C0000}"/>
    <cellStyle name="Accent4 2 5" xfId="28148" xr:uid="{00000000-0005-0000-0000-0000CC6C0000}"/>
    <cellStyle name="Accent4 2 5 2" xfId="28149" xr:uid="{00000000-0005-0000-0000-0000CD6C0000}"/>
    <cellStyle name="Accent4 2 5 3" xfId="28150" xr:uid="{00000000-0005-0000-0000-0000CE6C0000}"/>
    <cellStyle name="Accent4 2 5_Essbase BS Tax Accounts EOY" xfId="28151" xr:uid="{00000000-0005-0000-0000-0000CF6C0000}"/>
    <cellStyle name="Accent4 2 6" xfId="28152" xr:uid="{00000000-0005-0000-0000-0000D06C0000}"/>
    <cellStyle name="Accent4 2 6 2" xfId="28153" xr:uid="{00000000-0005-0000-0000-0000D16C0000}"/>
    <cellStyle name="Accent4 2 7" xfId="28154" xr:uid="{00000000-0005-0000-0000-0000D26C0000}"/>
    <cellStyle name="Accent4 2 8" xfId="28155" xr:uid="{00000000-0005-0000-0000-0000D36C0000}"/>
    <cellStyle name="Accent4 2 9" xfId="28156" xr:uid="{00000000-0005-0000-0000-0000D46C0000}"/>
    <cellStyle name="Accent4 2_10-1 BS" xfId="28157" xr:uid="{00000000-0005-0000-0000-0000D56C0000}"/>
    <cellStyle name="Accent4 20" xfId="28158" xr:uid="{00000000-0005-0000-0000-0000D66C0000}"/>
    <cellStyle name="Accent4 20 2" xfId="28159" xr:uid="{00000000-0005-0000-0000-0000D76C0000}"/>
    <cellStyle name="Accent4 20 2 2" xfId="28160" xr:uid="{00000000-0005-0000-0000-0000D86C0000}"/>
    <cellStyle name="Accent4 20 2 2 2" xfId="28161" xr:uid="{00000000-0005-0000-0000-0000D96C0000}"/>
    <cellStyle name="Accent4 20 2 2_Essbase BS Tax Accounts EOY" xfId="28162" xr:uid="{00000000-0005-0000-0000-0000DA6C0000}"/>
    <cellStyle name="Accent4 20 2_Essbase BS Tax Accounts EOY" xfId="28163" xr:uid="{00000000-0005-0000-0000-0000DB6C0000}"/>
    <cellStyle name="Accent4 20 3" xfId="28164" xr:uid="{00000000-0005-0000-0000-0000DC6C0000}"/>
    <cellStyle name="Accent4 20 3 2" xfId="28165" xr:uid="{00000000-0005-0000-0000-0000DD6C0000}"/>
    <cellStyle name="Accent4 20 3 2 2" xfId="28166" xr:uid="{00000000-0005-0000-0000-0000DE6C0000}"/>
    <cellStyle name="Accent4 20 3 2_Essbase BS Tax Accounts EOY" xfId="28167" xr:uid="{00000000-0005-0000-0000-0000DF6C0000}"/>
    <cellStyle name="Accent4 20 3_Essbase BS Tax Accounts EOY" xfId="28168" xr:uid="{00000000-0005-0000-0000-0000E06C0000}"/>
    <cellStyle name="Accent4 20 4" xfId="28169" xr:uid="{00000000-0005-0000-0000-0000E16C0000}"/>
    <cellStyle name="Accent4 20 4 2" xfId="28170" xr:uid="{00000000-0005-0000-0000-0000E26C0000}"/>
    <cellStyle name="Accent4 20 4_Essbase BS Tax Accounts EOY" xfId="28171" xr:uid="{00000000-0005-0000-0000-0000E36C0000}"/>
    <cellStyle name="Accent4 20_Essbase BS Tax Accounts EOY" xfId="28172" xr:uid="{00000000-0005-0000-0000-0000E46C0000}"/>
    <cellStyle name="Accent4 21" xfId="28173" xr:uid="{00000000-0005-0000-0000-0000E56C0000}"/>
    <cellStyle name="Accent4 21 2" xfId="28174" xr:uid="{00000000-0005-0000-0000-0000E66C0000}"/>
    <cellStyle name="Accent4 21 2 2" xfId="28175" xr:uid="{00000000-0005-0000-0000-0000E76C0000}"/>
    <cellStyle name="Accent4 21 2 2 2" xfId="28176" xr:uid="{00000000-0005-0000-0000-0000E86C0000}"/>
    <cellStyle name="Accent4 21 2 2_Essbase BS Tax Accounts EOY" xfId="28177" xr:uid="{00000000-0005-0000-0000-0000E96C0000}"/>
    <cellStyle name="Accent4 21 2_Essbase BS Tax Accounts EOY" xfId="28178" xr:uid="{00000000-0005-0000-0000-0000EA6C0000}"/>
    <cellStyle name="Accent4 21 3" xfId="28179" xr:uid="{00000000-0005-0000-0000-0000EB6C0000}"/>
    <cellStyle name="Accent4 21 3 2" xfId="28180" xr:uid="{00000000-0005-0000-0000-0000EC6C0000}"/>
    <cellStyle name="Accent4 21 3 2 2" xfId="28181" xr:uid="{00000000-0005-0000-0000-0000ED6C0000}"/>
    <cellStyle name="Accent4 21 3 2_Essbase BS Tax Accounts EOY" xfId="28182" xr:uid="{00000000-0005-0000-0000-0000EE6C0000}"/>
    <cellStyle name="Accent4 21 3_Essbase BS Tax Accounts EOY" xfId="28183" xr:uid="{00000000-0005-0000-0000-0000EF6C0000}"/>
    <cellStyle name="Accent4 21 4" xfId="28184" xr:uid="{00000000-0005-0000-0000-0000F06C0000}"/>
    <cellStyle name="Accent4 21 4 2" xfId="28185" xr:uid="{00000000-0005-0000-0000-0000F16C0000}"/>
    <cellStyle name="Accent4 21 4_Essbase BS Tax Accounts EOY" xfId="28186" xr:uid="{00000000-0005-0000-0000-0000F26C0000}"/>
    <cellStyle name="Accent4 21_Essbase BS Tax Accounts EOY" xfId="28187" xr:uid="{00000000-0005-0000-0000-0000F36C0000}"/>
    <cellStyle name="Accent4 22" xfId="28188" xr:uid="{00000000-0005-0000-0000-0000F46C0000}"/>
    <cellStyle name="Accent4 22 2" xfId="28189" xr:uid="{00000000-0005-0000-0000-0000F56C0000}"/>
    <cellStyle name="Accent4 22 2 2" xfId="28190" xr:uid="{00000000-0005-0000-0000-0000F66C0000}"/>
    <cellStyle name="Accent4 22 2 2 2" xfId="28191" xr:uid="{00000000-0005-0000-0000-0000F76C0000}"/>
    <cellStyle name="Accent4 22 2 2_Essbase BS Tax Accounts EOY" xfId="28192" xr:uid="{00000000-0005-0000-0000-0000F86C0000}"/>
    <cellStyle name="Accent4 22 2_Essbase BS Tax Accounts EOY" xfId="28193" xr:uid="{00000000-0005-0000-0000-0000F96C0000}"/>
    <cellStyle name="Accent4 22 3" xfId="28194" xr:uid="{00000000-0005-0000-0000-0000FA6C0000}"/>
    <cellStyle name="Accent4 22 3 2" xfId="28195" xr:uid="{00000000-0005-0000-0000-0000FB6C0000}"/>
    <cellStyle name="Accent4 22 3 2 2" xfId="28196" xr:uid="{00000000-0005-0000-0000-0000FC6C0000}"/>
    <cellStyle name="Accent4 22 3 2_Essbase BS Tax Accounts EOY" xfId="28197" xr:uid="{00000000-0005-0000-0000-0000FD6C0000}"/>
    <cellStyle name="Accent4 22 3_Essbase BS Tax Accounts EOY" xfId="28198" xr:uid="{00000000-0005-0000-0000-0000FE6C0000}"/>
    <cellStyle name="Accent4 22 4" xfId="28199" xr:uid="{00000000-0005-0000-0000-0000FF6C0000}"/>
    <cellStyle name="Accent4 22 4 2" xfId="28200" xr:uid="{00000000-0005-0000-0000-0000006D0000}"/>
    <cellStyle name="Accent4 22 4_Essbase BS Tax Accounts EOY" xfId="28201" xr:uid="{00000000-0005-0000-0000-0000016D0000}"/>
    <cellStyle name="Accent4 22_Essbase BS Tax Accounts EOY" xfId="28202" xr:uid="{00000000-0005-0000-0000-0000026D0000}"/>
    <cellStyle name="Accent4 23" xfId="28203" xr:uid="{00000000-0005-0000-0000-0000036D0000}"/>
    <cellStyle name="Accent4 23 2" xfId="28204" xr:uid="{00000000-0005-0000-0000-0000046D0000}"/>
    <cellStyle name="Accent4 23 2 2" xfId="28205" xr:uid="{00000000-0005-0000-0000-0000056D0000}"/>
    <cellStyle name="Accent4 23 2 2 2" xfId="28206" xr:uid="{00000000-0005-0000-0000-0000066D0000}"/>
    <cellStyle name="Accent4 23 2 2_Essbase BS Tax Accounts EOY" xfId="28207" xr:uid="{00000000-0005-0000-0000-0000076D0000}"/>
    <cellStyle name="Accent4 23 2_Essbase BS Tax Accounts EOY" xfId="28208" xr:uid="{00000000-0005-0000-0000-0000086D0000}"/>
    <cellStyle name="Accent4 23 3" xfId="28209" xr:uid="{00000000-0005-0000-0000-0000096D0000}"/>
    <cellStyle name="Accent4 23 3 2" xfId="28210" xr:uid="{00000000-0005-0000-0000-00000A6D0000}"/>
    <cellStyle name="Accent4 23 3 2 2" xfId="28211" xr:uid="{00000000-0005-0000-0000-00000B6D0000}"/>
    <cellStyle name="Accent4 23 3 2_Essbase BS Tax Accounts EOY" xfId="28212" xr:uid="{00000000-0005-0000-0000-00000C6D0000}"/>
    <cellStyle name="Accent4 23 3_Essbase BS Tax Accounts EOY" xfId="28213" xr:uid="{00000000-0005-0000-0000-00000D6D0000}"/>
    <cellStyle name="Accent4 23 4" xfId="28214" xr:uid="{00000000-0005-0000-0000-00000E6D0000}"/>
    <cellStyle name="Accent4 23 4 2" xfId="28215" xr:uid="{00000000-0005-0000-0000-00000F6D0000}"/>
    <cellStyle name="Accent4 23 4 2 2" xfId="28216" xr:uid="{00000000-0005-0000-0000-0000106D0000}"/>
    <cellStyle name="Accent4 23 4 2_Essbase BS Tax Accounts EOY" xfId="28217" xr:uid="{00000000-0005-0000-0000-0000116D0000}"/>
    <cellStyle name="Accent4 23 4_Essbase BS Tax Accounts EOY" xfId="28218" xr:uid="{00000000-0005-0000-0000-0000126D0000}"/>
    <cellStyle name="Accent4 23 5" xfId="28219" xr:uid="{00000000-0005-0000-0000-0000136D0000}"/>
    <cellStyle name="Accent4 23 5 2" xfId="28220" xr:uid="{00000000-0005-0000-0000-0000146D0000}"/>
    <cellStyle name="Accent4 23 5_Essbase BS Tax Accounts EOY" xfId="28221" xr:uid="{00000000-0005-0000-0000-0000156D0000}"/>
    <cellStyle name="Accent4 23_Essbase BS Tax Accounts EOY" xfId="28222" xr:uid="{00000000-0005-0000-0000-0000166D0000}"/>
    <cellStyle name="Accent4 24" xfId="28223" xr:uid="{00000000-0005-0000-0000-0000176D0000}"/>
    <cellStyle name="Accent4 24 2" xfId="28224" xr:uid="{00000000-0005-0000-0000-0000186D0000}"/>
    <cellStyle name="Accent4 24 2 2" xfId="28225" xr:uid="{00000000-0005-0000-0000-0000196D0000}"/>
    <cellStyle name="Accent4 24 2 2 2" xfId="28226" xr:uid="{00000000-0005-0000-0000-00001A6D0000}"/>
    <cellStyle name="Accent4 24 2 2 2 2" xfId="28227" xr:uid="{00000000-0005-0000-0000-00001B6D0000}"/>
    <cellStyle name="Accent4 24 2 2 2_Essbase BS Tax Accounts EOY" xfId="28228" xr:uid="{00000000-0005-0000-0000-00001C6D0000}"/>
    <cellStyle name="Accent4 24 2 2_Essbase BS Tax Accounts EOY" xfId="28229" xr:uid="{00000000-0005-0000-0000-00001D6D0000}"/>
    <cellStyle name="Accent4 24 2 3" xfId="28230" xr:uid="{00000000-0005-0000-0000-00001E6D0000}"/>
    <cellStyle name="Accent4 24 2 3 2" xfId="28231" xr:uid="{00000000-0005-0000-0000-00001F6D0000}"/>
    <cellStyle name="Accent4 24 2 3_Essbase BS Tax Accounts EOY" xfId="28232" xr:uid="{00000000-0005-0000-0000-0000206D0000}"/>
    <cellStyle name="Accent4 24 2 4" xfId="28233" xr:uid="{00000000-0005-0000-0000-0000216D0000}"/>
    <cellStyle name="Accent4 24 2 5" xfId="28234" xr:uid="{00000000-0005-0000-0000-0000226D0000}"/>
    <cellStyle name="Accent4 24 2 6" xfId="28235" xr:uid="{00000000-0005-0000-0000-0000236D0000}"/>
    <cellStyle name="Accent4 24 2 7" xfId="28236" xr:uid="{00000000-0005-0000-0000-0000246D0000}"/>
    <cellStyle name="Accent4 24 2_Essbase BS Tax Accounts EOY" xfId="28237" xr:uid="{00000000-0005-0000-0000-0000256D0000}"/>
    <cellStyle name="Accent4 24 3" xfId="28238" xr:uid="{00000000-0005-0000-0000-0000266D0000}"/>
    <cellStyle name="Accent4 24 3 2" xfId="28239" xr:uid="{00000000-0005-0000-0000-0000276D0000}"/>
    <cellStyle name="Accent4 24 3 2 2" xfId="28240" xr:uid="{00000000-0005-0000-0000-0000286D0000}"/>
    <cellStyle name="Accent4 24 3 2_Essbase BS Tax Accounts EOY" xfId="28241" xr:uid="{00000000-0005-0000-0000-0000296D0000}"/>
    <cellStyle name="Accent4 24 3 3" xfId="28242" xr:uid="{00000000-0005-0000-0000-00002A6D0000}"/>
    <cellStyle name="Accent4 24 3_Essbase BS Tax Accounts EOY" xfId="28243" xr:uid="{00000000-0005-0000-0000-00002B6D0000}"/>
    <cellStyle name="Accent4 24 4" xfId="28244" xr:uid="{00000000-0005-0000-0000-00002C6D0000}"/>
    <cellStyle name="Accent4 24 4 2" xfId="28245" xr:uid="{00000000-0005-0000-0000-00002D6D0000}"/>
    <cellStyle name="Accent4 24 4_Essbase BS Tax Accounts EOY" xfId="28246" xr:uid="{00000000-0005-0000-0000-00002E6D0000}"/>
    <cellStyle name="Accent4 24 5" xfId="28247" xr:uid="{00000000-0005-0000-0000-00002F6D0000}"/>
    <cellStyle name="Accent4 24 5 2" xfId="28248" xr:uid="{00000000-0005-0000-0000-0000306D0000}"/>
    <cellStyle name="Accent4 24 5_Essbase BS Tax Accounts EOY" xfId="28249" xr:uid="{00000000-0005-0000-0000-0000316D0000}"/>
    <cellStyle name="Accent4 24 6" xfId="28250" xr:uid="{00000000-0005-0000-0000-0000326D0000}"/>
    <cellStyle name="Accent4 24 7" xfId="28251" xr:uid="{00000000-0005-0000-0000-0000336D0000}"/>
    <cellStyle name="Accent4 24_Basis Detail" xfId="28252" xr:uid="{00000000-0005-0000-0000-0000346D0000}"/>
    <cellStyle name="Accent4 25" xfId="28253" xr:uid="{00000000-0005-0000-0000-0000356D0000}"/>
    <cellStyle name="Accent4 25 2" xfId="28254" xr:uid="{00000000-0005-0000-0000-0000366D0000}"/>
    <cellStyle name="Accent4 25 2 2" xfId="28255" xr:uid="{00000000-0005-0000-0000-0000376D0000}"/>
    <cellStyle name="Accent4 25 2 2 2" xfId="28256" xr:uid="{00000000-0005-0000-0000-0000386D0000}"/>
    <cellStyle name="Accent4 25 2 2_Essbase BS Tax Accounts EOY" xfId="28257" xr:uid="{00000000-0005-0000-0000-0000396D0000}"/>
    <cellStyle name="Accent4 25 2 3" xfId="28258" xr:uid="{00000000-0005-0000-0000-00003A6D0000}"/>
    <cellStyle name="Accent4 25 2 4" xfId="28259" xr:uid="{00000000-0005-0000-0000-00003B6D0000}"/>
    <cellStyle name="Accent4 25 2_Essbase BS Tax Accounts EOY" xfId="28260" xr:uid="{00000000-0005-0000-0000-00003C6D0000}"/>
    <cellStyle name="Accent4 25 3" xfId="28261" xr:uid="{00000000-0005-0000-0000-00003D6D0000}"/>
    <cellStyle name="Accent4 25 3 2" xfId="28262" xr:uid="{00000000-0005-0000-0000-00003E6D0000}"/>
    <cellStyle name="Accent4 25 3 2 2" xfId="28263" xr:uid="{00000000-0005-0000-0000-00003F6D0000}"/>
    <cellStyle name="Accent4 25 3 2_Essbase BS Tax Accounts EOY" xfId="28264" xr:uid="{00000000-0005-0000-0000-0000406D0000}"/>
    <cellStyle name="Accent4 25 3 3" xfId="28265" xr:uid="{00000000-0005-0000-0000-0000416D0000}"/>
    <cellStyle name="Accent4 25 3_Essbase BS Tax Accounts EOY" xfId="28266" xr:uid="{00000000-0005-0000-0000-0000426D0000}"/>
    <cellStyle name="Accent4 25 4" xfId="28267" xr:uid="{00000000-0005-0000-0000-0000436D0000}"/>
    <cellStyle name="Accent4 25 4 2" xfId="28268" xr:uid="{00000000-0005-0000-0000-0000446D0000}"/>
    <cellStyle name="Accent4 25 4_Essbase BS Tax Accounts EOY" xfId="28269" xr:uid="{00000000-0005-0000-0000-0000456D0000}"/>
    <cellStyle name="Accent4 25 5" xfId="28270" xr:uid="{00000000-0005-0000-0000-0000466D0000}"/>
    <cellStyle name="Accent4 25 6" xfId="28271" xr:uid="{00000000-0005-0000-0000-0000476D0000}"/>
    <cellStyle name="Accent4 25_Essbase BS Tax Accounts EOY" xfId="28272" xr:uid="{00000000-0005-0000-0000-0000486D0000}"/>
    <cellStyle name="Accent4 26" xfId="28273" xr:uid="{00000000-0005-0000-0000-0000496D0000}"/>
    <cellStyle name="Accent4 26 2" xfId="28274" xr:uid="{00000000-0005-0000-0000-00004A6D0000}"/>
    <cellStyle name="Accent4 26 2 2" xfId="28275" xr:uid="{00000000-0005-0000-0000-00004B6D0000}"/>
    <cellStyle name="Accent4 26 2 2 2" xfId="28276" xr:uid="{00000000-0005-0000-0000-00004C6D0000}"/>
    <cellStyle name="Accent4 26 2 2_Essbase BS Tax Accounts EOY" xfId="28277" xr:uid="{00000000-0005-0000-0000-00004D6D0000}"/>
    <cellStyle name="Accent4 26 2 3" xfId="28278" xr:uid="{00000000-0005-0000-0000-00004E6D0000}"/>
    <cellStyle name="Accent4 26 2_Essbase BS Tax Accounts EOY" xfId="28279" xr:uid="{00000000-0005-0000-0000-00004F6D0000}"/>
    <cellStyle name="Accent4 26 3" xfId="28280" xr:uid="{00000000-0005-0000-0000-0000506D0000}"/>
    <cellStyle name="Accent4 26 3 2" xfId="28281" xr:uid="{00000000-0005-0000-0000-0000516D0000}"/>
    <cellStyle name="Accent4 26 3_Essbase BS Tax Accounts EOY" xfId="28282" xr:uid="{00000000-0005-0000-0000-0000526D0000}"/>
    <cellStyle name="Accent4 26 4" xfId="28283" xr:uid="{00000000-0005-0000-0000-0000536D0000}"/>
    <cellStyle name="Accent4 26 5" xfId="28284" xr:uid="{00000000-0005-0000-0000-0000546D0000}"/>
    <cellStyle name="Accent4 26 6" xfId="28285" xr:uid="{00000000-0005-0000-0000-0000556D0000}"/>
    <cellStyle name="Accent4 26_Essbase BS Tax Accounts EOY" xfId="28286" xr:uid="{00000000-0005-0000-0000-0000566D0000}"/>
    <cellStyle name="Accent4 27" xfId="28287" xr:uid="{00000000-0005-0000-0000-0000576D0000}"/>
    <cellStyle name="Accent4 27 2" xfId="28288" xr:uid="{00000000-0005-0000-0000-0000586D0000}"/>
    <cellStyle name="Accent4 27 2 2" xfId="28289" xr:uid="{00000000-0005-0000-0000-0000596D0000}"/>
    <cellStyle name="Accent4 27 2 2 2" xfId="28290" xr:uid="{00000000-0005-0000-0000-00005A6D0000}"/>
    <cellStyle name="Accent4 27 2 2_Essbase BS Tax Accounts EOY" xfId="28291" xr:uid="{00000000-0005-0000-0000-00005B6D0000}"/>
    <cellStyle name="Accent4 27 2_Essbase BS Tax Accounts EOY" xfId="28292" xr:uid="{00000000-0005-0000-0000-00005C6D0000}"/>
    <cellStyle name="Accent4 27 3" xfId="28293" xr:uid="{00000000-0005-0000-0000-00005D6D0000}"/>
    <cellStyle name="Accent4 27 3 2" xfId="28294" xr:uid="{00000000-0005-0000-0000-00005E6D0000}"/>
    <cellStyle name="Accent4 27 3_Essbase BS Tax Accounts EOY" xfId="28295" xr:uid="{00000000-0005-0000-0000-00005F6D0000}"/>
    <cellStyle name="Accent4 27 4" xfId="28296" xr:uid="{00000000-0005-0000-0000-0000606D0000}"/>
    <cellStyle name="Accent4 27 5" xfId="28297" xr:uid="{00000000-0005-0000-0000-0000616D0000}"/>
    <cellStyle name="Accent4 27_Essbase BS Tax Accounts EOY" xfId="28298" xr:uid="{00000000-0005-0000-0000-0000626D0000}"/>
    <cellStyle name="Accent4 28" xfId="28299" xr:uid="{00000000-0005-0000-0000-0000636D0000}"/>
    <cellStyle name="Accent4 28 2" xfId="28300" xr:uid="{00000000-0005-0000-0000-0000646D0000}"/>
    <cellStyle name="Accent4 28 2 2" xfId="28301" xr:uid="{00000000-0005-0000-0000-0000656D0000}"/>
    <cellStyle name="Accent4 28 2_Essbase BS Tax Accounts EOY" xfId="28302" xr:uid="{00000000-0005-0000-0000-0000666D0000}"/>
    <cellStyle name="Accent4 28_Essbase BS Tax Accounts EOY" xfId="28303" xr:uid="{00000000-0005-0000-0000-0000676D0000}"/>
    <cellStyle name="Accent4 29" xfId="28304" xr:uid="{00000000-0005-0000-0000-0000686D0000}"/>
    <cellStyle name="Accent4 29 2" xfId="28305" xr:uid="{00000000-0005-0000-0000-0000696D0000}"/>
    <cellStyle name="Accent4 29 2 2" xfId="28306" xr:uid="{00000000-0005-0000-0000-00006A6D0000}"/>
    <cellStyle name="Accent4 29 2_Essbase BS Tax Accounts EOY" xfId="28307" xr:uid="{00000000-0005-0000-0000-00006B6D0000}"/>
    <cellStyle name="Accent4 29_Essbase BS Tax Accounts EOY" xfId="28308" xr:uid="{00000000-0005-0000-0000-00006C6D0000}"/>
    <cellStyle name="Accent4 3" xfId="28309" xr:uid="{00000000-0005-0000-0000-00006D6D0000}"/>
    <cellStyle name="Accent4 3 2" xfId="28310" xr:uid="{00000000-0005-0000-0000-00006E6D0000}"/>
    <cellStyle name="Accent4 3 2 2" xfId="28311" xr:uid="{00000000-0005-0000-0000-00006F6D0000}"/>
    <cellStyle name="Accent4 3 2 2 2" xfId="28312" xr:uid="{00000000-0005-0000-0000-0000706D0000}"/>
    <cellStyle name="Accent4 3 2 2 2 2" xfId="28313" xr:uid="{00000000-0005-0000-0000-0000716D0000}"/>
    <cellStyle name="Accent4 3 2 2 2_Essbase BS Tax Accounts EOY" xfId="28314" xr:uid="{00000000-0005-0000-0000-0000726D0000}"/>
    <cellStyle name="Accent4 3 2 2_Essbase BS Tax Accounts EOY" xfId="28315" xr:uid="{00000000-0005-0000-0000-0000736D0000}"/>
    <cellStyle name="Accent4 3 2 3" xfId="28316" xr:uid="{00000000-0005-0000-0000-0000746D0000}"/>
    <cellStyle name="Accent4 3 2 3 2" xfId="28317" xr:uid="{00000000-0005-0000-0000-0000756D0000}"/>
    <cellStyle name="Accent4 3 2 3 2 2" xfId="28318" xr:uid="{00000000-0005-0000-0000-0000766D0000}"/>
    <cellStyle name="Accent4 3 2 3 2_Essbase BS Tax Accounts EOY" xfId="28319" xr:uid="{00000000-0005-0000-0000-0000776D0000}"/>
    <cellStyle name="Accent4 3 2 3_Essbase BS Tax Accounts EOY" xfId="28320" xr:uid="{00000000-0005-0000-0000-0000786D0000}"/>
    <cellStyle name="Accent4 3 2 4" xfId="28321" xr:uid="{00000000-0005-0000-0000-0000796D0000}"/>
    <cellStyle name="Accent4 3 2 4 2" xfId="28322" xr:uid="{00000000-0005-0000-0000-00007A6D0000}"/>
    <cellStyle name="Accent4 3 2 4_Essbase BS Tax Accounts EOY" xfId="28323" xr:uid="{00000000-0005-0000-0000-00007B6D0000}"/>
    <cellStyle name="Accent4 3 2 5" xfId="28324" xr:uid="{00000000-0005-0000-0000-00007C6D0000}"/>
    <cellStyle name="Accent4 3 2 6" xfId="28325" xr:uid="{00000000-0005-0000-0000-00007D6D0000}"/>
    <cellStyle name="Accent4 3 2_Essbase BS Tax Accounts EOY" xfId="28326" xr:uid="{00000000-0005-0000-0000-00007E6D0000}"/>
    <cellStyle name="Accent4 3 3" xfId="28327" xr:uid="{00000000-0005-0000-0000-00007F6D0000}"/>
    <cellStyle name="Accent4 3 3 2" xfId="28328" xr:uid="{00000000-0005-0000-0000-0000806D0000}"/>
    <cellStyle name="Accent4 3 3 2 2" xfId="28329" xr:uid="{00000000-0005-0000-0000-0000816D0000}"/>
    <cellStyle name="Accent4 3 3 2_Essbase BS Tax Accounts EOY" xfId="28330" xr:uid="{00000000-0005-0000-0000-0000826D0000}"/>
    <cellStyle name="Accent4 3 3_Essbase BS Tax Accounts EOY" xfId="28331" xr:uid="{00000000-0005-0000-0000-0000836D0000}"/>
    <cellStyle name="Accent4 3 4" xfId="28332" xr:uid="{00000000-0005-0000-0000-0000846D0000}"/>
    <cellStyle name="Accent4 3 4 2" xfId="28333" xr:uid="{00000000-0005-0000-0000-0000856D0000}"/>
    <cellStyle name="Accent4 3 4_Essbase BS Tax Accounts EOY" xfId="28334" xr:uid="{00000000-0005-0000-0000-0000866D0000}"/>
    <cellStyle name="Accent4 3 5" xfId="28335" xr:uid="{00000000-0005-0000-0000-0000876D0000}"/>
    <cellStyle name="Accent4 3_Essbase BS Tax Accounts EOY" xfId="28336" xr:uid="{00000000-0005-0000-0000-0000886D0000}"/>
    <cellStyle name="Accent4 30" xfId="28337" xr:uid="{00000000-0005-0000-0000-0000896D0000}"/>
    <cellStyle name="Accent4 30 2" xfId="28338" xr:uid="{00000000-0005-0000-0000-00008A6D0000}"/>
    <cellStyle name="Accent4 30 2 2" xfId="28339" xr:uid="{00000000-0005-0000-0000-00008B6D0000}"/>
    <cellStyle name="Accent4 30 2_Essbase BS Tax Accounts EOY" xfId="28340" xr:uid="{00000000-0005-0000-0000-00008C6D0000}"/>
    <cellStyle name="Accent4 30_Essbase BS Tax Accounts EOY" xfId="28341" xr:uid="{00000000-0005-0000-0000-00008D6D0000}"/>
    <cellStyle name="Accent4 31" xfId="28342" xr:uid="{00000000-0005-0000-0000-00008E6D0000}"/>
    <cellStyle name="Accent4 31 2" xfId="28343" xr:uid="{00000000-0005-0000-0000-00008F6D0000}"/>
    <cellStyle name="Accent4 31 2 2" xfId="28344" xr:uid="{00000000-0005-0000-0000-0000906D0000}"/>
    <cellStyle name="Accent4 31 2_Essbase BS Tax Accounts EOY" xfId="28345" xr:uid="{00000000-0005-0000-0000-0000916D0000}"/>
    <cellStyle name="Accent4 31_Essbase BS Tax Accounts EOY" xfId="28346" xr:uid="{00000000-0005-0000-0000-0000926D0000}"/>
    <cellStyle name="Accent4 32" xfId="28347" xr:uid="{00000000-0005-0000-0000-0000936D0000}"/>
    <cellStyle name="Accent4 32 2" xfId="28348" xr:uid="{00000000-0005-0000-0000-0000946D0000}"/>
    <cellStyle name="Accent4 32 2 2" xfId="28349" xr:uid="{00000000-0005-0000-0000-0000956D0000}"/>
    <cellStyle name="Accent4 32 2_Essbase BS Tax Accounts EOY" xfId="28350" xr:uid="{00000000-0005-0000-0000-0000966D0000}"/>
    <cellStyle name="Accent4 32_Essbase BS Tax Accounts EOY" xfId="28351" xr:uid="{00000000-0005-0000-0000-0000976D0000}"/>
    <cellStyle name="Accent4 33" xfId="28352" xr:uid="{00000000-0005-0000-0000-0000986D0000}"/>
    <cellStyle name="Accent4 33 2" xfId="28353" xr:uid="{00000000-0005-0000-0000-0000996D0000}"/>
    <cellStyle name="Accent4 33 2 2" xfId="28354" xr:uid="{00000000-0005-0000-0000-00009A6D0000}"/>
    <cellStyle name="Accent4 33 2_Essbase BS Tax Accounts EOY" xfId="28355" xr:uid="{00000000-0005-0000-0000-00009B6D0000}"/>
    <cellStyle name="Accent4 33_Essbase BS Tax Accounts EOY" xfId="28356" xr:uid="{00000000-0005-0000-0000-00009C6D0000}"/>
    <cellStyle name="Accent4 34" xfId="28357" xr:uid="{00000000-0005-0000-0000-00009D6D0000}"/>
    <cellStyle name="Accent4 34 2" xfId="28358" xr:uid="{00000000-0005-0000-0000-00009E6D0000}"/>
    <cellStyle name="Accent4 34 2 2" xfId="28359" xr:uid="{00000000-0005-0000-0000-00009F6D0000}"/>
    <cellStyle name="Accent4 34 2_Essbase BS Tax Accounts EOY" xfId="28360" xr:uid="{00000000-0005-0000-0000-0000A06D0000}"/>
    <cellStyle name="Accent4 34_Essbase BS Tax Accounts EOY" xfId="28361" xr:uid="{00000000-0005-0000-0000-0000A16D0000}"/>
    <cellStyle name="Accent4 35" xfId="28362" xr:uid="{00000000-0005-0000-0000-0000A26D0000}"/>
    <cellStyle name="Accent4 35 2" xfId="28363" xr:uid="{00000000-0005-0000-0000-0000A36D0000}"/>
    <cellStyle name="Accent4 35 2 2" xfId="28364" xr:uid="{00000000-0005-0000-0000-0000A46D0000}"/>
    <cellStyle name="Accent4 35 2_Essbase BS Tax Accounts EOY" xfId="28365" xr:uid="{00000000-0005-0000-0000-0000A56D0000}"/>
    <cellStyle name="Accent4 35_Essbase BS Tax Accounts EOY" xfId="28366" xr:uid="{00000000-0005-0000-0000-0000A66D0000}"/>
    <cellStyle name="Accent4 36" xfId="28367" xr:uid="{00000000-0005-0000-0000-0000A76D0000}"/>
    <cellStyle name="Accent4 36 2" xfId="28368" xr:uid="{00000000-0005-0000-0000-0000A86D0000}"/>
    <cellStyle name="Accent4 36 2 2" xfId="28369" xr:uid="{00000000-0005-0000-0000-0000A96D0000}"/>
    <cellStyle name="Accent4 36 2_Essbase BS Tax Accounts EOY" xfId="28370" xr:uid="{00000000-0005-0000-0000-0000AA6D0000}"/>
    <cellStyle name="Accent4 36_Essbase BS Tax Accounts EOY" xfId="28371" xr:uid="{00000000-0005-0000-0000-0000AB6D0000}"/>
    <cellStyle name="Accent4 37" xfId="28372" xr:uid="{00000000-0005-0000-0000-0000AC6D0000}"/>
    <cellStyle name="Accent4 37 2" xfId="28373" xr:uid="{00000000-0005-0000-0000-0000AD6D0000}"/>
    <cellStyle name="Accent4 37 2 2" xfId="28374" xr:uid="{00000000-0005-0000-0000-0000AE6D0000}"/>
    <cellStyle name="Accent4 37 2_Essbase BS Tax Accounts EOY" xfId="28375" xr:uid="{00000000-0005-0000-0000-0000AF6D0000}"/>
    <cellStyle name="Accent4 37_Essbase BS Tax Accounts EOY" xfId="28376" xr:uid="{00000000-0005-0000-0000-0000B06D0000}"/>
    <cellStyle name="Accent4 38" xfId="28377" xr:uid="{00000000-0005-0000-0000-0000B16D0000}"/>
    <cellStyle name="Accent4 38 2" xfId="28378" xr:uid="{00000000-0005-0000-0000-0000B26D0000}"/>
    <cellStyle name="Accent4 38 2 2" xfId="28379" xr:uid="{00000000-0005-0000-0000-0000B36D0000}"/>
    <cellStyle name="Accent4 38 2_Essbase BS Tax Accounts EOY" xfId="28380" xr:uid="{00000000-0005-0000-0000-0000B46D0000}"/>
    <cellStyle name="Accent4 38_Essbase BS Tax Accounts EOY" xfId="28381" xr:uid="{00000000-0005-0000-0000-0000B56D0000}"/>
    <cellStyle name="Accent4 39" xfId="28382" xr:uid="{00000000-0005-0000-0000-0000B66D0000}"/>
    <cellStyle name="Accent4 39 2" xfId="28383" xr:uid="{00000000-0005-0000-0000-0000B76D0000}"/>
    <cellStyle name="Accent4 39 2 2" xfId="28384" xr:uid="{00000000-0005-0000-0000-0000B86D0000}"/>
    <cellStyle name="Accent4 39 2_Essbase BS Tax Accounts EOY" xfId="28385" xr:uid="{00000000-0005-0000-0000-0000B96D0000}"/>
    <cellStyle name="Accent4 39_Essbase BS Tax Accounts EOY" xfId="28386" xr:uid="{00000000-0005-0000-0000-0000BA6D0000}"/>
    <cellStyle name="Accent4 4" xfId="28387" xr:uid="{00000000-0005-0000-0000-0000BB6D0000}"/>
    <cellStyle name="Accent4 4 2" xfId="28388" xr:uid="{00000000-0005-0000-0000-0000BC6D0000}"/>
    <cellStyle name="Accent4 4 2 2" xfId="28389" xr:uid="{00000000-0005-0000-0000-0000BD6D0000}"/>
    <cellStyle name="Accent4 4 2 2 2" xfId="28390" xr:uid="{00000000-0005-0000-0000-0000BE6D0000}"/>
    <cellStyle name="Accent4 4 2 2 2 2" xfId="28391" xr:uid="{00000000-0005-0000-0000-0000BF6D0000}"/>
    <cellStyle name="Accent4 4 2 2 2_Essbase BS Tax Accounts EOY" xfId="28392" xr:uid="{00000000-0005-0000-0000-0000C06D0000}"/>
    <cellStyle name="Accent4 4 2 2_Essbase BS Tax Accounts EOY" xfId="28393" xr:uid="{00000000-0005-0000-0000-0000C16D0000}"/>
    <cellStyle name="Accent4 4 2 3" xfId="28394" xr:uid="{00000000-0005-0000-0000-0000C26D0000}"/>
    <cellStyle name="Accent4 4 2 3 2" xfId="28395" xr:uid="{00000000-0005-0000-0000-0000C36D0000}"/>
    <cellStyle name="Accent4 4 2 3 2 2" xfId="28396" xr:uid="{00000000-0005-0000-0000-0000C46D0000}"/>
    <cellStyle name="Accent4 4 2 3 2_Essbase BS Tax Accounts EOY" xfId="28397" xr:uid="{00000000-0005-0000-0000-0000C56D0000}"/>
    <cellStyle name="Accent4 4 2 3_Essbase BS Tax Accounts EOY" xfId="28398" xr:uid="{00000000-0005-0000-0000-0000C66D0000}"/>
    <cellStyle name="Accent4 4 2 4" xfId="28399" xr:uid="{00000000-0005-0000-0000-0000C76D0000}"/>
    <cellStyle name="Accent4 4 2 4 2" xfId="28400" xr:uid="{00000000-0005-0000-0000-0000C86D0000}"/>
    <cellStyle name="Accent4 4 2 4_Essbase BS Tax Accounts EOY" xfId="28401" xr:uid="{00000000-0005-0000-0000-0000C96D0000}"/>
    <cellStyle name="Accent4 4 2 5" xfId="28402" xr:uid="{00000000-0005-0000-0000-0000CA6D0000}"/>
    <cellStyle name="Accent4 4 2 6" xfId="28403" xr:uid="{00000000-0005-0000-0000-0000CB6D0000}"/>
    <cellStyle name="Accent4 4 2 7" xfId="28404" xr:uid="{00000000-0005-0000-0000-0000CC6D0000}"/>
    <cellStyle name="Accent4 4 2_Essbase BS Tax Accounts EOY" xfId="28405" xr:uid="{00000000-0005-0000-0000-0000CD6D0000}"/>
    <cellStyle name="Accent4 4 3" xfId="28406" xr:uid="{00000000-0005-0000-0000-0000CE6D0000}"/>
    <cellStyle name="Accent4 4 3 2" xfId="28407" xr:uid="{00000000-0005-0000-0000-0000CF6D0000}"/>
    <cellStyle name="Accent4 4 3 2 2" xfId="28408" xr:uid="{00000000-0005-0000-0000-0000D06D0000}"/>
    <cellStyle name="Accent4 4 3 2_Essbase BS Tax Accounts EOY" xfId="28409" xr:uid="{00000000-0005-0000-0000-0000D16D0000}"/>
    <cellStyle name="Accent4 4 3_Essbase BS Tax Accounts EOY" xfId="28410" xr:uid="{00000000-0005-0000-0000-0000D26D0000}"/>
    <cellStyle name="Accent4 4 4" xfId="28411" xr:uid="{00000000-0005-0000-0000-0000D36D0000}"/>
    <cellStyle name="Accent4 4 4 2" xfId="28412" xr:uid="{00000000-0005-0000-0000-0000D46D0000}"/>
    <cellStyle name="Accent4 4 4_Essbase BS Tax Accounts EOY" xfId="28413" xr:uid="{00000000-0005-0000-0000-0000D56D0000}"/>
    <cellStyle name="Accent4 4_Essbase BS Tax Accounts EOY" xfId="28414" xr:uid="{00000000-0005-0000-0000-0000D66D0000}"/>
    <cellStyle name="Accent4 40" xfId="28415" xr:uid="{00000000-0005-0000-0000-0000D76D0000}"/>
    <cellStyle name="Accent4 40 2" xfId="28416" xr:uid="{00000000-0005-0000-0000-0000D86D0000}"/>
    <cellStyle name="Accent4 40 2 2" xfId="28417" xr:uid="{00000000-0005-0000-0000-0000D96D0000}"/>
    <cellStyle name="Accent4 40 2_Essbase BS Tax Accounts EOY" xfId="28418" xr:uid="{00000000-0005-0000-0000-0000DA6D0000}"/>
    <cellStyle name="Accent4 40_Essbase BS Tax Accounts EOY" xfId="28419" xr:uid="{00000000-0005-0000-0000-0000DB6D0000}"/>
    <cellStyle name="Accent4 41" xfId="28420" xr:uid="{00000000-0005-0000-0000-0000DC6D0000}"/>
    <cellStyle name="Accent4 41 2" xfId="28421" xr:uid="{00000000-0005-0000-0000-0000DD6D0000}"/>
    <cellStyle name="Accent4 41 2 2" xfId="28422" xr:uid="{00000000-0005-0000-0000-0000DE6D0000}"/>
    <cellStyle name="Accent4 41 2_Essbase BS Tax Accounts EOY" xfId="28423" xr:uid="{00000000-0005-0000-0000-0000DF6D0000}"/>
    <cellStyle name="Accent4 41_Essbase BS Tax Accounts EOY" xfId="28424" xr:uid="{00000000-0005-0000-0000-0000E06D0000}"/>
    <cellStyle name="Accent4 42" xfId="28425" xr:uid="{00000000-0005-0000-0000-0000E16D0000}"/>
    <cellStyle name="Accent4 42 2" xfId="28426" xr:uid="{00000000-0005-0000-0000-0000E26D0000}"/>
    <cellStyle name="Accent4 42 2 2" xfId="28427" xr:uid="{00000000-0005-0000-0000-0000E36D0000}"/>
    <cellStyle name="Accent4 42 2_Essbase BS Tax Accounts EOY" xfId="28428" xr:uid="{00000000-0005-0000-0000-0000E46D0000}"/>
    <cellStyle name="Accent4 42_Essbase BS Tax Accounts EOY" xfId="28429" xr:uid="{00000000-0005-0000-0000-0000E56D0000}"/>
    <cellStyle name="Accent4 43" xfId="28430" xr:uid="{00000000-0005-0000-0000-0000E66D0000}"/>
    <cellStyle name="Accent4 43 2" xfId="28431" xr:uid="{00000000-0005-0000-0000-0000E76D0000}"/>
    <cellStyle name="Accent4 43 2 2" xfId="28432" xr:uid="{00000000-0005-0000-0000-0000E86D0000}"/>
    <cellStyle name="Accent4 43 2_Essbase BS Tax Accounts EOY" xfId="28433" xr:uid="{00000000-0005-0000-0000-0000E96D0000}"/>
    <cellStyle name="Accent4 43_Essbase BS Tax Accounts EOY" xfId="28434" xr:uid="{00000000-0005-0000-0000-0000EA6D0000}"/>
    <cellStyle name="Accent4 44" xfId="28435" xr:uid="{00000000-0005-0000-0000-0000EB6D0000}"/>
    <cellStyle name="Accent4 44 2" xfId="28436" xr:uid="{00000000-0005-0000-0000-0000EC6D0000}"/>
    <cellStyle name="Accent4 44 2 2" xfId="28437" xr:uid="{00000000-0005-0000-0000-0000ED6D0000}"/>
    <cellStyle name="Accent4 44 2_Essbase BS Tax Accounts EOY" xfId="28438" xr:uid="{00000000-0005-0000-0000-0000EE6D0000}"/>
    <cellStyle name="Accent4 44_Essbase BS Tax Accounts EOY" xfId="28439" xr:uid="{00000000-0005-0000-0000-0000EF6D0000}"/>
    <cellStyle name="Accent4 45" xfId="28440" xr:uid="{00000000-0005-0000-0000-0000F06D0000}"/>
    <cellStyle name="Accent4 45 2" xfId="28441" xr:uid="{00000000-0005-0000-0000-0000F16D0000}"/>
    <cellStyle name="Accent4 45 2 2" xfId="28442" xr:uid="{00000000-0005-0000-0000-0000F26D0000}"/>
    <cellStyle name="Accent4 45 2_Essbase BS Tax Accounts EOY" xfId="28443" xr:uid="{00000000-0005-0000-0000-0000F36D0000}"/>
    <cellStyle name="Accent4 45_Essbase BS Tax Accounts EOY" xfId="28444" xr:uid="{00000000-0005-0000-0000-0000F46D0000}"/>
    <cellStyle name="Accent4 46" xfId="28445" xr:uid="{00000000-0005-0000-0000-0000F56D0000}"/>
    <cellStyle name="Accent4 46 2" xfId="28446" xr:uid="{00000000-0005-0000-0000-0000F66D0000}"/>
    <cellStyle name="Accent4 46 2 2" xfId="28447" xr:uid="{00000000-0005-0000-0000-0000F76D0000}"/>
    <cellStyle name="Accent4 46 2_Essbase BS Tax Accounts EOY" xfId="28448" xr:uid="{00000000-0005-0000-0000-0000F86D0000}"/>
    <cellStyle name="Accent4 46_Essbase BS Tax Accounts EOY" xfId="28449" xr:uid="{00000000-0005-0000-0000-0000F96D0000}"/>
    <cellStyle name="Accent4 47" xfId="28450" xr:uid="{00000000-0005-0000-0000-0000FA6D0000}"/>
    <cellStyle name="Accent4 47 2" xfId="28451" xr:uid="{00000000-0005-0000-0000-0000FB6D0000}"/>
    <cellStyle name="Accent4 47 2 2" xfId="28452" xr:uid="{00000000-0005-0000-0000-0000FC6D0000}"/>
    <cellStyle name="Accent4 47 2_Essbase BS Tax Accounts EOY" xfId="28453" xr:uid="{00000000-0005-0000-0000-0000FD6D0000}"/>
    <cellStyle name="Accent4 47_Essbase BS Tax Accounts EOY" xfId="28454" xr:uid="{00000000-0005-0000-0000-0000FE6D0000}"/>
    <cellStyle name="Accent4 48" xfId="28455" xr:uid="{00000000-0005-0000-0000-0000FF6D0000}"/>
    <cellStyle name="Accent4 48 2" xfId="28456" xr:uid="{00000000-0005-0000-0000-0000006E0000}"/>
    <cellStyle name="Accent4 48 2 2" xfId="28457" xr:uid="{00000000-0005-0000-0000-0000016E0000}"/>
    <cellStyle name="Accent4 48 2_Essbase BS Tax Accounts EOY" xfId="28458" xr:uid="{00000000-0005-0000-0000-0000026E0000}"/>
    <cellStyle name="Accent4 48_Essbase BS Tax Accounts EOY" xfId="28459" xr:uid="{00000000-0005-0000-0000-0000036E0000}"/>
    <cellStyle name="Accent4 49" xfId="28460" xr:uid="{00000000-0005-0000-0000-0000046E0000}"/>
    <cellStyle name="Accent4 49 2" xfId="28461" xr:uid="{00000000-0005-0000-0000-0000056E0000}"/>
    <cellStyle name="Accent4 49 2 2" xfId="28462" xr:uid="{00000000-0005-0000-0000-0000066E0000}"/>
    <cellStyle name="Accent4 49 2_Essbase BS Tax Accounts EOY" xfId="28463" xr:uid="{00000000-0005-0000-0000-0000076E0000}"/>
    <cellStyle name="Accent4 49_Essbase BS Tax Accounts EOY" xfId="28464" xr:uid="{00000000-0005-0000-0000-0000086E0000}"/>
    <cellStyle name="Accent4 5" xfId="28465" xr:uid="{00000000-0005-0000-0000-0000096E0000}"/>
    <cellStyle name="Accent4 5 2" xfId="28466" xr:uid="{00000000-0005-0000-0000-00000A6E0000}"/>
    <cellStyle name="Accent4 5 2 2" xfId="28467" xr:uid="{00000000-0005-0000-0000-00000B6E0000}"/>
    <cellStyle name="Accent4 5 2 2 2" xfId="28468" xr:uid="{00000000-0005-0000-0000-00000C6E0000}"/>
    <cellStyle name="Accent4 5 2 2 2 2" xfId="28469" xr:uid="{00000000-0005-0000-0000-00000D6E0000}"/>
    <cellStyle name="Accent4 5 2 2 2_Essbase BS Tax Accounts EOY" xfId="28470" xr:uid="{00000000-0005-0000-0000-00000E6E0000}"/>
    <cellStyle name="Accent4 5 2 2_Essbase BS Tax Accounts EOY" xfId="28471" xr:uid="{00000000-0005-0000-0000-00000F6E0000}"/>
    <cellStyle name="Accent4 5 2 3" xfId="28472" xr:uid="{00000000-0005-0000-0000-0000106E0000}"/>
    <cellStyle name="Accent4 5 2 3 2" xfId="28473" xr:uid="{00000000-0005-0000-0000-0000116E0000}"/>
    <cellStyle name="Accent4 5 2 3 2 2" xfId="28474" xr:uid="{00000000-0005-0000-0000-0000126E0000}"/>
    <cellStyle name="Accent4 5 2 3 2_Essbase BS Tax Accounts EOY" xfId="28475" xr:uid="{00000000-0005-0000-0000-0000136E0000}"/>
    <cellStyle name="Accent4 5 2 3_Essbase BS Tax Accounts EOY" xfId="28476" xr:uid="{00000000-0005-0000-0000-0000146E0000}"/>
    <cellStyle name="Accent4 5 2 4" xfId="28477" xr:uid="{00000000-0005-0000-0000-0000156E0000}"/>
    <cellStyle name="Accent4 5 2 4 2" xfId="28478" xr:uid="{00000000-0005-0000-0000-0000166E0000}"/>
    <cellStyle name="Accent4 5 2 4_Essbase BS Tax Accounts EOY" xfId="28479" xr:uid="{00000000-0005-0000-0000-0000176E0000}"/>
    <cellStyle name="Accent4 5 2 5" xfId="28480" xr:uid="{00000000-0005-0000-0000-0000186E0000}"/>
    <cellStyle name="Accent4 5 2_Essbase BS Tax Accounts EOY" xfId="28481" xr:uid="{00000000-0005-0000-0000-0000196E0000}"/>
    <cellStyle name="Accent4 5 3" xfId="28482" xr:uid="{00000000-0005-0000-0000-00001A6E0000}"/>
    <cellStyle name="Accent4 5 3 2" xfId="28483" xr:uid="{00000000-0005-0000-0000-00001B6E0000}"/>
    <cellStyle name="Accent4 5 3 2 2" xfId="28484" xr:uid="{00000000-0005-0000-0000-00001C6E0000}"/>
    <cellStyle name="Accent4 5 3 2_Essbase BS Tax Accounts EOY" xfId="28485" xr:uid="{00000000-0005-0000-0000-00001D6E0000}"/>
    <cellStyle name="Accent4 5 3_Essbase BS Tax Accounts EOY" xfId="28486" xr:uid="{00000000-0005-0000-0000-00001E6E0000}"/>
    <cellStyle name="Accent4 5 4" xfId="28487" xr:uid="{00000000-0005-0000-0000-00001F6E0000}"/>
    <cellStyle name="Accent4 5 4 2" xfId="28488" xr:uid="{00000000-0005-0000-0000-0000206E0000}"/>
    <cellStyle name="Accent4 5 4_Essbase BS Tax Accounts EOY" xfId="28489" xr:uid="{00000000-0005-0000-0000-0000216E0000}"/>
    <cellStyle name="Accent4 5_Essbase BS Tax Accounts EOY" xfId="28490" xr:uid="{00000000-0005-0000-0000-0000226E0000}"/>
    <cellStyle name="Accent4 50" xfId="28491" xr:uid="{00000000-0005-0000-0000-0000236E0000}"/>
    <cellStyle name="Accent4 50 2" xfId="28492" xr:uid="{00000000-0005-0000-0000-0000246E0000}"/>
    <cellStyle name="Accent4 50 2 2" xfId="28493" xr:uid="{00000000-0005-0000-0000-0000256E0000}"/>
    <cellStyle name="Accent4 50 2_Essbase BS Tax Accounts EOY" xfId="28494" xr:uid="{00000000-0005-0000-0000-0000266E0000}"/>
    <cellStyle name="Accent4 50_Essbase BS Tax Accounts EOY" xfId="28495" xr:uid="{00000000-0005-0000-0000-0000276E0000}"/>
    <cellStyle name="Accent4 51" xfId="28496" xr:uid="{00000000-0005-0000-0000-0000286E0000}"/>
    <cellStyle name="Accent4 51 2" xfId="28497" xr:uid="{00000000-0005-0000-0000-0000296E0000}"/>
    <cellStyle name="Accent4 51 2 2" xfId="28498" xr:uid="{00000000-0005-0000-0000-00002A6E0000}"/>
    <cellStyle name="Accent4 51 2_Essbase BS Tax Accounts EOY" xfId="28499" xr:uid="{00000000-0005-0000-0000-00002B6E0000}"/>
    <cellStyle name="Accent4 51_Essbase BS Tax Accounts EOY" xfId="28500" xr:uid="{00000000-0005-0000-0000-00002C6E0000}"/>
    <cellStyle name="Accent4 52" xfId="28501" xr:uid="{00000000-0005-0000-0000-00002D6E0000}"/>
    <cellStyle name="Accent4 52 2" xfId="28502" xr:uid="{00000000-0005-0000-0000-00002E6E0000}"/>
    <cellStyle name="Accent4 52 2 2" xfId="28503" xr:uid="{00000000-0005-0000-0000-00002F6E0000}"/>
    <cellStyle name="Accent4 52 2_Essbase BS Tax Accounts EOY" xfId="28504" xr:uid="{00000000-0005-0000-0000-0000306E0000}"/>
    <cellStyle name="Accent4 52_Essbase BS Tax Accounts EOY" xfId="28505" xr:uid="{00000000-0005-0000-0000-0000316E0000}"/>
    <cellStyle name="Accent4 53" xfId="28506" xr:uid="{00000000-0005-0000-0000-0000326E0000}"/>
    <cellStyle name="Accent4 53 2" xfId="28507" xr:uid="{00000000-0005-0000-0000-0000336E0000}"/>
    <cellStyle name="Accent4 53 2 2" xfId="28508" xr:uid="{00000000-0005-0000-0000-0000346E0000}"/>
    <cellStyle name="Accent4 53 2_Essbase BS Tax Accounts EOY" xfId="28509" xr:uid="{00000000-0005-0000-0000-0000356E0000}"/>
    <cellStyle name="Accent4 53_Essbase BS Tax Accounts EOY" xfId="28510" xr:uid="{00000000-0005-0000-0000-0000366E0000}"/>
    <cellStyle name="Accent4 54" xfId="28511" xr:uid="{00000000-0005-0000-0000-0000376E0000}"/>
    <cellStyle name="Accent4 54 2" xfId="28512" xr:uid="{00000000-0005-0000-0000-0000386E0000}"/>
    <cellStyle name="Accent4 54 2 2" xfId="28513" xr:uid="{00000000-0005-0000-0000-0000396E0000}"/>
    <cellStyle name="Accent4 54 2_Essbase BS Tax Accounts EOY" xfId="28514" xr:uid="{00000000-0005-0000-0000-00003A6E0000}"/>
    <cellStyle name="Accent4 54_Essbase BS Tax Accounts EOY" xfId="28515" xr:uid="{00000000-0005-0000-0000-00003B6E0000}"/>
    <cellStyle name="Accent4 55" xfId="28516" xr:uid="{00000000-0005-0000-0000-00003C6E0000}"/>
    <cellStyle name="Accent4 55 2" xfId="28517" xr:uid="{00000000-0005-0000-0000-00003D6E0000}"/>
    <cellStyle name="Accent4 55 2 2" xfId="28518" xr:uid="{00000000-0005-0000-0000-00003E6E0000}"/>
    <cellStyle name="Accent4 55 2_Essbase BS Tax Accounts EOY" xfId="28519" xr:uid="{00000000-0005-0000-0000-00003F6E0000}"/>
    <cellStyle name="Accent4 55_Essbase BS Tax Accounts EOY" xfId="28520" xr:uid="{00000000-0005-0000-0000-0000406E0000}"/>
    <cellStyle name="Accent4 56" xfId="28521" xr:uid="{00000000-0005-0000-0000-0000416E0000}"/>
    <cellStyle name="Accent4 56 2" xfId="28522" xr:uid="{00000000-0005-0000-0000-0000426E0000}"/>
    <cellStyle name="Accent4 56 2 2" xfId="28523" xr:uid="{00000000-0005-0000-0000-0000436E0000}"/>
    <cellStyle name="Accent4 56 2_Essbase BS Tax Accounts EOY" xfId="28524" xr:uid="{00000000-0005-0000-0000-0000446E0000}"/>
    <cellStyle name="Accent4 56_Essbase BS Tax Accounts EOY" xfId="28525" xr:uid="{00000000-0005-0000-0000-0000456E0000}"/>
    <cellStyle name="Accent4 57" xfId="28526" xr:uid="{00000000-0005-0000-0000-0000466E0000}"/>
    <cellStyle name="Accent4 57 2" xfId="28527" xr:uid="{00000000-0005-0000-0000-0000476E0000}"/>
    <cellStyle name="Accent4 57 2 2" xfId="28528" xr:uid="{00000000-0005-0000-0000-0000486E0000}"/>
    <cellStyle name="Accent4 57 2_Essbase BS Tax Accounts EOY" xfId="28529" xr:uid="{00000000-0005-0000-0000-0000496E0000}"/>
    <cellStyle name="Accent4 57_Essbase BS Tax Accounts EOY" xfId="28530" xr:uid="{00000000-0005-0000-0000-00004A6E0000}"/>
    <cellStyle name="Accent4 58" xfId="28531" xr:uid="{00000000-0005-0000-0000-00004B6E0000}"/>
    <cellStyle name="Accent4 58 2" xfId="28532" xr:uid="{00000000-0005-0000-0000-00004C6E0000}"/>
    <cellStyle name="Accent4 58 2 2" xfId="28533" xr:uid="{00000000-0005-0000-0000-00004D6E0000}"/>
    <cellStyle name="Accent4 58 2_Essbase BS Tax Accounts EOY" xfId="28534" xr:uid="{00000000-0005-0000-0000-00004E6E0000}"/>
    <cellStyle name="Accent4 58_Essbase BS Tax Accounts EOY" xfId="28535" xr:uid="{00000000-0005-0000-0000-00004F6E0000}"/>
    <cellStyle name="Accent4 59" xfId="28536" xr:uid="{00000000-0005-0000-0000-0000506E0000}"/>
    <cellStyle name="Accent4 59 2" xfId="28537" xr:uid="{00000000-0005-0000-0000-0000516E0000}"/>
    <cellStyle name="Accent4 59 2 2" xfId="28538" xr:uid="{00000000-0005-0000-0000-0000526E0000}"/>
    <cellStyle name="Accent4 59 2_Essbase BS Tax Accounts EOY" xfId="28539" xr:uid="{00000000-0005-0000-0000-0000536E0000}"/>
    <cellStyle name="Accent4 59_Essbase BS Tax Accounts EOY" xfId="28540" xr:uid="{00000000-0005-0000-0000-0000546E0000}"/>
    <cellStyle name="Accent4 6" xfId="28541" xr:uid="{00000000-0005-0000-0000-0000556E0000}"/>
    <cellStyle name="Accent4 6 2" xfId="28542" xr:uid="{00000000-0005-0000-0000-0000566E0000}"/>
    <cellStyle name="Accent4 6 2 2" xfId="28543" xr:uid="{00000000-0005-0000-0000-0000576E0000}"/>
    <cellStyle name="Accent4 6 2 2 2" xfId="28544" xr:uid="{00000000-0005-0000-0000-0000586E0000}"/>
    <cellStyle name="Accent4 6 2 2_Essbase BS Tax Accounts EOY" xfId="28545" xr:uid="{00000000-0005-0000-0000-0000596E0000}"/>
    <cellStyle name="Accent4 6 2_Essbase BS Tax Accounts EOY" xfId="28546" xr:uid="{00000000-0005-0000-0000-00005A6E0000}"/>
    <cellStyle name="Accent4 6 3" xfId="28547" xr:uid="{00000000-0005-0000-0000-00005B6E0000}"/>
    <cellStyle name="Accent4 6 3 2" xfId="28548" xr:uid="{00000000-0005-0000-0000-00005C6E0000}"/>
    <cellStyle name="Accent4 6 3 2 2" xfId="28549" xr:uid="{00000000-0005-0000-0000-00005D6E0000}"/>
    <cellStyle name="Accent4 6 3 2_Essbase BS Tax Accounts EOY" xfId="28550" xr:uid="{00000000-0005-0000-0000-00005E6E0000}"/>
    <cellStyle name="Accent4 6 3_Essbase BS Tax Accounts EOY" xfId="28551" xr:uid="{00000000-0005-0000-0000-00005F6E0000}"/>
    <cellStyle name="Accent4 6 4" xfId="28552" xr:uid="{00000000-0005-0000-0000-0000606E0000}"/>
    <cellStyle name="Accent4 6 4 2" xfId="28553" xr:uid="{00000000-0005-0000-0000-0000616E0000}"/>
    <cellStyle name="Accent4 6 4_Essbase BS Tax Accounts EOY" xfId="28554" xr:uid="{00000000-0005-0000-0000-0000626E0000}"/>
    <cellStyle name="Accent4 6_Essbase BS Tax Accounts EOY" xfId="28555" xr:uid="{00000000-0005-0000-0000-0000636E0000}"/>
    <cellStyle name="Accent4 60" xfId="28556" xr:uid="{00000000-0005-0000-0000-0000646E0000}"/>
    <cellStyle name="Accent4 60 2" xfId="28557" xr:uid="{00000000-0005-0000-0000-0000656E0000}"/>
    <cellStyle name="Accent4 60 2 2" xfId="28558" xr:uid="{00000000-0005-0000-0000-0000666E0000}"/>
    <cellStyle name="Accent4 60 2_Essbase BS Tax Accounts EOY" xfId="28559" xr:uid="{00000000-0005-0000-0000-0000676E0000}"/>
    <cellStyle name="Accent4 60 3" xfId="28560" xr:uid="{00000000-0005-0000-0000-0000686E0000}"/>
    <cellStyle name="Accent4 60_Essbase BS Tax Accounts EOY" xfId="28561" xr:uid="{00000000-0005-0000-0000-0000696E0000}"/>
    <cellStyle name="Accent4 61" xfId="28562" xr:uid="{00000000-0005-0000-0000-00006A6E0000}"/>
    <cellStyle name="Accent4 61 2" xfId="28563" xr:uid="{00000000-0005-0000-0000-00006B6E0000}"/>
    <cellStyle name="Accent4 61_Essbase BS Tax Accounts EOY" xfId="28564" xr:uid="{00000000-0005-0000-0000-00006C6E0000}"/>
    <cellStyle name="Accent4 62" xfId="28565" xr:uid="{00000000-0005-0000-0000-00006D6E0000}"/>
    <cellStyle name="Accent4 62 2" xfId="28566" xr:uid="{00000000-0005-0000-0000-00006E6E0000}"/>
    <cellStyle name="Accent4 62_Essbase BS Tax Accounts EOY" xfId="28567" xr:uid="{00000000-0005-0000-0000-00006F6E0000}"/>
    <cellStyle name="Accent4 63" xfId="28568" xr:uid="{00000000-0005-0000-0000-0000706E0000}"/>
    <cellStyle name="Accent4 64" xfId="28569" xr:uid="{00000000-0005-0000-0000-0000716E0000}"/>
    <cellStyle name="Accent4 65" xfId="28570" xr:uid="{00000000-0005-0000-0000-0000726E0000}"/>
    <cellStyle name="Accent4 66" xfId="28571" xr:uid="{00000000-0005-0000-0000-0000736E0000}"/>
    <cellStyle name="Accent4 67" xfId="28572" xr:uid="{00000000-0005-0000-0000-0000746E0000}"/>
    <cellStyle name="Accent4 68" xfId="28573" xr:uid="{00000000-0005-0000-0000-0000756E0000}"/>
    <cellStyle name="Accent4 69" xfId="28574" xr:uid="{00000000-0005-0000-0000-0000766E0000}"/>
    <cellStyle name="Accent4 7" xfId="28575" xr:uid="{00000000-0005-0000-0000-0000776E0000}"/>
    <cellStyle name="Accent4 7 2" xfId="28576" xr:uid="{00000000-0005-0000-0000-0000786E0000}"/>
    <cellStyle name="Accent4 7 2 2" xfId="28577" xr:uid="{00000000-0005-0000-0000-0000796E0000}"/>
    <cellStyle name="Accent4 7 2 2 2" xfId="28578" xr:uid="{00000000-0005-0000-0000-00007A6E0000}"/>
    <cellStyle name="Accent4 7 2 2_Essbase BS Tax Accounts EOY" xfId="28579" xr:uid="{00000000-0005-0000-0000-00007B6E0000}"/>
    <cellStyle name="Accent4 7 2_Essbase BS Tax Accounts EOY" xfId="28580" xr:uid="{00000000-0005-0000-0000-00007C6E0000}"/>
    <cellStyle name="Accent4 7 3" xfId="28581" xr:uid="{00000000-0005-0000-0000-00007D6E0000}"/>
    <cellStyle name="Accent4 7 3 2" xfId="28582" xr:uid="{00000000-0005-0000-0000-00007E6E0000}"/>
    <cellStyle name="Accent4 7 3 2 2" xfId="28583" xr:uid="{00000000-0005-0000-0000-00007F6E0000}"/>
    <cellStyle name="Accent4 7 3 2_Essbase BS Tax Accounts EOY" xfId="28584" xr:uid="{00000000-0005-0000-0000-0000806E0000}"/>
    <cellStyle name="Accent4 7 3_Essbase BS Tax Accounts EOY" xfId="28585" xr:uid="{00000000-0005-0000-0000-0000816E0000}"/>
    <cellStyle name="Accent4 7 4" xfId="28586" xr:uid="{00000000-0005-0000-0000-0000826E0000}"/>
    <cellStyle name="Accent4 7 4 2" xfId="28587" xr:uid="{00000000-0005-0000-0000-0000836E0000}"/>
    <cellStyle name="Accent4 7 4_Essbase BS Tax Accounts EOY" xfId="28588" xr:uid="{00000000-0005-0000-0000-0000846E0000}"/>
    <cellStyle name="Accent4 7_Essbase BS Tax Accounts EOY" xfId="28589" xr:uid="{00000000-0005-0000-0000-0000856E0000}"/>
    <cellStyle name="Accent4 70" xfId="28590" xr:uid="{00000000-0005-0000-0000-0000866E0000}"/>
    <cellStyle name="Accent4 71" xfId="28591" xr:uid="{00000000-0005-0000-0000-0000876E0000}"/>
    <cellStyle name="Accent4 72" xfId="28592" xr:uid="{00000000-0005-0000-0000-0000886E0000}"/>
    <cellStyle name="Accent4 73" xfId="28593" xr:uid="{00000000-0005-0000-0000-0000896E0000}"/>
    <cellStyle name="Accent4 74" xfId="28594" xr:uid="{00000000-0005-0000-0000-00008A6E0000}"/>
    <cellStyle name="Accent4 75" xfId="28595" xr:uid="{00000000-0005-0000-0000-00008B6E0000}"/>
    <cellStyle name="Accent4 76" xfId="28596" xr:uid="{00000000-0005-0000-0000-00008C6E0000}"/>
    <cellStyle name="Accent4 77" xfId="28597" xr:uid="{00000000-0005-0000-0000-00008D6E0000}"/>
    <cellStyle name="Accent4 78" xfId="28598" xr:uid="{00000000-0005-0000-0000-00008E6E0000}"/>
    <cellStyle name="Accent4 79" xfId="28599" xr:uid="{00000000-0005-0000-0000-00008F6E0000}"/>
    <cellStyle name="Accent4 8" xfId="28600" xr:uid="{00000000-0005-0000-0000-0000906E0000}"/>
    <cellStyle name="Accent4 8 2" xfId="28601" xr:uid="{00000000-0005-0000-0000-0000916E0000}"/>
    <cellStyle name="Accent4 8 2 2" xfId="28602" xr:uid="{00000000-0005-0000-0000-0000926E0000}"/>
    <cellStyle name="Accent4 8 2 2 2" xfId="28603" xr:uid="{00000000-0005-0000-0000-0000936E0000}"/>
    <cellStyle name="Accent4 8 2 2_Essbase BS Tax Accounts EOY" xfId="28604" xr:uid="{00000000-0005-0000-0000-0000946E0000}"/>
    <cellStyle name="Accent4 8 2_Essbase BS Tax Accounts EOY" xfId="28605" xr:uid="{00000000-0005-0000-0000-0000956E0000}"/>
    <cellStyle name="Accent4 8 3" xfId="28606" xr:uid="{00000000-0005-0000-0000-0000966E0000}"/>
    <cellStyle name="Accent4 8 3 2" xfId="28607" xr:uid="{00000000-0005-0000-0000-0000976E0000}"/>
    <cellStyle name="Accent4 8 3 2 2" xfId="28608" xr:uid="{00000000-0005-0000-0000-0000986E0000}"/>
    <cellStyle name="Accent4 8 3 2_Essbase BS Tax Accounts EOY" xfId="28609" xr:uid="{00000000-0005-0000-0000-0000996E0000}"/>
    <cellStyle name="Accent4 8 3_Essbase BS Tax Accounts EOY" xfId="28610" xr:uid="{00000000-0005-0000-0000-00009A6E0000}"/>
    <cellStyle name="Accent4 8 4" xfId="28611" xr:uid="{00000000-0005-0000-0000-00009B6E0000}"/>
    <cellStyle name="Accent4 8 4 2" xfId="28612" xr:uid="{00000000-0005-0000-0000-00009C6E0000}"/>
    <cellStyle name="Accent4 8 4_Essbase BS Tax Accounts EOY" xfId="28613" xr:uid="{00000000-0005-0000-0000-00009D6E0000}"/>
    <cellStyle name="Accent4 8_Essbase BS Tax Accounts EOY" xfId="28614" xr:uid="{00000000-0005-0000-0000-00009E6E0000}"/>
    <cellStyle name="Accent4 80" xfId="28615" xr:uid="{00000000-0005-0000-0000-00009F6E0000}"/>
    <cellStyle name="Accent4 81" xfId="28616" xr:uid="{00000000-0005-0000-0000-0000A06E0000}"/>
    <cellStyle name="Accent4 82" xfId="28617" xr:uid="{00000000-0005-0000-0000-0000A16E0000}"/>
    <cellStyle name="Accent4 83" xfId="28618" xr:uid="{00000000-0005-0000-0000-0000A26E0000}"/>
    <cellStyle name="Accent4 84" xfId="28619" xr:uid="{00000000-0005-0000-0000-0000A36E0000}"/>
    <cellStyle name="Accent4 85" xfId="28620" xr:uid="{00000000-0005-0000-0000-0000A46E0000}"/>
    <cellStyle name="Accent4 86" xfId="28621" xr:uid="{00000000-0005-0000-0000-0000A56E0000}"/>
    <cellStyle name="Accent4 87" xfId="28622" xr:uid="{00000000-0005-0000-0000-0000A66E0000}"/>
    <cellStyle name="Accent4 88" xfId="28623" xr:uid="{00000000-0005-0000-0000-0000A76E0000}"/>
    <cellStyle name="Accent4 89" xfId="28624" xr:uid="{00000000-0005-0000-0000-0000A86E0000}"/>
    <cellStyle name="Accent4 9" xfId="28625" xr:uid="{00000000-0005-0000-0000-0000A96E0000}"/>
    <cellStyle name="Accent4 9 2" xfId="28626" xr:uid="{00000000-0005-0000-0000-0000AA6E0000}"/>
    <cellStyle name="Accent4 9 2 2" xfId="28627" xr:uid="{00000000-0005-0000-0000-0000AB6E0000}"/>
    <cellStyle name="Accent4 9 2 2 2" xfId="28628" xr:uid="{00000000-0005-0000-0000-0000AC6E0000}"/>
    <cellStyle name="Accent4 9 2 2_Essbase BS Tax Accounts EOY" xfId="28629" xr:uid="{00000000-0005-0000-0000-0000AD6E0000}"/>
    <cellStyle name="Accent4 9 2_Essbase BS Tax Accounts EOY" xfId="28630" xr:uid="{00000000-0005-0000-0000-0000AE6E0000}"/>
    <cellStyle name="Accent4 9 3" xfId="28631" xr:uid="{00000000-0005-0000-0000-0000AF6E0000}"/>
    <cellStyle name="Accent4 9 3 2" xfId="28632" xr:uid="{00000000-0005-0000-0000-0000B06E0000}"/>
    <cellStyle name="Accent4 9 3 2 2" xfId="28633" xr:uid="{00000000-0005-0000-0000-0000B16E0000}"/>
    <cellStyle name="Accent4 9 3 2_Essbase BS Tax Accounts EOY" xfId="28634" xr:uid="{00000000-0005-0000-0000-0000B26E0000}"/>
    <cellStyle name="Accent4 9 3_Essbase BS Tax Accounts EOY" xfId="28635" xr:uid="{00000000-0005-0000-0000-0000B36E0000}"/>
    <cellStyle name="Accent4 9 4" xfId="28636" xr:uid="{00000000-0005-0000-0000-0000B46E0000}"/>
    <cellStyle name="Accent4 9 4 2" xfId="28637" xr:uid="{00000000-0005-0000-0000-0000B56E0000}"/>
    <cellStyle name="Accent4 9 4_Essbase BS Tax Accounts EOY" xfId="28638" xr:uid="{00000000-0005-0000-0000-0000B66E0000}"/>
    <cellStyle name="Accent4 9_Essbase BS Tax Accounts EOY" xfId="28639" xr:uid="{00000000-0005-0000-0000-0000B76E0000}"/>
    <cellStyle name="Accent4 90" xfId="28640" xr:uid="{00000000-0005-0000-0000-0000B86E0000}"/>
    <cellStyle name="Accent4 91" xfId="28641" xr:uid="{00000000-0005-0000-0000-0000B96E0000}"/>
    <cellStyle name="Accent4 92" xfId="28642" xr:uid="{00000000-0005-0000-0000-0000BA6E0000}"/>
    <cellStyle name="Accent4 93" xfId="28643" xr:uid="{00000000-0005-0000-0000-0000BB6E0000}"/>
    <cellStyle name="Accent4 94" xfId="28644" xr:uid="{00000000-0005-0000-0000-0000BC6E0000}"/>
    <cellStyle name="Accent4 95" xfId="28645" xr:uid="{00000000-0005-0000-0000-0000BD6E0000}"/>
    <cellStyle name="Accent4 96" xfId="28646" xr:uid="{00000000-0005-0000-0000-0000BE6E0000}"/>
    <cellStyle name="Accent4 97" xfId="28647" xr:uid="{00000000-0005-0000-0000-0000BF6E0000}"/>
    <cellStyle name="Accent4 98" xfId="28648" xr:uid="{00000000-0005-0000-0000-0000C06E0000}"/>
    <cellStyle name="Accent4 99" xfId="28649" xr:uid="{00000000-0005-0000-0000-0000C16E0000}"/>
    <cellStyle name="Accent5" xfId="23" builtinId="45" customBuiltin="1"/>
    <cellStyle name="Accent5 10" xfId="28650" xr:uid="{00000000-0005-0000-0000-0000C36E0000}"/>
    <cellStyle name="Accent5 10 2" xfId="28651" xr:uid="{00000000-0005-0000-0000-0000C46E0000}"/>
    <cellStyle name="Accent5 10 2 2" xfId="28652" xr:uid="{00000000-0005-0000-0000-0000C56E0000}"/>
    <cellStyle name="Accent5 10 2 2 2" xfId="28653" xr:uid="{00000000-0005-0000-0000-0000C66E0000}"/>
    <cellStyle name="Accent5 10 2 2_Essbase BS Tax Accounts EOY" xfId="28654" xr:uid="{00000000-0005-0000-0000-0000C76E0000}"/>
    <cellStyle name="Accent5 10 2_Essbase BS Tax Accounts EOY" xfId="28655" xr:uid="{00000000-0005-0000-0000-0000C86E0000}"/>
    <cellStyle name="Accent5 10 3" xfId="28656" xr:uid="{00000000-0005-0000-0000-0000C96E0000}"/>
    <cellStyle name="Accent5 10 3 2" xfId="28657" xr:uid="{00000000-0005-0000-0000-0000CA6E0000}"/>
    <cellStyle name="Accent5 10 3 2 2" xfId="28658" xr:uid="{00000000-0005-0000-0000-0000CB6E0000}"/>
    <cellStyle name="Accent5 10 3 2_Essbase BS Tax Accounts EOY" xfId="28659" xr:uid="{00000000-0005-0000-0000-0000CC6E0000}"/>
    <cellStyle name="Accent5 10 3_Essbase BS Tax Accounts EOY" xfId="28660" xr:uid="{00000000-0005-0000-0000-0000CD6E0000}"/>
    <cellStyle name="Accent5 10 4" xfId="28661" xr:uid="{00000000-0005-0000-0000-0000CE6E0000}"/>
    <cellStyle name="Accent5 10 4 2" xfId="28662" xr:uid="{00000000-0005-0000-0000-0000CF6E0000}"/>
    <cellStyle name="Accent5 10 4_Essbase BS Tax Accounts EOY" xfId="28663" xr:uid="{00000000-0005-0000-0000-0000D06E0000}"/>
    <cellStyle name="Accent5 10_Essbase BS Tax Accounts EOY" xfId="28664" xr:uid="{00000000-0005-0000-0000-0000D16E0000}"/>
    <cellStyle name="Accent5 11" xfId="28665" xr:uid="{00000000-0005-0000-0000-0000D26E0000}"/>
    <cellStyle name="Accent5 11 2" xfId="28666" xr:uid="{00000000-0005-0000-0000-0000D36E0000}"/>
    <cellStyle name="Accent5 11 2 2" xfId="28667" xr:uid="{00000000-0005-0000-0000-0000D46E0000}"/>
    <cellStyle name="Accent5 11 2 2 2" xfId="28668" xr:uid="{00000000-0005-0000-0000-0000D56E0000}"/>
    <cellStyle name="Accent5 11 2 2_Essbase BS Tax Accounts EOY" xfId="28669" xr:uid="{00000000-0005-0000-0000-0000D66E0000}"/>
    <cellStyle name="Accent5 11 2_Essbase BS Tax Accounts EOY" xfId="28670" xr:uid="{00000000-0005-0000-0000-0000D76E0000}"/>
    <cellStyle name="Accent5 11 3" xfId="28671" xr:uid="{00000000-0005-0000-0000-0000D86E0000}"/>
    <cellStyle name="Accent5 11 3 2" xfId="28672" xr:uid="{00000000-0005-0000-0000-0000D96E0000}"/>
    <cellStyle name="Accent5 11 3 2 2" xfId="28673" xr:uid="{00000000-0005-0000-0000-0000DA6E0000}"/>
    <cellStyle name="Accent5 11 3 2_Essbase BS Tax Accounts EOY" xfId="28674" xr:uid="{00000000-0005-0000-0000-0000DB6E0000}"/>
    <cellStyle name="Accent5 11 3_Essbase BS Tax Accounts EOY" xfId="28675" xr:uid="{00000000-0005-0000-0000-0000DC6E0000}"/>
    <cellStyle name="Accent5 11 4" xfId="28676" xr:uid="{00000000-0005-0000-0000-0000DD6E0000}"/>
    <cellStyle name="Accent5 11 4 2" xfId="28677" xr:uid="{00000000-0005-0000-0000-0000DE6E0000}"/>
    <cellStyle name="Accent5 11 4_Essbase BS Tax Accounts EOY" xfId="28678" xr:uid="{00000000-0005-0000-0000-0000DF6E0000}"/>
    <cellStyle name="Accent5 11_Essbase BS Tax Accounts EOY" xfId="28679" xr:uid="{00000000-0005-0000-0000-0000E06E0000}"/>
    <cellStyle name="Accent5 12" xfId="28680" xr:uid="{00000000-0005-0000-0000-0000E16E0000}"/>
    <cellStyle name="Accent5 12 2" xfId="28681" xr:uid="{00000000-0005-0000-0000-0000E26E0000}"/>
    <cellStyle name="Accent5 12 2 2" xfId="28682" xr:uid="{00000000-0005-0000-0000-0000E36E0000}"/>
    <cellStyle name="Accent5 12 2 2 2" xfId="28683" xr:uid="{00000000-0005-0000-0000-0000E46E0000}"/>
    <cellStyle name="Accent5 12 2 2_Essbase BS Tax Accounts EOY" xfId="28684" xr:uid="{00000000-0005-0000-0000-0000E56E0000}"/>
    <cellStyle name="Accent5 12 2_Essbase BS Tax Accounts EOY" xfId="28685" xr:uid="{00000000-0005-0000-0000-0000E66E0000}"/>
    <cellStyle name="Accent5 12 3" xfId="28686" xr:uid="{00000000-0005-0000-0000-0000E76E0000}"/>
    <cellStyle name="Accent5 12 3 2" xfId="28687" xr:uid="{00000000-0005-0000-0000-0000E86E0000}"/>
    <cellStyle name="Accent5 12 3 2 2" xfId="28688" xr:uid="{00000000-0005-0000-0000-0000E96E0000}"/>
    <cellStyle name="Accent5 12 3 2_Essbase BS Tax Accounts EOY" xfId="28689" xr:uid="{00000000-0005-0000-0000-0000EA6E0000}"/>
    <cellStyle name="Accent5 12 3_Essbase BS Tax Accounts EOY" xfId="28690" xr:uid="{00000000-0005-0000-0000-0000EB6E0000}"/>
    <cellStyle name="Accent5 12 4" xfId="28691" xr:uid="{00000000-0005-0000-0000-0000EC6E0000}"/>
    <cellStyle name="Accent5 12 4 2" xfId="28692" xr:uid="{00000000-0005-0000-0000-0000ED6E0000}"/>
    <cellStyle name="Accent5 12 4_Essbase BS Tax Accounts EOY" xfId="28693" xr:uid="{00000000-0005-0000-0000-0000EE6E0000}"/>
    <cellStyle name="Accent5 12_Essbase BS Tax Accounts EOY" xfId="28694" xr:uid="{00000000-0005-0000-0000-0000EF6E0000}"/>
    <cellStyle name="Accent5 13" xfId="28695" xr:uid="{00000000-0005-0000-0000-0000F06E0000}"/>
    <cellStyle name="Accent5 13 2" xfId="28696" xr:uid="{00000000-0005-0000-0000-0000F16E0000}"/>
    <cellStyle name="Accent5 13 2 2" xfId="28697" xr:uid="{00000000-0005-0000-0000-0000F26E0000}"/>
    <cellStyle name="Accent5 13 2 2 2" xfId="28698" xr:uid="{00000000-0005-0000-0000-0000F36E0000}"/>
    <cellStyle name="Accent5 13 2 2_Essbase BS Tax Accounts EOY" xfId="28699" xr:uid="{00000000-0005-0000-0000-0000F46E0000}"/>
    <cellStyle name="Accent5 13 2_Essbase BS Tax Accounts EOY" xfId="28700" xr:uid="{00000000-0005-0000-0000-0000F56E0000}"/>
    <cellStyle name="Accent5 13 3" xfId="28701" xr:uid="{00000000-0005-0000-0000-0000F66E0000}"/>
    <cellStyle name="Accent5 13 3 2" xfId="28702" xr:uid="{00000000-0005-0000-0000-0000F76E0000}"/>
    <cellStyle name="Accent5 13 3 2 2" xfId="28703" xr:uid="{00000000-0005-0000-0000-0000F86E0000}"/>
    <cellStyle name="Accent5 13 3 2_Essbase BS Tax Accounts EOY" xfId="28704" xr:uid="{00000000-0005-0000-0000-0000F96E0000}"/>
    <cellStyle name="Accent5 13 3_Essbase BS Tax Accounts EOY" xfId="28705" xr:uid="{00000000-0005-0000-0000-0000FA6E0000}"/>
    <cellStyle name="Accent5 13 4" xfId="28706" xr:uid="{00000000-0005-0000-0000-0000FB6E0000}"/>
    <cellStyle name="Accent5 13 4 2" xfId="28707" xr:uid="{00000000-0005-0000-0000-0000FC6E0000}"/>
    <cellStyle name="Accent5 13 4_Essbase BS Tax Accounts EOY" xfId="28708" xr:uid="{00000000-0005-0000-0000-0000FD6E0000}"/>
    <cellStyle name="Accent5 13_Essbase BS Tax Accounts EOY" xfId="28709" xr:uid="{00000000-0005-0000-0000-0000FE6E0000}"/>
    <cellStyle name="Accent5 14" xfId="28710" xr:uid="{00000000-0005-0000-0000-0000FF6E0000}"/>
    <cellStyle name="Accent5 14 2" xfId="28711" xr:uid="{00000000-0005-0000-0000-0000006F0000}"/>
    <cellStyle name="Accent5 14 2 2" xfId="28712" xr:uid="{00000000-0005-0000-0000-0000016F0000}"/>
    <cellStyle name="Accent5 14 2 2 2" xfId="28713" xr:uid="{00000000-0005-0000-0000-0000026F0000}"/>
    <cellStyle name="Accent5 14 2 2_Essbase BS Tax Accounts EOY" xfId="28714" xr:uid="{00000000-0005-0000-0000-0000036F0000}"/>
    <cellStyle name="Accent5 14 2_Essbase BS Tax Accounts EOY" xfId="28715" xr:uid="{00000000-0005-0000-0000-0000046F0000}"/>
    <cellStyle name="Accent5 14 3" xfId="28716" xr:uid="{00000000-0005-0000-0000-0000056F0000}"/>
    <cellStyle name="Accent5 14 3 2" xfId="28717" xr:uid="{00000000-0005-0000-0000-0000066F0000}"/>
    <cellStyle name="Accent5 14 3 2 2" xfId="28718" xr:uid="{00000000-0005-0000-0000-0000076F0000}"/>
    <cellStyle name="Accent5 14 3 2_Essbase BS Tax Accounts EOY" xfId="28719" xr:uid="{00000000-0005-0000-0000-0000086F0000}"/>
    <cellStyle name="Accent5 14 3_Essbase BS Tax Accounts EOY" xfId="28720" xr:uid="{00000000-0005-0000-0000-0000096F0000}"/>
    <cellStyle name="Accent5 14 4" xfId="28721" xr:uid="{00000000-0005-0000-0000-00000A6F0000}"/>
    <cellStyle name="Accent5 14 4 2" xfId="28722" xr:uid="{00000000-0005-0000-0000-00000B6F0000}"/>
    <cellStyle name="Accent5 14 4_Essbase BS Tax Accounts EOY" xfId="28723" xr:uid="{00000000-0005-0000-0000-00000C6F0000}"/>
    <cellStyle name="Accent5 14_Essbase BS Tax Accounts EOY" xfId="28724" xr:uid="{00000000-0005-0000-0000-00000D6F0000}"/>
    <cellStyle name="Accent5 15" xfId="28725" xr:uid="{00000000-0005-0000-0000-00000E6F0000}"/>
    <cellStyle name="Accent5 15 2" xfId="28726" xr:uid="{00000000-0005-0000-0000-00000F6F0000}"/>
    <cellStyle name="Accent5 15 2 2" xfId="28727" xr:uid="{00000000-0005-0000-0000-0000106F0000}"/>
    <cellStyle name="Accent5 15 2 2 2" xfId="28728" xr:uid="{00000000-0005-0000-0000-0000116F0000}"/>
    <cellStyle name="Accent5 15 2 2_Essbase BS Tax Accounts EOY" xfId="28729" xr:uid="{00000000-0005-0000-0000-0000126F0000}"/>
    <cellStyle name="Accent5 15 2_Essbase BS Tax Accounts EOY" xfId="28730" xr:uid="{00000000-0005-0000-0000-0000136F0000}"/>
    <cellStyle name="Accent5 15 3" xfId="28731" xr:uid="{00000000-0005-0000-0000-0000146F0000}"/>
    <cellStyle name="Accent5 15 3 2" xfId="28732" xr:uid="{00000000-0005-0000-0000-0000156F0000}"/>
    <cellStyle name="Accent5 15 3 2 2" xfId="28733" xr:uid="{00000000-0005-0000-0000-0000166F0000}"/>
    <cellStyle name="Accent5 15 3 2_Essbase BS Tax Accounts EOY" xfId="28734" xr:uid="{00000000-0005-0000-0000-0000176F0000}"/>
    <cellStyle name="Accent5 15 3_Essbase BS Tax Accounts EOY" xfId="28735" xr:uid="{00000000-0005-0000-0000-0000186F0000}"/>
    <cellStyle name="Accent5 15 4" xfId="28736" xr:uid="{00000000-0005-0000-0000-0000196F0000}"/>
    <cellStyle name="Accent5 15 4 2" xfId="28737" xr:uid="{00000000-0005-0000-0000-00001A6F0000}"/>
    <cellStyle name="Accent5 15 4_Essbase BS Tax Accounts EOY" xfId="28738" xr:uid="{00000000-0005-0000-0000-00001B6F0000}"/>
    <cellStyle name="Accent5 15_Essbase BS Tax Accounts EOY" xfId="28739" xr:uid="{00000000-0005-0000-0000-00001C6F0000}"/>
    <cellStyle name="Accent5 16" xfId="28740" xr:uid="{00000000-0005-0000-0000-00001D6F0000}"/>
    <cellStyle name="Accent5 16 2" xfId="28741" xr:uid="{00000000-0005-0000-0000-00001E6F0000}"/>
    <cellStyle name="Accent5 16 2 2" xfId="28742" xr:uid="{00000000-0005-0000-0000-00001F6F0000}"/>
    <cellStyle name="Accent5 16 2 2 2" xfId="28743" xr:uid="{00000000-0005-0000-0000-0000206F0000}"/>
    <cellStyle name="Accent5 16 2 2_Essbase BS Tax Accounts EOY" xfId="28744" xr:uid="{00000000-0005-0000-0000-0000216F0000}"/>
    <cellStyle name="Accent5 16 2_Essbase BS Tax Accounts EOY" xfId="28745" xr:uid="{00000000-0005-0000-0000-0000226F0000}"/>
    <cellStyle name="Accent5 16 3" xfId="28746" xr:uid="{00000000-0005-0000-0000-0000236F0000}"/>
    <cellStyle name="Accent5 16 3 2" xfId="28747" xr:uid="{00000000-0005-0000-0000-0000246F0000}"/>
    <cellStyle name="Accent5 16 3 2 2" xfId="28748" xr:uid="{00000000-0005-0000-0000-0000256F0000}"/>
    <cellStyle name="Accent5 16 3 2_Essbase BS Tax Accounts EOY" xfId="28749" xr:uid="{00000000-0005-0000-0000-0000266F0000}"/>
    <cellStyle name="Accent5 16 3_Essbase BS Tax Accounts EOY" xfId="28750" xr:uid="{00000000-0005-0000-0000-0000276F0000}"/>
    <cellStyle name="Accent5 16 4" xfId="28751" xr:uid="{00000000-0005-0000-0000-0000286F0000}"/>
    <cellStyle name="Accent5 16 4 2" xfId="28752" xr:uid="{00000000-0005-0000-0000-0000296F0000}"/>
    <cellStyle name="Accent5 16 4_Essbase BS Tax Accounts EOY" xfId="28753" xr:uid="{00000000-0005-0000-0000-00002A6F0000}"/>
    <cellStyle name="Accent5 16_Essbase BS Tax Accounts EOY" xfId="28754" xr:uid="{00000000-0005-0000-0000-00002B6F0000}"/>
    <cellStyle name="Accent5 17" xfId="28755" xr:uid="{00000000-0005-0000-0000-00002C6F0000}"/>
    <cellStyle name="Accent5 17 2" xfId="28756" xr:uid="{00000000-0005-0000-0000-00002D6F0000}"/>
    <cellStyle name="Accent5 17 2 2" xfId="28757" xr:uid="{00000000-0005-0000-0000-00002E6F0000}"/>
    <cellStyle name="Accent5 17 2 2 2" xfId="28758" xr:uid="{00000000-0005-0000-0000-00002F6F0000}"/>
    <cellStyle name="Accent5 17 2 2_Essbase BS Tax Accounts EOY" xfId="28759" xr:uid="{00000000-0005-0000-0000-0000306F0000}"/>
    <cellStyle name="Accent5 17 2_Essbase BS Tax Accounts EOY" xfId="28760" xr:uid="{00000000-0005-0000-0000-0000316F0000}"/>
    <cellStyle name="Accent5 17 3" xfId="28761" xr:uid="{00000000-0005-0000-0000-0000326F0000}"/>
    <cellStyle name="Accent5 17 3 2" xfId="28762" xr:uid="{00000000-0005-0000-0000-0000336F0000}"/>
    <cellStyle name="Accent5 17 3 2 2" xfId="28763" xr:uid="{00000000-0005-0000-0000-0000346F0000}"/>
    <cellStyle name="Accent5 17 3 2_Essbase BS Tax Accounts EOY" xfId="28764" xr:uid="{00000000-0005-0000-0000-0000356F0000}"/>
    <cellStyle name="Accent5 17 3_Essbase BS Tax Accounts EOY" xfId="28765" xr:uid="{00000000-0005-0000-0000-0000366F0000}"/>
    <cellStyle name="Accent5 17 4" xfId="28766" xr:uid="{00000000-0005-0000-0000-0000376F0000}"/>
    <cellStyle name="Accent5 17 4 2" xfId="28767" xr:uid="{00000000-0005-0000-0000-0000386F0000}"/>
    <cellStyle name="Accent5 17 4_Essbase BS Tax Accounts EOY" xfId="28768" xr:uid="{00000000-0005-0000-0000-0000396F0000}"/>
    <cellStyle name="Accent5 17_Essbase BS Tax Accounts EOY" xfId="28769" xr:uid="{00000000-0005-0000-0000-00003A6F0000}"/>
    <cellStyle name="Accent5 18" xfId="28770" xr:uid="{00000000-0005-0000-0000-00003B6F0000}"/>
    <cellStyle name="Accent5 18 2" xfId="28771" xr:uid="{00000000-0005-0000-0000-00003C6F0000}"/>
    <cellStyle name="Accent5 18 2 2" xfId="28772" xr:uid="{00000000-0005-0000-0000-00003D6F0000}"/>
    <cellStyle name="Accent5 18 2 2 2" xfId="28773" xr:uid="{00000000-0005-0000-0000-00003E6F0000}"/>
    <cellStyle name="Accent5 18 2 2_Essbase BS Tax Accounts EOY" xfId="28774" xr:uid="{00000000-0005-0000-0000-00003F6F0000}"/>
    <cellStyle name="Accent5 18 2_Essbase BS Tax Accounts EOY" xfId="28775" xr:uid="{00000000-0005-0000-0000-0000406F0000}"/>
    <cellStyle name="Accent5 18 3" xfId="28776" xr:uid="{00000000-0005-0000-0000-0000416F0000}"/>
    <cellStyle name="Accent5 18 3 2" xfId="28777" xr:uid="{00000000-0005-0000-0000-0000426F0000}"/>
    <cellStyle name="Accent5 18 3 2 2" xfId="28778" xr:uid="{00000000-0005-0000-0000-0000436F0000}"/>
    <cellStyle name="Accent5 18 3 2_Essbase BS Tax Accounts EOY" xfId="28779" xr:uid="{00000000-0005-0000-0000-0000446F0000}"/>
    <cellStyle name="Accent5 18 3_Essbase BS Tax Accounts EOY" xfId="28780" xr:uid="{00000000-0005-0000-0000-0000456F0000}"/>
    <cellStyle name="Accent5 18 4" xfId="28781" xr:uid="{00000000-0005-0000-0000-0000466F0000}"/>
    <cellStyle name="Accent5 18 4 2" xfId="28782" xr:uid="{00000000-0005-0000-0000-0000476F0000}"/>
    <cellStyle name="Accent5 18 4_Essbase BS Tax Accounts EOY" xfId="28783" xr:uid="{00000000-0005-0000-0000-0000486F0000}"/>
    <cellStyle name="Accent5 18_Essbase BS Tax Accounts EOY" xfId="28784" xr:uid="{00000000-0005-0000-0000-0000496F0000}"/>
    <cellStyle name="Accent5 19" xfId="28785" xr:uid="{00000000-0005-0000-0000-00004A6F0000}"/>
    <cellStyle name="Accent5 19 2" xfId="28786" xr:uid="{00000000-0005-0000-0000-00004B6F0000}"/>
    <cellStyle name="Accent5 19 2 2" xfId="28787" xr:uid="{00000000-0005-0000-0000-00004C6F0000}"/>
    <cellStyle name="Accent5 19 2 2 2" xfId="28788" xr:uid="{00000000-0005-0000-0000-00004D6F0000}"/>
    <cellStyle name="Accent5 19 2 2_Essbase BS Tax Accounts EOY" xfId="28789" xr:uid="{00000000-0005-0000-0000-00004E6F0000}"/>
    <cellStyle name="Accent5 19 2_Essbase BS Tax Accounts EOY" xfId="28790" xr:uid="{00000000-0005-0000-0000-00004F6F0000}"/>
    <cellStyle name="Accent5 19 3" xfId="28791" xr:uid="{00000000-0005-0000-0000-0000506F0000}"/>
    <cellStyle name="Accent5 19 3 2" xfId="28792" xr:uid="{00000000-0005-0000-0000-0000516F0000}"/>
    <cellStyle name="Accent5 19 3 2 2" xfId="28793" xr:uid="{00000000-0005-0000-0000-0000526F0000}"/>
    <cellStyle name="Accent5 19 3 2_Essbase BS Tax Accounts EOY" xfId="28794" xr:uid="{00000000-0005-0000-0000-0000536F0000}"/>
    <cellStyle name="Accent5 19 3_Essbase BS Tax Accounts EOY" xfId="28795" xr:uid="{00000000-0005-0000-0000-0000546F0000}"/>
    <cellStyle name="Accent5 19 4" xfId="28796" xr:uid="{00000000-0005-0000-0000-0000556F0000}"/>
    <cellStyle name="Accent5 19 4 2" xfId="28797" xr:uid="{00000000-0005-0000-0000-0000566F0000}"/>
    <cellStyle name="Accent5 19 4_Essbase BS Tax Accounts EOY" xfId="28798" xr:uid="{00000000-0005-0000-0000-0000576F0000}"/>
    <cellStyle name="Accent5 19_Essbase BS Tax Accounts EOY" xfId="28799" xr:uid="{00000000-0005-0000-0000-0000586F0000}"/>
    <cellStyle name="Accent5 2" xfId="28800" xr:uid="{00000000-0005-0000-0000-0000596F0000}"/>
    <cellStyle name="Accent5 2 2" xfId="28801" xr:uid="{00000000-0005-0000-0000-00005A6F0000}"/>
    <cellStyle name="Accent5 2 2 2" xfId="28802" xr:uid="{00000000-0005-0000-0000-00005B6F0000}"/>
    <cellStyle name="Accent5 2 2 2 2" xfId="28803" xr:uid="{00000000-0005-0000-0000-00005C6F0000}"/>
    <cellStyle name="Accent5 2 2 2 2 2" xfId="28804" xr:uid="{00000000-0005-0000-0000-00005D6F0000}"/>
    <cellStyle name="Accent5 2 2 2 2_Essbase BS Tax Accounts EOY" xfId="28805" xr:uid="{00000000-0005-0000-0000-00005E6F0000}"/>
    <cellStyle name="Accent5 2 2 2_Essbase BS Tax Accounts EOY" xfId="28806" xr:uid="{00000000-0005-0000-0000-00005F6F0000}"/>
    <cellStyle name="Accent5 2 2 3" xfId="28807" xr:uid="{00000000-0005-0000-0000-0000606F0000}"/>
    <cellStyle name="Accent5 2 2 3 2" xfId="28808" xr:uid="{00000000-0005-0000-0000-0000616F0000}"/>
    <cellStyle name="Accent5 2 2 3 2 2" xfId="28809" xr:uid="{00000000-0005-0000-0000-0000626F0000}"/>
    <cellStyle name="Accent5 2 2 3 2_Essbase BS Tax Accounts EOY" xfId="28810" xr:uid="{00000000-0005-0000-0000-0000636F0000}"/>
    <cellStyle name="Accent5 2 2 3_Essbase BS Tax Accounts EOY" xfId="28811" xr:uid="{00000000-0005-0000-0000-0000646F0000}"/>
    <cellStyle name="Accent5 2 2 4" xfId="28812" xr:uid="{00000000-0005-0000-0000-0000656F0000}"/>
    <cellStyle name="Accent5 2 2 4 2" xfId="28813" xr:uid="{00000000-0005-0000-0000-0000666F0000}"/>
    <cellStyle name="Accent5 2 2 4_Essbase BS Tax Accounts EOY" xfId="28814" xr:uid="{00000000-0005-0000-0000-0000676F0000}"/>
    <cellStyle name="Accent5 2 2_Essbase BS Tax Accounts EOY" xfId="28815" xr:uid="{00000000-0005-0000-0000-0000686F0000}"/>
    <cellStyle name="Accent5 2 3" xfId="28816" xr:uid="{00000000-0005-0000-0000-0000696F0000}"/>
    <cellStyle name="Accent5 2 3 2" xfId="28817" xr:uid="{00000000-0005-0000-0000-00006A6F0000}"/>
    <cellStyle name="Accent5 2 3 2 2" xfId="28818" xr:uid="{00000000-0005-0000-0000-00006B6F0000}"/>
    <cellStyle name="Accent5 2 3 2 2 2" xfId="28819" xr:uid="{00000000-0005-0000-0000-00006C6F0000}"/>
    <cellStyle name="Accent5 2 3 2 2_Essbase BS Tax Accounts EOY" xfId="28820" xr:uid="{00000000-0005-0000-0000-00006D6F0000}"/>
    <cellStyle name="Accent5 2 3 2_Essbase BS Tax Accounts EOY" xfId="28821" xr:uid="{00000000-0005-0000-0000-00006E6F0000}"/>
    <cellStyle name="Accent5 2 3 3" xfId="28822" xr:uid="{00000000-0005-0000-0000-00006F6F0000}"/>
    <cellStyle name="Accent5 2 3 3 2" xfId="28823" xr:uid="{00000000-0005-0000-0000-0000706F0000}"/>
    <cellStyle name="Accent5 2 3 3 2 2" xfId="28824" xr:uid="{00000000-0005-0000-0000-0000716F0000}"/>
    <cellStyle name="Accent5 2 3 3 2_Essbase BS Tax Accounts EOY" xfId="28825" xr:uid="{00000000-0005-0000-0000-0000726F0000}"/>
    <cellStyle name="Accent5 2 3 3_Essbase BS Tax Accounts EOY" xfId="28826" xr:uid="{00000000-0005-0000-0000-0000736F0000}"/>
    <cellStyle name="Accent5 2 3 4" xfId="28827" xr:uid="{00000000-0005-0000-0000-0000746F0000}"/>
    <cellStyle name="Accent5 2 3 4 2" xfId="28828" xr:uid="{00000000-0005-0000-0000-0000756F0000}"/>
    <cellStyle name="Accent5 2 3 4 2 2" xfId="28829" xr:uid="{00000000-0005-0000-0000-0000766F0000}"/>
    <cellStyle name="Accent5 2 3 4 2_Essbase BS Tax Accounts EOY" xfId="28830" xr:uid="{00000000-0005-0000-0000-0000776F0000}"/>
    <cellStyle name="Accent5 2 3 4 3" xfId="28831" xr:uid="{00000000-0005-0000-0000-0000786F0000}"/>
    <cellStyle name="Accent5 2 3 4_Essbase BS Tax Accounts EOY" xfId="28832" xr:uid="{00000000-0005-0000-0000-0000796F0000}"/>
    <cellStyle name="Accent5 2 3 5" xfId="28833" xr:uid="{00000000-0005-0000-0000-00007A6F0000}"/>
    <cellStyle name="Accent5 2 3 5 2" xfId="28834" xr:uid="{00000000-0005-0000-0000-00007B6F0000}"/>
    <cellStyle name="Accent5 2 3 5_Essbase BS Tax Accounts EOY" xfId="28835" xr:uid="{00000000-0005-0000-0000-00007C6F0000}"/>
    <cellStyle name="Accent5 2 3 6" xfId="28836" xr:uid="{00000000-0005-0000-0000-00007D6F0000}"/>
    <cellStyle name="Accent5 2 3_Basis Info" xfId="28837" xr:uid="{00000000-0005-0000-0000-00007E6F0000}"/>
    <cellStyle name="Accent5 2 4" xfId="28838" xr:uid="{00000000-0005-0000-0000-00007F6F0000}"/>
    <cellStyle name="Accent5 2 4 2" xfId="28839" xr:uid="{00000000-0005-0000-0000-0000806F0000}"/>
    <cellStyle name="Accent5 2 4 2 2" xfId="28840" xr:uid="{00000000-0005-0000-0000-0000816F0000}"/>
    <cellStyle name="Accent5 2 4 2_Essbase BS Tax Accounts EOY" xfId="28841" xr:uid="{00000000-0005-0000-0000-0000826F0000}"/>
    <cellStyle name="Accent5 2 4 3" xfId="28842" xr:uid="{00000000-0005-0000-0000-0000836F0000}"/>
    <cellStyle name="Accent5 2 4_Essbase BS Tax Accounts EOY" xfId="28843" xr:uid="{00000000-0005-0000-0000-0000846F0000}"/>
    <cellStyle name="Accent5 2 5" xfId="28844" xr:uid="{00000000-0005-0000-0000-0000856F0000}"/>
    <cellStyle name="Accent5 2 5 2" xfId="28845" xr:uid="{00000000-0005-0000-0000-0000866F0000}"/>
    <cellStyle name="Accent5 2 5_Essbase BS Tax Accounts EOY" xfId="28846" xr:uid="{00000000-0005-0000-0000-0000876F0000}"/>
    <cellStyle name="Accent5 2 6" xfId="28847" xr:uid="{00000000-0005-0000-0000-0000886F0000}"/>
    <cellStyle name="Accent5 2 7" xfId="28848" xr:uid="{00000000-0005-0000-0000-0000896F0000}"/>
    <cellStyle name="Accent5 2_Essbase BS Tax Accounts EOY" xfId="28849" xr:uid="{00000000-0005-0000-0000-00008A6F0000}"/>
    <cellStyle name="Accent5 20" xfId="28850" xr:uid="{00000000-0005-0000-0000-00008B6F0000}"/>
    <cellStyle name="Accent5 20 2" xfId="28851" xr:uid="{00000000-0005-0000-0000-00008C6F0000}"/>
    <cellStyle name="Accent5 20 2 2" xfId="28852" xr:uid="{00000000-0005-0000-0000-00008D6F0000}"/>
    <cellStyle name="Accent5 20 2 2 2" xfId="28853" xr:uid="{00000000-0005-0000-0000-00008E6F0000}"/>
    <cellStyle name="Accent5 20 2 2_Essbase BS Tax Accounts EOY" xfId="28854" xr:uid="{00000000-0005-0000-0000-00008F6F0000}"/>
    <cellStyle name="Accent5 20 2_Essbase BS Tax Accounts EOY" xfId="28855" xr:uid="{00000000-0005-0000-0000-0000906F0000}"/>
    <cellStyle name="Accent5 20 3" xfId="28856" xr:uid="{00000000-0005-0000-0000-0000916F0000}"/>
    <cellStyle name="Accent5 20 3 2" xfId="28857" xr:uid="{00000000-0005-0000-0000-0000926F0000}"/>
    <cellStyle name="Accent5 20 3 2 2" xfId="28858" xr:uid="{00000000-0005-0000-0000-0000936F0000}"/>
    <cellStyle name="Accent5 20 3 2_Essbase BS Tax Accounts EOY" xfId="28859" xr:uid="{00000000-0005-0000-0000-0000946F0000}"/>
    <cellStyle name="Accent5 20 3_Essbase BS Tax Accounts EOY" xfId="28860" xr:uid="{00000000-0005-0000-0000-0000956F0000}"/>
    <cellStyle name="Accent5 20 4" xfId="28861" xr:uid="{00000000-0005-0000-0000-0000966F0000}"/>
    <cellStyle name="Accent5 20 4 2" xfId="28862" xr:uid="{00000000-0005-0000-0000-0000976F0000}"/>
    <cellStyle name="Accent5 20 4_Essbase BS Tax Accounts EOY" xfId="28863" xr:uid="{00000000-0005-0000-0000-0000986F0000}"/>
    <cellStyle name="Accent5 20_Essbase BS Tax Accounts EOY" xfId="28864" xr:uid="{00000000-0005-0000-0000-0000996F0000}"/>
    <cellStyle name="Accent5 21" xfId="28865" xr:uid="{00000000-0005-0000-0000-00009A6F0000}"/>
    <cellStyle name="Accent5 21 2" xfId="28866" xr:uid="{00000000-0005-0000-0000-00009B6F0000}"/>
    <cellStyle name="Accent5 21 2 2" xfId="28867" xr:uid="{00000000-0005-0000-0000-00009C6F0000}"/>
    <cellStyle name="Accent5 21 2 2 2" xfId="28868" xr:uid="{00000000-0005-0000-0000-00009D6F0000}"/>
    <cellStyle name="Accent5 21 2 2_Essbase BS Tax Accounts EOY" xfId="28869" xr:uid="{00000000-0005-0000-0000-00009E6F0000}"/>
    <cellStyle name="Accent5 21 2_Essbase BS Tax Accounts EOY" xfId="28870" xr:uid="{00000000-0005-0000-0000-00009F6F0000}"/>
    <cellStyle name="Accent5 21 3" xfId="28871" xr:uid="{00000000-0005-0000-0000-0000A06F0000}"/>
    <cellStyle name="Accent5 21 3 2" xfId="28872" xr:uid="{00000000-0005-0000-0000-0000A16F0000}"/>
    <cellStyle name="Accent5 21 3 2 2" xfId="28873" xr:uid="{00000000-0005-0000-0000-0000A26F0000}"/>
    <cellStyle name="Accent5 21 3 2_Essbase BS Tax Accounts EOY" xfId="28874" xr:uid="{00000000-0005-0000-0000-0000A36F0000}"/>
    <cellStyle name="Accent5 21 3_Essbase BS Tax Accounts EOY" xfId="28875" xr:uid="{00000000-0005-0000-0000-0000A46F0000}"/>
    <cellStyle name="Accent5 21 4" xfId="28876" xr:uid="{00000000-0005-0000-0000-0000A56F0000}"/>
    <cellStyle name="Accent5 21 4 2" xfId="28877" xr:uid="{00000000-0005-0000-0000-0000A66F0000}"/>
    <cellStyle name="Accent5 21 4_Essbase BS Tax Accounts EOY" xfId="28878" xr:uid="{00000000-0005-0000-0000-0000A76F0000}"/>
    <cellStyle name="Accent5 21_Essbase BS Tax Accounts EOY" xfId="28879" xr:uid="{00000000-0005-0000-0000-0000A86F0000}"/>
    <cellStyle name="Accent5 22" xfId="28880" xr:uid="{00000000-0005-0000-0000-0000A96F0000}"/>
    <cellStyle name="Accent5 22 2" xfId="28881" xr:uid="{00000000-0005-0000-0000-0000AA6F0000}"/>
    <cellStyle name="Accent5 22 2 2" xfId="28882" xr:uid="{00000000-0005-0000-0000-0000AB6F0000}"/>
    <cellStyle name="Accent5 22 2 2 2" xfId="28883" xr:uid="{00000000-0005-0000-0000-0000AC6F0000}"/>
    <cellStyle name="Accent5 22 2 2_Essbase BS Tax Accounts EOY" xfId="28884" xr:uid="{00000000-0005-0000-0000-0000AD6F0000}"/>
    <cellStyle name="Accent5 22 2_Essbase BS Tax Accounts EOY" xfId="28885" xr:uid="{00000000-0005-0000-0000-0000AE6F0000}"/>
    <cellStyle name="Accent5 22 3" xfId="28886" xr:uid="{00000000-0005-0000-0000-0000AF6F0000}"/>
    <cellStyle name="Accent5 22 3 2" xfId="28887" xr:uid="{00000000-0005-0000-0000-0000B06F0000}"/>
    <cellStyle name="Accent5 22 3 2 2" xfId="28888" xr:uid="{00000000-0005-0000-0000-0000B16F0000}"/>
    <cellStyle name="Accent5 22 3 2_Essbase BS Tax Accounts EOY" xfId="28889" xr:uid="{00000000-0005-0000-0000-0000B26F0000}"/>
    <cellStyle name="Accent5 22 3_Essbase BS Tax Accounts EOY" xfId="28890" xr:uid="{00000000-0005-0000-0000-0000B36F0000}"/>
    <cellStyle name="Accent5 22 4" xfId="28891" xr:uid="{00000000-0005-0000-0000-0000B46F0000}"/>
    <cellStyle name="Accent5 22 4 2" xfId="28892" xr:uid="{00000000-0005-0000-0000-0000B56F0000}"/>
    <cellStyle name="Accent5 22 4_Essbase BS Tax Accounts EOY" xfId="28893" xr:uid="{00000000-0005-0000-0000-0000B66F0000}"/>
    <cellStyle name="Accent5 22_Essbase BS Tax Accounts EOY" xfId="28894" xr:uid="{00000000-0005-0000-0000-0000B76F0000}"/>
    <cellStyle name="Accent5 23" xfId="28895" xr:uid="{00000000-0005-0000-0000-0000B86F0000}"/>
    <cellStyle name="Accent5 23 2" xfId="28896" xr:uid="{00000000-0005-0000-0000-0000B96F0000}"/>
    <cellStyle name="Accent5 23 2 2" xfId="28897" xr:uid="{00000000-0005-0000-0000-0000BA6F0000}"/>
    <cellStyle name="Accent5 23 2 2 2" xfId="28898" xr:uid="{00000000-0005-0000-0000-0000BB6F0000}"/>
    <cellStyle name="Accent5 23 2 2_Essbase BS Tax Accounts EOY" xfId="28899" xr:uid="{00000000-0005-0000-0000-0000BC6F0000}"/>
    <cellStyle name="Accent5 23 2_Essbase BS Tax Accounts EOY" xfId="28900" xr:uid="{00000000-0005-0000-0000-0000BD6F0000}"/>
    <cellStyle name="Accent5 23 3" xfId="28901" xr:uid="{00000000-0005-0000-0000-0000BE6F0000}"/>
    <cellStyle name="Accent5 23 3 2" xfId="28902" xr:uid="{00000000-0005-0000-0000-0000BF6F0000}"/>
    <cellStyle name="Accent5 23 3 2 2" xfId="28903" xr:uid="{00000000-0005-0000-0000-0000C06F0000}"/>
    <cellStyle name="Accent5 23 3 2_Essbase BS Tax Accounts EOY" xfId="28904" xr:uid="{00000000-0005-0000-0000-0000C16F0000}"/>
    <cellStyle name="Accent5 23 3_Essbase BS Tax Accounts EOY" xfId="28905" xr:uid="{00000000-0005-0000-0000-0000C26F0000}"/>
    <cellStyle name="Accent5 23 4" xfId="28906" xr:uid="{00000000-0005-0000-0000-0000C36F0000}"/>
    <cellStyle name="Accent5 23 4 2" xfId="28907" xr:uid="{00000000-0005-0000-0000-0000C46F0000}"/>
    <cellStyle name="Accent5 23 4 2 2" xfId="28908" xr:uid="{00000000-0005-0000-0000-0000C56F0000}"/>
    <cellStyle name="Accent5 23 4 2_Essbase BS Tax Accounts EOY" xfId="28909" xr:uid="{00000000-0005-0000-0000-0000C66F0000}"/>
    <cellStyle name="Accent5 23 4_Essbase BS Tax Accounts EOY" xfId="28910" xr:uid="{00000000-0005-0000-0000-0000C76F0000}"/>
    <cellStyle name="Accent5 23 5" xfId="28911" xr:uid="{00000000-0005-0000-0000-0000C86F0000}"/>
    <cellStyle name="Accent5 23 5 2" xfId="28912" xr:uid="{00000000-0005-0000-0000-0000C96F0000}"/>
    <cellStyle name="Accent5 23 5_Essbase BS Tax Accounts EOY" xfId="28913" xr:uid="{00000000-0005-0000-0000-0000CA6F0000}"/>
    <cellStyle name="Accent5 23_Essbase BS Tax Accounts EOY" xfId="28914" xr:uid="{00000000-0005-0000-0000-0000CB6F0000}"/>
    <cellStyle name="Accent5 24" xfId="28915" xr:uid="{00000000-0005-0000-0000-0000CC6F0000}"/>
    <cellStyle name="Accent5 24 2" xfId="28916" xr:uid="{00000000-0005-0000-0000-0000CD6F0000}"/>
    <cellStyle name="Accent5 24 2 2" xfId="28917" xr:uid="{00000000-0005-0000-0000-0000CE6F0000}"/>
    <cellStyle name="Accent5 24 2 2 2" xfId="28918" xr:uid="{00000000-0005-0000-0000-0000CF6F0000}"/>
    <cellStyle name="Accent5 24 2 2 2 2" xfId="28919" xr:uid="{00000000-0005-0000-0000-0000D06F0000}"/>
    <cellStyle name="Accent5 24 2 2 2_Essbase BS Tax Accounts EOY" xfId="28920" xr:uid="{00000000-0005-0000-0000-0000D16F0000}"/>
    <cellStyle name="Accent5 24 2 2_Essbase BS Tax Accounts EOY" xfId="28921" xr:uid="{00000000-0005-0000-0000-0000D26F0000}"/>
    <cellStyle name="Accent5 24 2 3" xfId="28922" xr:uid="{00000000-0005-0000-0000-0000D36F0000}"/>
    <cellStyle name="Accent5 24 2 3 2" xfId="28923" xr:uid="{00000000-0005-0000-0000-0000D46F0000}"/>
    <cellStyle name="Accent5 24 2 3_Essbase BS Tax Accounts EOY" xfId="28924" xr:uid="{00000000-0005-0000-0000-0000D56F0000}"/>
    <cellStyle name="Accent5 24 2 4" xfId="28925" xr:uid="{00000000-0005-0000-0000-0000D66F0000}"/>
    <cellStyle name="Accent5 24 2 5" xfId="28926" xr:uid="{00000000-0005-0000-0000-0000D76F0000}"/>
    <cellStyle name="Accent5 24 2 6" xfId="28927" xr:uid="{00000000-0005-0000-0000-0000D86F0000}"/>
    <cellStyle name="Accent5 24 2 7" xfId="28928" xr:uid="{00000000-0005-0000-0000-0000D96F0000}"/>
    <cellStyle name="Accent5 24 2_Essbase BS Tax Accounts EOY" xfId="28929" xr:uid="{00000000-0005-0000-0000-0000DA6F0000}"/>
    <cellStyle name="Accent5 24 3" xfId="28930" xr:uid="{00000000-0005-0000-0000-0000DB6F0000}"/>
    <cellStyle name="Accent5 24 3 2" xfId="28931" xr:uid="{00000000-0005-0000-0000-0000DC6F0000}"/>
    <cellStyle name="Accent5 24 3 2 2" xfId="28932" xr:uid="{00000000-0005-0000-0000-0000DD6F0000}"/>
    <cellStyle name="Accent5 24 3 2_Essbase BS Tax Accounts EOY" xfId="28933" xr:uid="{00000000-0005-0000-0000-0000DE6F0000}"/>
    <cellStyle name="Accent5 24 3 3" xfId="28934" xr:uid="{00000000-0005-0000-0000-0000DF6F0000}"/>
    <cellStyle name="Accent5 24 3_Essbase BS Tax Accounts EOY" xfId="28935" xr:uid="{00000000-0005-0000-0000-0000E06F0000}"/>
    <cellStyle name="Accent5 24 4" xfId="28936" xr:uid="{00000000-0005-0000-0000-0000E16F0000}"/>
    <cellStyle name="Accent5 24 4 2" xfId="28937" xr:uid="{00000000-0005-0000-0000-0000E26F0000}"/>
    <cellStyle name="Accent5 24 4_Essbase BS Tax Accounts EOY" xfId="28938" xr:uid="{00000000-0005-0000-0000-0000E36F0000}"/>
    <cellStyle name="Accent5 24 5" xfId="28939" xr:uid="{00000000-0005-0000-0000-0000E46F0000}"/>
    <cellStyle name="Accent5 24 5 2" xfId="28940" xr:uid="{00000000-0005-0000-0000-0000E56F0000}"/>
    <cellStyle name="Accent5 24 5_Essbase BS Tax Accounts EOY" xfId="28941" xr:uid="{00000000-0005-0000-0000-0000E66F0000}"/>
    <cellStyle name="Accent5 24 6" xfId="28942" xr:uid="{00000000-0005-0000-0000-0000E76F0000}"/>
    <cellStyle name="Accent5 24 7" xfId="28943" xr:uid="{00000000-0005-0000-0000-0000E86F0000}"/>
    <cellStyle name="Accent5 24_Basis Detail" xfId="28944" xr:uid="{00000000-0005-0000-0000-0000E96F0000}"/>
    <cellStyle name="Accent5 25" xfId="28945" xr:uid="{00000000-0005-0000-0000-0000EA6F0000}"/>
    <cellStyle name="Accent5 25 2" xfId="28946" xr:uid="{00000000-0005-0000-0000-0000EB6F0000}"/>
    <cellStyle name="Accent5 25 2 2" xfId="28947" xr:uid="{00000000-0005-0000-0000-0000EC6F0000}"/>
    <cellStyle name="Accent5 25 2 2 2" xfId="28948" xr:uid="{00000000-0005-0000-0000-0000ED6F0000}"/>
    <cellStyle name="Accent5 25 2 2_Essbase BS Tax Accounts EOY" xfId="28949" xr:uid="{00000000-0005-0000-0000-0000EE6F0000}"/>
    <cellStyle name="Accent5 25 2 3" xfId="28950" xr:uid="{00000000-0005-0000-0000-0000EF6F0000}"/>
    <cellStyle name="Accent5 25 2 4" xfId="28951" xr:uid="{00000000-0005-0000-0000-0000F06F0000}"/>
    <cellStyle name="Accent5 25 2_Essbase BS Tax Accounts EOY" xfId="28952" xr:uid="{00000000-0005-0000-0000-0000F16F0000}"/>
    <cellStyle name="Accent5 25 3" xfId="28953" xr:uid="{00000000-0005-0000-0000-0000F26F0000}"/>
    <cellStyle name="Accent5 25 3 2" xfId="28954" xr:uid="{00000000-0005-0000-0000-0000F36F0000}"/>
    <cellStyle name="Accent5 25 3_Essbase BS Tax Accounts EOY" xfId="28955" xr:uid="{00000000-0005-0000-0000-0000F46F0000}"/>
    <cellStyle name="Accent5 25 4" xfId="28956" xr:uid="{00000000-0005-0000-0000-0000F56F0000}"/>
    <cellStyle name="Accent5 25_Essbase BS Tax Accounts EOY" xfId="28957" xr:uid="{00000000-0005-0000-0000-0000F66F0000}"/>
    <cellStyle name="Accent5 26" xfId="28958" xr:uid="{00000000-0005-0000-0000-0000F76F0000}"/>
    <cellStyle name="Accent5 26 2" xfId="28959" xr:uid="{00000000-0005-0000-0000-0000F86F0000}"/>
    <cellStyle name="Accent5 26 2 2" xfId="28960" xr:uid="{00000000-0005-0000-0000-0000F96F0000}"/>
    <cellStyle name="Accent5 26 2 2 2" xfId="28961" xr:uid="{00000000-0005-0000-0000-0000FA6F0000}"/>
    <cellStyle name="Accent5 26 2 2_Essbase BS Tax Accounts EOY" xfId="28962" xr:uid="{00000000-0005-0000-0000-0000FB6F0000}"/>
    <cellStyle name="Accent5 26 2_Essbase BS Tax Accounts EOY" xfId="28963" xr:uid="{00000000-0005-0000-0000-0000FC6F0000}"/>
    <cellStyle name="Accent5 26 3" xfId="28964" xr:uid="{00000000-0005-0000-0000-0000FD6F0000}"/>
    <cellStyle name="Accent5 26 3 2" xfId="28965" xr:uid="{00000000-0005-0000-0000-0000FE6F0000}"/>
    <cellStyle name="Accent5 26 3_Essbase BS Tax Accounts EOY" xfId="28966" xr:uid="{00000000-0005-0000-0000-0000FF6F0000}"/>
    <cellStyle name="Accent5 26 4" xfId="28967" xr:uid="{00000000-0005-0000-0000-000000700000}"/>
    <cellStyle name="Accent5 26 5" xfId="28968" xr:uid="{00000000-0005-0000-0000-000001700000}"/>
    <cellStyle name="Accent5 26_Essbase BS Tax Accounts EOY" xfId="28969" xr:uid="{00000000-0005-0000-0000-000002700000}"/>
    <cellStyle name="Accent5 27" xfId="28970" xr:uid="{00000000-0005-0000-0000-000003700000}"/>
    <cellStyle name="Accent5 27 2" xfId="28971" xr:uid="{00000000-0005-0000-0000-000004700000}"/>
    <cellStyle name="Accent5 27 2 2" xfId="28972" xr:uid="{00000000-0005-0000-0000-000005700000}"/>
    <cellStyle name="Accent5 27 2 2 2" xfId="28973" xr:uid="{00000000-0005-0000-0000-000006700000}"/>
    <cellStyle name="Accent5 27 2 2_Essbase BS Tax Accounts EOY" xfId="28974" xr:uid="{00000000-0005-0000-0000-000007700000}"/>
    <cellStyle name="Accent5 27 2_Essbase BS Tax Accounts EOY" xfId="28975" xr:uid="{00000000-0005-0000-0000-000008700000}"/>
    <cellStyle name="Accent5 27 3" xfId="28976" xr:uid="{00000000-0005-0000-0000-000009700000}"/>
    <cellStyle name="Accent5 27 3 2" xfId="28977" xr:uid="{00000000-0005-0000-0000-00000A700000}"/>
    <cellStyle name="Accent5 27 3_Essbase BS Tax Accounts EOY" xfId="28978" xr:uid="{00000000-0005-0000-0000-00000B700000}"/>
    <cellStyle name="Accent5 27 4" xfId="28979" xr:uid="{00000000-0005-0000-0000-00000C700000}"/>
    <cellStyle name="Accent5 27 5" xfId="28980" xr:uid="{00000000-0005-0000-0000-00000D700000}"/>
    <cellStyle name="Accent5 27_Essbase BS Tax Accounts EOY" xfId="28981" xr:uid="{00000000-0005-0000-0000-00000E700000}"/>
    <cellStyle name="Accent5 28" xfId="28982" xr:uid="{00000000-0005-0000-0000-00000F700000}"/>
    <cellStyle name="Accent5 28 2" xfId="28983" xr:uid="{00000000-0005-0000-0000-000010700000}"/>
    <cellStyle name="Accent5 28 2 2" xfId="28984" xr:uid="{00000000-0005-0000-0000-000011700000}"/>
    <cellStyle name="Accent5 28 2_Essbase BS Tax Accounts EOY" xfId="28985" xr:uid="{00000000-0005-0000-0000-000012700000}"/>
    <cellStyle name="Accent5 28 3" xfId="28986" xr:uid="{00000000-0005-0000-0000-000013700000}"/>
    <cellStyle name="Accent5 28 3 2" xfId="28987" xr:uid="{00000000-0005-0000-0000-000014700000}"/>
    <cellStyle name="Accent5 28 3_Essbase BS Tax Accounts EOY" xfId="28988" xr:uid="{00000000-0005-0000-0000-000015700000}"/>
    <cellStyle name="Accent5 28_Essbase BS Tax Accounts EOY" xfId="28989" xr:uid="{00000000-0005-0000-0000-000016700000}"/>
    <cellStyle name="Accent5 29" xfId="28990" xr:uid="{00000000-0005-0000-0000-000017700000}"/>
    <cellStyle name="Accent5 29 2" xfId="28991" xr:uid="{00000000-0005-0000-0000-000018700000}"/>
    <cellStyle name="Accent5 29 2 2" xfId="28992" xr:uid="{00000000-0005-0000-0000-000019700000}"/>
    <cellStyle name="Accent5 29 2_Essbase BS Tax Accounts EOY" xfId="28993" xr:uid="{00000000-0005-0000-0000-00001A700000}"/>
    <cellStyle name="Accent5 29_Essbase BS Tax Accounts EOY" xfId="28994" xr:uid="{00000000-0005-0000-0000-00001B700000}"/>
    <cellStyle name="Accent5 3" xfId="28995" xr:uid="{00000000-0005-0000-0000-00001C700000}"/>
    <cellStyle name="Accent5 3 2" xfId="28996" xr:uid="{00000000-0005-0000-0000-00001D700000}"/>
    <cellStyle name="Accent5 3 2 2" xfId="28997" xr:uid="{00000000-0005-0000-0000-00001E700000}"/>
    <cellStyle name="Accent5 3 2 2 2" xfId="28998" xr:uid="{00000000-0005-0000-0000-00001F700000}"/>
    <cellStyle name="Accent5 3 2 2 2 2" xfId="28999" xr:uid="{00000000-0005-0000-0000-000020700000}"/>
    <cellStyle name="Accent5 3 2 2 2_Essbase BS Tax Accounts EOY" xfId="29000" xr:uid="{00000000-0005-0000-0000-000021700000}"/>
    <cellStyle name="Accent5 3 2 2_Essbase BS Tax Accounts EOY" xfId="29001" xr:uid="{00000000-0005-0000-0000-000022700000}"/>
    <cellStyle name="Accent5 3 2 3" xfId="29002" xr:uid="{00000000-0005-0000-0000-000023700000}"/>
    <cellStyle name="Accent5 3 2 3 2" xfId="29003" xr:uid="{00000000-0005-0000-0000-000024700000}"/>
    <cellStyle name="Accent5 3 2 3 2 2" xfId="29004" xr:uid="{00000000-0005-0000-0000-000025700000}"/>
    <cellStyle name="Accent5 3 2 3 2_Essbase BS Tax Accounts EOY" xfId="29005" xr:uid="{00000000-0005-0000-0000-000026700000}"/>
    <cellStyle name="Accent5 3 2 3_Essbase BS Tax Accounts EOY" xfId="29006" xr:uid="{00000000-0005-0000-0000-000027700000}"/>
    <cellStyle name="Accent5 3 2 4" xfId="29007" xr:uid="{00000000-0005-0000-0000-000028700000}"/>
    <cellStyle name="Accent5 3 2 4 2" xfId="29008" xr:uid="{00000000-0005-0000-0000-000029700000}"/>
    <cellStyle name="Accent5 3 2 4_Essbase BS Tax Accounts EOY" xfId="29009" xr:uid="{00000000-0005-0000-0000-00002A700000}"/>
    <cellStyle name="Accent5 3 2 5" xfId="29010" xr:uid="{00000000-0005-0000-0000-00002B700000}"/>
    <cellStyle name="Accent5 3 2 6" xfId="29011" xr:uid="{00000000-0005-0000-0000-00002C700000}"/>
    <cellStyle name="Accent5 3 2_Essbase BS Tax Accounts EOY" xfId="29012" xr:uid="{00000000-0005-0000-0000-00002D700000}"/>
    <cellStyle name="Accent5 3 3" xfId="29013" xr:uid="{00000000-0005-0000-0000-00002E700000}"/>
    <cellStyle name="Accent5 3 3 2" xfId="29014" xr:uid="{00000000-0005-0000-0000-00002F700000}"/>
    <cellStyle name="Accent5 3 3 2 2" xfId="29015" xr:uid="{00000000-0005-0000-0000-000030700000}"/>
    <cellStyle name="Accent5 3 3 2_Essbase BS Tax Accounts EOY" xfId="29016" xr:uid="{00000000-0005-0000-0000-000031700000}"/>
    <cellStyle name="Accent5 3 3_Essbase BS Tax Accounts EOY" xfId="29017" xr:uid="{00000000-0005-0000-0000-000032700000}"/>
    <cellStyle name="Accent5 3 4" xfId="29018" xr:uid="{00000000-0005-0000-0000-000033700000}"/>
    <cellStyle name="Accent5 3 4 2" xfId="29019" xr:uid="{00000000-0005-0000-0000-000034700000}"/>
    <cellStyle name="Accent5 3 4_Essbase BS Tax Accounts EOY" xfId="29020" xr:uid="{00000000-0005-0000-0000-000035700000}"/>
    <cellStyle name="Accent5 3 5" xfId="29021" xr:uid="{00000000-0005-0000-0000-000036700000}"/>
    <cellStyle name="Accent5 3_Essbase BS Tax Accounts EOY" xfId="29022" xr:uid="{00000000-0005-0000-0000-000037700000}"/>
    <cellStyle name="Accent5 30" xfId="29023" xr:uid="{00000000-0005-0000-0000-000038700000}"/>
    <cellStyle name="Accent5 30 2" xfId="29024" xr:uid="{00000000-0005-0000-0000-000039700000}"/>
    <cellStyle name="Accent5 30_Essbase BS Tax Accounts EOY" xfId="29025" xr:uid="{00000000-0005-0000-0000-00003A700000}"/>
    <cellStyle name="Accent5 31" xfId="29026" xr:uid="{00000000-0005-0000-0000-00003B700000}"/>
    <cellStyle name="Accent5 31 2" xfId="29027" xr:uid="{00000000-0005-0000-0000-00003C700000}"/>
    <cellStyle name="Accent5 31_Essbase BS Tax Accounts EOY" xfId="29028" xr:uid="{00000000-0005-0000-0000-00003D700000}"/>
    <cellStyle name="Accent5 32" xfId="29029" xr:uid="{00000000-0005-0000-0000-00003E700000}"/>
    <cellStyle name="Accent5 32 2" xfId="29030" xr:uid="{00000000-0005-0000-0000-00003F700000}"/>
    <cellStyle name="Accent5 32_Essbase BS Tax Accounts EOY" xfId="29031" xr:uid="{00000000-0005-0000-0000-000040700000}"/>
    <cellStyle name="Accent5 33" xfId="29032" xr:uid="{00000000-0005-0000-0000-000041700000}"/>
    <cellStyle name="Accent5 33 2" xfId="29033" xr:uid="{00000000-0005-0000-0000-000042700000}"/>
    <cellStyle name="Accent5 33_Essbase BS Tax Accounts EOY" xfId="29034" xr:uid="{00000000-0005-0000-0000-000043700000}"/>
    <cellStyle name="Accent5 34" xfId="29035" xr:uid="{00000000-0005-0000-0000-000044700000}"/>
    <cellStyle name="Accent5 4" xfId="29036" xr:uid="{00000000-0005-0000-0000-000045700000}"/>
    <cellStyle name="Accent5 4 2" xfId="29037" xr:uid="{00000000-0005-0000-0000-000046700000}"/>
    <cellStyle name="Accent5 4 2 2" xfId="29038" xr:uid="{00000000-0005-0000-0000-000047700000}"/>
    <cellStyle name="Accent5 4 2 2 2" xfId="29039" xr:uid="{00000000-0005-0000-0000-000048700000}"/>
    <cellStyle name="Accent5 4 2 2 2 2" xfId="29040" xr:uid="{00000000-0005-0000-0000-000049700000}"/>
    <cellStyle name="Accent5 4 2 2 2_Essbase BS Tax Accounts EOY" xfId="29041" xr:uid="{00000000-0005-0000-0000-00004A700000}"/>
    <cellStyle name="Accent5 4 2 2_Essbase BS Tax Accounts EOY" xfId="29042" xr:uid="{00000000-0005-0000-0000-00004B700000}"/>
    <cellStyle name="Accent5 4 2 3" xfId="29043" xr:uid="{00000000-0005-0000-0000-00004C700000}"/>
    <cellStyle name="Accent5 4 2 3 2" xfId="29044" xr:uid="{00000000-0005-0000-0000-00004D700000}"/>
    <cellStyle name="Accent5 4 2 3 2 2" xfId="29045" xr:uid="{00000000-0005-0000-0000-00004E700000}"/>
    <cellStyle name="Accent5 4 2 3 2_Essbase BS Tax Accounts EOY" xfId="29046" xr:uid="{00000000-0005-0000-0000-00004F700000}"/>
    <cellStyle name="Accent5 4 2 3_Essbase BS Tax Accounts EOY" xfId="29047" xr:uid="{00000000-0005-0000-0000-000050700000}"/>
    <cellStyle name="Accent5 4 2 4" xfId="29048" xr:uid="{00000000-0005-0000-0000-000051700000}"/>
    <cellStyle name="Accent5 4 2 4 2" xfId="29049" xr:uid="{00000000-0005-0000-0000-000052700000}"/>
    <cellStyle name="Accent5 4 2 4_Essbase BS Tax Accounts EOY" xfId="29050" xr:uid="{00000000-0005-0000-0000-000053700000}"/>
    <cellStyle name="Accent5 4 2 5" xfId="29051" xr:uid="{00000000-0005-0000-0000-000054700000}"/>
    <cellStyle name="Accent5 4 2_Essbase BS Tax Accounts EOY" xfId="29052" xr:uid="{00000000-0005-0000-0000-000055700000}"/>
    <cellStyle name="Accent5 4 3" xfId="29053" xr:uid="{00000000-0005-0000-0000-000056700000}"/>
    <cellStyle name="Accent5 4 3 2" xfId="29054" xr:uid="{00000000-0005-0000-0000-000057700000}"/>
    <cellStyle name="Accent5 4 3 2 2" xfId="29055" xr:uid="{00000000-0005-0000-0000-000058700000}"/>
    <cellStyle name="Accent5 4 3 2_Essbase BS Tax Accounts EOY" xfId="29056" xr:uid="{00000000-0005-0000-0000-000059700000}"/>
    <cellStyle name="Accent5 4 3_Essbase BS Tax Accounts EOY" xfId="29057" xr:uid="{00000000-0005-0000-0000-00005A700000}"/>
    <cellStyle name="Accent5 4 4" xfId="29058" xr:uid="{00000000-0005-0000-0000-00005B700000}"/>
    <cellStyle name="Accent5 4 4 2" xfId="29059" xr:uid="{00000000-0005-0000-0000-00005C700000}"/>
    <cellStyle name="Accent5 4 4_Essbase BS Tax Accounts EOY" xfId="29060" xr:uid="{00000000-0005-0000-0000-00005D700000}"/>
    <cellStyle name="Accent5 4_Essbase BS Tax Accounts EOY" xfId="29061" xr:uid="{00000000-0005-0000-0000-00005E700000}"/>
    <cellStyle name="Accent5 5" xfId="29062" xr:uid="{00000000-0005-0000-0000-00005F700000}"/>
    <cellStyle name="Accent5 5 2" xfId="29063" xr:uid="{00000000-0005-0000-0000-000060700000}"/>
    <cellStyle name="Accent5 5 2 2" xfId="29064" xr:uid="{00000000-0005-0000-0000-000061700000}"/>
    <cellStyle name="Accent5 5 2 2 2" xfId="29065" xr:uid="{00000000-0005-0000-0000-000062700000}"/>
    <cellStyle name="Accent5 5 2 2_Essbase BS Tax Accounts EOY" xfId="29066" xr:uid="{00000000-0005-0000-0000-000063700000}"/>
    <cellStyle name="Accent5 5 2_Essbase BS Tax Accounts EOY" xfId="29067" xr:uid="{00000000-0005-0000-0000-000064700000}"/>
    <cellStyle name="Accent5 5 3" xfId="29068" xr:uid="{00000000-0005-0000-0000-000065700000}"/>
    <cellStyle name="Accent5 5 3 2" xfId="29069" xr:uid="{00000000-0005-0000-0000-000066700000}"/>
    <cellStyle name="Accent5 5 3 2 2" xfId="29070" xr:uid="{00000000-0005-0000-0000-000067700000}"/>
    <cellStyle name="Accent5 5 3 2_Essbase BS Tax Accounts EOY" xfId="29071" xr:uid="{00000000-0005-0000-0000-000068700000}"/>
    <cellStyle name="Accent5 5 3_Essbase BS Tax Accounts EOY" xfId="29072" xr:uid="{00000000-0005-0000-0000-000069700000}"/>
    <cellStyle name="Accent5 5 4" xfId="29073" xr:uid="{00000000-0005-0000-0000-00006A700000}"/>
    <cellStyle name="Accent5 5 4 2" xfId="29074" xr:uid="{00000000-0005-0000-0000-00006B700000}"/>
    <cellStyle name="Accent5 5 4_Essbase BS Tax Accounts EOY" xfId="29075" xr:uid="{00000000-0005-0000-0000-00006C700000}"/>
    <cellStyle name="Accent5 5_Essbase BS Tax Accounts EOY" xfId="29076" xr:uid="{00000000-0005-0000-0000-00006D700000}"/>
    <cellStyle name="Accent5 6" xfId="29077" xr:uid="{00000000-0005-0000-0000-00006E700000}"/>
    <cellStyle name="Accent5 6 2" xfId="29078" xr:uid="{00000000-0005-0000-0000-00006F700000}"/>
    <cellStyle name="Accent5 6 2 2" xfId="29079" xr:uid="{00000000-0005-0000-0000-000070700000}"/>
    <cellStyle name="Accent5 6 2 2 2" xfId="29080" xr:uid="{00000000-0005-0000-0000-000071700000}"/>
    <cellStyle name="Accent5 6 2 2_Essbase BS Tax Accounts EOY" xfId="29081" xr:uid="{00000000-0005-0000-0000-000072700000}"/>
    <cellStyle name="Accent5 6 2_Essbase BS Tax Accounts EOY" xfId="29082" xr:uid="{00000000-0005-0000-0000-000073700000}"/>
    <cellStyle name="Accent5 6 3" xfId="29083" xr:uid="{00000000-0005-0000-0000-000074700000}"/>
    <cellStyle name="Accent5 6 3 2" xfId="29084" xr:uid="{00000000-0005-0000-0000-000075700000}"/>
    <cellStyle name="Accent5 6 3 2 2" xfId="29085" xr:uid="{00000000-0005-0000-0000-000076700000}"/>
    <cellStyle name="Accent5 6 3 2_Essbase BS Tax Accounts EOY" xfId="29086" xr:uid="{00000000-0005-0000-0000-000077700000}"/>
    <cellStyle name="Accent5 6 3_Essbase BS Tax Accounts EOY" xfId="29087" xr:uid="{00000000-0005-0000-0000-000078700000}"/>
    <cellStyle name="Accent5 6 4" xfId="29088" xr:uid="{00000000-0005-0000-0000-000079700000}"/>
    <cellStyle name="Accent5 6 4 2" xfId="29089" xr:uid="{00000000-0005-0000-0000-00007A700000}"/>
    <cellStyle name="Accent5 6 4_Essbase BS Tax Accounts EOY" xfId="29090" xr:uid="{00000000-0005-0000-0000-00007B700000}"/>
    <cellStyle name="Accent5 6_Essbase BS Tax Accounts EOY" xfId="29091" xr:uid="{00000000-0005-0000-0000-00007C700000}"/>
    <cellStyle name="Accent5 7" xfId="29092" xr:uid="{00000000-0005-0000-0000-00007D700000}"/>
    <cellStyle name="Accent5 7 2" xfId="29093" xr:uid="{00000000-0005-0000-0000-00007E700000}"/>
    <cellStyle name="Accent5 7 2 2" xfId="29094" xr:uid="{00000000-0005-0000-0000-00007F700000}"/>
    <cellStyle name="Accent5 7 2 2 2" xfId="29095" xr:uid="{00000000-0005-0000-0000-000080700000}"/>
    <cellStyle name="Accent5 7 2 2_Essbase BS Tax Accounts EOY" xfId="29096" xr:uid="{00000000-0005-0000-0000-000081700000}"/>
    <cellStyle name="Accent5 7 2_Essbase BS Tax Accounts EOY" xfId="29097" xr:uid="{00000000-0005-0000-0000-000082700000}"/>
    <cellStyle name="Accent5 7 3" xfId="29098" xr:uid="{00000000-0005-0000-0000-000083700000}"/>
    <cellStyle name="Accent5 7 3 2" xfId="29099" xr:uid="{00000000-0005-0000-0000-000084700000}"/>
    <cellStyle name="Accent5 7 3 2 2" xfId="29100" xr:uid="{00000000-0005-0000-0000-000085700000}"/>
    <cellStyle name="Accent5 7 3 2_Essbase BS Tax Accounts EOY" xfId="29101" xr:uid="{00000000-0005-0000-0000-000086700000}"/>
    <cellStyle name="Accent5 7 3_Essbase BS Tax Accounts EOY" xfId="29102" xr:uid="{00000000-0005-0000-0000-000087700000}"/>
    <cellStyle name="Accent5 7 4" xfId="29103" xr:uid="{00000000-0005-0000-0000-000088700000}"/>
    <cellStyle name="Accent5 7 4 2" xfId="29104" xr:uid="{00000000-0005-0000-0000-000089700000}"/>
    <cellStyle name="Accent5 7 4_Essbase BS Tax Accounts EOY" xfId="29105" xr:uid="{00000000-0005-0000-0000-00008A700000}"/>
    <cellStyle name="Accent5 7_Essbase BS Tax Accounts EOY" xfId="29106" xr:uid="{00000000-0005-0000-0000-00008B700000}"/>
    <cellStyle name="Accent5 8" xfId="29107" xr:uid="{00000000-0005-0000-0000-00008C700000}"/>
    <cellStyle name="Accent5 8 2" xfId="29108" xr:uid="{00000000-0005-0000-0000-00008D700000}"/>
    <cellStyle name="Accent5 8 2 2" xfId="29109" xr:uid="{00000000-0005-0000-0000-00008E700000}"/>
    <cellStyle name="Accent5 8 2 2 2" xfId="29110" xr:uid="{00000000-0005-0000-0000-00008F700000}"/>
    <cellStyle name="Accent5 8 2 2_Essbase BS Tax Accounts EOY" xfId="29111" xr:uid="{00000000-0005-0000-0000-000090700000}"/>
    <cellStyle name="Accent5 8 2_Essbase BS Tax Accounts EOY" xfId="29112" xr:uid="{00000000-0005-0000-0000-000091700000}"/>
    <cellStyle name="Accent5 8 3" xfId="29113" xr:uid="{00000000-0005-0000-0000-000092700000}"/>
    <cellStyle name="Accent5 8 3 2" xfId="29114" xr:uid="{00000000-0005-0000-0000-000093700000}"/>
    <cellStyle name="Accent5 8 3 2 2" xfId="29115" xr:uid="{00000000-0005-0000-0000-000094700000}"/>
    <cellStyle name="Accent5 8 3 2_Essbase BS Tax Accounts EOY" xfId="29116" xr:uid="{00000000-0005-0000-0000-000095700000}"/>
    <cellStyle name="Accent5 8 3_Essbase BS Tax Accounts EOY" xfId="29117" xr:uid="{00000000-0005-0000-0000-000096700000}"/>
    <cellStyle name="Accent5 8 4" xfId="29118" xr:uid="{00000000-0005-0000-0000-000097700000}"/>
    <cellStyle name="Accent5 8 4 2" xfId="29119" xr:uid="{00000000-0005-0000-0000-000098700000}"/>
    <cellStyle name="Accent5 8 4_Essbase BS Tax Accounts EOY" xfId="29120" xr:uid="{00000000-0005-0000-0000-000099700000}"/>
    <cellStyle name="Accent5 8_Essbase BS Tax Accounts EOY" xfId="29121" xr:uid="{00000000-0005-0000-0000-00009A700000}"/>
    <cellStyle name="Accent5 9" xfId="29122" xr:uid="{00000000-0005-0000-0000-00009B700000}"/>
    <cellStyle name="Accent5 9 2" xfId="29123" xr:uid="{00000000-0005-0000-0000-00009C700000}"/>
    <cellStyle name="Accent5 9 2 2" xfId="29124" xr:uid="{00000000-0005-0000-0000-00009D700000}"/>
    <cellStyle name="Accent5 9 2 2 2" xfId="29125" xr:uid="{00000000-0005-0000-0000-00009E700000}"/>
    <cellStyle name="Accent5 9 2 2_Essbase BS Tax Accounts EOY" xfId="29126" xr:uid="{00000000-0005-0000-0000-00009F700000}"/>
    <cellStyle name="Accent5 9 2_Essbase BS Tax Accounts EOY" xfId="29127" xr:uid="{00000000-0005-0000-0000-0000A0700000}"/>
    <cellStyle name="Accent5 9 3" xfId="29128" xr:uid="{00000000-0005-0000-0000-0000A1700000}"/>
    <cellStyle name="Accent5 9 3 2" xfId="29129" xr:uid="{00000000-0005-0000-0000-0000A2700000}"/>
    <cellStyle name="Accent5 9 3 2 2" xfId="29130" xr:uid="{00000000-0005-0000-0000-0000A3700000}"/>
    <cellStyle name="Accent5 9 3 2_Essbase BS Tax Accounts EOY" xfId="29131" xr:uid="{00000000-0005-0000-0000-0000A4700000}"/>
    <cellStyle name="Accent5 9 3_Essbase BS Tax Accounts EOY" xfId="29132" xr:uid="{00000000-0005-0000-0000-0000A5700000}"/>
    <cellStyle name="Accent5 9 4" xfId="29133" xr:uid="{00000000-0005-0000-0000-0000A6700000}"/>
    <cellStyle name="Accent5 9 4 2" xfId="29134" xr:uid="{00000000-0005-0000-0000-0000A7700000}"/>
    <cellStyle name="Accent5 9 4_Essbase BS Tax Accounts EOY" xfId="29135" xr:uid="{00000000-0005-0000-0000-0000A8700000}"/>
    <cellStyle name="Accent5 9_Essbase BS Tax Accounts EOY" xfId="29136" xr:uid="{00000000-0005-0000-0000-0000A9700000}"/>
    <cellStyle name="Accent6" xfId="24" builtinId="49" customBuiltin="1"/>
    <cellStyle name="Accent6 10" xfId="29137" xr:uid="{00000000-0005-0000-0000-0000AB700000}"/>
    <cellStyle name="Accent6 10 2" xfId="29138" xr:uid="{00000000-0005-0000-0000-0000AC700000}"/>
    <cellStyle name="Accent6 10 2 2" xfId="29139" xr:uid="{00000000-0005-0000-0000-0000AD700000}"/>
    <cellStyle name="Accent6 10 2 2 2" xfId="29140" xr:uid="{00000000-0005-0000-0000-0000AE700000}"/>
    <cellStyle name="Accent6 10 2 2_Essbase BS Tax Accounts EOY" xfId="29141" xr:uid="{00000000-0005-0000-0000-0000AF700000}"/>
    <cellStyle name="Accent6 10 2_Essbase BS Tax Accounts EOY" xfId="29142" xr:uid="{00000000-0005-0000-0000-0000B0700000}"/>
    <cellStyle name="Accent6 10 3" xfId="29143" xr:uid="{00000000-0005-0000-0000-0000B1700000}"/>
    <cellStyle name="Accent6 10 3 2" xfId="29144" xr:uid="{00000000-0005-0000-0000-0000B2700000}"/>
    <cellStyle name="Accent6 10 3 2 2" xfId="29145" xr:uid="{00000000-0005-0000-0000-0000B3700000}"/>
    <cellStyle name="Accent6 10 3 2_Essbase BS Tax Accounts EOY" xfId="29146" xr:uid="{00000000-0005-0000-0000-0000B4700000}"/>
    <cellStyle name="Accent6 10 3_Essbase BS Tax Accounts EOY" xfId="29147" xr:uid="{00000000-0005-0000-0000-0000B5700000}"/>
    <cellStyle name="Accent6 10 4" xfId="29148" xr:uid="{00000000-0005-0000-0000-0000B6700000}"/>
    <cellStyle name="Accent6 10 4 2" xfId="29149" xr:uid="{00000000-0005-0000-0000-0000B7700000}"/>
    <cellStyle name="Accent6 10 4_Essbase BS Tax Accounts EOY" xfId="29150" xr:uid="{00000000-0005-0000-0000-0000B8700000}"/>
    <cellStyle name="Accent6 10_Essbase BS Tax Accounts EOY" xfId="29151" xr:uid="{00000000-0005-0000-0000-0000B9700000}"/>
    <cellStyle name="Accent6 100" xfId="29152" xr:uid="{00000000-0005-0000-0000-0000BA700000}"/>
    <cellStyle name="Accent6 101" xfId="29153" xr:uid="{00000000-0005-0000-0000-0000BB700000}"/>
    <cellStyle name="Accent6 102" xfId="29154" xr:uid="{00000000-0005-0000-0000-0000BC700000}"/>
    <cellStyle name="Accent6 11" xfId="29155" xr:uid="{00000000-0005-0000-0000-0000BD700000}"/>
    <cellStyle name="Accent6 11 2" xfId="29156" xr:uid="{00000000-0005-0000-0000-0000BE700000}"/>
    <cellStyle name="Accent6 11 2 2" xfId="29157" xr:uid="{00000000-0005-0000-0000-0000BF700000}"/>
    <cellStyle name="Accent6 11 2 2 2" xfId="29158" xr:uid="{00000000-0005-0000-0000-0000C0700000}"/>
    <cellStyle name="Accent6 11 2 2_Essbase BS Tax Accounts EOY" xfId="29159" xr:uid="{00000000-0005-0000-0000-0000C1700000}"/>
    <cellStyle name="Accent6 11 2_Essbase BS Tax Accounts EOY" xfId="29160" xr:uid="{00000000-0005-0000-0000-0000C2700000}"/>
    <cellStyle name="Accent6 11 3" xfId="29161" xr:uid="{00000000-0005-0000-0000-0000C3700000}"/>
    <cellStyle name="Accent6 11 3 2" xfId="29162" xr:uid="{00000000-0005-0000-0000-0000C4700000}"/>
    <cellStyle name="Accent6 11 3 2 2" xfId="29163" xr:uid="{00000000-0005-0000-0000-0000C5700000}"/>
    <cellStyle name="Accent6 11 3 2_Essbase BS Tax Accounts EOY" xfId="29164" xr:uid="{00000000-0005-0000-0000-0000C6700000}"/>
    <cellStyle name="Accent6 11 3_Essbase BS Tax Accounts EOY" xfId="29165" xr:uid="{00000000-0005-0000-0000-0000C7700000}"/>
    <cellStyle name="Accent6 11 4" xfId="29166" xr:uid="{00000000-0005-0000-0000-0000C8700000}"/>
    <cellStyle name="Accent6 11 4 2" xfId="29167" xr:uid="{00000000-0005-0000-0000-0000C9700000}"/>
    <cellStyle name="Accent6 11 4_Essbase BS Tax Accounts EOY" xfId="29168" xr:uid="{00000000-0005-0000-0000-0000CA700000}"/>
    <cellStyle name="Accent6 11_Essbase BS Tax Accounts EOY" xfId="29169" xr:uid="{00000000-0005-0000-0000-0000CB700000}"/>
    <cellStyle name="Accent6 12" xfId="29170" xr:uid="{00000000-0005-0000-0000-0000CC700000}"/>
    <cellStyle name="Accent6 12 2" xfId="29171" xr:uid="{00000000-0005-0000-0000-0000CD700000}"/>
    <cellStyle name="Accent6 12 2 2" xfId="29172" xr:uid="{00000000-0005-0000-0000-0000CE700000}"/>
    <cellStyle name="Accent6 12 2 2 2" xfId="29173" xr:uid="{00000000-0005-0000-0000-0000CF700000}"/>
    <cellStyle name="Accent6 12 2 2_Essbase BS Tax Accounts EOY" xfId="29174" xr:uid="{00000000-0005-0000-0000-0000D0700000}"/>
    <cellStyle name="Accent6 12 2_Essbase BS Tax Accounts EOY" xfId="29175" xr:uid="{00000000-0005-0000-0000-0000D1700000}"/>
    <cellStyle name="Accent6 12 3" xfId="29176" xr:uid="{00000000-0005-0000-0000-0000D2700000}"/>
    <cellStyle name="Accent6 12 3 2" xfId="29177" xr:uid="{00000000-0005-0000-0000-0000D3700000}"/>
    <cellStyle name="Accent6 12 3 2 2" xfId="29178" xr:uid="{00000000-0005-0000-0000-0000D4700000}"/>
    <cellStyle name="Accent6 12 3 2_Essbase BS Tax Accounts EOY" xfId="29179" xr:uid="{00000000-0005-0000-0000-0000D5700000}"/>
    <cellStyle name="Accent6 12 3_Essbase BS Tax Accounts EOY" xfId="29180" xr:uid="{00000000-0005-0000-0000-0000D6700000}"/>
    <cellStyle name="Accent6 12 4" xfId="29181" xr:uid="{00000000-0005-0000-0000-0000D7700000}"/>
    <cellStyle name="Accent6 12 4 2" xfId="29182" xr:uid="{00000000-0005-0000-0000-0000D8700000}"/>
    <cellStyle name="Accent6 12 4_Essbase BS Tax Accounts EOY" xfId="29183" xr:uid="{00000000-0005-0000-0000-0000D9700000}"/>
    <cellStyle name="Accent6 12_Essbase BS Tax Accounts EOY" xfId="29184" xr:uid="{00000000-0005-0000-0000-0000DA700000}"/>
    <cellStyle name="Accent6 13" xfId="29185" xr:uid="{00000000-0005-0000-0000-0000DB700000}"/>
    <cellStyle name="Accent6 13 2" xfId="29186" xr:uid="{00000000-0005-0000-0000-0000DC700000}"/>
    <cellStyle name="Accent6 13 2 2" xfId="29187" xr:uid="{00000000-0005-0000-0000-0000DD700000}"/>
    <cellStyle name="Accent6 13 2 2 2" xfId="29188" xr:uid="{00000000-0005-0000-0000-0000DE700000}"/>
    <cellStyle name="Accent6 13 2 2_Essbase BS Tax Accounts EOY" xfId="29189" xr:uid="{00000000-0005-0000-0000-0000DF700000}"/>
    <cellStyle name="Accent6 13 2_Essbase BS Tax Accounts EOY" xfId="29190" xr:uid="{00000000-0005-0000-0000-0000E0700000}"/>
    <cellStyle name="Accent6 13 3" xfId="29191" xr:uid="{00000000-0005-0000-0000-0000E1700000}"/>
    <cellStyle name="Accent6 13 3 2" xfId="29192" xr:uid="{00000000-0005-0000-0000-0000E2700000}"/>
    <cellStyle name="Accent6 13 3 2 2" xfId="29193" xr:uid="{00000000-0005-0000-0000-0000E3700000}"/>
    <cellStyle name="Accent6 13 3 2_Essbase BS Tax Accounts EOY" xfId="29194" xr:uid="{00000000-0005-0000-0000-0000E4700000}"/>
    <cellStyle name="Accent6 13 3_Essbase BS Tax Accounts EOY" xfId="29195" xr:uid="{00000000-0005-0000-0000-0000E5700000}"/>
    <cellStyle name="Accent6 13 4" xfId="29196" xr:uid="{00000000-0005-0000-0000-0000E6700000}"/>
    <cellStyle name="Accent6 13 4 2" xfId="29197" xr:uid="{00000000-0005-0000-0000-0000E7700000}"/>
    <cellStyle name="Accent6 13 4_Essbase BS Tax Accounts EOY" xfId="29198" xr:uid="{00000000-0005-0000-0000-0000E8700000}"/>
    <cellStyle name="Accent6 13_Essbase BS Tax Accounts EOY" xfId="29199" xr:uid="{00000000-0005-0000-0000-0000E9700000}"/>
    <cellStyle name="Accent6 14" xfId="29200" xr:uid="{00000000-0005-0000-0000-0000EA700000}"/>
    <cellStyle name="Accent6 14 2" xfId="29201" xr:uid="{00000000-0005-0000-0000-0000EB700000}"/>
    <cellStyle name="Accent6 14 2 2" xfId="29202" xr:uid="{00000000-0005-0000-0000-0000EC700000}"/>
    <cellStyle name="Accent6 14 2 2 2" xfId="29203" xr:uid="{00000000-0005-0000-0000-0000ED700000}"/>
    <cellStyle name="Accent6 14 2 2_Essbase BS Tax Accounts EOY" xfId="29204" xr:uid="{00000000-0005-0000-0000-0000EE700000}"/>
    <cellStyle name="Accent6 14 2_Essbase BS Tax Accounts EOY" xfId="29205" xr:uid="{00000000-0005-0000-0000-0000EF700000}"/>
    <cellStyle name="Accent6 14 3" xfId="29206" xr:uid="{00000000-0005-0000-0000-0000F0700000}"/>
    <cellStyle name="Accent6 14 3 2" xfId="29207" xr:uid="{00000000-0005-0000-0000-0000F1700000}"/>
    <cellStyle name="Accent6 14 3 2 2" xfId="29208" xr:uid="{00000000-0005-0000-0000-0000F2700000}"/>
    <cellStyle name="Accent6 14 3 2_Essbase BS Tax Accounts EOY" xfId="29209" xr:uid="{00000000-0005-0000-0000-0000F3700000}"/>
    <cellStyle name="Accent6 14 3_Essbase BS Tax Accounts EOY" xfId="29210" xr:uid="{00000000-0005-0000-0000-0000F4700000}"/>
    <cellStyle name="Accent6 14 4" xfId="29211" xr:uid="{00000000-0005-0000-0000-0000F5700000}"/>
    <cellStyle name="Accent6 14 4 2" xfId="29212" xr:uid="{00000000-0005-0000-0000-0000F6700000}"/>
    <cellStyle name="Accent6 14 4_Essbase BS Tax Accounts EOY" xfId="29213" xr:uid="{00000000-0005-0000-0000-0000F7700000}"/>
    <cellStyle name="Accent6 14_Essbase BS Tax Accounts EOY" xfId="29214" xr:uid="{00000000-0005-0000-0000-0000F8700000}"/>
    <cellStyle name="Accent6 15" xfId="29215" xr:uid="{00000000-0005-0000-0000-0000F9700000}"/>
    <cellStyle name="Accent6 15 2" xfId="29216" xr:uid="{00000000-0005-0000-0000-0000FA700000}"/>
    <cellStyle name="Accent6 15 2 2" xfId="29217" xr:uid="{00000000-0005-0000-0000-0000FB700000}"/>
    <cellStyle name="Accent6 15 2 2 2" xfId="29218" xr:uid="{00000000-0005-0000-0000-0000FC700000}"/>
    <cellStyle name="Accent6 15 2 2_Essbase BS Tax Accounts EOY" xfId="29219" xr:uid="{00000000-0005-0000-0000-0000FD700000}"/>
    <cellStyle name="Accent6 15 2_Essbase BS Tax Accounts EOY" xfId="29220" xr:uid="{00000000-0005-0000-0000-0000FE700000}"/>
    <cellStyle name="Accent6 15 3" xfId="29221" xr:uid="{00000000-0005-0000-0000-0000FF700000}"/>
    <cellStyle name="Accent6 15 3 2" xfId="29222" xr:uid="{00000000-0005-0000-0000-000000710000}"/>
    <cellStyle name="Accent6 15 3 2 2" xfId="29223" xr:uid="{00000000-0005-0000-0000-000001710000}"/>
    <cellStyle name="Accent6 15 3 2_Essbase BS Tax Accounts EOY" xfId="29224" xr:uid="{00000000-0005-0000-0000-000002710000}"/>
    <cellStyle name="Accent6 15 3_Essbase BS Tax Accounts EOY" xfId="29225" xr:uid="{00000000-0005-0000-0000-000003710000}"/>
    <cellStyle name="Accent6 15 4" xfId="29226" xr:uid="{00000000-0005-0000-0000-000004710000}"/>
    <cellStyle name="Accent6 15 4 2" xfId="29227" xr:uid="{00000000-0005-0000-0000-000005710000}"/>
    <cellStyle name="Accent6 15 4_Essbase BS Tax Accounts EOY" xfId="29228" xr:uid="{00000000-0005-0000-0000-000006710000}"/>
    <cellStyle name="Accent6 15_Essbase BS Tax Accounts EOY" xfId="29229" xr:uid="{00000000-0005-0000-0000-000007710000}"/>
    <cellStyle name="Accent6 16" xfId="29230" xr:uid="{00000000-0005-0000-0000-000008710000}"/>
    <cellStyle name="Accent6 16 2" xfId="29231" xr:uid="{00000000-0005-0000-0000-000009710000}"/>
    <cellStyle name="Accent6 16 2 2" xfId="29232" xr:uid="{00000000-0005-0000-0000-00000A710000}"/>
    <cellStyle name="Accent6 16 2 2 2" xfId="29233" xr:uid="{00000000-0005-0000-0000-00000B710000}"/>
    <cellStyle name="Accent6 16 2 2_Essbase BS Tax Accounts EOY" xfId="29234" xr:uid="{00000000-0005-0000-0000-00000C710000}"/>
    <cellStyle name="Accent6 16 2_Essbase BS Tax Accounts EOY" xfId="29235" xr:uid="{00000000-0005-0000-0000-00000D710000}"/>
    <cellStyle name="Accent6 16 3" xfId="29236" xr:uid="{00000000-0005-0000-0000-00000E710000}"/>
    <cellStyle name="Accent6 16 3 2" xfId="29237" xr:uid="{00000000-0005-0000-0000-00000F710000}"/>
    <cellStyle name="Accent6 16 3 2 2" xfId="29238" xr:uid="{00000000-0005-0000-0000-000010710000}"/>
    <cellStyle name="Accent6 16 3 2_Essbase BS Tax Accounts EOY" xfId="29239" xr:uid="{00000000-0005-0000-0000-000011710000}"/>
    <cellStyle name="Accent6 16 3_Essbase BS Tax Accounts EOY" xfId="29240" xr:uid="{00000000-0005-0000-0000-000012710000}"/>
    <cellStyle name="Accent6 16 4" xfId="29241" xr:uid="{00000000-0005-0000-0000-000013710000}"/>
    <cellStyle name="Accent6 16 4 2" xfId="29242" xr:uid="{00000000-0005-0000-0000-000014710000}"/>
    <cellStyle name="Accent6 16 4_Essbase BS Tax Accounts EOY" xfId="29243" xr:uid="{00000000-0005-0000-0000-000015710000}"/>
    <cellStyle name="Accent6 16_Essbase BS Tax Accounts EOY" xfId="29244" xr:uid="{00000000-0005-0000-0000-000016710000}"/>
    <cellStyle name="Accent6 17" xfId="29245" xr:uid="{00000000-0005-0000-0000-000017710000}"/>
    <cellStyle name="Accent6 17 2" xfId="29246" xr:uid="{00000000-0005-0000-0000-000018710000}"/>
    <cellStyle name="Accent6 17 2 2" xfId="29247" xr:uid="{00000000-0005-0000-0000-000019710000}"/>
    <cellStyle name="Accent6 17 2 2 2" xfId="29248" xr:uid="{00000000-0005-0000-0000-00001A710000}"/>
    <cellStyle name="Accent6 17 2 2_Essbase BS Tax Accounts EOY" xfId="29249" xr:uid="{00000000-0005-0000-0000-00001B710000}"/>
    <cellStyle name="Accent6 17 2_Essbase BS Tax Accounts EOY" xfId="29250" xr:uid="{00000000-0005-0000-0000-00001C710000}"/>
    <cellStyle name="Accent6 17 3" xfId="29251" xr:uid="{00000000-0005-0000-0000-00001D710000}"/>
    <cellStyle name="Accent6 17 3 2" xfId="29252" xr:uid="{00000000-0005-0000-0000-00001E710000}"/>
    <cellStyle name="Accent6 17 3 2 2" xfId="29253" xr:uid="{00000000-0005-0000-0000-00001F710000}"/>
    <cellStyle name="Accent6 17 3 2_Essbase BS Tax Accounts EOY" xfId="29254" xr:uid="{00000000-0005-0000-0000-000020710000}"/>
    <cellStyle name="Accent6 17 3_Essbase BS Tax Accounts EOY" xfId="29255" xr:uid="{00000000-0005-0000-0000-000021710000}"/>
    <cellStyle name="Accent6 17 4" xfId="29256" xr:uid="{00000000-0005-0000-0000-000022710000}"/>
    <cellStyle name="Accent6 17 4 2" xfId="29257" xr:uid="{00000000-0005-0000-0000-000023710000}"/>
    <cellStyle name="Accent6 17 4_Essbase BS Tax Accounts EOY" xfId="29258" xr:uid="{00000000-0005-0000-0000-000024710000}"/>
    <cellStyle name="Accent6 17_Essbase BS Tax Accounts EOY" xfId="29259" xr:uid="{00000000-0005-0000-0000-000025710000}"/>
    <cellStyle name="Accent6 18" xfId="29260" xr:uid="{00000000-0005-0000-0000-000026710000}"/>
    <cellStyle name="Accent6 18 2" xfId="29261" xr:uid="{00000000-0005-0000-0000-000027710000}"/>
    <cellStyle name="Accent6 18 2 2" xfId="29262" xr:uid="{00000000-0005-0000-0000-000028710000}"/>
    <cellStyle name="Accent6 18 2 2 2" xfId="29263" xr:uid="{00000000-0005-0000-0000-000029710000}"/>
    <cellStyle name="Accent6 18 2 2_Essbase BS Tax Accounts EOY" xfId="29264" xr:uid="{00000000-0005-0000-0000-00002A710000}"/>
    <cellStyle name="Accent6 18 2_Essbase BS Tax Accounts EOY" xfId="29265" xr:uid="{00000000-0005-0000-0000-00002B710000}"/>
    <cellStyle name="Accent6 18 3" xfId="29266" xr:uid="{00000000-0005-0000-0000-00002C710000}"/>
    <cellStyle name="Accent6 18 3 2" xfId="29267" xr:uid="{00000000-0005-0000-0000-00002D710000}"/>
    <cellStyle name="Accent6 18 3 2 2" xfId="29268" xr:uid="{00000000-0005-0000-0000-00002E710000}"/>
    <cellStyle name="Accent6 18 3 2_Essbase BS Tax Accounts EOY" xfId="29269" xr:uid="{00000000-0005-0000-0000-00002F710000}"/>
    <cellStyle name="Accent6 18 3_Essbase BS Tax Accounts EOY" xfId="29270" xr:uid="{00000000-0005-0000-0000-000030710000}"/>
    <cellStyle name="Accent6 18 4" xfId="29271" xr:uid="{00000000-0005-0000-0000-000031710000}"/>
    <cellStyle name="Accent6 18 4 2" xfId="29272" xr:uid="{00000000-0005-0000-0000-000032710000}"/>
    <cellStyle name="Accent6 18 4_Essbase BS Tax Accounts EOY" xfId="29273" xr:uid="{00000000-0005-0000-0000-000033710000}"/>
    <cellStyle name="Accent6 18_Essbase BS Tax Accounts EOY" xfId="29274" xr:uid="{00000000-0005-0000-0000-000034710000}"/>
    <cellStyle name="Accent6 19" xfId="29275" xr:uid="{00000000-0005-0000-0000-000035710000}"/>
    <cellStyle name="Accent6 19 2" xfId="29276" xr:uid="{00000000-0005-0000-0000-000036710000}"/>
    <cellStyle name="Accent6 19 2 2" xfId="29277" xr:uid="{00000000-0005-0000-0000-000037710000}"/>
    <cellStyle name="Accent6 19 2 2 2" xfId="29278" xr:uid="{00000000-0005-0000-0000-000038710000}"/>
    <cellStyle name="Accent6 19 2 2_Essbase BS Tax Accounts EOY" xfId="29279" xr:uid="{00000000-0005-0000-0000-000039710000}"/>
    <cellStyle name="Accent6 19 2_Essbase BS Tax Accounts EOY" xfId="29280" xr:uid="{00000000-0005-0000-0000-00003A710000}"/>
    <cellStyle name="Accent6 19 3" xfId="29281" xr:uid="{00000000-0005-0000-0000-00003B710000}"/>
    <cellStyle name="Accent6 19 3 2" xfId="29282" xr:uid="{00000000-0005-0000-0000-00003C710000}"/>
    <cellStyle name="Accent6 19 3 2 2" xfId="29283" xr:uid="{00000000-0005-0000-0000-00003D710000}"/>
    <cellStyle name="Accent6 19 3 2_Essbase BS Tax Accounts EOY" xfId="29284" xr:uid="{00000000-0005-0000-0000-00003E710000}"/>
    <cellStyle name="Accent6 19 3_Essbase BS Tax Accounts EOY" xfId="29285" xr:uid="{00000000-0005-0000-0000-00003F710000}"/>
    <cellStyle name="Accent6 19 4" xfId="29286" xr:uid="{00000000-0005-0000-0000-000040710000}"/>
    <cellStyle name="Accent6 19 4 2" xfId="29287" xr:uid="{00000000-0005-0000-0000-000041710000}"/>
    <cellStyle name="Accent6 19 4_Essbase BS Tax Accounts EOY" xfId="29288" xr:uid="{00000000-0005-0000-0000-000042710000}"/>
    <cellStyle name="Accent6 19_Essbase BS Tax Accounts EOY" xfId="29289" xr:uid="{00000000-0005-0000-0000-000043710000}"/>
    <cellStyle name="Accent6 2" xfId="29290" xr:uid="{00000000-0005-0000-0000-000044710000}"/>
    <cellStyle name="Accent6 2 2" xfId="29291" xr:uid="{00000000-0005-0000-0000-000045710000}"/>
    <cellStyle name="Accent6 2 2 2" xfId="29292" xr:uid="{00000000-0005-0000-0000-000046710000}"/>
    <cellStyle name="Accent6 2 2 2 2" xfId="29293" xr:uid="{00000000-0005-0000-0000-000047710000}"/>
    <cellStyle name="Accent6 2 2 2 2 2" xfId="29294" xr:uid="{00000000-0005-0000-0000-000048710000}"/>
    <cellStyle name="Accent6 2 2 2 2_Essbase BS Tax Accounts EOY" xfId="29295" xr:uid="{00000000-0005-0000-0000-000049710000}"/>
    <cellStyle name="Accent6 2 2 2_Essbase BS Tax Accounts EOY" xfId="29296" xr:uid="{00000000-0005-0000-0000-00004A710000}"/>
    <cellStyle name="Accent6 2 2 3" xfId="29297" xr:uid="{00000000-0005-0000-0000-00004B710000}"/>
    <cellStyle name="Accent6 2 2 3 2" xfId="29298" xr:uid="{00000000-0005-0000-0000-00004C710000}"/>
    <cellStyle name="Accent6 2 2 3 2 2" xfId="29299" xr:uid="{00000000-0005-0000-0000-00004D710000}"/>
    <cellStyle name="Accent6 2 2 3 2_Essbase BS Tax Accounts EOY" xfId="29300" xr:uid="{00000000-0005-0000-0000-00004E710000}"/>
    <cellStyle name="Accent6 2 2 3_Essbase BS Tax Accounts EOY" xfId="29301" xr:uid="{00000000-0005-0000-0000-00004F710000}"/>
    <cellStyle name="Accent6 2 2 4" xfId="29302" xr:uid="{00000000-0005-0000-0000-000050710000}"/>
    <cellStyle name="Accent6 2 2 4 2" xfId="29303" xr:uid="{00000000-0005-0000-0000-000051710000}"/>
    <cellStyle name="Accent6 2 2 4 2 2" xfId="29304" xr:uid="{00000000-0005-0000-0000-000052710000}"/>
    <cellStyle name="Accent6 2 2 4 2_Essbase BS Tax Accounts EOY" xfId="29305" xr:uid="{00000000-0005-0000-0000-000053710000}"/>
    <cellStyle name="Accent6 2 2 4_Essbase BS Tax Accounts EOY" xfId="29306" xr:uid="{00000000-0005-0000-0000-000054710000}"/>
    <cellStyle name="Accent6 2 2 5" xfId="29307" xr:uid="{00000000-0005-0000-0000-000055710000}"/>
    <cellStyle name="Accent6 2 2 5 2" xfId="29308" xr:uid="{00000000-0005-0000-0000-000056710000}"/>
    <cellStyle name="Accent6 2 2 5_Essbase BS Tax Accounts EOY" xfId="29309" xr:uid="{00000000-0005-0000-0000-000057710000}"/>
    <cellStyle name="Accent6 2 2 6" xfId="29310" xr:uid="{00000000-0005-0000-0000-000058710000}"/>
    <cellStyle name="Accent6 2 2 7" xfId="29311" xr:uid="{00000000-0005-0000-0000-000059710000}"/>
    <cellStyle name="Accent6 2 2 8" xfId="29312" xr:uid="{00000000-0005-0000-0000-00005A710000}"/>
    <cellStyle name="Accent6 2 2_Basis Info" xfId="29313" xr:uid="{00000000-0005-0000-0000-00005B710000}"/>
    <cellStyle name="Accent6 2 3" xfId="29314" xr:uid="{00000000-0005-0000-0000-00005C710000}"/>
    <cellStyle name="Accent6 2 3 2" xfId="29315" xr:uid="{00000000-0005-0000-0000-00005D710000}"/>
    <cellStyle name="Accent6 2 3 2 2" xfId="29316" xr:uid="{00000000-0005-0000-0000-00005E710000}"/>
    <cellStyle name="Accent6 2 3 2 2 2" xfId="29317" xr:uid="{00000000-0005-0000-0000-00005F710000}"/>
    <cellStyle name="Accent6 2 3 2 2_Essbase BS Tax Accounts EOY" xfId="29318" xr:uid="{00000000-0005-0000-0000-000060710000}"/>
    <cellStyle name="Accent6 2 3 2_Essbase BS Tax Accounts EOY" xfId="29319" xr:uid="{00000000-0005-0000-0000-000061710000}"/>
    <cellStyle name="Accent6 2 3 3" xfId="29320" xr:uid="{00000000-0005-0000-0000-000062710000}"/>
    <cellStyle name="Accent6 2 3 3 2" xfId="29321" xr:uid="{00000000-0005-0000-0000-000063710000}"/>
    <cellStyle name="Accent6 2 3 3 2 2" xfId="29322" xr:uid="{00000000-0005-0000-0000-000064710000}"/>
    <cellStyle name="Accent6 2 3 3 2_Essbase BS Tax Accounts EOY" xfId="29323" xr:uid="{00000000-0005-0000-0000-000065710000}"/>
    <cellStyle name="Accent6 2 3 3_Essbase BS Tax Accounts EOY" xfId="29324" xr:uid="{00000000-0005-0000-0000-000066710000}"/>
    <cellStyle name="Accent6 2 3 4" xfId="29325" xr:uid="{00000000-0005-0000-0000-000067710000}"/>
    <cellStyle name="Accent6 2 3 4 2" xfId="29326" xr:uid="{00000000-0005-0000-0000-000068710000}"/>
    <cellStyle name="Accent6 2 3 4 2 2" xfId="29327" xr:uid="{00000000-0005-0000-0000-000069710000}"/>
    <cellStyle name="Accent6 2 3 4 2_Essbase BS Tax Accounts EOY" xfId="29328" xr:uid="{00000000-0005-0000-0000-00006A710000}"/>
    <cellStyle name="Accent6 2 3 4 3" xfId="29329" xr:uid="{00000000-0005-0000-0000-00006B710000}"/>
    <cellStyle name="Accent6 2 3 4_Essbase BS Tax Accounts EOY" xfId="29330" xr:uid="{00000000-0005-0000-0000-00006C710000}"/>
    <cellStyle name="Accent6 2 3 5" xfId="29331" xr:uid="{00000000-0005-0000-0000-00006D710000}"/>
    <cellStyle name="Accent6 2 3 5 2" xfId="29332" xr:uid="{00000000-0005-0000-0000-00006E710000}"/>
    <cellStyle name="Accent6 2 3 5_Essbase BS Tax Accounts EOY" xfId="29333" xr:uid="{00000000-0005-0000-0000-00006F710000}"/>
    <cellStyle name="Accent6 2 3 6" xfId="29334" xr:uid="{00000000-0005-0000-0000-000070710000}"/>
    <cellStyle name="Accent6 2 3 6 2" xfId="29335" xr:uid="{00000000-0005-0000-0000-000071710000}"/>
    <cellStyle name="Accent6 2 3 6_Essbase BS Tax Accounts EOY" xfId="29336" xr:uid="{00000000-0005-0000-0000-000072710000}"/>
    <cellStyle name="Accent6 2 3 7" xfId="29337" xr:uid="{00000000-0005-0000-0000-000073710000}"/>
    <cellStyle name="Accent6 2 3 8" xfId="29338" xr:uid="{00000000-0005-0000-0000-000074710000}"/>
    <cellStyle name="Accent6 2 3_Basis Info" xfId="29339" xr:uid="{00000000-0005-0000-0000-000075710000}"/>
    <cellStyle name="Accent6 2 4" xfId="29340" xr:uid="{00000000-0005-0000-0000-000076710000}"/>
    <cellStyle name="Accent6 2 4 2" xfId="29341" xr:uid="{00000000-0005-0000-0000-000077710000}"/>
    <cellStyle name="Accent6 2 4 2 2" xfId="29342" xr:uid="{00000000-0005-0000-0000-000078710000}"/>
    <cellStyle name="Accent6 2 4 2_Essbase BS Tax Accounts EOY" xfId="29343" xr:uid="{00000000-0005-0000-0000-000079710000}"/>
    <cellStyle name="Accent6 2 4 3" xfId="29344" xr:uid="{00000000-0005-0000-0000-00007A710000}"/>
    <cellStyle name="Accent6 2 4_Essbase BS Tax Accounts EOY" xfId="29345" xr:uid="{00000000-0005-0000-0000-00007B710000}"/>
    <cellStyle name="Accent6 2 5" xfId="29346" xr:uid="{00000000-0005-0000-0000-00007C710000}"/>
    <cellStyle name="Accent6 2 5 2" xfId="29347" xr:uid="{00000000-0005-0000-0000-00007D710000}"/>
    <cellStyle name="Accent6 2 5 3" xfId="29348" xr:uid="{00000000-0005-0000-0000-00007E710000}"/>
    <cellStyle name="Accent6 2 5_Essbase BS Tax Accounts EOY" xfId="29349" xr:uid="{00000000-0005-0000-0000-00007F710000}"/>
    <cellStyle name="Accent6 2 6" xfId="29350" xr:uid="{00000000-0005-0000-0000-000080710000}"/>
    <cellStyle name="Accent6 2 6 2" xfId="29351" xr:uid="{00000000-0005-0000-0000-000081710000}"/>
    <cellStyle name="Accent6 2 7" xfId="29352" xr:uid="{00000000-0005-0000-0000-000082710000}"/>
    <cellStyle name="Accent6 2 8" xfId="29353" xr:uid="{00000000-0005-0000-0000-000083710000}"/>
    <cellStyle name="Accent6 2 9" xfId="29354" xr:uid="{00000000-0005-0000-0000-000084710000}"/>
    <cellStyle name="Accent6 2_10-1 BS" xfId="29355" xr:uid="{00000000-0005-0000-0000-000085710000}"/>
    <cellStyle name="Accent6 20" xfId="29356" xr:uid="{00000000-0005-0000-0000-000086710000}"/>
    <cellStyle name="Accent6 20 2" xfId="29357" xr:uid="{00000000-0005-0000-0000-000087710000}"/>
    <cellStyle name="Accent6 20 2 2" xfId="29358" xr:uid="{00000000-0005-0000-0000-000088710000}"/>
    <cellStyle name="Accent6 20 2 2 2" xfId="29359" xr:uid="{00000000-0005-0000-0000-000089710000}"/>
    <cellStyle name="Accent6 20 2 2_Essbase BS Tax Accounts EOY" xfId="29360" xr:uid="{00000000-0005-0000-0000-00008A710000}"/>
    <cellStyle name="Accent6 20 2_Essbase BS Tax Accounts EOY" xfId="29361" xr:uid="{00000000-0005-0000-0000-00008B710000}"/>
    <cellStyle name="Accent6 20 3" xfId="29362" xr:uid="{00000000-0005-0000-0000-00008C710000}"/>
    <cellStyle name="Accent6 20 3 2" xfId="29363" xr:uid="{00000000-0005-0000-0000-00008D710000}"/>
    <cellStyle name="Accent6 20 3 2 2" xfId="29364" xr:uid="{00000000-0005-0000-0000-00008E710000}"/>
    <cellStyle name="Accent6 20 3 2_Essbase BS Tax Accounts EOY" xfId="29365" xr:uid="{00000000-0005-0000-0000-00008F710000}"/>
    <cellStyle name="Accent6 20 3_Essbase BS Tax Accounts EOY" xfId="29366" xr:uid="{00000000-0005-0000-0000-000090710000}"/>
    <cellStyle name="Accent6 20 4" xfId="29367" xr:uid="{00000000-0005-0000-0000-000091710000}"/>
    <cellStyle name="Accent6 20 4 2" xfId="29368" xr:uid="{00000000-0005-0000-0000-000092710000}"/>
    <cellStyle name="Accent6 20 4_Essbase BS Tax Accounts EOY" xfId="29369" xr:uid="{00000000-0005-0000-0000-000093710000}"/>
    <cellStyle name="Accent6 20_Essbase BS Tax Accounts EOY" xfId="29370" xr:uid="{00000000-0005-0000-0000-000094710000}"/>
    <cellStyle name="Accent6 21" xfId="29371" xr:uid="{00000000-0005-0000-0000-000095710000}"/>
    <cellStyle name="Accent6 21 2" xfId="29372" xr:uid="{00000000-0005-0000-0000-000096710000}"/>
    <cellStyle name="Accent6 21 2 2" xfId="29373" xr:uid="{00000000-0005-0000-0000-000097710000}"/>
    <cellStyle name="Accent6 21 2 2 2" xfId="29374" xr:uid="{00000000-0005-0000-0000-000098710000}"/>
    <cellStyle name="Accent6 21 2 2_Essbase BS Tax Accounts EOY" xfId="29375" xr:uid="{00000000-0005-0000-0000-000099710000}"/>
    <cellStyle name="Accent6 21 2_Essbase BS Tax Accounts EOY" xfId="29376" xr:uid="{00000000-0005-0000-0000-00009A710000}"/>
    <cellStyle name="Accent6 21 3" xfId="29377" xr:uid="{00000000-0005-0000-0000-00009B710000}"/>
    <cellStyle name="Accent6 21 3 2" xfId="29378" xr:uid="{00000000-0005-0000-0000-00009C710000}"/>
    <cellStyle name="Accent6 21 3 2 2" xfId="29379" xr:uid="{00000000-0005-0000-0000-00009D710000}"/>
    <cellStyle name="Accent6 21 3 2_Essbase BS Tax Accounts EOY" xfId="29380" xr:uid="{00000000-0005-0000-0000-00009E710000}"/>
    <cellStyle name="Accent6 21 3_Essbase BS Tax Accounts EOY" xfId="29381" xr:uid="{00000000-0005-0000-0000-00009F710000}"/>
    <cellStyle name="Accent6 21 4" xfId="29382" xr:uid="{00000000-0005-0000-0000-0000A0710000}"/>
    <cellStyle name="Accent6 21 4 2" xfId="29383" xr:uid="{00000000-0005-0000-0000-0000A1710000}"/>
    <cellStyle name="Accent6 21 4_Essbase BS Tax Accounts EOY" xfId="29384" xr:uid="{00000000-0005-0000-0000-0000A2710000}"/>
    <cellStyle name="Accent6 21_Essbase BS Tax Accounts EOY" xfId="29385" xr:uid="{00000000-0005-0000-0000-0000A3710000}"/>
    <cellStyle name="Accent6 22" xfId="29386" xr:uid="{00000000-0005-0000-0000-0000A4710000}"/>
    <cellStyle name="Accent6 22 2" xfId="29387" xr:uid="{00000000-0005-0000-0000-0000A5710000}"/>
    <cellStyle name="Accent6 22 2 2" xfId="29388" xr:uid="{00000000-0005-0000-0000-0000A6710000}"/>
    <cellStyle name="Accent6 22 2 2 2" xfId="29389" xr:uid="{00000000-0005-0000-0000-0000A7710000}"/>
    <cellStyle name="Accent6 22 2 2_Essbase BS Tax Accounts EOY" xfId="29390" xr:uid="{00000000-0005-0000-0000-0000A8710000}"/>
    <cellStyle name="Accent6 22 2_Essbase BS Tax Accounts EOY" xfId="29391" xr:uid="{00000000-0005-0000-0000-0000A9710000}"/>
    <cellStyle name="Accent6 22 3" xfId="29392" xr:uid="{00000000-0005-0000-0000-0000AA710000}"/>
    <cellStyle name="Accent6 22 3 2" xfId="29393" xr:uid="{00000000-0005-0000-0000-0000AB710000}"/>
    <cellStyle name="Accent6 22 3 2 2" xfId="29394" xr:uid="{00000000-0005-0000-0000-0000AC710000}"/>
    <cellStyle name="Accent6 22 3 2_Essbase BS Tax Accounts EOY" xfId="29395" xr:uid="{00000000-0005-0000-0000-0000AD710000}"/>
    <cellStyle name="Accent6 22 3_Essbase BS Tax Accounts EOY" xfId="29396" xr:uid="{00000000-0005-0000-0000-0000AE710000}"/>
    <cellStyle name="Accent6 22 4" xfId="29397" xr:uid="{00000000-0005-0000-0000-0000AF710000}"/>
    <cellStyle name="Accent6 22 4 2" xfId="29398" xr:uid="{00000000-0005-0000-0000-0000B0710000}"/>
    <cellStyle name="Accent6 22 4_Essbase BS Tax Accounts EOY" xfId="29399" xr:uid="{00000000-0005-0000-0000-0000B1710000}"/>
    <cellStyle name="Accent6 22_Essbase BS Tax Accounts EOY" xfId="29400" xr:uid="{00000000-0005-0000-0000-0000B2710000}"/>
    <cellStyle name="Accent6 23" xfId="29401" xr:uid="{00000000-0005-0000-0000-0000B3710000}"/>
    <cellStyle name="Accent6 23 2" xfId="29402" xr:uid="{00000000-0005-0000-0000-0000B4710000}"/>
    <cellStyle name="Accent6 23 2 2" xfId="29403" xr:uid="{00000000-0005-0000-0000-0000B5710000}"/>
    <cellStyle name="Accent6 23 2 2 2" xfId="29404" xr:uid="{00000000-0005-0000-0000-0000B6710000}"/>
    <cellStyle name="Accent6 23 2 2_Essbase BS Tax Accounts EOY" xfId="29405" xr:uid="{00000000-0005-0000-0000-0000B7710000}"/>
    <cellStyle name="Accent6 23 2_Essbase BS Tax Accounts EOY" xfId="29406" xr:uid="{00000000-0005-0000-0000-0000B8710000}"/>
    <cellStyle name="Accent6 23 3" xfId="29407" xr:uid="{00000000-0005-0000-0000-0000B9710000}"/>
    <cellStyle name="Accent6 23 3 2" xfId="29408" xr:uid="{00000000-0005-0000-0000-0000BA710000}"/>
    <cellStyle name="Accent6 23 3 2 2" xfId="29409" xr:uid="{00000000-0005-0000-0000-0000BB710000}"/>
    <cellStyle name="Accent6 23 3 2_Essbase BS Tax Accounts EOY" xfId="29410" xr:uid="{00000000-0005-0000-0000-0000BC710000}"/>
    <cellStyle name="Accent6 23 3_Essbase BS Tax Accounts EOY" xfId="29411" xr:uid="{00000000-0005-0000-0000-0000BD710000}"/>
    <cellStyle name="Accent6 23 4" xfId="29412" xr:uid="{00000000-0005-0000-0000-0000BE710000}"/>
    <cellStyle name="Accent6 23 4 2" xfId="29413" xr:uid="{00000000-0005-0000-0000-0000BF710000}"/>
    <cellStyle name="Accent6 23 4 2 2" xfId="29414" xr:uid="{00000000-0005-0000-0000-0000C0710000}"/>
    <cellStyle name="Accent6 23 4 2_Essbase BS Tax Accounts EOY" xfId="29415" xr:uid="{00000000-0005-0000-0000-0000C1710000}"/>
    <cellStyle name="Accent6 23 4_Essbase BS Tax Accounts EOY" xfId="29416" xr:uid="{00000000-0005-0000-0000-0000C2710000}"/>
    <cellStyle name="Accent6 23 5" xfId="29417" xr:uid="{00000000-0005-0000-0000-0000C3710000}"/>
    <cellStyle name="Accent6 23 5 2" xfId="29418" xr:uid="{00000000-0005-0000-0000-0000C4710000}"/>
    <cellStyle name="Accent6 23 5_Essbase BS Tax Accounts EOY" xfId="29419" xr:uid="{00000000-0005-0000-0000-0000C5710000}"/>
    <cellStyle name="Accent6 23_Essbase BS Tax Accounts EOY" xfId="29420" xr:uid="{00000000-0005-0000-0000-0000C6710000}"/>
    <cellStyle name="Accent6 24" xfId="29421" xr:uid="{00000000-0005-0000-0000-0000C7710000}"/>
    <cellStyle name="Accent6 24 2" xfId="29422" xr:uid="{00000000-0005-0000-0000-0000C8710000}"/>
    <cellStyle name="Accent6 24 2 2" xfId="29423" xr:uid="{00000000-0005-0000-0000-0000C9710000}"/>
    <cellStyle name="Accent6 24 2 2 2" xfId="29424" xr:uid="{00000000-0005-0000-0000-0000CA710000}"/>
    <cellStyle name="Accent6 24 2 2 2 2" xfId="29425" xr:uid="{00000000-0005-0000-0000-0000CB710000}"/>
    <cellStyle name="Accent6 24 2 2 2_Essbase BS Tax Accounts EOY" xfId="29426" xr:uid="{00000000-0005-0000-0000-0000CC710000}"/>
    <cellStyle name="Accent6 24 2 2_Essbase BS Tax Accounts EOY" xfId="29427" xr:uid="{00000000-0005-0000-0000-0000CD710000}"/>
    <cellStyle name="Accent6 24 2 3" xfId="29428" xr:uid="{00000000-0005-0000-0000-0000CE710000}"/>
    <cellStyle name="Accent6 24 2 3 2" xfId="29429" xr:uid="{00000000-0005-0000-0000-0000CF710000}"/>
    <cellStyle name="Accent6 24 2 3_Essbase BS Tax Accounts EOY" xfId="29430" xr:uid="{00000000-0005-0000-0000-0000D0710000}"/>
    <cellStyle name="Accent6 24 2 4" xfId="29431" xr:uid="{00000000-0005-0000-0000-0000D1710000}"/>
    <cellStyle name="Accent6 24 2 5" xfId="29432" xr:uid="{00000000-0005-0000-0000-0000D2710000}"/>
    <cellStyle name="Accent6 24 2 6" xfId="29433" xr:uid="{00000000-0005-0000-0000-0000D3710000}"/>
    <cellStyle name="Accent6 24 2 7" xfId="29434" xr:uid="{00000000-0005-0000-0000-0000D4710000}"/>
    <cellStyle name="Accent6 24 2_Essbase BS Tax Accounts EOY" xfId="29435" xr:uid="{00000000-0005-0000-0000-0000D5710000}"/>
    <cellStyle name="Accent6 24 3" xfId="29436" xr:uid="{00000000-0005-0000-0000-0000D6710000}"/>
    <cellStyle name="Accent6 24 3 2" xfId="29437" xr:uid="{00000000-0005-0000-0000-0000D7710000}"/>
    <cellStyle name="Accent6 24 3 2 2" xfId="29438" xr:uid="{00000000-0005-0000-0000-0000D8710000}"/>
    <cellStyle name="Accent6 24 3 2_Essbase BS Tax Accounts EOY" xfId="29439" xr:uid="{00000000-0005-0000-0000-0000D9710000}"/>
    <cellStyle name="Accent6 24 3 3" xfId="29440" xr:uid="{00000000-0005-0000-0000-0000DA710000}"/>
    <cellStyle name="Accent6 24 3_Essbase BS Tax Accounts EOY" xfId="29441" xr:uid="{00000000-0005-0000-0000-0000DB710000}"/>
    <cellStyle name="Accent6 24 4" xfId="29442" xr:uid="{00000000-0005-0000-0000-0000DC710000}"/>
    <cellStyle name="Accent6 24 4 2" xfId="29443" xr:uid="{00000000-0005-0000-0000-0000DD710000}"/>
    <cellStyle name="Accent6 24 4_Essbase BS Tax Accounts EOY" xfId="29444" xr:uid="{00000000-0005-0000-0000-0000DE710000}"/>
    <cellStyle name="Accent6 24 5" xfId="29445" xr:uid="{00000000-0005-0000-0000-0000DF710000}"/>
    <cellStyle name="Accent6 24 5 2" xfId="29446" xr:uid="{00000000-0005-0000-0000-0000E0710000}"/>
    <cellStyle name="Accent6 24 5_Essbase BS Tax Accounts EOY" xfId="29447" xr:uid="{00000000-0005-0000-0000-0000E1710000}"/>
    <cellStyle name="Accent6 24 6" xfId="29448" xr:uid="{00000000-0005-0000-0000-0000E2710000}"/>
    <cellStyle name="Accent6 24 7" xfId="29449" xr:uid="{00000000-0005-0000-0000-0000E3710000}"/>
    <cellStyle name="Accent6 24_Basis Detail" xfId="29450" xr:uid="{00000000-0005-0000-0000-0000E4710000}"/>
    <cellStyle name="Accent6 25" xfId="29451" xr:uid="{00000000-0005-0000-0000-0000E5710000}"/>
    <cellStyle name="Accent6 25 2" xfId="29452" xr:uid="{00000000-0005-0000-0000-0000E6710000}"/>
    <cellStyle name="Accent6 25 2 2" xfId="29453" xr:uid="{00000000-0005-0000-0000-0000E7710000}"/>
    <cellStyle name="Accent6 25 2 2 2" xfId="29454" xr:uid="{00000000-0005-0000-0000-0000E8710000}"/>
    <cellStyle name="Accent6 25 2 2_Essbase BS Tax Accounts EOY" xfId="29455" xr:uid="{00000000-0005-0000-0000-0000E9710000}"/>
    <cellStyle name="Accent6 25 2 3" xfId="29456" xr:uid="{00000000-0005-0000-0000-0000EA710000}"/>
    <cellStyle name="Accent6 25 2 4" xfId="29457" xr:uid="{00000000-0005-0000-0000-0000EB710000}"/>
    <cellStyle name="Accent6 25 2_Essbase BS Tax Accounts EOY" xfId="29458" xr:uid="{00000000-0005-0000-0000-0000EC710000}"/>
    <cellStyle name="Accent6 25 3" xfId="29459" xr:uid="{00000000-0005-0000-0000-0000ED710000}"/>
    <cellStyle name="Accent6 25 3 2" xfId="29460" xr:uid="{00000000-0005-0000-0000-0000EE710000}"/>
    <cellStyle name="Accent6 25 3 2 2" xfId="29461" xr:uid="{00000000-0005-0000-0000-0000EF710000}"/>
    <cellStyle name="Accent6 25 3 2_Essbase BS Tax Accounts EOY" xfId="29462" xr:uid="{00000000-0005-0000-0000-0000F0710000}"/>
    <cellStyle name="Accent6 25 3 3" xfId="29463" xr:uid="{00000000-0005-0000-0000-0000F1710000}"/>
    <cellStyle name="Accent6 25 3_Essbase BS Tax Accounts EOY" xfId="29464" xr:uid="{00000000-0005-0000-0000-0000F2710000}"/>
    <cellStyle name="Accent6 25 4" xfId="29465" xr:uid="{00000000-0005-0000-0000-0000F3710000}"/>
    <cellStyle name="Accent6 25 4 2" xfId="29466" xr:uid="{00000000-0005-0000-0000-0000F4710000}"/>
    <cellStyle name="Accent6 25 4_Essbase BS Tax Accounts EOY" xfId="29467" xr:uid="{00000000-0005-0000-0000-0000F5710000}"/>
    <cellStyle name="Accent6 25 5" xfId="29468" xr:uid="{00000000-0005-0000-0000-0000F6710000}"/>
    <cellStyle name="Accent6 25 6" xfId="29469" xr:uid="{00000000-0005-0000-0000-0000F7710000}"/>
    <cellStyle name="Accent6 25_Essbase BS Tax Accounts EOY" xfId="29470" xr:uid="{00000000-0005-0000-0000-0000F8710000}"/>
    <cellStyle name="Accent6 26" xfId="29471" xr:uid="{00000000-0005-0000-0000-0000F9710000}"/>
    <cellStyle name="Accent6 26 2" xfId="29472" xr:uid="{00000000-0005-0000-0000-0000FA710000}"/>
    <cellStyle name="Accent6 26 2 2" xfId="29473" xr:uid="{00000000-0005-0000-0000-0000FB710000}"/>
    <cellStyle name="Accent6 26 2 2 2" xfId="29474" xr:uid="{00000000-0005-0000-0000-0000FC710000}"/>
    <cellStyle name="Accent6 26 2 2_Essbase BS Tax Accounts EOY" xfId="29475" xr:uid="{00000000-0005-0000-0000-0000FD710000}"/>
    <cellStyle name="Accent6 26 2 3" xfId="29476" xr:uid="{00000000-0005-0000-0000-0000FE710000}"/>
    <cellStyle name="Accent6 26 2_Essbase BS Tax Accounts EOY" xfId="29477" xr:uid="{00000000-0005-0000-0000-0000FF710000}"/>
    <cellStyle name="Accent6 26 3" xfId="29478" xr:uid="{00000000-0005-0000-0000-000000720000}"/>
    <cellStyle name="Accent6 26 3 2" xfId="29479" xr:uid="{00000000-0005-0000-0000-000001720000}"/>
    <cellStyle name="Accent6 26 3_Essbase BS Tax Accounts EOY" xfId="29480" xr:uid="{00000000-0005-0000-0000-000002720000}"/>
    <cellStyle name="Accent6 26 4" xfId="29481" xr:uid="{00000000-0005-0000-0000-000003720000}"/>
    <cellStyle name="Accent6 26 5" xfId="29482" xr:uid="{00000000-0005-0000-0000-000004720000}"/>
    <cellStyle name="Accent6 26 6" xfId="29483" xr:uid="{00000000-0005-0000-0000-000005720000}"/>
    <cellStyle name="Accent6 26_Essbase BS Tax Accounts EOY" xfId="29484" xr:uid="{00000000-0005-0000-0000-000006720000}"/>
    <cellStyle name="Accent6 27" xfId="29485" xr:uid="{00000000-0005-0000-0000-000007720000}"/>
    <cellStyle name="Accent6 27 2" xfId="29486" xr:uid="{00000000-0005-0000-0000-000008720000}"/>
    <cellStyle name="Accent6 27 2 2" xfId="29487" xr:uid="{00000000-0005-0000-0000-000009720000}"/>
    <cellStyle name="Accent6 27 2 2 2" xfId="29488" xr:uid="{00000000-0005-0000-0000-00000A720000}"/>
    <cellStyle name="Accent6 27 2 2_Essbase BS Tax Accounts EOY" xfId="29489" xr:uid="{00000000-0005-0000-0000-00000B720000}"/>
    <cellStyle name="Accent6 27 2_Essbase BS Tax Accounts EOY" xfId="29490" xr:uid="{00000000-0005-0000-0000-00000C720000}"/>
    <cellStyle name="Accent6 27 3" xfId="29491" xr:uid="{00000000-0005-0000-0000-00000D720000}"/>
    <cellStyle name="Accent6 27 3 2" xfId="29492" xr:uid="{00000000-0005-0000-0000-00000E720000}"/>
    <cellStyle name="Accent6 27 3_Essbase BS Tax Accounts EOY" xfId="29493" xr:uid="{00000000-0005-0000-0000-00000F720000}"/>
    <cellStyle name="Accent6 27 4" xfId="29494" xr:uid="{00000000-0005-0000-0000-000010720000}"/>
    <cellStyle name="Accent6 27 5" xfId="29495" xr:uid="{00000000-0005-0000-0000-000011720000}"/>
    <cellStyle name="Accent6 27_Essbase BS Tax Accounts EOY" xfId="29496" xr:uid="{00000000-0005-0000-0000-000012720000}"/>
    <cellStyle name="Accent6 28" xfId="29497" xr:uid="{00000000-0005-0000-0000-000013720000}"/>
    <cellStyle name="Accent6 28 2" xfId="29498" xr:uid="{00000000-0005-0000-0000-000014720000}"/>
    <cellStyle name="Accent6 28 2 2" xfId="29499" xr:uid="{00000000-0005-0000-0000-000015720000}"/>
    <cellStyle name="Accent6 28 2_Essbase BS Tax Accounts EOY" xfId="29500" xr:uid="{00000000-0005-0000-0000-000016720000}"/>
    <cellStyle name="Accent6 28_Essbase BS Tax Accounts EOY" xfId="29501" xr:uid="{00000000-0005-0000-0000-000017720000}"/>
    <cellStyle name="Accent6 29" xfId="29502" xr:uid="{00000000-0005-0000-0000-000018720000}"/>
    <cellStyle name="Accent6 29 2" xfId="29503" xr:uid="{00000000-0005-0000-0000-000019720000}"/>
    <cellStyle name="Accent6 29 2 2" xfId="29504" xr:uid="{00000000-0005-0000-0000-00001A720000}"/>
    <cellStyle name="Accent6 29 2_Essbase BS Tax Accounts EOY" xfId="29505" xr:uid="{00000000-0005-0000-0000-00001B720000}"/>
    <cellStyle name="Accent6 29_Essbase BS Tax Accounts EOY" xfId="29506" xr:uid="{00000000-0005-0000-0000-00001C720000}"/>
    <cellStyle name="Accent6 3" xfId="29507" xr:uid="{00000000-0005-0000-0000-00001D720000}"/>
    <cellStyle name="Accent6 3 2" xfId="29508" xr:uid="{00000000-0005-0000-0000-00001E720000}"/>
    <cellStyle name="Accent6 3 2 2" xfId="29509" xr:uid="{00000000-0005-0000-0000-00001F720000}"/>
    <cellStyle name="Accent6 3 2 2 2" xfId="29510" xr:uid="{00000000-0005-0000-0000-000020720000}"/>
    <cellStyle name="Accent6 3 2 2 2 2" xfId="29511" xr:uid="{00000000-0005-0000-0000-000021720000}"/>
    <cellStyle name="Accent6 3 2 2 2_Essbase BS Tax Accounts EOY" xfId="29512" xr:uid="{00000000-0005-0000-0000-000022720000}"/>
    <cellStyle name="Accent6 3 2 2_Essbase BS Tax Accounts EOY" xfId="29513" xr:uid="{00000000-0005-0000-0000-000023720000}"/>
    <cellStyle name="Accent6 3 2 3" xfId="29514" xr:uid="{00000000-0005-0000-0000-000024720000}"/>
    <cellStyle name="Accent6 3 2 3 2" xfId="29515" xr:uid="{00000000-0005-0000-0000-000025720000}"/>
    <cellStyle name="Accent6 3 2 3 2 2" xfId="29516" xr:uid="{00000000-0005-0000-0000-000026720000}"/>
    <cellStyle name="Accent6 3 2 3 2_Essbase BS Tax Accounts EOY" xfId="29517" xr:uid="{00000000-0005-0000-0000-000027720000}"/>
    <cellStyle name="Accent6 3 2 3_Essbase BS Tax Accounts EOY" xfId="29518" xr:uid="{00000000-0005-0000-0000-000028720000}"/>
    <cellStyle name="Accent6 3 2 4" xfId="29519" xr:uid="{00000000-0005-0000-0000-000029720000}"/>
    <cellStyle name="Accent6 3 2 4 2" xfId="29520" xr:uid="{00000000-0005-0000-0000-00002A720000}"/>
    <cellStyle name="Accent6 3 2 4_Essbase BS Tax Accounts EOY" xfId="29521" xr:uid="{00000000-0005-0000-0000-00002B720000}"/>
    <cellStyle name="Accent6 3 2 5" xfId="29522" xr:uid="{00000000-0005-0000-0000-00002C720000}"/>
    <cellStyle name="Accent6 3 2 6" xfId="29523" xr:uid="{00000000-0005-0000-0000-00002D720000}"/>
    <cellStyle name="Accent6 3 2_Essbase BS Tax Accounts EOY" xfId="29524" xr:uid="{00000000-0005-0000-0000-00002E720000}"/>
    <cellStyle name="Accent6 3 3" xfId="29525" xr:uid="{00000000-0005-0000-0000-00002F720000}"/>
    <cellStyle name="Accent6 3 3 2" xfId="29526" xr:uid="{00000000-0005-0000-0000-000030720000}"/>
    <cellStyle name="Accent6 3 3 2 2" xfId="29527" xr:uid="{00000000-0005-0000-0000-000031720000}"/>
    <cellStyle name="Accent6 3 3 2_Essbase BS Tax Accounts EOY" xfId="29528" xr:uid="{00000000-0005-0000-0000-000032720000}"/>
    <cellStyle name="Accent6 3 3_Essbase BS Tax Accounts EOY" xfId="29529" xr:uid="{00000000-0005-0000-0000-000033720000}"/>
    <cellStyle name="Accent6 3 4" xfId="29530" xr:uid="{00000000-0005-0000-0000-000034720000}"/>
    <cellStyle name="Accent6 3 4 2" xfId="29531" xr:uid="{00000000-0005-0000-0000-000035720000}"/>
    <cellStyle name="Accent6 3 4_Essbase BS Tax Accounts EOY" xfId="29532" xr:uid="{00000000-0005-0000-0000-000036720000}"/>
    <cellStyle name="Accent6 3 5" xfId="29533" xr:uid="{00000000-0005-0000-0000-000037720000}"/>
    <cellStyle name="Accent6 3_Essbase BS Tax Accounts EOY" xfId="29534" xr:uid="{00000000-0005-0000-0000-000038720000}"/>
    <cellStyle name="Accent6 30" xfId="29535" xr:uid="{00000000-0005-0000-0000-000039720000}"/>
    <cellStyle name="Accent6 30 2" xfId="29536" xr:uid="{00000000-0005-0000-0000-00003A720000}"/>
    <cellStyle name="Accent6 30 2 2" xfId="29537" xr:uid="{00000000-0005-0000-0000-00003B720000}"/>
    <cellStyle name="Accent6 30 2_Essbase BS Tax Accounts EOY" xfId="29538" xr:uid="{00000000-0005-0000-0000-00003C720000}"/>
    <cellStyle name="Accent6 30_Essbase BS Tax Accounts EOY" xfId="29539" xr:uid="{00000000-0005-0000-0000-00003D720000}"/>
    <cellStyle name="Accent6 31" xfId="29540" xr:uid="{00000000-0005-0000-0000-00003E720000}"/>
    <cellStyle name="Accent6 31 2" xfId="29541" xr:uid="{00000000-0005-0000-0000-00003F720000}"/>
    <cellStyle name="Accent6 31 2 2" xfId="29542" xr:uid="{00000000-0005-0000-0000-000040720000}"/>
    <cellStyle name="Accent6 31 2_Essbase BS Tax Accounts EOY" xfId="29543" xr:uid="{00000000-0005-0000-0000-000041720000}"/>
    <cellStyle name="Accent6 31_Essbase BS Tax Accounts EOY" xfId="29544" xr:uid="{00000000-0005-0000-0000-000042720000}"/>
    <cellStyle name="Accent6 32" xfId="29545" xr:uid="{00000000-0005-0000-0000-000043720000}"/>
    <cellStyle name="Accent6 32 2" xfId="29546" xr:uid="{00000000-0005-0000-0000-000044720000}"/>
    <cellStyle name="Accent6 32 2 2" xfId="29547" xr:uid="{00000000-0005-0000-0000-000045720000}"/>
    <cellStyle name="Accent6 32 2_Essbase BS Tax Accounts EOY" xfId="29548" xr:uid="{00000000-0005-0000-0000-000046720000}"/>
    <cellStyle name="Accent6 32_Essbase BS Tax Accounts EOY" xfId="29549" xr:uid="{00000000-0005-0000-0000-000047720000}"/>
    <cellStyle name="Accent6 33" xfId="29550" xr:uid="{00000000-0005-0000-0000-000048720000}"/>
    <cellStyle name="Accent6 33 2" xfId="29551" xr:uid="{00000000-0005-0000-0000-000049720000}"/>
    <cellStyle name="Accent6 33 2 2" xfId="29552" xr:uid="{00000000-0005-0000-0000-00004A720000}"/>
    <cellStyle name="Accent6 33 2_Essbase BS Tax Accounts EOY" xfId="29553" xr:uid="{00000000-0005-0000-0000-00004B720000}"/>
    <cellStyle name="Accent6 33_Essbase BS Tax Accounts EOY" xfId="29554" xr:uid="{00000000-0005-0000-0000-00004C720000}"/>
    <cellStyle name="Accent6 34" xfId="29555" xr:uid="{00000000-0005-0000-0000-00004D720000}"/>
    <cellStyle name="Accent6 34 2" xfId="29556" xr:uid="{00000000-0005-0000-0000-00004E720000}"/>
    <cellStyle name="Accent6 34 2 2" xfId="29557" xr:uid="{00000000-0005-0000-0000-00004F720000}"/>
    <cellStyle name="Accent6 34 2_Essbase BS Tax Accounts EOY" xfId="29558" xr:uid="{00000000-0005-0000-0000-000050720000}"/>
    <cellStyle name="Accent6 34_Essbase BS Tax Accounts EOY" xfId="29559" xr:uid="{00000000-0005-0000-0000-000051720000}"/>
    <cellStyle name="Accent6 35" xfId="29560" xr:uid="{00000000-0005-0000-0000-000052720000}"/>
    <cellStyle name="Accent6 35 2" xfId="29561" xr:uid="{00000000-0005-0000-0000-000053720000}"/>
    <cellStyle name="Accent6 35 2 2" xfId="29562" xr:uid="{00000000-0005-0000-0000-000054720000}"/>
    <cellStyle name="Accent6 35 2_Essbase BS Tax Accounts EOY" xfId="29563" xr:uid="{00000000-0005-0000-0000-000055720000}"/>
    <cellStyle name="Accent6 35_Essbase BS Tax Accounts EOY" xfId="29564" xr:uid="{00000000-0005-0000-0000-000056720000}"/>
    <cellStyle name="Accent6 36" xfId="29565" xr:uid="{00000000-0005-0000-0000-000057720000}"/>
    <cellStyle name="Accent6 36 2" xfId="29566" xr:uid="{00000000-0005-0000-0000-000058720000}"/>
    <cellStyle name="Accent6 36 2 2" xfId="29567" xr:uid="{00000000-0005-0000-0000-000059720000}"/>
    <cellStyle name="Accent6 36 2_Essbase BS Tax Accounts EOY" xfId="29568" xr:uid="{00000000-0005-0000-0000-00005A720000}"/>
    <cellStyle name="Accent6 36_Essbase BS Tax Accounts EOY" xfId="29569" xr:uid="{00000000-0005-0000-0000-00005B720000}"/>
    <cellStyle name="Accent6 37" xfId="29570" xr:uid="{00000000-0005-0000-0000-00005C720000}"/>
    <cellStyle name="Accent6 37 2" xfId="29571" xr:uid="{00000000-0005-0000-0000-00005D720000}"/>
    <cellStyle name="Accent6 37 2 2" xfId="29572" xr:uid="{00000000-0005-0000-0000-00005E720000}"/>
    <cellStyle name="Accent6 37 2_Essbase BS Tax Accounts EOY" xfId="29573" xr:uid="{00000000-0005-0000-0000-00005F720000}"/>
    <cellStyle name="Accent6 37_Essbase BS Tax Accounts EOY" xfId="29574" xr:uid="{00000000-0005-0000-0000-000060720000}"/>
    <cellStyle name="Accent6 38" xfId="29575" xr:uid="{00000000-0005-0000-0000-000061720000}"/>
    <cellStyle name="Accent6 38 2" xfId="29576" xr:uid="{00000000-0005-0000-0000-000062720000}"/>
    <cellStyle name="Accent6 38 2 2" xfId="29577" xr:uid="{00000000-0005-0000-0000-000063720000}"/>
    <cellStyle name="Accent6 38 2_Essbase BS Tax Accounts EOY" xfId="29578" xr:uid="{00000000-0005-0000-0000-000064720000}"/>
    <cellStyle name="Accent6 38_Essbase BS Tax Accounts EOY" xfId="29579" xr:uid="{00000000-0005-0000-0000-000065720000}"/>
    <cellStyle name="Accent6 39" xfId="29580" xr:uid="{00000000-0005-0000-0000-000066720000}"/>
    <cellStyle name="Accent6 39 2" xfId="29581" xr:uid="{00000000-0005-0000-0000-000067720000}"/>
    <cellStyle name="Accent6 39 2 2" xfId="29582" xr:uid="{00000000-0005-0000-0000-000068720000}"/>
    <cellStyle name="Accent6 39 2_Essbase BS Tax Accounts EOY" xfId="29583" xr:uid="{00000000-0005-0000-0000-000069720000}"/>
    <cellStyle name="Accent6 39_Essbase BS Tax Accounts EOY" xfId="29584" xr:uid="{00000000-0005-0000-0000-00006A720000}"/>
    <cellStyle name="Accent6 4" xfId="29585" xr:uid="{00000000-0005-0000-0000-00006B720000}"/>
    <cellStyle name="Accent6 4 2" xfId="29586" xr:uid="{00000000-0005-0000-0000-00006C720000}"/>
    <cellStyle name="Accent6 4 2 2" xfId="29587" xr:uid="{00000000-0005-0000-0000-00006D720000}"/>
    <cellStyle name="Accent6 4 2 2 2" xfId="29588" xr:uid="{00000000-0005-0000-0000-00006E720000}"/>
    <cellStyle name="Accent6 4 2 2 2 2" xfId="29589" xr:uid="{00000000-0005-0000-0000-00006F720000}"/>
    <cellStyle name="Accent6 4 2 2 2_Essbase BS Tax Accounts EOY" xfId="29590" xr:uid="{00000000-0005-0000-0000-000070720000}"/>
    <cellStyle name="Accent6 4 2 2_Essbase BS Tax Accounts EOY" xfId="29591" xr:uid="{00000000-0005-0000-0000-000071720000}"/>
    <cellStyle name="Accent6 4 2 3" xfId="29592" xr:uid="{00000000-0005-0000-0000-000072720000}"/>
    <cellStyle name="Accent6 4 2 3 2" xfId="29593" xr:uid="{00000000-0005-0000-0000-000073720000}"/>
    <cellStyle name="Accent6 4 2 3 2 2" xfId="29594" xr:uid="{00000000-0005-0000-0000-000074720000}"/>
    <cellStyle name="Accent6 4 2 3 2_Essbase BS Tax Accounts EOY" xfId="29595" xr:uid="{00000000-0005-0000-0000-000075720000}"/>
    <cellStyle name="Accent6 4 2 3_Essbase BS Tax Accounts EOY" xfId="29596" xr:uid="{00000000-0005-0000-0000-000076720000}"/>
    <cellStyle name="Accent6 4 2 4" xfId="29597" xr:uid="{00000000-0005-0000-0000-000077720000}"/>
    <cellStyle name="Accent6 4 2 4 2" xfId="29598" xr:uid="{00000000-0005-0000-0000-000078720000}"/>
    <cellStyle name="Accent6 4 2 4_Essbase BS Tax Accounts EOY" xfId="29599" xr:uid="{00000000-0005-0000-0000-000079720000}"/>
    <cellStyle name="Accent6 4 2 5" xfId="29600" xr:uid="{00000000-0005-0000-0000-00007A720000}"/>
    <cellStyle name="Accent6 4 2 6" xfId="29601" xr:uid="{00000000-0005-0000-0000-00007B720000}"/>
    <cellStyle name="Accent6 4 2 7" xfId="29602" xr:uid="{00000000-0005-0000-0000-00007C720000}"/>
    <cellStyle name="Accent6 4 2_Essbase BS Tax Accounts EOY" xfId="29603" xr:uid="{00000000-0005-0000-0000-00007D720000}"/>
    <cellStyle name="Accent6 4 3" xfId="29604" xr:uid="{00000000-0005-0000-0000-00007E720000}"/>
    <cellStyle name="Accent6 4 3 2" xfId="29605" xr:uid="{00000000-0005-0000-0000-00007F720000}"/>
    <cellStyle name="Accent6 4 3 2 2" xfId="29606" xr:uid="{00000000-0005-0000-0000-000080720000}"/>
    <cellStyle name="Accent6 4 3 2_Essbase BS Tax Accounts EOY" xfId="29607" xr:uid="{00000000-0005-0000-0000-000081720000}"/>
    <cellStyle name="Accent6 4 3_Essbase BS Tax Accounts EOY" xfId="29608" xr:uid="{00000000-0005-0000-0000-000082720000}"/>
    <cellStyle name="Accent6 4 4" xfId="29609" xr:uid="{00000000-0005-0000-0000-000083720000}"/>
    <cellStyle name="Accent6 4 4 2" xfId="29610" xr:uid="{00000000-0005-0000-0000-000084720000}"/>
    <cellStyle name="Accent6 4 4_Essbase BS Tax Accounts EOY" xfId="29611" xr:uid="{00000000-0005-0000-0000-000085720000}"/>
    <cellStyle name="Accent6 4_Essbase BS Tax Accounts EOY" xfId="29612" xr:uid="{00000000-0005-0000-0000-000086720000}"/>
    <cellStyle name="Accent6 40" xfId="29613" xr:uid="{00000000-0005-0000-0000-000087720000}"/>
    <cellStyle name="Accent6 40 2" xfId="29614" xr:uid="{00000000-0005-0000-0000-000088720000}"/>
    <cellStyle name="Accent6 40 2 2" xfId="29615" xr:uid="{00000000-0005-0000-0000-000089720000}"/>
    <cellStyle name="Accent6 40 2_Essbase BS Tax Accounts EOY" xfId="29616" xr:uid="{00000000-0005-0000-0000-00008A720000}"/>
    <cellStyle name="Accent6 40_Essbase BS Tax Accounts EOY" xfId="29617" xr:uid="{00000000-0005-0000-0000-00008B720000}"/>
    <cellStyle name="Accent6 41" xfId="29618" xr:uid="{00000000-0005-0000-0000-00008C720000}"/>
    <cellStyle name="Accent6 41 2" xfId="29619" xr:uid="{00000000-0005-0000-0000-00008D720000}"/>
    <cellStyle name="Accent6 41 2 2" xfId="29620" xr:uid="{00000000-0005-0000-0000-00008E720000}"/>
    <cellStyle name="Accent6 41 2_Essbase BS Tax Accounts EOY" xfId="29621" xr:uid="{00000000-0005-0000-0000-00008F720000}"/>
    <cellStyle name="Accent6 41_Essbase BS Tax Accounts EOY" xfId="29622" xr:uid="{00000000-0005-0000-0000-000090720000}"/>
    <cellStyle name="Accent6 42" xfId="29623" xr:uid="{00000000-0005-0000-0000-000091720000}"/>
    <cellStyle name="Accent6 42 2" xfId="29624" xr:uid="{00000000-0005-0000-0000-000092720000}"/>
    <cellStyle name="Accent6 42 2 2" xfId="29625" xr:uid="{00000000-0005-0000-0000-000093720000}"/>
    <cellStyle name="Accent6 42 2_Essbase BS Tax Accounts EOY" xfId="29626" xr:uid="{00000000-0005-0000-0000-000094720000}"/>
    <cellStyle name="Accent6 42_Essbase BS Tax Accounts EOY" xfId="29627" xr:uid="{00000000-0005-0000-0000-000095720000}"/>
    <cellStyle name="Accent6 43" xfId="29628" xr:uid="{00000000-0005-0000-0000-000096720000}"/>
    <cellStyle name="Accent6 43 2" xfId="29629" xr:uid="{00000000-0005-0000-0000-000097720000}"/>
    <cellStyle name="Accent6 43 2 2" xfId="29630" xr:uid="{00000000-0005-0000-0000-000098720000}"/>
    <cellStyle name="Accent6 43 2_Essbase BS Tax Accounts EOY" xfId="29631" xr:uid="{00000000-0005-0000-0000-000099720000}"/>
    <cellStyle name="Accent6 43_Essbase BS Tax Accounts EOY" xfId="29632" xr:uid="{00000000-0005-0000-0000-00009A720000}"/>
    <cellStyle name="Accent6 44" xfId="29633" xr:uid="{00000000-0005-0000-0000-00009B720000}"/>
    <cellStyle name="Accent6 44 2" xfId="29634" xr:uid="{00000000-0005-0000-0000-00009C720000}"/>
    <cellStyle name="Accent6 44 2 2" xfId="29635" xr:uid="{00000000-0005-0000-0000-00009D720000}"/>
    <cellStyle name="Accent6 44 2_Essbase BS Tax Accounts EOY" xfId="29636" xr:uid="{00000000-0005-0000-0000-00009E720000}"/>
    <cellStyle name="Accent6 44_Essbase BS Tax Accounts EOY" xfId="29637" xr:uid="{00000000-0005-0000-0000-00009F720000}"/>
    <cellStyle name="Accent6 45" xfId="29638" xr:uid="{00000000-0005-0000-0000-0000A0720000}"/>
    <cellStyle name="Accent6 45 2" xfId="29639" xr:uid="{00000000-0005-0000-0000-0000A1720000}"/>
    <cellStyle name="Accent6 45 2 2" xfId="29640" xr:uid="{00000000-0005-0000-0000-0000A2720000}"/>
    <cellStyle name="Accent6 45 2_Essbase BS Tax Accounts EOY" xfId="29641" xr:uid="{00000000-0005-0000-0000-0000A3720000}"/>
    <cellStyle name="Accent6 45_Essbase BS Tax Accounts EOY" xfId="29642" xr:uid="{00000000-0005-0000-0000-0000A4720000}"/>
    <cellStyle name="Accent6 46" xfId="29643" xr:uid="{00000000-0005-0000-0000-0000A5720000}"/>
    <cellStyle name="Accent6 46 2" xfId="29644" xr:uid="{00000000-0005-0000-0000-0000A6720000}"/>
    <cellStyle name="Accent6 46 2 2" xfId="29645" xr:uid="{00000000-0005-0000-0000-0000A7720000}"/>
    <cellStyle name="Accent6 46 2_Essbase BS Tax Accounts EOY" xfId="29646" xr:uid="{00000000-0005-0000-0000-0000A8720000}"/>
    <cellStyle name="Accent6 46_Essbase BS Tax Accounts EOY" xfId="29647" xr:uid="{00000000-0005-0000-0000-0000A9720000}"/>
    <cellStyle name="Accent6 47" xfId="29648" xr:uid="{00000000-0005-0000-0000-0000AA720000}"/>
    <cellStyle name="Accent6 47 2" xfId="29649" xr:uid="{00000000-0005-0000-0000-0000AB720000}"/>
    <cellStyle name="Accent6 47 2 2" xfId="29650" xr:uid="{00000000-0005-0000-0000-0000AC720000}"/>
    <cellStyle name="Accent6 47 2_Essbase BS Tax Accounts EOY" xfId="29651" xr:uid="{00000000-0005-0000-0000-0000AD720000}"/>
    <cellStyle name="Accent6 47_Essbase BS Tax Accounts EOY" xfId="29652" xr:uid="{00000000-0005-0000-0000-0000AE720000}"/>
    <cellStyle name="Accent6 48" xfId="29653" xr:uid="{00000000-0005-0000-0000-0000AF720000}"/>
    <cellStyle name="Accent6 48 2" xfId="29654" xr:uid="{00000000-0005-0000-0000-0000B0720000}"/>
    <cellStyle name="Accent6 48 2 2" xfId="29655" xr:uid="{00000000-0005-0000-0000-0000B1720000}"/>
    <cellStyle name="Accent6 48 2_Essbase BS Tax Accounts EOY" xfId="29656" xr:uid="{00000000-0005-0000-0000-0000B2720000}"/>
    <cellStyle name="Accent6 48_Essbase BS Tax Accounts EOY" xfId="29657" xr:uid="{00000000-0005-0000-0000-0000B3720000}"/>
    <cellStyle name="Accent6 49" xfId="29658" xr:uid="{00000000-0005-0000-0000-0000B4720000}"/>
    <cellStyle name="Accent6 49 2" xfId="29659" xr:uid="{00000000-0005-0000-0000-0000B5720000}"/>
    <cellStyle name="Accent6 49 2 2" xfId="29660" xr:uid="{00000000-0005-0000-0000-0000B6720000}"/>
    <cellStyle name="Accent6 49 2_Essbase BS Tax Accounts EOY" xfId="29661" xr:uid="{00000000-0005-0000-0000-0000B7720000}"/>
    <cellStyle name="Accent6 49_Essbase BS Tax Accounts EOY" xfId="29662" xr:uid="{00000000-0005-0000-0000-0000B8720000}"/>
    <cellStyle name="Accent6 5" xfId="29663" xr:uid="{00000000-0005-0000-0000-0000B9720000}"/>
    <cellStyle name="Accent6 5 2" xfId="29664" xr:uid="{00000000-0005-0000-0000-0000BA720000}"/>
    <cellStyle name="Accent6 5 2 2" xfId="29665" xr:uid="{00000000-0005-0000-0000-0000BB720000}"/>
    <cellStyle name="Accent6 5 2 2 2" xfId="29666" xr:uid="{00000000-0005-0000-0000-0000BC720000}"/>
    <cellStyle name="Accent6 5 2 2 2 2" xfId="29667" xr:uid="{00000000-0005-0000-0000-0000BD720000}"/>
    <cellStyle name="Accent6 5 2 2 2_Essbase BS Tax Accounts EOY" xfId="29668" xr:uid="{00000000-0005-0000-0000-0000BE720000}"/>
    <cellStyle name="Accent6 5 2 2_Essbase BS Tax Accounts EOY" xfId="29669" xr:uid="{00000000-0005-0000-0000-0000BF720000}"/>
    <cellStyle name="Accent6 5 2 3" xfId="29670" xr:uid="{00000000-0005-0000-0000-0000C0720000}"/>
    <cellStyle name="Accent6 5 2 3 2" xfId="29671" xr:uid="{00000000-0005-0000-0000-0000C1720000}"/>
    <cellStyle name="Accent6 5 2 3 2 2" xfId="29672" xr:uid="{00000000-0005-0000-0000-0000C2720000}"/>
    <cellStyle name="Accent6 5 2 3 2_Essbase BS Tax Accounts EOY" xfId="29673" xr:uid="{00000000-0005-0000-0000-0000C3720000}"/>
    <cellStyle name="Accent6 5 2 3_Essbase BS Tax Accounts EOY" xfId="29674" xr:uid="{00000000-0005-0000-0000-0000C4720000}"/>
    <cellStyle name="Accent6 5 2 4" xfId="29675" xr:uid="{00000000-0005-0000-0000-0000C5720000}"/>
    <cellStyle name="Accent6 5 2 4 2" xfId="29676" xr:uid="{00000000-0005-0000-0000-0000C6720000}"/>
    <cellStyle name="Accent6 5 2 4_Essbase BS Tax Accounts EOY" xfId="29677" xr:uid="{00000000-0005-0000-0000-0000C7720000}"/>
    <cellStyle name="Accent6 5 2 5" xfId="29678" xr:uid="{00000000-0005-0000-0000-0000C8720000}"/>
    <cellStyle name="Accent6 5 2_Essbase BS Tax Accounts EOY" xfId="29679" xr:uid="{00000000-0005-0000-0000-0000C9720000}"/>
    <cellStyle name="Accent6 5 3" xfId="29680" xr:uid="{00000000-0005-0000-0000-0000CA720000}"/>
    <cellStyle name="Accent6 5 3 2" xfId="29681" xr:uid="{00000000-0005-0000-0000-0000CB720000}"/>
    <cellStyle name="Accent6 5 3 2 2" xfId="29682" xr:uid="{00000000-0005-0000-0000-0000CC720000}"/>
    <cellStyle name="Accent6 5 3 2_Essbase BS Tax Accounts EOY" xfId="29683" xr:uid="{00000000-0005-0000-0000-0000CD720000}"/>
    <cellStyle name="Accent6 5 3_Essbase BS Tax Accounts EOY" xfId="29684" xr:uid="{00000000-0005-0000-0000-0000CE720000}"/>
    <cellStyle name="Accent6 5 4" xfId="29685" xr:uid="{00000000-0005-0000-0000-0000CF720000}"/>
    <cellStyle name="Accent6 5 4 2" xfId="29686" xr:uid="{00000000-0005-0000-0000-0000D0720000}"/>
    <cellStyle name="Accent6 5 4_Essbase BS Tax Accounts EOY" xfId="29687" xr:uid="{00000000-0005-0000-0000-0000D1720000}"/>
    <cellStyle name="Accent6 5_Essbase BS Tax Accounts EOY" xfId="29688" xr:uid="{00000000-0005-0000-0000-0000D2720000}"/>
    <cellStyle name="Accent6 50" xfId="29689" xr:uid="{00000000-0005-0000-0000-0000D3720000}"/>
    <cellStyle name="Accent6 50 2" xfId="29690" xr:uid="{00000000-0005-0000-0000-0000D4720000}"/>
    <cellStyle name="Accent6 50 2 2" xfId="29691" xr:uid="{00000000-0005-0000-0000-0000D5720000}"/>
    <cellStyle name="Accent6 50 2_Essbase BS Tax Accounts EOY" xfId="29692" xr:uid="{00000000-0005-0000-0000-0000D6720000}"/>
    <cellStyle name="Accent6 50_Essbase BS Tax Accounts EOY" xfId="29693" xr:uid="{00000000-0005-0000-0000-0000D7720000}"/>
    <cellStyle name="Accent6 51" xfId="29694" xr:uid="{00000000-0005-0000-0000-0000D8720000}"/>
    <cellStyle name="Accent6 51 2" xfId="29695" xr:uid="{00000000-0005-0000-0000-0000D9720000}"/>
    <cellStyle name="Accent6 51 2 2" xfId="29696" xr:uid="{00000000-0005-0000-0000-0000DA720000}"/>
    <cellStyle name="Accent6 51 2_Essbase BS Tax Accounts EOY" xfId="29697" xr:uid="{00000000-0005-0000-0000-0000DB720000}"/>
    <cellStyle name="Accent6 51_Essbase BS Tax Accounts EOY" xfId="29698" xr:uid="{00000000-0005-0000-0000-0000DC720000}"/>
    <cellStyle name="Accent6 52" xfId="29699" xr:uid="{00000000-0005-0000-0000-0000DD720000}"/>
    <cellStyle name="Accent6 52 2" xfId="29700" xr:uid="{00000000-0005-0000-0000-0000DE720000}"/>
    <cellStyle name="Accent6 52 2 2" xfId="29701" xr:uid="{00000000-0005-0000-0000-0000DF720000}"/>
    <cellStyle name="Accent6 52 2_Essbase BS Tax Accounts EOY" xfId="29702" xr:uid="{00000000-0005-0000-0000-0000E0720000}"/>
    <cellStyle name="Accent6 52_Essbase BS Tax Accounts EOY" xfId="29703" xr:uid="{00000000-0005-0000-0000-0000E1720000}"/>
    <cellStyle name="Accent6 53" xfId="29704" xr:uid="{00000000-0005-0000-0000-0000E2720000}"/>
    <cellStyle name="Accent6 53 2" xfId="29705" xr:uid="{00000000-0005-0000-0000-0000E3720000}"/>
    <cellStyle name="Accent6 53 2 2" xfId="29706" xr:uid="{00000000-0005-0000-0000-0000E4720000}"/>
    <cellStyle name="Accent6 53 2_Essbase BS Tax Accounts EOY" xfId="29707" xr:uid="{00000000-0005-0000-0000-0000E5720000}"/>
    <cellStyle name="Accent6 53_Essbase BS Tax Accounts EOY" xfId="29708" xr:uid="{00000000-0005-0000-0000-0000E6720000}"/>
    <cellStyle name="Accent6 54" xfId="29709" xr:uid="{00000000-0005-0000-0000-0000E7720000}"/>
    <cellStyle name="Accent6 54 2" xfId="29710" xr:uid="{00000000-0005-0000-0000-0000E8720000}"/>
    <cellStyle name="Accent6 54 2 2" xfId="29711" xr:uid="{00000000-0005-0000-0000-0000E9720000}"/>
    <cellStyle name="Accent6 54 2_Essbase BS Tax Accounts EOY" xfId="29712" xr:uid="{00000000-0005-0000-0000-0000EA720000}"/>
    <cellStyle name="Accent6 54_Essbase BS Tax Accounts EOY" xfId="29713" xr:uid="{00000000-0005-0000-0000-0000EB720000}"/>
    <cellStyle name="Accent6 55" xfId="29714" xr:uid="{00000000-0005-0000-0000-0000EC720000}"/>
    <cellStyle name="Accent6 55 2" xfId="29715" xr:uid="{00000000-0005-0000-0000-0000ED720000}"/>
    <cellStyle name="Accent6 55 2 2" xfId="29716" xr:uid="{00000000-0005-0000-0000-0000EE720000}"/>
    <cellStyle name="Accent6 55 2_Essbase BS Tax Accounts EOY" xfId="29717" xr:uid="{00000000-0005-0000-0000-0000EF720000}"/>
    <cellStyle name="Accent6 55_Essbase BS Tax Accounts EOY" xfId="29718" xr:uid="{00000000-0005-0000-0000-0000F0720000}"/>
    <cellStyle name="Accent6 56" xfId="29719" xr:uid="{00000000-0005-0000-0000-0000F1720000}"/>
    <cellStyle name="Accent6 56 2" xfId="29720" xr:uid="{00000000-0005-0000-0000-0000F2720000}"/>
    <cellStyle name="Accent6 56 2 2" xfId="29721" xr:uid="{00000000-0005-0000-0000-0000F3720000}"/>
    <cellStyle name="Accent6 56 2_Essbase BS Tax Accounts EOY" xfId="29722" xr:uid="{00000000-0005-0000-0000-0000F4720000}"/>
    <cellStyle name="Accent6 56_Essbase BS Tax Accounts EOY" xfId="29723" xr:uid="{00000000-0005-0000-0000-0000F5720000}"/>
    <cellStyle name="Accent6 57" xfId="29724" xr:uid="{00000000-0005-0000-0000-0000F6720000}"/>
    <cellStyle name="Accent6 57 2" xfId="29725" xr:uid="{00000000-0005-0000-0000-0000F7720000}"/>
    <cellStyle name="Accent6 57 2 2" xfId="29726" xr:uid="{00000000-0005-0000-0000-0000F8720000}"/>
    <cellStyle name="Accent6 57 2_Essbase BS Tax Accounts EOY" xfId="29727" xr:uid="{00000000-0005-0000-0000-0000F9720000}"/>
    <cellStyle name="Accent6 57_Essbase BS Tax Accounts EOY" xfId="29728" xr:uid="{00000000-0005-0000-0000-0000FA720000}"/>
    <cellStyle name="Accent6 58" xfId="29729" xr:uid="{00000000-0005-0000-0000-0000FB720000}"/>
    <cellStyle name="Accent6 58 2" xfId="29730" xr:uid="{00000000-0005-0000-0000-0000FC720000}"/>
    <cellStyle name="Accent6 58 2 2" xfId="29731" xr:uid="{00000000-0005-0000-0000-0000FD720000}"/>
    <cellStyle name="Accent6 58 2_Essbase BS Tax Accounts EOY" xfId="29732" xr:uid="{00000000-0005-0000-0000-0000FE720000}"/>
    <cellStyle name="Accent6 58_Essbase BS Tax Accounts EOY" xfId="29733" xr:uid="{00000000-0005-0000-0000-0000FF720000}"/>
    <cellStyle name="Accent6 59" xfId="29734" xr:uid="{00000000-0005-0000-0000-000000730000}"/>
    <cellStyle name="Accent6 59 2" xfId="29735" xr:uid="{00000000-0005-0000-0000-000001730000}"/>
    <cellStyle name="Accent6 59 2 2" xfId="29736" xr:uid="{00000000-0005-0000-0000-000002730000}"/>
    <cellStyle name="Accent6 59 2_Essbase BS Tax Accounts EOY" xfId="29737" xr:uid="{00000000-0005-0000-0000-000003730000}"/>
    <cellStyle name="Accent6 59_Essbase BS Tax Accounts EOY" xfId="29738" xr:uid="{00000000-0005-0000-0000-000004730000}"/>
    <cellStyle name="Accent6 6" xfId="29739" xr:uid="{00000000-0005-0000-0000-000005730000}"/>
    <cellStyle name="Accent6 6 2" xfId="29740" xr:uid="{00000000-0005-0000-0000-000006730000}"/>
    <cellStyle name="Accent6 6 2 2" xfId="29741" xr:uid="{00000000-0005-0000-0000-000007730000}"/>
    <cellStyle name="Accent6 6 2 2 2" xfId="29742" xr:uid="{00000000-0005-0000-0000-000008730000}"/>
    <cellStyle name="Accent6 6 2 2_Essbase BS Tax Accounts EOY" xfId="29743" xr:uid="{00000000-0005-0000-0000-000009730000}"/>
    <cellStyle name="Accent6 6 2_Essbase BS Tax Accounts EOY" xfId="29744" xr:uid="{00000000-0005-0000-0000-00000A730000}"/>
    <cellStyle name="Accent6 6 3" xfId="29745" xr:uid="{00000000-0005-0000-0000-00000B730000}"/>
    <cellStyle name="Accent6 6 3 2" xfId="29746" xr:uid="{00000000-0005-0000-0000-00000C730000}"/>
    <cellStyle name="Accent6 6 3 2 2" xfId="29747" xr:uid="{00000000-0005-0000-0000-00000D730000}"/>
    <cellStyle name="Accent6 6 3 2_Essbase BS Tax Accounts EOY" xfId="29748" xr:uid="{00000000-0005-0000-0000-00000E730000}"/>
    <cellStyle name="Accent6 6 3_Essbase BS Tax Accounts EOY" xfId="29749" xr:uid="{00000000-0005-0000-0000-00000F730000}"/>
    <cellStyle name="Accent6 6 4" xfId="29750" xr:uid="{00000000-0005-0000-0000-000010730000}"/>
    <cellStyle name="Accent6 6 4 2" xfId="29751" xr:uid="{00000000-0005-0000-0000-000011730000}"/>
    <cellStyle name="Accent6 6 4_Essbase BS Tax Accounts EOY" xfId="29752" xr:uid="{00000000-0005-0000-0000-000012730000}"/>
    <cellStyle name="Accent6 6_Essbase BS Tax Accounts EOY" xfId="29753" xr:uid="{00000000-0005-0000-0000-000013730000}"/>
    <cellStyle name="Accent6 60" xfId="29754" xr:uid="{00000000-0005-0000-0000-000014730000}"/>
    <cellStyle name="Accent6 60 2" xfId="29755" xr:uid="{00000000-0005-0000-0000-000015730000}"/>
    <cellStyle name="Accent6 60 2 2" xfId="29756" xr:uid="{00000000-0005-0000-0000-000016730000}"/>
    <cellStyle name="Accent6 60 2_Essbase BS Tax Accounts EOY" xfId="29757" xr:uid="{00000000-0005-0000-0000-000017730000}"/>
    <cellStyle name="Accent6 60 3" xfId="29758" xr:uid="{00000000-0005-0000-0000-000018730000}"/>
    <cellStyle name="Accent6 60_Essbase BS Tax Accounts EOY" xfId="29759" xr:uid="{00000000-0005-0000-0000-000019730000}"/>
    <cellStyle name="Accent6 61" xfId="29760" xr:uid="{00000000-0005-0000-0000-00001A730000}"/>
    <cellStyle name="Accent6 61 2" xfId="29761" xr:uid="{00000000-0005-0000-0000-00001B730000}"/>
    <cellStyle name="Accent6 61_Essbase BS Tax Accounts EOY" xfId="29762" xr:uid="{00000000-0005-0000-0000-00001C730000}"/>
    <cellStyle name="Accent6 62" xfId="29763" xr:uid="{00000000-0005-0000-0000-00001D730000}"/>
    <cellStyle name="Accent6 62 2" xfId="29764" xr:uid="{00000000-0005-0000-0000-00001E730000}"/>
    <cellStyle name="Accent6 62_Essbase BS Tax Accounts EOY" xfId="29765" xr:uid="{00000000-0005-0000-0000-00001F730000}"/>
    <cellStyle name="Accent6 63" xfId="29766" xr:uid="{00000000-0005-0000-0000-000020730000}"/>
    <cellStyle name="Accent6 64" xfId="29767" xr:uid="{00000000-0005-0000-0000-000021730000}"/>
    <cellStyle name="Accent6 65" xfId="29768" xr:uid="{00000000-0005-0000-0000-000022730000}"/>
    <cellStyle name="Accent6 66" xfId="29769" xr:uid="{00000000-0005-0000-0000-000023730000}"/>
    <cellStyle name="Accent6 67" xfId="29770" xr:uid="{00000000-0005-0000-0000-000024730000}"/>
    <cellStyle name="Accent6 68" xfId="29771" xr:uid="{00000000-0005-0000-0000-000025730000}"/>
    <cellStyle name="Accent6 69" xfId="29772" xr:uid="{00000000-0005-0000-0000-000026730000}"/>
    <cellStyle name="Accent6 7" xfId="29773" xr:uid="{00000000-0005-0000-0000-000027730000}"/>
    <cellStyle name="Accent6 7 2" xfId="29774" xr:uid="{00000000-0005-0000-0000-000028730000}"/>
    <cellStyle name="Accent6 7 2 2" xfId="29775" xr:uid="{00000000-0005-0000-0000-000029730000}"/>
    <cellStyle name="Accent6 7 2 2 2" xfId="29776" xr:uid="{00000000-0005-0000-0000-00002A730000}"/>
    <cellStyle name="Accent6 7 2 2_Essbase BS Tax Accounts EOY" xfId="29777" xr:uid="{00000000-0005-0000-0000-00002B730000}"/>
    <cellStyle name="Accent6 7 2_Essbase BS Tax Accounts EOY" xfId="29778" xr:uid="{00000000-0005-0000-0000-00002C730000}"/>
    <cellStyle name="Accent6 7 3" xfId="29779" xr:uid="{00000000-0005-0000-0000-00002D730000}"/>
    <cellStyle name="Accent6 7 3 2" xfId="29780" xr:uid="{00000000-0005-0000-0000-00002E730000}"/>
    <cellStyle name="Accent6 7 3 2 2" xfId="29781" xr:uid="{00000000-0005-0000-0000-00002F730000}"/>
    <cellStyle name="Accent6 7 3 2_Essbase BS Tax Accounts EOY" xfId="29782" xr:uid="{00000000-0005-0000-0000-000030730000}"/>
    <cellStyle name="Accent6 7 3_Essbase BS Tax Accounts EOY" xfId="29783" xr:uid="{00000000-0005-0000-0000-000031730000}"/>
    <cellStyle name="Accent6 7 4" xfId="29784" xr:uid="{00000000-0005-0000-0000-000032730000}"/>
    <cellStyle name="Accent6 7 4 2" xfId="29785" xr:uid="{00000000-0005-0000-0000-000033730000}"/>
    <cellStyle name="Accent6 7 4_Essbase BS Tax Accounts EOY" xfId="29786" xr:uid="{00000000-0005-0000-0000-000034730000}"/>
    <cellStyle name="Accent6 7_Essbase BS Tax Accounts EOY" xfId="29787" xr:uid="{00000000-0005-0000-0000-000035730000}"/>
    <cellStyle name="Accent6 70" xfId="29788" xr:uid="{00000000-0005-0000-0000-000036730000}"/>
    <cellStyle name="Accent6 71" xfId="29789" xr:uid="{00000000-0005-0000-0000-000037730000}"/>
    <cellStyle name="Accent6 72" xfId="29790" xr:uid="{00000000-0005-0000-0000-000038730000}"/>
    <cellStyle name="Accent6 73" xfId="29791" xr:uid="{00000000-0005-0000-0000-000039730000}"/>
    <cellStyle name="Accent6 74" xfId="29792" xr:uid="{00000000-0005-0000-0000-00003A730000}"/>
    <cellStyle name="Accent6 75" xfId="29793" xr:uid="{00000000-0005-0000-0000-00003B730000}"/>
    <cellStyle name="Accent6 76" xfId="29794" xr:uid="{00000000-0005-0000-0000-00003C730000}"/>
    <cellStyle name="Accent6 77" xfId="29795" xr:uid="{00000000-0005-0000-0000-00003D730000}"/>
    <cellStyle name="Accent6 78" xfId="29796" xr:uid="{00000000-0005-0000-0000-00003E730000}"/>
    <cellStyle name="Accent6 79" xfId="29797" xr:uid="{00000000-0005-0000-0000-00003F730000}"/>
    <cellStyle name="Accent6 8" xfId="29798" xr:uid="{00000000-0005-0000-0000-000040730000}"/>
    <cellStyle name="Accent6 8 2" xfId="29799" xr:uid="{00000000-0005-0000-0000-000041730000}"/>
    <cellStyle name="Accent6 8 2 2" xfId="29800" xr:uid="{00000000-0005-0000-0000-000042730000}"/>
    <cellStyle name="Accent6 8 2 2 2" xfId="29801" xr:uid="{00000000-0005-0000-0000-000043730000}"/>
    <cellStyle name="Accent6 8 2 2_Essbase BS Tax Accounts EOY" xfId="29802" xr:uid="{00000000-0005-0000-0000-000044730000}"/>
    <cellStyle name="Accent6 8 2_Essbase BS Tax Accounts EOY" xfId="29803" xr:uid="{00000000-0005-0000-0000-000045730000}"/>
    <cellStyle name="Accent6 8 3" xfId="29804" xr:uid="{00000000-0005-0000-0000-000046730000}"/>
    <cellStyle name="Accent6 8 3 2" xfId="29805" xr:uid="{00000000-0005-0000-0000-000047730000}"/>
    <cellStyle name="Accent6 8 3 2 2" xfId="29806" xr:uid="{00000000-0005-0000-0000-000048730000}"/>
    <cellStyle name="Accent6 8 3 2_Essbase BS Tax Accounts EOY" xfId="29807" xr:uid="{00000000-0005-0000-0000-000049730000}"/>
    <cellStyle name="Accent6 8 3_Essbase BS Tax Accounts EOY" xfId="29808" xr:uid="{00000000-0005-0000-0000-00004A730000}"/>
    <cellStyle name="Accent6 8 4" xfId="29809" xr:uid="{00000000-0005-0000-0000-00004B730000}"/>
    <cellStyle name="Accent6 8 4 2" xfId="29810" xr:uid="{00000000-0005-0000-0000-00004C730000}"/>
    <cellStyle name="Accent6 8 4_Essbase BS Tax Accounts EOY" xfId="29811" xr:uid="{00000000-0005-0000-0000-00004D730000}"/>
    <cellStyle name="Accent6 8_Essbase BS Tax Accounts EOY" xfId="29812" xr:uid="{00000000-0005-0000-0000-00004E730000}"/>
    <cellStyle name="Accent6 80" xfId="29813" xr:uid="{00000000-0005-0000-0000-00004F730000}"/>
    <cellStyle name="Accent6 81" xfId="29814" xr:uid="{00000000-0005-0000-0000-000050730000}"/>
    <cellStyle name="Accent6 82" xfId="29815" xr:uid="{00000000-0005-0000-0000-000051730000}"/>
    <cellStyle name="Accent6 83" xfId="29816" xr:uid="{00000000-0005-0000-0000-000052730000}"/>
    <cellStyle name="Accent6 84" xfId="29817" xr:uid="{00000000-0005-0000-0000-000053730000}"/>
    <cellStyle name="Accent6 85" xfId="29818" xr:uid="{00000000-0005-0000-0000-000054730000}"/>
    <cellStyle name="Accent6 86" xfId="29819" xr:uid="{00000000-0005-0000-0000-000055730000}"/>
    <cellStyle name="Accent6 87" xfId="29820" xr:uid="{00000000-0005-0000-0000-000056730000}"/>
    <cellStyle name="Accent6 88" xfId="29821" xr:uid="{00000000-0005-0000-0000-000057730000}"/>
    <cellStyle name="Accent6 89" xfId="29822" xr:uid="{00000000-0005-0000-0000-000058730000}"/>
    <cellStyle name="Accent6 9" xfId="29823" xr:uid="{00000000-0005-0000-0000-000059730000}"/>
    <cellStyle name="Accent6 9 2" xfId="29824" xr:uid="{00000000-0005-0000-0000-00005A730000}"/>
    <cellStyle name="Accent6 9 2 2" xfId="29825" xr:uid="{00000000-0005-0000-0000-00005B730000}"/>
    <cellStyle name="Accent6 9 2 2 2" xfId="29826" xr:uid="{00000000-0005-0000-0000-00005C730000}"/>
    <cellStyle name="Accent6 9 2 2_Essbase BS Tax Accounts EOY" xfId="29827" xr:uid="{00000000-0005-0000-0000-00005D730000}"/>
    <cellStyle name="Accent6 9 2_Essbase BS Tax Accounts EOY" xfId="29828" xr:uid="{00000000-0005-0000-0000-00005E730000}"/>
    <cellStyle name="Accent6 9 3" xfId="29829" xr:uid="{00000000-0005-0000-0000-00005F730000}"/>
    <cellStyle name="Accent6 9 3 2" xfId="29830" xr:uid="{00000000-0005-0000-0000-000060730000}"/>
    <cellStyle name="Accent6 9 3 2 2" xfId="29831" xr:uid="{00000000-0005-0000-0000-000061730000}"/>
    <cellStyle name="Accent6 9 3 2_Essbase BS Tax Accounts EOY" xfId="29832" xr:uid="{00000000-0005-0000-0000-000062730000}"/>
    <cellStyle name="Accent6 9 3_Essbase BS Tax Accounts EOY" xfId="29833" xr:uid="{00000000-0005-0000-0000-000063730000}"/>
    <cellStyle name="Accent6 9 4" xfId="29834" xr:uid="{00000000-0005-0000-0000-000064730000}"/>
    <cellStyle name="Accent6 9 4 2" xfId="29835" xr:uid="{00000000-0005-0000-0000-000065730000}"/>
    <cellStyle name="Accent6 9 4_Essbase BS Tax Accounts EOY" xfId="29836" xr:uid="{00000000-0005-0000-0000-000066730000}"/>
    <cellStyle name="Accent6 9_Essbase BS Tax Accounts EOY" xfId="29837" xr:uid="{00000000-0005-0000-0000-000067730000}"/>
    <cellStyle name="Accent6 90" xfId="29838" xr:uid="{00000000-0005-0000-0000-000068730000}"/>
    <cellStyle name="Accent6 91" xfId="29839" xr:uid="{00000000-0005-0000-0000-000069730000}"/>
    <cellStyle name="Accent6 92" xfId="29840" xr:uid="{00000000-0005-0000-0000-00006A730000}"/>
    <cellStyle name="Accent6 93" xfId="29841" xr:uid="{00000000-0005-0000-0000-00006B730000}"/>
    <cellStyle name="Accent6 94" xfId="29842" xr:uid="{00000000-0005-0000-0000-00006C730000}"/>
    <cellStyle name="Accent6 95" xfId="29843" xr:uid="{00000000-0005-0000-0000-00006D730000}"/>
    <cellStyle name="Accent6 96" xfId="29844" xr:uid="{00000000-0005-0000-0000-00006E730000}"/>
    <cellStyle name="Accent6 97" xfId="29845" xr:uid="{00000000-0005-0000-0000-00006F730000}"/>
    <cellStyle name="Accent6 98" xfId="29846" xr:uid="{00000000-0005-0000-0000-000070730000}"/>
    <cellStyle name="Accent6 99" xfId="29847" xr:uid="{00000000-0005-0000-0000-000071730000}"/>
    <cellStyle name="Actual Date" xfId="25" xr:uid="{00000000-0005-0000-0000-000072730000}"/>
    <cellStyle name="Actual Date 2" xfId="316" xr:uid="{00000000-0005-0000-0000-000073730000}"/>
    <cellStyle name="Actual Date 2 2" xfId="29848" xr:uid="{00000000-0005-0000-0000-000074730000}"/>
    <cellStyle name="Actual Date 2_Essbase BS Tax Accounts EOY" xfId="29849" xr:uid="{00000000-0005-0000-0000-000075730000}"/>
    <cellStyle name="Actual Date_03_2012" xfId="29850" xr:uid="{00000000-0005-0000-0000-000076730000}"/>
    <cellStyle name="Affinity Input" xfId="26" xr:uid="{00000000-0005-0000-0000-000077730000}"/>
    <cellStyle name="Affinity Input 2" xfId="29851" xr:uid="{00000000-0005-0000-0000-000078730000}"/>
    <cellStyle name="Affinity Input 2 2" xfId="29852" xr:uid="{00000000-0005-0000-0000-000079730000}"/>
    <cellStyle name="Affinity Input 2_Essbase BS Tax Accounts EOY" xfId="29853" xr:uid="{00000000-0005-0000-0000-00007A730000}"/>
    <cellStyle name="Affinity Input_Essbase BS Tax Accounts EOY" xfId="29854" xr:uid="{00000000-0005-0000-0000-00007B730000}"/>
    <cellStyle name="Bad" xfId="27" builtinId="27" customBuiltin="1"/>
    <cellStyle name="Bad 10" xfId="29855" xr:uid="{00000000-0005-0000-0000-00007D730000}"/>
    <cellStyle name="Bad 10 2" xfId="29856" xr:uid="{00000000-0005-0000-0000-00007E730000}"/>
    <cellStyle name="Bad 10 2 2" xfId="29857" xr:uid="{00000000-0005-0000-0000-00007F730000}"/>
    <cellStyle name="Bad 10 2 2 2" xfId="29858" xr:uid="{00000000-0005-0000-0000-000080730000}"/>
    <cellStyle name="Bad 10 2 2_Essbase BS Tax Accounts EOY" xfId="29859" xr:uid="{00000000-0005-0000-0000-000081730000}"/>
    <cellStyle name="Bad 10 2_Essbase BS Tax Accounts EOY" xfId="29860" xr:uid="{00000000-0005-0000-0000-000082730000}"/>
    <cellStyle name="Bad 10 3" xfId="29861" xr:uid="{00000000-0005-0000-0000-000083730000}"/>
    <cellStyle name="Bad 10 3 2" xfId="29862" xr:uid="{00000000-0005-0000-0000-000084730000}"/>
    <cellStyle name="Bad 10 3 2 2" xfId="29863" xr:uid="{00000000-0005-0000-0000-000085730000}"/>
    <cellStyle name="Bad 10 3 2_Essbase BS Tax Accounts EOY" xfId="29864" xr:uid="{00000000-0005-0000-0000-000086730000}"/>
    <cellStyle name="Bad 10 3_Essbase BS Tax Accounts EOY" xfId="29865" xr:uid="{00000000-0005-0000-0000-000087730000}"/>
    <cellStyle name="Bad 10 4" xfId="29866" xr:uid="{00000000-0005-0000-0000-000088730000}"/>
    <cellStyle name="Bad 10 4 2" xfId="29867" xr:uid="{00000000-0005-0000-0000-000089730000}"/>
    <cellStyle name="Bad 10 4_Essbase BS Tax Accounts EOY" xfId="29868" xr:uid="{00000000-0005-0000-0000-00008A730000}"/>
    <cellStyle name="Bad 10_Essbase BS Tax Accounts EOY" xfId="29869" xr:uid="{00000000-0005-0000-0000-00008B730000}"/>
    <cellStyle name="Bad 100" xfId="29870" xr:uid="{00000000-0005-0000-0000-00008C730000}"/>
    <cellStyle name="Bad 101" xfId="29871" xr:uid="{00000000-0005-0000-0000-00008D730000}"/>
    <cellStyle name="Bad 102" xfId="29872" xr:uid="{00000000-0005-0000-0000-00008E730000}"/>
    <cellStyle name="Bad 11" xfId="29873" xr:uid="{00000000-0005-0000-0000-00008F730000}"/>
    <cellStyle name="Bad 11 2" xfId="29874" xr:uid="{00000000-0005-0000-0000-000090730000}"/>
    <cellStyle name="Bad 11 2 2" xfId="29875" xr:uid="{00000000-0005-0000-0000-000091730000}"/>
    <cellStyle name="Bad 11 2 2 2" xfId="29876" xr:uid="{00000000-0005-0000-0000-000092730000}"/>
    <cellStyle name="Bad 11 2 2_Essbase BS Tax Accounts EOY" xfId="29877" xr:uid="{00000000-0005-0000-0000-000093730000}"/>
    <cellStyle name="Bad 11 2_Essbase BS Tax Accounts EOY" xfId="29878" xr:uid="{00000000-0005-0000-0000-000094730000}"/>
    <cellStyle name="Bad 11 3" xfId="29879" xr:uid="{00000000-0005-0000-0000-000095730000}"/>
    <cellStyle name="Bad 11 3 2" xfId="29880" xr:uid="{00000000-0005-0000-0000-000096730000}"/>
    <cellStyle name="Bad 11 3 2 2" xfId="29881" xr:uid="{00000000-0005-0000-0000-000097730000}"/>
    <cellStyle name="Bad 11 3 2_Essbase BS Tax Accounts EOY" xfId="29882" xr:uid="{00000000-0005-0000-0000-000098730000}"/>
    <cellStyle name="Bad 11 3_Essbase BS Tax Accounts EOY" xfId="29883" xr:uid="{00000000-0005-0000-0000-000099730000}"/>
    <cellStyle name="Bad 11 4" xfId="29884" xr:uid="{00000000-0005-0000-0000-00009A730000}"/>
    <cellStyle name="Bad 11 4 2" xfId="29885" xr:uid="{00000000-0005-0000-0000-00009B730000}"/>
    <cellStyle name="Bad 11 4_Essbase BS Tax Accounts EOY" xfId="29886" xr:uid="{00000000-0005-0000-0000-00009C730000}"/>
    <cellStyle name="Bad 11_Essbase BS Tax Accounts EOY" xfId="29887" xr:uid="{00000000-0005-0000-0000-00009D730000}"/>
    <cellStyle name="Bad 12" xfId="29888" xr:uid="{00000000-0005-0000-0000-00009E730000}"/>
    <cellStyle name="Bad 12 2" xfId="29889" xr:uid="{00000000-0005-0000-0000-00009F730000}"/>
    <cellStyle name="Bad 12 2 2" xfId="29890" xr:uid="{00000000-0005-0000-0000-0000A0730000}"/>
    <cellStyle name="Bad 12 2 2 2" xfId="29891" xr:uid="{00000000-0005-0000-0000-0000A1730000}"/>
    <cellStyle name="Bad 12 2 2_Essbase BS Tax Accounts EOY" xfId="29892" xr:uid="{00000000-0005-0000-0000-0000A2730000}"/>
    <cellStyle name="Bad 12 2_Essbase BS Tax Accounts EOY" xfId="29893" xr:uid="{00000000-0005-0000-0000-0000A3730000}"/>
    <cellStyle name="Bad 12 3" xfId="29894" xr:uid="{00000000-0005-0000-0000-0000A4730000}"/>
    <cellStyle name="Bad 12 3 2" xfId="29895" xr:uid="{00000000-0005-0000-0000-0000A5730000}"/>
    <cellStyle name="Bad 12 3 2 2" xfId="29896" xr:uid="{00000000-0005-0000-0000-0000A6730000}"/>
    <cellStyle name="Bad 12 3 2_Essbase BS Tax Accounts EOY" xfId="29897" xr:uid="{00000000-0005-0000-0000-0000A7730000}"/>
    <cellStyle name="Bad 12 3_Essbase BS Tax Accounts EOY" xfId="29898" xr:uid="{00000000-0005-0000-0000-0000A8730000}"/>
    <cellStyle name="Bad 12 4" xfId="29899" xr:uid="{00000000-0005-0000-0000-0000A9730000}"/>
    <cellStyle name="Bad 12 4 2" xfId="29900" xr:uid="{00000000-0005-0000-0000-0000AA730000}"/>
    <cellStyle name="Bad 12 4_Essbase BS Tax Accounts EOY" xfId="29901" xr:uid="{00000000-0005-0000-0000-0000AB730000}"/>
    <cellStyle name="Bad 12_Essbase BS Tax Accounts EOY" xfId="29902" xr:uid="{00000000-0005-0000-0000-0000AC730000}"/>
    <cellStyle name="Bad 13" xfId="29903" xr:uid="{00000000-0005-0000-0000-0000AD730000}"/>
    <cellStyle name="Bad 13 2" xfId="29904" xr:uid="{00000000-0005-0000-0000-0000AE730000}"/>
    <cellStyle name="Bad 13 2 2" xfId="29905" xr:uid="{00000000-0005-0000-0000-0000AF730000}"/>
    <cellStyle name="Bad 13 2 2 2" xfId="29906" xr:uid="{00000000-0005-0000-0000-0000B0730000}"/>
    <cellStyle name="Bad 13 2 2_Essbase BS Tax Accounts EOY" xfId="29907" xr:uid="{00000000-0005-0000-0000-0000B1730000}"/>
    <cellStyle name="Bad 13 2_Essbase BS Tax Accounts EOY" xfId="29908" xr:uid="{00000000-0005-0000-0000-0000B2730000}"/>
    <cellStyle name="Bad 13 3" xfId="29909" xr:uid="{00000000-0005-0000-0000-0000B3730000}"/>
    <cellStyle name="Bad 13 3 2" xfId="29910" xr:uid="{00000000-0005-0000-0000-0000B4730000}"/>
    <cellStyle name="Bad 13 3 2 2" xfId="29911" xr:uid="{00000000-0005-0000-0000-0000B5730000}"/>
    <cellStyle name="Bad 13 3 2_Essbase BS Tax Accounts EOY" xfId="29912" xr:uid="{00000000-0005-0000-0000-0000B6730000}"/>
    <cellStyle name="Bad 13 3_Essbase BS Tax Accounts EOY" xfId="29913" xr:uid="{00000000-0005-0000-0000-0000B7730000}"/>
    <cellStyle name="Bad 13 4" xfId="29914" xr:uid="{00000000-0005-0000-0000-0000B8730000}"/>
    <cellStyle name="Bad 13 4 2" xfId="29915" xr:uid="{00000000-0005-0000-0000-0000B9730000}"/>
    <cellStyle name="Bad 13 4_Essbase BS Tax Accounts EOY" xfId="29916" xr:uid="{00000000-0005-0000-0000-0000BA730000}"/>
    <cellStyle name="Bad 13_Essbase BS Tax Accounts EOY" xfId="29917" xr:uid="{00000000-0005-0000-0000-0000BB730000}"/>
    <cellStyle name="Bad 14" xfId="29918" xr:uid="{00000000-0005-0000-0000-0000BC730000}"/>
    <cellStyle name="Bad 14 2" xfId="29919" xr:uid="{00000000-0005-0000-0000-0000BD730000}"/>
    <cellStyle name="Bad 14 2 2" xfId="29920" xr:uid="{00000000-0005-0000-0000-0000BE730000}"/>
    <cellStyle name="Bad 14 2 2 2" xfId="29921" xr:uid="{00000000-0005-0000-0000-0000BF730000}"/>
    <cellStyle name="Bad 14 2 2_Essbase BS Tax Accounts EOY" xfId="29922" xr:uid="{00000000-0005-0000-0000-0000C0730000}"/>
    <cellStyle name="Bad 14 2_Essbase BS Tax Accounts EOY" xfId="29923" xr:uid="{00000000-0005-0000-0000-0000C1730000}"/>
    <cellStyle name="Bad 14 3" xfId="29924" xr:uid="{00000000-0005-0000-0000-0000C2730000}"/>
    <cellStyle name="Bad 14 3 2" xfId="29925" xr:uid="{00000000-0005-0000-0000-0000C3730000}"/>
    <cellStyle name="Bad 14 3 2 2" xfId="29926" xr:uid="{00000000-0005-0000-0000-0000C4730000}"/>
    <cellStyle name="Bad 14 3 2_Essbase BS Tax Accounts EOY" xfId="29927" xr:uid="{00000000-0005-0000-0000-0000C5730000}"/>
    <cellStyle name="Bad 14 3_Essbase BS Tax Accounts EOY" xfId="29928" xr:uid="{00000000-0005-0000-0000-0000C6730000}"/>
    <cellStyle name="Bad 14 4" xfId="29929" xr:uid="{00000000-0005-0000-0000-0000C7730000}"/>
    <cellStyle name="Bad 14 4 2" xfId="29930" xr:uid="{00000000-0005-0000-0000-0000C8730000}"/>
    <cellStyle name="Bad 14 4_Essbase BS Tax Accounts EOY" xfId="29931" xr:uid="{00000000-0005-0000-0000-0000C9730000}"/>
    <cellStyle name="Bad 14_Essbase BS Tax Accounts EOY" xfId="29932" xr:uid="{00000000-0005-0000-0000-0000CA730000}"/>
    <cellStyle name="Bad 15" xfId="29933" xr:uid="{00000000-0005-0000-0000-0000CB730000}"/>
    <cellStyle name="Bad 15 2" xfId="29934" xr:uid="{00000000-0005-0000-0000-0000CC730000}"/>
    <cellStyle name="Bad 15 2 2" xfId="29935" xr:uid="{00000000-0005-0000-0000-0000CD730000}"/>
    <cellStyle name="Bad 15 2 2 2" xfId="29936" xr:uid="{00000000-0005-0000-0000-0000CE730000}"/>
    <cellStyle name="Bad 15 2 2_Essbase BS Tax Accounts EOY" xfId="29937" xr:uid="{00000000-0005-0000-0000-0000CF730000}"/>
    <cellStyle name="Bad 15 2_Essbase BS Tax Accounts EOY" xfId="29938" xr:uid="{00000000-0005-0000-0000-0000D0730000}"/>
    <cellStyle name="Bad 15 3" xfId="29939" xr:uid="{00000000-0005-0000-0000-0000D1730000}"/>
    <cellStyle name="Bad 15 3 2" xfId="29940" xr:uid="{00000000-0005-0000-0000-0000D2730000}"/>
    <cellStyle name="Bad 15 3 2 2" xfId="29941" xr:uid="{00000000-0005-0000-0000-0000D3730000}"/>
    <cellStyle name="Bad 15 3 2_Essbase BS Tax Accounts EOY" xfId="29942" xr:uid="{00000000-0005-0000-0000-0000D4730000}"/>
    <cellStyle name="Bad 15 3_Essbase BS Tax Accounts EOY" xfId="29943" xr:uid="{00000000-0005-0000-0000-0000D5730000}"/>
    <cellStyle name="Bad 15 4" xfId="29944" xr:uid="{00000000-0005-0000-0000-0000D6730000}"/>
    <cellStyle name="Bad 15 4 2" xfId="29945" xr:uid="{00000000-0005-0000-0000-0000D7730000}"/>
    <cellStyle name="Bad 15 4_Essbase BS Tax Accounts EOY" xfId="29946" xr:uid="{00000000-0005-0000-0000-0000D8730000}"/>
    <cellStyle name="Bad 15_Essbase BS Tax Accounts EOY" xfId="29947" xr:uid="{00000000-0005-0000-0000-0000D9730000}"/>
    <cellStyle name="Bad 16" xfId="29948" xr:uid="{00000000-0005-0000-0000-0000DA730000}"/>
    <cellStyle name="Bad 16 2" xfId="29949" xr:uid="{00000000-0005-0000-0000-0000DB730000}"/>
    <cellStyle name="Bad 16 2 2" xfId="29950" xr:uid="{00000000-0005-0000-0000-0000DC730000}"/>
    <cellStyle name="Bad 16 2 2 2" xfId="29951" xr:uid="{00000000-0005-0000-0000-0000DD730000}"/>
    <cellStyle name="Bad 16 2 2_Essbase BS Tax Accounts EOY" xfId="29952" xr:uid="{00000000-0005-0000-0000-0000DE730000}"/>
    <cellStyle name="Bad 16 2_Essbase BS Tax Accounts EOY" xfId="29953" xr:uid="{00000000-0005-0000-0000-0000DF730000}"/>
    <cellStyle name="Bad 16 3" xfId="29954" xr:uid="{00000000-0005-0000-0000-0000E0730000}"/>
    <cellStyle name="Bad 16 3 2" xfId="29955" xr:uid="{00000000-0005-0000-0000-0000E1730000}"/>
    <cellStyle name="Bad 16 3 2 2" xfId="29956" xr:uid="{00000000-0005-0000-0000-0000E2730000}"/>
    <cellStyle name="Bad 16 3 2_Essbase BS Tax Accounts EOY" xfId="29957" xr:uid="{00000000-0005-0000-0000-0000E3730000}"/>
    <cellStyle name="Bad 16 3_Essbase BS Tax Accounts EOY" xfId="29958" xr:uid="{00000000-0005-0000-0000-0000E4730000}"/>
    <cellStyle name="Bad 16 4" xfId="29959" xr:uid="{00000000-0005-0000-0000-0000E5730000}"/>
    <cellStyle name="Bad 16 4 2" xfId="29960" xr:uid="{00000000-0005-0000-0000-0000E6730000}"/>
    <cellStyle name="Bad 16 4_Essbase BS Tax Accounts EOY" xfId="29961" xr:uid="{00000000-0005-0000-0000-0000E7730000}"/>
    <cellStyle name="Bad 16_Essbase BS Tax Accounts EOY" xfId="29962" xr:uid="{00000000-0005-0000-0000-0000E8730000}"/>
    <cellStyle name="Bad 17" xfId="29963" xr:uid="{00000000-0005-0000-0000-0000E9730000}"/>
    <cellStyle name="Bad 17 2" xfId="29964" xr:uid="{00000000-0005-0000-0000-0000EA730000}"/>
    <cellStyle name="Bad 17 2 2" xfId="29965" xr:uid="{00000000-0005-0000-0000-0000EB730000}"/>
    <cellStyle name="Bad 17 2 2 2" xfId="29966" xr:uid="{00000000-0005-0000-0000-0000EC730000}"/>
    <cellStyle name="Bad 17 2 2_Essbase BS Tax Accounts EOY" xfId="29967" xr:uid="{00000000-0005-0000-0000-0000ED730000}"/>
    <cellStyle name="Bad 17 2_Essbase BS Tax Accounts EOY" xfId="29968" xr:uid="{00000000-0005-0000-0000-0000EE730000}"/>
    <cellStyle name="Bad 17 3" xfId="29969" xr:uid="{00000000-0005-0000-0000-0000EF730000}"/>
    <cellStyle name="Bad 17 3 2" xfId="29970" xr:uid="{00000000-0005-0000-0000-0000F0730000}"/>
    <cellStyle name="Bad 17 3 2 2" xfId="29971" xr:uid="{00000000-0005-0000-0000-0000F1730000}"/>
    <cellStyle name="Bad 17 3 2_Essbase BS Tax Accounts EOY" xfId="29972" xr:uid="{00000000-0005-0000-0000-0000F2730000}"/>
    <cellStyle name="Bad 17 3_Essbase BS Tax Accounts EOY" xfId="29973" xr:uid="{00000000-0005-0000-0000-0000F3730000}"/>
    <cellStyle name="Bad 17 4" xfId="29974" xr:uid="{00000000-0005-0000-0000-0000F4730000}"/>
    <cellStyle name="Bad 17 4 2" xfId="29975" xr:uid="{00000000-0005-0000-0000-0000F5730000}"/>
    <cellStyle name="Bad 17 4_Essbase BS Tax Accounts EOY" xfId="29976" xr:uid="{00000000-0005-0000-0000-0000F6730000}"/>
    <cellStyle name="Bad 17_Essbase BS Tax Accounts EOY" xfId="29977" xr:uid="{00000000-0005-0000-0000-0000F7730000}"/>
    <cellStyle name="Bad 18" xfId="29978" xr:uid="{00000000-0005-0000-0000-0000F8730000}"/>
    <cellStyle name="Bad 18 2" xfId="29979" xr:uid="{00000000-0005-0000-0000-0000F9730000}"/>
    <cellStyle name="Bad 18 2 2" xfId="29980" xr:uid="{00000000-0005-0000-0000-0000FA730000}"/>
    <cellStyle name="Bad 18 2 2 2" xfId="29981" xr:uid="{00000000-0005-0000-0000-0000FB730000}"/>
    <cellStyle name="Bad 18 2 2_Essbase BS Tax Accounts EOY" xfId="29982" xr:uid="{00000000-0005-0000-0000-0000FC730000}"/>
    <cellStyle name="Bad 18 2_Essbase BS Tax Accounts EOY" xfId="29983" xr:uid="{00000000-0005-0000-0000-0000FD730000}"/>
    <cellStyle name="Bad 18 3" xfId="29984" xr:uid="{00000000-0005-0000-0000-0000FE730000}"/>
    <cellStyle name="Bad 18 3 2" xfId="29985" xr:uid="{00000000-0005-0000-0000-0000FF730000}"/>
    <cellStyle name="Bad 18 3 2 2" xfId="29986" xr:uid="{00000000-0005-0000-0000-000000740000}"/>
    <cellStyle name="Bad 18 3 2_Essbase BS Tax Accounts EOY" xfId="29987" xr:uid="{00000000-0005-0000-0000-000001740000}"/>
    <cellStyle name="Bad 18 3_Essbase BS Tax Accounts EOY" xfId="29988" xr:uid="{00000000-0005-0000-0000-000002740000}"/>
    <cellStyle name="Bad 18 4" xfId="29989" xr:uid="{00000000-0005-0000-0000-000003740000}"/>
    <cellStyle name="Bad 18 4 2" xfId="29990" xr:uid="{00000000-0005-0000-0000-000004740000}"/>
    <cellStyle name="Bad 18 4_Essbase BS Tax Accounts EOY" xfId="29991" xr:uid="{00000000-0005-0000-0000-000005740000}"/>
    <cellStyle name="Bad 18_Essbase BS Tax Accounts EOY" xfId="29992" xr:uid="{00000000-0005-0000-0000-000006740000}"/>
    <cellStyle name="Bad 19" xfId="29993" xr:uid="{00000000-0005-0000-0000-000007740000}"/>
    <cellStyle name="Bad 19 2" xfId="29994" xr:uid="{00000000-0005-0000-0000-000008740000}"/>
    <cellStyle name="Bad 19 2 2" xfId="29995" xr:uid="{00000000-0005-0000-0000-000009740000}"/>
    <cellStyle name="Bad 19 2 2 2" xfId="29996" xr:uid="{00000000-0005-0000-0000-00000A740000}"/>
    <cellStyle name="Bad 19 2 2_Essbase BS Tax Accounts EOY" xfId="29997" xr:uid="{00000000-0005-0000-0000-00000B740000}"/>
    <cellStyle name="Bad 19 2_Essbase BS Tax Accounts EOY" xfId="29998" xr:uid="{00000000-0005-0000-0000-00000C740000}"/>
    <cellStyle name="Bad 19 3" xfId="29999" xr:uid="{00000000-0005-0000-0000-00000D740000}"/>
    <cellStyle name="Bad 19 3 2" xfId="30000" xr:uid="{00000000-0005-0000-0000-00000E740000}"/>
    <cellStyle name="Bad 19 3 2 2" xfId="30001" xr:uid="{00000000-0005-0000-0000-00000F740000}"/>
    <cellStyle name="Bad 19 3 2_Essbase BS Tax Accounts EOY" xfId="30002" xr:uid="{00000000-0005-0000-0000-000010740000}"/>
    <cellStyle name="Bad 19 3_Essbase BS Tax Accounts EOY" xfId="30003" xr:uid="{00000000-0005-0000-0000-000011740000}"/>
    <cellStyle name="Bad 19 4" xfId="30004" xr:uid="{00000000-0005-0000-0000-000012740000}"/>
    <cellStyle name="Bad 19 4 2" xfId="30005" xr:uid="{00000000-0005-0000-0000-000013740000}"/>
    <cellStyle name="Bad 19 4_Essbase BS Tax Accounts EOY" xfId="30006" xr:uid="{00000000-0005-0000-0000-000014740000}"/>
    <cellStyle name="Bad 19_Essbase BS Tax Accounts EOY" xfId="30007" xr:uid="{00000000-0005-0000-0000-000015740000}"/>
    <cellStyle name="Bad 2" xfId="30008" xr:uid="{00000000-0005-0000-0000-000016740000}"/>
    <cellStyle name="Bad 2 2" xfId="30009" xr:uid="{00000000-0005-0000-0000-000017740000}"/>
    <cellStyle name="Bad 2 2 2" xfId="30010" xr:uid="{00000000-0005-0000-0000-000018740000}"/>
    <cellStyle name="Bad 2 2 2 2" xfId="30011" xr:uid="{00000000-0005-0000-0000-000019740000}"/>
    <cellStyle name="Bad 2 2 2 2 2" xfId="30012" xr:uid="{00000000-0005-0000-0000-00001A740000}"/>
    <cellStyle name="Bad 2 2 2 2_Essbase BS Tax Accounts EOY" xfId="30013" xr:uid="{00000000-0005-0000-0000-00001B740000}"/>
    <cellStyle name="Bad 2 2 2_Essbase BS Tax Accounts EOY" xfId="30014" xr:uid="{00000000-0005-0000-0000-00001C740000}"/>
    <cellStyle name="Bad 2 2 3" xfId="30015" xr:uid="{00000000-0005-0000-0000-00001D740000}"/>
    <cellStyle name="Bad 2 2 3 2" xfId="30016" xr:uid="{00000000-0005-0000-0000-00001E740000}"/>
    <cellStyle name="Bad 2 2 3 2 2" xfId="30017" xr:uid="{00000000-0005-0000-0000-00001F740000}"/>
    <cellStyle name="Bad 2 2 3 2_Essbase BS Tax Accounts EOY" xfId="30018" xr:uid="{00000000-0005-0000-0000-000020740000}"/>
    <cellStyle name="Bad 2 2 3_Essbase BS Tax Accounts EOY" xfId="30019" xr:uid="{00000000-0005-0000-0000-000021740000}"/>
    <cellStyle name="Bad 2 2 4" xfId="30020" xr:uid="{00000000-0005-0000-0000-000022740000}"/>
    <cellStyle name="Bad 2 2 4 2" xfId="30021" xr:uid="{00000000-0005-0000-0000-000023740000}"/>
    <cellStyle name="Bad 2 2 4 2 2" xfId="30022" xr:uid="{00000000-0005-0000-0000-000024740000}"/>
    <cellStyle name="Bad 2 2 4 2_Essbase BS Tax Accounts EOY" xfId="30023" xr:uid="{00000000-0005-0000-0000-000025740000}"/>
    <cellStyle name="Bad 2 2 4_Essbase BS Tax Accounts EOY" xfId="30024" xr:uid="{00000000-0005-0000-0000-000026740000}"/>
    <cellStyle name="Bad 2 2 5" xfId="30025" xr:uid="{00000000-0005-0000-0000-000027740000}"/>
    <cellStyle name="Bad 2 2 5 2" xfId="30026" xr:uid="{00000000-0005-0000-0000-000028740000}"/>
    <cellStyle name="Bad 2 2 5_Essbase BS Tax Accounts EOY" xfId="30027" xr:uid="{00000000-0005-0000-0000-000029740000}"/>
    <cellStyle name="Bad 2 2 6" xfId="30028" xr:uid="{00000000-0005-0000-0000-00002A740000}"/>
    <cellStyle name="Bad 2 2 7" xfId="30029" xr:uid="{00000000-0005-0000-0000-00002B740000}"/>
    <cellStyle name="Bad 2 2 8" xfId="30030" xr:uid="{00000000-0005-0000-0000-00002C740000}"/>
    <cellStyle name="Bad 2 2_Basis Info" xfId="30031" xr:uid="{00000000-0005-0000-0000-00002D740000}"/>
    <cellStyle name="Bad 2 3" xfId="30032" xr:uid="{00000000-0005-0000-0000-00002E740000}"/>
    <cellStyle name="Bad 2 3 2" xfId="30033" xr:uid="{00000000-0005-0000-0000-00002F740000}"/>
    <cellStyle name="Bad 2 3 2 2" xfId="30034" xr:uid="{00000000-0005-0000-0000-000030740000}"/>
    <cellStyle name="Bad 2 3 2 2 2" xfId="30035" xr:uid="{00000000-0005-0000-0000-000031740000}"/>
    <cellStyle name="Bad 2 3 2 2_Essbase BS Tax Accounts EOY" xfId="30036" xr:uid="{00000000-0005-0000-0000-000032740000}"/>
    <cellStyle name="Bad 2 3 2_Essbase BS Tax Accounts EOY" xfId="30037" xr:uid="{00000000-0005-0000-0000-000033740000}"/>
    <cellStyle name="Bad 2 3 3" xfId="30038" xr:uid="{00000000-0005-0000-0000-000034740000}"/>
    <cellStyle name="Bad 2 3 3 2" xfId="30039" xr:uid="{00000000-0005-0000-0000-000035740000}"/>
    <cellStyle name="Bad 2 3 3 2 2" xfId="30040" xr:uid="{00000000-0005-0000-0000-000036740000}"/>
    <cellStyle name="Bad 2 3 3 2_Essbase BS Tax Accounts EOY" xfId="30041" xr:uid="{00000000-0005-0000-0000-000037740000}"/>
    <cellStyle name="Bad 2 3 3_Essbase BS Tax Accounts EOY" xfId="30042" xr:uid="{00000000-0005-0000-0000-000038740000}"/>
    <cellStyle name="Bad 2 3 4" xfId="30043" xr:uid="{00000000-0005-0000-0000-000039740000}"/>
    <cellStyle name="Bad 2 3 4 2" xfId="30044" xr:uid="{00000000-0005-0000-0000-00003A740000}"/>
    <cellStyle name="Bad 2 3 4 2 2" xfId="30045" xr:uid="{00000000-0005-0000-0000-00003B740000}"/>
    <cellStyle name="Bad 2 3 4 2_Essbase BS Tax Accounts EOY" xfId="30046" xr:uid="{00000000-0005-0000-0000-00003C740000}"/>
    <cellStyle name="Bad 2 3 4 3" xfId="30047" xr:uid="{00000000-0005-0000-0000-00003D740000}"/>
    <cellStyle name="Bad 2 3 4_Essbase BS Tax Accounts EOY" xfId="30048" xr:uid="{00000000-0005-0000-0000-00003E740000}"/>
    <cellStyle name="Bad 2 3 5" xfId="30049" xr:uid="{00000000-0005-0000-0000-00003F740000}"/>
    <cellStyle name="Bad 2 3 5 2" xfId="30050" xr:uid="{00000000-0005-0000-0000-000040740000}"/>
    <cellStyle name="Bad 2 3 5_Essbase BS Tax Accounts EOY" xfId="30051" xr:uid="{00000000-0005-0000-0000-000041740000}"/>
    <cellStyle name="Bad 2 3 6" xfId="30052" xr:uid="{00000000-0005-0000-0000-000042740000}"/>
    <cellStyle name="Bad 2 3 6 2" xfId="30053" xr:uid="{00000000-0005-0000-0000-000043740000}"/>
    <cellStyle name="Bad 2 3 6_Essbase BS Tax Accounts EOY" xfId="30054" xr:uid="{00000000-0005-0000-0000-000044740000}"/>
    <cellStyle name="Bad 2 3 7" xfId="30055" xr:uid="{00000000-0005-0000-0000-000045740000}"/>
    <cellStyle name="Bad 2 3 8" xfId="30056" xr:uid="{00000000-0005-0000-0000-000046740000}"/>
    <cellStyle name="Bad 2 3_Basis Info" xfId="30057" xr:uid="{00000000-0005-0000-0000-000047740000}"/>
    <cellStyle name="Bad 2 4" xfId="30058" xr:uid="{00000000-0005-0000-0000-000048740000}"/>
    <cellStyle name="Bad 2 4 2" xfId="30059" xr:uid="{00000000-0005-0000-0000-000049740000}"/>
    <cellStyle name="Bad 2 4 2 2" xfId="30060" xr:uid="{00000000-0005-0000-0000-00004A740000}"/>
    <cellStyle name="Bad 2 4 2_Essbase BS Tax Accounts EOY" xfId="30061" xr:uid="{00000000-0005-0000-0000-00004B740000}"/>
    <cellStyle name="Bad 2 4 3" xfId="30062" xr:uid="{00000000-0005-0000-0000-00004C740000}"/>
    <cellStyle name="Bad 2 4_Essbase BS Tax Accounts EOY" xfId="30063" xr:uid="{00000000-0005-0000-0000-00004D740000}"/>
    <cellStyle name="Bad 2 5" xfId="30064" xr:uid="{00000000-0005-0000-0000-00004E740000}"/>
    <cellStyle name="Bad 2 5 2" xfId="30065" xr:uid="{00000000-0005-0000-0000-00004F740000}"/>
    <cellStyle name="Bad 2 5 3" xfId="30066" xr:uid="{00000000-0005-0000-0000-000050740000}"/>
    <cellStyle name="Bad 2 5_Essbase BS Tax Accounts EOY" xfId="30067" xr:uid="{00000000-0005-0000-0000-000051740000}"/>
    <cellStyle name="Bad 2 6" xfId="30068" xr:uid="{00000000-0005-0000-0000-000052740000}"/>
    <cellStyle name="Bad 2 6 2" xfId="30069" xr:uid="{00000000-0005-0000-0000-000053740000}"/>
    <cellStyle name="Bad 2 7" xfId="30070" xr:uid="{00000000-0005-0000-0000-000054740000}"/>
    <cellStyle name="Bad 2 8" xfId="30071" xr:uid="{00000000-0005-0000-0000-000055740000}"/>
    <cellStyle name="Bad 2 9" xfId="30072" xr:uid="{00000000-0005-0000-0000-000056740000}"/>
    <cellStyle name="Bad 2_10-1 BS" xfId="30073" xr:uid="{00000000-0005-0000-0000-000057740000}"/>
    <cellStyle name="Bad 20" xfId="30074" xr:uid="{00000000-0005-0000-0000-000058740000}"/>
    <cellStyle name="Bad 20 2" xfId="30075" xr:uid="{00000000-0005-0000-0000-000059740000}"/>
    <cellStyle name="Bad 20 2 2" xfId="30076" xr:uid="{00000000-0005-0000-0000-00005A740000}"/>
    <cellStyle name="Bad 20 2 2 2" xfId="30077" xr:uid="{00000000-0005-0000-0000-00005B740000}"/>
    <cellStyle name="Bad 20 2 2_Essbase BS Tax Accounts EOY" xfId="30078" xr:uid="{00000000-0005-0000-0000-00005C740000}"/>
    <cellStyle name="Bad 20 2_Essbase BS Tax Accounts EOY" xfId="30079" xr:uid="{00000000-0005-0000-0000-00005D740000}"/>
    <cellStyle name="Bad 20 3" xfId="30080" xr:uid="{00000000-0005-0000-0000-00005E740000}"/>
    <cellStyle name="Bad 20 3 2" xfId="30081" xr:uid="{00000000-0005-0000-0000-00005F740000}"/>
    <cellStyle name="Bad 20 3 2 2" xfId="30082" xr:uid="{00000000-0005-0000-0000-000060740000}"/>
    <cellStyle name="Bad 20 3 2_Essbase BS Tax Accounts EOY" xfId="30083" xr:uid="{00000000-0005-0000-0000-000061740000}"/>
    <cellStyle name="Bad 20 3_Essbase BS Tax Accounts EOY" xfId="30084" xr:uid="{00000000-0005-0000-0000-000062740000}"/>
    <cellStyle name="Bad 20 4" xfId="30085" xr:uid="{00000000-0005-0000-0000-000063740000}"/>
    <cellStyle name="Bad 20 4 2" xfId="30086" xr:uid="{00000000-0005-0000-0000-000064740000}"/>
    <cellStyle name="Bad 20 4_Essbase BS Tax Accounts EOY" xfId="30087" xr:uid="{00000000-0005-0000-0000-000065740000}"/>
    <cellStyle name="Bad 20_Essbase BS Tax Accounts EOY" xfId="30088" xr:uid="{00000000-0005-0000-0000-000066740000}"/>
    <cellStyle name="Bad 21" xfId="30089" xr:uid="{00000000-0005-0000-0000-000067740000}"/>
    <cellStyle name="Bad 21 2" xfId="30090" xr:uid="{00000000-0005-0000-0000-000068740000}"/>
    <cellStyle name="Bad 21 2 2" xfId="30091" xr:uid="{00000000-0005-0000-0000-000069740000}"/>
    <cellStyle name="Bad 21 2 2 2" xfId="30092" xr:uid="{00000000-0005-0000-0000-00006A740000}"/>
    <cellStyle name="Bad 21 2 2_Essbase BS Tax Accounts EOY" xfId="30093" xr:uid="{00000000-0005-0000-0000-00006B740000}"/>
    <cellStyle name="Bad 21 2_Essbase BS Tax Accounts EOY" xfId="30094" xr:uid="{00000000-0005-0000-0000-00006C740000}"/>
    <cellStyle name="Bad 21 3" xfId="30095" xr:uid="{00000000-0005-0000-0000-00006D740000}"/>
    <cellStyle name="Bad 21 3 2" xfId="30096" xr:uid="{00000000-0005-0000-0000-00006E740000}"/>
    <cellStyle name="Bad 21 3 2 2" xfId="30097" xr:uid="{00000000-0005-0000-0000-00006F740000}"/>
    <cellStyle name="Bad 21 3 2_Essbase BS Tax Accounts EOY" xfId="30098" xr:uid="{00000000-0005-0000-0000-000070740000}"/>
    <cellStyle name="Bad 21 3_Essbase BS Tax Accounts EOY" xfId="30099" xr:uid="{00000000-0005-0000-0000-000071740000}"/>
    <cellStyle name="Bad 21 4" xfId="30100" xr:uid="{00000000-0005-0000-0000-000072740000}"/>
    <cellStyle name="Bad 21 4 2" xfId="30101" xr:uid="{00000000-0005-0000-0000-000073740000}"/>
    <cellStyle name="Bad 21 4_Essbase BS Tax Accounts EOY" xfId="30102" xr:uid="{00000000-0005-0000-0000-000074740000}"/>
    <cellStyle name="Bad 21_Essbase BS Tax Accounts EOY" xfId="30103" xr:uid="{00000000-0005-0000-0000-000075740000}"/>
    <cellStyle name="Bad 22" xfId="30104" xr:uid="{00000000-0005-0000-0000-000076740000}"/>
    <cellStyle name="Bad 22 2" xfId="30105" xr:uid="{00000000-0005-0000-0000-000077740000}"/>
    <cellStyle name="Bad 22 2 2" xfId="30106" xr:uid="{00000000-0005-0000-0000-000078740000}"/>
    <cellStyle name="Bad 22 2 2 2" xfId="30107" xr:uid="{00000000-0005-0000-0000-000079740000}"/>
    <cellStyle name="Bad 22 2 2_Essbase BS Tax Accounts EOY" xfId="30108" xr:uid="{00000000-0005-0000-0000-00007A740000}"/>
    <cellStyle name="Bad 22 2_Essbase BS Tax Accounts EOY" xfId="30109" xr:uid="{00000000-0005-0000-0000-00007B740000}"/>
    <cellStyle name="Bad 22 3" xfId="30110" xr:uid="{00000000-0005-0000-0000-00007C740000}"/>
    <cellStyle name="Bad 22 3 2" xfId="30111" xr:uid="{00000000-0005-0000-0000-00007D740000}"/>
    <cellStyle name="Bad 22 3 2 2" xfId="30112" xr:uid="{00000000-0005-0000-0000-00007E740000}"/>
    <cellStyle name="Bad 22 3 2_Essbase BS Tax Accounts EOY" xfId="30113" xr:uid="{00000000-0005-0000-0000-00007F740000}"/>
    <cellStyle name="Bad 22 3_Essbase BS Tax Accounts EOY" xfId="30114" xr:uid="{00000000-0005-0000-0000-000080740000}"/>
    <cellStyle name="Bad 22 4" xfId="30115" xr:uid="{00000000-0005-0000-0000-000081740000}"/>
    <cellStyle name="Bad 22 4 2" xfId="30116" xr:uid="{00000000-0005-0000-0000-000082740000}"/>
    <cellStyle name="Bad 22 4_Essbase BS Tax Accounts EOY" xfId="30117" xr:uid="{00000000-0005-0000-0000-000083740000}"/>
    <cellStyle name="Bad 22_Essbase BS Tax Accounts EOY" xfId="30118" xr:uid="{00000000-0005-0000-0000-000084740000}"/>
    <cellStyle name="Bad 23" xfId="30119" xr:uid="{00000000-0005-0000-0000-000085740000}"/>
    <cellStyle name="Bad 23 2" xfId="30120" xr:uid="{00000000-0005-0000-0000-000086740000}"/>
    <cellStyle name="Bad 23 2 2" xfId="30121" xr:uid="{00000000-0005-0000-0000-000087740000}"/>
    <cellStyle name="Bad 23 2 2 2" xfId="30122" xr:uid="{00000000-0005-0000-0000-000088740000}"/>
    <cellStyle name="Bad 23 2 2_Essbase BS Tax Accounts EOY" xfId="30123" xr:uid="{00000000-0005-0000-0000-000089740000}"/>
    <cellStyle name="Bad 23 2_Essbase BS Tax Accounts EOY" xfId="30124" xr:uid="{00000000-0005-0000-0000-00008A740000}"/>
    <cellStyle name="Bad 23 3" xfId="30125" xr:uid="{00000000-0005-0000-0000-00008B740000}"/>
    <cellStyle name="Bad 23 3 2" xfId="30126" xr:uid="{00000000-0005-0000-0000-00008C740000}"/>
    <cellStyle name="Bad 23 3 2 2" xfId="30127" xr:uid="{00000000-0005-0000-0000-00008D740000}"/>
    <cellStyle name="Bad 23 3 2_Essbase BS Tax Accounts EOY" xfId="30128" xr:uid="{00000000-0005-0000-0000-00008E740000}"/>
    <cellStyle name="Bad 23 3_Essbase BS Tax Accounts EOY" xfId="30129" xr:uid="{00000000-0005-0000-0000-00008F740000}"/>
    <cellStyle name="Bad 23 4" xfId="30130" xr:uid="{00000000-0005-0000-0000-000090740000}"/>
    <cellStyle name="Bad 23 4 2" xfId="30131" xr:uid="{00000000-0005-0000-0000-000091740000}"/>
    <cellStyle name="Bad 23 4 2 2" xfId="30132" xr:uid="{00000000-0005-0000-0000-000092740000}"/>
    <cellStyle name="Bad 23 4 2_Essbase BS Tax Accounts EOY" xfId="30133" xr:uid="{00000000-0005-0000-0000-000093740000}"/>
    <cellStyle name="Bad 23 4_Essbase BS Tax Accounts EOY" xfId="30134" xr:uid="{00000000-0005-0000-0000-000094740000}"/>
    <cellStyle name="Bad 23 5" xfId="30135" xr:uid="{00000000-0005-0000-0000-000095740000}"/>
    <cellStyle name="Bad 23 5 2" xfId="30136" xr:uid="{00000000-0005-0000-0000-000096740000}"/>
    <cellStyle name="Bad 23 5_Essbase BS Tax Accounts EOY" xfId="30137" xr:uid="{00000000-0005-0000-0000-000097740000}"/>
    <cellStyle name="Bad 23_Essbase BS Tax Accounts EOY" xfId="30138" xr:uid="{00000000-0005-0000-0000-000098740000}"/>
    <cellStyle name="Bad 24" xfId="30139" xr:uid="{00000000-0005-0000-0000-000099740000}"/>
    <cellStyle name="Bad 24 2" xfId="30140" xr:uid="{00000000-0005-0000-0000-00009A740000}"/>
    <cellStyle name="Bad 24 2 2" xfId="30141" xr:uid="{00000000-0005-0000-0000-00009B740000}"/>
    <cellStyle name="Bad 24 2 2 2" xfId="30142" xr:uid="{00000000-0005-0000-0000-00009C740000}"/>
    <cellStyle name="Bad 24 2 2 2 2" xfId="30143" xr:uid="{00000000-0005-0000-0000-00009D740000}"/>
    <cellStyle name="Bad 24 2 2 2_Essbase BS Tax Accounts EOY" xfId="30144" xr:uid="{00000000-0005-0000-0000-00009E740000}"/>
    <cellStyle name="Bad 24 2 2_Essbase BS Tax Accounts EOY" xfId="30145" xr:uid="{00000000-0005-0000-0000-00009F740000}"/>
    <cellStyle name="Bad 24 2 3" xfId="30146" xr:uid="{00000000-0005-0000-0000-0000A0740000}"/>
    <cellStyle name="Bad 24 2 3 2" xfId="30147" xr:uid="{00000000-0005-0000-0000-0000A1740000}"/>
    <cellStyle name="Bad 24 2 3_Essbase BS Tax Accounts EOY" xfId="30148" xr:uid="{00000000-0005-0000-0000-0000A2740000}"/>
    <cellStyle name="Bad 24 2 4" xfId="30149" xr:uid="{00000000-0005-0000-0000-0000A3740000}"/>
    <cellStyle name="Bad 24 2 5" xfId="30150" xr:uid="{00000000-0005-0000-0000-0000A4740000}"/>
    <cellStyle name="Bad 24 2 6" xfId="30151" xr:uid="{00000000-0005-0000-0000-0000A5740000}"/>
    <cellStyle name="Bad 24 2 7" xfId="30152" xr:uid="{00000000-0005-0000-0000-0000A6740000}"/>
    <cellStyle name="Bad 24 2_Essbase BS Tax Accounts EOY" xfId="30153" xr:uid="{00000000-0005-0000-0000-0000A7740000}"/>
    <cellStyle name="Bad 24 3" xfId="30154" xr:uid="{00000000-0005-0000-0000-0000A8740000}"/>
    <cellStyle name="Bad 24 3 2" xfId="30155" xr:uid="{00000000-0005-0000-0000-0000A9740000}"/>
    <cellStyle name="Bad 24 3 2 2" xfId="30156" xr:uid="{00000000-0005-0000-0000-0000AA740000}"/>
    <cellStyle name="Bad 24 3 2_Essbase BS Tax Accounts EOY" xfId="30157" xr:uid="{00000000-0005-0000-0000-0000AB740000}"/>
    <cellStyle name="Bad 24 3 3" xfId="30158" xr:uid="{00000000-0005-0000-0000-0000AC740000}"/>
    <cellStyle name="Bad 24 3_Essbase BS Tax Accounts EOY" xfId="30159" xr:uid="{00000000-0005-0000-0000-0000AD740000}"/>
    <cellStyle name="Bad 24 4" xfId="30160" xr:uid="{00000000-0005-0000-0000-0000AE740000}"/>
    <cellStyle name="Bad 24 4 2" xfId="30161" xr:uid="{00000000-0005-0000-0000-0000AF740000}"/>
    <cellStyle name="Bad 24 4_Essbase BS Tax Accounts EOY" xfId="30162" xr:uid="{00000000-0005-0000-0000-0000B0740000}"/>
    <cellStyle name="Bad 24 5" xfId="30163" xr:uid="{00000000-0005-0000-0000-0000B1740000}"/>
    <cellStyle name="Bad 24 5 2" xfId="30164" xr:uid="{00000000-0005-0000-0000-0000B2740000}"/>
    <cellStyle name="Bad 24 5_Essbase BS Tax Accounts EOY" xfId="30165" xr:uid="{00000000-0005-0000-0000-0000B3740000}"/>
    <cellStyle name="Bad 24 6" xfId="30166" xr:uid="{00000000-0005-0000-0000-0000B4740000}"/>
    <cellStyle name="Bad 24 7" xfId="30167" xr:uid="{00000000-0005-0000-0000-0000B5740000}"/>
    <cellStyle name="Bad 24_Basis Detail" xfId="30168" xr:uid="{00000000-0005-0000-0000-0000B6740000}"/>
    <cellStyle name="Bad 25" xfId="30169" xr:uid="{00000000-0005-0000-0000-0000B7740000}"/>
    <cellStyle name="Bad 25 2" xfId="30170" xr:uid="{00000000-0005-0000-0000-0000B8740000}"/>
    <cellStyle name="Bad 25 2 2" xfId="30171" xr:uid="{00000000-0005-0000-0000-0000B9740000}"/>
    <cellStyle name="Bad 25 2 2 2" xfId="30172" xr:uid="{00000000-0005-0000-0000-0000BA740000}"/>
    <cellStyle name="Bad 25 2 2_Essbase BS Tax Accounts EOY" xfId="30173" xr:uid="{00000000-0005-0000-0000-0000BB740000}"/>
    <cellStyle name="Bad 25 2 3" xfId="30174" xr:uid="{00000000-0005-0000-0000-0000BC740000}"/>
    <cellStyle name="Bad 25 2 4" xfId="30175" xr:uid="{00000000-0005-0000-0000-0000BD740000}"/>
    <cellStyle name="Bad 25 2_Essbase BS Tax Accounts EOY" xfId="30176" xr:uid="{00000000-0005-0000-0000-0000BE740000}"/>
    <cellStyle name="Bad 25 3" xfId="30177" xr:uid="{00000000-0005-0000-0000-0000BF740000}"/>
    <cellStyle name="Bad 25 3 2" xfId="30178" xr:uid="{00000000-0005-0000-0000-0000C0740000}"/>
    <cellStyle name="Bad 25 3 2 2" xfId="30179" xr:uid="{00000000-0005-0000-0000-0000C1740000}"/>
    <cellStyle name="Bad 25 3 2_Essbase BS Tax Accounts EOY" xfId="30180" xr:uid="{00000000-0005-0000-0000-0000C2740000}"/>
    <cellStyle name="Bad 25 3 3" xfId="30181" xr:uid="{00000000-0005-0000-0000-0000C3740000}"/>
    <cellStyle name="Bad 25 3_Essbase BS Tax Accounts EOY" xfId="30182" xr:uid="{00000000-0005-0000-0000-0000C4740000}"/>
    <cellStyle name="Bad 25 4" xfId="30183" xr:uid="{00000000-0005-0000-0000-0000C5740000}"/>
    <cellStyle name="Bad 25 4 2" xfId="30184" xr:uid="{00000000-0005-0000-0000-0000C6740000}"/>
    <cellStyle name="Bad 25 4_Essbase BS Tax Accounts EOY" xfId="30185" xr:uid="{00000000-0005-0000-0000-0000C7740000}"/>
    <cellStyle name="Bad 25 5" xfId="30186" xr:uid="{00000000-0005-0000-0000-0000C8740000}"/>
    <cellStyle name="Bad 25 6" xfId="30187" xr:uid="{00000000-0005-0000-0000-0000C9740000}"/>
    <cellStyle name="Bad 25_Essbase BS Tax Accounts EOY" xfId="30188" xr:uid="{00000000-0005-0000-0000-0000CA740000}"/>
    <cellStyle name="Bad 26" xfId="30189" xr:uid="{00000000-0005-0000-0000-0000CB740000}"/>
    <cellStyle name="Bad 26 2" xfId="30190" xr:uid="{00000000-0005-0000-0000-0000CC740000}"/>
    <cellStyle name="Bad 26 2 2" xfId="30191" xr:uid="{00000000-0005-0000-0000-0000CD740000}"/>
    <cellStyle name="Bad 26 2 2 2" xfId="30192" xr:uid="{00000000-0005-0000-0000-0000CE740000}"/>
    <cellStyle name="Bad 26 2 2_Essbase BS Tax Accounts EOY" xfId="30193" xr:uid="{00000000-0005-0000-0000-0000CF740000}"/>
    <cellStyle name="Bad 26 2 3" xfId="30194" xr:uid="{00000000-0005-0000-0000-0000D0740000}"/>
    <cellStyle name="Bad 26 2_Essbase BS Tax Accounts EOY" xfId="30195" xr:uid="{00000000-0005-0000-0000-0000D1740000}"/>
    <cellStyle name="Bad 26 3" xfId="30196" xr:uid="{00000000-0005-0000-0000-0000D2740000}"/>
    <cellStyle name="Bad 26 3 2" xfId="30197" xr:uid="{00000000-0005-0000-0000-0000D3740000}"/>
    <cellStyle name="Bad 26 3_Essbase BS Tax Accounts EOY" xfId="30198" xr:uid="{00000000-0005-0000-0000-0000D4740000}"/>
    <cellStyle name="Bad 26 4" xfId="30199" xr:uid="{00000000-0005-0000-0000-0000D5740000}"/>
    <cellStyle name="Bad 26 5" xfId="30200" xr:uid="{00000000-0005-0000-0000-0000D6740000}"/>
    <cellStyle name="Bad 26 6" xfId="30201" xr:uid="{00000000-0005-0000-0000-0000D7740000}"/>
    <cellStyle name="Bad 26_Essbase BS Tax Accounts EOY" xfId="30202" xr:uid="{00000000-0005-0000-0000-0000D8740000}"/>
    <cellStyle name="Bad 27" xfId="30203" xr:uid="{00000000-0005-0000-0000-0000D9740000}"/>
    <cellStyle name="Bad 27 2" xfId="30204" xr:uid="{00000000-0005-0000-0000-0000DA740000}"/>
    <cellStyle name="Bad 27 2 2" xfId="30205" xr:uid="{00000000-0005-0000-0000-0000DB740000}"/>
    <cellStyle name="Bad 27 2 2 2" xfId="30206" xr:uid="{00000000-0005-0000-0000-0000DC740000}"/>
    <cellStyle name="Bad 27 2 2_Essbase BS Tax Accounts EOY" xfId="30207" xr:uid="{00000000-0005-0000-0000-0000DD740000}"/>
    <cellStyle name="Bad 27 2_Essbase BS Tax Accounts EOY" xfId="30208" xr:uid="{00000000-0005-0000-0000-0000DE740000}"/>
    <cellStyle name="Bad 27 3" xfId="30209" xr:uid="{00000000-0005-0000-0000-0000DF740000}"/>
    <cellStyle name="Bad 27 3 2" xfId="30210" xr:uid="{00000000-0005-0000-0000-0000E0740000}"/>
    <cellStyle name="Bad 27 3_Essbase BS Tax Accounts EOY" xfId="30211" xr:uid="{00000000-0005-0000-0000-0000E1740000}"/>
    <cellStyle name="Bad 27 4" xfId="30212" xr:uid="{00000000-0005-0000-0000-0000E2740000}"/>
    <cellStyle name="Bad 27 5" xfId="30213" xr:uid="{00000000-0005-0000-0000-0000E3740000}"/>
    <cellStyle name="Bad 27_Essbase BS Tax Accounts EOY" xfId="30214" xr:uid="{00000000-0005-0000-0000-0000E4740000}"/>
    <cellStyle name="Bad 28" xfId="30215" xr:uid="{00000000-0005-0000-0000-0000E5740000}"/>
    <cellStyle name="Bad 28 2" xfId="30216" xr:uid="{00000000-0005-0000-0000-0000E6740000}"/>
    <cellStyle name="Bad 28 2 2" xfId="30217" xr:uid="{00000000-0005-0000-0000-0000E7740000}"/>
    <cellStyle name="Bad 28 2_Essbase BS Tax Accounts EOY" xfId="30218" xr:uid="{00000000-0005-0000-0000-0000E8740000}"/>
    <cellStyle name="Bad 28_Essbase BS Tax Accounts EOY" xfId="30219" xr:uid="{00000000-0005-0000-0000-0000E9740000}"/>
    <cellStyle name="Bad 29" xfId="30220" xr:uid="{00000000-0005-0000-0000-0000EA740000}"/>
    <cellStyle name="Bad 29 2" xfId="30221" xr:uid="{00000000-0005-0000-0000-0000EB740000}"/>
    <cellStyle name="Bad 29 2 2" xfId="30222" xr:uid="{00000000-0005-0000-0000-0000EC740000}"/>
    <cellStyle name="Bad 29 2_Essbase BS Tax Accounts EOY" xfId="30223" xr:uid="{00000000-0005-0000-0000-0000ED740000}"/>
    <cellStyle name="Bad 29_Essbase BS Tax Accounts EOY" xfId="30224" xr:uid="{00000000-0005-0000-0000-0000EE740000}"/>
    <cellStyle name="Bad 3" xfId="30225" xr:uid="{00000000-0005-0000-0000-0000EF740000}"/>
    <cellStyle name="Bad 3 2" xfId="30226" xr:uid="{00000000-0005-0000-0000-0000F0740000}"/>
    <cellStyle name="Bad 3 2 2" xfId="30227" xr:uid="{00000000-0005-0000-0000-0000F1740000}"/>
    <cellStyle name="Bad 3 2 2 2" xfId="30228" xr:uid="{00000000-0005-0000-0000-0000F2740000}"/>
    <cellStyle name="Bad 3 2 2 2 2" xfId="30229" xr:uid="{00000000-0005-0000-0000-0000F3740000}"/>
    <cellStyle name="Bad 3 2 2 2_Essbase BS Tax Accounts EOY" xfId="30230" xr:uid="{00000000-0005-0000-0000-0000F4740000}"/>
    <cellStyle name="Bad 3 2 2_Essbase BS Tax Accounts EOY" xfId="30231" xr:uid="{00000000-0005-0000-0000-0000F5740000}"/>
    <cellStyle name="Bad 3 2 3" xfId="30232" xr:uid="{00000000-0005-0000-0000-0000F6740000}"/>
    <cellStyle name="Bad 3 2 3 2" xfId="30233" xr:uid="{00000000-0005-0000-0000-0000F7740000}"/>
    <cellStyle name="Bad 3 2 3 2 2" xfId="30234" xr:uid="{00000000-0005-0000-0000-0000F8740000}"/>
    <cellStyle name="Bad 3 2 3 2_Essbase BS Tax Accounts EOY" xfId="30235" xr:uid="{00000000-0005-0000-0000-0000F9740000}"/>
    <cellStyle name="Bad 3 2 3_Essbase BS Tax Accounts EOY" xfId="30236" xr:uid="{00000000-0005-0000-0000-0000FA740000}"/>
    <cellStyle name="Bad 3 2 4" xfId="30237" xr:uid="{00000000-0005-0000-0000-0000FB740000}"/>
    <cellStyle name="Bad 3 2 4 2" xfId="30238" xr:uid="{00000000-0005-0000-0000-0000FC740000}"/>
    <cellStyle name="Bad 3 2 4_Essbase BS Tax Accounts EOY" xfId="30239" xr:uid="{00000000-0005-0000-0000-0000FD740000}"/>
    <cellStyle name="Bad 3 2 5" xfId="30240" xr:uid="{00000000-0005-0000-0000-0000FE740000}"/>
    <cellStyle name="Bad 3 2 6" xfId="30241" xr:uid="{00000000-0005-0000-0000-0000FF740000}"/>
    <cellStyle name="Bad 3 2_Essbase BS Tax Accounts EOY" xfId="30242" xr:uid="{00000000-0005-0000-0000-000000750000}"/>
    <cellStyle name="Bad 3 3" xfId="30243" xr:uid="{00000000-0005-0000-0000-000001750000}"/>
    <cellStyle name="Bad 3 3 2" xfId="30244" xr:uid="{00000000-0005-0000-0000-000002750000}"/>
    <cellStyle name="Bad 3 3 2 2" xfId="30245" xr:uid="{00000000-0005-0000-0000-000003750000}"/>
    <cellStyle name="Bad 3 3 2_Essbase BS Tax Accounts EOY" xfId="30246" xr:uid="{00000000-0005-0000-0000-000004750000}"/>
    <cellStyle name="Bad 3 3_Essbase BS Tax Accounts EOY" xfId="30247" xr:uid="{00000000-0005-0000-0000-000005750000}"/>
    <cellStyle name="Bad 3 4" xfId="30248" xr:uid="{00000000-0005-0000-0000-000006750000}"/>
    <cellStyle name="Bad 3 4 2" xfId="30249" xr:uid="{00000000-0005-0000-0000-000007750000}"/>
    <cellStyle name="Bad 3 4_Essbase BS Tax Accounts EOY" xfId="30250" xr:uid="{00000000-0005-0000-0000-000008750000}"/>
    <cellStyle name="Bad 3 5" xfId="30251" xr:uid="{00000000-0005-0000-0000-000009750000}"/>
    <cellStyle name="Bad 3_Essbase BS Tax Accounts EOY" xfId="30252" xr:uid="{00000000-0005-0000-0000-00000A750000}"/>
    <cellStyle name="Bad 30" xfId="30253" xr:uid="{00000000-0005-0000-0000-00000B750000}"/>
    <cellStyle name="Bad 30 2" xfId="30254" xr:uid="{00000000-0005-0000-0000-00000C750000}"/>
    <cellStyle name="Bad 30 2 2" xfId="30255" xr:uid="{00000000-0005-0000-0000-00000D750000}"/>
    <cellStyle name="Bad 30 2_Essbase BS Tax Accounts EOY" xfId="30256" xr:uid="{00000000-0005-0000-0000-00000E750000}"/>
    <cellStyle name="Bad 30_Essbase BS Tax Accounts EOY" xfId="30257" xr:uid="{00000000-0005-0000-0000-00000F750000}"/>
    <cellStyle name="Bad 31" xfId="30258" xr:uid="{00000000-0005-0000-0000-000010750000}"/>
    <cellStyle name="Bad 31 2" xfId="30259" xr:uid="{00000000-0005-0000-0000-000011750000}"/>
    <cellStyle name="Bad 31 2 2" xfId="30260" xr:uid="{00000000-0005-0000-0000-000012750000}"/>
    <cellStyle name="Bad 31 2_Essbase BS Tax Accounts EOY" xfId="30261" xr:uid="{00000000-0005-0000-0000-000013750000}"/>
    <cellStyle name="Bad 31_Essbase BS Tax Accounts EOY" xfId="30262" xr:uid="{00000000-0005-0000-0000-000014750000}"/>
    <cellStyle name="Bad 32" xfId="30263" xr:uid="{00000000-0005-0000-0000-000015750000}"/>
    <cellStyle name="Bad 32 2" xfId="30264" xr:uid="{00000000-0005-0000-0000-000016750000}"/>
    <cellStyle name="Bad 32 2 2" xfId="30265" xr:uid="{00000000-0005-0000-0000-000017750000}"/>
    <cellStyle name="Bad 32 2_Essbase BS Tax Accounts EOY" xfId="30266" xr:uid="{00000000-0005-0000-0000-000018750000}"/>
    <cellStyle name="Bad 32_Essbase BS Tax Accounts EOY" xfId="30267" xr:uid="{00000000-0005-0000-0000-000019750000}"/>
    <cellStyle name="Bad 33" xfId="30268" xr:uid="{00000000-0005-0000-0000-00001A750000}"/>
    <cellStyle name="Bad 33 2" xfId="30269" xr:uid="{00000000-0005-0000-0000-00001B750000}"/>
    <cellStyle name="Bad 33 2 2" xfId="30270" xr:uid="{00000000-0005-0000-0000-00001C750000}"/>
    <cellStyle name="Bad 33 2_Essbase BS Tax Accounts EOY" xfId="30271" xr:uid="{00000000-0005-0000-0000-00001D750000}"/>
    <cellStyle name="Bad 33_Essbase BS Tax Accounts EOY" xfId="30272" xr:uid="{00000000-0005-0000-0000-00001E750000}"/>
    <cellStyle name="Bad 34" xfId="30273" xr:uid="{00000000-0005-0000-0000-00001F750000}"/>
    <cellStyle name="Bad 34 2" xfId="30274" xr:uid="{00000000-0005-0000-0000-000020750000}"/>
    <cellStyle name="Bad 34 2 2" xfId="30275" xr:uid="{00000000-0005-0000-0000-000021750000}"/>
    <cellStyle name="Bad 34 2_Essbase BS Tax Accounts EOY" xfId="30276" xr:uid="{00000000-0005-0000-0000-000022750000}"/>
    <cellStyle name="Bad 34_Essbase BS Tax Accounts EOY" xfId="30277" xr:uid="{00000000-0005-0000-0000-000023750000}"/>
    <cellStyle name="Bad 35" xfId="30278" xr:uid="{00000000-0005-0000-0000-000024750000}"/>
    <cellStyle name="Bad 35 2" xfId="30279" xr:uid="{00000000-0005-0000-0000-000025750000}"/>
    <cellStyle name="Bad 35 2 2" xfId="30280" xr:uid="{00000000-0005-0000-0000-000026750000}"/>
    <cellStyle name="Bad 35 2_Essbase BS Tax Accounts EOY" xfId="30281" xr:uid="{00000000-0005-0000-0000-000027750000}"/>
    <cellStyle name="Bad 35_Essbase BS Tax Accounts EOY" xfId="30282" xr:uid="{00000000-0005-0000-0000-000028750000}"/>
    <cellStyle name="Bad 36" xfId="30283" xr:uid="{00000000-0005-0000-0000-000029750000}"/>
    <cellStyle name="Bad 36 2" xfId="30284" xr:uid="{00000000-0005-0000-0000-00002A750000}"/>
    <cellStyle name="Bad 36 2 2" xfId="30285" xr:uid="{00000000-0005-0000-0000-00002B750000}"/>
    <cellStyle name="Bad 36 2_Essbase BS Tax Accounts EOY" xfId="30286" xr:uid="{00000000-0005-0000-0000-00002C750000}"/>
    <cellStyle name="Bad 36_Essbase BS Tax Accounts EOY" xfId="30287" xr:uid="{00000000-0005-0000-0000-00002D750000}"/>
    <cellStyle name="Bad 37" xfId="30288" xr:uid="{00000000-0005-0000-0000-00002E750000}"/>
    <cellStyle name="Bad 37 2" xfId="30289" xr:uid="{00000000-0005-0000-0000-00002F750000}"/>
    <cellStyle name="Bad 37 2 2" xfId="30290" xr:uid="{00000000-0005-0000-0000-000030750000}"/>
    <cellStyle name="Bad 37 2_Essbase BS Tax Accounts EOY" xfId="30291" xr:uid="{00000000-0005-0000-0000-000031750000}"/>
    <cellStyle name="Bad 37_Essbase BS Tax Accounts EOY" xfId="30292" xr:uid="{00000000-0005-0000-0000-000032750000}"/>
    <cellStyle name="Bad 38" xfId="30293" xr:uid="{00000000-0005-0000-0000-000033750000}"/>
    <cellStyle name="Bad 38 2" xfId="30294" xr:uid="{00000000-0005-0000-0000-000034750000}"/>
    <cellStyle name="Bad 38 2 2" xfId="30295" xr:uid="{00000000-0005-0000-0000-000035750000}"/>
    <cellStyle name="Bad 38 2_Essbase BS Tax Accounts EOY" xfId="30296" xr:uid="{00000000-0005-0000-0000-000036750000}"/>
    <cellStyle name="Bad 38_Essbase BS Tax Accounts EOY" xfId="30297" xr:uid="{00000000-0005-0000-0000-000037750000}"/>
    <cellStyle name="Bad 39" xfId="30298" xr:uid="{00000000-0005-0000-0000-000038750000}"/>
    <cellStyle name="Bad 39 2" xfId="30299" xr:uid="{00000000-0005-0000-0000-000039750000}"/>
    <cellStyle name="Bad 39 2 2" xfId="30300" xr:uid="{00000000-0005-0000-0000-00003A750000}"/>
    <cellStyle name="Bad 39 2_Essbase BS Tax Accounts EOY" xfId="30301" xr:uid="{00000000-0005-0000-0000-00003B750000}"/>
    <cellStyle name="Bad 39_Essbase BS Tax Accounts EOY" xfId="30302" xr:uid="{00000000-0005-0000-0000-00003C750000}"/>
    <cellStyle name="Bad 4" xfId="30303" xr:uid="{00000000-0005-0000-0000-00003D750000}"/>
    <cellStyle name="Bad 4 2" xfId="30304" xr:uid="{00000000-0005-0000-0000-00003E750000}"/>
    <cellStyle name="Bad 4 2 2" xfId="30305" xr:uid="{00000000-0005-0000-0000-00003F750000}"/>
    <cellStyle name="Bad 4 2 2 2" xfId="30306" xr:uid="{00000000-0005-0000-0000-000040750000}"/>
    <cellStyle name="Bad 4 2 2 2 2" xfId="30307" xr:uid="{00000000-0005-0000-0000-000041750000}"/>
    <cellStyle name="Bad 4 2 2 2_Essbase BS Tax Accounts EOY" xfId="30308" xr:uid="{00000000-0005-0000-0000-000042750000}"/>
    <cellStyle name="Bad 4 2 2_Essbase BS Tax Accounts EOY" xfId="30309" xr:uid="{00000000-0005-0000-0000-000043750000}"/>
    <cellStyle name="Bad 4 2 3" xfId="30310" xr:uid="{00000000-0005-0000-0000-000044750000}"/>
    <cellStyle name="Bad 4 2 3 2" xfId="30311" xr:uid="{00000000-0005-0000-0000-000045750000}"/>
    <cellStyle name="Bad 4 2 3 2 2" xfId="30312" xr:uid="{00000000-0005-0000-0000-000046750000}"/>
    <cellStyle name="Bad 4 2 3 2_Essbase BS Tax Accounts EOY" xfId="30313" xr:uid="{00000000-0005-0000-0000-000047750000}"/>
    <cellStyle name="Bad 4 2 3_Essbase BS Tax Accounts EOY" xfId="30314" xr:uid="{00000000-0005-0000-0000-000048750000}"/>
    <cellStyle name="Bad 4 2 4" xfId="30315" xr:uid="{00000000-0005-0000-0000-000049750000}"/>
    <cellStyle name="Bad 4 2 4 2" xfId="30316" xr:uid="{00000000-0005-0000-0000-00004A750000}"/>
    <cellStyle name="Bad 4 2 4_Essbase BS Tax Accounts EOY" xfId="30317" xr:uid="{00000000-0005-0000-0000-00004B750000}"/>
    <cellStyle name="Bad 4 2 5" xfId="30318" xr:uid="{00000000-0005-0000-0000-00004C750000}"/>
    <cellStyle name="Bad 4 2 6" xfId="30319" xr:uid="{00000000-0005-0000-0000-00004D750000}"/>
    <cellStyle name="Bad 4 2 7" xfId="30320" xr:uid="{00000000-0005-0000-0000-00004E750000}"/>
    <cellStyle name="Bad 4 2_Essbase BS Tax Accounts EOY" xfId="30321" xr:uid="{00000000-0005-0000-0000-00004F750000}"/>
    <cellStyle name="Bad 4 3" xfId="30322" xr:uid="{00000000-0005-0000-0000-000050750000}"/>
    <cellStyle name="Bad 4 3 2" xfId="30323" xr:uid="{00000000-0005-0000-0000-000051750000}"/>
    <cellStyle name="Bad 4 3 2 2" xfId="30324" xr:uid="{00000000-0005-0000-0000-000052750000}"/>
    <cellStyle name="Bad 4 3 2_Essbase BS Tax Accounts EOY" xfId="30325" xr:uid="{00000000-0005-0000-0000-000053750000}"/>
    <cellStyle name="Bad 4 3_Essbase BS Tax Accounts EOY" xfId="30326" xr:uid="{00000000-0005-0000-0000-000054750000}"/>
    <cellStyle name="Bad 4 4" xfId="30327" xr:uid="{00000000-0005-0000-0000-000055750000}"/>
    <cellStyle name="Bad 4 4 2" xfId="30328" xr:uid="{00000000-0005-0000-0000-000056750000}"/>
    <cellStyle name="Bad 4 4_Essbase BS Tax Accounts EOY" xfId="30329" xr:uid="{00000000-0005-0000-0000-000057750000}"/>
    <cellStyle name="Bad 4_Essbase BS Tax Accounts EOY" xfId="30330" xr:uid="{00000000-0005-0000-0000-000058750000}"/>
    <cellStyle name="Bad 40" xfId="30331" xr:uid="{00000000-0005-0000-0000-000059750000}"/>
    <cellStyle name="Bad 40 2" xfId="30332" xr:uid="{00000000-0005-0000-0000-00005A750000}"/>
    <cellStyle name="Bad 40 2 2" xfId="30333" xr:uid="{00000000-0005-0000-0000-00005B750000}"/>
    <cellStyle name="Bad 40 2_Essbase BS Tax Accounts EOY" xfId="30334" xr:uid="{00000000-0005-0000-0000-00005C750000}"/>
    <cellStyle name="Bad 40_Essbase BS Tax Accounts EOY" xfId="30335" xr:uid="{00000000-0005-0000-0000-00005D750000}"/>
    <cellStyle name="Bad 41" xfId="30336" xr:uid="{00000000-0005-0000-0000-00005E750000}"/>
    <cellStyle name="Bad 41 2" xfId="30337" xr:uid="{00000000-0005-0000-0000-00005F750000}"/>
    <cellStyle name="Bad 41 2 2" xfId="30338" xr:uid="{00000000-0005-0000-0000-000060750000}"/>
    <cellStyle name="Bad 41 2_Essbase BS Tax Accounts EOY" xfId="30339" xr:uid="{00000000-0005-0000-0000-000061750000}"/>
    <cellStyle name="Bad 41_Essbase BS Tax Accounts EOY" xfId="30340" xr:uid="{00000000-0005-0000-0000-000062750000}"/>
    <cellStyle name="Bad 42" xfId="30341" xr:uid="{00000000-0005-0000-0000-000063750000}"/>
    <cellStyle name="Bad 42 2" xfId="30342" xr:uid="{00000000-0005-0000-0000-000064750000}"/>
    <cellStyle name="Bad 42 2 2" xfId="30343" xr:uid="{00000000-0005-0000-0000-000065750000}"/>
    <cellStyle name="Bad 42 2_Essbase BS Tax Accounts EOY" xfId="30344" xr:uid="{00000000-0005-0000-0000-000066750000}"/>
    <cellStyle name="Bad 42_Essbase BS Tax Accounts EOY" xfId="30345" xr:uid="{00000000-0005-0000-0000-000067750000}"/>
    <cellStyle name="Bad 43" xfId="30346" xr:uid="{00000000-0005-0000-0000-000068750000}"/>
    <cellStyle name="Bad 43 2" xfId="30347" xr:uid="{00000000-0005-0000-0000-000069750000}"/>
    <cellStyle name="Bad 43 2 2" xfId="30348" xr:uid="{00000000-0005-0000-0000-00006A750000}"/>
    <cellStyle name="Bad 43 2_Essbase BS Tax Accounts EOY" xfId="30349" xr:uid="{00000000-0005-0000-0000-00006B750000}"/>
    <cellStyle name="Bad 43_Essbase BS Tax Accounts EOY" xfId="30350" xr:uid="{00000000-0005-0000-0000-00006C750000}"/>
    <cellStyle name="Bad 44" xfId="30351" xr:uid="{00000000-0005-0000-0000-00006D750000}"/>
    <cellStyle name="Bad 44 2" xfId="30352" xr:uid="{00000000-0005-0000-0000-00006E750000}"/>
    <cellStyle name="Bad 44 2 2" xfId="30353" xr:uid="{00000000-0005-0000-0000-00006F750000}"/>
    <cellStyle name="Bad 44 2_Essbase BS Tax Accounts EOY" xfId="30354" xr:uid="{00000000-0005-0000-0000-000070750000}"/>
    <cellStyle name="Bad 44_Essbase BS Tax Accounts EOY" xfId="30355" xr:uid="{00000000-0005-0000-0000-000071750000}"/>
    <cellStyle name="Bad 45" xfId="30356" xr:uid="{00000000-0005-0000-0000-000072750000}"/>
    <cellStyle name="Bad 45 2" xfId="30357" xr:uid="{00000000-0005-0000-0000-000073750000}"/>
    <cellStyle name="Bad 45 2 2" xfId="30358" xr:uid="{00000000-0005-0000-0000-000074750000}"/>
    <cellStyle name="Bad 45 2_Essbase BS Tax Accounts EOY" xfId="30359" xr:uid="{00000000-0005-0000-0000-000075750000}"/>
    <cellStyle name="Bad 45_Essbase BS Tax Accounts EOY" xfId="30360" xr:uid="{00000000-0005-0000-0000-000076750000}"/>
    <cellStyle name="Bad 46" xfId="30361" xr:uid="{00000000-0005-0000-0000-000077750000}"/>
    <cellStyle name="Bad 46 2" xfId="30362" xr:uid="{00000000-0005-0000-0000-000078750000}"/>
    <cellStyle name="Bad 46 2 2" xfId="30363" xr:uid="{00000000-0005-0000-0000-000079750000}"/>
    <cellStyle name="Bad 46 2_Essbase BS Tax Accounts EOY" xfId="30364" xr:uid="{00000000-0005-0000-0000-00007A750000}"/>
    <cellStyle name="Bad 46_Essbase BS Tax Accounts EOY" xfId="30365" xr:uid="{00000000-0005-0000-0000-00007B750000}"/>
    <cellStyle name="Bad 47" xfId="30366" xr:uid="{00000000-0005-0000-0000-00007C750000}"/>
    <cellStyle name="Bad 47 2" xfId="30367" xr:uid="{00000000-0005-0000-0000-00007D750000}"/>
    <cellStyle name="Bad 47 2 2" xfId="30368" xr:uid="{00000000-0005-0000-0000-00007E750000}"/>
    <cellStyle name="Bad 47 2_Essbase BS Tax Accounts EOY" xfId="30369" xr:uid="{00000000-0005-0000-0000-00007F750000}"/>
    <cellStyle name="Bad 47_Essbase BS Tax Accounts EOY" xfId="30370" xr:uid="{00000000-0005-0000-0000-000080750000}"/>
    <cellStyle name="Bad 48" xfId="30371" xr:uid="{00000000-0005-0000-0000-000081750000}"/>
    <cellStyle name="Bad 48 2" xfId="30372" xr:uid="{00000000-0005-0000-0000-000082750000}"/>
    <cellStyle name="Bad 48 2 2" xfId="30373" xr:uid="{00000000-0005-0000-0000-000083750000}"/>
    <cellStyle name="Bad 48 2_Essbase BS Tax Accounts EOY" xfId="30374" xr:uid="{00000000-0005-0000-0000-000084750000}"/>
    <cellStyle name="Bad 48_Essbase BS Tax Accounts EOY" xfId="30375" xr:uid="{00000000-0005-0000-0000-000085750000}"/>
    <cellStyle name="Bad 49" xfId="30376" xr:uid="{00000000-0005-0000-0000-000086750000}"/>
    <cellStyle name="Bad 49 2" xfId="30377" xr:uid="{00000000-0005-0000-0000-000087750000}"/>
    <cellStyle name="Bad 49 2 2" xfId="30378" xr:uid="{00000000-0005-0000-0000-000088750000}"/>
    <cellStyle name="Bad 49 2_Essbase BS Tax Accounts EOY" xfId="30379" xr:uid="{00000000-0005-0000-0000-000089750000}"/>
    <cellStyle name="Bad 49_Essbase BS Tax Accounts EOY" xfId="30380" xr:uid="{00000000-0005-0000-0000-00008A750000}"/>
    <cellStyle name="Bad 5" xfId="30381" xr:uid="{00000000-0005-0000-0000-00008B750000}"/>
    <cellStyle name="Bad 5 2" xfId="30382" xr:uid="{00000000-0005-0000-0000-00008C750000}"/>
    <cellStyle name="Bad 5 2 2" xfId="30383" xr:uid="{00000000-0005-0000-0000-00008D750000}"/>
    <cellStyle name="Bad 5 2 2 2" xfId="30384" xr:uid="{00000000-0005-0000-0000-00008E750000}"/>
    <cellStyle name="Bad 5 2 2 2 2" xfId="30385" xr:uid="{00000000-0005-0000-0000-00008F750000}"/>
    <cellStyle name="Bad 5 2 2 2_Essbase BS Tax Accounts EOY" xfId="30386" xr:uid="{00000000-0005-0000-0000-000090750000}"/>
    <cellStyle name="Bad 5 2 2_Essbase BS Tax Accounts EOY" xfId="30387" xr:uid="{00000000-0005-0000-0000-000091750000}"/>
    <cellStyle name="Bad 5 2 3" xfId="30388" xr:uid="{00000000-0005-0000-0000-000092750000}"/>
    <cellStyle name="Bad 5 2 3 2" xfId="30389" xr:uid="{00000000-0005-0000-0000-000093750000}"/>
    <cellStyle name="Bad 5 2 3 2 2" xfId="30390" xr:uid="{00000000-0005-0000-0000-000094750000}"/>
    <cellStyle name="Bad 5 2 3 2_Essbase BS Tax Accounts EOY" xfId="30391" xr:uid="{00000000-0005-0000-0000-000095750000}"/>
    <cellStyle name="Bad 5 2 3_Essbase BS Tax Accounts EOY" xfId="30392" xr:uid="{00000000-0005-0000-0000-000096750000}"/>
    <cellStyle name="Bad 5 2 4" xfId="30393" xr:uid="{00000000-0005-0000-0000-000097750000}"/>
    <cellStyle name="Bad 5 2 4 2" xfId="30394" xr:uid="{00000000-0005-0000-0000-000098750000}"/>
    <cellStyle name="Bad 5 2 4_Essbase BS Tax Accounts EOY" xfId="30395" xr:uid="{00000000-0005-0000-0000-000099750000}"/>
    <cellStyle name="Bad 5 2 5" xfId="30396" xr:uid="{00000000-0005-0000-0000-00009A750000}"/>
    <cellStyle name="Bad 5 2_Essbase BS Tax Accounts EOY" xfId="30397" xr:uid="{00000000-0005-0000-0000-00009B750000}"/>
    <cellStyle name="Bad 5 3" xfId="30398" xr:uid="{00000000-0005-0000-0000-00009C750000}"/>
    <cellStyle name="Bad 5 3 2" xfId="30399" xr:uid="{00000000-0005-0000-0000-00009D750000}"/>
    <cellStyle name="Bad 5 3 2 2" xfId="30400" xr:uid="{00000000-0005-0000-0000-00009E750000}"/>
    <cellStyle name="Bad 5 3 2_Essbase BS Tax Accounts EOY" xfId="30401" xr:uid="{00000000-0005-0000-0000-00009F750000}"/>
    <cellStyle name="Bad 5 3_Essbase BS Tax Accounts EOY" xfId="30402" xr:uid="{00000000-0005-0000-0000-0000A0750000}"/>
    <cellStyle name="Bad 5 4" xfId="30403" xr:uid="{00000000-0005-0000-0000-0000A1750000}"/>
    <cellStyle name="Bad 5 4 2" xfId="30404" xr:uid="{00000000-0005-0000-0000-0000A2750000}"/>
    <cellStyle name="Bad 5 4_Essbase BS Tax Accounts EOY" xfId="30405" xr:uid="{00000000-0005-0000-0000-0000A3750000}"/>
    <cellStyle name="Bad 5_Essbase BS Tax Accounts EOY" xfId="30406" xr:uid="{00000000-0005-0000-0000-0000A4750000}"/>
    <cellStyle name="Bad 50" xfId="30407" xr:uid="{00000000-0005-0000-0000-0000A5750000}"/>
    <cellStyle name="Bad 50 2" xfId="30408" xr:uid="{00000000-0005-0000-0000-0000A6750000}"/>
    <cellStyle name="Bad 50 2 2" xfId="30409" xr:uid="{00000000-0005-0000-0000-0000A7750000}"/>
    <cellStyle name="Bad 50 2_Essbase BS Tax Accounts EOY" xfId="30410" xr:uid="{00000000-0005-0000-0000-0000A8750000}"/>
    <cellStyle name="Bad 50_Essbase BS Tax Accounts EOY" xfId="30411" xr:uid="{00000000-0005-0000-0000-0000A9750000}"/>
    <cellStyle name="Bad 51" xfId="30412" xr:uid="{00000000-0005-0000-0000-0000AA750000}"/>
    <cellStyle name="Bad 51 2" xfId="30413" xr:uid="{00000000-0005-0000-0000-0000AB750000}"/>
    <cellStyle name="Bad 51 2 2" xfId="30414" xr:uid="{00000000-0005-0000-0000-0000AC750000}"/>
    <cellStyle name="Bad 51 2_Essbase BS Tax Accounts EOY" xfId="30415" xr:uid="{00000000-0005-0000-0000-0000AD750000}"/>
    <cellStyle name="Bad 51_Essbase BS Tax Accounts EOY" xfId="30416" xr:uid="{00000000-0005-0000-0000-0000AE750000}"/>
    <cellStyle name="Bad 52" xfId="30417" xr:uid="{00000000-0005-0000-0000-0000AF750000}"/>
    <cellStyle name="Bad 52 2" xfId="30418" xr:uid="{00000000-0005-0000-0000-0000B0750000}"/>
    <cellStyle name="Bad 52 2 2" xfId="30419" xr:uid="{00000000-0005-0000-0000-0000B1750000}"/>
    <cellStyle name="Bad 52 2_Essbase BS Tax Accounts EOY" xfId="30420" xr:uid="{00000000-0005-0000-0000-0000B2750000}"/>
    <cellStyle name="Bad 52_Essbase BS Tax Accounts EOY" xfId="30421" xr:uid="{00000000-0005-0000-0000-0000B3750000}"/>
    <cellStyle name="Bad 53" xfId="30422" xr:uid="{00000000-0005-0000-0000-0000B4750000}"/>
    <cellStyle name="Bad 53 2" xfId="30423" xr:uid="{00000000-0005-0000-0000-0000B5750000}"/>
    <cellStyle name="Bad 53 2 2" xfId="30424" xr:uid="{00000000-0005-0000-0000-0000B6750000}"/>
    <cellStyle name="Bad 53 2_Essbase BS Tax Accounts EOY" xfId="30425" xr:uid="{00000000-0005-0000-0000-0000B7750000}"/>
    <cellStyle name="Bad 53_Essbase BS Tax Accounts EOY" xfId="30426" xr:uid="{00000000-0005-0000-0000-0000B8750000}"/>
    <cellStyle name="Bad 54" xfId="30427" xr:uid="{00000000-0005-0000-0000-0000B9750000}"/>
    <cellStyle name="Bad 54 2" xfId="30428" xr:uid="{00000000-0005-0000-0000-0000BA750000}"/>
    <cellStyle name="Bad 54 2 2" xfId="30429" xr:uid="{00000000-0005-0000-0000-0000BB750000}"/>
    <cellStyle name="Bad 54 2_Essbase BS Tax Accounts EOY" xfId="30430" xr:uid="{00000000-0005-0000-0000-0000BC750000}"/>
    <cellStyle name="Bad 54_Essbase BS Tax Accounts EOY" xfId="30431" xr:uid="{00000000-0005-0000-0000-0000BD750000}"/>
    <cellStyle name="Bad 55" xfId="30432" xr:uid="{00000000-0005-0000-0000-0000BE750000}"/>
    <cellStyle name="Bad 55 2" xfId="30433" xr:uid="{00000000-0005-0000-0000-0000BF750000}"/>
    <cellStyle name="Bad 55 2 2" xfId="30434" xr:uid="{00000000-0005-0000-0000-0000C0750000}"/>
    <cellStyle name="Bad 55 2_Essbase BS Tax Accounts EOY" xfId="30435" xr:uid="{00000000-0005-0000-0000-0000C1750000}"/>
    <cellStyle name="Bad 55_Essbase BS Tax Accounts EOY" xfId="30436" xr:uid="{00000000-0005-0000-0000-0000C2750000}"/>
    <cellStyle name="Bad 56" xfId="30437" xr:uid="{00000000-0005-0000-0000-0000C3750000}"/>
    <cellStyle name="Bad 56 2" xfId="30438" xr:uid="{00000000-0005-0000-0000-0000C4750000}"/>
    <cellStyle name="Bad 56 2 2" xfId="30439" xr:uid="{00000000-0005-0000-0000-0000C5750000}"/>
    <cellStyle name="Bad 56 2_Essbase BS Tax Accounts EOY" xfId="30440" xr:uid="{00000000-0005-0000-0000-0000C6750000}"/>
    <cellStyle name="Bad 56_Essbase BS Tax Accounts EOY" xfId="30441" xr:uid="{00000000-0005-0000-0000-0000C7750000}"/>
    <cellStyle name="Bad 57" xfId="30442" xr:uid="{00000000-0005-0000-0000-0000C8750000}"/>
    <cellStyle name="Bad 57 2" xfId="30443" xr:uid="{00000000-0005-0000-0000-0000C9750000}"/>
    <cellStyle name="Bad 57 2 2" xfId="30444" xr:uid="{00000000-0005-0000-0000-0000CA750000}"/>
    <cellStyle name="Bad 57 2_Essbase BS Tax Accounts EOY" xfId="30445" xr:uid="{00000000-0005-0000-0000-0000CB750000}"/>
    <cellStyle name="Bad 57_Essbase BS Tax Accounts EOY" xfId="30446" xr:uid="{00000000-0005-0000-0000-0000CC750000}"/>
    <cellStyle name="Bad 58" xfId="30447" xr:uid="{00000000-0005-0000-0000-0000CD750000}"/>
    <cellStyle name="Bad 58 2" xfId="30448" xr:uid="{00000000-0005-0000-0000-0000CE750000}"/>
    <cellStyle name="Bad 58 2 2" xfId="30449" xr:uid="{00000000-0005-0000-0000-0000CF750000}"/>
    <cellStyle name="Bad 58 2_Essbase BS Tax Accounts EOY" xfId="30450" xr:uid="{00000000-0005-0000-0000-0000D0750000}"/>
    <cellStyle name="Bad 58_Essbase BS Tax Accounts EOY" xfId="30451" xr:uid="{00000000-0005-0000-0000-0000D1750000}"/>
    <cellStyle name="Bad 59" xfId="30452" xr:uid="{00000000-0005-0000-0000-0000D2750000}"/>
    <cellStyle name="Bad 59 2" xfId="30453" xr:uid="{00000000-0005-0000-0000-0000D3750000}"/>
    <cellStyle name="Bad 59 2 2" xfId="30454" xr:uid="{00000000-0005-0000-0000-0000D4750000}"/>
    <cellStyle name="Bad 59 2_Essbase BS Tax Accounts EOY" xfId="30455" xr:uid="{00000000-0005-0000-0000-0000D5750000}"/>
    <cellStyle name="Bad 59_Essbase BS Tax Accounts EOY" xfId="30456" xr:uid="{00000000-0005-0000-0000-0000D6750000}"/>
    <cellStyle name="Bad 6" xfId="30457" xr:uid="{00000000-0005-0000-0000-0000D7750000}"/>
    <cellStyle name="Bad 6 2" xfId="30458" xr:uid="{00000000-0005-0000-0000-0000D8750000}"/>
    <cellStyle name="Bad 6 2 2" xfId="30459" xr:uid="{00000000-0005-0000-0000-0000D9750000}"/>
    <cellStyle name="Bad 6 2 2 2" xfId="30460" xr:uid="{00000000-0005-0000-0000-0000DA750000}"/>
    <cellStyle name="Bad 6 2 2_Essbase BS Tax Accounts EOY" xfId="30461" xr:uid="{00000000-0005-0000-0000-0000DB750000}"/>
    <cellStyle name="Bad 6 2_Essbase BS Tax Accounts EOY" xfId="30462" xr:uid="{00000000-0005-0000-0000-0000DC750000}"/>
    <cellStyle name="Bad 6 3" xfId="30463" xr:uid="{00000000-0005-0000-0000-0000DD750000}"/>
    <cellStyle name="Bad 6 3 2" xfId="30464" xr:uid="{00000000-0005-0000-0000-0000DE750000}"/>
    <cellStyle name="Bad 6 3 2 2" xfId="30465" xr:uid="{00000000-0005-0000-0000-0000DF750000}"/>
    <cellStyle name="Bad 6 3 2_Essbase BS Tax Accounts EOY" xfId="30466" xr:uid="{00000000-0005-0000-0000-0000E0750000}"/>
    <cellStyle name="Bad 6 3_Essbase BS Tax Accounts EOY" xfId="30467" xr:uid="{00000000-0005-0000-0000-0000E1750000}"/>
    <cellStyle name="Bad 6 4" xfId="30468" xr:uid="{00000000-0005-0000-0000-0000E2750000}"/>
    <cellStyle name="Bad 6 4 2" xfId="30469" xr:uid="{00000000-0005-0000-0000-0000E3750000}"/>
    <cellStyle name="Bad 6 4_Essbase BS Tax Accounts EOY" xfId="30470" xr:uid="{00000000-0005-0000-0000-0000E4750000}"/>
    <cellStyle name="Bad 6_Essbase BS Tax Accounts EOY" xfId="30471" xr:uid="{00000000-0005-0000-0000-0000E5750000}"/>
    <cellStyle name="Bad 60" xfId="30472" xr:uid="{00000000-0005-0000-0000-0000E6750000}"/>
    <cellStyle name="Bad 60 2" xfId="30473" xr:uid="{00000000-0005-0000-0000-0000E7750000}"/>
    <cellStyle name="Bad 60 2 2" xfId="30474" xr:uid="{00000000-0005-0000-0000-0000E8750000}"/>
    <cellStyle name="Bad 60 2_Essbase BS Tax Accounts EOY" xfId="30475" xr:uid="{00000000-0005-0000-0000-0000E9750000}"/>
    <cellStyle name="Bad 60 3" xfId="30476" xr:uid="{00000000-0005-0000-0000-0000EA750000}"/>
    <cellStyle name="Bad 60_Essbase BS Tax Accounts EOY" xfId="30477" xr:uid="{00000000-0005-0000-0000-0000EB750000}"/>
    <cellStyle name="Bad 61" xfId="30478" xr:uid="{00000000-0005-0000-0000-0000EC750000}"/>
    <cellStyle name="Bad 61 2" xfId="30479" xr:uid="{00000000-0005-0000-0000-0000ED750000}"/>
    <cellStyle name="Bad 61_Essbase BS Tax Accounts EOY" xfId="30480" xr:uid="{00000000-0005-0000-0000-0000EE750000}"/>
    <cellStyle name="Bad 62" xfId="30481" xr:uid="{00000000-0005-0000-0000-0000EF750000}"/>
    <cellStyle name="Bad 62 2" xfId="30482" xr:uid="{00000000-0005-0000-0000-0000F0750000}"/>
    <cellStyle name="Bad 62_Essbase BS Tax Accounts EOY" xfId="30483" xr:uid="{00000000-0005-0000-0000-0000F1750000}"/>
    <cellStyle name="Bad 63" xfId="30484" xr:uid="{00000000-0005-0000-0000-0000F2750000}"/>
    <cellStyle name="Bad 64" xfId="30485" xr:uid="{00000000-0005-0000-0000-0000F3750000}"/>
    <cellStyle name="Bad 65" xfId="30486" xr:uid="{00000000-0005-0000-0000-0000F4750000}"/>
    <cellStyle name="Bad 66" xfId="30487" xr:uid="{00000000-0005-0000-0000-0000F5750000}"/>
    <cellStyle name="Bad 67" xfId="30488" xr:uid="{00000000-0005-0000-0000-0000F6750000}"/>
    <cellStyle name="Bad 68" xfId="30489" xr:uid="{00000000-0005-0000-0000-0000F7750000}"/>
    <cellStyle name="Bad 69" xfId="30490" xr:uid="{00000000-0005-0000-0000-0000F8750000}"/>
    <cellStyle name="Bad 7" xfId="30491" xr:uid="{00000000-0005-0000-0000-0000F9750000}"/>
    <cellStyle name="Bad 7 2" xfId="30492" xr:uid="{00000000-0005-0000-0000-0000FA750000}"/>
    <cellStyle name="Bad 7 2 2" xfId="30493" xr:uid="{00000000-0005-0000-0000-0000FB750000}"/>
    <cellStyle name="Bad 7 2 2 2" xfId="30494" xr:uid="{00000000-0005-0000-0000-0000FC750000}"/>
    <cellStyle name="Bad 7 2 2_Essbase BS Tax Accounts EOY" xfId="30495" xr:uid="{00000000-0005-0000-0000-0000FD750000}"/>
    <cellStyle name="Bad 7 2_Essbase BS Tax Accounts EOY" xfId="30496" xr:uid="{00000000-0005-0000-0000-0000FE750000}"/>
    <cellStyle name="Bad 7 3" xfId="30497" xr:uid="{00000000-0005-0000-0000-0000FF750000}"/>
    <cellStyle name="Bad 7 3 2" xfId="30498" xr:uid="{00000000-0005-0000-0000-000000760000}"/>
    <cellStyle name="Bad 7 3 2 2" xfId="30499" xr:uid="{00000000-0005-0000-0000-000001760000}"/>
    <cellStyle name="Bad 7 3 2_Essbase BS Tax Accounts EOY" xfId="30500" xr:uid="{00000000-0005-0000-0000-000002760000}"/>
    <cellStyle name="Bad 7 3_Essbase BS Tax Accounts EOY" xfId="30501" xr:uid="{00000000-0005-0000-0000-000003760000}"/>
    <cellStyle name="Bad 7 4" xfId="30502" xr:uid="{00000000-0005-0000-0000-000004760000}"/>
    <cellStyle name="Bad 7 4 2" xfId="30503" xr:uid="{00000000-0005-0000-0000-000005760000}"/>
    <cellStyle name="Bad 7 4_Essbase BS Tax Accounts EOY" xfId="30504" xr:uid="{00000000-0005-0000-0000-000006760000}"/>
    <cellStyle name="Bad 7_Essbase BS Tax Accounts EOY" xfId="30505" xr:uid="{00000000-0005-0000-0000-000007760000}"/>
    <cellStyle name="Bad 70" xfId="30506" xr:uid="{00000000-0005-0000-0000-000008760000}"/>
    <cellStyle name="Bad 71" xfId="30507" xr:uid="{00000000-0005-0000-0000-000009760000}"/>
    <cellStyle name="Bad 72" xfId="30508" xr:uid="{00000000-0005-0000-0000-00000A760000}"/>
    <cellStyle name="Bad 73" xfId="30509" xr:uid="{00000000-0005-0000-0000-00000B760000}"/>
    <cellStyle name="Bad 74" xfId="30510" xr:uid="{00000000-0005-0000-0000-00000C760000}"/>
    <cellStyle name="Bad 75" xfId="30511" xr:uid="{00000000-0005-0000-0000-00000D760000}"/>
    <cellStyle name="Bad 76" xfId="30512" xr:uid="{00000000-0005-0000-0000-00000E760000}"/>
    <cellStyle name="Bad 77" xfId="30513" xr:uid="{00000000-0005-0000-0000-00000F760000}"/>
    <cellStyle name="Bad 78" xfId="30514" xr:uid="{00000000-0005-0000-0000-000010760000}"/>
    <cellStyle name="Bad 79" xfId="30515" xr:uid="{00000000-0005-0000-0000-000011760000}"/>
    <cellStyle name="Bad 8" xfId="30516" xr:uid="{00000000-0005-0000-0000-000012760000}"/>
    <cellStyle name="Bad 8 2" xfId="30517" xr:uid="{00000000-0005-0000-0000-000013760000}"/>
    <cellStyle name="Bad 8 2 2" xfId="30518" xr:uid="{00000000-0005-0000-0000-000014760000}"/>
    <cellStyle name="Bad 8 2 2 2" xfId="30519" xr:uid="{00000000-0005-0000-0000-000015760000}"/>
    <cellStyle name="Bad 8 2 2_Essbase BS Tax Accounts EOY" xfId="30520" xr:uid="{00000000-0005-0000-0000-000016760000}"/>
    <cellStyle name="Bad 8 2_Essbase BS Tax Accounts EOY" xfId="30521" xr:uid="{00000000-0005-0000-0000-000017760000}"/>
    <cellStyle name="Bad 8 3" xfId="30522" xr:uid="{00000000-0005-0000-0000-000018760000}"/>
    <cellStyle name="Bad 8 3 2" xfId="30523" xr:uid="{00000000-0005-0000-0000-000019760000}"/>
    <cellStyle name="Bad 8 3 2 2" xfId="30524" xr:uid="{00000000-0005-0000-0000-00001A760000}"/>
    <cellStyle name="Bad 8 3 2_Essbase BS Tax Accounts EOY" xfId="30525" xr:uid="{00000000-0005-0000-0000-00001B760000}"/>
    <cellStyle name="Bad 8 3_Essbase BS Tax Accounts EOY" xfId="30526" xr:uid="{00000000-0005-0000-0000-00001C760000}"/>
    <cellStyle name="Bad 8 4" xfId="30527" xr:uid="{00000000-0005-0000-0000-00001D760000}"/>
    <cellStyle name="Bad 8 4 2" xfId="30528" xr:uid="{00000000-0005-0000-0000-00001E760000}"/>
    <cellStyle name="Bad 8 4_Essbase BS Tax Accounts EOY" xfId="30529" xr:uid="{00000000-0005-0000-0000-00001F760000}"/>
    <cellStyle name="Bad 8_Essbase BS Tax Accounts EOY" xfId="30530" xr:uid="{00000000-0005-0000-0000-000020760000}"/>
    <cellStyle name="Bad 80" xfId="30531" xr:uid="{00000000-0005-0000-0000-000021760000}"/>
    <cellStyle name="Bad 81" xfId="30532" xr:uid="{00000000-0005-0000-0000-000022760000}"/>
    <cellStyle name="Bad 82" xfId="30533" xr:uid="{00000000-0005-0000-0000-000023760000}"/>
    <cellStyle name="Bad 83" xfId="30534" xr:uid="{00000000-0005-0000-0000-000024760000}"/>
    <cellStyle name="Bad 84" xfId="30535" xr:uid="{00000000-0005-0000-0000-000025760000}"/>
    <cellStyle name="Bad 85" xfId="30536" xr:uid="{00000000-0005-0000-0000-000026760000}"/>
    <cellStyle name="Bad 86" xfId="30537" xr:uid="{00000000-0005-0000-0000-000027760000}"/>
    <cellStyle name="Bad 87" xfId="30538" xr:uid="{00000000-0005-0000-0000-000028760000}"/>
    <cellStyle name="Bad 88" xfId="30539" xr:uid="{00000000-0005-0000-0000-000029760000}"/>
    <cellStyle name="Bad 89" xfId="30540" xr:uid="{00000000-0005-0000-0000-00002A760000}"/>
    <cellStyle name="Bad 9" xfId="30541" xr:uid="{00000000-0005-0000-0000-00002B760000}"/>
    <cellStyle name="Bad 9 2" xfId="30542" xr:uid="{00000000-0005-0000-0000-00002C760000}"/>
    <cellStyle name="Bad 9 2 2" xfId="30543" xr:uid="{00000000-0005-0000-0000-00002D760000}"/>
    <cellStyle name="Bad 9 2 2 2" xfId="30544" xr:uid="{00000000-0005-0000-0000-00002E760000}"/>
    <cellStyle name="Bad 9 2 2_Essbase BS Tax Accounts EOY" xfId="30545" xr:uid="{00000000-0005-0000-0000-00002F760000}"/>
    <cellStyle name="Bad 9 2_Essbase BS Tax Accounts EOY" xfId="30546" xr:uid="{00000000-0005-0000-0000-000030760000}"/>
    <cellStyle name="Bad 9 3" xfId="30547" xr:uid="{00000000-0005-0000-0000-000031760000}"/>
    <cellStyle name="Bad 9 3 2" xfId="30548" xr:uid="{00000000-0005-0000-0000-000032760000}"/>
    <cellStyle name="Bad 9 3 2 2" xfId="30549" xr:uid="{00000000-0005-0000-0000-000033760000}"/>
    <cellStyle name="Bad 9 3 2_Essbase BS Tax Accounts EOY" xfId="30550" xr:uid="{00000000-0005-0000-0000-000034760000}"/>
    <cellStyle name="Bad 9 3_Essbase BS Tax Accounts EOY" xfId="30551" xr:uid="{00000000-0005-0000-0000-000035760000}"/>
    <cellStyle name="Bad 9 4" xfId="30552" xr:uid="{00000000-0005-0000-0000-000036760000}"/>
    <cellStyle name="Bad 9 4 2" xfId="30553" xr:uid="{00000000-0005-0000-0000-000037760000}"/>
    <cellStyle name="Bad 9 4_Essbase BS Tax Accounts EOY" xfId="30554" xr:uid="{00000000-0005-0000-0000-000038760000}"/>
    <cellStyle name="Bad 9_Essbase BS Tax Accounts EOY" xfId="30555" xr:uid="{00000000-0005-0000-0000-000039760000}"/>
    <cellStyle name="Bad 90" xfId="30556" xr:uid="{00000000-0005-0000-0000-00003A760000}"/>
    <cellStyle name="Bad 91" xfId="30557" xr:uid="{00000000-0005-0000-0000-00003B760000}"/>
    <cellStyle name="Bad 92" xfId="30558" xr:uid="{00000000-0005-0000-0000-00003C760000}"/>
    <cellStyle name="Bad 93" xfId="30559" xr:uid="{00000000-0005-0000-0000-00003D760000}"/>
    <cellStyle name="Bad 94" xfId="30560" xr:uid="{00000000-0005-0000-0000-00003E760000}"/>
    <cellStyle name="Bad 95" xfId="30561" xr:uid="{00000000-0005-0000-0000-00003F760000}"/>
    <cellStyle name="Bad 96" xfId="30562" xr:uid="{00000000-0005-0000-0000-000040760000}"/>
    <cellStyle name="Bad 97" xfId="30563" xr:uid="{00000000-0005-0000-0000-000041760000}"/>
    <cellStyle name="Bad 98" xfId="30564" xr:uid="{00000000-0005-0000-0000-000042760000}"/>
    <cellStyle name="Bad 99" xfId="30565" xr:uid="{00000000-0005-0000-0000-000043760000}"/>
    <cellStyle name="Body" xfId="28" xr:uid="{00000000-0005-0000-0000-000044760000}"/>
    <cellStyle name="Body 2" xfId="30566" xr:uid="{00000000-0005-0000-0000-000045760000}"/>
    <cellStyle name="Body 2 2" xfId="30567" xr:uid="{00000000-0005-0000-0000-000046760000}"/>
    <cellStyle name="Body 2 2 2" xfId="30568" xr:uid="{00000000-0005-0000-0000-000047760000}"/>
    <cellStyle name="Body 2 2_Essbase BS Tax Accounts EOY" xfId="30569" xr:uid="{00000000-0005-0000-0000-000048760000}"/>
    <cellStyle name="Body 2_Essbase BS Tax Accounts EOY" xfId="30570" xr:uid="{00000000-0005-0000-0000-000049760000}"/>
    <cellStyle name="Body 3" xfId="30571" xr:uid="{00000000-0005-0000-0000-00004A760000}"/>
    <cellStyle name="Body 3 2" xfId="30572" xr:uid="{00000000-0005-0000-0000-00004B760000}"/>
    <cellStyle name="Body 3 2 2" xfId="30573" xr:uid="{00000000-0005-0000-0000-00004C760000}"/>
    <cellStyle name="Body 3 2_Essbase BS Tax Accounts EOY" xfId="30574" xr:uid="{00000000-0005-0000-0000-00004D760000}"/>
    <cellStyle name="Body 3_Essbase BS Tax Accounts EOY" xfId="30575" xr:uid="{00000000-0005-0000-0000-00004E760000}"/>
    <cellStyle name="Body 4" xfId="30576" xr:uid="{00000000-0005-0000-0000-00004F760000}"/>
    <cellStyle name="Body 4 2" xfId="30577" xr:uid="{00000000-0005-0000-0000-000050760000}"/>
    <cellStyle name="Body 4_Essbase BS Tax Accounts EOY" xfId="30578" xr:uid="{00000000-0005-0000-0000-000051760000}"/>
    <cellStyle name="Body 5" xfId="30579" xr:uid="{00000000-0005-0000-0000-000052760000}"/>
    <cellStyle name="Body_Essbase BS Tax Accounts EOY" xfId="30580" xr:uid="{00000000-0005-0000-0000-000053760000}"/>
    <cellStyle name="Calculation" xfId="29" builtinId="22" customBuiltin="1"/>
    <cellStyle name="Calculation 10" xfId="30581" xr:uid="{00000000-0005-0000-0000-000055760000}"/>
    <cellStyle name="Calculation 10 2" xfId="30582" xr:uid="{00000000-0005-0000-0000-000056760000}"/>
    <cellStyle name="Calculation 10 2 2" xfId="30583" xr:uid="{00000000-0005-0000-0000-000057760000}"/>
    <cellStyle name="Calculation 10 2 2 2" xfId="30584" xr:uid="{00000000-0005-0000-0000-000058760000}"/>
    <cellStyle name="Calculation 10 2 2_Essbase BS Tax Accounts EOY" xfId="30585" xr:uid="{00000000-0005-0000-0000-000059760000}"/>
    <cellStyle name="Calculation 10 2_Essbase BS Tax Accounts EOY" xfId="30586" xr:uid="{00000000-0005-0000-0000-00005A760000}"/>
    <cellStyle name="Calculation 10 3" xfId="30587" xr:uid="{00000000-0005-0000-0000-00005B760000}"/>
    <cellStyle name="Calculation 10 3 2" xfId="30588" xr:uid="{00000000-0005-0000-0000-00005C760000}"/>
    <cellStyle name="Calculation 10 3 2 2" xfId="30589" xr:uid="{00000000-0005-0000-0000-00005D760000}"/>
    <cellStyle name="Calculation 10 3 2_Essbase BS Tax Accounts EOY" xfId="30590" xr:uid="{00000000-0005-0000-0000-00005E760000}"/>
    <cellStyle name="Calculation 10 3_Essbase BS Tax Accounts EOY" xfId="30591" xr:uid="{00000000-0005-0000-0000-00005F760000}"/>
    <cellStyle name="Calculation 10 4" xfId="30592" xr:uid="{00000000-0005-0000-0000-000060760000}"/>
    <cellStyle name="Calculation 10 4 2" xfId="30593" xr:uid="{00000000-0005-0000-0000-000061760000}"/>
    <cellStyle name="Calculation 10 4_Essbase BS Tax Accounts EOY" xfId="30594" xr:uid="{00000000-0005-0000-0000-000062760000}"/>
    <cellStyle name="Calculation 10_Essbase BS Tax Accounts EOY" xfId="30595" xr:uid="{00000000-0005-0000-0000-000063760000}"/>
    <cellStyle name="Calculation 100" xfId="30596" xr:uid="{00000000-0005-0000-0000-000064760000}"/>
    <cellStyle name="Calculation 101" xfId="30597" xr:uid="{00000000-0005-0000-0000-000065760000}"/>
    <cellStyle name="Calculation 102" xfId="30598" xr:uid="{00000000-0005-0000-0000-000066760000}"/>
    <cellStyle name="Calculation 11" xfId="30599" xr:uid="{00000000-0005-0000-0000-000067760000}"/>
    <cellStyle name="Calculation 11 2" xfId="30600" xr:uid="{00000000-0005-0000-0000-000068760000}"/>
    <cellStyle name="Calculation 11 2 2" xfId="30601" xr:uid="{00000000-0005-0000-0000-000069760000}"/>
    <cellStyle name="Calculation 11 2 2 2" xfId="30602" xr:uid="{00000000-0005-0000-0000-00006A760000}"/>
    <cellStyle name="Calculation 11 2 2_Essbase BS Tax Accounts EOY" xfId="30603" xr:uid="{00000000-0005-0000-0000-00006B760000}"/>
    <cellStyle name="Calculation 11 2_Essbase BS Tax Accounts EOY" xfId="30604" xr:uid="{00000000-0005-0000-0000-00006C760000}"/>
    <cellStyle name="Calculation 11 3" xfId="30605" xr:uid="{00000000-0005-0000-0000-00006D760000}"/>
    <cellStyle name="Calculation 11 3 2" xfId="30606" xr:uid="{00000000-0005-0000-0000-00006E760000}"/>
    <cellStyle name="Calculation 11 3 2 2" xfId="30607" xr:uid="{00000000-0005-0000-0000-00006F760000}"/>
    <cellStyle name="Calculation 11 3 2_Essbase BS Tax Accounts EOY" xfId="30608" xr:uid="{00000000-0005-0000-0000-000070760000}"/>
    <cellStyle name="Calculation 11 3_Essbase BS Tax Accounts EOY" xfId="30609" xr:uid="{00000000-0005-0000-0000-000071760000}"/>
    <cellStyle name="Calculation 11 4" xfId="30610" xr:uid="{00000000-0005-0000-0000-000072760000}"/>
    <cellStyle name="Calculation 11 4 2" xfId="30611" xr:uid="{00000000-0005-0000-0000-000073760000}"/>
    <cellStyle name="Calculation 11 4_Essbase BS Tax Accounts EOY" xfId="30612" xr:uid="{00000000-0005-0000-0000-000074760000}"/>
    <cellStyle name="Calculation 11_Essbase BS Tax Accounts EOY" xfId="30613" xr:uid="{00000000-0005-0000-0000-000075760000}"/>
    <cellStyle name="Calculation 12" xfId="30614" xr:uid="{00000000-0005-0000-0000-000076760000}"/>
    <cellStyle name="Calculation 12 2" xfId="30615" xr:uid="{00000000-0005-0000-0000-000077760000}"/>
    <cellStyle name="Calculation 12 2 2" xfId="30616" xr:uid="{00000000-0005-0000-0000-000078760000}"/>
    <cellStyle name="Calculation 12 2 2 2" xfId="30617" xr:uid="{00000000-0005-0000-0000-000079760000}"/>
    <cellStyle name="Calculation 12 2 2_Essbase BS Tax Accounts EOY" xfId="30618" xr:uid="{00000000-0005-0000-0000-00007A760000}"/>
    <cellStyle name="Calculation 12 2_Essbase BS Tax Accounts EOY" xfId="30619" xr:uid="{00000000-0005-0000-0000-00007B760000}"/>
    <cellStyle name="Calculation 12 3" xfId="30620" xr:uid="{00000000-0005-0000-0000-00007C760000}"/>
    <cellStyle name="Calculation 12 3 2" xfId="30621" xr:uid="{00000000-0005-0000-0000-00007D760000}"/>
    <cellStyle name="Calculation 12 3 2 2" xfId="30622" xr:uid="{00000000-0005-0000-0000-00007E760000}"/>
    <cellStyle name="Calculation 12 3 2_Essbase BS Tax Accounts EOY" xfId="30623" xr:uid="{00000000-0005-0000-0000-00007F760000}"/>
    <cellStyle name="Calculation 12 3_Essbase BS Tax Accounts EOY" xfId="30624" xr:uid="{00000000-0005-0000-0000-000080760000}"/>
    <cellStyle name="Calculation 12 4" xfId="30625" xr:uid="{00000000-0005-0000-0000-000081760000}"/>
    <cellStyle name="Calculation 12 4 2" xfId="30626" xr:uid="{00000000-0005-0000-0000-000082760000}"/>
    <cellStyle name="Calculation 12 4_Essbase BS Tax Accounts EOY" xfId="30627" xr:uid="{00000000-0005-0000-0000-000083760000}"/>
    <cellStyle name="Calculation 12_Essbase BS Tax Accounts EOY" xfId="30628" xr:uid="{00000000-0005-0000-0000-000084760000}"/>
    <cellStyle name="Calculation 13" xfId="30629" xr:uid="{00000000-0005-0000-0000-000085760000}"/>
    <cellStyle name="Calculation 13 2" xfId="30630" xr:uid="{00000000-0005-0000-0000-000086760000}"/>
    <cellStyle name="Calculation 13 2 2" xfId="30631" xr:uid="{00000000-0005-0000-0000-000087760000}"/>
    <cellStyle name="Calculation 13 2 2 2" xfId="30632" xr:uid="{00000000-0005-0000-0000-000088760000}"/>
    <cellStyle name="Calculation 13 2 2_Essbase BS Tax Accounts EOY" xfId="30633" xr:uid="{00000000-0005-0000-0000-000089760000}"/>
    <cellStyle name="Calculation 13 2_Essbase BS Tax Accounts EOY" xfId="30634" xr:uid="{00000000-0005-0000-0000-00008A760000}"/>
    <cellStyle name="Calculation 13 3" xfId="30635" xr:uid="{00000000-0005-0000-0000-00008B760000}"/>
    <cellStyle name="Calculation 13 3 2" xfId="30636" xr:uid="{00000000-0005-0000-0000-00008C760000}"/>
    <cellStyle name="Calculation 13 3 2 2" xfId="30637" xr:uid="{00000000-0005-0000-0000-00008D760000}"/>
    <cellStyle name="Calculation 13 3 2_Essbase BS Tax Accounts EOY" xfId="30638" xr:uid="{00000000-0005-0000-0000-00008E760000}"/>
    <cellStyle name="Calculation 13 3_Essbase BS Tax Accounts EOY" xfId="30639" xr:uid="{00000000-0005-0000-0000-00008F760000}"/>
    <cellStyle name="Calculation 13 4" xfId="30640" xr:uid="{00000000-0005-0000-0000-000090760000}"/>
    <cellStyle name="Calculation 13 4 2" xfId="30641" xr:uid="{00000000-0005-0000-0000-000091760000}"/>
    <cellStyle name="Calculation 13 4_Essbase BS Tax Accounts EOY" xfId="30642" xr:uid="{00000000-0005-0000-0000-000092760000}"/>
    <cellStyle name="Calculation 13_Essbase BS Tax Accounts EOY" xfId="30643" xr:uid="{00000000-0005-0000-0000-000093760000}"/>
    <cellStyle name="Calculation 14" xfId="30644" xr:uid="{00000000-0005-0000-0000-000094760000}"/>
    <cellStyle name="Calculation 14 2" xfId="30645" xr:uid="{00000000-0005-0000-0000-000095760000}"/>
    <cellStyle name="Calculation 14 2 2" xfId="30646" xr:uid="{00000000-0005-0000-0000-000096760000}"/>
    <cellStyle name="Calculation 14 2 2 2" xfId="30647" xr:uid="{00000000-0005-0000-0000-000097760000}"/>
    <cellStyle name="Calculation 14 2 2_Essbase BS Tax Accounts EOY" xfId="30648" xr:uid="{00000000-0005-0000-0000-000098760000}"/>
    <cellStyle name="Calculation 14 2_Essbase BS Tax Accounts EOY" xfId="30649" xr:uid="{00000000-0005-0000-0000-000099760000}"/>
    <cellStyle name="Calculation 14 3" xfId="30650" xr:uid="{00000000-0005-0000-0000-00009A760000}"/>
    <cellStyle name="Calculation 14 3 2" xfId="30651" xr:uid="{00000000-0005-0000-0000-00009B760000}"/>
    <cellStyle name="Calculation 14 3 2 2" xfId="30652" xr:uid="{00000000-0005-0000-0000-00009C760000}"/>
    <cellStyle name="Calculation 14 3 2_Essbase BS Tax Accounts EOY" xfId="30653" xr:uid="{00000000-0005-0000-0000-00009D760000}"/>
    <cellStyle name="Calculation 14 3_Essbase BS Tax Accounts EOY" xfId="30654" xr:uid="{00000000-0005-0000-0000-00009E760000}"/>
    <cellStyle name="Calculation 14 4" xfId="30655" xr:uid="{00000000-0005-0000-0000-00009F760000}"/>
    <cellStyle name="Calculation 14 4 2" xfId="30656" xr:uid="{00000000-0005-0000-0000-0000A0760000}"/>
    <cellStyle name="Calculation 14 4_Essbase BS Tax Accounts EOY" xfId="30657" xr:uid="{00000000-0005-0000-0000-0000A1760000}"/>
    <cellStyle name="Calculation 14_Essbase BS Tax Accounts EOY" xfId="30658" xr:uid="{00000000-0005-0000-0000-0000A2760000}"/>
    <cellStyle name="Calculation 15" xfId="30659" xr:uid="{00000000-0005-0000-0000-0000A3760000}"/>
    <cellStyle name="Calculation 15 2" xfId="30660" xr:uid="{00000000-0005-0000-0000-0000A4760000}"/>
    <cellStyle name="Calculation 15 2 2" xfId="30661" xr:uid="{00000000-0005-0000-0000-0000A5760000}"/>
    <cellStyle name="Calculation 15 2 2 2" xfId="30662" xr:uid="{00000000-0005-0000-0000-0000A6760000}"/>
    <cellStyle name="Calculation 15 2 2_Essbase BS Tax Accounts EOY" xfId="30663" xr:uid="{00000000-0005-0000-0000-0000A7760000}"/>
    <cellStyle name="Calculation 15 2_Essbase BS Tax Accounts EOY" xfId="30664" xr:uid="{00000000-0005-0000-0000-0000A8760000}"/>
    <cellStyle name="Calculation 15 3" xfId="30665" xr:uid="{00000000-0005-0000-0000-0000A9760000}"/>
    <cellStyle name="Calculation 15 3 2" xfId="30666" xr:uid="{00000000-0005-0000-0000-0000AA760000}"/>
    <cellStyle name="Calculation 15 3 2 2" xfId="30667" xr:uid="{00000000-0005-0000-0000-0000AB760000}"/>
    <cellStyle name="Calculation 15 3 2_Essbase BS Tax Accounts EOY" xfId="30668" xr:uid="{00000000-0005-0000-0000-0000AC760000}"/>
    <cellStyle name="Calculation 15 3_Essbase BS Tax Accounts EOY" xfId="30669" xr:uid="{00000000-0005-0000-0000-0000AD760000}"/>
    <cellStyle name="Calculation 15 4" xfId="30670" xr:uid="{00000000-0005-0000-0000-0000AE760000}"/>
    <cellStyle name="Calculation 15 4 2" xfId="30671" xr:uid="{00000000-0005-0000-0000-0000AF760000}"/>
    <cellStyle name="Calculation 15 4_Essbase BS Tax Accounts EOY" xfId="30672" xr:uid="{00000000-0005-0000-0000-0000B0760000}"/>
    <cellStyle name="Calculation 15_Essbase BS Tax Accounts EOY" xfId="30673" xr:uid="{00000000-0005-0000-0000-0000B1760000}"/>
    <cellStyle name="Calculation 16" xfId="30674" xr:uid="{00000000-0005-0000-0000-0000B2760000}"/>
    <cellStyle name="Calculation 16 2" xfId="30675" xr:uid="{00000000-0005-0000-0000-0000B3760000}"/>
    <cellStyle name="Calculation 16 2 2" xfId="30676" xr:uid="{00000000-0005-0000-0000-0000B4760000}"/>
    <cellStyle name="Calculation 16 2 2 2" xfId="30677" xr:uid="{00000000-0005-0000-0000-0000B5760000}"/>
    <cellStyle name="Calculation 16 2 2_Essbase BS Tax Accounts EOY" xfId="30678" xr:uid="{00000000-0005-0000-0000-0000B6760000}"/>
    <cellStyle name="Calculation 16 2_Essbase BS Tax Accounts EOY" xfId="30679" xr:uid="{00000000-0005-0000-0000-0000B7760000}"/>
    <cellStyle name="Calculation 16 3" xfId="30680" xr:uid="{00000000-0005-0000-0000-0000B8760000}"/>
    <cellStyle name="Calculation 16 3 2" xfId="30681" xr:uid="{00000000-0005-0000-0000-0000B9760000}"/>
    <cellStyle name="Calculation 16 3 2 2" xfId="30682" xr:uid="{00000000-0005-0000-0000-0000BA760000}"/>
    <cellStyle name="Calculation 16 3 2_Essbase BS Tax Accounts EOY" xfId="30683" xr:uid="{00000000-0005-0000-0000-0000BB760000}"/>
    <cellStyle name="Calculation 16 3_Essbase BS Tax Accounts EOY" xfId="30684" xr:uid="{00000000-0005-0000-0000-0000BC760000}"/>
    <cellStyle name="Calculation 16 4" xfId="30685" xr:uid="{00000000-0005-0000-0000-0000BD760000}"/>
    <cellStyle name="Calculation 16 4 2" xfId="30686" xr:uid="{00000000-0005-0000-0000-0000BE760000}"/>
    <cellStyle name="Calculation 16 4_Essbase BS Tax Accounts EOY" xfId="30687" xr:uid="{00000000-0005-0000-0000-0000BF760000}"/>
    <cellStyle name="Calculation 16_Essbase BS Tax Accounts EOY" xfId="30688" xr:uid="{00000000-0005-0000-0000-0000C0760000}"/>
    <cellStyle name="Calculation 17" xfId="30689" xr:uid="{00000000-0005-0000-0000-0000C1760000}"/>
    <cellStyle name="Calculation 17 2" xfId="30690" xr:uid="{00000000-0005-0000-0000-0000C2760000}"/>
    <cellStyle name="Calculation 17 2 2" xfId="30691" xr:uid="{00000000-0005-0000-0000-0000C3760000}"/>
    <cellStyle name="Calculation 17 2 2 2" xfId="30692" xr:uid="{00000000-0005-0000-0000-0000C4760000}"/>
    <cellStyle name="Calculation 17 2 2_Essbase BS Tax Accounts EOY" xfId="30693" xr:uid="{00000000-0005-0000-0000-0000C5760000}"/>
    <cellStyle name="Calculation 17 2_Essbase BS Tax Accounts EOY" xfId="30694" xr:uid="{00000000-0005-0000-0000-0000C6760000}"/>
    <cellStyle name="Calculation 17 3" xfId="30695" xr:uid="{00000000-0005-0000-0000-0000C7760000}"/>
    <cellStyle name="Calculation 17 3 2" xfId="30696" xr:uid="{00000000-0005-0000-0000-0000C8760000}"/>
    <cellStyle name="Calculation 17 3 2 2" xfId="30697" xr:uid="{00000000-0005-0000-0000-0000C9760000}"/>
    <cellStyle name="Calculation 17 3 2_Essbase BS Tax Accounts EOY" xfId="30698" xr:uid="{00000000-0005-0000-0000-0000CA760000}"/>
    <cellStyle name="Calculation 17 3_Essbase BS Tax Accounts EOY" xfId="30699" xr:uid="{00000000-0005-0000-0000-0000CB760000}"/>
    <cellStyle name="Calculation 17 4" xfId="30700" xr:uid="{00000000-0005-0000-0000-0000CC760000}"/>
    <cellStyle name="Calculation 17 4 2" xfId="30701" xr:uid="{00000000-0005-0000-0000-0000CD760000}"/>
    <cellStyle name="Calculation 17 4_Essbase BS Tax Accounts EOY" xfId="30702" xr:uid="{00000000-0005-0000-0000-0000CE760000}"/>
    <cellStyle name="Calculation 17_Essbase BS Tax Accounts EOY" xfId="30703" xr:uid="{00000000-0005-0000-0000-0000CF760000}"/>
    <cellStyle name="Calculation 18" xfId="30704" xr:uid="{00000000-0005-0000-0000-0000D0760000}"/>
    <cellStyle name="Calculation 18 2" xfId="30705" xr:uid="{00000000-0005-0000-0000-0000D1760000}"/>
    <cellStyle name="Calculation 18 2 2" xfId="30706" xr:uid="{00000000-0005-0000-0000-0000D2760000}"/>
    <cellStyle name="Calculation 18 2 2 2" xfId="30707" xr:uid="{00000000-0005-0000-0000-0000D3760000}"/>
    <cellStyle name="Calculation 18 2 2_Essbase BS Tax Accounts EOY" xfId="30708" xr:uid="{00000000-0005-0000-0000-0000D4760000}"/>
    <cellStyle name="Calculation 18 2_Essbase BS Tax Accounts EOY" xfId="30709" xr:uid="{00000000-0005-0000-0000-0000D5760000}"/>
    <cellStyle name="Calculation 18 3" xfId="30710" xr:uid="{00000000-0005-0000-0000-0000D6760000}"/>
    <cellStyle name="Calculation 18 3 2" xfId="30711" xr:uid="{00000000-0005-0000-0000-0000D7760000}"/>
    <cellStyle name="Calculation 18 3 2 2" xfId="30712" xr:uid="{00000000-0005-0000-0000-0000D8760000}"/>
    <cellStyle name="Calculation 18 3 2_Essbase BS Tax Accounts EOY" xfId="30713" xr:uid="{00000000-0005-0000-0000-0000D9760000}"/>
    <cellStyle name="Calculation 18 3_Essbase BS Tax Accounts EOY" xfId="30714" xr:uid="{00000000-0005-0000-0000-0000DA760000}"/>
    <cellStyle name="Calculation 18 4" xfId="30715" xr:uid="{00000000-0005-0000-0000-0000DB760000}"/>
    <cellStyle name="Calculation 18 4 2" xfId="30716" xr:uid="{00000000-0005-0000-0000-0000DC760000}"/>
    <cellStyle name="Calculation 18 4_Essbase BS Tax Accounts EOY" xfId="30717" xr:uid="{00000000-0005-0000-0000-0000DD760000}"/>
    <cellStyle name="Calculation 18_Essbase BS Tax Accounts EOY" xfId="30718" xr:uid="{00000000-0005-0000-0000-0000DE760000}"/>
    <cellStyle name="Calculation 19" xfId="30719" xr:uid="{00000000-0005-0000-0000-0000DF760000}"/>
    <cellStyle name="Calculation 19 2" xfId="30720" xr:uid="{00000000-0005-0000-0000-0000E0760000}"/>
    <cellStyle name="Calculation 19 2 2" xfId="30721" xr:uid="{00000000-0005-0000-0000-0000E1760000}"/>
    <cellStyle name="Calculation 19 2 2 2" xfId="30722" xr:uid="{00000000-0005-0000-0000-0000E2760000}"/>
    <cellStyle name="Calculation 19 2 2_Essbase BS Tax Accounts EOY" xfId="30723" xr:uid="{00000000-0005-0000-0000-0000E3760000}"/>
    <cellStyle name="Calculation 19 2_Essbase BS Tax Accounts EOY" xfId="30724" xr:uid="{00000000-0005-0000-0000-0000E4760000}"/>
    <cellStyle name="Calculation 19 3" xfId="30725" xr:uid="{00000000-0005-0000-0000-0000E5760000}"/>
    <cellStyle name="Calculation 19 3 2" xfId="30726" xr:uid="{00000000-0005-0000-0000-0000E6760000}"/>
    <cellStyle name="Calculation 19 3 2 2" xfId="30727" xr:uid="{00000000-0005-0000-0000-0000E7760000}"/>
    <cellStyle name="Calculation 19 3 2_Essbase BS Tax Accounts EOY" xfId="30728" xr:uid="{00000000-0005-0000-0000-0000E8760000}"/>
    <cellStyle name="Calculation 19 3_Essbase BS Tax Accounts EOY" xfId="30729" xr:uid="{00000000-0005-0000-0000-0000E9760000}"/>
    <cellStyle name="Calculation 19 4" xfId="30730" xr:uid="{00000000-0005-0000-0000-0000EA760000}"/>
    <cellStyle name="Calculation 19 4 2" xfId="30731" xr:uid="{00000000-0005-0000-0000-0000EB760000}"/>
    <cellStyle name="Calculation 19 4_Essbase BS Tax Accounts EOY" xfId="30732" xr:uid="{00000000-0005-0000-0000-0000EC760000}"/>
    <cellStyle name="Calculation 19_Essbase BS Tax Accounts EOY" xfId="30733" xr:uid="{00000000-0005-0000-0000-0000ED760000}"/>
    <cellStyle name="Calculation 2" xfId="30734" xr:uid="{00000000-0005-0000-0000-0000EE760000}"/>
    <cellStyle name="Calculation 2 10" xfId="30735" xr:uid="{00000000-0005-0000-0000-0000EF760000}"/>
    <cellStyle name="Calculation 2 11" xfId="30736" xr:uid="{00000000-0005-0000-0000-0000F0760000}"/>
    <cellStyle name="Calculation 2 12" xfId="58774" xr:uid="{00000000-0005-0000-0000-0000F1760000}"/>
    <cellStyle name="Calculation 2 2" xfId="30737" xr:uid="{00000000-0005-0000-0000-0000F2760000}"/>
    <cellStyle name="Calculation 2 2 2" xfId="30738" xr:uid="{00000000-0005-0000-0000-0000F3760000}"/>
    <cellStyle name="Calculation 2 2 2 2" xfId="30739" xr:uid="{00000000-0005-0000-0000-0000F4760000}"/>
    <cellStyle name="Calculation 2 2 2 2 2" xfId="30740" xr:uid="{00000000-0005-0000-0000-0000F5760000}"/>
    <cellStyle name="Calculation 2 2 2 2_Essbase BS Tax Accounts EOY" xfId="30741" xr:uid="{00000000-0005-0000-0000-0000F6760000}"/>
    <cellStyle name="Calculation 2 2 2_Essbase BS Tax Accounts EOY" xfId="30742" xr:uid="{00000000-0005-0000-0000-0000F7760000}"/>
    <cellStyle name="Calculation 2 2 3" xfId="30743" xr:uid="{00000000-0005-0000-0000-0000F8760000}"/>
    <cellStyle name="Calculation 2 2 3 2" xfId="30744" xr:uid="{00000000-0005-0000-0000-0000F9760000}"/>
    <cellStyle name="Calculation 2 2 3 2 2" xfId="30745" xr:uid="{00000000-0005-0000-0000-0000FA760000}"/>
    <cellStyle name="Calculation 2 2 3 2_Essbase BS Tax Accounts EOY" xfId="30746" xr:uid="{00000000-0005-0000-0000-0000FB760000}"/>
    <cellStyle name="Calculation 2 2 3_Essbase BS Tax Accounts EOY" xfId="30747" xr:uid="{00000000-0005-0000-0000-0000FC760000}"/>
    <cellStyle name="Calculation 2 2 4" xfId="30748" xr:uid="{00000000-0005-0000-0000-0000FD760000}"/>
    <cellStyle name="Calculation 2 2 4 2" xfId="30749" xr:uid="{00000000-0005-0000-0000-0000FE760000}"/>
    <cellStyle name="Calculation 2 2 4 2 2" xfId="30750" xr:uid="{00000000-0005-0000-0000-0000FF760000}"/>
    <cellStyle name="Calculation 2 2 4 2_Essbase BS Tax Accounts EOY" xfId="30751" xr:uid="{00000000-0005-0000-0000-000000770000}"/>
    <cellStyle name="Calculation 2 2 4_Essbase BS Tax Accounts EOY" xfId="30752" xr:uid="{00000000-0005-0000-0000-000001770000}"/>
    <cellStyle name="Calculation 2 2 5" xfId="30753" xr:uid="{00000000-0005-0000-0000-000002770000}"/>
    <cellStyle name="Calculation 2 2 5 2" xfId="30754" xr:uid="{00000000-0005-0000-0000-000003770000}"/>
    <cellStyle name="Calculation 2 2 5_Essbase BS Tax Accounts EOY" xfId="30755" xr:uid="{00000000-0005-0000-0000-000004770000}"/>
    <cellStyle name="Calculation 2 2 6" xfId="30756" xr:uid="{00000000-0005-0000-0000-000005770000}"/>
    <cellStyle name="Calculation 2 2 7" xfId="30757" xr:uid="{00000000-0005-0000-0000-000006770000}"/>
    <cellStyle name="Calculation 2 2 8" xfId="30758" xr:uid="{00000000-0005-0000-0000-000007770000}"/>
    <cellStyle name="Calculation 2 2_Basis Info" xfId="30759" xr:uid="{00000000-0005-0000-0000-000008770000}"/>
    <cellStyle name="Calculation 2 3" xfId="30760" xr:uid="{00000000-0005-0000-0000-000009770000}"/>
    <cellStyle name="Calculation 2 3 2" xfId="30761" xr:uid="{00000000-0005-0000-0000-00000A770000}"/>
    <cellStyle name="Calculation 2 3 2 2" xfId="30762" xr:uid="{00000000-0005-0000-0000-00000B770000}"/>
    <cellStyle name="Calculation 2 3 2 2 2" xfId="30763" xr:uid="{00000000-0005-0000-0000-00000C770000}"/>
    <cellStyle name="Calculation 2 3 2 2_Essbase BS Tax Accounts EOY" xfId="30764" xr:uid="{00000000-0005-0000-0000-00000D770000}"/>
    <cellStyle name="Calculation 2 3 2_Essbase BS Tax Accounts EOY" xfId="30765" xr:uid="{00000000-0005-0000-0000-00000E770000}"/>
    <cellStyle name="Calculation 2 3 3" xfId="30766" xr:uid="{00000000-0005-0000-0000-00000F770000}"/>
    <cellStyle name="Calculation 2 3 3 2" xfId="30767" xr:uid="{00000000-0005-0000-0000-000010770000}"/>
    <cellStyle name="Calculation 2 3 3 2 2" xfId="30768" xr:uid="{00000000-0005-0000-0000-000011770000}"/>
    <cellStyle name="Calculation 2 3 3 2_Essbase BS Tax Accounts EOY" xfId="30769" xr:uid="{00000000-0005-0000-0000-000012770000}"/>
    <cellStyle name="Calculation 2 3 3_Essbase BS Tax Accounts EOY" xfId="30770" xr:uid="{00000000-0005-0000-0000-000013770000}"/>
    <cellStyle name="Calculation 2 3 4" xfId="30771" xr:uid="{00000000-0005-0000-0000-000014770000}"/>
    <cellStyle name="Calculation 2 3 4 2" xfId="30772" xr:uid="{00000000-0005-0000-0000-000015770000}"/>
    <cellStyle name="Calculation 2 3 4 2 2" xfId="30773" xr:uid="{00000000-0005-0000-0000-000016770000}"/>
    <cellStyle name="Calculation 2 3 4 2_Essbase BS Tax Accounts EOY" xfId="30774" xr:uid="{00000000-0005-0000-0000-000017770000}"/>
    <cellStyle name="Calculation 2 3 4 3" xfId="30775" xr:uid="{00000000-0005-0000-0000-000018770000}"/>
    <cellStyle name="Calculation 2 3 4_Essbase BS Tax Accounts EOY" xfId="30776" xr:uid="{00000000-0005-0000-0000-000019770000}"/>
    <cellStyle name="Calculation 2 3 5" xfId="30777" xr:uid="{00000000-0005-0000-0000-00001A770000}"/>
    <cellStyle name="Calculation 2 3 5 2" xfId="30778" xr:uid="{00000000-0005-0000-0000-00001B770000}"/>
    <cellStyle name="Calculation 2 3 5_Essbase BS Tax Accounts EOY" xfId="30779" xr:uid="{00000000-0005-0000-0000-00001C770000}"/>
    <cellStyle name="Calculation 2 3 6" xfId="30780" xr:uid="{00000000-0005-0000-0000-00001D770000}"/>
    <cellStyle name="Calculation 2 3 6 2" xfId="30781" xr:uid="{00000000-0005-0000-0000-00001E770000}"/>
    <cellStyle name="Calculation 2 3 6_Essbase BS Tax Accounts EOY" xfId="30782" xr:uid="{00000000-0005-0000-0000-00001F770000}"/>
    <cellStyle name="Calculation 2 3 7" xfId="30783" xr:uid="{00000000-0005-0000-0000-000020770000}"/>
    <cellStyle name="Calculation 2 3 8" xfId="30784" xr:uid="{00000000-0005-0000-0000-000021770000}"/>
    <cellStyle name="Calculation 2 3_Basis Info" xfId="30785" xr:uid="{00000000-0005-0000-0000-000022770000}"/>
    <cellStyle name="Calculation 2 4" xfId="30786" xr:uid="{00000000-0005-0000-0000-000023770000}"/>
    <cellStyle name="Calculation 2 4 2" xfId="30787" xr:uid="{00000000-0005-0000-0000-000024770000}"/>
    <cellStyle name="Calculation 2 4 2 2" xfId="30788" xr:uid="{00000000-0005-0000-0000-000025770000}"/>
    <cellStyle name="Calculation 2 4 2_Essbase BS Tax Accounts EOY" xfId="30789" xr:uid="{00000000-0005-0000-0000-000026770000}"/>
    <cellStyle name="Calculation 2 4 3" xfId="30790" xr:uid="{00000000-0005-0000-0000-000027770000}"/>
    <cellStyle name="Calculation 2 4_Essbase BS Tax Accounts EOY" xfId="30791" xr:uid="{00000000-0005-0000-0000-000028770000}"/>
    <cellStyle name="Calculation 2 5" xfId="30792" xr:uid="{00000000-0005-0000-0000-000029770000}"/>
    <cellStyle name="Calculation 2 5 2" xfId="30793" xr:uid="{00000000-0005-0000-0000-00002A770000}"/>
    <cellStyle name="Calculation 2 5 3" xfId="30794" xr:uid="{00000000-0005-0000-0000-00002B770000}"/>
    <cellStyle name="Calculation 2 5_Essbase BS Tax Accounts EOY" xfId="30795" xr:uid="{00000000-0005-0000-0000-00002C770000}"/>
    <cellStyle name="Calculation 2 6" xfId="30796" xr:uid="{00000000-0005-0000-0000-00002D770000}"/>
    <cellStyle name="Calculation 2 6 2" xfId="30797" xr:uid="{00000000-0005-0000-0000-00002E770000}"/>
    <cellStyle name="Calculation 2 7" xfId="30798" xr:uid="{00000000-0005-0000-0000-00002F770000}"/>
    <cellStyle name="Calculation 2 8" xfId="30799" xr:uid="{00000000-0005-0000-0000-000030770000}"/>
    <cellStyle name="Calculation 2 9" xfId="30800" xr:uid="{00000000-0005-0000-0000-000031770000}"/>
    <cellStyle name="Calculation 2_10-1 BS" xfId="30801" xr:uid="{00000000-0005-0000-0000-000032770000}"/>
    <cellStyle name="Calculation 20" xfId="30802" xr:uid="{00000000-0005-0000-0000-000033770000}"/>
    <cellStyle name="Calculation 20 2" xfId="30803" xr:uid="{00000000-0005-0000-0000-000034770000}"/>
    <cellStyle name="Calculation 20 2 2" xfId="30804" xr:uid="{00000000-0005-0000-0000-000035770000}"/>
    <cellStyle name="Calculation 20 2 2 2" xfId="30805" xr:uid="{00000000-0005-0000-0000-000036770000}"/>
    <cellStyle name="Calculation 20 2 2_Essbase BS Tax Accounts EOY" xfId="30806" xr:uid="{00000000-0005-0000-0000-000037770000}"/>
    <cellStyle name="Calculation 20 2_Essbase BS Tax Accounts EOY" xfId="30807" xr:uid="{00000000-0005-0000-0000-000038770000}"/>
    <cellStyle name="Calculation 20 3" xfId="30808" xr:uid="{00000000-0005-0000-0000-000039770000}"/>
    <cellStyle name="Calculation 20 3 2" xfId="30809" xr:uid="{00000000-0005-0000-0000-00003A770000}"/>
    <cellStyle name="Calculation 20 3 2 2" xfId="30810" xr:uid="{00000000-0005-0000-0000-00003B770000}"/>
    <cellStyle name="Calculation 20 3 2_Essbase BS Tax Accounts EOY" xfId="30811" xr:uid="{00000000-0005-0000-0000-00003C770000}"/>
    <cellStyle name="Calculation 20 3_Essbase BS Tax Accounts EOY" xfId="30812" xr:uid="{00000000-0005-0000-0000-00003D770000}"/>
    <cellStyle name="Calculation 20 4" xfId="30813" xr:uid="{00000000-0005-0000-0000-00003E770000}"/>
    <cellStyle name="Calculation 20 4 2" xfId="30814" xr:uid="{00000000-0005-0000-0000-00003F770000}"/>
    <cellStyle name="Calculation 20 4_Essbase BS Tax Accounts EOY" xfId="30815" xr:uid="{00000000-0005-0000-0000-000040770000}"/>
    <cellStyle name="Calculation 20_Essbase BS Tax Accounts EOY" xfId="30816" xr:uid="{00000000-0005-0000-0000-000041770000}"/>
    <cellStyle name="Calculation 21" xfId="30817" xr:uid="{00000000-0005-0000-0000-000042770000}"/>
    <cellStyle name="Calculation 21 2" xfId="30818" xr:uid="{00000000-0005-0000-0000-000043770000}"/>
    <cellStyle name="Calculation 21 2 2" xfId="30819" xr:uid="{00000000-0005-0000-0000-000044770000}"/>
    <cellStyle name="Calculation 21 2 2 2" xfId="30820" xr:uid="{00000000-0005-0000-0000-000045770000}"/>
    <cellStyle name="Calculation 21 2 2_Essbase BS Tax Accounts EOY" xfId="30821" xr:uid="{00000000-0005-0000-0000-000046770000}"/>
    <cellStyle name="Calculation 21 2_Essbase BS Tax Accounts EOY" xfId="30822" xr:uid="{00000000-0005-0000-0000-000047770000}"/>
    <cellStyle name="Calculation 21 3" xfId="30823" xr:uid="{00000000-0005-0000-0000-000048770000}"/>
    <cellStyle name="Calculation 21 3 2" xfId="30824" xr:uid="{00000000-0005-0000-0000-000049770000}"/>
    <cellStyle name="Calculation 21 3 2 2" xfId="30825" xr:uid="{00000000-0005-0000-0000-00004A770000}"/>
    <cellStyle name="Calculation 21 3 2_Essbase BS Tax Accounts EOY" xfId="30826" xr:uid="{00000000-0005-0000-0000-00004B770000}"/>
    <cellStyle name="Calculation 21 3_Essbase BS Tax Accounts EOY" xfId="30827" xr:uid="{00000000-0005-0000-0000-00004C770000}"/>
    <cellStyle name="Calculation 21 4" xfId="30828" xr:uid="{00000000-0005-0000-0000-00004D770000}"/>
    <cellStyle name="Calculation 21 4 2" xfId="30829" xr:uid="{00000000-0005-0000-0000-00004E770000}"/>
    <cellStyle name="Calculation 21 4_Essbase BS Tax Accounts EOY" xfId="30830" xr:uid="{00000000-0005-0000-0000-00004F770000}"/>
    <cellStyle name="Calculation 21_Essbase BS Tax Accounts EOY" xfId="30831" xr:uid="{00000000-0005-0000-0000-000050770000}"/>
    <cellStyle name="Calculation 22" xfId="30832" xr:uid="{00000000-0005-0000-0000-000051770000}"/>
    <cellStyle name="Calculation 22 2" xfId="30833" xr:uid="{00000000-0005-0000-0000-000052770000}"/>
    <cellStyle name="Calculation 22 2 2" xfId="30834" xr:uid="{00000000-0005-0000-0000-000053770000}"/>
    <cellStyle name="Calculation 22 2 2 2" xfId="30835" xr:uid="{00000000-0005-0000-0000-000054770000}"/>
    <cellStyle name="Calculation 22 2 2_Essbase BS Tax Accounts EOY" xfId="30836" xr:uid="{00000000-0005-0000-0000-000055770000}"/>
    <cellStyle name="Calculation 22 2_Essbase BS Tax Accounts EOY" xfId="30837" xr:uid="{00000000-0005-0000-0000-000056770000}"/>
    <cellStyle name="Calculation 22 3" xfId="30838" xr:uid="{00000000-0005-0000-0000-000057770000}"/>
    <cellStyle name="Calculation 22 3 2" xfId="30839" xr:uid="{00000000-0005-0000-0000-000058770000}"/>
    <cellStyle name="Calculation 22 3 2 2" xfId="30840" xr:uid="{00000000-0005-0000-0000-000059770000}"/>
    <cellStyle name="Calculation 22 3 2_Essbase BS Tax Accounts EOY" xfId="30841" xr:uid="{00000000-0005-0000-0000-00005A770000}"/>
    <cellStyle name="Calculation 22 3_Essbase BS Tax Accounts EOY" xfId="30842" xr:uid="{00000000-0005-0000-0000-00005B770000}"/>
    <cellStyle name="Calculation 22 4" xfId="30843" xr:uid="{00000000-0005-0000-0000-00005C770000}"/>
    <cellStyle name="Calculation 22 4 2" xfId="30844" xr:uid="{00000000-0005-0000-0000-00005D770000}"/>
    <cellStyle name="Calculation 22 4_Essbase BS Tax Accounts EOY" xfId="30845" xr:uid="{00000000-0005-0000-0000-00005E770000}"/>
    <cellStyle name="Calculation 22_Essbase BS Tax Accounts EOY" xfId="30846" xr:uid="{00000000-0005-0000-0000-00005F770000}"/>
    <cellStyle name="Calculation 23" xfId="30847" xr:uid="{00000000-0005-0000-0000-000060770000}"/>
    <cellStyle name="Calculation 23 2" xfId="30848" xr:uid="{00000000-0005-0000-0000-000061770000}"/>
    <cellStyle name="Calculation 23 2 2" xfId="30849" xr:uid="{00000000-0005-0000-0000-000062770000}"/>
    <cellStyle name="Calculation 23 2 2 2" xfId="30850" xr:uid="{00000000-0005-0000-0000-000063770000}"/>
    <cellStyle name="Calculation 23 2 2_Essbase BS Tax Accounts EOY" xfId="30851" xr:uid="{00000000-0005-0000-0000-000064770000}"/>
    <cellStyle name="Calculation 23 2_Essbase BS Tax Accounts EOY" xfId="30852" xr:uid="{00000000-0005-0000-0000-000065770000}"/>
    <cellStyle name="Calculation 23 3" xfId="30853" xr:uid="{00000000-0005-0000-0000-000066770000}"/>
    <cellStyle name="Calculation 23 3 2" xfId="30854" xr:uid="{00000000-0005-0000-0000-000067770000}"/>
    <cellStyle name="Calculation 23 3 2 2" xfId="30855" xr:uid="{00000000-0005-0000-0000-000068770000}"/>
    <cellStyle name="Calculation 23 3 2_Essbase BS Tax Accounts EOY" xfId="30856" xr:uid="{00000000-0005-0000-0000-000069770000}"/>
    <cellStyle name="Calculation 23 3_Essbase BS Tax Accounts EOY" xfId="30857" xr:uid="{00000000-0005-0000-0000-00006A770000}"/>
    <cellStyle name="Calculation 23 4" xfId="30858" xr:uid="{00000000-0005-0000-0000-00006B770000}"/>
    <cellStyle name="Calculation 23 4 2" xfId="30859" xr:uid="{00000000-0005-0000-0000-00006C770000}"/>
    <cellStyle name="Calculation 23 4 2 2" xfId="30860" xr:uid="{00000000-0005-0000-0000-00006D770000}"/>
    <cellStyle name="Calculation 23 4 2_Essbase BS Tax Accounts EOY" xfId="30861" xr:uid="{00000000-0005-0000-0000-00006E770000}"/>
    <cellStyle name="Calculation 23 4_Essbase BS Tax Accounts EOY" xfId="30862" xr:uid="{00000000-0005-0000-0000-00006F770000}"/>
    <cellStyle name="Calculation 23 5" xfId="30863" xr:uid="{00000000-0005-0000-0000-000070770000}"/>
    <cellStyle name="Calculation 23 5 2" xfId="30864" xr:uid="{00000000-0005-0000-0000-000071770000}"/>
    <cellStyle name="Calculation 23 5_Essbase BS Tax Accounts EOY" xfId="30865" xr:uid="{00000000-0005-0000-0000-000072770000}"/>
    <cellStyle name="Calculation 23_Essbase BS Tax Accounts EOY" xfId="30866" xr:uid="{00000000-0005-0000-0000-000073770000}"/>
    <cellStyle name="Calculation 24" xfId="30867" xr:uid="{00000000-0005-0000-0000-000074770000}"/>
    <cellStyle name="Calculation 24 2" xfId="30868" xr:uid="{00000000-0005-0000-0000-000075770000}"/>
    <cellStyle name="Calculation 24 2 2" xfId="30869" xr:uid="{00000000-0005-0000-0000-000076770000}"/>
    <cellStyle name="Calculation 24 2 2 2" xfId="30870" xr:uid="{00000000-0005-0000-0000-000077770000}"/>
    <cellStyle name="Calculation 24 2 2 2 2" xfId="30871" xr:uid="{00000000-0005-0000-0000-000078770000}"/>
    <cellStyle name="Calculation 24 2 2 2_Essbase BS Tax Accounts EOY" xfId="30872" xr:uid="{00000000-0005-0000-0000-000079770000}"/>
    <cellStyle name="Calculation 24 2 2_Essbase BS Tax Accounts EOY" xfId="30873" xr:uid="{00000000-0005-0000-0000-00007A770000}"/>
    <cellStyle name="Calculation 24 2 3" xfId="30874" xr:uid="{00000000-0005-0000-0000-00007B770000}"/>
    <cellStyle name="Calculation 24 2 3 2" xfId="30875" xr:uid="{00000000-0005-0000-0000-00007C770000}"/>
    <cellStyle name="Calculation 24 2 3_Essbase BS Tax Accounts EOY" xfId="30876" xr:uid="{00000000-0005-0000-0000-00007D770000}"/>
    <cellStyle name="Calculation 24 2 4" xfId="30877" xr:uid="{00000000-0005-0000-0000-00007E770000}"/>
    <cellStyle name="Calculation 24 2 5" xfId="30878" xr:uid="{00000000-0005-0000-0000-00007F770000}"/>
    <cellStyle name="Calculation 24 2 6" xfId="30879" xr:uid="{00000000-0005-0000-0000-000080770000}"/>
    <cellStyle name="Calculation 24 2 7" xfId="30880" xr:uid="{00000000-0005-0000-0000-000081770000}"/>
    <cellStyle name="Calculation 24 2_Essbase BS Tax Accounts EOY" xfId="30881" xr:uid="{00000000-0005-0000-0000-000082770000}"/>
    <cellStyle name="Calculation 24 3" xfId="30882" xr:uid="{00000000-0005-0000-0000-000083770000}"/>
    <cellStyle name="Calculation 24 3 2" xfId="30883" xr:uid="{00000000-0005-0000-0000-000084770000}"/>
    <cellStyle name="Calculation 24 3 2 2" xfId="30884" xr:uid="{00000000-0005-0000-0000-000085770000}"/>
    <cellStyle name="Calculation 24 3 2_Essbase BS Tax Accounts EOY" xfId="30885" xr:uid="{00000000-0005-0000-0000-000086770000}"/>
    <cellStyle name="Calculation 24 3 3" xfId="30886" xr:uid="{00000000-0005-0000-0000-000087770000}"/>
    <cellStyle name="Calculation 24 3_Essbase BS Tax Accounts EOY" xfId="30887" xr:uid="{00000000-0005-0000-0000-000088770000}"/>
    <cellStyle name="Calculation 24 4" xfId="30888" xr:uid="{00000000-0005-0000-0000-000089770000}"/>
    <cellStyle name="Calculation 24 4 2" xfId="30889" xr:uid="{00000000-0005-0000-0000-00008A770000}"/>
    <cellStyle name="Calculation 24 4_Essbase BS Tax Accounts EOY" xfId="30890" xr:uid="{00000000-0005-0000-0000-00008B770000}"/>
    <cellStyle name="Calculation 24 5" xfId="30891" xr:uid="{00000000-0005-0000-0000-00008C770000}"/>
    <cellStyle name="Calculation 24 5 2" xfId="30892" xr:uid="{00000000-0005-0000-0000-00008D770000}"/>
    <cellStyle name="Calculation 24 5_Essbase BS Tax Accounts EOY" xfId="30893" xr:uid="{00000000-0005-0000-0000-00008E770000}"/>
    <cellStyle name="Calculation 24 6" xfId="30894" xr:uid="{00000000-0005-0000-0000-00008F770000}"/>
    <cellStyle name="Calculation 24 7" xfId="30895" xr:uid="{00000000-0005-0000-0000-000090770000}"/>
    <cellStyle name="Calculation 24_Basis Detail" xfId="30896" xr:uid="{00000000-0005-0000-0000-000091770000}"/>
    <cellStyle name="Calculation 25" xfId="30897" xr:uid="{00000000-0005-0000-0000-000092770000}"/>
    <cellStyle name="Calculation 25 2" xfId="30898" xr:uid="{00000000-0005-0000-0000-000093770000}"/>
    <cellStyle name="Calculation 25 2 2" xfId="30899" xr:uid="{00000000-0005-0000-0000-000094770000}"/>
    <cellStyle name="Calculation 25 2 2 2" xfId="30900" xr:uid="{00000000-0005-0000-0000-000095770000}"/>
    <cellStyle name="Calculation 25 2 2_Essbase BS Tax Accounts EOY" xfId="30901" xr:uid="{00000000-0005-0000-0000-000096770000}"/>
    <cellStyle name="Calculation 25 2 3" xfId="30902" xr:uid="{00000000-0005-0000-0000-000097770000}"/>
    <cellStyle name="Calculation 25 2 4" xfId="30903" xr:uid="{00000000-0005-0000-0000-000098770000}"/>
    <cellStyle name="Calculation 25 2_Essbase BS Tax Accounts EOY" xfId="30904" xr:uid="{00000000-0005-0000-0000-000099770000}"/>
    <cellStyle name="Calculation 25 3" xfId="30905" xr:uid="{00000000-0005-0000-0000-00009A770000}"/>
    <cellStyle name="Calculation 25 3 2" xfId="30906" xr:uid="{00000000-0005-0000-0000-00009B770000}"/>
    <cellStyle name="Calculation 25 3 2 2" xfId="30907" xr:uid="{00000000-0005-0000-0000-00009C770000}"/>
    <cellStyle name="Calculation 25 3 2_Essbase BS Tax Accounts EOY" xfId="30908" xr:uid="{00000000-0005-0000-0000-00009D770000}"/>
    <cellStyle name="Calculation 25 3 3" xfId="30909" xr:uid="{00000000-0005-0000-0000-00009E770000}"/>
    <cellStyle name="Calculation 25 3_Essbase BS Tax Accounts EOY" xfId="30910" xr:uid="{00000000-0005-0000-0000-00009F770000}"/>
    <cellStyle name="Calculation 25 4" xfId="30911" xr:uid="{00000000-0005-0000-0000-0000A0770000}"/>
    <cellStyle name="Calculation 25 4 2" xfId="30912" xr:uid="{00000000-0005-0000-0000-0000A1770000}"/>
    <cellStyle name="Calculation 25 4_Essbase BS Tax Accounts EOY" xfId="30913" xr:uid="{00000000-0005-0000-0000-0000A2770000}"/>
    <cellStyle name="Calculation 25 5" xfId="30914" xr:uid="{00000000-0005-0000-0000-0000A3770000}"/>
    <cellStyle name="Calculation 25 6" xfId="30915" xr:uid="{00000000-0005-0000-0000-0000A4770000}"/>
    <cellStyle name="Calculation 25_Essbase BS Tax Accounts EOY" xfId="30916" xr:uid="{00000000-0005-0000-0000-0000A5770000}"/>
    <cellStyle name="Calculation 26" xfId="30917" xr:uid="{00000000-0005-0000-0000-0000A6770000}"/>
    <cellStyle name="Calculation 26 2" xfId="30918" xr:uid="{00000000-0005-0000-0000-0000A7770000}"/>
    <cellStyle name="Calculation 26 2 2" xfId="30919" xr:uid="{00000000-0005-0000-0000-0000A8770000}"/>
    <cellStyle name="Calculation 26 2 2 2" xfId="30920" xr:uid="{00000000-0005-0000-0000-0000A9770000}"/>
    <cellStyle name="Calculation 26 2 2_Essbase BS Tax Accounts EOY" xfId="30921" xr:uid="{00000000-0005-0000-0000-0000AA770000}"/>
    <cellStyle name="Calculation 26 2 3" xfId="30922" xr:uid="{00000000-0005-0000-0000-0000AB770000}"/>
    <cellStyle name="Calculation 26 2_Essbase BS Tax Accounts EOY" xfId="30923" xr:uid="{00000000-0005-0000-0000-0000AC770000}"/>
    <cellStyle name="Calculation 26 3" xfId="30924" xr:uid="{00000000-0005-0000-0000-0000AD770000}"/>
    <cellStyle name="Calculation 26 3 2" xfId="30925" xr:uid="{00000000-0005-0000-0000-0000AE770000}"/>
    <cellStyle name="Calculation 26 3_Essbase BS Tax Accounts EOY" xfId="30926" xr:uid="{00000000-0005-0000-0000-0000AF770000}"/>
    <cellStyle name="Calculation 26 4" xfId="30927" xr:uid="{00000000-0005-0000-0000-0000B0770000}"/>
    <cellStyle name="Calculation 26 5" xfId="30928" xr:uid="{00000000-0005-0000-0000-0000B1770000}"/>
    <cellStyle name="Calculation 26 6" xfId="30929" xr:uid="{00000000-0005-0000-0000-0000B2770000}"/>
    <cellStyle name="Calculation 26_Essbase BS Tax Accounts EOY" xfId="30930" xr:uid="{00000000-0005-0000-0000-0000B3770000}"/>
    <cellStyle name="Calculation 27" xfId="30931" xr:uid="{00000000-0005-0000-0000-0000B4770000}"/>
    <cellStyle name="Calculation 27 2" xfId="30932" xr:uid="{00000000-0005-0000-0000-0000B5770000}"/>
    <cellStyle name="Calculation 27 2 2" xfId="30933" xr:uid="{00000000-0005-0000-0000-0000B6770000}"/>
    <cellStyle name="Calculation 27 2 2 2" xfId="30934" xr:uid="{00000000-0005-0000-0000-0000B7770000}"/>
    <cellStyle name="Calculation 27 2 2_Essbase BS Tax Accounts EOY" xfId="30935" xr:uid="{00000000-0005-0000-0000-0000B8770000}"/>
    <cellStyle name="Calculation 27 2_Essbase BS Tax Accounts EOY" xfId="30936" xr:uid="{00000000-0005-0000-0000-0000B9770000}"/>
    <cellStyle name="Calculation 27 3" xfId="30937" xr:uid="{00000000-0005-0000-0000-0000BA770000}"/>
    <cellStyle name="Calculation 27 3 2" xfId="30938" xr:uid="{00000000-0005-0000-0000-0000BB770000}"/>
    <cellStyle name="Calculation 27 3_Essbase BS Tax Accounts EOY" xfId="30939" xr:uid="{00000000-0005-0000-0000-0000BC770000}"/>
    <cellStyle name="Calculation 27 4" xfId="30940" xr:uid="{00000000-0005-0000-0000-0000BD770000}"/>
    <cellStyle name="Calculation 27 5" xfId="30941" xr:uid="{00000000-0005-0000-0000-0000BE770000}"/>
    <cellStyle name="Calculation 27_Essbase BS Tax Accounts EOY" xfId="30942" xr:uid="{00000000-0005-0000-0000-0000BF770000}"/>
    <cellStyle name="Calculation 28" xfId="30943" xr:uid="{00000000-0005-0000-0000-0000C0770000}"/>
    <cellStyle name="Calculation 28 2" xfId="30944" xr:uid="{00000000-0005-0000-0000-0000C1770000}"/>
    <cellStyle name="Calculation 28 2 2" xfId="30945" xr:uid="{00000000-0005-0000-0000-0000C2770000}"/>
    <cellStyle name="Calculation 28 2_Essbase BS Tax Accounts EOY" xfId="30946" xr:uid="{00000000-0005-0000-0000-0000C3770000}"/>
    <cellStyle name="Calculation 28_Essbase BS Tax Accounts EOY" xfId="30947" xr:uid="{00000000-0005-0000-0000-0000C4770000}"/>
    <cellStyle name="Calculation 29" xfId="30948" xr:uid="{00000000-0005-0000-0000-0000C5770000}"/>
    <cellStyle name="Calculation 29 2" xfId="30949" xr:uid="{00000000-0005-0000-0000-0000C6770000}"/>
    <cellStyle name="Calculation 29 2 2" xfId="30950" xr:uid="{00000000-0005-0000-0000-0000C7770000}"/>
    <cellStyle name="Calculation 29 2_Essbase BS Tax Accounts EOY" xfId="30951" xr:uid="{00000000-0005-0000-0000-0000C8770000}"/>
    <cellStyle name="Calculation 29_Essbase BS Tax Accounts EOY" xfId="30952" xr:uid="{00000000-0005-0000-0000-0000C9770000}"/>
    <cellStyle name="Calculation 3" xfId="30953" xr:uid="{00000000-0005-0000-0000-0000CA770000}"/>
    <cellStyle name="Calculation 3 2" xfId="30954" xr:uid="{00000000-0005-0000-0000-0000CB770000}"/>
    <cellStyle name="Calculation 3 2 2" xfId="30955" xr:uid="{00000000-0005-0000-0000-0000CC770000}"/>
    <cellStyle name="Calculation 3 2 2 2" xfId="30956" xr:uid="{00000000-0005-0000-0000-0000CD770000}"/>
    <cellStyle name="Calculation 3 2 2 2 2" xfId="30957" xr:uid="{00000000-0005-0000-0000-0000CE770000}"/>
    <cellStyle name="Calculation 3 2 2 2_Essbase BS Tax Accounts EOY" xfId="30958" xr:uid="{00000000-0005-0000-0000-0000CF770000}"/>
    <cellStyle name="Calculation 3 2 2_Essbase BS Tax Accounts EOY" xfId="30959" xr:uid="{00000000-0005-0000-0000-0000D0770000}"/>
    <cellStyle name="Calculation 3 2 3" xfId="30960" xr:uid="{00000000-0005-0000-0000-0000D1770000}"/>
    <cellStyle name="Calculation 3 2 3 2" xfId="30961" xr:uid="{00000000-0005-0000-0000-0000D2770000}"/>
    <cellStyle name="Calculation 3 2 3 2 2" xfId="30962" xr:uid="{00000000-0005-0000-0000-0000D3770000}"/>
    <cellStyle name="Calculation 3 2 3 2_Essbase BS Tax Accounts EOY" xfId="30963" xr:uid="{00000000-0005-0000-0000-0000D4770000}"/>
    <cellStyle name="Calculation 3 2 3_Essbase BS Tax Accounts EOY" xfId="30964" xr:uid="{00000000-0005-0000-0000-0000D5770000}"/>
    <cellStyle name="Calculation 3 2 4" xfId="30965" xr:uid="{00000000-0005-0000-0000-0000D6770000}"/>
    <cellStyle name="Calculation 3 2 4 2" xfId="30966" xr:uid="{00000000-0005-0000-0000-0000D7770000}"/>
    <cellStyle name="Calculation 3 2 4_Essbase BS Tax Accounts EOY" xfId="30967" xr:uid="{00000000-0005-0000-0000-0000D8770000}"/>
    <cellStyle name="Calculation 3 2 5" xfId="30968" xr:uid="{00000000-0005-0000-0000-0000D9770000}"/>
    <cellStyle name="Calculation 3 2 6" xfId="30969" xr:uid="{00000000-0005-0000-0000-0000DA770000}"/>
    <cellStyle name="Calculation 3 2_Essbase BS Tax Accounts EOY" xfId="30970" xr:uid="{00000000-0005-0000-0000-0000DB770000}"/>
    <cellStyle name="Calculation 3 3" xfId="30971" xr:uid="{00000000-0005-0000-0000-0000DC770000}"/>
    <cellStyle name="Calculation 3 3 2" xfId="30972" xr:uid="{00000000-0005-0000-0000-0000DD770000}"/>
    <cellStyle name="Calculation 3 3 2 2" xfId="30973" xr:uid="{00000000-0005-0000-0000-0000DE770000}"/>
    <cellStyle name="Calculation 3 3 2_Essbase BS Tax Accounts EOY" xfId="30974" xr:uid="{00000000-0005-0000-0000-0000DF770000}"/>
    <cellStyle name="Calculation 3 3_Essbase BS Tax Accounts EOY" xfId="30975" xr:uid="{00000000-0005-0000-0000-0000E0770000}"/>
    <cellStyle name="Calculation 3 4" xfId="30976" xr:uid="{00000000-0005-0000-0000-0000E1770000}"/>
    <cellStyle name="Calculation 3 4 2" xfId="30977" xr:uid="{00000000-0005-0000-0000-0000E2770000}"/>
    <cellStyle name="Calculation 3 4_Essbase BS Tax Accounts EOY" xfId="30978" xr:uid="{00000000-0005-0000-0000-0000E3770000}"/>
    <cellStyle name="Calculation 3 5" xfId="30979" xr:uid="{00000000-0005-0000-0000-0000E4770000}"/>
    <cellStyle name="Calculation 3 6" xfId="30980" xr:uid="{00000000-0005-0000-0000-0000E5770000}"/>
    <cellStyle name="Calculation 3 7" xfId="30981" xr:uid="{00000000-0005-0000-0000-0000E6770000}"/>
    <cellStyle name="Calculation 3 8" xfId="30982" xr:uid="{00000000-0005-0000-0000-0000E7770000}"/>
    <cellStyle name="Calculation 3_Essbase BS Tax Accounts EOY" xfId="30983" xr:uid="{00000000-0005-0000-0000-0000E8770000}"/>
    <cellStyle name="Calculation 30" xfId="30984" xr:uid="{00000000-0005-0000-0000-0000E9770000}"/>
    <cellStyle name="Calculation 30 2" xfId="30985" xr:uid="{00000000-0005-0000-0000-0000EA770000}"/>
    <cellStyle name="Calculation 30 2 2" xfId="30986" xr:uid="{00000000-0005-0000-0000-0000EB770000}"/>
    <cellStyle name="Calculation 30 2_Essbase BS Tax Accounts EOY" xfId="30987" xr:uid="{00000000-0005-0000-0000-0000EC770000}"/>
    <cellStyle name="Calculation 30_Essbase BS Tax Accounts EOY" xfId="30988" xr:uid="{00000000-0005-0000-0000-0000ED770000}"/>
    <cellStyle name="Calculation 31" xfId="30989" xr:uid="{00000000-0005-0000-0000-0000EE770000}"/>
    <cellStyle name="Calculation 31 2" xfId="30990" xr:uid="{00000000-0005-0000-0000-0000EF770000}"/>
    <cellStyle name="Calculation 31 2 2" xfId="30991" xr:uid="{00000000-0005-0000-0000-0000F0770000}"/>
    <cellStyle name="Calculation 31 2_Essbase BS Tax Accounts EOY" xfId="30992" xr:uid="{00000000-0005-0000-0000-0000F1770000}"/>
    <cellStyle name="Calculation 31_Essbase BS Tax Accounts EOY" xfId="30993" xr:uid="{00000000-0005-0000-0000-0000F2770000}"/>
    <cellStyle name="Calculation 32" xfId="30994" xr:uid="{00000000-0005-0000-0000-0000F3770000}"/>
    <cellStyle name="Calculation 32 2" xfId="30995" xr:uid="{00000000-0005-0000-0000-0000F4770000}"/>
    <cellStyle name="Calculation 32 2 2" xfId="30996" xr:uid="{00000000-0005-0000-0000-0000F5770000}"/>
    <cellStyle name="Calculation 32 2_Essbase BS Tax Accounts EOY" xfId="30997" xr:uid="{00000000-0005-0000-0000-0000F6770000}"/>
    <cellStyle name="Calculation 32_Essbase BS Tax Accounts EOY" xfId="30998" xr:uid="{00000000-0005-0000-0000-0000F7770000}"/>
    <cellStyle name="Calculation 33" xfId="30999" xr:uid="{00000000-0005-0000-0000-0000F8770000}"/>
    <cellStyle name="Calculation 33 2" xfId="31000" xr:uid="{00000000-0005-0000-0000-0000F9770000}"/>
    <cellStyle name="Calculation 33 2 2" xfId="31001" xr:uid="{00000000-0005-0000-0000-0000FA770000}"/>
    <cellStyle name="Calculation 33 2_Essbase BS Tax Accounts EOY" xfId="31002" xr:uid="{00000000-0005-0000-0000-0000FB770000}"/>
    <cellStyle name="Calculation 33_Essbase BS Tax Accounts EOY" xfId="31003" xr:uid="{00000000-0005-0000-0000-0000FC770000}"/>
    <cellStyle name="Calculation 34" xfId="31004" xr:uid="{00000000-0005-0000-0000-0000FD770000}"/>
    <cellStyle name="Calculation 34 2" xfId="31005" xr:uid="{00000000-0005-0000-0000-0000FE770000}"/>
    <cellStyle name="Calculation 34 2 2" xfId="31006" xr:uid="{00000000-0005-0000-0000-0000FF770000}"/>
    <cellStyle name="Calculation 34 2_Essbase BS Tax Accounts EOY" xfId="31007" xr:uid="{00000000-0005-0000-0000-000000780000}"/>
    <cellStyle name="Calculation 34_Essbase BS Tax Accounts EOY" xfId="31008" xr:uid="{00000000-0005-0000-0000-000001780000}"/>
    <cellStyle name="Calculation 35" xfId="31009" xr:uid="{00000000-0005-0000-0000-000002780000}"/>
    <cellStyle name="Calculation 35 2" xfId="31010" xr:uid="{00000000-0005-0000-0000-000003780000}"/>
    <cellStyle name="Calculation 35 2 2" xfId="31011" xr:uid="{00000000-0005-0000-0000-000004780000}"/>
    <cellStyle name="Calculation 35 2_Essbase BS Tax Accounts EOY" xfId="31012" xr:uid="{00000000-0005-0000-0000-000005780000}"/>
    <cellStyle name="Calculation 35_Essbase BS Tax Accounts EOY" xfId="31013" xr:uid="{00000000-0005-0000-0000-000006780000}"/>
    <cellStyle name="Calculation 36" xfId="31014" xr:uid="{00000000-0005-0000-0000-000007780000}"/>
    <cellStyle name="Calculation 36 2" xfId="31015" xr:uid="{00000000-0005-0000-0000-000008780000}"/>
    <cellStyle name="Calculation 36 2 2" xfId="31016" xr:uid="{00000000-0005-0000-0000-000009780000}"/>
    <cellStyle name="Calculation 36 2_Essbase BS Tax Accounts EOY" xfId="31017" xr:uid="{00000000-0005-0000-0000-00000A780000}"/>
    <cellStyle name="Calculation 36_Essbase BS Tax Accounts EOY" xfId="31018" xr:uid="{00000000-0005-0000-0000-00000B780000}"/>
    <cellStyle name="Calculation 37" xfId="31019" xr:uid="{00000000-0005-0000-0000-00000C780000}"/>
    <cellStyle name="Calculation 37 2" xfId="31020" xr:uid="{00000000-0005-0000-0000-00000D780000}"/>
    <cellStyle name="Calculation 37 2 2" xfId="31021" xr:uid="{00000000-0005-0000-0000-00000E780000}"/>
    <cellStyle name="Calculation 37 2_Essbase BS Tax Accounts EOY" xfId="31022" xr:uid="{00000000-0005-0000-0000-00000F780000}"/>
    <cellStyle name="Calculation 37_Essbase BS Tax Accounts EOY" xfId="31023" xr:uid="{00000000-0005-0000-0000-000010780000}"/>
    <cellStyle name="Calculation 38" xfId="31024" xr:uid="{00000000-0005-0000-0000-000011780000}"/>
    <cellStyle name="Calculation 38 2" xfId="31025" xr:uid="{00000000-0005-0000-0000-000012780000}"/>
    <cellStyle name="Calculation 38 2 2" xfId="31026" xr:uid="{00000000-0005-0000-0000-000013780000}"/>
    <cellStyle name="Calculation 38 2_Essbase BS Tax Accounts EOY" xfId="31027" xr:uid="{00000000-0005-0000-0000-000014780000}"/>
    <cellStyle name="Calculation 38_Essbase BS Tax Accounts EOY" xfId="31028" xr:uid="{00000000-0005-0000-0000-000015780000}"/>
    <cellStyle name="Calculation 39" xfId="31029" xr:uid="{00000000-0005-0000-0000-000016780000}"/>
    <cellStyle name="Calculation 39 2" xfId="31030" xr:uid="{00000000-0005-0000-0000-000017780000}"/>
    <cellStyle name="Calculation 39 2 2" xfId="31031" xr:uid="{00000000-0005-0000-0000-000018780000}"/>
    <cellStyle name="Calculation 39 2_Essbase BS Tax Accounts EOY" xfId="31032" xr:uid="{00000000-0005-0000-0000-000019780000}"/>
    <cellStyle name="Calculation 39_Essbase BS Tax Accounts EOY" xfId="31033" xr:uid="{00000000-0005-0000-0000-00001A780000}"/>
    <cellStyle name="Calculation 4" xfId="31034" xr:uid="{00000000-0005-0000-0000-00001B780000}"/>
    <cellStyle name="Calculation 4 2" xfId="31035" xr:uid="{00000000-0005-0000-0000-00001C780000}"/>
    <cellStyle name="Calculation 4 2 2" xfId="31036" xr:uid="{00000000-0005-0000-0000-00001D780000}"/>
    <cellStyle name="Calculation 4 2 2 2" xfId="31037" xr:uid="{00000000-0005-0000-0000-00001E780000}"/>
    <cellStyle name="Calculation 4 2 2 2 2" xfId="31038" xr:uid="{00000000-0005-0000-0000-00001F780000}"/>
    <cellStyle name="Calculation 4 2 2 2_Essbase BS Tax Accounts EOY" xfId="31039" xr:uid="{00000000-0005-0000-0000-000020780000}"/>
    <cellStyle name="Calculation 4 2 2_Essbase BS Tax Accounts EOY" xfId="31040" xr:uid="{00000000-0005-0000-0000-000021780000}"/>
    <cellStyle name="Calculation 4 2 3" xfId="31041" xr:uid="{00000000-0005-0000-0000-000022780000}"/>
    <cellStyle name="Calculation 4 2 3 2" xfId="31042" xr:uid="{00000000-0005-0000-0000-000023780000}"/>
    <cellStyle name="Calculation 4 2 3 2 2" xfId="31043" xr:uid="{00000000-0005-0000-0000-000024780000}"/>
    <cellStyle name="Calculation 4 2 3 2_Essbase BS Tax Accounts EOY" xfId="31044" xr:uid="{00000000-0005-0000-0000-000025780000}"/>
    <cellStyle name="Calculation 4 2 3_Essbase BS Tax Accounts EOY" xfId="31045" xr:uid="{00000000-0005-0000-0000-000026780000}"/>
    <cellStyle name="Calculation 4 2 4" xfId="31046" xr:uid="{00000000-0005-0000-0000-000027780000}"/>
    <cellStyle name="Calculation 4 2 4 2" xfId="31047" xr:uid="{00000000-0005-0000-0000-000028780000}"/>
    <cellStyle name="Calculation 4 2 4_Essbase BS Tax Accounts EOY" xfId="31048" xr:uid="{00000000-0005-0000-0000-000029780000}"/>
    <cellStyle name="Calculation 4 2 5" xfId="31049" xr:uid="{00000000-0005-0000-0000-00002A780000}"/>
    <cellStyle name="Calculation 4 2 6" xfId="31050" xr:uid="{00000000-0005-0000-0000-00002B780000}"/>
    <cellStyle name="Calculation 4 2 7" xfId="31051" xr:uid="{00000000-0005-0000-0000-00002C780000}"/>
    <cellStyle name="Calculation 4 2_Essbase BS Tax Accounts EOY" xfId="31052" xr:uid="{00000000-0005-0000-0000-00002D780000}"/>
    <cellStyle name="Calculation 4 3" xfId="31053" xr:uid="{00000000-0005-0000-0000-00002E780000}"/>
    <cellStyle name="Calculation 4 3 2" xfId="31054" xr:uid="{00000000-0005-0000-0000-00002F780000}"/>
    <cellStyle name="Calculation 4 3 2 2" xfId="31055" xr:uid="{00000000-0005-0000-0000-000030780000}"/>
    <cellStyle name="Calculation 4 3 2_Essbase BS Tax Accounts EOY" xfId="31056" xr:uid="{00000000-0005-0000-0000-000031780000}"/>
    <cellStyle name="Calculation 4 3_Essbase BS Tax Accounts EOY" xfId="31057" xr:uid="{00000000-0005-0000-0000-000032780000}"/>
    <cellStyle name="Calculation 4 4" xfId="31058" xr:uid="{00000000-0005-0000-0000-000033780000}"/>
    <cellStyle name="Calculation 4 4 2" xfId="31059" xr:uid="{00000000-0005-0000-0000-000034780000}"/>
    <cellStyle name="Calculation 4 4_Essbase BS Tax Accounts EOY" xfId="31060" xr:uid="{00000000-0005-0000-0000-000035780000}"/>
    <cellStyle name="Calculation 4 5" xfId="31061" xr:uid="{00000000-0005-0000-0000-000036780000}"/>
    <cellStyle name="Calculation 4_Essbase BS Tax Accounts EOY" xfId="31062" xr:uid="{00000000-0005-0000-0000-000037780000}"/>
    <cellStyle name="Calculation 40" xfId="31063" xr:uid="{00000000-0005-0000-0000-000038780000}"/>
    <cellStyle name="Calculation 40 2" xfId="31064" xr:uid="{00000000-0005-0000-0000-000039780000}"/>
    <cellStyle name="Calculation 40 2 2" xfId="31065" xr:uid="{00000000-0005-0000-0000-00003A780000}"/>
    <cellStyle name="Calculation 40 2_Essbase BS Tax Accounts EOY" xfId="31066" xr:uid="{00000000-0005-0000-0000-00003B780000}"/>
    <cellStyle name="Calculation 40_Essbase BS Tax Accounts EOY" xfId="31067" xr:uid="{00000000-0005-0000-0000-00003C780000}"/>
    <cellStyle name="Calculation 41" xfId="31068" xr:uid="{00000000-0005-0000-0000-00003D780000}"/>
    <cellStyle name="Calculation 41 2" xfId="31069" xr:uid="{00000000-0005-0000-0000-00003E780000}"/>
    <cellStyle name="Calculation 41 2 2" xfId="31070" xr:uid="{00000000-0005-0000-0000-00003F780000}"/>
    <cellStyle name="Calculation 41 2_Essbase BS Tax Accounts EOY" xfId="31071" xr:uid="{00000000-0005-0000-0000-000040780000}"/>
    <cellStyle name="Calculation 41_Essbase BS Tax Accounts EOY" xfId="31072" xr:uid="{00000000-0005-0000-0000-000041780000}"/>
    <cellStyle name="Calculation 42" xfId="31073" xr:uid="{00000000-0005-0000-0000-000042780000}"/>
    <cellStyle name="Calculation 42 2" xfId="31074" xr:uid="{00000000-0005-0000-0000-000043780000}"/>
    <cellStyle name="Calculation 42 2 2" xfId="31075" xr:uid="{00000000-0005-0000-0000-000044780000}"/>
    <cellStyle name="Calculation 42 2_Essbase BS Tax Accounts EOY" xfId="31076" xr:uid="{00000000-0005-0000-0000-000045780000}"/>
    <cellStyle name="Calculation 42_Essbase BS Tax Accounts EOY" xfId="31077" xr:uid="{00000000-0005-0000-0000-000046780000}"/>
    <cellStyle name="Calculation 43" xfId="31078" xr:uid="{00000000-0005-0000-0000-000047780000}"/>
    <cellStyle name="Calculation 43 2" xfId="31079" xr:uid="{00000000-0005-0000-0000-000048780000}"/>
    <cellStyle name="Calculation 43 2 2" xfId="31080" xr:uid="{00000000-0005-0000-0000-000049780000}"/>
    <cellStyle name="Calculation 43 2_Essbase BS Tax Accounts EOY" xfId="31081" xr:uid="{00000000-0005-0000-0000-00004A780000}"/>
    <cellStyle name="Calculation 43_Essbase BS Tax Accounts EOY" xfId="31082" xr:uid="{00000000-0005-0000-0000-00004B780000}"/>
    <cellStyle name="Calculation 44" xfId="31083" xr:uid="{00000000-0005-0000-0000-00004C780000}"/>
    <cellStyle name="Calculation 44 2" xfId="31084" xr:uid="{00000000-0005-0000-0000-00004D780000}"/>
    <cellStyle name="Calculation 44 2 2" xfId="31085" xr:uid="{00000000-0005-0000-0000-00004E780000}"/>
    <cellStyle name="Calculation 44 2_Essbase BS Tax Accounts EOY" xfId="31086" xr:uid="{00000000-0005-0000-0000-00004F780000}"/>
    <cellStyle name="Calculation 44_Essbase BS Tax Accounts EOY" xfId="31087" xr:uid="{00000000-0005-0000-0000-000050780000}"/>
    <cellStyle name="Calculation 45" xfId="31088" xr:uid="{00000000-0005-0000-0000-000051780000}"/>
    <cellStyle name="Calculation 45 2" xfId="31089" xr:uid="{00000000-0005-0000-0000-000052780000}"/>
    <cellStyle name="Calculation 45 2 2" xfId="31090" xr:uid="{00000000-0005-0000-0000-000053780000}"/>
    <cellStyle name="Calculation 45 2_Essbase BS Tax Accounts EOY" xfId="31091" xr:uid="{00000000-0005-0000-0000-000054780000}"/>
    <cellStyle name="Calculation 45_Essbase BS Tax Accounts EOY" xfId="31092" xr:uid="{00000000-0005-0000-0000-000055780000}"/>
    <cellStyle name="Calculation 46" xfId="31093" xr:uid="{00000000-0005-0000-0000-000056780000}"/>
    <cellStyle name="Calculation 46 2" xfId="31094" xr:uid="{00000000-0005-0000-0000-000057780000}"/>
    <cellStyle name="Calculation 46 2 2" xfId="31095" xr:uid="{00000000-0005-0000-0000-000058780000}"/>
    <cellStyle name="Calculation 46 2_Essbase BS Tax Accounts EOY" xfId="31096" xr:uid="{00000000-0005-0000-0000-000059780000}"/>
    <cellStyle name="Calculation 46_Essbase BS Tax Accounts EOY" xfId="31097" xr:uid="{00000000-0005-0000-0000-00005A780000}"/>
    <cellStyle name="Calculation 47" xfId="31098" xr:uid="{00000000-0005-0000-0000-00005B780000}"/>
    <cellStyle name="Calculation 47 2" xfId="31099" xr:uid="{00000000-0005-0000-0000-00005C780000}"/>
    <cellStyle name="Calculation 47 2 2" xfId="31100" xr:uid="{00000000-0005-0000-0000-00005D780000}"/>
    <cellStyle name="Calculation 47 2_Essbase BS Tax Accounts EOY" xfId="31101" xr:uid="{00000000-0005-0000-0000-00005E780000}"/>
    <cellStyle name="Calculation 47_Essbase BS Tax Accounts EOY" xfId="31102" xr:uid="{00000000-0005-0000-0000-00005F780000}"/>
    <cellStyle name="Calculation 48" xfId="31103" xr:uid="{00000000-0005-0000-0000-000060780000}"/>
    <cellStyle name="Calculation 48 2" xfId="31104" xr:uid="{00000000-0005-0000-0000-000061780000}"/>
    <cellStyle name="Calculation 48 2 2" xfId="31105" xr:uid="{00000000-0005-0000-0000-000062780000}"/>
    <cellStyle name="Calculation 48 2_Essbase BS Tax Accounts EOY" xfId="31106" xr:uid="{00000000-0005-0000-0000-000063780000}"/>
    <cellStyle name="Calculation 48_Essbase BS Tax Accounts EOY" xfId="31107" xr:uid="{00000000-0005-0000-0000-000064780000}"/>
    <cellStyle name="Calculation 49" xfId="31108" xr:uid="{00000000-0005-0000-0000-000065780000}"/>
    <cellStyle name="Calculation 49 2" xfId="31109" xr:uid="{00000000-0005-0000-0000-000066780000}"/>
    <cellStyle name="Calculation 49 2 2" xfId="31110" xr:uid="{00000000-0005-0000-0000-000067780000}"/>
    <cellStyle name="Calculation 49 2_Essbase BS Tax Accounts EOY" xfId="31111" xr:uid="{00000000-0005-0000-0000-000068780000}"/>
    <cellStyle name="Calculation 49_Essbase BS Tax Accounts EOY" xfId="31112" xr:uid="{00000000-0005-0000-0000-000069780000}"/>
    <cellStyle name="Calculation 5" xfId="31113" xr:uid="{00000000-0005-0000-0000-00006A780000}"/>
    <cellStyle name="Calculation 5 2" xfId="31114" xr:uid="{00000000-0005-0000-0000-00006B780000}"/>
    <cellStyle name="Calculation 5 2 2" xfId="31115" xr:uid="{00000000-0005-0000-0000-00006C780000}"/>
    <cellStyle name="Calculation 5 2 2 2" xfId="31116" xr:uid="{00000000-0005-0000-0000-00006D780000}"/>
    <cellStyle name="Calculation 5 2 2 2 2" xfId="31117" xr:uid="{00000000-0005-0000-0000-00006E780000}"/>
    <cellStyle name="Calculation 5 2 2 2_Essbase BS Tax Accounts EOY" xfId="31118" xr:uid="{00000000-0005-0000-0000-00006F780000}"/>
    <cellStyle name="Calculation 5 2 2_Essbase BS Tax Accounts EOY" xfId="31119" xr:uid="{00000000-0005-0000-0000-000070780000}"/>
    <cellStyle name="Calculation 5 2 3" xfId="31120" xr:uid="{00000000-0005-0000-0000-000071780000}"/>
    <cellStyle name="Calculation 5 2 3 2" xfId="31121" xr:uid="{00000000-0005-0000-0000-000072780000}"/>
    <cellStyle name="Calculation 5 2 3 2 2" xfId="31122" xr:uid="{00000000-0005-0000-0000-000073780000}"/>
    <cellStyle name="Calculation 5 2 3 2_Essbase BS Tax Accounts EOY" xfId="31123" xr:uid="{00000000-0005-0000-0000-000074780000}"/>
    <cellStyle name="Calculation 5 2 3_Essbase BS Tax Accounts EOY" xfId="31124" xr:uid="{00000000-0005-0000-0000-000075780000}"/>
    <cellStyle name="Calculation 5 2 4" xfId="31125" xr:uid="{00000000-0005-0000-0000-000076780000}"/>
    <cellStyle name="Calculation 5 2 4 2" xfId="31126" xr:uid="{00000000-0005-0000-0000-000077780000}"/>
    <cellStyle name="Calculation 5 2 4_Essbase BS Tax Accounts EOY" xfId="31127" xr:uid="{00000000-0005-0000-0000-000078780000}"/>
    <cellStyle name="Calculation 5 2 5" xfId="31128" xr:uid="{00000000-0005-0000-0000-000079780000}"/>
    <cellStyle name="Calculation 5 2_Essbase BS Tax Accounts EOY" xfId="31129" xr:uid="{00000000-0005-0000-0000-00007A780000}"/>
    <cellStyle name="Calculation 5 3" xfId="31130" xr:uid="{00000000-0005-0000-0000-00007B780000}"/>
    <cellStyle name="Calculation 5 3 2" xfId="31131" xr:uid="{00000000-0005-0000-0000-00007C780000}"/>
    <cellStyle name="Calculation 5 3 2 2" xfId="31132" xr:uid="{00000000-0005-0000-0000-00007D780000}"/>
    <cellStyle name="Calculation 5 3 2_Essbase BS Tax Accounts EOY" xfId="31133" xr:uid="{00000000-0005-0000-0000-00007E780000}"/>
    <cellStyle name="Calculation 5 3_Essbase BS Tax Accounts EOY" xfId="31134" xr:uid="{00000000-0005-0000-0000-00007F780000}"/>
    <cellStyle name="Calculation 5 4" xfId="31135" xr:uid="{00000000-0005-0000-0000-000080780000}"/>
    <cellStyle name="Calculation 5 4 2" xfId="31136" xr:uid="{00000000-0005-0000-0000-000081780000}"/>
    <cellStyle name="Calculation 5 4_Essbase BS Tax Accounts EOY" xfId="31137" xr:uid="{00000000-0005-0000-0000-000082780000}"/>
    <cellStyle name="Calculation 5_Essbase BS Tax Accounts EOY" xfId="31138" xr:uid="{00000000-0005-0000-0000-000083780000}"/>
    <cellStyle name="Calculation 50" xfId="31139" xr:uid="{00000000-0005-0000-0000-000084780000}"/>
    <cellStyle name="Calculation 50 2" xfId="31140" xr:uid="{00000000-0005-0000-0000-000085780000}"/>
    <cellStyle name="Calculation 50 2 2" xfId="31141" xr:uid="{00000000-0005-0000-0000-000086780000}"/>
    <cellStyle name="Calculation 50 2_Essbase BS Tax Accounts EOY" xfId="31142" xr:uid="{00000000-0005-0000-0000-000087780000}"/>
    <cellStyle name="Calculation 50_Essbase BS Tax Accounts EOY" xfId="31143" xr:uid="{00000000-0005-0000-0000-000088780000}"/>
    <cellStyle name="Calculation 51" xfId="31144" xr:uid="{00000000-0005-0000-0000-000089780000}"/>
    <cellStyle name="Calculation 51 2" xfId="31145" xr:uid="{00000000-0005-0000-0000-00008A780000}"/>
    <cellStyle name="Calculation 51 2 2" xfId="31146" xr:uid="{00000000-0005-0000-0000-00008B780000}"/>
    <cellStyle name="Calculation 51 2_Essbase BS Tax Accounts EOY" xfId="31147" xr:uid="{00000000-0005-0000-0000-00008C780000}"/>
    <cellStyle name="Calculation 51_Essbase BS Tax Accounts EOY" xfId="31148" xr:uid="{00000000-0005-0000-0000-00008D780000}"/>
    <cellStyle name="Calculation 52" xfId="31149" xr:uid="{00000000-0005-0000-0000-00008E780000}"/>
    <cellStyle name="Calculation 52 2" xfId="31150" xr:uid="{00000000-0005-0000-0000-00008F780000}"/>
    <cellStyle name="Calculation 52 2 2" xfId="31151" xr:uid="{00000000-0005-0000-0000-000090780000}"/>
    <cellStyle name="Calculation 52 2_Essbase BS Tax Accounts EOY" xfId="31152" xr:uid="{00000000-0005-0000-0000-000091780000}"/>
    <cellStyle name="Calculation 52_Essbase BS Tax Accounts EOY" xfId="31153" xr:uid="{00000000-0005-0000-0000-000092780000}"/>
    <cellStyle name="Calculation 53" xfId="31154" xr:uid="{00000000-0005-0000-0000-000093780000}"/>
    <cellStyle name="Calculation 53 2" xfId="31155" xr:uid="{00000000-0005-0000-0000-000094780000}"/>
    <cellStyle name="Calculation 53 2 2" xfId="31156" xr:uid="{00000000-0005-0000-0000-000095780000}"/>
    <cellStyle name="Calculation 53 2_Essbase BS Tax Accounts EOY" xfId="31157" xr:uid="{00000000-0005-0000-0000-000096780000}"/>
    <cellStyle name="Calculation 53_Essbase BS Tax Accounts EOY" xfId="31158" xr:uid="{00000000-0005-0000-0000-000097780000}"/>
    <cellStyle name="Calculation 54" xfId="31159" xr:uid="{00000000-0005-0000-0000-000098780000}"/>
    <cellStyle name="Calculation 54 2" xfId="31160" xr:uid="{00000000-0005-0000-0000-000099780000}"/>
    <cellStyle name="Calculation 54 2 2" xfId="31161" xr:uid="{00000000-0005-0000-0000-00009A780000}"/>
    <cellStyle name="Calculation 54 2_Essbase BS Tax Accounts EOY" xfId="31162" xr:uid="{00000000-0005-0000-0000-00009B780000}"/>
    <cellStyle name="Calculation 54_Essbase BS Tax Accounts EOY" xfId="31163" xr:uid="{00000000-0005-0000-0000-00009C780000}"/>
    <cellStyle name="Calculation 55" xfId="31164" xr:uid="{00000000-0005-0000-0000-00009D780000}"/>
    <cellStyle name="Calculation 55 2" xfId="31165" xr:uid="{00000000-0005-0000-0000-00009E780000}"/>
    <cellStyle name="Calculation 55 2 2" xfId="31166" xr:uid="{00000000-0005-0000-0000-00009F780000}"/>
    <cellStyle name="Calculation 55 2_Essbase BS Tax Accounts EOY" xfId="31167" xr:uid="{00000000-0005-0000-0000-0000A0780000}"/>
    <cellStyle name="Calculation 55_Essbase BS Tax Accounts EOY" xfId="31168" xr:uid="{00000000-0005-0000-0000-0000A1780000}"/>
    <cellStyle name="Calculation 56" xfId="31169" xr:uid="{00000000-0005-0000-0000-0000A2780000}"/>
    <cellStyle name="Calculation 56 2" xfId="31170" xr:uid="{00000000-0005-0000-0000-0000A3780000}"/>
    <cellStyle name="Calculation 56 2 2" xfId="31171" xr:uid="{00000000-0005-0000-0000-0000A4780000}"/>
    <cellStyle name="Calculation 56 2_Essbase BS Tax Accounts EOY" xfId="31172" xr:uid="{00000000-0005-0000-0000-0000A5780000}"/>
    <cellStyle name="Calculation 56_Essbase BS Tax Accounts EOY" xfId="31173" xr:uid="{00000000-0005-0000-0000-0000A6780000}"/>
    <cellStyle name="Calculation 57" xfId="31174" xr:uid="{00000000-0005-0000-0000-0000A7780000}"/>
    <cellStyle name="Calculation 57 2" xfId="31175" xr:uid="{00000000-0005-0000-0000-0000A8780000}"/>
    <cellStyle name="Calculation 57 2 2" xfId="31176" xr:uid="{00000000-0005-0000-0000-0000A9780000}"/>
    <cellStyle name="Calculation 57 2_Essbase BS Tax Accounts EOY" xfId="31177" xr:uid="{00000000-0005-0000-0000-0000AA780000}"/>
    <cellStyle name="Calculation 57_Essbase BS Tax Accounts EOY" xfId="31178" xr:uid="{00000000-0005-0000-0000-0000AB780000}"/>
    <cellStyle name="Calculation 58" xfId="31179" xr:uid="{00000000-0005-0000-0000-0000AC780000}"/>
    <cellStyle name="Calculation 58 2" xfId="31180" xr:uid="{00000000-0005-0000-0000-0000AD780000}"/>
    <cellStyle name="Calculation 58 2 2" xfId="31181" xr:uid="{00000000-0005-0000-0000-0000AE780000}"/>
    <cellStyle name="Calculation 58 2_Essbase BS Tax Accounts EOY" xfId="31182" xr:uid="{00000000-0005-0000-0000-0000AF780000}"/>
    <cellStyle name="Calculation 58_Essbase BS Tax Accounts EOY" xfId="31183" xr:uid="{00000000-0005-0000-0000-0000B0780000}"/>
    <cellStyle name="Calculation 59" xfId="31184" xr:uid="{00000000-0005-0000-0000-0000B1780000}"/>
    <cellStyle name="Calculation 59 2" xfId="31185" xr:uid="{00000000-0005-0000-0000-0000B2780000}"/>
    <cellStyle name="Calculation 59 2 2" xfId="31186" xr:uid="{00000000-0005-0000-0000-0000B3780000}"/>
    <cellStyle name="Calculation 59 2_Essbase BS Tax Accounts EOY" xfId="31187" xr:uid="{00000000-0005-0000-0000-0000B4780000}"/>
    <cellStyle name="Calculation 59_Essbase BS Tax Accounts EOY" xfId="31188" xr:uid="{00000000-0005-0000-0000-0000B5780000}"/>
    <cellStyle name="Calculation 6" xfId="31189" xr:uid="{00000000-0005-0000-0000-0000B6780000}"/>
    <cellStyle name="Calculation 6 2" xfId="31190" xr:uid="{00000000-0005-0000-0000-0000B7780000}"/>
    <cellStyle name="Calculation 6 2 2" xfId="31191" xr:uid="{00000000-0005-0000-0000-0000B8780000}"/>
    <cellStyle name="Calculation 6 2 2 2" xfId="31192" xr:uid="{00000000-0005-0000-0000-0000B9780000}"/>
    <cellStyle name="Calculation 6 2 2_Essbase BS Tax Accounts EOY" xfId="31193" xr:uid="{00000000-0005-0000-0000-0000BA780000}"/>
    <cellStyle name="Calculation 6 2_Essbase BS Tax Accounts EOY" xfId="31194" xr:uid="{00000000-0005-0000-0000-0000BB780000}"/>
    <cellStyle name="Calculation 6 3" xfId="31195" xr:uid="{00000000-0005-0000-0000-0000BC780000}"/>
    <cellStyle name="Calculation 6 3 2" xfId="31196" xr:uid="{00000000-0005-0000-0000-0000BD780000}"/>
    <cellStyle name="Calculation 6 3 2 2" xfId="31197" xr:uid="{00000000-0005-0000-0000-0000BE780000}"/>
    <cellStyle name="Calculation 6 3 2_Essbase BS Tax Accounts EOY" xfId="31198" xr:uid="{00000000-0005-0000-0000-0000BF780000}"/>
    <cellStyle name="Calculation 6 3_Essbase BS Tax Accounts EOY" xfId="31199" xr:uid="{00000000-0005-0000-0000-0000C0780000}"/>
    <cellStyle name="Calculation 6 4" xfId="31200" xr:uid="{00000000-0005-0000-0000-0000C1780000}"/>
    <cellStyle name="Calculation 6 4 2" xfId="31201" xr:uid="{00000000-0005-0000-0000-0000C2780000}"/>
    <cellStyle name="Calculation 6 4_Essbase BS Tax Accounts EOY" xfId="31202" xr:uid="{00000000-0005-0000-0000-0000C3780000}"/>
    <cellStyle name="Calculation 6_Essbase BS Tax Accounts EOY" xfId="31203" xr:uid="{00000000-0005-0000-0000-0000C4780000}"/>
    <cellStyle name="Calculation 60" xfId="31204" xr:uid="{00000000-0005-0000-0000-0000C5780000}"/>
    <cellStyle name="Calculation 60 2" xfId="31205" xr:uid="{00000000-0005-0000-0000-0000C6780000}"/>
    <cellStyle name="Calculation 60 2 2" xfId="31206" xr:uid="{00000000-0005-0000-0000-0000C7780000}"/>
    <cellStyle name="Calculation 60 2_Essbase BS Tax Accounts EOY" xfId="31207" xr:uid="{00000000-0005-0000-0000-0000C8780000}"/>
    <cellStyle name="Calculation 60 3" xfId="31208" xr:uid="{00000000-0005-0000-0000-0000C9780000}"/>
    <cellStyle name="Calculation 60_Essbase BS Tax Accounts EOY" xfId="31209" xr:uid="{00000000-0005-0000-0000-0000CA780000}"/>
    <cellStyle name="Calculation 61" xfId="31210" xr:uid="{00000000-0005-0000-0000-0000CB780000}"/>
    <cellStyle name="Calculation 61 2" xfId="31211" xr:uid="{00000000-0005-0000-0000-0000CC780000}"/>
    <cellStyle name="Calculation 61_Essbase BS Tax Accounts EOY" xfId="31212" xr:uid="{00000000-0005-0000-0000-0000CD780000}"/>
    <cellStyle name="Calculation 62" xfId="31213" xr:uid="{00000000-0005-0000-0000-0000CE780000}"/>
    <cellStyle name="Calculation 62 2" xfId="31214" xr:uid="{00000000-0005-0000-0000-0000CF780000}"/>
    <cellStyle name="Calculation 62_Essbase BS Tax Accounts EOY" xfId="31215" xr:uid="{00000000-0005-0000-0000-0000D0780000}"/>
    <cellStyle name="Calculation 63" xfId="31216" xr:uid="{00000000-0005-0000-0000-0000D1780000}"/>
    <cellStyle name="Calculation 64" xfId="31217" xr:uid="{00000000-0005-0000-0000-0000D2780000}"/>
    <cellStyle name="Calculation 65" xfId="31218" xr:uid="{00000000-0005-0000-0000-0000D3780000}"/>
    <cellStyle name="Calculation 66" xfId="31219" xr:uid="{00000000-0005-0000-0000-0000D4780000}"/>
    <cellStyle name="Calculation 67" xfId="31220" xr:uid="{00000000-0005-0000-0000-0000D5780000}"/>
    <cellStyle name="Calculation 68" xfId="31221" xr:uid="{00000000-0005-0000-0000-0000D6780000}"/>
    <cellStyle name="Calculation 69" xfId="31222" xr:uid="{00000000-0005-0000-0000-0000D7780000}"/>
    <cellStyle name="Calculation 7" xfId="31223" xr:uid="{00000000-0005-0000-0000-0000D8780000}"/>
    <cellStyle name="Calculation 7 2" xfId="31224" xr:uid="{00000000-0005-0000-0000-0000D9780000}"/>
    <cellStyle name="Calculation 7 2 2" xfId="31225" xr:uid="{00000000-0005-0000-0000-0000DA780000}"/>
    <cellStyle name="Calculation 7 2 2 2" xfId="31226" xr:uid="{00000000-0005-0000-0000-0000DB780000}"/>
    <cellStyle name="Calculation 7 2 2_Essbase BS Tax Accounts EOY" xfId="31227" xr:uid="{00000000-0005-0000-0000-0000DC780000}"/>
    <cellStyle name="Calculation 7 2_Essbase BS Tax Accounts EOY" xfId="31228" xr:uid="{00000000-0005-0000-0000-0000DD780000}"/>
    <cellStyle name="Calculation 7 3" xfId="31229" xr:uid="{00000000-0005-0000-0000-0000DE780000}"/>
    <cellStyle name="Calculation 7 3 2" xfId="31230" xr:uid="{00000000-0005-0000-0000-0000DF780000}"/>
    <cellStyle name="Calculation 7 3 2 2" xfId="31231" xr:uid="{00000000-0005-0000-0000-0000E0780000}"/>
    <cellStyle name="Calculation 7 3 2_Essbase BS Tax Accounts EOY" xfId="31232" xr:uid="{00000000-0005-0000-0000-0000E1780000}"/>
    <cellStyle name="Calculation 7 3_Essbase BS Tax Accounts EOY" xfId="31233" xr:uid="{00000000-0005-0000-0000-0000E2780000}"/>
    <cellStyle name="Calculation 7 4" xfId="31234" xr:uid="{00000000-0005-0000-0000-0000E3780000}"/>
    <cellStyle name="Calculation 7 4 2" xfId="31235" xr:uid="{00000000-0005-0000-0000-0000E4780000}"/>
    <cellStyle name="Calculation 7 4_Essbase BS Tax Accounts EOY" xfId="31236" xr:uid="{00000000-0005-0000-0000-0000E5780000}"/>
    <cellStyle name="Calculation 7_Essbase BS Tax Accounts EOY" xfId="31237" xr:uid="{00000000-0005-0000-0000-0000E6780000}"/>
    <cellStyle name="Calculation 70" xfId="31238" xr:uid="{00000000-0005-0000-0000-0000E7780000}"/>
    <cellStyle name="Calculation 71" xfId="31239" xr:uid="{00000000-0005-0000-0000-0000E8780000}"/>
    <cellStyle name="Calculation 72" xfId="31240" xr:uid="{00000000-0005-0000-0000-0000E9780000}"/>
    <cellStyle name="Calculation 73" xfId="31241" xr:uid="{00000000-0005-0000-0000-0000EA780000}"/>
    <cellStyle name="Calculation 74" xfId="31242" xr:uid="{00000000-0005-0000-0000-0000EB780000}"/>
    <cellStyle name="Calculation 75" xfId="31243" xr:uid="{00000000-0005-0000-0000-0000EC780000}"/>
    <cellStyle name="Calculation 76" xfId="31244" xr:uid="{00000000-0005-0000-0000-0000ED780000}"/>
    <cellStyle name="Calculation 77" xfId="31245" xr:uid="{00000000-0005-0000-0000-0000EE780000}"/>
    <cellStyle name="Calculation 78" xfId="31246" xr:uid="{00000000-0005-0000-0000-0000EF780000}"/>
    <cellStyle name="Calculation 79" xfId="31247" xr:uid="{00000000-0005-0000-0000-0000F0780000}"/>
    <cellStyle name="Calculation 8" xfId="31248" xr:uid="{00000000-0005-0000-0000-0000F1780000}"/>
    <cellStyle name="Calculation 8 2" xfId="31249" xr:uid="{00000000-0005-0000-0000-0000F2780000}"/>
    <cellStyle name="Calculation 8 2 2" xfId="31250" xr:uid="{00000000-0005-0000-0000-0000F3780000}"/>
    <cellStyle name="Calculation 8 2 2 2" xfId="31251" xr:uid="{00000000-0005-0000-0000-0000F4780000}"/>
    <cellStyle name="Calculation 8 2 2_Essbase BS Tax Accounts EOY" xfId="31252" xr:uid="{00000000-0005-0000-0000-0000F5780000}"/>
    <cellStyle name="Calculation 8 2_Essbase BS Tax Accounts EOY" xfId="31253" xr:uid="{00000000-0005-0000-0000-0000F6780000}"/>
    <cellStyle name="Calculation 8 3" xfId="31254" xr:uid="{00000000-0005-0000-0000-0000F7780000}"/>
    <cellStyle name="Calculation 8 3 2" xfId="31255" xr:uid="{00000000-0005-0000-0000-0000F8780000}"/>
    <cellStyle name="Calculation 8 3 2 2" xfId="31256" xr:uid="{00000000-0005-0000-0000-0000F9780000}"/>
    <cellStyle name="Calculation 8 3 2_Essbase BS Tax Accounts EOY" xfId="31257" xr:uid="{00000000-0005-0000-0000-0000FA780000}"/>
    <cellStyle name="Calculation 8 3_Essbase BS Tax Accounts EOY" xfId="31258" xr:uid="{00000000-0005-0000-0000-0000FB780000}"/>
    <cellStyle name="Calculation 8 4" xfId="31259" xr:uid="{00000000-0005-0000-0000-0000FC780000}"/>
    <cellStyle name="Calculation 8 4 2" xfId="31260" xr:uid="{00000000-0005-0000-0000-0000FD780000}"/>
    <cellStyle name="Calculation 8 4_Essbase BS Tax Accounts EOY" xfId="31261" xr:uid="{00000000-0005-0000-0000-0000FE780000}"/>
    <cellStyle name="Calculation 8_Essbase BS Tax Accounts EOY" xfId="31262" xr:uid="{00000000-0005-0000-0000-0000FF780000}"/>
    <cellStyle name="Calculation 80" xfId="31263" xr:uid="{00000000-0005-0000-0000-000000790000}"/>
    <cellStyle name="Calculation 81" xfId="31264" xr:uid="{00000000-0005-0000-0000-000001790000}"/>
    <cellStyle name="Calculation 82" xfId="31265" xr:uid="{00000000-0005-0000-0000-000002790000}"/>
    <cellStyle name="Calculation 83" xfId="31266" xr:uid="{00000000-0005-0000-0000-000003790000}"/>
    <cellStyle name="Calculation 84" xfId="31267" xr:uid="{00000000-0005-0000-0000-000004790000}"/>
    <cellStyle name="Calculation 85" xfId="31268" xr:uid="{00000000-0005-0000-0000-000005790000}"/>
    <cellStyle name="Calculation 86" xfId="31269" xr:uid="{00000000-0005-0000-0000-000006790000}"/>
    <cellStyle name="Calculation 87" xfId="31270" xr:uid="{00000000-0005-0000-0000-000007790000}"/>
    <cellStyle name="Calculation 88" xfId="31271" xr:uid="{00000000-0005-0000-0000-000008790000}"/>
    <cellStyle name="Calculation 89" xfId="31272" xr:uid="{00000000-0005-0000-0000-000009790000}"/>
    <cellStyle name="Calculation 9" xfId="31273" xr:uid="{00000000-0005-0000-0000-00000A790000}"/>
    <cellStyle name="Calculation 9 2" xfId="31274" xr:uid="{00000000-0005-0000-0000-00000B790000}"/>
    <cellStyle name="Calculation 9 2 2" xfId="31275" xr:uid="{00000000-0005-0000-0000-00000C790000}"/>
    <cellStyle name="Calculation 9 2 2 2" xfId="31276" xr:uid="{00000000-0005-0000-0000-00000D790000}"/>
    <cellStyle name="Calculation 9 2 2_Essbase BS Tax Accounts EOY" xfId="31277" xr:uid="{00000000-0005-0000-0000-00000E790000}"/>
    <cellStyle name="Calculation 9 2_Essbase BS Tax Accounts EOY" xfId="31278" xr:uid="{00000000-0005-0000-0000-00000F790000}"/>
    <cellStyle name="Calculation 9 3" xfId="31279" xr:uid="{00000000-0005-0000-0000-000010790000}"/>
    <cellStyle name="Calculation 9 3 2" xfId="31280" xr:uid="{00000000-0005-0000-0000-000011790000}"/>
    <cellStyle name="Calculation 9 3 2 2" xfId="31281" xr:uid="{00000000-0005-0000-0000-000012790000}"/>
    <cellStyle name="Calculation 9 3 2_Essbase BS Tax Accounts EOY" xfId="31282" xr:uid="{00000000-0005-0000-0000-000013790000}"/>
    <cellStyle name="Calculation 9 3_Essbase BS Tax Accounts EOY" xfId="31283" xr:uid="{00000000-0005-0000-0000-000014790000}"/>
    <cellStyle name="Calculation 9 4" xfId="31284" xr:uid="{00000000-0005-0000-0000-000015790000}"/>
    <cellStyle name="Calculation 9 4 2" xfId="31285" xr:uid="{00000000-0005-0000-0000-000016790000}"/>
    <cellStyle name="Calculation 9 4_Essbase BS Tax Accounts EOY" xfId="31286" xr:uid="{00000000-0005-0000-0000-000017790000}"/>
    <cellStyle name="Calculation 9_Essbase BS Tax Accounts EOY" xfId="31287" xr:uid="{00000000-0005-0000-0000-000018790000}"/>
    <cellStyle name="Calculation 90" xfId="31288" xr:uid="{00000000-0005-0000-0000-000019790000}"/>
    <cellStyle name="Calculation 91" xfId="31289" xr:uid="{00000000-0005-0000-0000-00001A790000}"/>
    <cellStyle name="Calculation 92" xfId="31290" xr:uid="{00000000-0005-0000-0000-00001B790000}"/>
    <cellStyle name="Calculation 93" xfId="31291" xr:uid="{00000000-0005-0000-0000-00001C790000}"/>
    <cellStyle name="Calculation 94" xfId="31292" xr:uid="{00000000-0005-0000-0000-00001D790000}"/>
    <cellStyle name="Calculation 95" xfId="31293" xr:uid="{00000000-0005-0000-0000-00001E790000}"/>
    <cellStyle name="Calculation 96" xfId="31294" xr:uid="{00000000-0005-0000-0000-00001F790000}"/>
    <cellStyle name="Calculation 97" xfId="31295" xr:uid="{00000000-0005-0000-0000-000020790000}"/>
    <cellStyle name="Calculation 98" xfId="31296" xr:uid="{00000000-0005-0000-0000-000021790000}"/>
    <cellStyle name="Calculation 99" xfId="31297" xr:uid="{00000000-0005-0000-0000-000022790000}"/>
    <cellStyle name="Check Cell" xfId="30" builtinId="23" customBuiltin="1"/>
    <cellStyle name="Check Cell 10" xfId="31298" xr:uid="{00000000-0005-0000-0000-000024790000}"/>
    <cellStyle name="Check Cell 10 2" xfId="31299" xr:uid="{00000000-0005-0000-0000-000025790000}"/>
    <cellStyle name="Check Cell 10 2 2" xfId="31300" xr:uid="{00000000-0005-0000-0000-000026790000}"/>
    <cellStyle name="Check Cell 10 2 2 2" xfId="31301" xr:uid="{00000000-0005-0000-0000-000027790000}"/>
    <cellStyle name="Check Cell 10 2 2_Essbase BS Tax Accounts EOY" xfId="31302" xr:uid="{00000000-0005-0000-0000-000028790000}"/>
    <cellStyle name="Check Cell 10 2_Essbase BS Tax Accounts EOY" xfId="31303" xr:uid="{00000000-0005-0000-0000-000029790000}"/>
    <cellStyle name="Check Cell 10 3" xfId="31304" xr:uid="{00000000-0005-0000-0000-00002A790000}"/>
    <cellStyle name="Check Cell 10 3 2" xfId="31305" xr:uid="{00000000-0005-0000-0000-00002B790000}"/>
    <cellStyle name="Check Cell 10 3 2 2" xfId="31306" xr:uid="{00000000-0005-0000-0000-00002C790000}"/>
    <cellStyle name="Check Cell 10 3 2_Essbase BS Tax Accounts EOY" xfId="31307" xr:uid="{00000000-0005-0000-0000-00002D790000}"/>
    <cellStyle name="Check Cell 10 3_Essbase BS Tax Accounts EOY" xfId="31308" xr:uid="{00000000-0005-0000-0000-00002E790000}"/>
    <cellStyle name="Check Cell 10 4" xfId="31309" xr:uid="{00000000-0005-0000-0000-00002F790000}"/>
    <cellStyle name="Check Cell 10 4 2" xfId="31310" xr:uid="{00000000-0005-0000-0000-000030790000}"/>
    <cellStyle name="Check Cell 10 4_Essbase BS Tax Accounts EOY" xfId="31311" xr:uid="{00000000-0005-0000-0000-000031790000}"/>
    <cellStyle name="Check Cell 10_Essbase BS Tax Accounts EOY" xfId="31312" xr:uid="{00000000-0005-0000-0000-000032790000}"/>
    <cellStyle name="Check Cell 11" xfId="31313" xr:uid="{00000000-0005-0000-0000-000033790000}"/>
    <cellStyle name="Check Cell 11 2" xfId="31314" xr:uid="{00000000-0005-0000-0000-000034790000}"/>
    <cellStyle name="Check Cell 11 2 2" xfId="31315" xr:uid="{00000000-0005-0000-0000-000035790000}"/>
    <cellStyle name="Check Cell 11 2 2 2" xfId="31316" xr:uid="{00000000-0005-0000-0000-000036790000}"/>
    <cellStyle name="Check Cell 11 2 2_Essbase BS Tax Accounts EOY" xfId="31317" xr:uid="{00000000-0005-0000-0000-000037790000}"/>
    <cellStyle name="Check Cell 11 2_Essbase BS Tax Accounts EOY" xfId="31318" xr:uid="{00000000-0005-0000-0000-000038790000}"/>
    <cellStyle name="Check Cell 11 3" xfId="31319" xr:uid="{00000000-0005-0000-0000-000039790000}"/>
    <cellStyle name="Check Cell 11 3 2" xfId="31320" xr:uid="{00000000-0005-0000-0000-00003A790000}"/>
    <cellStyle name="Check Cell 11 3 2 2" xfId="31321" xr:uid="{00000000-0005-0000-0000-00003B790000}"/>
    <cellStyle name="Check Cell 11 3 2_Essbase BS Tax Accounts EOY" xfId="31322" xr:uid="{00000000-0005-0000-0000-00003C790000}"/>
    <cellStyle name="Check Cell 11 3_Essbase BS Tax Accounts EOY" xfId="31323" xr:uid="{00000000-0005-0000-0000-00003D790000}"/>
    <cellStyle name="Check Cell 11 4" xfId="31324" xr:uid="{00000000-0005-0000-0000-00003E790000}"/>
    <cellStyle name="Check Cell 11 4 2" xfId="31325" xr:uid="{00000000-0005-0000-0000-00003F790000}"/>
    <cellStyle name="Check Cell 11 4_Essbase BS Tax Accounts EOY" xfId="31326" xr:uid="{00000000-0005-0000-0000-000040790000}"/>
    <cellStyle name="Check Cell 11_Essbase BS Tax Accounts EOY" xfId="31327" xr:uid="{00000000-0005-0000-0000-000041790000}"/>
    <cellStyle name="Check Cell 12" xfId="31328" xr:uid="{00000000-0005-0000-0000-000042790000}"/>
    <cellStyle name="Check Cell 12 2" xfId="31329" xr:uid="{00000000-0005-0000-0000-000043790000}"/>
    <cellStyle name="Check Cell 12 2 2" xfId="31330" xr:uid="{00000000-0005-0000-0000-000044790000}"/>
    <cellStyle name="Check Cell 12 2 2 2" xfId="31331" xr:uid="{00000000-0005-0000-0000-000045790000}"/>
    <cellStyle name="Check Cell 12 2 2_Essbase BS Tax Accounts EOY" xfId="31332" xr:uid="{00000000-0005-0000-0000-000046790000}"/>
    <cellStyle name="Check Cell 12 2_Essbase BS Tax Accounts EOY" xfId="31333" xr:uid="{00000000-0005-0000-0000-000047790000}"/>
    <cellStyle name="Check Cell 12 3" xfId="31334" xr:uid="{00000000-0005-0000-0000-000048790000}"/>
    <cellStyle name="Check Cell 12 3 2" xfId="31335" xr:uid="{00000000-0005-0000-0000-000049790000}"/>
    <cellStyle name="Check Cell 12 3 2 2" xfId="31336" xr:uid="{00000000-0005-0000-0000-00004A790000}"/>
    <cellStyle name="Check Cell 12 3 2_Essbase BS Tax Accounts EOY" xfId="31337" xr:uid="{00000000-0005-0000-0000-00004B790000}"/>
    <cellStyle name="Check Cell 12 3_Essbase BS Tax Accounts EOY" xfId="31338" xr:uid="{00000000-0005-0000-0000-00004C790000}"/>
    <cellStyle name="Check Cell 12 4" xfId="31339" xr:uid="{00000000-0005-0000-0000-00004D790000}"/>
    <cellStyle name="Check Cell 12 4 2" xfId="31340" xr:uid="{00000000-0005-0000-0000-00004E790000}"/>
    <cellStyle name="Check Cell 12 4_Essbase BS Tax Accounts EOY" xfId="31341" xr:uid="{00000000-0005-0000-0000-00004F790000}"/>
    <cellStyle name="Check Cell 12_Essbase BS Tax Accounts EOY" xfId="31342" xr:uid="{00000000-0005-0000-0000-000050790000}"/>
    <cellStyle name="Check Cell 13" xfId="31343" xr:uid="{00000000-0005-0000-0000-000051790000}"/>
    <cellStyle name="Check Cell 13 2" xfId="31344" xr:uid="{00000000-0005-0000-0000-000052790000}"/>
    <cellStyle name="Check Cell 13 2 2" xfId="31345" xr:uid="{00000000-0005-0000-0000-000053790000}"/>
    <cellStyle name="Check Cell 13 2 2 2" xfId="31346" xr:uid="{00000000-0005-0000-0000-000054790000}"/>
    <cellStyle name="Check Cell 13 2 2_Essbase BS Tax Accounts EOY" xfId="31347" xr:uid="{00000000-0005-0000-0000-000055790000}"/>
    <cellStyle name="Check Cell 13 2_Essbase BS Tax Accounts EOY" xfId="31348" xr:uid="{00000000-0005-0000-0000-000056790000}"/>
    <cellStyle name="Check Cell 13 3" xfId="31349" xr:uid="{00000000-0005-0000-0000-000057790000}"/>
    <cellStyle name="Check Cell 13 3 2" xfId="31350" xr:uid="{00000000-0005-0000-0000-000058790000}"/>
    <cellStyle name="Check Cell 13 3 2 2" xfId="31351" xr:uid="{00000000-0005-0000-0000-000059790000}"/>
    <cellStyle name="Check Cell 13 3 2_Essbase BS Tax Accounts EOY" xfId="31352" xr:uid="{00000000-0005-0000-0000-00005A790000}"/>
    <cellStyle name="Check Cell 13 3_Essbase BS Tax Accounts EOY" xfId="31353" xr:uid="{00000000-0005-0000-0000-00005B790000}"/>
    <cellStyle name="Check Cell 13 4" xfId="31354" xr:uid="{00000000-0005-0000-0000-00005C790000}"/>
    <cellStyle name="Check Cell 13 4 2" xfId="31355" xr:uid="{00000000-0005-0000-0000-00005D790000}"/>
    <cellStyle name="Check Cell 13 4_Essbase BS Tax Accounts EOY" xfId="31356" xr:uid="{00000000-0005-0000-0000-00005E790000}"/>
    <cellStyle name="Check Cell 13_Essbase BS Tax Accounts EOY" xfId="31357" xr:uid="{00000000-0005-0000-0000-00005F790000}"/>
    <cellStyle name="Check Cell 14" xfId="31358" xr:uid="{00000000-0005-0000-0000-000060790000}"/>
    <cellStyle name="Check Cell 14 2" xfId="31359" xr:uid="{00000000-0005-0000-0000-000061790000}"/>
    <cellStyle name="Check Cell 14 2 2" xfId="31360" xr:uid="{00000000-0005-0000-0000-000062790000}"/>
    <cellStyle name="Check Cell 14 2 2 2" xfId="31361" xr:uid="{00000000-0005-0000-0000-000063790000}"/>
    <cellStyle name="Check Cell 14 2 2_Essbase BS Tax Accounts EOY" xfId="31362" xr:uid="{00000000-0005-0000-0000-000064790000}"/>
    <cellStyle name="Check Cell 14 2_Essbase BS Tax Accounts EOY" xfId="31363" xr:uid="{00000000-0005-0000-0000-000065790000}"/>
    <cellStyle name="Check Cell 14 3" xfId="31364" xr:uid="{00000000-0005-0000-0000-000066790000}"/>
    <cellStyle name="Check Cell 14 3 2" xfId="31365" xr:uid="{00000000-0005-0000-0000-000067790000}"/>
    <cellStyle name="Check Cell 14 3 2 2" xfId="31366" xr:uid="{00000000-0005-0000-0000-000068790000}"/>
    <cellStyle name="Check Cell 14 3 2_Essbase BS Tax Accounts EOY" xfId="31367" xr:uid="{00000000-0005-0000-0000-000069790000}"/>
    <cellStyle name="Check Cell 14 3_Essbase BS Tax Accounts EOY" xfId="31368" xr:uid="{00000000-0005-0000-0000-00006A790000}"/>
    <cellStyle name="Check Cell 14 4" xfId="31369" xr:uid="{00000000-0005-0000-0000-00006B790000}"/>
    <cellStyle name="Check Cell 14 4 2" xfId="31370" xr:uid="{00000000-0005-0000-0000-00006C790000}"/>
    <cellStyle name="Check Cell 14 4_Essbase BS Tax Accounts EOY" xfId="31371" xr:uid="{00000000-0005-0000-0000-00006D790000}"/>
    <cellStyle name="Check Cell 14_Essbase BS Tax Accounts EOY" xfId="31372" xr:uid="{00000000-0005-0000-0000-00006E790000}"/>
    <cellStyle name="Check Cell 15" xfId="31373" xr:uid="{00000000-0005-0000-0000-00006F790000}"/>
    <cellStyle name="Check Cell 15 2" xfId="31374" xr:uid="{00000000-0005-0000-0000-000070790000}"/>
    <cellStyle name="Check Cell 15 2 2" xfId="31375" xr:uid="{00000000-0005-0000-0000-000071790000}"/>
    <cellStyle name="Check Cell 15 2 2 2" xfId="31376" xr:uid="{00000000-0005-0000-0000-000072790000}"/>
    <cellStyle name="Check Cell 15 2 2_Essbase BS Tax Accounts EOY" xfId="31377" xr:uid="{00000000-0005-0000-0000-000073790000}"/>
    <cellStyle name="Check Cell 15 2_Essbase BS Tax Accounts EOY" xfId="31378" xr:uid="{00000000-0005-0000-0000-000074790000}"/>
    <cellStyle name="Check Cell 15 3" xfId="31379" xr:uid="{00000000-0005-0000-0000-000075790000}"/>
    <cellStyle name="Check Cell 15 3 2" xfId="31380" xr:uid="{00000000-0005-0000-0000-000076790000}"/>
    <cellStyle name="Check Cell 15 3 2 2" xfId="31381" xr:uid="{00000000-0005-0000-0000-000077790000}"/>
    <cellStyle name="Check Cell 15 3 2_Essbase BS Tax Accounts EOY" xfId="31382" xr:uid="{00000000-0005-0000-0000-000078790000}"/>
    <cellStyle name="Check Cell 15 3_Essbase BS Tax Accounts EOY" xfId="31383" xr:uid="{00000000-0005-0000-0000-000079790000}"/>
    <cellStyle name="Check Cell 15 4" xfId="31384" xr:uid="{00000000-0005-0000-0000-00007A790000}"/>
    <cellStyle name="Check Cell 15 4 2" xfId="31385" xr:uid="{00000000-0005-0000-0000-00007B790000}"/>
    <cellStyle name="Check Cell 15 4_Essbase BS Tax Accounts EOY" xfId="31386" xr:uid="{00000000-0005-0000-0000-00007C790000}"/>
    <cellStyle name="Check Cell 15_Essbase BS Tax Accounts EOY" xfId="31387" xr:uid="{00000000-0005-0000-0000-00007D790000}"/>
    <cellStyle name="Check Cell 16" xfId="31388" xr:uid="{00000000-0005-0000-0000-00007E790000}"/>
    <cellStyle name="Check Cell 16 2" xfId="31389" xr:uid="{00000000-0005-0000-0000-00007F790000}"/>
    <cellStyle name="Check Cell 16 2 2" xfId="31390" xr:uid="{00000000-0005-0000-0000-000080790000}"/>
    <cellStyle name="Check Cell 16 2 2 2" xfId="31391" xr:uid="{00000000-0005-0000-0000-000081790000}"/>
    <cellStyle name="Check Cell 16 2 2_Essbase BS Tax Accounts EOY" xfId="31392" xr:uid="{00000000-0005-0000-0000-000082790000}"/>
    <cellStyle name="Check Cell 16 2_Essbase BS Tax Accounts EOY" xfId="31393" xr:uid="{00000000-0005-0000-0000-000083790000}"/>
    <cellStyle name="Check Cell 16 3" xfId="31394" xr:uid="{00000000-0005-0000-0000-000084790000}"/>
    <cellStyle name="Check Cell 16 3 2" xfId="31395" xr:uid="{00000000-0005-0000-0000-000085790000}"/>
    <cellStyle name="Check Cell 16 3 2 2" xfId="31396" xr:uid="{00000000-0005-0000-0000-000086790000}"/>
    <cellStyle name="Check Cell 16 3 2_Essbase BS Tax Accounts EOY" xfId="31397" xr:uid="{00000000-0005-0000-0000-000087790000}"/>
    <cellStyle name="Check Cell 16 3_Essbase BS Tax Accounts EOY" xfId="31398" xr:uid="{00000000-0005-0000-0000-000088790000}"/>
    <cellStyle name="Check Cell 16 4" xfId="31399" xr:uid="{00000000-0005-0000-0000-000089790000}"/>
    <cellStyle name="Check Cell 16 4 2" xfId="31400" xr:uid="{00000000-0005-0000-0000-00008A790000}"/>
    <cellStyle name="Check Cell 16 4_Essbase BS Tax Accounts EOY" xfId="31401" xr:uid="{00000000-0005-0000-0000-00008B790000}"/>
    <cellStyle name="Check Cell 16_Essbase BS Tax Accounts EOY" xfId="31402" xr:uid="{00000000-0005-0000-0000-00008C790000}"/>
    <cellStyle name="Check Cell 17" xfId="31403" xr:uid="{00000000-0005-0000-0000-00008D790000}"/>
    <cellStyle name="Check Cell 17 2" xfId="31404" xr:uid="{00000000-0005-0000-0000-00008E790000}"/>
    <cellStyle name="Check Cell 17 2 2" xfId="31405" xr:uid="{00000000-0005-0000-0000-00008F790000}"/>
    <cellStyle name="Check Cell 17 2 2 2" xfId="31406" xr:uid="{00000000-0005-0000-0000-000090790000}"/>
    <cellStyle name="Check Cell 17 2 2_Essbase BS Tax Accounts EOY" xfId="31407" xr:uid="{00000000-0005-0000-0000-000091790000}"/>
    <cellStyle name="Check Cell 17 2_Essbase BS Tax Accounts EOY" xfId="31408" xr:uid="{00000000-0005-0000-0000-000092790000}"/>
    <cellStyle name="Check Cell 17 3" xfId="31409" xr:uid="{00000000-0005-0000-0000-000093790000}"/>
    <cellStyle name="Check Cell 17 3 2" xfId="31410" xr:uid="{00000000-0005-0000-0000-000094790000}"/>
    <cellStyle name="Check Cell 17 3 2 2" xfId="31411" xr:uid="{00000000-0005-0000-0000-000095790000}"/>
    <cellStyle name="Check Cell 17 3 2_Essbase BS Tax Accounts EOY" xfId="31412" xr:uid="{00000000-0005-0000-0000-000096790000}"/>
    <cellStyle name="Check Cell 17 3_Essbase BS Tax Accounts EOY" xfId="31413" xr:uid="{00000000-0005-0000-0000-000097790000}"/>
    <cellStyle name="Check Cell 17 4" xfId="31414" xr:uid="{00000000-0005-0000-0000-000098790000}"/>
    <cellStyle name="Check Cell 17 4 2" xfId="31415" xr:uid="{00000000-0005-0000-0000-000099790000}"/>
    <cellStyle name="Check Cell 17 4_Essbase BS Tax Accounts EOY" xfId="31416" xr:uid="{00000000-0005-0000-0000-00009A790000}"/>
    <cellStyle name="Check Cell 17_Essbase BS Tax Accounts EOY" xfId="31417" xr:uid="{00000000-0005-0000-0000-00009B790000}"/>
    <cellStyle name="Check Cell 18" xfId="31418" xr:uid="{00000000-0005-0000-0000-00009C790000}"/>
    <cellStyle name="Check Cell 18 2" xfId="31419" xr:uid="{00000000-0005-0000-0000-00009D790000}"/>
    <cellStyle name="Check Cell 18 2 2" xfId="31420" xr:uid="{00000000-0005-0000-0000-00009E790000}"/>
    <cellStyle name="Check Cell 18 2 2 2" xfId="31421" xr:uid="{00000000-0005-0000-0000-00009F790000}"/>
    <cellStyle name="Check Cell 18 2 2_Essbase BS Tax Accounts EOY" xfId="31422" xr:uid="{00000000-0005-0000-0000-0000A0790000}"/>
    <cellStyle name="Check Cell 18 2_Essbase BS Tax Accounts EOY" xfId="31423" xr:uid="{00000000-0005-0000-0000-0000A1790000}"/>
    <cellStyle name="Check Cell 18 3" xfId="31424" xr:uid="{00000000-0005-0000-0000-0000A2790000}"/>
    <cellStyle name="Check Cell 18 3 2" xfId="31425" xr:uid="{00000000-0005-0000-0000-0000A3790000}"/>
    <cellStyle name="Check Cell 18 3 2 2" xfId="31426" xr:uid="{00000000-0005-0000-0000-0000A4790000}"/>
    <cellStyle name="Check Cell 18 3 2_Essbase BS Tax Accounts EOY" xfId="31427" xr:uid="{00000000-0005-0000-0000-0000A5790000}"/>
    <cellStyle name="Check Cell 18 3_Essbase BS Tax Accounts EOY" xfId="31428" xr:uid="{00000000-0005-0000-0000-0000A6790000}"/>
    <cellStyle name="Check Cell 18 4" xfId="31429" xr:uid="{00000000-0005-0000-0000-0000A7790000}"/>
    <cellStyle name="Check Cell 18 4 2" xfId="31430" xr:uid="{00000000-0005-0000-0000-0000A8790000}"/>
    <cellStyle name="Check Cell 18 4_Essbase BS Tax Accounts EOY" xfId="31431" xr:uid="{00000000-0005-0000-0000-0000A9790000}"/>
    <cellStyle name="Check Cell 18_Essbase BS Tax Accounts EOY" xfId="31432" xr:uid="{00000000-0005-0000-0000-0000AA790000}"/>
    <cellStyle name="Check Cell 19" xfId="31433" xr:uid="{00000000-0005-0000-0000-0000AB790000}"/>
    <cellStyle name="Check Cell 19 2" xfId="31434" xr:uid="{00000000-0005-0000-0000-0000AC790000}"/>
    <cellStyle name="Check Cell 19 2 2" xfId="31435" xr:uid="{00000000-0005-0000-0000-0000AD790000}"/>
    <cellStyle name="Check Cell 19 2 2 2" xfId="31436" xr:uid="{00000000-0005-0000-0000-0000AE790000}"/>
    <cellStyle name="Check Cell 19 2 2_Essbase BS Tax Accounts EOY" xfId="31437" xr:uid="{00000000-0005-0000-0000-0000AF790000}"/>
    <cellStyle name="Check Cell 19 2_Essbase BS Tax Accounts EOY" xfId="31438" xr:uid="{00000000-0005-0000-0000-0000B0790000}"/>
    <cellStyle name="Check Cell 19 3" xfId="31439" xr:uid="{00000000-0005-0000-0000-0000B1790000}"/>
    <cellStyle name="Check Cell 19 3 2" xfId="31440" xr:uid="{00000000-0005-0000-0000-0000B2790000}"/>
    <cellStyle name="Check Cell 19 3 2 2" xfId="31441" xr:uid="{00000000-0005-0000-0000-0000B3790000}"/>
    <cellStyle name="Check Cell 19 3 2_Essbase BS Tax Accounts EOY" xfId="31442" xr:uid="{00000000-0005-0000-0000-0000B4790000}"/>
    <cellStyle name="Check Cell 19 3_Essbase BS Tax Accounts EOY" xfId="31443" xr:uid="{00000000-0005-0000-0000-0000B5790000}"/>
    <cellStyle name="Check Cell 19 4" xfId="31444" xr:uid="{00000000-0005-0000-0000-0000B6790000}"/>
    <cellStyle name="Check Cell 19 4 2" xfId="31445" xr:uid="{00000000-0005-0000-0000-0000B7790000}"/>
    <cellStyle name="Check Cell 19 4_Essbase BS Tax Accounts EOY" xfId="31446" xr:uid="{00000000-0005-0000-0000-0000B8790000}"/>
    <cellStyle name="Check Cell 19_Essbase BS Tax Accounts EOY" xfId="31447" xr:uid="{00000000-0005-0000-0000-0000B9790000}"/>
    <cellStyle name="Check Cell 2" xfId="31448" xr:uid="{00000000-0005-0000-0000-0000BA790000}"/>
    <cellStyle name="Check Cell 2 2" xfId="31449" xr:uid="{00000000-0005-0000-0000-0000BB790000}"/>
    <cellStyle name="Check Cell 2 2 2" xfId="31450" xr:uid="{00000000-0005-0000-0000-0000BC790000}"/>
    <cellStyle name="Check Cell 2 2 2 2" xfId="31451" xr:uid="{00000000-0005-0000-0000-0000BD790000}"/>
    <cellStyle name="Check Cell 2 2 2 2 2" xfId="31452" xr:uid="{00000000-0005-0000-0000-0000BE790000}"/>
    <cellStyle name="Check Cell 2 2 2 2_Essbase BS Tax Accounts EOY" xfId="31453" xr:uid="{00000000-0005-0000-0000-0000BF790000}"/>
    <cellStyle name="Check Cell 2 2 2_Essbase BS Tax Accounts EOY" xfId="31454" xr:uid="{00000000-0005-0000-0000-0000C0790000}"/>
    <cellStyle name="Check Cell 2 2 3" xfId="31455" xr:uid="{00000000-0005-0000-0000-0000C1790000}"/>
    <cellStyle name="Check Cell 2 2 3 2" xfId="31456" xr:uid="{00000000-0005-0000-0000-0000C2790000}"/>
    <cellStyle name="Check Cell 2 2 3 2 2" xfId="31457" xr:uid="{00000000-0005-0000-0000-0000C3790000}"/>
    <cellStyle name="Check Cell 2 2 3 2_Essbase BS Tax Accounts EOY" xfId="31458" xr:uid="{00000000-0005-0000-0000-0000C4790000}"/>
    <cellStyle name="Check Cell 2 2 3_Essbase BS Tax Accounts EOY" xfId="31459" xr:uid="{00000000-0005-0000-0000-0000C5790000}"/>
    <cellStyle name="Check Cell 2 2 4" xfId="31460" xr:uid="{00000000-0005-0000-0000-0000C6790000}"/>
    <cellStyle name="Check Cell 2 2 4 2" xfId="31461" xr:uid="{00000000-0005-0000-0000-0000C7790000}"/>
    <cellStyle name="Check Cell 2 2 4_Essbase BS Tax Accounts EOY" xfId="31462" xr:uid="{00000000-0005-0000-0000-0000C8790000}"/>
    <cellStyle name="Check Cell 2 2_Essbase BS Tax Accounts EOY" xfId="31463" xr:uid="{00000000-0005-0000-0000-0000C9790000}"/>
    <cellStyle name="Check Cell 2 3" xfId="31464" xr:uid="{00000000-0005-0000-0000-0000CA790000}"/>
    <cellStyle name="Check Cell 2 3 2" xfId="31465" xr:uid="{00000000-0005-0000-0000-0000CB790000}"/>
    <cellStyle name="Check Cell 2 3 2 2" xfId="31466" xr:uid="{00000000-0005-0000-0000-0000CC790000}"/>
    <cellStyle name="Check Cell 2 3 2 2 2" xfId="31467" xr:uid="{00000000-0005-0000-0000-0000CD790000}"/>
    <cellStyle name="Check Cell 2 3 2 2_Essbase BS Tax Accounts EOY" xfId="31468" xr:uid="{00000000-0005-0000-0000-0000CE790000}"/>
    <cellStyle name="Check Cell 2 3 2_Essbase BS Tax Accounts EOY" xfId="31469" xr:uid="{00000000-0005-0000-0000-0000CF790000}"/>
    <cellStyle name="Check Cell 2 3 3" xfId="31470" xr:uid="{00000000-0005-0000-0000-0000D0790000}"/>
    <cellStyle name="Check Cell 2 3 3 2" xfId="31471" xr:uid="{00000000-0005-0000-0000-0000D1790000}"/>
    <cellStyle name="Check Cell 2 3 3 2 2" xfId="31472" xr:uid="{00000000-0005-0000-0000-0000D2790000}"/>
    <cellStyle name="Check Cell 2 3 3 2_Essbase BS Tax Accounts EOY" xfId="31473" xr:uid="{00000000-0005-0000-0000-0000D3790000}"/>
    <cellStyle name="Check Cell 2 3 3_Essbase BS Tax Accounts EOY" xfId="31474" xr:uid="{00000000-0005-0000-0000-0000D4790000}"/>
    <cellStyle name="Check Cell 2 3 4" xfId="31475" xr:uid="{00000000-0005-0000-0000-0000D5790000}"/>
    <cellStyle name="Check Cell 2 3 4 2" xfId="31476" xr:uid="{00000000-0005-0000-0000-0000D6790000}"/>
    <cellStyle name="Check Cell 2 3 4 2 2" xfId="31477" xr:uid="{00000000-0005-0000-0000-0000D7790000}"/>
    <cellStyle name="Check Cell 2 3 4 2_Essbase BS Tax Accounts EOY" xfId="31478" xr:uid="{00000000-0005-0000-0000-0000D8790000}"/>
    <cellStyle name="Check Cell 2 3 4 3" xfId="31479" xr:uid="{00000000-0005-0000-0000-0000D9790000}"/>
    <cellStyle name="Check Cell 2 3 4_Essbase BS Tax Accounts EOY" xfId="31480" xr:uid="{00000000-0005-0000-0000-0000DA790000}"/>
    <cellStyle name="Check Cell 2 3 5" xfId="31481" xr:uid="{00000000-0005-0000-0000-0000DB790000}"/>
    <cellStyle name="Check Cell 2 3 5 2" xfId="31482" xr:uid="{00000000-0005-0000-0000-0000DC790000}"/>
    <cellStyle name="Check Cell 2 3 5_Essbase BS Tax Accounts EOY" xfId="31483" xr:uid="{00000000-0005-0000-0000-0000DD790000}"/>
    <cellStyle name="Check Cell 2 3 6" xfId="31484" xr:uid="{00000000-0005-0000-0000-0000DE790000}"/>
    <cellStyle name="Check Cell 2 3_Basis Info" xfId="31485" xr:uid="{00000000-0005-0000-0000-0000DF790000}"/>
    <cellStyle name="Check Cell 2 4" xfId="31486" xr:uid="{00000000-0005-0000-0000-0000E0790000}"/>
    <cellStyle name="Check Cell 2 4 2" xfId="31487" xr:uid="{00000000-0005-0000-0000-0000E1790000}"/>
    <cellStyle name="Check Cell 2 4 2 2" xfId="31488" xr:uid="{00000000-0005-0000-0000-0000E2790000}"/>
    <cellStyle name="Check Cell 2 4 2_Essbase BS Tax Accounts EOY" xfId="31489" xr:uid="{00000000-0005-0000-0000-0000E3790000}"/>
    <cellStyle name="Check Cell 2 4 3" xfId="31490" xr:uid="{00000000-0005-0000-0000-0000E4790000}"/>
    <cellStyle name="Check Cell 2 4_Essbase BS Tax Accounts EOY" xfId="31491" xr:uid="{00000000-0005-0000-0000-0000E5790000}"/>
    <cellStyle name="Check Cell 2 5" xfId="31492" xr:uid="{00000000-0005-0000-0000-0000E6790000}"/>
    <cellStyle name="Check Cell 2 5 2" xfId="31493" xr:uid="{00000000-0005-0000-0000-0000E7790000}"/>
    <cellStyle name="Check Cell 2 5_Essbase BS Tax Accounts EOY" xfId="31494" xr:uid="{00000000-0005-0000-0000-0000E8790000}"/>
    <cellStyle name="Check Cell 2 6" xfId="31495" xr:uid="{00000000-0005-0000-0000-0000E9790000}"/>
    <cellStyle name="Check Cell 2 7" xfId="31496" xr:uid="{00000000-0005-0000-0000-0000EA790000}"/>
    <cellStyle name="Check Cell 2_Essbase BS Tax Accounts EOY" xfId="31497" xr:uid="{00000000-0005-0000-0000-0000EB790000}"/>
    <cellStyle name="Check Cell 20" xfId="31498" xr:uid="{00000000-0005-0000-0000-0000EC790000}"/>
    <cellStyle name="Check Cell 20 2" xfId="31499" xr:uid="{00000000-0005-0000-0000-0000ED790000}"/>
    <cellStyle name="Check Cell 20 2 2" xfId="31500" xr:uid="{00000000-0005-0000-0000-0000EE790000}"/>
    <cellStyle name="Check Cell 20 2 2 2" xfId="31501" xr:uid="{00000000-0005-0000-0000-0000EF790000}"/>
    <cellStyle name="Check Cell 20 2 2_Essbase BS Tax Accounts EOY" xfId="31502" xr:uid="{00000000-0005-0000-0000-0000F0790000}"/>
    <cellStyle name="Check Cell 20 2_Essbase BS Tax Accounts EOY" xfId="31503" xr:uid="{00000000-0005-0000-0000-0000F1790000}"/>
    <cellStyle name="Check Cell 20 3" xfId="31504" xr:uid="{00000000-0005-0000-0000-0000F2790000}"/>
    <cellStyle name="Check Cell 20 3 2" xfId="31505" xr:uid="{00000000-0005-0000-0000-0000F3790000}"/>
    <cellStyle name="Check Cell 20 3 2 2" xfId="31506" xr:uid="{00000000-0005-0000-0000-0000F4790000}"/>
    <cellStyle name="Check Cell 20 3 2_Essbase BS Tax Accounts EOY" xfId="31507" xr:uid="{00000000-0005-0000-0000-0000F5790000}"/>
    <cellStyle name="Check Cell 20 3_Essbase BS Tax Accounts EOY" xfId="31508" xr:uid="{00000000-0005-0000-0000-0000F6790000}"/>
    <cellStyle name="Check Cell 20 4" xfId="31509" xr:uid="{00000000-0005-0000-0000-0000F7790000}"/>
    <cellStyle name="Check Cell 20 4 2" xfId="31510" xr:uid="{00000000-0005-0000-0000-0000F8790000}"/>
    <cellStyle name="Check Cell 20 4_Essbase BS Tax Accounts EOY" xfId="31511" xr:uid="{00000000-0005-0000-0000-0000F9790000}"/>
    <cellStyle name="Check Cell 20_Essbase BS Tax Accounts EOY" xfId="31512" xr:uid="{00000000-0005-0000-0000-0000FA790000}"/>
    <cellStyle name="Check Cell 21" xfId="31513" xr:uid="{00000000-0005-0000-0000-0000FB790000}"/>
    <cellStyle name="Check Cell 21 2" xfId="31514" xr:uid="{00000000-0005-0000-0000-0000FC790000}"/>
    <cellStyle name="Check Cell 21 2 2" xfId="31515" xr:uid="{00000000-0005-0000-0000-0000FD790000}"/>
    <cellStyle name="Check Cell 21 2 2 2" xfId="31516" xr:uid="{00000000-0005-0000-0000-0000FE790000}"/>
    <cellStyle name="Check Cell 21 2 2_Essbase BS Tax Accounts EOY" xfId="31517" xr:uid="{00000000-0005-0000-0000-0000FF790000}"/>
    <cellStyle name="Check Cell 21 2_Essbase BS Tax Accounts EOY" xfId="31518" xr:uid="{00000000-0005-0000-0000-0000007A0000}"/>
    <cellStyle name="Check Cell 21 3" xfId="31519" xr:uid="{00000000-0005-0000-0000-0000017A0000}"/>
    <cellStyle name="Check Cell 21 3 2" xfId="31520" xr:uid="{00000000-0005-0000-0000-0000027A0000}"/>
    <cellStyle name="Check Cell 21 3 2 2" xfId="31521" xr:uid="{00000000-0005-0000-0000-0000037A0000}"/>
    <cellStyle name="Check Cell 21 3 2_Essbase BS Tax Accounts EOY" xfId="31522" xr:uid="{00000000-0005-0000-0000-0000047A0000}"/>
    <cellStyle name="Check Cell 21 3_Essbase BS Tax Accounts EOY" xfId="31523" xr:uid="{00000000-0005-0000-0000-0000057A0000}"/>
    <cellStyle name="Check Cell 21 4" xfId="31524" xr:uid="{00000000-0005-0000-0000-0000067A0000}"/>
    <cellStyle name="Check Cell 21 4 2" xfId="31525" xr:uid="{00000000-0005-0000-0000-0000077A0000}"/>
    <cellStyle name="Check Cell 21 4_Essbase BS Tax Accounts EOY" xfId="31526" xr:uid="{00000000-0005-0000-0000-0000087A0000}"/>
    <cellStyle name="Check Cell 21_Essbase BS Tax Accounts EOY" xfId="31527" xr:uid="{00000000-0005-0000-0000-0000097A0000}"/>
    <cellStyle name="Check Cell 22" xfId="31528" xr:uid="{00000000-0005-0000-0000-00000A7A0000}"/>
    <cellStyle name="Check Cell 22 2" xfId="31529" xr:uid="{00000000-0005-0000-0000-00000B7A0000}"/>
    <cellStyle name="Check Cell 22 2 2" xfId="31530" xr:uid="{00000000-0005-0000-0000-00000C7A0000}"/>
    <cellStyle name="Check Cell 22 2 2 2" xfId="31531" xr:uid="{00000000-0005-0000-0000-00000D7A0000}"/>
    <cellStyle name="Check Cell 22 2 2_Essbase BS Tax Accounts EOY" xfId="31532" xr:uid="{00000000-0005-0000-0000-00000E7A0000}"/>
    <cellStyle name="Check Cell 22 2_Essbase BS Tax Accounts EOY" xfId="31533" xr:uid="{00000000-0005-0000-0000-00000F7A0000}"/>
    <cellStyle name="Check Cell 22 3" xfId="31534" xr:uid="{00000000-0005-0000-0000-0000107A0000}"/>
    <cellStyle name="Check Cell 22 3 2" xfId="31535" xr:uid="{00000000-0005-0000-0000-0000117A0000}"/>
    <cellStyle name="Check Cell 22 3 2 2" xfId="31536" xr:uid="{00000000-0005-0000-0000-0000127A0000}"/>
    <cellStyle name="Check Cell 22 3 2_Essbase BS Tax Accounts EOY" xfId="31537" xr:uid="{00000000-0005-0000-0000-0000137A0000}"/>
    <cellStyle name="Check Cell 22 3_Essbase BS Tax Accounts EOY" xfId="31538" xr:uid="{00000000-0005-0000-0000-0000147A0000}"/>
    <cellStyle name="Check Cell 22 4" xfId="31539" xr:uid="{00000000-0005-0000-0000-0000157A0000}"/>
    <cellStyle name="Check Cell 22 4 2" xfId="31540" xr:uid="{00000000-0005-0000-0000-0000167A0000}"/>
    <cellStyle name="Check Cell 22 4_Essbase BS Tax Accounts EOY" xfId="31541" xr:uid="{00000000-0005-0000-0000-0000177A0000}"/>
    <cellStyle name="Check Cell 22_Essbase BS Tax Accounts EOY" xfId="31542" xr:uid="{00000000-0005-0000-0000-0000187A0000}"/>
    <cellStyle name="Check Cell 23" xfId="31543" xr:uid="{00000000-0005-0000-0000-0000197A0000}"/>
    <cellStyle name="Check Cell 23 2" xfId="31544" xr:uid="{00000000-0005-0000-0000-00001A7A0000}"/>
    <cellStyle name="Check Cell 23 2 2" xfId="31545" xr:uid="{00000000-0005-0000-0000-00001B7A0000}"/>
    <cellStyle name="Check Cell 23 2 2 2" xfId="31546" xr:uid="{00000000-0005-0000-0000-00001C7A0000}"/>
    <cellStyle name="Check Cell 23 2 2_Essbase BS Tax Accounts EOY" xfId="31547" xr:uid="{00000000-0005-0000-0000-00001D7A0000}"/>
    <cellStyle name="Check Cell 23 2_Essbase BS Tax Accounts EOY" xfId="31548" xr:uid="{00000000-0005-0000-0000-00001E7A0000}"/>
    <cellStyle name="Check Cell 23 3" xfId="31549" xr:uid="{00000000-0005-0000-0000-00001F7A0000}"/>
    <cellStyle name="Check Cell 23 3 2" xfId="31550" xr:uid="{00000000-0005-0000-0000-0000207A0000}"/>
    <cellStyle name="Check Cell 23 3 2 2" xfId="31551" xr:uid="{00000000-0005-0000-0000-0000217A0000}"/>
    <cellStyle name="Check Cell 23 3 2_Essbase BS Tax Accounts EOY" xfId="31552" xr:uid="{00000000-0005-0000-0000-0000227A0000}"/>
    <cellStyle name="Check Cell 23 3_Essbase BS Tax Accounts EOY" xfId="31553" xr:uid="{00000000-0005-0000-0000-0000237A0000}"/>
    <cellStyle name="Check Cell 23 4" xfId="31554" xr:uid="{00000000-0005-0000-0000-0000247A0000}"/>
    <cellStyle name="Check Cell 23 4 2" xfId="31555" xr:uid="{00000000-0005-0000-0000-0000257A0000}"/>
    <cellStyle name="Check Cell 23 4 2 2" xfId="31556" xr:uid="{00000000-0005-0000-0000-0000267A0000}"/>
    <cellStyle name="Check Cell 23 4 2_Essbase BS Tax Accounts EOY" xfId="31557" xr:uid="{00000000-0005-0000-0000-0000277A0000}"/>
    <cellStyle name="Check Cell 23 4_Essbase BS Tax Accounts EOY" xfId="31558" xr:uid="{00000000-0005-0000-0000-0000287A0000}"/>
    <cellStyle name="Check Cell 23 5" xfId="31559" xr:uid="{00000000-0005-0000-0000-0000297A0000}"/>
    <cellStyle name="Check Cell 23 5 2" xfId="31560" xr:uid="{00000000-0005-0000-0000-00002A7A0000}"/>
    <cellStyle name="Check Cell 23 5_Essbase BS Tax Accounts EOY" xfId="31561" xr:uid="{00000000-0005-0000-0000-00002B7A0000}"/>
    <cellStyle name="Check Cell 23_Essbase BS Tax Accounts EOY" xfId="31562" xr:uid="{00000000-0005-0000-0000-00002C7A0000}"/>
    <cellStyle name="Check Cell 24" xfId="31563" xr:uid="{00000000-0005-0000-0000-00002D7A0000}"/>
    <cellStyle name="Check Cell 24 2" xfId="31564" xr:uid="{00000000-0005-0000-0000-00002E7A0000}"/>
    <cellStyle name="Check Cell 24 2 2" xfId="31565" xr:uid="{00000000-0005-0000-0000-00002F7A0000}"/>
    <cellStyle name="Check Cell 24 2 2 2" xfId="31566" xr:uid="{00000000-0005-0000-0000-0000307A0000}"/>
    <cellStyle name="Check Cell 24 2 2 2 2" xfId="31567" xr:uid="{00000000-0005-0000-0000-0000317A0000}"/>
    <cellStyle name="Check Cell 24 2 2 2_Essbase BS Tax Accounts EOY" xfId="31568" xr:uid="{00000000-0005-0000-0000-0000327A0000}"/>
    <cellStyle name="Check Cell 24 2 2_Essbase BS Tax Accounts EOY" xfId="31569" xr:uid="{00000000-0005-0000-0000-0000337A0000}"/>
    <cellStyle name="Check Cell 24 2 3" xfId="31570" xr:uid="{00000000-0005-0000-0000-0000347A0000}"/>
    <cellStyle name="Check Cell 24 2 3 2" xfId="31571" xr:uid="{00000000-0005-0000-0000-0000357A0000}"/>
    <cellStyle name="Check Cell 24 2 3_Essbase BS Tax Accounts EOY" xfId="31572" xr:uid="{00000000-0005-0000-0000-0000367A0000}"/>
    <cellStyle name="Check Cell 24 2 4" xfId="31573" xr:uid="{00000000-0005-0000-0000-0000377A0000}"/>
    <cellStyle name="Check Cell 24 2 5" xfId="31574" xr:uid="{00000000-0005-0000-0000-0000387A0000}"/>
    <cellStyle name="Check Cell 24 2 6" xfId="31575" xr:uid="{00000000-0005-0000-0000-0000397A0000}"/>
    <cellStyle name="Check Cell 24 2 7" xfId="31576" xr:uid="{00000000-0005-0000-0000-00003A7A0000}"/>
    <cellStyle name="Check Cell 24 2_Essbase BS Tax Accounts EOY" xfId="31577" xr:uid="{00000000-0005-0000-0000-00003B7A0000}"/>
    <cellStyle name="Check Cell 24 3" xfId="31578" xr:uid="{00000000-0005-0000-0000-00003C7A0000}"/>
    <cellStyle name="Check Cell 24 3 2" xfId="31579" xr:uid="{00000000-0005-0000-0000-00003D7A0000}"/>
    <cellStyle name="Check Cell 24 3 2 2" xfId="31580" xr:uid="{00000000-0005-0000-0000-00003E7A0000}"/>
    <cellStyle name="Check Cell 24 3 2_Essbase BS Tax Accounts EOY" xfId="31581" xr:uid="{00000000-0005-0000-0000-00003F7A0000}"/>
    <cellStyle name="Check Cell 24 3 3" xfId="31582" xr:uid="{00000000-0005-0000-0000-0000407A0000}"/>
    <cellStyle name="Check Cell 24 3_Essbase BS Tax Accounts EOY" xfId="31583" xr:uid="{00000000-0005-0000-0000-0000417A0000}"/>
    <cellStyle name="Check Cell 24 4" xfId="31584" xr:uid="{00000000-0005-0000-0000-0000427A0000}"/>
    <cellStyle name="Check Cell 24 4 2" xfId="31585" xr:uid="{00000000-0005-0000-0000-0000437A0000}"/>
    <cellStyle name="Check Cell 24 4_Essbase BS Tax Accounts EOY" xfId="31586" xr:uid="{00000000-0005-0000-0000-0000447A0000}"/>
    <cellStyle name="Check Cell 24 5" xfId="31587" xr:uid="{00000000-0005-0000-0000-0000457A0000}"/>
    <cellStyle name="Check Cell 24 5 2" xfId="31588" xr:uid="{00000000-0005-0000-0000-0000467A0000}"/>
    <cellStyle name="Check Cell 24 5_Essbase BS Tax Accounts EOY" xfId="31589" xr:uid="{00000000-0005-0000-0000-0000477A0000}"/>
    <cellStyle name="Check Cell 24 6" xfId="31590" xr:uid="{00000000-0005-0000-0000-0000487A0000}"/>
    <cellStyle name="Check Cell 24 7" xfId="31591" xr:uid="{00000000-0005-0000-0000-0000497A0000}"/>
    <cellStyle name="Check Cell 24_Basis Detail" xfId="31592" xr:uid="{00000000-0005-0000-0000-00004A7A0000}"/>
    <cellStyle name="Check Cell 25" xfId="31593" xr:uid="{00000000-0005-0000-0000-00004B7A0000}"/>
    <cellStyle name="Check Cell 25 2" xfId="31594" xr:uid="{00000000-0005-0000-0000-00004C7A0000}"/>
    <cellStyle name="Check Cell 25 2 2" xfId="31595" xr:uid="{00000000-0005-0000-0000-00004D7A0000}"/>
    <cellStyle name="Check Cell 25 2 2 2" xfId="31596" xr:uid="{00000000-0005-0000-0000-00004E7A0000}"/>
    <cellStyle name="Check Cell 25 2 2_Essbase BS Tax Accounts EOY" xfId="31597" xr:uid="{00000000-0005-0000-0000-00004F7A0000}"/>
    <cellStyle name="Check Cell 25 2 3" xfId="31598" xr:uid="{00000000-0005-0000-0000-0000507A0000}"/>
    <cellStyle name="Check Cell 25 2 4" xfId="31599" xr:uid="{00000000-0005-0000-0000-0000517A0000}"/>
    <cellStyle name="Check Cell 25 2_Essbase BS Tax Accounts EOY" xfId="31600" xr:uid="{00000000-0005-0000-0000-0000527A0000}"/>
    <cellStyle name="Check Cell 25 3" xfId="31601" xr:uid="{00000000-0005-0000-0000-0000537A0000}"/>
    <cellStyle name="Check Cell 25 3 2" xfId="31602" xr:uid="{00000000-0005-0000-0000-0000547A0000}"/>
    <cellStyle name="Check Cell 25 3_Essbase BS Tax Accounts EOY" xfId="31603" xr:uid="{00000000-0005-0000-0000-0000557A0000}"/>
    <cellStyle name="Check Cell 25 4" xfId="31604" xr:uid="{00000000-0005-0000-0000-0000567A0000}"/>
    <cellStyle name="Check Cell 25_Essbase BS Tax Accounts EOY" xfId="31605" xr:uid="{00000000-0005-0000-0000-0000577A0000}"/>
    <cellStyle name="Check Cell 26" xfId="31606" xr:uid="{00000000-0005-0000-0000-0000587A0000}"/>
    <cellStyle name="Check Cell 26 2" xfId="31607" xr:uid="{00000000-0005-0000-0000-0000597A0000}"/>
    <cellStyle name="Check Cell 26 2 2" xfId="31608" xr:uid="{00000000-0005-0000-0000-00005A7A0000}"/>
    <cellStyle name="Check Cell 26 2 2 2" xfId="31609" xr:uid="{00000000-0005-0000-0000-00005B7A0000}"/>
    <cellStyle name="Check Cell 26 2 2_Essbase BS Tax Accounts EOY" xfId="31610" xr:uid="{00000000-0005-0000-0000-00005C7A0000}"/>
    <cellStyle name="Check Cell 26 2_Essbase BS Tax Accounts EOY" xfId="31611" xr:uid="{00000000-0005-0000-0000-00005D7A0000}"/>
    <cellStyle name="Check Cell 26 3" xfId="31612" xr:uid="{00000000-0005-0000-0000-00005E7A0000}"/>
    <cellStyle name="Check Cell 26 3 2" xfId="31613" xr:uid="{00000000-0005-0000-0000-00005F7A0000}"/>
    <cellStyle name="Check Cell 26 3_Essbase BS Tax Accounts EOY" xfId="31614" xr:uid="{00000000-0005-0000-0000-0000607A0000}"/>
    <cellStyle name="Check Cell 26 4" xfId="31615" xr:uid="{00000000-0005-0000-0000-0000617A0000}"/>
    <cellStyle name="Check Cell 26 5" xfId="31616" xr:uid="{00000000-0005-0000-0000-0000627A0000}"/>
    <cellStyle name="Check Cell 26_Essbase BS Tax Accounts EOY" xfId="31617" xr:uid="{00000000-0005-0000-0000-0000637A0000}"/>
    <cellStyle name="Check Cell 27" xfId="31618" xr:uid="{00000000-0005-0000-0000-0000647A0000}"/>
    <cellStyle name="Check Cell 27 2" xfId="31619" xr:uid="{00000000-0005-0000-0000-0000657A0000}"/>
    <cellStyle name="Check Cell 27 2 2" xfId="31620" xr:uid="{00000000-0005-0000-0000-0000667A0000}"/>
    <cellStyle name="Check Cell 27 2 2 2" xfId="31621" xr:uid="{00000000-0005-0000-0000-0000677A0000}"/>
    <cellStyle name="Check Cell 27 2 2_Essbase BS Tax Accounts EOY" xfId="31622" xr:uid="{00000000-0005-0000-0000-0000687A0000}"/>
    <cellStyle name="Check Cell 27 2_Essbase BS Tax Accounts EOY" xfId="31623" xr:uid="{00000000-0005-0000-0000-0000697A0000}"/>
    <cellStyle name="Check Cell 27 3" xfId="31624" xr:uid="{00000000-0005-0000-0000-00006A7A0000}"/>
    <cellStyle name="Check Cell 27 3 2" xfId="31625" xr:uid="{00000000-0005-0000-0000-00006B7A0000}"/>
    <cellStyle name="Check Cell 27 3_Essbase BS Tax Accounts EOY" xfId="31626" xr:uid="{00000000-0005-0000-0000-00006C7A0000}"/>
    <cellStyle name="Check Cell 27 4" xfId="31627" xr:uid="{00000000-0005-0000-0000-00006D7A0000}"/>
    <cellStyle name="Check Cell 27 5" xfId="31628" xr:uid="{00000000-0005-0000-0000-00006E7A0000}"/>
    <cellStyle name="Check Cell 27_Essbase BS Tax Accounts EOY" xfId="31629" xr:uid="{00000000-0005-0000-0000-00006F7A0000}"/>
    <cellStyle name="Check Cell 28" xfId="31630" xr:uid="{00000000-0005-0000-0000-0000707A0000}"/>
    <cellStyle name="Check Cell 28 2" xfId="31631" xr:uid="{00000000-0005-0000-0000-0000717A0000}"/>
    <cellStyle name="Check Cell 28 2 2" xfId="31632" xr:uid="{00000000-0005-0000-0000-0000727A0000}"/>
    <cellStyle name="Check Cell 28 2_Essbase BS Tax Accounts EOY" xfId="31633" xr:uid="{00000000-0005-0000-0000-0000737A0000}"/>
    <cellStyle name="Check Cell 28 3" xfId="31634" xr:uid="{00000000-0005-0000-0000-0000747A0000}"/>
    <cellStyle name="Check Cell 28 3 2" xfId="31635" xr:uid="{00000000-0005-0000-0000-0000757A0000}"/>
    <cellStyle name="Check Cell 28 3_Essbase BS Tax Accounts EOY" xfId="31636" xr:uid="{00000000-0005-0000-0000-0000767A0000}"/>
    <cellStyle name="Check Cell 28_Essbase BS Tax Accounts EOY" xfId="31637" xr:uid="{00000000-0005-0000-0000-0000777A0000}"/>
    <cellStyle name="Check Cell 29" xfId="31638" xr:uid="{00000000-0005-0000-0000-0000787A0000}"/>
    <cellStyle name="Check Cell 29 2" xfId="31639" xr:uid="{00000000-0005-0000-0000-0000797A0000}"/>
    <cellStyle name="Check Cell 29 2 2" xfId="31640" xr:uid="{00000000-0005-0000-0000-00007A7A0000}"/>
    <cellStyle name="Check Cell 29 2_Essbase BS Tax Accounts EOY" xfId="31641" xr:uid="{00000000-0005-0000-0000-00007B7A0000}"/>
    <cellStyle name="Check Cell 29_Essbase BS Tax Accounts EOY" xfId="31642" xr:uid="{00000000-0005-0000-0000-00007C7A0000}"/>
    <cellStyle name="Check Cell 3" xfId="31643" xr:uid="{00000000-0005-0000-0000-00007D7A0000}"/>
    <cellStyle name="Check Cell 3 2" xfId="31644" xr:uid="{00000000-0005-0000-0000-00007E7A0000}"/>
    <cellStyle name="Check Cell 3 2 2" xfId="31645" xr:uid="{00000000-0005-0000-0000-00007F7A0000}"/>
    <cellStyle name="Check Cell 3 2 2 2" xfId="31646" xr:uid="{00000000-0005-0000-0000-0000807A0000}"/>
    <cellStyle name="Check Cell 3 2 2 2 2" xfId="31647" xr:uid="{00000000-0005-0000-0000-0000817A0000}"/>
    <cellStyle name="Check Cell 3 2 2 2_Essbase BS Tax Accounts EOY" xfId="31648" xr:uid="{00000000-0005-0000-0000-0000827A0000}"/>
    <cellStyle name="Check Cell 3 2 2_Essbase BS Tax Accounts EOY" xfId="31649" xr:uid="{00000000-0005-0000-0000-0000837A0000}"/>
    <cellStyle name="Check Cell 3 2 3" xfId="31650" xr:uid="{00000000-0005-0000-0000-0000847A0000}"/>
    <cellStyle name="Check Cell 3 2 3 2" xfId="31651" xr:uid="{00000000-0005-0000-0000-0000857A0000}"/>
    <cellStyle name="Check Cell 3 2 3 2 2" xfId="31652" xr:uid="{00000000-0005-0000-0000-0000867A0000}"/>
    <cellStyle name="Check Cell 3 2 3 2_Essbase BS Tax Accounts EOY" xfId="31653" xr:uid="{00000000-0005-0000-0000-0000877A0000}"/>
    <cellStyle name="Check Cell 3 2 3_Essbase BS Tax Accounts EOY" xfId="31654" xr:uid="{00000000-0005-0000-0000-0000887A0000}"/>
    <cellStyle name="Check Cell 3 2 4" xfId="31655" xr:uid="{00000000-0005-0000-0000-0000897A0000}"/>
    <cellStyle name="Check Cell 3 2 4 2" xfId="31656" xr:uid="{00000000-0005-0000-0000-00008A7A0000}"/>
    <cellStyle name="Check Cell 3 2 4_Essbase BS Tax Accounts EOY" xfId="31657" xr:uid="{00000000-0005-0000-0000-00008B7A0000}"/>
    <cellStyle name="Check Cell 3 2 5" xfId="31658" xr:uid="{00000000-0005-0000-0000-00008C7A0000}"/>
    <cellStyle name="Check Cell 3 2 6" xfId="31659" xr:uid="{00000000-0005-0000-0000-00008D7A0000}"/>
    <cellStyle name="Check Cell 3 2_Essbase BS Tax Accounts EOY" xfId="31660" xr:uid="{00000000-0005-0000-0000-00008E7A0000}"/>
    <cellStyle name="Check Cell 3 3" xfId="31661" xr:uid="{00000000-0005-0000-0000-00008F7A0000}"/>
    <cellStyle name="Check Cell 3 3 2" xfId="31662" xr:uid="{00000000-0005-0000-0000-0000907A0000}"/>
    <cellStyle name="Check Cell 3 3 2 2" xfId="31663" xr:uid="{00000000-0005-0000-0000-0000917A0000}"/>
    <cellStyle name="Check Cell 3 3 2_Essbase BS Tax Accounts EOY" xfId="31664" xr:uid="{00000000-0005-0000-0000-0000927A0000}"/>
    <cellStyle name="Check Cell 3 3_Essbase BS Tax Accounts EOY" xfId="31665" xr:uid="{00000000-0005-0000-0000-0000937A0000}"/>
    <cellStyle name="Check Cell 3 4" xfId="31666" xr:uid="{00000000-0005-0000-0000-0000947A0000}"/>
    <cellStyle name="Check Cell 3 4 2" xfId="31667" xr:uid="{00000000-0005-0000-0000-0000957A0000}"/>
    <cellStyle name="Check Cell 3 4_Essbase BS Tax Accounts EOY" xfId="31668" xr:uid="{00000000-0005-0000-0000-0000967A0000}"/>
    <cellStyle name="Check Cell 3 5" xfId="31669" xr:uid="{00000000-0005-0000-0000-0000977A0000}"/>
    <cellStyle name="Check Cell 3_Essbase BS Tax Accounts EOY" xfId="31670" xr:uid="{00000000-0005-0000-0000-0000987A0000}"/>
    <cellStyle name="Check Cell 30" xfId="31671" xr:uid="{00000000-0005-0000-0000-0000997A0000}"/>
    <cellStyle name="Check Cell 30 2" xfId="31672" xr:uid="{00000000-0005-0000-0000-00009A7A0000}"/>
    <cellStyle name="Check Cell 30_Essbase BS Tax Accounts EOY" xfId="31673" xr:uid="{00000000-0005-0000-0000-00009B7A0000}"/>
    <cellStyle name="Check Cell 31" xfId="31674" xr:uid="{00000000-0005-0000-0000-00009C7A0000}"/>
    <cellStyle name="Check Cell 31 2" xfId="31675" xr:uid="{00000000-0005-0000-0000-00009D7A0000}"/>
    <cellStyle name="Check Cell 31_Essbase BS Tax Accounts EOY" xfId="31676" xr:uid="{00000000-0005-0000-0000-00009E7A0000}"/>
    <cellStyle name="Check Cell 32" xfId="31677" xr:uid="{00000000-0005-0000-0000-00009F7A0000}"/>
    <cellStyle name="Check Cell 32 2" xfId="31678" xr:uid="{00000000-0005-0000-0000-0000A07A0000}"/>
    <cellStyle name="Check Cell 32_Essbase BS Tax Accounts EOY" xfId="31679" xr:uid="{00000000-0005-0000-0000-0000A17A0000}"/>
    <cellStyle name="Check Cell 33" xfId="31680" xr:uid="{00000000-0005-0000-0000-0000A27A0000}"/>
    <cellStyle name="Check Cell 33 2" xfId="31681" xr:uid="{00000000-0005-0000-0000-0000A37A0000}"/>
    <cellStyle name="Check Cell 33_Essbase BS Tax Accounts EOY" xfId="31682" xr:uid="{00000000-0005-0000-0000-0000A47A0000}"/>
    <cellStyle name="Check Cell 34" xfId="31683" xr:uid="{00000000-0005-0000-0000-0000A57A0000}"/>
    <cellStyle name="Check Cell 4" xfId="31684" xr:uid="{00000000-0005-0000-0000-0000A67A0000}"/>
    <cellStyle name="Check Cell 4 2" xfId="31685" xr:uid="{00000000-0005-0000-0000-0000A77A0000}"/>
    <cellStyle name="Check Cell 4 2 2" xfId="31686" xr:uid="{00000000-0005-0000-0000-0000A87A0000}"/>
    <cellStyle name="Check Cell 4 2 2 2" xfId="31687" xr:uid="{00000000-0005-0000-0000-0000A97A0000}"/>
    <cellStyle name="Check Cell 4 2 2 2 2" xfId="31688" xr:uid="{00000000-0005-0000-0000-0000AA7A0000}"/>
    <cellStyle name="Check Cell 4 2 2 2_Essbase BS Tax Accounts EOY" xfId="31689" xr:uid="{00000000-0005-0000-0000-0000AB7A0000}"/>
    <cellStyle name="Check Cell 4 2 2_Essbase BS Tax Accounts EOY" xfId="31690" xr:uid="{00000000-0005-0000-0000-0000AC7A0000}"/>
    <cellStyle name="Check Cell 4 2 3" xfId="31691" xr:uid="{00000000-0005-0000-0000-0000AD7A0000}"/>
    <cellStyle name="Check Cell 4 2 3 2" xfId="31692" xr:uid="{00000000-0005-0000-0000-0000AE7A0000}"/>
    <cellStyle name="Check Cell 4 2 3 2 2" xfId="31693" xr:uid="{00000000-0005-0000-0000-0000AF7A0000}"/>
    <cellStyle name="Check Cell 4 2 3 2_Essbase BS Tax Accounts EOY" xfId="31694" xr:uid="{00000000-0005-0000-0000-0000B07A0000}"/>
    <cellStyle name="Check Cell 4 2 3_Essbase BS Tax Accounts EOY" xfId="31695" xr:uid="{00000000-0005-0000-0000-0000B17A0000}"/>
    <cellStyle name="Check Cell 4 2 4" xfId="31696" xr:uid="{00000000-0005-0000-0000-0000B27A0000}"/>
    <cellStyle name="Check Cell 4 2 4 2" xfId="31697" xr:uid="{00000000-0005-0000-0000-0000B37A0000}"/>
    <cellStyle name="Check Cell 4 2 4_Essbase BS Tax Accounts EOY" xfId="31698" xr:uid="{00000000-0005-0000-0000-0000B47A0000}"/>
    <cellStyle name="Check Cell 4 2 5" xfId="31699" xr:uid="{00000000-0005-0000-0000-0000B57A0000}"/>
    <cellStyle name="Check Cell 4 2_Essbase BS Tax Accounts EOY" xfId="31700" xr:uid="{00000000-0005-0000-0000-0000B67A0000}"/>
    <cellStyle name="Check Cell 4 3" xfId="31701" xr:uid="{00000000-0005-0000-0000-0000B77A0000}"/>
    <cellStyle name="Check Cell 4 3 2" xfId="31702" xr:uid="{00000000-0005-0000-0000-0000B87A0000}"/>
    <cellStyle name="Check Cell 4 3 2 2" xfId="31703" xr:uid="{00000000-0005-0000-0000-0000B97A0000}"/>
    <cellStyle name="Check Cell 4 3 2_Essbase BS Tax Accounts EOY" xfId="31704" xr:uid="{00000000-0005-0000-0000-0000BA7A0000}"/>
    <cellStyle name="Check Cell 4 3_Essbase BS Tax Accounts EOY" xfId="31705" xr:uid="{00000000-0005-0000-0000-0000BB7A0000}"/>
    <cellStyle name="Check Cell 4 4" xfId="31706" xr:uid="{00000000-0005-0000-0000-0000BC7A0000}"/>
    <cellStyle name="Check Cell 4 4 2" xfId="31707" xr:uid="{00000000-0005-0000-0000-0000BD7A0000}"/>
    <cellStyle name="Check Cell 4 4_Essbase BS Tax Accounts EOY" xfId="31708" xr:uid="{00000000-0005-0000-0000-0000BE7A0000}"/>
    <cellStyle name="Check Cell 4_Essbase BS Tax Accounts EOY" xfId="31709" xr:uid="{00000000-0005-0000-0000-0000BF7A0000}"/>
    <cellStyle name="Check Cell 5" xfId="31710" xr:uid="{00000000-0005-0000-0000-0000C07A0000}"/>
    <cellStyle name="Check Cell 5 2" xfId="31711" xr:uid="{00000000-0005-0000-0000-0000C17A0000}"/>
    <cellStyle name="Check Cell 5 2 2" xfId="31712" xr:uid="{00000000-0005-0000-0000-0000C27A0000}"/>
    <cellStyle name="Check Cell 5 2 2 2" xfId="31713" xr:uid="{00000000-0005-0000-0000-0000C37A0000}"/>
    <cellStyle name="Check Cell 5 2 2_Essbase BS Tax Accounts EOY" xfId="31714" xr:uid="{00000000-0005-0000-0000-0000C47A0000}"/>
    <cellStyle name="Check Cell 5 2_Essbase BS Tax Accounts EOY" xfId="31715" xr:uid="{00000000-0005-0000-0000-0000C57A0000}"/>
    <cellStyle name="Check Cell 5 3" xfId="31716" xr:uid="{00000000-0005-0000-0000-0000C67A0000}"/>
    <cellStyle name="Check Cell 5 3 2" xfId="31717" xr:uid="{00000000-0005-0000-0000-0000C77A0000}"/>
    <cellStyle name="Check Cell 5 3 2 2" xfId="31718" xr:uid="{00000000-0005-0000-0000-0000C87A0000}"/>
    <cellStyle name="Check Cell 5 3 2_Essbase BS Tax Accounts EOY" xfId="31719" xr:uid="{00000000-0005-0000-0000-0000C97A0000}"/>
    <cellStyle name="Check Cell 5 3_Essbase BS Tax Accounts EOY" xfId="31720" xr:uid="{00000000-0005-0000-0000-0000CA7A0000}"/>
    <cellStyle name="Check Cell 5 4" xfId="31721" xr:uid="{00000000-0005-0000-0000-0000CB7A0000}"/>
    <cellStyle name="Check Cell 5 4 2" xfId="31722" xr:uid="{00000000-0005-0000-0000-0000CC7A0000}"/>
    <cellStyle name="Check Cell 5 4_Essbase BS Tax Accounts EOY" xfId="31723" xr:uid="{00000000-0005-0000-0000-0000CD7A0000}"/>
    <cellStyle name="Check Cell 5_Essbase BS Tax Accounts EOY" xfId="31724" xr:uid="{00000000-0005-0000-0000-0000CE7A0000}"/>
    <cellStyle name="Check Cell 6" xfId="31725" xr:uid="{00000000-0005-0000-0000-0000CF7A0000}"/>
    <cellStyle name="Check Cell 6 2" xfId="31726" xr:uid="{00000000-0005-0000-0000-0000D07A0000}"/>
    <cellStyle name="Check Cell 6 2 2" xfId="31727" xr:uid="{00000000-0005-0000-0000-0000D17A0000}"/>
    <cellStyle name="Check Cell 6 2 2 2" xfId="31728" xr:uid="{00000000-0005-0000-0000-0000D27A0000}"/>
    <cellStyle name="Check Cell 6 2 2_Essbase BS Tax Accounts EOY" xfId="31729" xr:uid="{00000000-0005-0000-0000-0000D37A0000}"/>
    <cellStyle name="Check Cell 6 2_Essbase BS Tax Accounts EOY" xfId="31730" xr:uid="{00000000-0005-0000-0000-0000D47A0000}"/>
    <cellStyle name="Check Cell 6 3" xfId="31731" xr:uid="{00000000-0005-0000-0000-0000D57A0000}"/>
    <cellStyle name="Check Cell 6 3 2" xfId="31732" xr:uid="{00000000-0005-0000-0000-0000D67A0000}"/>
    <cellStyle name="Check Cell 6 3 2 2" xfId="31733" xr:uid="{00000000-0005-0000-0000-0000D77A0000}"/>
    <cellStyle name="Check Cell 6 3 2_Essbase BS Tax Accounts EOY" xfId="31734" xr:uid="{00000000-0005-0000-0000-0000D87A0000}"/>
    <cellStyle name="Check Cell 6 3_Essbase BS Tax Accounts EOY" xfId="31735" xr:uid="{00000000-0005-0000-0000-0000D97A0000}"/>
    <cellStyle name="Check Cell 6 4" xfId="31736" xr:uid="{00000000-0005-0000-0000-0000DA7A0000}"/>
    <cellStyle name="Check Cell 6 4 2" xfId="31737" xr:uid="{00000000-0005-0000-0000-0000DB7A0000}"/>
    <cellStyle name="Check Cell 6 4_Essbase BS Tax Accounts EOY" xfId="31738" xr:uid="{00000000-0005-0000-0000-0000DC7A0000}"/>
    <cellStyle name="Check Cell 6_Essbase BS Tax Accounts EOY" xfId="31739" xr:uid="{00000000-0005-0000-0000-0000DD7A0000}"/>
    <cellStyle name="Check Cell 7" xfId="31740" xr:uid="{00000000-0005-0000-0000-0000DE7A0000}"/>
    <cellStyle name="Check Cell 7 2" xfId="31741" xr:uid="{00000000-0005-0000-0000-0000DF7A0000}"/>
    <cellStyle name="Check Cell 7 2 2" xfId="31742" xr:uid="{00000000-0005-0000-0000-0000E07A0000}"/>
    <cellStyle name="Check Cell 7 2 2 2" xfId="31743" xr:uid="{00000000-0005-0000-0000-0000E17A0000}"/>
    <cellStyle name="Check Cell 7 2 2_Essbase BS Tax Accounts EOY" xfId="31744" xr:uid="{00000000-0005-0000-0000-0000E27A0000}"/>
    <cellStyle name="Check Cell 7 2_Essbase BS Tax Accounts EOY" xfId="31745" xr:uid="{00000000-0005-0000-0000-0000E37A0000}"/>
    <cellStyle name="Check Cell 7 3" xfId="31746" xr:uid="{00000000-0005-0000-0000-0000E47A0000}"/>
    <cellStyle name="Check Cell 7 3 2" xfId="31747" xr:uid="{00000000-0005-0000-0000-0000E57A0000}"/>
    <cellStyle name="Check Cell 7 3 2 2" xfId="31748" xr:uid="{00000000-0005-0000-0000-0000E67A0000}"/>
    <cellStyle name="Check Cell 7 3 2_Essbase BS Tax Accounts EOY" xfId="31749" xr:uid="{00000000-0005-0000-0000-0000E77A0000}"/>
    <cellStyle name="Check Cell 7 3_Essbase BS Tax Accounts EOY" xfId="31750" xr:uid="{00000000-0005-0000-0000-0000E87A0000}"/>
    <cellStyle name="Check Cell 7 4" xfId="31751" xr:uid="{00000000-0005-0000-0000-0000E97A0000}"/>
    <cellStyle name="Check Cell 7 4 2" xfId="31752" xr:uid="{00000000-0005-0000-0000-0000EA7A0000}"/>
    <cellStyle name="Check Cell 7 4_Essbase BS Tax Accounts EOY" xfId="31753" xr:uid="{00000000-0005-0000-0000-0000EB7A0000}"/>
    <cellStyle name="Check Cell 7_Essbase BS Tax Accounts EOY" xfId="31754" xr:uid="{00000000-0005-0000-0000-0000EC7A0000}"/>
    <cellStyle name="Check Cell 8" xfId="31755" xr:uid="{00000000-0005-0000-0000-0000ED7A0000}"/>
    <cellStyle name="Check Cell 8 2" xfId="31756" xr:uid="{00000000-0005-0000-0000-0000EE7A0000}"/>
    <cellStyle name="Check Cell 8 2 2" xfId="31757" xr:uid="{00000000-0005-0000-0000-0000EF7A0000}"/>
    <cellStyle name="Check Cell 8 2 2 2" xfId="31758" xr:uid="{00000000-0005-0000-0000-0000F07A0000}"/>
    <cellStyle name="Check Cell 8 2 2_Essbase BS Tax Accounts EOY" xfId="31759" xr:uid="{00000000-0005-0000-0000-0000F17A0000}"/>
    <cellStyle name="Check Cell 8 2_Essbase BS Tax Accounts EOY" xfId="31760" xr:uid="{00000000-0005-0000-0000-0000F27A0000}"/>
    <cellStyle name="Check Cell 8 3" xfId="31761" xr:uid="{00000000-0005-0000-0000-0000F37A0000}"/>
    <cellStyle name="Check Cell 8 3 2" xfId="31762" xr:uid="{00000000-0005-0000-0000-0000F47A0000}"/>
    <cellStyle name="Check Cell 8 3 2 2" xfId="31763" xr:uid="{00000000-0005-0000-0000-0000F57A0000}"/>
    <cellStyle name="Check Cell 8 3 2_Essbase BS Tax Accounts EOY" xfId="31764" xr:uid="{00000000-0005-0000-0000-0000F67A0000}"/>
    <cellStyle name="Check Cell 8 3_Essbase BS Tax Accounts EOY" xfId="31765" xr:uid="{00000000-0005-0000-0000-0000F77A0000}"/>
    <cellStyle name="Check Cell 8 4" xfId="31766" xr:uid="{00000000-0005-0000-0000-0000F87A0000}"/>
    <cellStyle name="Check Cell 8 4 2" xfId="31767" xr:uid="{00000000-0005-0000-0000-0000F97A0000}"/>
    <cellStyle name="Check Cell 8 4_Essbase BS Tax Accounts EOY" xfId="31768" xr:uid="{00000000-0005-0000-0000-0000FA7A0000}"/>
    <cellStyle name="Check Cell 8_Essbase BS Tax Accounts EOY" xfId="31769" xr:uid="{00000000-0005-0000-0000-0000FB7A0000}"/>
    <cellStyle name="Check Cell 9" xfId="31770" xr:uid="{00000000-0005-0000-0000-0000FC7A0000}"/>
    <cellStyle name="Check Cell 9 2" xfId="31771" xr:uid="{00000000-0005-0000-0000-0000FD7A0000}"/>
    <cellStyle name="Check Cell 9 2 2" xfId="31772" xr:uid="{00000000-0005-0000-0000-0000FE7A0000}"/>
    <cellStyle name="Check Cell 9 2 2 2" xfId="31773" xr:uid="{00000000-0005-0000-0000-0000FF7A0000}"/>
    <cellStyle name="Check Cell 9 2 2_Essbase BS Tax Accounts EOY" xfId="31774" xr:uid="{00000000-0005-0000-0000-0000007B0000}"/>
    <cellStyle name="Check Cell 9 2_Essbase BS Tax Accounts EOY" xfId="31775" xr:uid="{00000000-0005-0000-0000-0000017B0000}"/>
    <cellStyle name="Check Cell 9 3" xfId="31776" xr:uid="{00000000-0005-0000-0000-0000027B0000}"/>
    <cellStyle name="Check Cell 9 3 2" xfId="31777" xr:uid="{00000000-0005-0000-0000-0000037B0000}"/>
    <cellStyle name="Check Cell 9 3 2 2" xfId="31778" xr:uid="{00000000-0005-0000-0000-0000047B0000}"/>
    <cellStyle name="Check Cell 9 3 2_Essbase BS Tax Accounts EOY" xfId="31779" xr:uid="{00000000-0005-0000-0000-0000057B0000}"/>
    <cellStyle name="Check Cell 9 3_Essbase BS Tax Accounts EOY" xfId="31780" xr:uid="{00000000-0005-0000-0000-0000067B0000}"/>
    <cellStyle name="Check Cell 9 4" xfId="31781" xr:uid="{00000000-0005-0000-0000-0000077B0000}"/>
    <cellStyle name="Check Cell 9 4 2" xfId="31782" xr:uid="{00000000-0005-0000-0000-0000087B0000}"/>
    <cellStyle name="Check Cell 9 4_Essbase BS Tax Accounts EOY" xfId="31783" xr:uid="{00000000-0005-0000-0000-0000097B0000}"/>
    <cellStyle name="Check Cell 9_Essbase BS Tax Accounts EOY" xfId="31784" xr:uid="{00000000-0005-0000-0000-00000A7B0000}"/>
    <cellStyle name="ColumnAttributeAbovePrompt" xfId="31785" xr:uid="{00000000-0005-0000-0000-00000B7B0000}"/>
    <cellStyle name="ColumnAttributeAbovePrompt 2" xfId="31786" xr:uid="{00000000-0005-0000-0000-00000C7B0000}"/>
    <cellStyle name="ColumnAttributeAbovePrompt 2 2" xfId="31787" xr:uid="{00000000-0005-0000-0000-00000D7B0000}"/>
    <cellStyle name="ColumnAttributeAbovePrompt 2 2 2" xfId="31788" xr:uid="{00000000-0005-0000-0000-00000E7B0000}"/>
    <cellStyle name="ColumnAttributeAbovePrompt 2 2_Essbase BS Tax Accounts EOY" xfId="31789" xr:uid="{00000000-0005-0000-0000-00000F7B0000}"/>
    <cellStyle name="ColumnAttributeAbovePrompt 2_Essbase BS Tax Accounts EOY" xfId="31790" xr:uid="{00000000-0005-0000-0000-0000107B0000}"/>
    <cellStyle name="ColumnAttributeAbovePrompt 3" xfId="31791" xr:uid="{00000000-0005-0000-0000-0000117B0000}"/>
    <cellStyle name="ColumnAttributeAbovePrompt 3 2" xfId="31792" xr:uid="{00000000-0005-0000-0000-0000127B0000}"/>
    <cellStyle name="ColumnAttributeAbovePrompt 3 2 2" xfId="31793" xr:uid="{00000000-0005-0000-0000-0000137B0000}"/>
    <cellStyle name="ColumnAttributeAbovePrompt 3 2_Essbase BS Tax Accounts EOY" xfId="31794" xr:uid="{00000000-0005-0000-0000-0000147B0000}"/>
    <cellStyle name="ColumnAttributeAbovePrompt 3_Essbase BS Tax Accounts EOY" xfId="31795" xr:uid="{00000000-0005-0000-0000-0000157B0000}"/>
    <cellStyle name="ColumnAttributeAbovePrompt 4" xfId="31796" xr:uid="{00000000-0005-0000-0000-0000167B0000}"/>
    <cellStyle name="ColumnAttributeAbovePrompt 4 2" xfId="31797" xr:uid="{00000000-0005-0000-0000-0000177B0000}"/>
    <cellStyle name="ColumnAttributeAbovePrompt 4_Essbase BS Tax Accounts EOY" xfId="31798" xr:uid="{00000000-0005-0000-0000-0000187B0000}"/>
    <cellStyle name="ColumnAttributeAbovePrompt 5" xfId="31799" xr:uid="{00000000-0005-0000-0000-0000197B0000}"/>
    <cellStyle name="ColumnAttributeAbovePrompt_Essbase BS Tax Accounts EOY" xfId="31800" xr:uid="{00000000-0005-0000-0000-00001A7B0000}"/>
    <cellStyle name="ColumnAttributePrompt" xfId="31801" xr:uid="{00000000-0005-0000-0000-00001B7B0000}"/>
    <cellStyle name="ColumnAttributePrompt 2" xfId="31802" xr:uid="{00000000-0005-0000-0000-00001C7B0000}"/>
    <cellStyle name="ColumnAttributePrompt 2 2" xfId="31803" xr:uid="{00000000-0005-0000-0000-00001D7B0000}"/>
    <cellStyle name="ColumnAttributePrompt 2 2 2" xfId="31804" xr:uid="{00000000-0005-0000-0000-00001E7B0000}"/>
    <cellStyle name="ColumnAttributePrompt 2 2_Essbase BS Tax Accounts EOY" xfId="31805" xr:uid="{00000000-0005-0000-0000-00001F7B0000}"/>
    <cellStyle name="ColumnAttributePrompt 2_Essbase BS Tax Accounts EOY" xfId="31806" xr:uid="{00000000-0005-0000-0000-0000207B0000}"/>
    <cellStyle name="ColumnAttributePrompt 3" xfId="31807" xr:uid="{00000000-0005-0000-0000-0000217B0000}"/>
    <cellStyle name="ColumnAttributePrompt 3 2" xfId="31808" xr:uid="{00000000-0005-0000-0000-0000227B0000}"/>
    <cellStyle name="ColumnAttributePrompt 3 2 2" xfId="31809" xr:uid="{00000000-0005-0000-0000-0000237B0000}"/>
    <cellStyle name="ColumnAttributePrompt 3 2_Essbase BS Tax Accounts EOY" xfId="31810" xr:uid="{00000000-0005-0000-0000-0000247B0000}"/>
    <cellStyle name="ColumnAttributePrompt 3_Essbase BS Tax Accounts EOY" xfId="31811" xr:uid="{00000000-0005-0000-0000-0000257B0000}"/>
    <cellStyle name="ColumnAttributePrompt 4" xfId="31812" xr:uid="{00000000-0005-0000-0000-0000267B0000}"/>
    <cellStyle name="ColumnAttributePrompt 4 2" xfId="31813" xr:uid="{00000000-0005-0000-0000-0000277B0000}"/>
    <cellStyle name="ColumnAttributePrompt 4_Essbase BS Tax Accounts EOY" xfId="31814" xr:uid="{00000000-0005-0000-0000-0000287B0000}"/>
    <cellStyle name="ColumnAttributePrompt 5" xfId="31815" xr:uid="{00000000-0005-0000-0000-0000297B0000}"/>
    <cellStyle name="ColumnAttributePrompt_Essbase BS Tax Accounts EOY" xfId="31816" xr:uid="{00000000-0005-0000-0000-00002A7B0000}"/>
    <cellStyle name="ColumnAttributeValue" xfId="31817" xr:uid="{00000000-0005-0000-0000-00002B7B0000}"/>
    <cellStyle name="ColumnAttributeValue 2" xfId="31818" xr:uid="{00000000-0005-0000-0000-00002C7B0000}"/>
    <cellStyle name="ColumnAttributeValue 2 2" xfId="31819" xr:uid="{00000000-0005-0000-0000-00002D7B0000}"/>
    <cellStyle name="ColumnAttributeValue 2 2 2" xfId="31820" xr:uid="{00000000-0005-0000-0000-00002E7B0000}"/>
    <cellStyle name="ColumnAttributeValue 2 2_Essbase BS Tax Accounts EOY" xfId="31821" xr:uid="{00000000-0005-0000-0000-00002F7B0000}"/>
    <cellStyle name="ColumnAttributeValue 2_Essbase BS Tax Accounts EOY" xfId="31822" xr:uid="{00000000-0005-0000-0000-0000307B0000}"/>
    <cellStyle name="ColumnAttributeValue 3" xfId="31823" xr:uid="{00000000-0005-0000-0000-0000317B0000}"/>
    <cellStyle name="ColumnAttributeValue 3 2" xfId="31824" xr:uid="{00000000-0005-0000-0000-0000327B0000}"/>
    <cellStyle name="ColumnAttributeValue 3 2 2" xfId="31825" xr:uid="{00000000-0005-0000-0000-0000337B0000}"/>
    <cellStyle name="ColumnAttributeValue 3 2_Essbase BS Tax Accounts EOY" xfId="31826" xr:uid="{00000000-0005-0000-0000-0000347B0000}"/>
    <cellStyle name="ColumnAttributeValue 3_Essbase BS Tax Accounts EOY" xfId="31827" xr:uid="{00000000-0005-0000-0000-0000357B0000}"/>
    <cellStyle name="ColumnAttributeValue 4" xfId="31828" xr:uid="{00000000-0005-0000-0000-0000367B0000}"/>
    <cellStyle name="ColumnAttributeValue 4 2" xfId="31829" xr:uid="{00000000-0005-0000-0000-0000377B0000}"/>
    <cellStyle name="ColumnAttributeValue 4_Essbase BS Tax Accounts EOY" xfId="31830" xr:uid="{00000000-0005-0000-0000-0000387B0000}"/>
    <cellStyle name="ColumnAttributeValue 5" xfId="31831" xr:uid="{00000000-0005-0000-0000-0000397B0000}"/>
    <cellStyle name="ColumnAttributeValue_Essbase BS Tax Accounts EOY" xfId="31832" xr:uid="{00000000-0005-0000-0000-00003A7B0000}"/>
    <cellStyle name="ColumnHeadingPrompt" xfId="31833" xr:uid="{00000000-0005-0000-0000-00003B7B0000}"/>
    <cellStyle name="ColumnHeadingPrompt 2" xfId="31834" xr:uid="{00000000-0005-0000-0000-00003C7B0000}"/>
    <cellStyle name="ColumnHeadingPrompt 2 2" xfId="31835" xr:uid="{00000000-0005-0000-0000-00003D7B0000}"/>
    <cellStyle name="ColumnHeadingPrompt 2 2 2" xfId="31836" xr:uid="{00000000-0005-0000-0000-00003E7B0000}"/>
    <cellStyle name="ColumnHeadingPrompt 2 2_Essbase BS Tax Accounts EOY" xfId="31837" xr:uid="{00000000-0005-0000-0000-00003F7B0000}"/>
    <cellStyle name="ColumnHeadingPrompt 2_Essbase BS Tax Accounts EOY" xfId="31838" xr:uid="{00000000-0005-0000-0000-0000407B0000}"/>
    <cellStyle name="ColumnHeadingPrompt 3" xfId="31839" xr:uid="{00000000-0005-0000-0000-0000417B0000}"/>
    <cellStyle name="ColumnHeadingPrompt 3 2" xfId="31840" xr:uid="{00000000-0005-0000-0000-0000427B0000}"/>
    <cellStyle name="ColumnHeadingPrompt 3 2 2" xfId="31841" xr:uid="{00000000-0005-0000-0000-0000437B0000}"/>
    <cellStyle name="ColumnHeadingPrompt 3 2_Essbase BS Tax Accounts EOY" xfId="31842" xr:uid="{00000000-0005-0000-0000-0000447B0000}"/>
    <cellStyle name="ColumnHeadingPrompt 3_Essbase BS Tax Accounts EOY" xfId="31843" xr:uid="{00000000-0005-0000-0000-0000457B0000}"/>
    <cellStyle name="ColumnHeadingPrompt 4" xfId="31844" xr:uid="{00000000-0005-0000-0000-0000467B0000}"/>
    <cellStyle name="ColumnHeadingPrompt 4 2" xfId="31845" xr:uid="{00000000-0005-0000-0000-0000477B0000}"/>
    <cellStyle name="ColumnHeadingPrompt 4_Essbase BS Tax Accounts EOY" xfId="31846" xr:uid="{00000000-0005-0000-0000-0000487B0000}"/>
    <cellStyle name="ColumnHeadingPrompt 5" xfId="31847" xr:uid="{00000000-0005-0000-0000-0000497B0000}"/>
    <cellStyle name="ColumnHeadingPrompt_Essbase BS Tax Accounts EOY" xfId="31848" xr:uid="{00000000-0005-0000-0000-00004A7B0000}"/>
    <cellStyle name="ColumnHeadingValue" xfId="31849" xr:uid="{00000000-0005-0000-0000-00004B7B0000}"/>
    <cellStyle name="ColumnHeadingValue 2" xfId="31850" xr:uid="{00000000-0005-0000-0000-00004C7B0000}"/>
    <cellStyle name="ColumnHeadingValue 2 2" xfId="31851" xr:uid="{00000000-0005-0000-0000-00004D7B0000}"/>
    <cellStyle name="ColumnHeadingValue 2 2 2" xfId="31852" xr:uid="{00000000-0005-0000-0000-00004E7B0000}"/>
    <cellStyle name="ColumnHeadingValue 2 2_Essbase BS Tax Accounts EOY" xfId="31853" xr:uid="{00000000-0005-0000-0000-00004F7B0000}"/>
    <cellStyle name="ColumnHeadingValue 2_Essbase BS Tax Accounts EOY" xfId="31854" xr:uid="{00000000-0005-0000-0000-0000507B0000}"/>
    <cellStyle name="ColumnHeadingValue 3" xfId="31855" xr:uid="{00000000-0005-0000-0000-0000517B0000}"/>
    <cellStyle name="ColumnHeadingValue 3 2" xfId="31856" xr:uid="{00000000-0005-0000-0000-0000527B0000}"/>
    <cellStyle name="ColumnHeadingValue 3 2 2" xfId="31857" xr:uid="{00000000-0005-0000-0000-0000537B0000}"/>
    <cellStyle name="ColumnHeadingValue 3 2_Essbase BS Tax Accounts EOY" xfId="31858" xr:uid="{00000000-0005-0000-0000-0000547B0000}"/>
    <cellStyle name="ColumnHeadingValue 3_Essbase BS Tax Accounts EOY" xfId="31859" xr:uid="{00000000-0005-0000-0000-0000557B0000}"/>
    <cellStyle name="ColumnHeadingValue 4" xfId="31860" xr:uid="{00000000-0005-0000-0000-0000567B0000}"/>
    <cellStyle name="ColumnHeadingValue 4 2" xfId="31861" xr:uid="{00000000-0005-0000-0000-0000577B0000}"/>
    <cellStyle name="ColumnHeadingValue 4_Essbase BS Tax Accounts EOY" xfId="31862" xr:uid="{00000000-0005-0000-0000-0000587B0000}"/>
    <cellStyle name="ColumnHeadingValue 5" xfId="31863" xr:uid="{00000000-0005-0000-0000-0000597B0000}"/>
    <cellStyle name="ColumnHeadingValue_Essbase BS Tax Accounts EOY" xfId="31864" xr:uid="{00000000-0005-0000-0000-00005A7B0000}"/>
    <cellStyle name="Comma" xfId="31" builtinId="3"/>
    <cellStyle name="Comma [0] 10" xfId="338" xr:uid="{00000000-0005-0000-0000-00005C7B0000}"/>
    <cellStyle name="Comma [0] 10 10" xfId="31865" xr:uid="{00000000-0005-0000-0000-00005D7B0000}"/>
    <cellStyle name="Comma [0] 10 10 2" xfId="31866" xr:uid="{00000000-0005-0000-0000-00005E7B0000}"/>
    <cellStyle name="Comma [0] 10 2" xfId="31867" xr:uid="{00000000-0005-0000-0000-00005F7B0000}"/>
    <cellStyle name="Comma [0] 10 2 2" xfId="31868" xr:uid="{00000000-0005-0000-0000-0000607B0000}"/>
    <cellStyle name="Comma [0] 10 2 2 2" xfId="31869" xr:uid="{00000000-0005-0000-0000-0000617B0000}"/>
    <cellStyle name="Comma [0] 10 2 2 2 2" xfId="31870" xr:uid="{00000000-0005-0000-0000-0000627B0000}"/>
    <cellStyle name="Comma [0] 10 2 2 3" xfId="342" xr:uid="{00000000-0005-0000-0000-0000637B0000}"/>
    <cellStyle name="Comma [0] 10 2 2 4" xfId="31871" xr:uid="{00000000-0005-0000-0000-0000647B0000}"/>
    <cellStyle name="Comma [0] 10 2 2_Essbase BS Tax Accounts EOY" xfId="31872" xr:uid="{00000000-0005-0000-0000-0000657B0000}"/>
    <cellStyle name="Comma [0] 10 2 3" xfId="31873" xr:uid="{00000000-0005-0000-0000-0000667B0000}"/>
    <cellStyle name="Comma [0] 10 2 3 2" xfId="31874" xr:uid="{00000000-0005-0000-0000-0000677B0000}"/>
    <cellStyle name="Comma [0] 10 2 3 3" xfId="31875" xr:uid="{00000000-0005-0000-0000-0000687B0000}"/>
    <cellStyle name="Comma [0] 10 2 3_Essbase BS Tax Accounts EOY" xfId="31876" xr:uid="{00000000-0005-0000-0000-0000697B0000}"/>
    <cellStyle name="Comma [0] 10 2 4" xfId="31877" xr:uid="{00000000-0005-0000-0000-00006A7B0000}"/>
    <cellStyle name="Comma [0] 10 2 5" xfId="31878" xr:uid="{00000000-0005-0000-0000-00006B7B0000}"/>
    <cellStyle name="Comma [0] 10 2 6" xfId="31879" xr:uid="{00000000-0005-0000-0000-00006C7B0000}"/>
    <cellStyle name="Comma [0] 10 2_Essbase BS Tax Accounts EOY" xfId="31880" xr:uid="{00000000-0005-0000-0000-00006D7B0000}"/>
    <cellStyle name="Comma [0] 10 3" xfId="31881" xr:uid="{00000000-0005-0000-0000-00006E7B0000}"/>
    <cellStyle name="Comma [0] 10 3 2" xfId="31882" xr:uid="{00000000-0005-0000-0000-00006F7B0000}"/>
    <cellStyle name="Comma [0] 10 3 2 2" xfId="31883" xr:uid="{00000000-0005-0000-0000-0000707B0000}"/>
    <cellStyle name="Comma [0] 10 3 2 2 2" xfId="31884" xr:uid="{00000000-0005-0000-0000-0000717B0000}"/>
    <cellStyle name="Comma [0] 10 3 2 2 3" xfId="31885" xr:uid="{00000000-0005-0000-0000-0000727B0000}"/>
    <cellStyle name="Comma [0] 10 3 2 2_Essbase BS Tax Accounts EOY" xfId="31886" xr:uid="{00000000-0005-0000-0000-0000737B0000}"/>
    <cellStyle name="Comma [0] 10 3 2 3" xfId="31887" xr:uid="{00000000-0005-0000-0000-0000747B0000}"/>
    <cellStyle name="Comma [0] 10 3 2 4" xfId="31888" xr:uid="{00000000-0005-0000-0000-0000757B0000}"/>
    <cellStyle name="Comma [0] 10 3 2 5" xfId="31889" xr:uid="{00000000-0005-0000-0000-0000767B0000}"/>
    <cellStyle name="Comma [0] 10 3 2_Essbase BS Tax Accounts EOY" xfId="31890" xr:uid="{00000000-0005-0000-0000-0000777B0000}"/>
    <cellStyle name="Comma [0] 10 3 3" xfId="31891" xr:uid="{00000000-0005-0000-0000-0000787B0000}"/>
    <cellStyle name="Comma [0] 10 3 3 2" xfId="31892" xr:uid="{00000000-0005-0000-0000-0000797B0000}"/>
    <cellStyle name="Comma [0] 10 3 3 3" xfId="31893" xr:uid="{00000000-0005-0000-0000-00007A7B0000}"/>
    <cellStyle name="Comma [0] 10 3 3_Essbase BS Tax Accounts EOY" xfId="31894" xr:uid="{00000000-0005-0000-0000-00007B7B0000}"/>
    <cellStyle name="Comma [0] 10 3 4" xfId="31895" xr:uid="{00000000-0005-0000-0000-00007C7B0000}"/>
    <cellStyle name="Comma [0] 10 3 5" xfId="31896" xr:uid="{00000000-0005-0000-0000-00007D7B0000}"/>
    <cellStyle name="Comma [0] 10 3 6" xfId="31897" xr:uid="{00000000-0005-0000-0000-00007E7B0000}"/>
    <cellStyle name="Comma [0] 10 3_Essbase BS Tax Accounts EOY" xfId="31898" xr:uid="{00000000-0005-0000-0000-00007F7B0000}"/>
    <cellStyle name="Comma [0] 10 4" xfId="31899" xr:uid="{00000000-0005-0000-0000-0000807B0000}"/>
    <cellStyle name="Comma [0] 10 4 2" xfId="31900" xr:uid="{00000000-0005-0000-0000-0000817B0000}"/>
    <cellStyle name="Comma [0] 10 4 2 2" xfId="31901" xr:uid="{00000000-0005-0000-0000-0000827B0000}"/>
    <cellStyle name="Comma [0] 10 4 2 3" xfId="31902" xr:uid="{00000000-0005-0000-0000-0000837B0000}"/>
    <cellStyle name="Comma [0] 10 4 2_Essbase BS Tax Accounts EOY" xfId="31903" xr:uid="{00000000-0005-0000-0000-0000847B0000}"/>
    <cellStyle name="Comma [0] 10 4 3" xfId="31904" xr:uid="{00000000-0005-0000-0000-0000857B0000}"/>
    <cellStyle name="Comma [0] 10 4 4" xfId="31905" xr:uid="{00000000-0005-0000-0000-0000867B0000}"/>
    <cellStyle name="Comma [0] 10 4_Essbase BS Tax Accounts EOY" xfId="31906" xr:uid="{00000000-0005-0000-0000-0000877B0000}"/>
    <cellStyle name="Comma [0] 10 5" xfId="31907" xr:uid="{00000000-0005-0000-0000-0000887B0000}"/>
    <cellStyle name="Comma [0] 10 5 2" xfId="31908" xr:uid="{00000000-0005-0000-0000-0000897B0000}"/>
    <cellStyle name="Comma [0] 10 5 2 2" xfId="31909" xr:uid="{00000000-0005-0000-0000-00008A7B0000}"/>
    <cellStyle name="Comma [0] 10 5 3" xfId="31910" xr:uid="{00000000-0005-0000-0000-00008B7B0000}"/>
    <cellStyle name="Comma [0] 10 5 4" xfId="31911" xr:uid="{00000000-0005-0000-0000-00008C7B0000}"/>
    <cellStyle name="Comma [0] 10 5_Essbase BS Tax Accounts EOY" xfId="31912" xr:uid="{00000000-0005-0000-0000-00008D7B0000}"/>
    <cellStyle name="Comma [0] 10 6" xfId="31913" xr:uid="{00000000-0005-0000-0000-00008E7B0000}"/>
    <cellStyle name="Comma [0] 10 6 2" xfId="31914" xr:uid="{00000000-0005-0000-0000-00008F7B0000}"/>
    <cellStyle name="Comma [0] 10 6 2 2" xfId="31915" xr:uid="{00000000-0005-0000-0000-0000907B0000}"/>
    <cellStyle name="Comma [0] 10 6 3" xfId="31916" xr:uid="{00000000-0005-0000-0000-0000917B0000}"/>
    <cellStyle name="Comma [0] 10 6 4" xfId="31917" xr:uid="{00000000-0005-0000-0000-0000927B0000}"/>
    <cellStyle name="Comma [0] 10 6_Essbase BS Tax Accounts EOY" xfId="31918" xr:uid="{00000000-0005-0000-0000-0000937B0000}"/>
    <cellStyle name="Comma [0] 10 7" xfId="31919" xr:uid="{00000000-0005-0000-0000-0000947B0000}"/>
    <cellStyle name="Comma [0] 10 7 2" xfId="31920" xr:uid="{00000000-0005-0000-0000-0000957B0000}"/>
    <cellStyle name="Comma [0] 10 7 2 2" xfId="31921" xr:uid="{00000000-0005-0000-0000-0000967B0000}"/>
    <cellStyle name="Comma [0] 10 7 3" xfId="31922" xr:uid="{00000000-0005-0000-0000-0000977B0000}"/>
    <cellStyle name="Comma [0] 10 7 4" xfId="31923" xr:uid="{00000000-0005-0000-0000-0000987B0000}"/>
    <cellStyle name="Comma [0] 10 7_Essbase BS Tax Accounts EOY" xfId="31924" xr:uid="{00000000-0005-0000-0000-0000997B0000}"/>
    <cellStyle name="Comma [0] 10 8" xfId="31925" xr:uid="{00000000-0005-0000-0000-00009A7B0000}"/>
    <cellStyle name="Comma [0] 10 8 2" xfId="31926" xr:uid="{00000000-0005-0000-0000-00009B7B0000}"/>
    <cellStyle name="Comma [0] 10 8 2 2" xfId="31927" xr:uid="{00000000-0005-0000-0000-00009C7B0000}"/>
    <cellStyle name="Comma [0] 10 8 3" xfId="31928" xr:uid="{00000000-0005-0000-0000-00009D7B0000}"/>
    <cellStyle name="Comma [0] 10 8 4" xfId="31929" xr:uid="{00000000-0005-0000-0000-00009E7B0000}"/>
    <cellStyle name="Comma [0] 10 8_Essbase BS Tax Accounts EOY" xfId="31930" xr:uid="{00000000-0005-0000-0000-00009F7B0000}"/>
    <cellStyle name="Comma [0] 10 9" xfId="31931" xr:uid="{00000000-0005-0000-0000-0000A07B0000}"/>
    <cellStyle name="Comma [0] 10 9 2" xfId="31932" xr:uid="{00000000-0005-0000-0000-0000A17B0000}"/>
    <cellStyle name="Comma [0] 10 9 2 2" xfId="31933" xr:uid="{00000000-0005-0000-0000-0000A27B0000}"/>
    <cellStyle name="Comma [0] 10 9 3" xfId="31934" xr:uid="{00000000-0005-0000-0000-0000A37B0000}"/>
    <cellStyle name="Comma [0] 10 9 4" xfId="31935" xr:uid="{00000000-0005-0000-0000-0000A47B0000}"/>
    <cellStyle name="Comma [0] 10 9_Essbase BS Tax Accounts EOY" xfId="31936" xr:uid="{00000000-0005-0000-0000-0000A57B0000}"/>
    <cellStyle name="Comma [0] 10_Essbase BS Tax Accounts EOY" xfId="31937" xr:uid="{00000000-0005-0000-0000-0000A67B0000}"/>
    <cellStyle name="Comma [0] 11" xfId="31938" xr:uid="{00000000-0005-0000-0000-0000A77B0000}"/>
    <cellStyle name="Comma [0] 11 2" xfId="31939" xr:uid="{00000000-0005-0000-0000-0000A87B0000}"/>
    <cellStyle name="Comma [0] 11 2 2" xfId="31940" xr:uid="{00000000-0005-0000-0000-0000A97B0000}"/>
    <cellStyle name="Comma [0] 11 2 2 2" xfId="31941" xr:uid="{00000000-0005-0000-0000-0000AA7B0000}"/>
    <cellStyle name="Comma [0] 11 2 3" xfId="31942" xr:uid="{00000000-0005-0000-0000-0000AB7B0000}"/>
    <cellStyle name="Comma [0] 11 2 4" xfId="31943" xr:uid="{00000000-0005-0000-0000-0000AC7B0000}"/>
    <cellStyle name="Comma [0] 11 2 5" xfId="31944" xr:uid="{00000000-0005-0000-0000-0000AD7B0000}"/>
    <cellStyle name="Comma [0] 11 2 6" xfId="31945" xr:uid="{00000000-0005-0000-0000-0000AE7B0000}"/>
    <cellStyle name="Comma [0] 11 2_Essbase BS Tax Accounts EOY" xfId="31946" xr:uid="{00000000-0005-0000-0000-0000AF7B0000}"/>
    <cellStyle name="Comma [0] 11 3" xfId="31947" xr:uid="{00000000-0005-0000-0000-0000B07B0000}"/>
    <cellStyle name="Comma [0] 11 3 2" xfId="31948" xr:uid="{00000000-0005-0000-0000-0000B17B0000}"/>
    <cellStyle name="Comma [0] 11 4" xfId="31949" xr:uid="{00000000-0005-0000-0000-0000B27B0000}"/>
    <cellStyle name="Comma [0] 11 5" xfId="31950" xr:uid="{00000000-0005-0000-0000-0000B37B0000}"/>
    <cellStyle name="Comma [0] 11_Essbase BS Tax Accounts EOY" xfId="31951" xr:uid="{00000000-0005-0000-0000-0000B47B0000}"/>
    <cellStyle name="Comma [0] 12" xfId="31952" xr:uid="{00000000-0005-0000-0000-0000B57B0000}"/>
    <cellStyle name="Comma [0] 12 2" xfId="31953" xr:uid="{00000000-0005-0000-0000-0000B67B0000}"/>
    <cellStyle name="Comma [0] 12 2 2" xfId="31954" xr:uid="{00000000-0005-0000-0000-0000B77B0000}"/>
    <cellStyle name="Comma [0] 12 2 2 2" xfId="31955" xr:uid="{00000000-0005-0000-0000-0000B87B0000}"/>
    <cellStyle name="Comma [0] 12 2 2_Essbase BS Tax Accounts EOY" xfId="31956" xr:uid="{00000000-0005-0000-0000-0000B97B0000}"/>
    <cellStyle name="Comma [0] 12 2 3" xfId="31957" xr:uid="{00000000-0005-0000-0000-0000BA7B0000}"/>
    <cellStyle name="Comma [0] 12 2_Essbase BS Tax Accounts EOY" xfId="31958" xr:uid="{00000000-0005-0000-0000-0000BB7B0000}"/>
    <cellStyle name="Comma [0] 12 3" xfId="31959" xr:uid="{00000000-0005-0000-0000-0000BC7B0000}"/>
    <cellStyle name="Comma [0] 12 3 2" xfId="31960" xr:uid="{00000000-0005-0000-0000-0000BD7B0000}"/>
    <cellStyle name="Comma [0] 12 3 3" xfId="31961" xr:uid="{00000000-0005-0000-0000-0000BE7B0000}"/>
    <cellStyle name="Comma [0] 12 3_Essbase BS Tax Accounts EOY" xfId="31962" xr:uid="{00000000-0005-0000-0000-0000BF7B0000}"/>
    <cellStyle name="Comma [0] 12 4" xfId="31963" xr:uid="{00000000-0005-0000-0000-0000C07B0000}"/>
    <cellStyle name="Comma [0] 12_Essbase BS Tax Accounts EOY" xfId="31964" xr:uid="{00000000-0005-0000-0000-0000C17B0000}"/>
    <cellStyle name="Comma [0] 13" xfId="31965" xr:uid="{00000000-0005-0000-0000-0000C27B0000}"/>
    <cellStyle name="Comma [0] 13 2" xfId="31966" xr:uid="{00000000-0005-0000-0000-0000C37B0000}"/>
    <cellStyle name="Comma [0] 13 2 2" xfId="31967" xr:uid="{00000000-0005-0000-0000-0000C47B0000}"/>
    <cellStyle name="Comma [0] 13 2_Essbase BS Tax Accounts EOY" xfId="31968" xr:uid="{00000000-0005-0000-0000-0000C57B0000}"/>
    <cellStyle name="Comma [0] 13 3" xfId="31969" xr:uid="{00000000-0005-0000-0000-0000C67B0000}"/>
    <cellStyle name="Comma [0] 13 3 2" xfId="31970" xr:uid="{00000000-0005-0000-0000-0000C77B0000}"/>
    <cellStyle name="Comma [0] 13 3_Essbase BS Tax Accounts EOY" xfId="31971" xr:uid="{00000000-0005-0000-0000-0000C87B0000}"/>
    <cellStyle name="Comma [0] 13 4" xfId="31972" xr:uid="{00000000-0005-0000-0000-0000C97B0000}"/>
    <cellStyle name="Comma [0] 13 5" xfId="31973" xr:uid="{00000000-0005-0000-0000-0000CA7B0000}"/>
    <cellStyle name="Comma [0] 13 6" xfId="31974" xr:uid="{00000000-0005-0000-0000-0000CB7B0000}"/>
    <cellStyle name="Comma [0] 13_Essbase BS Tax Accounts EOY" xfId="31975" xr:uid="{00000000-0005-0000-0000-0000CC7B0000}"/>
    <cellStyle name="Comma [0] 14" xfId="31976" xr:uid="{00000000-0005-0000-0000-0000CD7B0000}"/>
    <cellStyle name="Comma [0] 14 2" xfId="31977" xr:uid="{00000000-0005-0000-0000-0000CE7B0000}"/>
    <cellStyle name="Comma [0] 14 2 2" xfId="31978" xr:uid="{00000000-0005-0000-0000-0000CF7B0000}"/>
    <cellStyle name="Comma [0] 14 2 2 2" xfId="31979" xr:uid="{00000000-0005-0000-0000-0000D07B0000}"/>
    <cellStyle name="Comma [0] 14 2 2 2 2" xfId="31980" xr:uid="{00000000-0005-0000-0000-0000D17B0000}"/>
    <cellStyle name="Comma [0] 14 2 2 2 3" xfId="31981" xr:uid="{00000000-0005-0000-0000-0000D27B0000}"/>
    <cellStyle name="Comma [0] 14 2 2 2_Essbase BS Tax Accounts EOY" xfId="31982" xr:uid="{00000000-0005-0000-0000-0000D37B0000}"/>
    <cellStyle name="Comma [0] 14 2 2 3" xfId="31983" xr:uid="{00000000-0005-0000-0000-0000D47B0000}"/>
    <cellStyle name="Comma [0] 14 2 2 4" xfId="31984" xr:uid="{00000000-0005-0000-0000-0000D57B0000}"/>
    <cellStyle name="Comma [0] 14 2 2_Essbase BS Tax Accounts EOY" xfId="31985" xr:uid="{00000000-0005-0000-0000-0000D67B0000}"/>
    <cellStyle name="Comma [0] 14 2 3" xfId="31986" xr:uid="{00000000-0005-0000-0000-0000D77B0000}"/>
    <cellStyle name="Comma [0] 14 2 3 2" xfId="31987" xr:uid="{00000000-0005-0000-0000-0000D87B0000}"/>
    <cellStyle name="Comma [0] 14 2 3 3" xfId="31988" xr:uid="{00000000-0005-0000-0000-0000D97B0000}"/>
    <cellStyle name="Comma [0] 14 2 3_Essbase BS Tax Accounts EOY" xfId="31989" xr:uid="{00000000-0005-0000-0000-0000DA7B0000}"/>
    <cellStyle name="Comma [0] 14 2 4" xfId="31990" xr:uid="{00000000-0005-0000-0000-0000DB7B0000}"/>
    <cellStyle name="Comma [0] 14 2 5" xfId="31991" xr:uid="{00000000-0005-0000-0000-0000DC7B0000}"/>
    <cellStyle name="Comma [0] 14 2_Essbase BS Tax Accounts EOY" xfId="31992" xr:uid="{00000000-0005-0000-0000-0000DD7B0000}"/>
    <cellStyle name="Comma [0] 14 3" xfId="31993" xr:uid="{00000000-0005-0000-0000-0000DE7B0000}"/>
    <cellStyle name="Comma [0] 14 3 2" xfId="31994" xr:uid="{00000000-0005-0000-0000-0000DF7B0000}"/>
    <cellStyle name="Comma [0] 14 3 2 2" xfId="31995" xr:uid="{00000000-0005-0000-0000-0000E07B0000}"/>
    <cellStyle name="Comma [0] 14 3 2 3" xfId="31996" xr:uid="{00000000-0005-0000-0000-0000E17B0000}"/>
    <cellStyle name="Comma [0] 14 3 2_Essbase BS Tax Accounts EOY" xfId="31997" xr:uid="{00000000-0005-0000-0000-0000E27B0000}"/>
    <cellStyle name="Comma [0] 14 3 3" xfId="31998" xr:uid="{00000000-0005-0000-0000-0000E37B0000}"/>
    <cellStyle name="Comma [0] 14 3 4" xfId="31999" xr:uid="{00000000-0005-0000-0000-0000E47B0000}"/>
    <cellStyle name="Comma [0] 14 3_Essbase BS Tax Accounts EOY" xfId="32000" xr:uid="{00000000-0005-0000-0000-0000E57B0000}"/>
    <cellStyle name="Comma [0] 14 4" xfId="32001" xr:uid="{00000000-0005-0000-0000-0000E67B0000}"/>
    <cellStyle name="Comma [0] 14 4 2" xfId="32002" xr:uid="{00000000-0005-0000-0000-0000E77B0000}"/>
    <cellStyle name="Comma [0] 14 4 3" xfId="32003" xr:uid="{00000000-0005-0000-0000-0000E87B0000}"/>
    <cellStyle name="Comma [0] 14 4_Essbase BS Tax Accounts EOY" xfId="32004" xr:uid="{00000000-0005-0000-0000-0000E97B0000}"/>
    <cellStyle name="Comma [0] 14 5" xfId="32005" xr:uid="{00000000-0005-0000-0000-0000EA7B0000}"/>
    <cellStyle name="Comma [0] 14 6" xfId="32006" xr:uid="{00000000-0005-0000-0000-0000EB7B0000}"/>
    <cellStyle name="Comma [0] 14 7" xfId="32007" xr:uid="{00000000-0005-0000-0000-0000EC7B0000}"/>
    <cellStyle name="Comma [0] 14 8" xfId="32008" xr:uid="{00000000-0005-0000-0000-0000ED7B0000}"/>
    <cellStyle name="Comma [0] 14_Essbase BS Tax Accounts EOY" xfId="32009" xr:uid="{00000000-0005-0000-0000-0000EE7B0000}"/>
    <cellStyle name="Comma [0] 15" xfId="32010" xr:uid="{00000000-0005-0000-0000-0000EF7B0000}"/>
    <cellStyle name="Comma [0] 15 2" xfId="32011" xr:uid="{00000000-0005-0000-0000-0000F07B0000}"/>
    <cellStyle name="Comma [0] 15 2 2" xfId="32012" xr:uid="{00000000-0005-0000-0000-0000F17B0000}"/>
    <cellStyle name="Comma [0] 15 2_Essbase BS Tax Accounts EOY" xfId="32013" xr:uid="{00000000-0005-0000-0000-0000F27B0000}"/>
    <cellStyle name="Comma [0] 15 3" xfId="32014" xr:uid="{00000000-0005-0000-0000-0000F37B0000}"/>
    <cellStyle name="Comma [0] 15_Essbase BS Tax Accounts EOY" xfId="32015" xr:uid="{00000000-0005-0000-0000-0000F47B0000}"/>
    <cellStyle name="Comma [0] 16" xfId="32016" xr:uid="{00000000-0005-0000-0000-0000F57B0000}"/>
    <cellStyle name="Comma [0] 16 2" xfId="32017" xr:uid="{00000000-0005-0000-0000-0000F67B0000}"/>
    <cellStyle name="Comma [0] 16 2 2" xfId="32018" xr:uid="{00000000-0005-0000-0000-0000F77B0000}"/>
    <cellStyle name="Comma [0] 16 2 2 2" xfId="32019" xr:uid="{00000000-0005-0000-0000-0000F87B0000}"/>
    <cellStyle name="Comma [0] 16 2 2 3" xfId="32020" xr:uid="{00000000-0005-0000-0000-0000F97B0000}"/>
    <cellStyle name="Comma [0] 16 2 2_Essbase BS Tax Accounts EOY" xfId="32021" xr:uid="{00000000-0005-0000-0000-0000FA7B0000}"/>
    <cellStyle name="Comma [0] 16 2 3" xfId="32022" xr:uid="{00000000-0005-0000-0000-0000FB7B0000}"/>
    <cellStyle name="Comma [0] 16 2 4" xfId="32023" xr:uid="{00000000-0005-0000-0000-0000FC7B0000}"/>
    <cellStyle name="Comma [0] 16 2_Essbase BS Tax Accounts EOY" xfId="32024" xr:uid="{00000000-0005-0000-0000-0000FD7B0000}"/>
    <cellStyle name="Comma [0] 16 3" xfId="32025" xr:uid="{00000000-0005-0000-0000-0000FE7B0000}"/>
    <cellStyle name="Comma [0] 16 3 2" xfId="32026" xr:uid="{00000000-0005-0000-0000-0000FF7B0000}"/>
    <cellStyle name="Comma [0] 16 3 3" xfId="32027" xr:uid="{00000000-0005-0000-0000-0000007C0000}"/>
    <cellStyle name="Comma [0] 16 3_Essbase BS Tax Accounts EOY" xfId="32028" xr:uid="{00000000-0005-0000-0000-0000017C0000}"/>
    <cellStyle name="Comma [0] 16 4" xfId="32029" xr:uid="{00000000-0005-0000-0000-0000027C0000}"/>
    <cellStyle name="Comma [0] 16 5" xfId="32030" xr:uid="{00000000-0005-0000-0000-0000037C0000}"/>
    <cellStyle name="Comma [0] 16_Essbase BS Tax Accounts EOY" xfId="32031" xr:uid="{00000000-0005-0000-0000-0000047C0000}"/>
    <cellStyle name="Comma [0] 17" xfId="32032" xr:uid="{00000000-0005-0000-0000-0000057C0000}"/>
    <cellStyle name="Comma [0] 17 2" xfId="32033" xr:uid="{00000000-0005-0000-0000-0000067C0000}"/>
    <cellStyle name="Comma [0] 17 2 2" xfId="32034" xr:uid="{00000000-0005-0000-0000-0000077C0000}"/>
    <cellStyle name="Comma [0] 17 2 3" xfId="32035" xr:uid="{00000000-0005-0000-0000-0000087C0000}"/>
    <cellStyle name="Comma [0] 17 2_Essbase BS Tax Accounts EOY" xfId="32036" xr:uid="{00000000-0005-0000-0000-0000097C0000}"/>
    <cellStyle name="Comma [0] 17 3" xfId="32037" xr:uid="{00000000-0005-0000-0000-00000A7C0000}"/>
    <cellStyle name="Comma [0] 17 4" xfId="32038" xr:uid="{00000000-0005-0000-0000-00000B7C0000}"/>
    <cellStyle name="Comma [0] 17 5" xfId="32039" xr:uid="{00000000-0005-0000-0000-00000C7C0000}"/>
    <cellStyle name="Comma [0] 17_Essbase BS Tax Accounts EOY" xfId="32040" xr:uid="{00000000-0005-0000-0000-00000D7C0000}"/>
    <cellStyle name="Comma [0] 18" xfId="32041" xr:uid="{00000000-0005-0000-0000-00000E7C0000}"/>
    <cellStyle name="Comma [0] 18 2" xfId="32042" xr:uid="{00000000-0005-0000-0000-00000F7C0000}"/>
    <cellStyle name="Comma [0] 18 2 2" xfId="32043" xr:uid="{00000000-0005-0000-0000-0000107C0000}"/>
    <cellStyle name="Comma [0] 18 2_Essbase BS Tax Accounts EOY" xfId="32044" xr:uid="{00000000-0005-0000-0000-0000117C0000}"/>
    <cellStyle name="Comma [0] 18 3" xfId="32045" xr:uid="{00000000-0005-0000-0000-0000127C0000}"/>
    <cellStyle name="Comma [0] 18_Essbase BS Tax Accounts EOY" xfId="32046" xr:uid="{00000000-0005-0000-0000-0000137C0000}"/>
    <cellStyle name="Comma [0] 19" xfId="32047" xr:uid="{00000000-0005-0000-0000-0000147C0000}"/>
    <cellStyle name="Comma [0] 19 2" xfId="32048" xr:uid="{00000000-0005-0000-0000-0000157C0000}"/>
    <cellStyle name="Comma [0] 19 2 2" xfId="32049" xr:uid="{00000000-0005-0000-0000-0000167C0000}"/>
    <cellStyle name="Comma [0] 19 3" xfId="32050" xr:uid="{00000000-0005-0000-0000-0000177C0000}"/>
    <cellStyle name="Comma [0] 19 4" xfId="32051" xr:uid="{00000000-0005-0000-0000-0000187C0000}"/>
    <cellStyle name="Comma [0] 19_Essbase BS Tax Accounts EOY" xfId="32052" xr:uid="{00000000-0005-0000-0000-0000197C0000}"/>
    <cellStyle name="Comma [0] 2" xfId="32053" xr:uid="{00000000-0005-0000-0000-00001A7C0000}"/>
    <cellStyle name="Comma [0] 2 10" xfId="32054" xr:uid="{00000000-0005-0000-0000-00001B7C0000}"/>
    <cellStyle name="Comma [0] 2 10 2" xfId="32055" xr:uid="{00000000-0005-0000-0000-00001C7C0000}"/>
    <cellStyle name="Comma [0] 2 10 2 2" xfId="32056" xr:uid="{00000000-0005-0000-0000-00001D7C0000}"/>
    <cellStyle name="Comma [0] 2 10 2 2 2" xfId="32057" xr:uid="{00000000-0005-0000-0000-00001E7C0000}"/>
    <cellStyle name="Comma [0] 2 10 2 2 2 2" xfId="32058" xr:uid="{00000000-0005-0000-0000-00001F7C0000}"/>
    <cellStyle name="Comma [0] 2 10 2 2 2 2 2" xfId="32059" xr:uid="{00000000-0005-0000-0000-0000207C0000}"/>
    <cellStyle name="Comma [0] 2 10 2 2 2 2_Essbase BS Tax Accounts EOY" xfId="32060" xr:uid="{00000000-0005-0000-0000-0000217C0000}"/>
    <cellStyle name="Comma [0] 2 10 2 2 2 3" xfId="32061" xr:uid="{00000000-0005-0000-0000-0000227C0000}"/>
    <cellStyle name="Comma [0] 2 10 2 2 2_Essbase BS Tax Accounts EOY" xfId="32062" xr:uid="{00000000-0005-0000-0000-0000237C0000}"/>
    <cellStyle name="Comma [0] 2 10 2 2 3" xfId="32063" xr:uid="{00000000-0005-0000-0000-0000247C0000}"/>
    <cellStyle name="Comma [0] 2 10 2 2 3 2" xfId="32064" xr:uid="{00000000-0005-0000-0000-0000257C0000}"/>
    <cellStyle name="Comma [0] 2 10 2 2 3_Essbase BS Tax Accounts EOY" xfId="32065" xr:uid="{00000000-0005-0000-0000-0000267C0000}"/>
    <cellStyle name="Comma [0] 2 10 2 2 4" xfId="32066" xr:uid="{00000000-0005-0000-0000-0000277C0000}"/>
    <cellStyle name="Comma [0] 2 10 2 2_Essbase BS Tax Accounts EOY" xfId="32067" xr:uid="{00000000-0005-0000-0000-0000287C0000}"/>
    <cellStyle name="Comma [0] 2 10 2 3" xfId="32068" xr:uid="{00000000-0005-0000-0000-0000297C0000}"/>
    <cellStyle name="Comma [0] 2 10 2 3 2" xfId="32069" xr:uid="{00000000-0005-0000-0000-00002A7C0000}"/>
    <cellStyle name="Comma [0] 2 10 2 3 2 2" xfId="32070" xr:uid="{00000000-0005-0000-0000-00002B7C0000}"/>
    <cellStyle name="Comma [0] 2 10 2 3 2_Essbase BS Tax Accounts EOY" xfId="32071" xr:uid="{00000000-0005-0000-0000-00002C7C0000}"/>
    <cellStyle name="Comma [0] 2 10 2 3 3" xfId="32072" xr:uid="{00000000-0005-0000-0000-00002D7C0000}"/>
    <cellStyle name="Comma [0] 2 10 2 3_Essbase BS Tax Accounts EOY" xfId="32073" xr:uid="{00000000-0005-0000-0000-00002E7C0000}"/>
    <cellStyle name="Comma [0] 2 10 2 4" xfId="32074" xr:uid="{00000000-0005-0000-0000-00002F7C0000}"/>
    <cellStyle name="Comma [0] 2 10 2 4 2" xfId="32075" xr:uid="{00000000-0005-0000-0000-0000307C0000}"/>
    <cellStyle name="Comma [0] 2 10 2 4 3" xfId="32076" xr:uid="{00000000-0005-0000-0000-0000317C0000}"/>
    <cellStyle name="Comma [0] 2 10 2 4_Essbase BS Tax Accounts EOY" xfId="32077" xr:uid="{00000000-0005-0000-0000-0000327C0000}"/>
    <cellStyle name="Comma [0] 2 10 2 5" xfId="32078" xr:uid="{00000000-0005-0000-0000-0000337C0000}"/>
    <cellStyle name="Comma [0] 2 10 2_Essbase BS Tax Accounts EOY" xfId="32079" xr:uid="{00000000-0005-0000-0000-0000347C0000}"/>
    <cellStyle name="Comma [0] 2 10 3" xfId="32080" xr:uid="{00000000-0005-0000-0000-0000357C0000}"/>
    <cellStyle name="Comma [0] 2 10 3 2" xfId="32081" xr:uid="{00000000-0005-0000-0000-0000367C0000}"/>
    <cellStyle name="Comma [0] 2 10 3 2 2" xfId="32082" xr:uid="{00000000-0005-0000-0000-0000377C0000}"/>
    <cellStyle name="Comma [0] 2 10 3 2 2 2" xfId="32083" xr:uid="{00000000-0005-0000-0000-0000387C0000}"/>
    <cellStyle name="Comma [0] 2 10 3 2 2_Essbase BS Tax Accounts EOY" xfId="32084" xr:uid="{00000000-0005-0000-0000-0000397C0000}"/>
    <cellStyle name="Comma [0] 2 10 3 2 3" xfId="32085" xr:uid="{00000000-0005-0000-0000-00003A7C0000}"/>
    <cellStyle name="Comma [0] 2 10 3 2_Essbase BS Tax Accounts EOY" xfId="32086" xr:uid="{00000000-0005-0000-0000-00003B7C0000}"/>
    <cellStyle name="Comma [0] 2 10 3 3" xfId="32087" xr:uid="{00000000-0005-0000-0000-00003C7C0000}"/>
    <cellStyle name="Comma [0] 2 10 3 3 2" xfId="32088" xr:uid="{00000000-0005-0000-0000-00003D7C0000}"/>
    <cellStyle name="Comma [0] 2 10 3 3_Essbase BS Tax Accounts EOY" xfId="32089" xr:uid="{00000000-0005-0000-0000-00003E7C0000}"/>
    <cellStyle name="Comma [0] 2 10 3 4" xfId="32090" xr:uid="{00000000-0005-0000-0000-00003F7C0000}"/>
    <cellStyle name="Comma [0] 2 10 3_Essbase BS Tax Accounts EOY" xfId="32091" xr:uid="{00000000-0005-0000-0000-0000407C0000}"/>
    <cellStyle name="Comma [0] 2 10 4" xfId="32092" xr:uid="{00000000-0005-0000-0000-0000417C0000}"/>
    <cellStyle name="Comma [0] 2 10 4 2" xfId="32093" xr:uid="{00000000-0005-0000-0000-0000427C0000}"/>
    <cellStyle name="Comma [0] 2 10 4 2 2" xfId="32094" xr:uid="{00000000-0005-0000-0000-0000437C0000}"/>
    <cellStyle name="Comma [0] 2 10 4 2_Essbase BS Tax Accounts EOY" xfId="32095" xr:uid="{00000000-0005-0000-0000-0000447C0000}"/>
    <cellStyle name="Comma [0] 2 10 4 3" xfId="32096" xr:uid="{00000000-0005-0000-0000-0000457C0000}"/>
    <cellStyle name="Comma [0] 2 10 4_Essbase BS Tax Accounts EOY" xfId="32097" xr:uid="{00000000-0005-0000-0000-0000467C0000}"/>
    <cellStyle name="Comma [0] 2 10 5" xfId="32098" xr:uid="{00000000-0005-0000-0000-0000477C0000}"/>
    <cellStyle name="Comma [0] 2 10 5 2" xfId="32099" xr:uid="{00000000-0005-0000-0000-0000487C0000}"/>
    <cellStyle name="Comma [0] 2 10 5 3" xfId="32100" xr:uid="{00000000-0005-0000-0000-0000497C0000}"/>
    <cellStyle name="Comma [0] 2 10 5_Essbase BS Tax Accounts EOY" xfId="32101" xr:uid="{00000000-0005-0000-0000-00004A7C0000}"/>
    <cellStyle name="Comma [0] 2 10 6" xfId="32102" xr:uid="{00000000-0005-0000-0000-00004B7C0000}"/>
    <cellStyle name="Comma [0] 2 10_Essbase BS Tax Accounts EOY" xfId="32103" xr:uid="{00000000-0005-0000-0000-00004C7C0000}"/>
    <cellStyle name="Comma [0] 2 11" xfId="32104" xr:uid="{00000000-0005-0000-0000-00004D7C0000}"/>
    <cellStyle name="Comma [0] 2 11 2" xfId="32105" xr:uid="{00000000-0005-0000-0000-00004E7C0000}"/>
    <cellStyle name="Comma [0] 2 11 2 2" xfId="32106" xr:uid="{00000000-0005-0000-0000-00004F7C0000}"/>
    <cellStyle name="Comma [0] 2 11 2 2 2" xfId="32107" xr:uid="{00000000-0005-0000-0000-0000507C0000}"/>
    <cellStyle name="Comma [0] 2 11 2 2 2 2" xfId="32108" xr:uid="{00000000-0005-0000-0000-0000517C0000}"/>
    <cellStyle name="Comma [0] 2 11 2 2 2 2 2" xfId="32109" xr:uid="{00000000-0005-0000-0000-0000527C0000}"/>
    <cellStyle name="Comma [0] 2 11 2 2 2 2_Essbase BS Tax Accounts EOY" xfId="32110" xr:uid="{00000000-0005-0000-0000-0000537C0000}"/>
    <cellStyle name="Comma [0] 2 11 2 2 2 3" xfId="32111" xr:uid="{00000000-0005-0000-0000-0000547C0000}"/>
    <cellStyle name="Comma [0] 2 11 2 2 2_Essbase BS Tax Accounts EOY" xfId="32112" xr:uid="{00000000-0005-0000-0000-0000557C0000}"/>
    <cellStyle name="Comma [0] 2 11 2 2 3" xfId="32113" xr:uid="{00000000-0005-0000-0000-0000567C0000}"/>
    <cellStyle name="Comma [0] 2 11 2 2 3 2" xfId="32114" xr:uid="{00000000-0005-0000-0000-0000577C0000}"/>
    <cellStyle name="Comma [0] 2 11 2 2 3_Essbase BS Tax Accounts EOY" xfId="32115" xr:uid="{00000000-0005-0000-0000-0000587C0000}"/>
    <cellStyle name="Comma [0] 2 11 2 2 4" xfId="32116" xr:uid="{00000000-0005-0000-0000-0000597C0000}"/>
    <cellStyle name="Comma [0] 2 11 2 2_Essbase BS Tax Accounts EOY" xfId="32117" xr:uid="{00000000-0005-0000-0000-00005A7C0000}"/>
    <cellStyle name="Comma [0] 2 11 2 3" xfId="32118" xr:uid="{00000000-0005-0000-0000-00005B7C0000}"/>
    <cellStyle name="Comma [0] 2 11 2 3 2" xfId="32119" xr:uid="{00000000-0005-0000-0000-00005C7C0000}"/>
    <cellStyle name="Comma [0] 2 11 2 3 2 2" xfId="32120" xr:uid="{00000000-0005-0000-0000-00005D7C0000}"/>
    <cellStyle name="Comma [0] 2 11 2 3 2_Essbase BS Tax Accounts EOY" xfId="32121" xr:uid="{00000000-0005-0000-0000-00005E7C0000}"/>
    <cellStyle name="Comma [0] 2 11 2 3 3" xfId="32122" xr:uid="{00000000-0005-0000-0000-00005F7C0000}"/>
    <cellStyle name="Comma [0] 2 11 2 3_Essbase BS Tax Accounts EOY" xfId="32123" xr:uid="{00000000-0005-0000-0000-0000607C0000}"/>
    <cellStyle name="Comma [0] 2 11 2 4" xfId="32124" xr:uid="{00000000-0005-0000-0000-0000617C0000}"/>
    <cellStyle name="Comma [0] 2 11 2 4 2" xfId="32125" xr:uid="{00000000-0005-0000-0000-0000627C0000}"/>
    <cellStyle name="Comma [0] 2 11 2 4 3" xfId="32126" xr:uid="{00000000-0005-0000-0000-0000637C0000}"/>
    <cellStyle name="Comma [0] 2 11 2 4_Essbase BS Tax Accounts EOY" xfId="32127" xr:uid="{00000000-0005-0000-0000-0000647C0000}"/>
    <cellStyle name="Comma [0] 2 11 2 5" xfId="32128" xr:uid="{00000000-0005-0000-0000-0000657C0000}"/>
    <cellStyle name="Comma [0] 2 11 2_Essbase BS Tax Accounts EOY" xfId="32129" xr:uid="{00000000-0005-0000-0000-0000667C0000}"/>
    <cellStyle name="Comma [0] 2 11 3" xfId="32130" xr:uid="{00000000-0005-0000-0000-0000677C0000}"/>
    <cellStyle name="Comma [0] 2 11 3 2" xfId="32131" xr:uid="{00000000-0005-0000-0000-0000687C0000}"/>
    <cellStyle name="Comma [0] 2 11 3 2 2" xfId="32132" xr:uid="{00000000-0005-0000-0000-0000697C0000}"/>
    <cellStyle name="Comma [0] 2 11 3 2 2 2" xfId="32133" xr:uid="{00000000-0005-0000-0000-00006A7C0000}"/>
    <cellStyle name="Comma [0] 2 11 3 2 2_Essbase BS Tax Accounts EOY" xfId="32134" xr:uid="{00000000-0005-0000-0000-00006B7C0000}"/>
    <cellStyle name="Comma [0] 2 11 3 2 3" xfId="32135" xr:uid="{00000000-0005-0000-0000-00006C7C0000}"/>
    <cellStyle name="Comma [0] 2 11 3 2_Essbase BS Tax Accounts EOY" xfId="32136" xr:uid="{00000000-0005-0000-0000-00006D7C0000}"/>
    <cellStyle name="Comma [0] 2 11 3 3" xfId="32137" xr:uid="{00000000-0005-0000-0000-00006E7C0000}"/>
    <cellStyle name="Comma [0] 2 11 3 3 2" xfId="32138" xr:uid="{00000000-0005-0000-0000-00006F7C0000}"/>
    <cellStyle name="Comma [0] 2 11 3 3_Essbase BS Tax Accounts EOY" xfId="32139" xr:uid="{00000000-0005-0000-0000-0000707C0000}"/>
    <cellStyle name="Comma [0] 2 11 3 4" xfId="32140" xr:uid="{00000000-0005-0000-0000-0000717C0000}"/>
    <cellStyle name="Comma [0] 2 11 3_Essbase BS Tax Accounts EOY" xfId="32141" xr:uid="{00000000-0005-0000-0000-0000727C0000}"/>
    <cellStyle name="Comma [0] 2 11 4" xfId="32142" xr:uid="{00000000-0005-0000-0000-0000737C0000}"/>
    <cellStyle name="Comma [0] 2 11 4 2" xfId="32143" xr:uid="{00000000-0005-0000-0000-0000747C0000}"/>
    <cellStyle name="Comma [0] 2 11 4 2 2" xfId="32144" xr:uid="{00000000-0005-0000-0000-0000757C0000}"/>
    <cellStyle name="Comma [0] 2 11 4 2_Essbase BS Tax Accounts EOY" xfId="32145" xr:uid="{00000000-0005-0000-0000-0000767C0000}"/>
    <cellStyle name="Comma [0] 2 11 4 3" xfId="32146" xr:uid="{00000000-0005-0000-0000-0000777C0000}"/>
    <cellStyle name="Comma [0] 2 11 4_Essbase BS Tax Accounts EOY" xfId="32147" xr:uid="{00000000-0005-0000-0000-0000787C0000}"/>
    <cellStyle name="Comma [0] 2 11 5" xfId="32148" xr:uid="{00000000-0005-0000-0000-0000797C0000}"/>
    <cellStyle name="Comma [0] 2 11 5 2" xfId="32149" xr:uid="{00000000-0005-0000-0000-00007A7C0000}"/>
    <cellStyle name="Comma [0] 2 11 5 3" xfId="32150" xr:uid="{00000000-0005-0000-0000-00007B7C0000}"/>
    <cellStyle name="Comma [0] 2 11 5_Essbase BS Tax Accounts EOY" xfId="32151" xr:uid="{00000000-0005-0000-0000-00007C7C0000}"/>
    <cellStyle name="Comma [0] 2 11 6" xfId="32152" xr:uid="{00000000-0005-0000-0000-00007D7C0000}"/>
    <cellStyle name="Comma [0] 2 11_Essbase BS Tax Accounts EOY" xfId="32153" xr:uid="{00000000-0005-0000-0000-00007E7C0000}"/>
    <cellStyle name="Comma [0] 2 12" xfId="32154" xr:uid="{00000000-0005-0000-0000-00007F7C0000}"/>
    <cellStyle name="Comma [0] 2 12 2" xfId="32155" xr:uid="{00000000-0005-0000-0000-0000807C0000}"/>
    <cellStyle name="Comma [0] 2 12 2 2" xfId="32156" xr:uid="{00000000-0005-0000-0000-0000817C0000}"/>
    <cellStyle name="Comma [0] 2 12 2 2 2" xfId="32157" xr:uid="{00000000-0005-0000-0000-0000827C0000}"/>
    <cellStyle name="Comma [0] 2 12 2 2 2 2" xfId="32158" xr:uid="{00000000-0005-0000-0000-0000837C0000}"/>
    <cellStyle name="Comma [0] 2 12 2 2 2 2 2" xfId="32159" xr:uid="{00000000-0005-0000-0000-0000847C0000}"/>
    <cellStyle name="Comma [0] 2 12 2 2 2 2_Essbase BS Tax Accounts EOY" xfId="32160" xr:uid="{00000000-0005-0000-0000-0000857C0000}"/>
    <cellStyle name="Comma [0] 2 12 2 2 2 3" xfId="32161" xr:uid="{00000000-0005-0000-0000-0000867C0000}"/>
    <cellStyle name="Comma [0] 2 12 2 2 2_Essbase BS Tax Accounts EOY" xfId="32162" xr:uid="{00000000-0005-0000-0000-0000877C0000}"/>
    <cellStyle name="Comma [0] 2 12 2 2 3" xfId="32163" xr:uid="{00000000-0005-0000-0000-0000887C0000}"/>
    <cellStyle name="Comma [0] 2 12 2 2 3 2" xfId="32164" xr:uid="{00000000-0005-0000-0000-0000897C0000}"/>
    <cellStyle name="Comma [0] 2 12 2 2 3_Essbase BS Tax Accounts EOY" xfId="32165" xr:uid="{00000000-0005-0000-0000-00008A7C0000}"/>
    <cellStyle name="Comma [0] 2 12 2 2 4" xfId="32166" xr:uid="{00000000-0005-0000-0000-00008B7C0000}"/>
    <cellStyle name="Comma [0] 2 12 2 2_Essbase BS Tax Accounts EOY" xfId="32167" xr:uid="{00000000-0005-0000-0000-00008C7C0000}"/>
    <cellStyle name="Comma [0] 2 12 2 3" xfId="32168" xr:uid="{00000000-0005-0000-0000-00008D7C0000}"/>
    <cellStyle name="Comma [0] 2 12 2 3 2" xfId="32169" xr:uid="{00000000-0005-0000-0000-00008E7C0000}"/>
    <cellStyle name="Comma [0] 2 12 2 3 2 2" xfId="32170" xr:uid="{00000000-0005-0000-0000-00008F7C0000}"/>
    <cellStyle name="Comma [0] 2 12 2 3 2_Essbase BS Tax Accounts EOY" xfId="32171" xr:uid="{00000000-0005-0000-0000-0000907C0000}"/>
    <cellStyle name="Comma [0] 2 12 2 3 3" xfId="32172" xr:uid="{00000000-0005-0000-0000-0000917C0000}"/>
    <cellStyle name="Comma [0] 2 12 2 3_Essbase BS Tax Accounts EOY" xfId="32173" xr:uid="{00000000-0005-0000-0000-0000927C0000}"/>
    <cellStyle name="Comma [0] 2 12 2 4" xfId="32174" xr:uid="{00000000-0005-0000-0000-0000937C0000}"/>
    <cellStyle name="Comma [0] 2 12 2 4 2" xfId="32175" xr:uid="{00000000-0005-0000-0000-0000947C0000}"/>
    <cellStyle name="Comma [0] 2 12 2 4 3" xfId="32176" xr:uid="{00000000-0005-0000-0000-0000957C0000}"/>
    <cellStyle name="Comma [0] 2 12 2 4_Essbase BS Tax Accounts EOY" xfId="32177" xr:uid="{00000000-0005-0000-0000-0000967C0000}"/>
    <cellStyle name="Comma [0] 2 12 2 5" xfId="32178" xr:uid="{00000000-0005-0000-0000-0000977C0000}"/>
    <cellStyle name="Comma [0] 2 12 2_Essbase BS Tax Accounts EOY" xfId="32179" xr:uid="{00000000-0005-0000-0000-0000987C0000}"/>
    <cellStyle name="Comma [0] 2 12 3" xfId="32180" xr:uid="{00000000-0005-0000-0000-0000997C0000}"/>
    <cellStyle name="Comma [0] 2 12 3 2" xfId="32181" xr:uid="{00000000-0005-0000-0000-00009A7C0000}"/>
    <cellStyle name="Comma [0] 2 12 3 2 2" xfId="32182" xr:uid="{00000000-0005-0000-0000-00009B7C0000}"/>
    <cellStyle name="Comma [0] 2 12 3 2 2 2" xfId="32183" xr:uid="{00000000-0005-0000-0000-00009C7C0000}"/>
    <cellStyle name="Comma [0] 2 12 3 2 2_Essbase BS Tax Accounts EOY" xfId="32184" xr:uid="{00000000-0005-0000-0000-00009D7C0000}"/>
    <cellStyle name="Comma [0] 2 12 3 2 3" xfId="32185" xr:uid="{00000000-0005-0000-0000-00009E7C0000}"/>
    <cellStyle name="Comma [0] 2 12 3 2_Essbase BS Tax Accounts EOY" xfId="32186" xr:uid="{00000000-0005-0000-0000-00009F7C0000}"/>
    <cellStyle name="Comma [0] 2 12 3 3" xfId="32187" xr:uid="{00000000-0005-0000-0000-0000A07C0000}"/>
    <cellStyle name="Comma [0] 2 12 3 3 2" xfId="32188" xr:uid="{00000000-0005-0000-0000-0000A17C0000}"/>
    <cellStyle name="Comma [0] 2 12 3 3_Essbase BS Tax Accounts EOY" xfId="32189" xr:uid="{00000000-0005-0000-0000-0000A27C0000}"/>
    <cellStyle name="Comma [0] 2 12 3 4" xfId="32190" xr:uid="{00000000-0005-0000-0000-0000A37C0000}"/>
    <cellStyle name="Comma [0] 2 12 3_Essbase BS Tax Accounts EOY" xfId="32191" xr:uid="{00000000-0005-0000-0000-0000A47C0000}"/>
    <cellStyle name="Comma [0] 2 12 4" xfId="32192" xr:uid="{00000000-0005-0000-0000-0000A57C0000}"/>
    <cellStyle name="Comma [0] 2 12 4 2" xfId="32193" xr:uid="{00000000-0005-0000-0000-0000A67C0000}"/>
    <cellStyle name="Comma [0] 2 12 4 2 2" xfId="32194" xr:uid="{00000000-0005-0000-0000-0000A77C0000}"/>
    <cellStyle name="Comma [0] 2 12 4 2_Essbase BS Tax Accounts EOY" xfId="32195" xr:uid="{00000000-0005-0000-0000-0000A87C0000}"/>
    <cellStyle name="Comma [0] 2 12 4 3" xfId="32196" xr:uid="{00000000-0005-0000-0000-0000A97C0000}"/>
    <cellStyle name="Comma [0] 2 12 4_Essbase BS Tax Accounts EOY" xfId="32197" xr:uid="{00000000-0005-0000-0000-0000AA7C0000}"/>
    <cellStyle name="Comma [0] 2 12 5" xfId="32198" xr:uid="{00000000-0005-0000-0000-0000AB7C0000}"/>
    <cellStyle name="Comma [0] 2 12 5 2" xfId="32199" xr:uid="{00000000-0005-0000-0000-0000AC7C0000}"/>
    <cellStyle name="Comma [0] 2 12 5 3" xfId="32200" xr:uid="{00000000-0005-0000-0000-0000AD7C0000}"/>
    <cellStyle name="Comma [0] 2 12 5_Essbase BS Tax Accounts EOY" xfId="32201" xr:uid="{00000000-0005-0000-0000-0000AE7C0000}"/>
    <cellStyle name="Comma [0] 2 12 6" xfId="32202" xr:uid="{00000000-0005-0000-0000-0000AF7C0000}"/>
    <cellStyle name="Comma [0] 2 12_Essbase BS Tax Accounts EOY" xfId="32203" xr:uid="{00000000-0005-0000-0000-0000B07C0000}"/>
    <cellStyle name="Comma [0] 2 13" xfId="32204" xr:uid="{00000000-0005-0000-0000-0000B17C0000}"/>
    <cellStyle name="Comma [0] 2 13 2" xfId="32205" xr:uid="{00000000-0005-0000-0000-0000B27C0000}"/>
    <cellStyle name="Comma [0] 2 13 2 2" xfId="32206" xr:uid="{00000000-0005-0000-0000-0000B37C0000}"/>
    <cellStyle name="Comma [0] 2 13 2 2 2" xfId="32207" xr:uid="{00000000-0005-0000-0000-0000B47C0000}"/>
    <cellStyle name="Comma [0] 2 13 2 2 2 2" xfId="32208" xr:uid="{00000000-0005-0000-0000-0000B57C0000}"/>
    <cellStyle name="Comma [0] 2 13 2 2 2 2 2" xfId="32209" xr:uid="{00000000-0005-0000-0000-0000B67C0000}"/>
    <cellStyle name="Comma [0] 2 13 2 2 2 2_Essbase BS Tax Accounts EOY" xfId="32210" xr:uid="{00000000-0005-0000-0000-0000B77C0000}"/>
    <cellStyle name="Comma [0] 2 13 2 2 2 3" xfId="32211" xr:uid="{00000000-0005-0000-0000-0000B87C0000}"/>
    <cellStyle name="Comma [0] 2 13 2 2 2_Essbase BS Tax Accounts EOY" xfId="32212" xr:uid="{00000000-0005-0000-0000-0000B97C0000}"/>
    <cellStyle name="Comma [0] 2 13 2 2 3" xfId="32213" xr:uid="{00000000-0005-0000-0000-0000BA7C0000}"/>
    <cellStyle name="Comma [0] 2 13 2 2 3 2" xfId="32214" xr:uid="{00000000-0005-0000-0000-0000BB7C0000}"/>
    <cellStyle name="Comma [0] 2 13 2 2 3_Essbase BS Tax Accounts EOY" xfId="32215" xr:uid="{00000000-0005-0000-0000-0000BC7C0000}"/>
    <cellStyle name="Comma [0] 2 13 2 2 4" xfId="32216" xr:uid="{00000000-0005-0000-0000-0000BD7C0000}"/>
    <cellStyle name="Comma [0] 2 13 2 2_Essbase BS Tax Accounts EOY" xfId="32217" xr:uid="{00000000-0005-0000-0000-0000BE7C0000}"/>
    <cellStyle name="Comma [0] 2 13 2 3" xfId="32218" xr:uid="{00000000-0005-0000-0000-0000BF7C0000}"/>
    <cellStyle name="Comma [0] 2 13 2 3 2" xfId="32219" xr:uid="{00000000-0005-0000-0000-0000C07C0000}"/>
    <cellStyle name="Comma [0] 2 13 2 3 2 2" xfId="32220" xr:uid="{00000000-0005-0000-0000-0000C17C0000}"/>
    <cellStyle name="Comma [0] 2 13 2 3 2_Essbase BS Tax Accounts EOY" xfId="32221" xr:uid="{00000000-0005-0000-0000-0000C27C0000}"/>
    <cellStyle name="Comma [0] 2 13 2 3 3" xfId="32222" xr:uid="{00000000-0005-0000-0000-0000C37C0000}"/>
    <cellStyle name="Comma [0] 2 13 2 3_Essbase BS Tax Accounts EOY" xfId="32223" xr:uid="{00000000-0005-0000-0000-0000C47C0000}"/>
    <cellStyle name="Comma [0] 2 13 2 4" xfId="32224" xr:uid="{00000000-0005-0000-0000-0000C57C0000}"/>
    <cellStyle name="Comma [0] 2 13 2 4 2" xfId="32225" xr:uid="{00000000-0005-0000-0000-0000C67C0000}"/>
    <cellStyle name="Comma [0] 2 13 2 4 3" xfId="32226" xr:uid="{00000000-0005-0000-0000-0000C77C0000}"/>
    <cellStyle name="Comma [0] 2 13 2 4_Essbase BS Tax Accounts EOY" xfId="32227" xr:uid="{00000000-0005-0000-0000-0000C87C0000}"/>
    <cellStyle name="Comma [0] 2 13 2 5" xfId="32228" xr:uid="{00000000-0005-0000-0000-0000C97C0000}"/>
    <cellStyle name="Comma [0] 2 13 2_Essbase BS Tax Accounts EOY" xfId="32229" xr:uid="{00000000-0005-0000-0000-0000CA7C0000}"/>
    <cellStyle name="Comma [0] 2 13 3" xfId="32230" xr:uid="{00000000-0005-0000-0000-0000CB7C0000}"/>
    <cellStyle name="Comma [0] 2 13 3 2" xfId="32231" xr:uid="{00000000-0005-0000-0000-0000CC7C0000}"/>
    <cellStyle name="Comma [0] 2 13 3 2 2" xfId="32232" xr:uid="{00000000-0005-0000-0000-0000CD7C0000}"/>
    <cellStyle name="Comma [0] 2 13 3 2 2 2" xfId="32233" xr:uid="{00000000-0005-0000-0000-0000CE7C0000}"/>
    <cellStyle name="Comma [0] 2 13 3 2 2_Essbase BS Tax Accounts EOY" xfId="32234" xr:uid="{00000000-0005-0000-0000-0000CF7C0000}"/>
    <cellStyle name="Comma [0] 2 13 3 2 3" xfId="32235" xr:uid="{00000000-0005-0000-0000-0000D07C0000}"/>
    <cellStyle name="Comma [0] 2 13 3 2_Essbase BS Tax Accounts EOY" xfId="32236" xr:uid="{00000000-0005-0000-0000-0000D17C0000}"/>
    <cellStyle name="Comma [0] 2 13 3 3" xfId="32237" xr:uid="{00000000-0005-0000-0000-0000D27C0000}"/>
    <cellStyle name="Comma [0] 2 13 3 3 2" xfId="32238" xr:uid="{00000000-0005-0000-0000-0000D37C0000}"/>
    <cellStyle name="Comma [0] 2 13 3 3_Essbase BS Tax Accounts EOY" xfId="32239" xr:uid="{00000000-0005-0000-0000-0000D47C0000}"/>
    <cellStyle name="Comma [0] 2 13 3 4" xfId="32240" xr:uid="{00000000-0005-0000-0000-0000D57C0000}"/>
    <cellStyle name="Comma [0] 2 13 3_Essbase BS Tax Accounts EOY" xfId="32241" xr:uid="{00000000-0005-0000-0000-0000D67C0000}"/>
    <cellStyle name="Comma [0] 2 13 4" xfId="32242" xr:uid="{00000000-0005-0000-0000-0000D77C0000}"/>
    <cellStyle name="Comma [0] 2 13 4 2" xfId="32243" xr:uid="{00000000-0005-0000-0000-0000D87C0000}"/>
    <cellStyle name="Comma [0] 2 13 4 2 2" xfId="32244" xr:uid="{00000000-0005-0000-0000-0000D97C0000}"/>
    <cellStyle name="Comma [0] 2 13 4 2_Essbase BS Tax Accounts EOY" xfId="32245" xr:uid="{00000000-0005-0000-0000-0000DA7C0000}"/>
    <cellStyle name="Comma [0] 2 13 4 3" xfId="32246" xr:uid="{00000000-0005-0000-0000-0000DB7C0000}"/>
    <cellStyle name="Comma [0] 2 13 4_Essbase BS Tax Accounts EOY" xfId="32247" xr:uid="{00000000-0005-0000-0000-0000DC7C0000}"/>
    <cellStyle name="Comma [0] 2 13 5" xfId="32248" xr:uid="{00000000-0005-0000-0000-0000DD7C0000}"/>
    <cellStyle name="Comma [0] 2 13 5 2" xfId="32249" xr:uid="{00000000-0005-0000-0000-0000DE7C0000}"/>
    <cellStyle name="Comma [0] 2 13 5 3" xfId="32250" xr:uid="{00000000-0005-0000-0000-0000DF7C0000}"/>
    <cellStyle name="Comma [0] 2 13 5_Essbase BS Tax Accounts EOY" xfId="32251" xr:uid="{00000000-0005-0000-0000-0000E07C0000}"/>
    <cellStyle name="Comma [0] 2 13 6" xfId="32252" xr:uid="{00000000-0005-0000-0000-0000E17C0000}"/>
    <cellStyle name="Comma [0] 2 13_Essbase BS Tax Accounts EOY" xfId="32253" xr:uid="{00000000-0005-0000-0000-0000E27C0000}"/>
    <cellStyle name="Comma [0] 2 14" xfId="32254" xr:uid="{00000000-0005-0000-0000-0000E37C0000}"/>
    <cellStyle name="Comma [0] 2 14 2" xfId="32255" xr:uid="{00000000-0005-0000-0000-0000E47C0000}"/>
    <cellStyle name="Comma [0] 2 14 2 2" xfId="32256" xr:uid="{00000000-0005-0000-0000-0000E57C0000}"/>
    <cellStyle name="Comma [0] 2 14 2 2 2" xfId="32257" xr:uid="{00000000-0005-0000-0000-0000E67C0000}"/>
    <cellStyle name="Comma [0] 2 14 2 2 2 2" xfId="32258" xr:uid="{00000000-0005-0000-0000-0000E77C0000}"/>
    <cellStyle name="Comma [0] 2 14 2 2 2_Essbase BS Tax Accounts EOY" xfId="32259" xr:uid="{00000000-0005-0000-0000-0000E87C0000}"/>
    <cellStyle name="Comma [0] 2 14 2 2 3" xfId="32260" xr:uid="{00000000-0005-0000-0000-0000E97C0000}"/>
    <cellStyle name="Comma [0] 2 14 2 2_Essbase BS Tax Accounts EOY" xfId="32261" xr:uid="{00000000-0005-0000-0000-0000EA7C0000}"/>
    <cellStyle name="Comma [0] 2 14 2 3" xfId="32262" xr:uid="{00000000-0005-0000-0000-0000EB7C0000}"/>
    <cellStyle name="Comma [0] 2 14 2 3 2" xfId="32263" xr:uid="{00000000-0005-0000-0000-0000EC7C0000}"/>
    <cellStyle name="Comma [0] 2 14 2 3_Essbase BS Tax Accounts EOY" xfId="32264" xr:uid="{00000000-0005-0000-0000-0000ED7C0000}"/>
    <cellStyle name="Comma [0] 2 14 2 4" xfId="32265" xr:uid="{00000000-0005-0000-0000-0000EE7C0000}"/>
    <cellStyle name="Comma [0] 2 14 2_Essbase BS Tax Accounts EOY" xfId="32266" xr:uid="{00000000-0005-0000-0000-0000EF7C0000}"/>
    <cellStyle name="Comma [0] 2 14 3" xfId="32267" xr:uid="{00000000-0005-0000-0000-0000F07C0000}"/>
    <cellStyle name="Comma [0] 2 14 3 2" xfId="32268" xr:uid="{00000000-0005-0000-0000-0000F17C0000}"/>
    <cellStyle name="Comma [0] 2 14 3 2 2" xfId="32269" xr:uid="{00000000-0005-0000-0000-0000F27C0000}"/>
    <cellStyle name="Comma [0] 2 14 3 2 2 2" xfId="32270" xr:uid="{00000000-0005-0000-0000-0000F37C0000}"/>
    <cellStyle name="Comma [0] 2 14 3 2 2 2 2" xfId="32271" xr:uid="{00000000-0005-0000-0000-0000F47C0000}"/>
    <cellStyle name="Comma [0] 2 14 3 2 2 2 3" xfId="32272" xr:uid="{00000000-0005-0000-0000-0000F57C0000}"/>
    <cellStyle name="Comma [0] 2 14 3 2 2 2_Essbase BS Tax Accounts EOY" xfId="32273" xr:uid="{00000000-0005-0000-0000-0000F67C0000}"/>
    <cellStyle name="Comma [0] 2 14 3 2 2 3" xfId="32274" xr:uid="{00000000-0005-0000-0000-0000F77C0000}"/>
    <cellStyle name="Comma [0] 2 14 3 2 2 4" xfId="32275" xr:uid="{00000000-0005-0000-0000-0000F87C0000}"/>
    <cellStyle name="Comma [0] 2 14 3 2 2_Essbase BS Tax Accounts EOY" xfId="32276" xr:uid="{00000000-0005-0000-0000-0000F97C0000}"/>
    <cellStyle name="Comma [0] 2 14 3 2 3" xfId="32277" xr:uid="{00000000-0005-0000-0000-0000FA7C0000}"/>
    <cellStyle name="Comma [0] 2 14 3 2 3 2" xfId="32278" xr:uid="{00000000-0005-0000-0000-0000FB7C0000}"/>
    <cellStyle name="Comma [0] 2 14 3 2 3 3" xfId="32279" xr:uid="{00000000-0005-0000-0000-0000FC7C0000}"/>
    <cellStyle name="Comma [0] 2 14 3 2 3_Essbase BS Tax Accounts EOY" xfId="32280" xr:uid="{00000000-0005-0000-0000-0000FD7C0000}"/>
    <cellStyle name="Comma [0] 2 14 3 2 4" xfId="32281" xr:uid="{00000000-0005-0000-0000-0000FE7C0000}"/>
    <cellStyle name="Comma [0] 2 14 3 2 5" xfId="32282" xr:uid="{00000000-0005-0000-0000-0000FF7C0000}"/>
    <cellStyle name="Comma [0] 2 14 3 2_Essbase BS Tax Accounts EOY" xfId="32283" xr:uid="{00000000-0005-0000-0000-0000007D0000}"/>
    <cellStyle name="Comma [0] 2 14 3 3" xfId="32284" xr:uid="{00000000-0005-0000-0000-0000017D0000}"/>
    <cellStyle name="Comma [0] 2 14 3 3 2" xfId="32285" xr:uid="{00000000-0005-0000-0000-0000027D0000}"/>
    <cellStyle name="Comma [0] 2 14 3 3 2 2" xfId="32286" xr:uid="{00000000-0005-0000-0000-0000037D0000}"/>
    <cellStyle name="Comma [0] 2 14 3 3 2 3" xfId="32287" xr:uid="{00000000-0005-0000-0000-0000047D0000}"/>
    <cellStyle name="Comma [0] 2 14 3 3 2_Essbase BS Tax Accounts EOY" xfId="32288" xr:uid="{00000000-0005-0000-0000-0000057D0000}"/>
    <cellStyle name="Comma [0] 2 14 3 3 3" xfId="32289" xr:uid="{00000000-0005-0000-0000-0000067D0000}"/>
    <cellStyle name="Comma [0] 2 14 3 3 4" xfId="32290" xr:uid="{00000000-0005-0000-0000-0000077D0000}"/>
    <cellStyle name="Comma [0] 2 14 3 3_Essbase BS Tax Accounts EOY" xfId="32291" xr:uid="{00000000-0005-0000-0000-0000087D0000}"/>
    <cellStyle name="Comma [0] 2 14 3 4" xfId="32292" xr:uid="{00000000-0005-0000-0000-0000097D0000}"/>
    <cellStyle name="Comma [0] 2 14 3 4 2" xfId="32293" xr:uid="{00000000-0005-0000-0000-00000A7D0000}"/>
    <cellStyle name="Comma [0] 2 14 3 4 3" xfId="32294" xr:uid="{00000000-0005-0000-0000-00000B7D0000}"/>
    <cellStyle name="Comma [0] 2 14 3 4_Essbase BS Tax Accounts EOY" xfId="32295" xr:uid="{00000000-0005-0000-0000-00000C7D0000}"/>
    <cellStyle name="Comma [0] 2 14 3 5" xfId="32296" xr:uid="{00000000-0005-0000-0000-00000D7D0000}"/>
    <cellStyle name="Comma [0] 2 14 3 6" xfId="32297" xr:uid="{00000000-0005-0000-0000-00000E7D0000}"/>
    <cellStyle name="Comma [0] 2 14 3 7" xfId="32298" xr:uid="{00000000-0005-0000-0000-00000F7D0000}"/>
    <cellStyle name="Comma [0] 2 14 3_Essbase BS Tax Accounts EOY" xfId="32299" xr:uid="{00000000-0005-0000-0000-0000107D0000}"/>
    <cellStyle name="Comma [0] 2 14 4" xfId="32300" xr:uid="{00000000-0005-0000-0000-0000117D0000}"/>
    <cellStyle name="Comma [0] 2 14 4 2" xfId="32301" xr:uid="{00000000-0005-0000-0000-0000127D0000}"/>
    <cellStyle name="Comma [0] 2 14 4 2 2" xfId="32302" xr:uid="{00000000-0005-0000-0000-0000137D0000}"/>
    <cellStyle name="Comma [0] 2 14 4 2 2 2" xfId="32303" xr:uid="{00000000-0005-0000-0000-0000147D0000}"/>
    <cellStyle name="Comma [0] 2 14 4 2 2 3" xfId="32304" xr:uid="{00000000-0005-0000-0000-0000157D0000}"/>
    <cellStyle name="Comma [0] 2 14 4 2 2_Essbase BS Tax Accounts EOY" xfId="32305" xr:uid="{00000000-0005-0000-0000-0000167D0000}"/>
    <cellStyle name="Comma [0] 2 14 4 2 3" xfId="32306" xr:uid="{00000000-0005-0000-0000-0000177D0000}"/>
    <cellStyle name="Comma [0] 2 14 4 2 4" xfId="32307" xr:uid="{00000000-0005-0000-0000-0000187D0000}"/>
    <cellStyle name="Comma [0] 2 14 4 2_Essbase BS Tax Accounts EOY" xfId="32308" xr:uid="{00000000-0005-0000-0000-0000197D0000}"/>
    <cellStyle name="Comma [0] 2 14 4 3" xfId="32309" xr:uid="{00000000-0005-0000-0000-00001A7D0000}"/>
    <cellStyle name="Comma [0] 2 14 4 3 2" xfId="32310" xr:uid="{00000000-0005-0000-0000-00001B7D0000}"/>
    <cellStyle name="Comma [0] 2 14 4 3 3" xfId="32311" xr:uid="{00000000-0005-0000-0000-00001C7D0000}"/>
    <cellStyle name="Comma [0] 2 14 4 3_Essbase BS Tax Accounts EOY" xfId="32312" xr:uid="{00000000-0005-0000-0000-00001D7D0000}"/>
    <cellStyle name="Comma [0] 2 14 4 4" xfId="32313" xr:uid="{00000000-0005-0000-0000-00001E7D0000}"/>
    <cellStyle name="Comma [0] 2 14 4 5" xfId="32314" xr:uid="{00000000-0005-0000-0000-00001F7D0000}"/>
    <cellStyle name="Comma [0] 2 14 4_Essbase BS Tax Accounts EOY" xfId="32315" xr:uid="{00000000-0005-0000-0000-0000207D0000}"/>
    <cellStyle name="Comma [0] 2 14 5" xfId="32316" xr:uid="{00000000-0005-0000-0000-0000217D0000}"/>
    <cellStyle name="Comma [0] 2 14 5 2" xfId="32317" xr:uid="{00000000-0005-0000-0000-0000227D0000}"/>
    <cellStyle name="Comma [0] 2 14 5 2 2" xfId="32318" xr:uid="{00000000-0005-0000-0000-0000237D0000}"/>
    <cellStyle name="Comma [0] 2 14 5 2 3" xfId="32319" xr:uid="{00000000-0005-0000-0000-0000247D0000}"/>
    <cellStyle name="Comma [0] 2 14 5 2_Essbase BS Tax Accounts EOY" xfId="32320" xr:uid="{00000000-0005-0000-0000-0000257D0000}"/>
    <cellStyle name="Comma [0] 2 14 5 3" xfId="32321" xr:uid="{00000000-0005-0000-0000-0000267D0000}"/>
    <cellStyle name="Comma [0] 2 14 5 4" xfId="32322" xr:uid="{00000000-0005-0000-0000-0000277D0000}"/>
    <cellStyle name="Comma [0] 2 14 5_Essbase BS Tax Accounts EOY" xfId="32323" xr:uid="{00000000-0005-0000-0000-0000287D0000}"/>
    <cellStyle name="Comma [0] 2 14 6" xfId="32324" xr:uid="{00000000-0005-0000-0000-0000297D0000}"/>
    <cellStyle name="Comma [0] 2 14 6 2" xfId="32325" xr:uid="{00000000-0005-0000-0000-00002A7D0000}"/>
    <cellStyle name="Comma [0] 2 14 6 2 2" xfId="32326" xr:uid="{00000000-0005-0000-0000-00002B7D0000}"/>
    <cellStyle name="Comma [0] 2 14 6 2_Essbase BS Tax Accounts EOY" xfId="32327" xr:uid="{00000000-0005-0000-0000-00002C7D0000}"/>
    <cellStyle name="Comma [0] 2 14 6 3" xfId="32328" xr:uid="{00000000-0005-0000-0000-00002D7D0000}"/>
    <cellStyle name="Comma [0] 2 14 6 4" xfId="32329" xr:uid="{00000000-0005-0000-0000-00002E7D0000}"/>
    <cellStyle name="Comma [0] 2 14 6_Essbase BS Tax Accounts EOY" xfId="32330" xr:uid="{00000000-0005-0000-0000-00002F7D0000}"/>
    <cellStyle name="Comma [0] 2 14 7" xfId="32331" xr:uid="{00000000-0005-0000-0000-0000307D0000}"/>
    <cellStyle name="Comma [0] 2 14 7 2" xfId="32332" xr:uid="{00000000-0005-0000-0000-0000317D0000}"/>
    <cellStyle name="Comma [0] 2 14 7_Essbase BS Tax Accounts EOY" xfId="32333" xr:uid="{00000000-0005-0000-0000-0000327D0000}"/>
    <cellStyle name="Comma [0] 2 14 8" xfId="32334" xr:uid="{00000000-0005-0000-0000-0000337D0000}"/>
    <cellStyle name="Comma [0] 2 14_Essbase BS Tax Accounts EOY" xfId="32335" xr:uid="{00000000-0005-0000-0000-0000347D0000}"/>
    <cellStyle name="Comma [0] 2 15" xfId="32336" xr:uid="{00000000-0005-0000-0000-0000357D0000}"/>
    <cellStyle name="Comma [0] 2 15 10" xfId="32337" xr:uid="{00000000-0005-0000-0000-0000367D0000}"/>
    <cellStyle name="Comma [0] 2 15 11" xfId="32338" xr:uid="{00000000-0005-0000-0000-0000377D0000}"/>
    <cellStyle name="Comma [0] 2 15 12" xfId="32339" xr:uid="{00000000-0005-0000-0000-0000387D0000}"/>
    <cellStyle name="Comma [0] 2 15 2" xfId="32340" xr:uid="{00000000-0005-0000-0000-0000397D0000}"/>
    <cellStyle name="Comma [0] 2 15 2 2" xfId="32341" xr:uid="{00000000-0005-0000-0000-00003A7D0000}"/>
    <cellStyle name="Comma [0] 2 15 2 2 2" xfId="32342" xr:uid="{00000000-0005-0000-0000-00003B7D0000}"/>
    <cellStyle name="Comma [0] 2 15 2 2 2 2" xfId="32343" xr:uid="{00000000-0005-0000-0000-00003C7D0000}"/>
    <cellStyle name="Comma [0] 2 15 2 2 2 3" xfId="32344" xr:uid="{00000000-0005-0000-0000-00003D7D0000}"/>
    <cellStyle name="Comma [0] 2 15 2 2 2_Essbase BS Tax Accounts EOY" xfId="32345" xr:uid="{00000000-0005-0000-0000-00003E7D0000}"/>
    <cellStyle name="Comma [0] 2 15 2 2 3" xfId="32346" xr:uid="{00000000-0005-0000-0000-00003F7D0000}"/>
    <cellStyle name="Comma [0] 2 15 2 2 4" xfId="32347" xr:uid="{00000000-0005-0000-0000-0000407D0000}"/>
    <cellStyle name="Comma [0] 2 15 2 2_Essbase BS Tax Accounts EOY" xfId="32348" xr:uid="{00000000-0005-0000-0000-0000417D0000}"/>
    <cellStyle name="Comma [0] 2 15 2 3" xfId="32349" xr:uid="{00000000-0005-0000-0000-0000427D0000}"/>
    <cellStyle name="Comma [0] 2 15 2 3 2" xfId="32350" xr:uid="{00000000-0005-0000-0000-0000437D0000}"/>
    <cellStyle name="Comma [0] 2 15 2 3 2 2" xfId="32351" xr:uid="{00000000-0005-0000-0000-0000447D0000}"/>
    <cellStyle name="Comma [0] 2 15 2 3 3" xfId="32352" xr:uid="{00000000-0005-0000-0000-0000457D0000}"/>
    <cellStyle name="Comma [0] 2 15 2 3 4" xfId="32353" xr:uid="{00000000-0005-0000-0000-0000467D0000}"/>
    <cellStyle name="Comma [0] 2 15 2 3_Essbase BS Tax Accounts EOY" xfId="32354" xr:uid="{00000000-0005-0000-0000-0000477D0000}"/>
    <cellStyle name="Comma [0] 2 15 2 4" xfId="32355" xr:uid="{00000000-0005-0000-0000-0000487D0000}"/>
    <cellStyle name="Comma [0] 2 15 2 4 2" xfId="32356" xr:uid="{00000000-0005-0000-0000-0000497D0000}"/>
    <cellStyle name="Comma [0] 2 15 2 5" xfId="32357" xr:uid="{00000000-0005-0000-0000-00004A7D0000}"/>
    <cellStyle name="Comma [0] 2 15 2 6" xfId="32358" xr:uid="{00000000-0005-0000-0000-00004B7D0000}"/>
    <cellStyle name="Comma [0] 2 15 2 7" xfId="32359" xr:uid="{00000000-0005-0000-0000-00004C7D0000}"/>
    <cellStyle name="Comma [0] 2 15 2_Essbase BS Tax Accounts EOY" xfId="32360" xr:uid="{00000000-0005-0000-0000-00004D7D0000}"/>
    <cellStyle name="Comma [0] 2 15 3" xfId="32361" xr:uid="{00000000-0005-0000-0000-00004E7D0000}"/>
    <cellStyle name="Comma [0] 2 15 3 2" xfId="32362" xr:uid="{00000000-0005-0000-0000-00004F7D0000}"/>
    <cellStyle name="Comma [0] 2 15 3 2 2" xfId="32363" xr:uid="{00000000-0005-0000-0000-0000507D0000}"/>
    <cellStyle name="Comma [0] 2 15 3 2 3" xfId="32364" xr:uid="{00000000-0005-0000-0000-0000517D0000}"/>
    <cellStyle name="Comma [0] 2 15 3 2_Essbase BS Tax Accounts EOY" xfId="32365" xr:uid="{00000000-0005-0000-0000-0000527D0000}"/>
    <cellStyle name="Comma [0] 2 15 3 3" xfId="32366" xr:uid="{00000000-0005-0000-0000-0000537D0000}"/>
    <cellStyle name="Comma [0] 2 15 3 4" xfId="32367" xr:uid="{00000000-0005-0000-0000-0000547D0000}"/>
    <cellStyle name="Comma [0] 2 15 3_Essbase BS Tax Accounts EOY" xfId="32368" xr:uid="{00000000-0005-0000-0000-0000557D0000}"/>
    <cellStyle name="Comma [0] 2 15 4" xfId="32369" xr:uid="{00000000-0005-0000-0000-0000567D0000}"/>
    <cellStyle name="Comma [0] 2 15 4 2" xfId="32370" xr:uid="{00000000-0005-0000-0000-0000577D0000}"/>
    <cellStyle name="Comma [0] 2 15 4 2 2" xfId="32371" xr:uid="{00000000-0005-0000-0000-0000587D0000}"/>
    <cellStyle name="Comma [0] 2 15 4 3" xfId="32372" xr:uid="{00000000-0005-0000-0000-0000597D0000}"/>
    <cellStyle name="Comma [0] 2 15 4 4" xfId="32373" xr:uid="{00000000-0005-0000-0000-00005A7D0000}"/>
    <cellStyle name="Comma [0] 2 15 4_Essbase BS Tax Accounts EOY" xfId="32374" xr:uid="{00000000-0005-0000-0000-00005B7D0000}"/>
    <cellStyle name="Comma [0] 2 15 5" xfId="32375" xr:uid="{00000000-0005-0000-0000-00005C7D0000}"/>
    <cellStyle name="Comma [0] 2 15 5 2" xfId="32376" xr:uid="{00000000-0005-0000-0000-00005D7D0000}"/>
    <cellStyle name="Comma [0] 2 15 5 2 2" xfId="32377" xr:uid="{00000000-0005-0000-0000-00005E7D0000}"/>
    <cellStyle name="Comma [0] 2 15 5 3" xfId="32378" xr:uid="{00000000-0005-0000-0000-00005F7D0000}"/>
    <cellStyle name="Comma [0] 2 15 5 4" xfId="32379" xr:uid="{00000000-0005-0000-0000-0000607D0000}"/>
    <cellStyle name="Comma [0] 2 15 5_Essbase BS Tax Accounts EOY" xfId="32380" xr:uid="{00000000-0005-0000-0000-0000617D0000}"/>
    <cellStyle name="Comma [0] 2 15 6" xfId="32381" xr:uid="{00000000-0005-0000-0000-0000627D0000}"/>
    <cellStyle name="Comma [0] 2 15 6 2" xfId="32382" xr:uid="{00000000-0005-0000-0000-0000637D0000}"/>
    <cellStyle name="Comma [0] 2 15 6 2 2" xfId="32383" xr:uid="{00000000-0005-0000-0000-0000647D0000}"/>
    <cellStyle name="Comma [0] 2 15 6 3" xfId="32384" xr:uid="{00000000-0005-0000-0000-0000657D0000}"/>
    <cellStyle name="Comma [0] 2 15 6 4" xfId="32385" xr:uid="{00000000-0005-0000-0000-0000667D0000}"/>
    <cellStyle name="Comma [0] 2 15 6_Essbase BS Tax Accounts EOY" xfId="32386" xr:uid="{00000000-0005-0000-0000-0000677D0000}"/>
    <cellStyle name="Comma [0] 2 15 7" xfId="32387" xr:uid="{00000000-0005-0000-0000-0000687D0000}"/>
    <cellStyle name="Comma [0] 2 15 7 2" xfId="32388" xr:uid="{00000000-0005-0000-0000-0000697D0000}"/>
    <cellStyle name="Comma [0] 2 15 7 2 2" xfId="32389" xr:uid="{00000000-0005-0000-0000-00006A7D0000}"/>
    <cellStyle name="Comma [0] 2 15 7 3" xfId="32390" xr:uid="{00000000-0005-0000-0000-00006B7D0000}"/>
    <cellStyle name="Comma [0] 2 15 7 4" xfId="32391" xr:uid="{00000000-0005-0000-0000-00006C7D0000}"/>
    <cellStyle name="Comma [0] 2 15 7_Essbase BS Tax Accounts EOY" xfId="32392" xr:uid="{00000000-0005-0000-0000-00006D7D0000}"/>
    <cellStyle name="Comma [0] 2 15 8" xfId="32393" xr:uid="{00000000-0005-0000-0000-00006E7D0000}"/>
    <cellStyle name="Comma [0] 2 15 8 2" xfId="32394" xr:uid="{00000000-0005-0000-0000-00006F7D0000}"/>
    <cellStyle name="Comma [0] 2 15 8 2 2" xfId="32395" xr:uid="{00000000-0005-0000-0000-0000707D0000}"/>
    <cellStyle name="Comma [0] 2 15 8 3" xfId="32396" xr:uid="{00000000-0005-0000-0000-0000717D0000}"/>
    <cellStyle name="Comma [0] 2 15 8 4" xfId="32397" xr:uid="{00000000-0005-0000-0000-0000727D0000}"/>
    <cellStyle name="Comma [0] 2 15 8_Essbase BS Tax Accounts EOY" xfId="32398" xr:uid="{00000000-0005-0000-0000-0000737D0000}"/>
    <cellStyle name="Comma [0] 2 15 9" xfId="32399" xr:uid="{00000000-0005-0000-0000-0000747D0000}"/>
    <cellStyle name="Comma [0] 2 15 9 2" xfId="32400" xr:uid="{00000000-0005-0000-0000-0000757D0000}"/>
    <cellStyle name="Comma [0] 2 15_Essbase BS Tax Accounts EOY" xfId="32401" xr:uid="{00000000-0005-0000-0000-0000767D0000}"/>
    <cellStyle name="Comma [0] 2 16" xfId="32402" xr:uid="{00000000-0005-0000-0000-0000777D0000}"/>
    <cellStyle name="Comma [0] 2 16 2" xfId="32403" xr:uid="{00000000-0005-0000-0000-0000787D0000}"/>
    <cellStyle name="Comma [0] 2 16 2 2" xfId="32404" xr:uid="{00000000-0005-0000-0000-0000797D0000}"/>
    <cellStyle name="Comma [0] 2 16 2 3" xfId="32405" xr:uid="{00000000-0005-0000-0000-00007A7D0000}"/>
    <cellStyle name="Comma [0] 2 16 2_Essbase BS Tax Accounts EOY" xfId="32406" xr:uid="{00000000-0005-0000-0000-00007B7D0000}"/>
    <cellStyle name="Comma [0] 2 16 3" xfId="32407" xr:uid="{00000000-0005-0000-0000-00007C7D0000}"/>
    <cellStyle name="Comma [0] 2 16 3 2" xfId="32408" xr:uid="{00000000-0005-0000-0000-00007D7D0000}"/>
    <cellStyle name="Comma [0] 2 16 3_Essbase BS Tax Accounts EOY" xfId="32409" xr:uid="{00000000-0005-0000-0000-00007E7D0000}"/>
    <cellStyle name="Comma [0] 2 16 4" xfId="32410" xr:uid="{00000000-0005-0000-0000-00007F7D0000}"/>
    <cellStyle name="Comma [0] 2 16_Essbase BS Tax Accounts EOY" xfId="32411" xr:uid="{00000000-0005-0000-0000-0000807D0000}"/>
    <cellStyle name="Comma [0] 2 17" xfId="32412" xr:uid="{00000000-0005-0000-0000-0000817D0000}"/>
    <cellStyle name="Comma [0] 2 17 2" xfId="32413" xr:uid="{00000000-0005-0000-0000-0000827D0000}"/>
    <cellStyle name="Comma [0] 2 17 3" xfId="32414" xr:uid="{00000000-0005-0000-0000-0000837D0000}"/>
    <cellStyle name="Comma [0] 2 17 4" xfId="32415" xr:uid="{00000000-0005-0000-0000-0000847D0000}"/>
    <cellStyle name="Comma [0] 2 17_Essbase BS Tax Accounts EOY" xfId="32416" xr:uid="{00000000-0005-0000-0000-0000857D0000}"/>
    <cellStyle name="Comma [0] 2 18" xfId="32417" xr:uid="{00000000-0005-0000-0000-0000867D0000}"/>
    <cellStyle name="Comma [0] 2 19" xfId="32418" xr:uid="{00000000-0005-0000-0000-0000877D0000}"/>
    <cellStyle name="Comma [0] 2 2" xfId="32419" xr:uid="{00000000-0005-0000-0000-0000887D0000}"/>
    <cellStyle name="Comma [0] 2 2 2" xfId="32420" xr:uid="{00000000-0005-0000-0000-0000897D0000}"/>
    <cellStyle name="Comma [0] 2 2 2 2" xfId="32421" xr:uid="{00000000-0005-0000-0000-00008A7D0000}"/>
    <cellStyle name="Comma [0] 2 2 2 2 2" xfId="32422" xr:uid="{00000000-0005-0000-0000-00008B7D0000}"/>
    <cellStyle name="Comma [0] 2 2 2 2 2 2" xfId="32423" xr:uid="{00000000-0005-0000-0000-00008C7D0000}"/>
    <cellStyle name="Comma [0] 2 2 2 2 2 2 2" xfId="32424" xr:uid="{00000000-0005-0000-0000-00008D7D0000}"/>
    <cellStyle name="Comma [0] 2 2 2 2 2 2_Essbase BS Tax Accounts EOY" xfId="32425" xr:uid="{00000000-0005-0000-0000-00008E7D0000}"/>
    <cellStyle name="Comma [0] 2 2 2 2 2 3" xfId="32426" xr:uid="{00000000-0005-0000-0000-00008F7D0000}"/>
    <cellStyle name="Comma [0] 2 2 2 2 2_Essbase BS Tax Accounts EOY" xfId="32427" xr:uid="{00000000-0005-0000-0000-0000907D0000}"/>
    <cellStyle name="Comma [0] 2 2 2 2 3" xfId="32428" xr:uid="{00000000-0005-0000-0000-0000917D0000}"/>
    <cellStyle name="Comma [0] 2 2 2 2 3 2" xfId="32429" xr:uid="{00000000-0005-0000-0000-0000927D0000}"/>
    <cellStyle name="Comma [0] 2 2 2 2 3_Essbase BS Tax Accounts EOY" xfId="32430" xr:uid="{00000000-0005-0000-0000-0000937D0000}"/>
    <cellStyle name="Comma [0] 2 2 2 2 4" xfId="32431" xr:uid="{00000000-0005-0000-0000-0000947D0000}"/>
    <cellStyle name="Comma [0] 2 2 2 2_Essbase BS Tax Accounts EOY" xfId="32432" xr:uid="{00000000-0005-0000-0000-0000957D0000}"/>
    <cellStyle name="Comma [0] 2 2 2 3" xfId="32433" xr:uid="{00000000-0005-0000-0000-0000967D0000}"/>
    <cellStyle name="Comma [0] 2 2 2 3 2" xfId="32434" xr:uid="{00000000-0005-0000-0000-0000977D0000}"/>
    <cellStyle name="Comma [0] 2 2 2 3 2 2" xfId="32435" xr:uid="{00000000-0005-0000-0000-0000987D0000}"/>
    <cellStyle name="Comma [0] 2 2 2 3 2_Essbase BS Tax Accounts EOY" xfId="32436" xr:uid="{00000000-0005-0000-0000-0000997D0000}"/>
    <cellStyle name="Comma [0] 2 2 2 3 3" xfId="32437" xr:uid="{00000000-0005-0000-0000-00009A7D0000}"/>
    <cellStyle name="Comma [0] 2 2 2 3_Essbase BS Tax Accounts EOY" xfId="32438" xr:uid="{00000000-0005-0000-0000-00009B7D0000}"/>
    <cellStyle name="Comma [0] 2 2 2 4" xfId="32439" xr:uid="{00000000-0005-0000-0000-00009C7D0000}"/>
    <cellStyle name="Comma [0] 2 2 2 4 2" xfId="32440" xr:uid="{00000000-0005-0000-0000-00009D7D0000}"/>
    <cellStyle name="Comma [0] 2 2 2 4 3" xfId="32441" xr:uid="{00000000-0005-0000-0000-00009E7D0000}"/>
    <cellStyle name="Comma [0] 2 2 2 4_Essbase BS Tax Accounts EOY" xfId="32442" xr:uid="{00000000-0005-0000-0000-00009F7D0000}"/>
    <cellStyle name="Comma [0] 2 2 2 5" xfId="32443" xr:uid="{00000000-0005-0000-0000-0000A07D0000}"/>
    <cellStyle name="Comma [0] 2 2 2 6" xfId="32444" xr:uid="{00000000-0005-0000-0000-0000A17D0000}"/>
    <cellStyle name="Comma [0] 2 2 2_Essbase BS Tax Accounts EOY" xfId="32445" xr:uid="{00000000-0005-0000-0000-0000A27D0000}"/>
    <cellStyle name="Comma [0] 2 2 3" xfId="32446" xr:uid="{00000000-0005-0000-0000-0000A37D0000}"/>
    <cellStyle name="Comma [0] 2 2 3 2" xfId="32447" xr:uid="{00000000-0005-0000-0000-0000A47D0000}"/>
    <cellStyle name="Comma [0] 2 2 3 2 2" xfId="32448" xr:uid="{00000000-0005-0000-0000-0000A57D0000}"/>
    <cellStyle name="Comma [0] 2 2 3 2 2 2" xfId="32449" xr:uid="{00000000-0005-0000-0000-0000A67D0000}"/>
    <cellStyle name="Comma [0] 2 2 3 2 2_Essbase BS Tax Accounts EOY" xfId="32450" xr:uid="{00000000-0005-0000-0000-0000A77D0000}"/>
    <cellStyle name="Comma [0] 2 2 3 2 3" xfId="32451" xr:uid="{00000000-0005-0000-0000-0000A87D0000}"/>
    <cellStyle name="Comma [0] 2 2 3 2_Essbase BS Tax Accounts EOY" xfId="32452" xr:uid="{00000000-0005-0000-0000-0000A97D0000}"/>
    <cellStyle name="Comma [0] 2 2 3 3" xfId="32453" xr:uid="{00000000-0005-0000-0000-0000AA7D0000}"/>
    <cellStyle name="Comma [0] 2 2 3 3 2" xfId="32454" xr:uid="{00000000-0005-0000-0000-0000AB7D0000}"/>
    <cellStyle name="Comma [0] 2 2 3 3_Essbase BS Tax Accounts EOY" xfId="32455" xr:uid="{00000000-0005-0000-0000-0000AC7D0000}"/>
    <cellStyle name="Comma [0] 2 2 3 4" xfId="32456" xr:uid="{00000000-0005-0000-0000-0000AD7D0000}"/>
    <cellStyle name="Comma [0] 2 2 3 5" xfId="32457" xr:uid="{00000000-0005-0000-0000-0000AE7D0000}"/>
    <cellStyle name="Comma [0] 2 2 3_Essbase BS Tax Accounts EOY" xfId="32458" xr:uid="{00000000-0005-0000-0000-0000AF7D0000}"/>
    <cellStyle name="Comma [0] 2 2 4" xfId="32459" xr:uid="{00000000-0005-0000-0000-0000B07D0000}"/>
    <cellStyle name="Comma [0] 2 2 4 2" xfId="32460" xr:uid="{00000000-0005-0000-0000-0000B17D0000}"/>
    <cellStyle name="Comma [0] 2 2 4 2 2" xfId="32461" xr:uid="{00000000-0005-0000-0000-0000B27D0000}"/>
    <cellStyle name="Comma [0] 2 2 4 2_Essbase BS Tax Accounts EOY" xfId="32462" xr:uid="{00000000-0005-0000-0000-0000B37D0000}"/>
    <cellStyle name="Comma [0] 2 2 4 3" xfId="32463" xr:uid="{00000000-0005-0000-0000-0000B47D0000}"/>
    <cellStyle name="Comma [0] 2 2 4_Essbase BS Tax Accounts EOY" xfId="32464" xr:uid="{00000000-0005-0000-0000-0000B57D0000}"/>
    <cellStyle name="Comma [0] 2 2 5" xfId="32465" xr:uid="{00000000-0005-0000-0000-0000B67D0000}"/>
    <cellStyle name="Comma [0] 2 2 5 2" xfId="32466" xr:uid="{00000000-0005-0000-0000-0000B77D0000}"/>
    <cellStyle name="Comma [0] 2 2 5 3" xfId="32467" xr:uid="{00000000-0005-0000-0000-0000B87D0000}"/>
    <cellStyle name="Comma [0] 2 2 5_Essbase BS Tax Accounts EOY" xfId="32468" xr:uid="{00000000-0005-0000-0000-0000B97D0000}"/>
    <cellStyle name="Comma [0] 2 2 6" xfId="32469" xr:uid="{00000000-0005-0000-0000-0000BA7D0000}"/>
    <cellStyle name="Comma [0] 2 2 7" xfId="32470" xr:uid="{00000000-0005-0000-0000-0000BB7D0000}"/>
    <cellStyle name="Comma [0] 2 2 8" xfId="32471" xr:uid="{00000000-0005-0000-0000-0000BC7D0000}"/>
    <cellStyle name="Comma [0] 2 2_Essbase BS Tax Accounts EOY" xfId="32472" xr:uid="{00000000-0005-0000-0000-0000BD7D0000}"/>
    <cellStyle name="Comma [0] 2 3" xfId="32473" xr:uid="{00000000-0005-0000-0000-0000BE7D0000}"/>
    <cellStyle name="Comma [0] 2 3 2" xfId="32474" xr:uid="{00000000-0005-0000-0000-0000BF7D0000}"/>
    <cellStyle name="Comma [0] 2 3 2 2" xfId="32475" xr:uid="{00000000-0005-0000-0000-0000C07D0000}"/>
    <cellStyle name="Comma [0] 2 3 2 2 2" xfId="32476" xr:uid="{00000000-0005-0000-0000-0000C17D0000}"/>
    <cellStyle name="Comma [0] 2 3 2 2 2 2" xfId="32477" xr:uid="{00000000-0005-0000-0000-0000C27D0000}"/>
    <cellStyle name="Comma [0] 2 3 2 2 2 2 2" xfId="32478" xr:uid="{00000000-0005-0000-0000-0000C37D0000}"/>
    <cellStyle name="Comma [0] 2 3 2 2 2 2_Essbase BS Tax Accounts EOY" xfId="32479" xr:uid="{00000000-0005-0000-0000-0000C47D0000}"/>
    <cellStyle name="Comma [0] 2 3 2 2 2 3" xfId="32480" xr:uid="{00000000-0005-0000-0000-0000C57D0000}"/>
    <cellStyle name="Comma [0] 2 3 2 2 2_Essbase BS Tax Accounts EOY" xfId="32481" xr:uid="{00000000-0005-0000-0000-0000C67D0000}"/>
    <cellStyle name="Comma [0] 2 3 2 2 3" xfId="32482" xr:uid="{00000000-0005-0000-0000-0000C77D0000}"/>
    <cellStyle name="Comma [0] 2 3 2 2 3 2" xfId="32483" xr:uid="{00000000-0005-0000-0000-0000C87D0000}"/>
    <cellStyle name="Comma [0] 2 3 2 2 3_Essbase BS Tax Accounts EOY" xfId="32484" xr:uid="{00000000-0005-0000-0000-0000C97D0000}"/>
    <cellStyle name="Comma [0] 2 3 2 2 4" xfId="32485" xr:uid="{00000000-0005-0000-0000-0000CA7D0000}"/>
    <cellStyle name="Comma [0] 2 3 2 2_Essbase BS Tax Accounts EOY" xfId="32486" xr:uid="{00000000-0005-0000-0000-0000CB7D0000}"/>
    <cellStyle name="Comma [0] 2 3 2 3" xfId="32487" xr:uid="{00000000-0005-0000-0000-0000CC7D0000}"/>
    <cellStyle name="Comma [0] 2 3 2 3 2" xfId="32488" xr:uid="{00000000-0005-0000-0000-0000CD7D0000}"/>
    <cellStyle name="Comma [0] 2 3 2 3 2 2" xfId="32489" xr:uid="{00000000-0005-0000-0000-0000CE7D0000}"/>
    <cellStyle name="Comma [0] 2 3 2 3 2_Essbase BS Tax Accounts EOY" xfId="32490" xr:uid="{00000000-0005-0000-0000-0000CF7D0000}"/>
    <cellStyle name="Comma [0] 2 3 2 3 3" xfId="32491" xr:uid="{00000000-0005-0000-0000-0000D07D0000}"/>
    <cellStyle name="Comma [0] 2 3 2 3_Essbase BS Tax Accounts EOY" xfId="32492" xr:uid="{00000000-0005-0000-0000-0000D17D0000}"/>
    <cellStyle name="Comma [0] 2 3 2 4" xfId="32493" xr:uid="{00000000-0005-0000-0000-0000D27D0000}"/>
    <cellStyle name="Comma [0] 2 3 2 4 2" xfId="32494" xr:uid="{00000000-0005-0000-0000-0000D37D0000}"/>
    <cellStyle name="Comma [0] 2 3 2 4 3" xfId="32495" xr:uid="{00000000-0005-0000-0000-0000D47D0000}"/>
    <cellStyle name="Comma [0] 2 3 2 4_Essbase BS Tax Accounts EOY" xfId="32496" xr:uid="{00000000-0005-0000-0000-0000D57D0000}"/>
    <cellStyle name="Comma [0] 2 3 2 5" xfId="32497" xr:uid="{00000000-0005-0000-0000-0000D67D0000}"/>
    <cellStyle name="Comma [0] 2 3 2_Essbase BS Tax Accounts EOY" xfId="32498" xr:uid="{00000000-0005-0000-0000-0000D77D0000}"/>
    <cellStyle name="Comma [0] 2 3 3" xfId="32499" xr:uid="{00000000-0005-0000-0000-0000D87D0000}"/>
    <cellStyle name="Comma [0] 2 3 3 2" xfId="32500" xr:uid="{00000000-0005-0000-0000-0000D97D0000}"/>
    <cellStyle name="Comma [0] 2 3 3 2 2" xfId="32501" xr:uid="{00000000-0005-0000-0000-0000DA7D0000}"/>
    <cellStyle name="Comma [0] 2 3 3 2 2 2" xfId="32502" xr:uid="{00000000-0005-0000-0000-0000DB7D0000}"/>
    <cellStyle name="Comma [0] 2 3 3 2 2_Essbase BS Tax Accounts EOY" xfId="32503" xr:uid="{00000000-0005-0000-0000-0000DC7D0000}"/>
    <cellStyle name="Comma [0] 2 3 3 2 3" xfId="32504" xr:uid="{00000000-0005-0000-0000-0000DD7D0000}"/>
    <cellStyle name="Comma [0] 2 3 3 2_Essbase BS Tax Accounts EOY" xfId="32505" xr:uid="{00000000-0005-0000-0000-0000DE7D0000}"/>
    <cellStyle name="Comma [0] 2 3 3 3" xfId="32506" xr:uid="{00000000-0005-0000-0000-0000DF7D0000}"/>
    <cellStyle name="Comma [0] 2 3 3 3 2" xfId="32507" xr:uid="{00000000-0005-0000-0000-0000E07D0000}"/>
    <cellStyle name="Comma [0] 2 3 3 3_Essbase BS Tax Accounts EOY" xfId="32508" xr:uid="{00000000-0005-0000-0000-0000E17D0000}"/>
    <cellStyle name="Comma [0] 2 3 3 4" xfId="32509" xr:uid="{00000000-0005-0000-0000-0000E27D0000}"/>
    <cellStyle name="Comma [0] 2 3 3_Essbase BS Tax Accounts EOY" xfId="32510" xr:uid="{00000000-0005-0000-0000-0000E37D0000}"/>
    <cellStyle name="Comma [0] 2 3 4" xfId="32511" xr:uid="{00000000-0005-0000-0000-0000E47D0000}"/>
    <cellStyle name="Comma [0] 2 3 4 2" xfId="32512" xr:uid="{00000000-0005-0000-0000-0000E57D0000}"/>
    <cellStyle name="Comma [0] 2 3 4 2 2" xfId="32513" xr:uid="{00000000-0005-0000-0000-0000E67D0000}"/>
    <cellStyle name="Comma [0] 2 3 4 2_Essbase BS Tax Accounts EOY" xfId="32514" xr:uid="{00000000-0005-0000-0000-0000E77D0000}"/>
    <cellStyle name="Comma [0] 2 3 4 3" xfId="32515" xr:uid="{00000000-0005-0000-0000-0000E87D0000}"/>
    <cellStyle name="Comma [0] 2 3 4_Essbase BS Tax Accounts EOY" xfId="32516" xr:uid="{00000000-0005-0000-0000-0000E97D0000}"/>
    <cellStyle name="Comma [0] 2 3 5" xfId="32517" xr:uid="{00000000-0005-0000-0000-0000EA7D0000}"/>
    <cellStyle name="Comma [0] 2 3 5 2" xfId="32518" xr:uid="{00000000-0005-0000-0000-0000EB7D0000}"/>
    <cellStyle name="Comma [0] 2 3 5 3" xfId="32519" xr:uid="{00000000-0005-0000-0000-0000EC7D0000}"/>
    <cellStyle name="Comma [0] 2 3 5_Essbase BS Tax Accounts EOY" xfId="32520" xr:uid="{00000000-0005-0000-0000-0000ED7D0000}"/>
    <cellStyle name="Comma [0] 2 3 6" xfId="32521" xr:uid="{00000000-0005-0000-0000-0000EE7D0000}"/>
    <cellStyle name="Comma [0] 2 3 7" xfId="32522" xr:uid="{00000000-0005-0000-0000-0000EF7D0000}"/>
    <cellStyle name="Comma [0] 2 3 8" xfId="32523" xr:uid="{00000000-0005-0000-0000-0000F07D0000}"/>
    <cellStyle name="Comma [0] 2 3 9" xfId="32524" xr:uid="{00000000-0005-0000-0000-0000F17D0000}"/>
    <cellStyle name="Comma [0] 2 3_Essbase BS Tax Accounts EOY" xfId="32525" xr:uid="{00000000-0005-0000-0000-0000F27D0000}"/>
    <cellStyle name="Comma [0] 2 4" xfId="32526" xr:uid="{00000000-0005-0000-0000-0000F37D0000}"/>
    <cellStyle name="Comma [0] 2 4 2" xfId="32527" xr:uid="{00000000-0005-0000-0000-0000F47D0000}"/>
    <cellStyle name="Comma [0] 2 4 2 2" xfId="32528" xr:uid="{00000000-0005-0000-0000-0000F57D0000}"/>
    <cellStyle name="Comma [0] 2 4 2 2 2" xfId="32529" xr:uid="{00000000-0005-0000-0000-0000F67D0000}"/>
    <cellStyle name="Comma [0] 2 4 2 2 2 2" xfId="32530" xr:uid="{00000000-0005-0000-0000-0000F77D0000}"/>
    <cellStyle name="Comma [0] 2 4 2 2 2 2 2" xfId="32531" xr:uid="{00000000-0005-0000-0000-0000F87D0000}"/>
    <cellStyle name="Comma [0] 2 4 2 2 2 2_Essbase BS Tax Accounts EOY" xfId="32532" xr:uid="{00000000-0005-0000-0000-0000F97D0000}"/>
    <cellStyle name="Comma [0] 2 4 2 2 2 3" xfId="32533" xr:uid="{00000000-0005-0000-0000-0000FA7D0000}"/>
    <cellStyle name="Comma [0] 2 4 2 2 2_Essbase BS Tax Accounts EOY" xfId="32534" xr:uid="{00000000-0005-0000-0000-0000FB7D0000}"/>
    <cellStyle name="Comma [0] 2 4 2 2 3" xfId="32535" xr:uid="{00000000-0005-0000-0000-0000FC7D0000}"/>
    <cellStyle name="Comma [0] 2 4 2 2 3 2" xfId="32536" xr:uid="{00000000-0005-0000-0000-0000FD7D0000}"/>
    <cellStyle name="Comma [0] 2 4 2 2 3_Essbase BS Tax Accounts EOY" xfId="32537" xr:uid="{00000000-0005-0000-0000-0000FE7D0000}"/>
    <cellStyle name="Comma [0] 2 4 2 2 4" xfId="32538" xr:uid="{00000000-0005-0000-0000-0000FF7D0000}"/>
    <cellStyle name="Comma [0] 2 4 2 2_Essbase BS Tax Accounts EOY" xfId="32539" xr:uid="{00000000-0005-0000-0000-0000007E0000}"/>
    <cellStyle name="Comma [0] 2 4 2 3" xfId="32540" xr:uid="{00000000-0005-0000-0000-0000017E0000}"/>
    <cellStyle name="Comma [0] 2 4 2 3 2" xfId="32541" xr:uid="{00000000-0005-0000-0000-0000027E0000}"/>
    <cellStyle name="Comma [0] 2 4 2 3 2 2" xfId="32542" xr:uid="{00000000-0005-0000-0000-0000037E0000}"/>
    <cellStyle name="Comma [0] 2 4 2 3 2_Essbase BS Tax Accounts EOY" xfId="32543" xr:uid="{00000000-0005-0000-0000-0000047E0000}"/>
    <cellStyle name="Comma [0] 2 4 2 3 3" xfId="32544" xr:uid="{00000000-0005-0000-0000-0000057E0000}"/>
    <cellStyle name="Comma [0] 2 4 2 3_Essbase BS Tax Accounts EOY" xfId="32545" xr:uid="{00000000-0005-0000-0000-0000067E0000}"/>
    <cellStyle name="Comma [0] 2 4 2 4" xfId="32546" xr:uid="{00000000-0005-0000-0000-0000077E0000}"/>
    <cellStyle name="Comma [0] 2 4 2 4 2" xfId="32547" xr:uid="{00000000-0005-0000-0000-0000087E0000}"/>
    <cellStyle name="Comma [0] 2 4 2 4 3" xfId="32548" xr:uid="{00000000-0005-0000-0000-0000097E0000}"/>
    <cellStyle name="Comma [0] 2 4 2 4_Essbase BS Tax Accounts EOY" xfId="32549" xr:uid="{00000000-0005-0000-0000-00000A7E0000}"/>
    <cellStyle name="Comma [0] 2 4 2 5" xfId="32550" xr:uid="{00000000-0005-0000-0000-00000B7E0000}"/>
    <cellStyle name="Comma [0] 2 4 2_Essbase BS Tax Accounts EOY" xfId="32551" xr:uid="{00000000-0005-0000-0000-00000C7E0000}"/>
    <cellStyle name="Comma [0] 2 4 3" xfId="32552" xr:uid="{00000000-0005-0000-0000-00000D7E0000}"/>
    <cellStyle name="Comma [0] 2 4 3 2" xfId="32553" xr:uid="{00000000-0005-0000-0000-00000E7E0000}"/>
    <cellStyle name="Comma [0] 2 4 3 2 2" xfId="32554" xr:uid="{00000000-0005-0000-0000-00000F7E0000}"/>
    <cellStyle name="Comma [0] 2 4 3 2 2 2" xfId="32555" xr:uid="{00000000-0005-0000-0000-0000107E0000}"/>
    <cellStyle name="Comma [0] 2 4 3 2 2_Essbase BS Tax Accounts EOY" xfId="32556" xr:uid="{00000000-0005-0000-0000-0000117E0000}"/>
    <cellStyle name="Comma [0] 2 4 3 2 3" xfId="32557" xr:uid="{00000000-0005-0000-0000-0000127E0000}"/>
    <cellStyle name="Comma [0] 2 4 3 2_Essbase BS Tax Accounts EOY" xfId="32558" xr:uid="{00000000-0005-0000-0000-0000137E0000}"/>
    <cellStyle name="Comma [0] 2 4 3 3" xfId="32559" xr:uid="{00000000-0005-0000-0000-0000147E0000}"/>
    <cellStyle name="Comma [0] 2 4 3 3 2" xfId="32560" xr:uid="{00000000-0005-0000-0000-0000157E0000}"/>
    <cellStyle name="Comma [0] 2 4 3 3_Essbase BS Tax Accounts EOY" xfId="32561" xr:uid="{00000000-0005-0000-0000-0000167E0000}"/>
    <cellStyle name="Comma [0] 2 4 3 4" xfId="32562" xr:uid="{00000000-0005-0000-0000-0000177E0000}"/>
    <cellStyle name="Comma [0] 2 4 3_Essbase BS Tax Accounts EOY" xfId="32563" xr:uid="{00000000-0005-0000-0000-0000187E0000}"/>
    <cellStyle name="Comma [0] 2 4 4" xfId="32564" xr:uid="{00000000-0005-0000-0000-0000197E0000}"/>
    <cellStyle name="Comma [0] 2 4 4 2" xfId="32565" xr:uid="{00000000-0005-0000-0000-00001A7E0000}"/>
    <cellStyle name="Comma [0] 2 4 4 2 2" xfId="32566" xr:uid="{00000000-0005-0000-0000-00001B7E0000}"/>
    <cellStyle name="Comma [0] 2 4 4 2_Essbase BS Tax Accounts EOY" xfId="32567" xr:uid="{00000000-0005-0000-0000-00001C7E0000}"/>
    <cellStyle name="Comma [0] 2 4 4 3" xfId="32568" xr:uid="{00000000-0005-0000-0000-00001D7E0000}"/>
    <cellStyle name="Comma [0] 2 4 4_Essbase BS Tax Accounts EOY" xfId="32569" xr:uid="{00000000-0005-0000-0000-00001E7E0000}"/>
    <cellStyle name="Comma [0] 2 4 5" xfId="32570" xr:uid="{00000000-0005-0000-0000-00001F7E0000}"/>
    <cellStyle name="Comma [0] 2 4 5 2" xfId="32571" xr:uid="{00000000-0005-0000-0000-0000207E0000}"/>
    <cellStyle name="Comma [0] 2 4 5 3" xfId="32572" xr:uid="{00000000-0005-0000-0000-0000217E0000}"/>
    <cellStyle name="Comma [0] 2 4 5_Essbase BS Tax Accounts EOY" xfId="32573" xr:uid="{00000000-0005-0000-0000-0000227E0000}"/>
    <cellStyle name="Comma [0] 2 4 6" xfId="32574" xr:uid="{00000000-0005-0000-0000-0000237E0000}"/>
    <cellStyle name="Comma [0] 2 4_Essbase BS Tax Accounts EOY" xfId="32575" xr:uid="{00000000-0005-0000-0000-0000247E0000}"/>
    <cellStyle name="Comma [0] 2 5" xfId="32576" xr:uid="{00000000-0005-0000-0000-0000257E0000}"/>
    <cellStyle name="Comma [0] 2 5 2" xfId="32577" xr:uid="{00000000-0005-0000-0000-0000267E0000}"/>
    <cellStyle name="Comma [0] 2 5 2 2" xfId="32578" xr:uid="{00000000-0005-0000-0000-0000277E0000}"/>
    <cellStyle name="Comma [0] 2 5 2 2 2" xfId="32579" xr:uid="{00000000-0005-0000-0000-0000287E0000}"/>
    <cellStyle name="Comma [0] 2 5 2 2 2 2" xfId="32580" xr:uid="{00000000-0005-0000-0000-0000297E0000}"/>
    <cellStyle name="Comma [0] 2 5 2 2 2 2 2" xfId="32581" xr:uid="{00000000-0005-0000-0000-00002A7E0000}"/>
    <cellStyle name="Comma [0] 2 5 2 2 2 2_Essbase BS Tax Accounts EOY" xfId="32582" xr:uid="{00000000-0005-0000-0000-00002B7E0000}"/>
    <cellStyle name="Comma [0] 2 5 2 2 2 3" xfId="32583" xr:uid="{00000000-0005-0000-0000-00002C7E0000}"/>
    <cellStyle name="Comma [0] 2 5 2 2 2_Essbase BS Tax Accounts EOY" xfId="32584" xr:uid="{00000000-0005-0000-0000-00002D7E0000}"/>
    <cellStyle name="Comma [0] 2 5 2 2 3" xfId="32585" xr:uid="{00000000-0005-0000-0000-00002E7E0000}"/>
    <cellStyle name="Comma [0] 2 5 2 2 3 2" xfId="32586" xr:uid="{00000000-0005-0000-0000-00002F7E0000}"/>
    <cellStyle name="Comma [0] 2 5 2 2 3_Essbase BS Tax Accounts EOY" xfId="32587" xr:uid="{00000000-0005-0000-0000-0000307E0000}"/>
    <cellStyle name="Comma [0] 2 5 2 2 4" xfId="32588" xr:uid="{00000000-0005-0000-0000-0000317E0000}"/>
    <cellStyle name="Comma [0] 2 5 2 2_Essbase BS Tax Accounts EOY" xfId="32589" xr:uid="{00000000-0005-0000-0000-0000327E0000}"/>
    <cellStyle name="Comma [0] 2 5 2 3" xfId="32590" xr:uid="{00000000-0005-0000-0000-0000337E0000}"/>
    <cellStyle name="Comma [0] 2 5 2 3 2" xfId="32591" xr:uid="{00000000-0005-0000-0000-0000347E0000}"/>
    <cellStyle name="Comma [0] 2 5 2 3 2 2" xfId="32592" xr:uid="{00000000-0005-0000-0000-0000357E0000}"/>
    <cellStyle name="Comma [0] 2 5 2 3 2_Essbase BS Tax Accounts EOY" xfId="32593" xr:uid="{00000000-0005-0000-0000-0000367E0000}"/>
    <cellStyle name="Comma [0] 2 5 2 3 3" xfId="32594" xr:uid="{00000000-0005-0000-0000-0000377E0000}"/>
    <cellStyle name="Comma [0] 2 5 2 3_Essbase BS Tax Accounts EOY" xfId="32595" xr:uid="{00000000-0005-0000-0000-0000387E0000}"/>
    <cellStyle name="Comma [0] 2 5 2 4" xfId="32596" xr:uid="{00000000-0005-0000-0000-0000397E0000}"/>
    <cellStyle name="Comma [0] 2 5 2 4 2" xfId="32597" xr:uid="{00000000-0005-0000-0000-00003A7E0000}"/>
    <cellStyle name="Comma [0] 2 5 2 4 3" xfId="32598" xr:uid="{00000000-0005-0000-0000-00003B7E0000}"/>
    <cellStyle name="Comma [0] 2 5 2 4_Essbase BS Tax Accounts EOY" xfId="32599" xr:uid="{00000000-0005-0000-0000-00003C7E0000}"/>
    <cellStyle name="Comma [0] 2 5 2 5" xfId="32600" xr:uid="{00000000-0005-0000-0000-00003D7E0000}"/>
    <cellStyle name="Comma [0] 2 5 2_Essbase BS Tax Accounts EOY" xfId="32601" xr:uid="{00000000-0005-0000-0000-00003E7E0000}"/>
    <cellStyle name="Comma [0] 2 5 3" xfId="32602" xr:uid="{00000000-0005-0000-0000-00003F7E0000}"/>
    <cellStyle name="Comma [0] 2 5 3 2" xfId="32603" xr:uid="{00000000-0005-0000-0000-0000407E0000}"/>
    <cellStyle name="Comma [0] 2 5 3 2 2" xfId="32604" xr:uid="{00000000-0005-0000-0000-0000417E0000}"/>
    <cellStyle name="Comma [0] 2 5 3 2 2 2" xfId="32605" xr:uid="{00000000-0005-0000-0000-0000427E0000}"/>
    <cellStyle name="Comma [0] 2 5 3 2 2_Essbase BS Tax Accounts EOY" xfId="32606" xr:uid="{00000000-0005-0000-0000-0000437E0000}"/>
    <cellStyle name="Comma [0] 2 5 3 2 3" xfId="32607" xr:uid="{00000000-0005-0000-0000-0000447E0000}"/>
    <cellStyle name="Comma [0] 2 5 3 2_Essbase BS Tax Accounts EOY" xfId="32608" xr:uid="{00000000-0005-0000-0000-0000457E0000}"/>
    <cellStyle name="Comma [0] 2 5 3 3" xfId="32609" xr:uid="{00000000-0005-0000-0000-0000467E0000}"/>
    <cellStyle name="Comma [0] 2 5 3 3 2" xfId="32610" xr:uid="{00000000-0005-0000-0000-0000477E0000}"/>
    <cellStyle name="Comma [0] 2 5 3 3_Essbase BS Tax Accounts EOY" xfId="32611" xr:uid="{00000000-0005-0000-0000-0000487E0000}"/>
    <cellStyle name="Comma [0] 2 5 3 4" xfId="32612" xr:uid="{00000000-0005-0000-0000-0000497E0000}"/>
    <cellStyle name="Comma [0] 2 5 3_Essbase BS Tax Accounts EOY" xfId="32613" xr:uid="{00000000-0005-0000-0000-00004A7E0000}"/>
    <cellStyle name="Comma [0] 2 5 4" xfId="32614" xr:uid="{00000000-0005-0000-0000-00004B7E0000}"/>
    <cellStyle name="Comma [0] 2 5 4 2" xfId="32615" xr:uid="{00000000-0005-0000-0000-00004C7E0000}"/>
    <cellStyle name="Comma [0] 2 5 4 2 2" xfId="32616" xr:uid="{00000000-0005-0000-0000-00004D7E0000}"/>
    <cellStyle name="Comma [0] 2 5 4 2_Essbase BS Tax Accounts EOY" xfId="32617" xr:uid="{00000000-0005-0000-0000-00004E7E0000}"/>
    <cellStyle name="Comma [0] 2 5 4 3" xfId="32618" xr:uid="{00000000-0005-0000-0000-00004F7E0000}"/>
    <cellStyle name="Comma [0] 2 5 4_Essbase BS Tax Accounts EOY" xfId="32619" xr:uid="{00000000-0005-0000-0000-0000507E0000}"/>
    <cellStyle name="Comma [0] 2 5 5" xfId="32620" xr:uid="{00000000-0005-0000-0000-0000517E0000}"/>
    <cellStyle name="Comma [0] 2 5 5 2" xfId="32621" xr:uid="{00000000-0005-0000-0000-0000527E0000}"/>
    <cellStyle name="Comma [0] 2 5 5 3" xfId="32622" xr:uid="{00000000-0005-0000-0000-0000537E0000}"/>
    <cellStyle name="Comma [0] 2 5 5_Essbase BS Tax Accounts EOY" xfId="32623" xr:uid="{00000000-0005-0000-0000-0000547E0000}"/>
    <cellStyle name="Comma [0] 2 5 6" xfId="32624" xr:uid="{00000000-0005-0000-0000-0000557E0000}"/>
    <cellStyle name="Comma [0] 2 5_Essbase BS Tax Accounts EOY" xfId="32625" xr:uid="{00000000-0005-0000-0000-0000567E0000}"/>
    <cellStyle name="Comma [0] 2 6" xfId="32626" xr:uid="{00000000-0005-0000-0000-0000577E0000}"/>
    <cellStyle name="Comma [0] 2 6 2" xfId="32627" xr:uid="{00000000-0005-0000-0000-0000587E0000}"/>
    <cellStyle name="Comma [0] 2 6 2 2" xfId="32628" xr:uid="{00000000-0005-0000-0000-0000597E0000}"/>
    <cellStyle name="Comma [0] 2 6 2 2 2" xfId="32629" xr:uid="{00000000-0005-0000-0000-00005A7E0000}"/>
    <cellStyle name="Comma [0] 2 6 2 2 2 2" xfId="32630" xr:uid="{00000000-0005-0000-0000-00005B7E0000}"/>
    <cellStyle name="Comma [0] 2 6 2 2 2 2 2" xfId="32631" xr:uid="{00000000-0005-0000-0000-00005C7E0000}"/>
    <cellStyle name="Comma [0] 2 6 2 2 2 2_Essbase BS Tax Accounts EOY" xfId="32632" xr:uid="{00000000-0005-0000-0000-00005D7E0000}"/>
    <cellStyle name="Comma [0] 2 6 2 2 2 3" xfId="32633" xr:uid="{00000000-0005-0000-0000-00005E7E0000}"/>
    <cellStyle name="Comma [0] 2 6 2 2 2_Essbase BS Tax Accounts EOY" xfId="32634" xr:uid="{00000000-0005-0000-0000-00005F7E0000}"/>
    <cellStyle name="Comma [0] 2 6 2 2 3" xfId="32635" xr:uid="{00000000-0005-0000-0000-0000607E0000}"/>
    <cellStyle name="Comma [0] 2 6 2 2 3 2" xfId="32636" xr:uid="{00000000-0005-0000-0000-0000617E0000}"/>
    <cellStyle name="Comma [0] 2 6 2 2 3_Essbase BS Tax Accounts EOY" xfId="32637" xr:uid="{00000000-0005-0000-0000-0000627E0000}"/>
    <cellStyle name="Comma [0] 2 6 2 2 4" xfId="32638" xr:uid="{00000000-0005-0000-0000-0000637E0000}"/>
    <cellStyle name="Comma [0] 2 6 2 2_Essbase BS Tax Accounts EOY" xfId="32639" xr:uid="{00000000-0005-0000-0000-0000647E0000}"/>
    <cellStyle name="Comma [0] 2 6 2 3" xfId="32640" xr:uid="{00000000-0005-0000-0000-0000657E0000}"/>
    <cellStyle name="Comma [0] 2 6 2 3 2" xfId="32641" xr:uid="{00000000-0005-0000-0000-0000667E0000}"/>
    <cellStyle name="Comma [0] 2 6 2 3 2 2" xfId="32642" xr:uid="{00000000-0005-0000-0000-0000677E0000}"/>
    <cellStyle name="Comma [0] 2 6 2 3 2_Essbase BS Tax Accounts EOY" xfId="32643" xr:uid="{00000000-0005-0000-0000-0000687E0000}"/>
    <cellStyle name="Comma [0] 2 6 2 3 3" xfId="32644" xr:uid="{00000000-0005-0000-0000-0000697E0000}"/>
    <cellStyle name="Comma [0] 2 6 2 3_Essbase BS Tax Accounts EOY" xfId="32645" xr:uid="{00000000-0005-0000-0000-00006A7E0000}"/>
    <cellStyle name="Comma [0] 2 6 2 4" xfId="32646" xr:uid="{00000000-0005-0000-0000-00006B7E0000}"/>
    <cellStyle name="Comma [0] 2 6 2 4 2" xfId="32647" xr:uid="{00000000-0005-0000-0000-00006C7E0000}"/>
    <cellStyle name="Comma [0] 2 6 2 4 3" xfId="32648" xr:uid="{00000000-0005-0000-0000-00006D7E0000}"/>
    <cellStyle name="Comma [0] 2 6 2 4_Essbase BS Tax Accounts EOY" xfId="32649" xr:uid="{00000000-0005-0000-0000-00006E7E0000}"/>
    <cellStyle name="Comma [0] 2 6 2 5" xfId="32650" xr:uid="{00000000-0005-0000-0000-00006F7E0000}"/>
    <cellStyle name="Comma [0] 2 6 2_Essbase BS Tax Accounts EOY" xfId="32651" xr:uid="{00000000-0005-0000-0000-0000707E0000}"/>
    <cellStyle name="Comma [0] 2 6 3" xfId="32652" xr:uid="{00000000-0005-0000-0000-0000717E0000}"/>
    <cellStyle name="Comma [0] 2 6 3 2" xfId="32653" xr:uid="{00000000-0005-0000-0000-0000727E0000}"/>
    <cellStyle name="Comma [0] 2 6 3 2 2" xfId="32654" xr:uid="{00000000-0005-0000-0000-0000737E0000}"/>
    <cellStyle name="Comma [0] 2 6 3 2 2 2" xfId="32655" xr:uid="{00000000-0005-0000-0000-0000747E0000}"/>
    <cellStyle name="Comma [0] 2 6 3 2 2_Essbase BS Tax Accounts EOY" xfId="32656" xr:uid="{00000000-0005-0000-0000-0000757E0000}"/>
    <cellStyle name="Comma [0] 2 6 3 2 3" xfId="32657" xr:uid="{00000000-0005-0000-0000-0000767E0000}"/>
    <cellStyle name="Comma [0] 2 6 3 2_Essbase BS Tax Accounts EOY" xfId="32658" xr:uid="{00000000-0005-0000-0000-0000777E0000}"/>
    <cellStyle name="Comma [0] 2 6 3 3" xfId="32659" xr:uid="{00000000-0005-0000-0000-0000787E0000}"/>
    <cellStyle name="Comma [0] 2 6 3 3 2" xfId="32660" xr:uid="{00000000-0005-0000-0000-0000797E0000}"/>
    <cellStyle name="Comma [0] 2 6 3 3_Essbase BS Tax Accounts EOY" xfId="32661" xr:uid="{00000000-0005-0000-0000-00007A7E0000}"/>
    <cellStyle name="Comma [0] 2 6 3 4" xfId="32662" xr:uid="{00000000-0005-0000-0000-00007B7E0000}"/>
    <cellStyle name="Comma [0] 2 6 3_Essbase BS Tax Accounts EOY" xfId="32663" xr:uid="{00000000-0005-0000-0000-00007C7E0000}"/>
    <cellStyle name="Comma [0] 2 6 4" xfId="32664" xr:uid="{00000000-0005-0000-0000-00007D7E0000}"/>
    <cellStyle name="Comma [0] 2 6 4 2" xfId="32665" xr:uid="{00000000-0005-0000-0000-00007E7E0000}"/>
    <cellStyle name="Comma [0] 2 6 4 2 2" xfId="32666" xr:uid="{00000000-0005-0000-0000-00007F7E0000}"/>
    <cellStyle name="Comma [0] 2 6 4 2_Essbase BS Tax Accounts EOY" xfId="32667" xr:uid="{00000000-0005-0000-0000-0000807E0000}"/>
    <cellStyle name="Comma [0] 2 6 4 3" xfId="32668" xr:uid="{00000000-0005-0000-0000-0000817E0000}"/>
    <cellStyle name="Comma [0] 2 6 4_Essbase BS Tax Accounts EOY" xfId="32669" xr:uid="{00000000-0005-0000-0000-0000827E0000}"/>
    <cellStyle name="Comma [0] 2 6 5" xfId="32670" xr:uid="{00000000-0005-0000-0000-0000837E0000}"/>
    <cellStyle name="Comma [0] 2 6 5 2" xfId="32671" xr:uid="{00000000-0005-0000-0000-0000847E0000}"/>
    <cellStyle name="Comma [0] 2 6 5 3" xfId="32672" xr:uid="{00000000-0005-0000-0000-0000857E0000}"/>
    <cellStyle name="Comma [0] 2 6 5_Essbase BS Tax Accounts EOY" xfId="32673" xr:uid="{00000000-0005-0000-0000-0000867E0000}"/>
    <cellStyle name="Comma [0] 2 6 6" xfId="32674" xr:uid="{00000000-0005-0000-0000-0000877E0000}"/>
    <cellStyle name="Comma [0] 2 6_Essbase BS Tax Accounts EOY" xfId="32675" xr:uid="{00000000-0005-0000-0000-0000887E0000}"/>
    <cellStyle name="Comma [0] 2 7" xfId="32676" xr:uid="{00000000-0005-0000-0000-0000897E0000}"/>
    <cellStyle name="Comma [0] 2 7 2" xfId="32677" xr:uid="{00000000-0005-0000-0000-00008A7E0000}"/>
    <cellStyle name="Comma [0] 2 7 2 2" xfId="32678" xr:uid="{00000000-0005-0000-0000-00008B7E0000}"/>
    <cellStyle name="Comma [0] 2 7 2 2 2" xfId="32679" xr:uid="{00000000-0005-0000-0000-00008C7E0000}"/>
    <cellStyle name="Comma [0] 2 7 2 2 2 2" xfId="32680" xr:uid="{00000000-0005-0000-0000-00008D7E0000}"/>
    <cellStyle name="Comma [0] 2 7 2 2 2 2 2" xfId="32681" xr:uid="{00000000-0005-0000-0000-00008E7E0000}"/>
    <cellStyle name="Comma [0] 2 7 2 2 2 2_Essbase BS Tax Accounts EOY" xfId="32682" xr:uid="{00000000-0005-0000-0000-00008F7E0000}"/>
    <cellStyle name="Comma [0] 2 7 2 2 2 3" xfId="32683" xr:uid="{00000000-0005-0000-0000-0000907E0000}"/>
    <cellStyle name="Comma [0] 2 7 2 2 2_Essbase BS Tax Accounts EOY" xfId="32684" xr:uid="{00000000-0005-0000-0000-0000917E0000}"/>
    <cellStyle name="Comma [0] 2 7 2 2 3" xfId="32685" xr:uid="{00000000-0005-0000-0000-0000927E0000}"/>
    <cellStyle name="Comma [0] 2 7 2 2 3 2" xfId="32686" xr:uid="{00000000-0005-0000-0000-0000937E0000}"/>
    <cellStyle name="Comma [0] 2 7 2 2 3_Essbase BS Tax Accounts EOY" xfId="32687" xr:uid="{00000000-0005-0000-0000-0000947E0000}"/>
    <cellStyle name="Comma [0] 2 7 2 2 4" xfId="32688" xr:uid="{00000000-0005-0000-0000-0000957E0000}"/>
    <cellStyle name="Comma [0] 2 7 2 2_Essbase BS Tax Accounts EOY" xfId="32689" xr:uid="{00000000-0005-0000-0000-0000967E0000}"/>
    <cellStyle name="Comma [0] 2 7 2 3" xfId="32690" xr:uid="{00000000-0005-0000-0000-0000977E0000}"/>
    <cellStyle name="Comma [0] 2 7 2 3 2" xfId="32691" xr:uid="{00000000-0005-0000-0000-0000987E0000}"/>
    <cellStyle name="Comma [0] 2 7 2 3 2 2" xfId="32692" xr:uid="{00000000-0005-0000-0000-0000997E0000}"/>
    <cellStyle name="Comma [0] 2 7 2 3 2_Essbase BS Tax Accounts EOY" xfId="32693" xr:uid="{00000000-0005-0000-0000-00009A7E0000}"/>
    <cellStyle name="Comma [0] 2 7 2 3 3" xfId="32694" xr:uid="{00000000-0005-0000-0000-00009B7E0000}"/>
    <cellStyle name="Comma [0] 2 7 2 3_Essbase BS Tax Accounts EOY" xfId="32695" xr:uid="{00000000-0005-0000-0000-00009C7E0000}"/>
    <cellStyle name="Comma [0] 2 7 2 4" xfId="32696" xr:uid="{00000000-0005-0000-0000-00009D7E0000}"/>
    <cellStyle name="Comma [0] 2 7 2 4 2" xfId="32697" xr:uid="{00000000-0005-0000-0000-00009E7E0000}"/>
    <cellStyle name="Comma [0] 2 7 2 4 3" xfId="32698" xr:uid="{00000000-0005-0000-0000-00009F7E0000}"/>
    <cellStyle name="Comma [0] 2 7 2 4_Essbase BS Tax Accounts EOY" xfId="32699" xr:uid="{00000000-0005-0000-0000-0000A07E0000}"/>
    <cellStyle name="Comma [0] 2 7 2 5" xfId="32700" xr:uid="{00000000-0005-0000-0000-0000A17E0000}"/>
    <cellStyle name="Comma [0] 2 7 2_Essbase BS Tax Accounts EOY" xfId="32701" xr:uid="{00000000-0005-0000-0000-0000A27E0000}"/>
    <cellStyle name="Comma [0] 2 7 3" xfId="32702" xr:uid="{00000000-0005-0000-0000-0000A37E0000}"/>
    <cellStyle name="Comma [0] 2 7 3 2" xfId="32703" xr:uid="{00000000-0005-0000-0000-0000A47E0000}"/>
    <cellStyle name="Comma [0] 2 7 3 2 2" xfId="32704" xr:uid="{00000000-0005-0000-0000-0000A57E0000}"/>
    <cellStyle name="Comma [0] 2 7 3 2 2 2" xfId="32705" xr:uid="{00000000-0005-0000-0000-0000A67E0000}"/>
    <cellStyle name="Comma [0] 2 7 3 2 2_Essbase BS Tax Accounts EOY" xfId="32706" xr:uid="{00000000-0005-0000-0000-0000A77E0000}"/>
    <cellStyle name="Comma [0] 2 7 3 2 3" xfId="32707" xr:uid="{00000000-0005-0000-0000-0000A87E0000}"/>
    <cellStyle name="Comma [0] 2 7 3 2_Essbase BS Tax Accounts EOY" xfId="32708" xr:uid="{00000000-0005-0000-0000-0000A97E0000}"/>
    <cellStyle name="Comma [0] 2 7 3 3" xfId="32709" xr:uid="{00000000-0005-0000-0000-0000AA7E0000}"/>
    <cellStyle name="Comma [0] 2 7 3 3 2" xfId="32710" xr:uid="{00000000-0005-0000-0000-0000AB7E0000}"/>
    <cellStyle name="Comma [0] 2 7 3 3_Essbase BS Tax Accounts EOY" xfId="32711" xr:uid="{00000000-0005-0000-0000-0000AC7E0000}"/>
    <cellStyle name="Comma [0] 2 7 3 4" xfId="32712" xr:uid="{00000000-0005-0000-0000-0000AD7E0000}"/>
    <cellStyle name="Comma [0] 2 7 3_Essbase BS Tax Accounts EOY" xfId="32713" xr:uid="{00000000-0005-0000-0000-0000AE7E0000}"/>
    <cellStyle name="Comma [0] 2 7 4" xfId="32714" xr:uid="{00000000-0005-0000-0000-0000AF7E0000}"/>
    <cellStyle name="Comma [0] 2 7 4 2" xfId="32715" xr:uid="{00000000-0005-0000-0000-0000B07E0000}"/>
    <cellStyle name="Comma [0] 2 7 4 2 2" xfId="32716" xr:uid="{00000000-0005-0000-0000-0000B17E0000}"/>
    <cellStyle name="Comma [0] 2 7 4 2_Essbase BS Tax Accounts EOY" xfId="32717" xr:uid="{00000000-0005-0000-0000-0000B27E0000}"/>
    <cellStyle name="Comma [0] 2 7 4 3" xfId="32718" xr:uid="{00000000-0005-0000-0000-0000B37E0000}"/>
    <cellStyle name="Comma [0] 2 7 4_Essbase BS Tax Accounts EOY" xfId="32719" xr:uid="{00000000-0005-0000-0000-0000B47E0000}"/>
    <cellStyle name="Comma [0] 2 7 5" xfId="32720" xr:uid="{00000000-0005-0000-0000-0000B57E0000}"/>
    <cellStyle name="Comma [0] 2 7 5 2" xfId="32721" xr:uid="{00000000-0005-0000-0000-0000B67E0000}"/>
    <cellStyle name="Comma [0] 2 7 5 3" xfId="32722" xr:uid="{00000000-0005-0000-0000-0000B77E0000}"/>
    <cellStyle name="Comma [0] 2 7 5_Essbase BS Tax Accounts EOY" xfId="32723" xr:uid="{00000000-0005-0000-0000-0000B87E0000}"/>
    <cellStyle name="Comma [0] 2 7 6" xfId="32724" xr:uid="{00000000-0005-0000-0000-0000B97E0000}"/>
    <cellStyle name="Comma [0] 2 7_Essbase BS Tax Accounts EOY" xfId="32725" xr:uid="{00000000-0005-0000-0000-0000BA7E0000}"/>
    <cellStyle name="Comma [0] 2 8" xfId="32726" xr:uid="{00000000-0005-0000-0000-0000BB7E0000}"/>
    <cellStyle name="Comma [0] 2 8 2" xfId="32727" xr:uid="{00000000-0005-0000-0000-0000BC7E0000}"/>
    <cellStyle name="Comma [0] 2 8 2 2" xfId="32728" xr:uid="{00000000-0005-0000-0000-0000BD7E0000}"/>
    <cellStyle name="Comma [0] 2 8 2 2 2" xfId="32729" xr:uid="{00000000-0005-0000-0000-0000BE7E0000}"/>
    <cellStyle name="Comma [0] 2 8 2 2 2 2" xfId="32730" xr:uid="{00000000-0005-0000-0000-0000BF7E0000}"/>
    <cellStyle name="Comma [0] 2 8 2 2 2 2 2" xfId="32731" xr:uid="{00000000-0005-0000-0000-0000C07E0000}"/>
    <cellStyle name="Comma [0] 2 8 2 2 2 2_Essbase BS Tax Accounts EOY" xfId="32732" xr:uid="{00000000-0005-0000-0000-0000C17E0000}"/>
    <cellStyle name="Comma [0] 2 8 2 2 2 3" xfId="32733" xr:uid="{00000000-0005-0000-0000-0000C27E0000}"/>
    <cellStyle name="Comma [0] 2 8 2 2 2_Essbase BS Tax Accounts EOY" xfId="32734" xr:uid="{00000000-0005-0000-0000-0000C37E0000}"/>
    <cellStyle name="Comma [0] 2 8 2 2 3" xfId="32735" xr:uid="{00000000-0005-0000-0000-0000C47E0000}"/>
    <cellStyle name="Comma [0] 2 8 2 2 3 2" xfId="32736" xr:uid="{00000000-0005-0000-0000-0000C57E0000}"/>
    <cellStyle name="Comma [0] 2 8 2 2 3_Essbase BS Tax Accounts EOY" xfId="32737" xr:uid="{00000000-0005-0000-0000-0000C67E0000}"/>
    <cellStyle name="Comma [0] 2 8 2 2 4" xfId="32738" xr:uid="{00000000-0005-0000-0000-0000C77E0000}"/>
    <cellStyle name="Comma [0] 2 8 2 2_Essbase BS Tax Accounts EOY" xfId="32739" xr:uid="{00000000-0005-0000-0000-0000C87E0000}"/>
    <cellStyle name="Comma [0] 2 8 2 3" xfId="32740" xr:uid="{00000000-0005-0000-0000-0000C97E0000}"/>
    <cellStyle name="Comma [0] 2 8 2 3 2" xfId="32741" xr:uid="{00000000-0005-0000-0000-0000CA7E0000}"/>
    <cellStyle name="Comma [0] 2 8 2 3 2 2" xfId="32742" xr:uid="{00000000-0005-0000-0000-0000CB7E0000}"/>
    <cellStyle name="Comma [0] 2 8 2 3 2_Essbase BS Tax Accounts EOY" xfId="32743" xr:uid="{00000000-0005-0000-0000-0000CC7E0000}"/>
    <cellStyle name="Comma [0] 2 8 2 3 3" xfId="32744" xr:uid="{00000000-0005-0000-0000-0000CD7E0000}"/>
    <cellStyle name="Comma [0] 2 8 2 3_Essbase BS Tax Accounts EOY" xfId="32745" xr:uid="{00000000-0005-0000-0000-0000CE7E0000}"/>
    <cellStyle name="Comma [0] 2 8 2 4" xfId="32746" xr:uid="{00000000-0005-0000-0000-0000CF7E0000}"/>
    <cellStyle name="Comma [0] 2 8 2 4 2" xfId="32747" xr:uid="{00000000-0005-0000-0000-0000D07E0000}"/>
    <cellStyle name="Comma [0] 2 8 2 4 3" xfId="32748" xr:uid="{00000000-0005-0000-0000-0000D17E0000}"/>
    <cellStyle name="Comma [0] 2 8 2 4_Essbase BS Tax Accounts EOY" xfId="32749" xr:uid="{00000000-0005-0000-0000-0000D27E0000}"/>
    <cellStyle name="Comma [0] 2 8 2 5" xfId="32750" xr:uid="{00000000-0005-0000-0000-0000D37E0000}"/>
    <cellStyle name="Comma [0] 2 8 2_Essbase BS Tax Accounts EOY" xfId="32751" xr:uid="{00000000-0005-0000-0000-0000D47E0000}"/>
    <cellStyle name="Comma [0] 2 8 3" xfId="32752" xr:uid="{00000000-0005-0000-0000-0000D57E0000}"/>
    <cellStyle name="Comma [0] 2 8 3 2" xfId="32753" xr:uid="{00000000-0005-0000-0000-0000D67E0000}"/>
    <cellStyle name="Comma [0] 2 8 3 2 2" xfId="32754" xr:uid="{00000000-0005-0000-0000-0000D77E0000}"/>
    <cellStyle name="Comma [0] 2 8 3 2 2 2" xfId="32755" xr:uid="{00000000-0005-0000-0000-0000D87E0000}"/>
    <cellStyle name="Comma [0] 2 8 3 2 2_Essbase BS Tax Accounts EOY" xfId="32756" xr:uid="{00000000-0005-0000-0000-0000D97E0000}"/>
    <cellStyle name="Comma [0] 2 8 3 2 3" xfId="32757" xr:uid="{00000000-0005-0000-0000-0000DA7E0000}"/>
    <cellStyle name="Comma [0] 2 8 3 2_Essbase BS Tax Accounts EOY" xfId="32758" xr:uid="{00000000-0005-0000-0000-0000DB7E0000}"/>
    <cellStyle name="Comma [0] 2 8 3 3" xfId="32759" xr:uid="{00000000-0005-0000-0000-0000DC7E0000}"/>
    <cellStyle name="Comma [0] 2 8 3 3 2" xfId="32760" xr:uid="{00000000-0005-0000-0000-0000DD7E0000}"/>
    <cellStyle name="Comma [0] 2 8 3 3_Essbase BS Tax Accounts EOY" xfId="32761" xr:uid="{00000000-0005-0000-0000-0000DE7E0000}"/>
    <cellStyle name="Comma [0] 2 8 3 4" xfId="32762" xr:uid="{00000000-0005-0000-0000-0000DF7E0000}"/>
    <cellStyle name="Comma [0] 2 8 3_Essbase BS Tax Accounts EOY" xfId="32763" xr:uid="{00000000-0005-0000-0000-0000E07E0000}"/>
    <cellStyle name="Comma [0] 2 8 4" xfId="32764" xr:uid="{00000000-0005-0000-0000-0000E17E0000}"/>
    <cellStyle name="Comma [0] 2 8 4 2" xfId="32765" xr:uid="{00000000-0005-0000-0000-0000E27E0000}"/>
    <cellStyle name="Comma [0] 2 8 4 2 2" xfId="32766" xr:uid="{00000000-0005-0000-0000-0000E37E0000}"/>
    <cellStyle name="Comma [0] 2 8 4 2_Essbase BS Tax Accounts EOY" xfId="32767" xr:uid="{00000000-0005-0000-0000-0000E47E0000}"/>
    <cellStyle name="Comma [0] 2 8 4 3" xfId="32768" xr:uid="{00000000-0005-0000-0000-0000E57E0000}"/>
    <cellStyle name="Comma [0] 2 8 4_Essbase BS Tax Accounts EOY" xfId="32769" xr:uid="{00000000-0005-0000-0000-0000E67E0000}"/>
    <cellStyle name="Comma [0] 2 8 5" xfId="32770" xr:uid="{00000000-0005-0000-0000-0000E77E0000}"/>
    <cellStyle name="Comma [0] 2 8 5 2" xfId="32771" xr:uid="{00000000-0005-0000-0000-0000E87E0000}"/>
    <cellStyle name="Comma [0] 2 8 5 3" xfId="32772" xr:uid="{00000000-0005-0000-0000-0000E97E0000}"/>
    <cellStyle name="Comma [0] 2 8 5_Essbase BS Tax Accounts EOY" xfId="32773" xr:uid="{00000000-0005-0000-0000-0000EA7E0000}"/>
    <cellStyle name="Comma [0] 2 8 6" xfId="32774" xr:uid="{00000000-0005-0000-0000-0000EB7E0000}"/>
    <cellStyle name="Comma [0] 2 8_Essbase BS Tax Accounts EOY" xfId="32775" xr:uid="{00000000-0005-0000-0000-0000EC7E0000}"/>
    <cellStyle name="Comma [0] 2 9" xfId="32776" xr:uid="{00000000-0005-0000-0000-0000ED7E0000}"/>
    <cellStyle name="Comma [0] 2 9 2" xfId="32777" xr:uid="{00000000-0005-0000-0000-0000EE7E0000}"/>
    <cellStyle name="Comma [0] 2 9 2 2" xfId="32778" xr:uid="{00000000-0005-0000-0000-0000EF7E0000}"/>
    <cellStyle name="Comma [0] 2 9 2 2 2" xfId="32779" xr:uid="{00000000-0005-0000-0000-0000F07E0000}"/>
    <cellStyle name="Comma [0] 2 9 2 2 2 2" xfId="32780" xr:uid="{00000000-0005-0000-0000-0000F17E0000}"/>
    <cellStyle name="Comma [0] 2 9 2 2 2 2 2" xfId="32781" xr:uid="{00000000-0005-0000-0000-0000F27E0000}"/>
    <cellStyle name="Comma [0] 2 9 2 2 2 2_Essbase BS Tax Accounts EOY" xfId="32782" xr:uid="{00000000-0005-0000-0000-0000F37E0000}"/>
    <cellStyle name="Comma [0] 2 9 2 2 2 3" xfId="32783" xr:uid="{00000000-0005-0000-0000-0000F47E0000}"/>
    <cellStyle name="Comma [0] 2 9 2 2 2_Essbase BS Tax Accounts EOY" xfId="32784" xr:uid="{00000000-0005-0000-0000-0000F57E0000}"/>
    <cellStyle name="Comma [0] 2 9 2 2 3" xfId="32785" xr:uid="{00000000-0005-0000-0000-0000F67E0000}"/>
    <cellStyle name="Comma [0] 2 9 2 2 3 2" xfId="32786" xr:uid="{00000000-0005-0000-0000-0000F77E0000}"/>
    <cellStyle name="Comma [0] 2 9 2 2 3_Essbase BS Tax Accounts EOY" xfId="32787" xr:uid="{00000000-0005-0000-0000-0000F87E0000}"/>
    <cellStyle name="Comma [0] 2 9 2 2 4" xfId="32788" xr:uid="{00000000-0005-0000-0000-0000F97E0000}"/>
    <cellStyle name="Comma [0] 2 9 2 2_Essbase BS Tax Accounts EOY" xfId="32789" xr:uid="{00000000-0005-0000-0000-0000FA7E0000}"/>
    <cellStyle name="Comma [0] 2 9 2 3" xfId="32790" xr:uid="{00000000-0005-0000-0000-0000FB7E0000}"/>
    <cellStyle name="Comma [0] 2 9 2 3 2" xfId="32791" xr:uid="{00000000-0005-0000-0000-0000FC7E0000}"/>
    <cellStyle name="Comma [0] 2 9 2 3 2 2" xfId="32792" xr:uid="{00000000-0005-0000-0000-0000FD7E0000}"/>
    <cellStyle name="Comma [0] 2 9 2 3 2_Essbase BS Tax Accounts EOY" xfId="32793" xr:uid="{00000000-0005-0000-0000-0000FE7E0000}"/>
    <cellStyle name="Comma [0] 2 9 2 3 3" xfId="32794" xr:uid="{00000000-0005-0000-0000-0000FF7E0000}"/>
    <cellStyle name="Comma [0] 2 9 2 3_Essbase BS Tax Accounts EOY" xfId="32795" xr:uid="{00000000-0005-0000-0000-0000007F0000}"/>
    <cellStyle name="Comma [0] 2 9 2 4" xfId="32796" xr:uid="{00000000-0005-0000-0000-0000017F0000}"/>
    <cellStyle name="Comma [0] 2 9 2 4 2" xfId="32797" xr:uid="{00000000-0005-0000-0000-0000027F0000}"/>
    <cellStyle name="Comma [0] 2 9 2 4 3" xfId="32798" xr:uid="{00000000-0005-0000-0000-0000037F0000}"/>
    <cellStyle name="Comma [0] 2 9 2 4_Essbase BS Tax Accounts EOY" xfId="32799" xr:uid="{00000000-0005-0000-0000-0000047F0000}"/>
    <cellStyle name="Comma [0] 2 9 2 5" xfId="32800" xr:uid="{00000000-0005-0000-0000-0000057F0000}"/>
    <cellStyle name="Comma [0] 2 9 2_Essbase BS Tax Accounts EOY" xfId="32801" xr:uid="{00000000-0005-0000-0000-0000067F0000}"/>
    <cellStyle name="Comma [0] 2 9 3" xfId="32802" xr:uid="{00000000-0005-0000-0000-0000077F0000}"/>
    <cellStyle name="Comma [0] 2 9 3 2" xfId="32803" xr:uid="{00000000-0005-0000-0000-0000087F0000}"/>
    <cellStyle name="Comma [0] 2 9 3 2 2" xfId="32804" xr:uid="{00000000-0005-0000-0000-0000097F0000}"/>
    <cellStyle name="Comma [0] 2 9 3 2 2 2" xfId="32805" xr:uid="{00000000-0005-0000-0000-00000A7F0000}"/>
    <cellStyle name="Comma [0] 2 9 3 2 2_Essbase BS Tax Accounts EOY" xfId="32806" xr:uid="{00000000-0005-0000-0000-00000B7F0000}"/>
    <cellStyle name="Comma [0] 2 9 3 2 3" xfId="32807" xr:uid="{00000000-0005-0000-0000-00000C7F0000}"/>
    <cellStyle name="Comma [0] 2 9 3 2_Essbase BS Tax Accounts EOY" xfId="32808" xr:uid="{00000000-0005-0000-0000-00000D7F0000}"/>
    <cellStyle name="Comma [0] 2 9 3 3" xfId="32809" xr:uid="{00000000-0005-0000-0000-00000E7F0000}"/>
    <cellStyle name="Comma [0] 2 9 3 3 2" xfId="32810" xr:uid="{00000000-0005-0000-0000-00000F7F0000}"/>
    <cellStyle name="Comma [0] 2 9 3 3_Essbase BS Tax Accounts EOY" xfId="32811" xr:uid="{00000000-0005-0000-0000-0000107F0000}"/>
    <cellStyle name="Comma [0] 2 9 3 4" xfId="32812" xr:uid="{00000000-0005-0000-0000-0000117F0000}"/>
    <cellStyle name="Comma [0] 2 9 3_Essbase BS Tax Accounts EOY" xfId="32813" xr:uid="{00000000-0005-0000-0000-0000127F0000}"/>
    <cellStyle name="Comma [0] 2 9 4" xfId="32814" xr:uid="{00000000-0005-0000-0000-0000137F0000}"/>
    <cellStyle name="Comma [0] 2 9 4 2" xfId="32815" xr:uid="{00000000-0005-0000-0000-0000147F0000}"/>
    <cellStyle name="Comma [0] 2 9 4 2 2" xfId="32816" xr:uid="{00000000-0005-0000-0000-0000157F0000}"/>
    <cellStyle name="Comma [0] 2 9 4 2_Essbase BS Tax Accounts EOY" xfId="32817" xr:uid="{00000000-0005-0000-0000-0000167F0000}"/>
    <cellStyle name="Comma [0] 2 9 4 3" xfId="32818" xr:uid="{00000000-0005-0000-0000-0000177F0000}"/>
    <cellStyle name="Comma [0] 2 9 4_Essbase BS Tax Accounts EOY" xfId="32819" xr:uid="{00000000-0005-0000-0000-0000187F0000}"/>
    <cellStyle name="Comma [0] 2 9 5" xfId="32820" xr:uid="{00000000-0005-0000-0000-0000197F0000}"/>
    <cellStyle name="Comma [0] 2 9 5 2" xfId="32821" xr:uid="{00000000-0005-0000-0000-00001A7F0000}"/>
    <cellStyle name="Comma [0] 2 9 5 3" xfId="32822" xr:uid="{00000000-0005-0000-0000-00001B7F0000}"/>
    <cellStyle name="Comma [0] 2 9 5_Essbase BS Tax Accounts EOY" xfId="32823" xr:uid="{00000000-0005-0000-0000-00001C7F0000}"/>
    <cellStyle name="Comma [0] 2 9 6" xfId="32824" xr:uid="{00000000-0005-0000-0000-00001D7F0000}"/>
    <cellStyle name="Comma [0] 2 9_Essbase BS Tax Accounts EOY" xfId="32825" xr:uid="{00000000-0005-0000-0000-00001E7F0000}"/>
    <cellStyle name="Comma [0] 2_Essbase BS Tax Accounts EOY" xfId="32826" xr:uid="{00000000-0005-0000-0000-00001F7F0000}"/>
    <cellStyle name="Comma [0] 20" xfId="32827" xr:uid="{00000000-0005-0000-0000-0000207F0000}"/>
    <cellStyle name="Comma [0] 20 2" xfId="32828" xr:uid="{00000000-0005-0000-0000-0000217F0000}"/>
    <cellStyle name="Comma [0] 20 2 2" xfId="32829" xr:uid="{00000000-0005-0000-0000-0000227F0000}"/>
    <cellStyle name="Comma [0] 20 3" xfId="32830" xr:uid="{00000000-0005-0000-0000-0000237F0000}"/>
    <cellStyle name="Comma [0] 20 4" xfId="32831" xr:uid="{00000000-0005-0000-0000-0000247F0000}"/>
    <cellStyle name="Comma [0] 20_Essbase BS Tax Accounts EOY" xfId="32832" xr:uid="{00000000-0005-0000-0000-0000257F0000}"/>
    <cellStyle name="Comma [0] 21" xfId="32833" xr:uid="{00000000-0005-0000-0000-0000267F0000}"/>
    <cellStyle name="Comma [0] 21 2" xfId="32834" xr:uid="{00000000-0005-0000-0000-0000277F0000}"/>
    <cellStyle name="Comma [0] 21 3" xfId="32835" xr:uid="{00000000-0005-0000-0000-0000287F0000}"/>
    <cellStyle name="Comma [0] 21_Essbase BS Tax Accounts EOY" xfId="32836" xr:uid="{00000000-0005-0000-0000-0000297F0000}"/>
    <cellStyle name="Comma [0] 22" xfId="32837" xr:uid="{00000000-0005-0000-0000-00002A7F0000}"/>
    <cellStyle name="Comma [0] 22 2" xfId="32838" xr:uid="{00000000-0005-0000-0000-00002B7F0000}"/>
    <cellStyle name="Comma [0] 22_Essbase BS Tax Accounts EOY" xfId="32839" xr:uid="{00000000-0005-0000-0000-00002C7F0000}"/>
    <cellStyle name="Comma [0] 23" xfId="32840" xr:uid="{00000000-0005-0000-0000-00002D7F0000}"/>
    <cellStyle name="Comma [0] 24" xfId="32841" xr:uid="{00000000-0005-0000-0000-00002E7F0000}"/>
    <cellStyle name="Comma [0] 24 2" xfId="32842" xr:uid="{00000000-0005-0000-0000-00002F7F0000}"/>
    <cellStyle name="Comma [0] 24_Essbase BS Tax Accounts EOY" xfId="32843" xr:uid="{00000000-0005-0000-0000-0000307F0000}"/>
    <cellStyle name="Comma [0] 26" xfId="32844" xr:uid="{00000000-0005-0000-0000-0000317F0000}"/>
    <cellStyle name="Comma [0] 3" xfId="32845" xr:uid="{00000000-0005-0000-0000-0000327F0000}"/>
    <cellStyle name="Comma [0] 3 2" xfId="32846" xr:uid="{00000000-0005-0000-0000-0000337F0000}"/>
    <cellStyle name="Comma [0] 3 2 2" xfId="32847" xr:uid="{00000000-0005-0000-0000-0000347F0000}"/>
    <cellStyle name="Comma [0] 3 2 2 2" xfId="32848" xr:uid="{00000000-0005-0000-0000-0000357F0000}"/>
    <cellStyle name="Comma [0] 3 2 2 2 2" xfId="32849" xr:uid="{00000000-0005-0000-0000-0000367F0000}"/>
    <cellStyle name="Comma [0] 3 2 2 2 2 2" xfId="32850" xr:uid="{00000000-0005-0000-0000-0000377F0000}"/>
    <cellStyle name="Comma [0] 3 2 2 2 3" xfId="32851" xr:uid="{00000000-0005-0000-0000-0000387F0000}"/>
    <cellStyle name="Comma [0] 3 2 2 2 4" xfId="32852" xr:uid="{00000000-0005-0000-0000-0000397F0000}"/>
    <cellStyle name="Comma [0] 3 2 2 2_Essbase BS Tax Accounts EOY" xfId="32853" xr:uid="{00000000-0005-0000-0000-00003A7F0000}"/>
    <cellStyle name="Comma [0] 3 2 2 3" xfId="32854" xr:uid="{00000000-0005-0000-0000-00003B7F0000}"/>
    <cellStyle name="Comma [0] 3 2 2 3 2" xfId="32855" xr:uid="{00000000-0005-0000-0000-00003C7F0000}"/>
    <cellStyle name="Comma [0] 3 2 2 3 2 2" xfId="32856" xr:uid="{00000000-0005-0000-0000-00003D7F0000}"/>
    <cellStyle name="Comma [0] 3 2 2 3 3" xfId="32857" xr:uid="{00000000-0005-0000-0000-00003E7F0000}"/>
    <cellStyle name="Comma [0] 3 2 2 3 4" xfId="32858" xr:uid="{00000000-0005-0000-0000-00003F7F0000}"/>
    <cellStyle name="Comma [0] 3 2 2 3_Essbase BS Tax Accounts EOY" xfId="32859" xr:uid="{00000000-0005-0000-0000-0000407F0000}"/>
    <cellStyle name="Comma [0] 3 2 2 4" xfId="32860" xr:uid="{00000000-0005-0000-0000-0000417F0000}"/>
    <cellStyle name="Comma [0] 3 2 2 4 2" xfId="32861" xr:uid="{00000000-0005-0000-0000-0000427F0000}"/>
    <cellStyle name="Comma [0] 3 2 2 4 2 2" xfId="32862" xr:uid="{00000000-0005-0000-0000-0000437F0000}"/>
    <cellStyle name="Comma [0] 3 2 2 4 3" xfId="32863" xr:uid="{00000000-0005-0000-0000-0000447F0000}"/>
    <cellStyle name="Comma [0] 3 2 2 5" xfId="32864" xr:uid="{00000000-0005-0000-0000-0000457F0000}"/>
    <cellStyle name="Comma [0] 3 2 2 5 2" xfId="32865" xr:uid="{00000000-0005-0000-0000-0000467F0000}"/>
    <cellStyle name="Comma [0] 3 2 2_Essbase BS Tax Accounts EOY" xfId="32866" xr:uid="{00000000-0005-0000-0000-0000477F0000}"/>
    <cellStyle name="Comma [0] 3 2 3" xfId="32867" xr:uid="{00000000-0005-0000-0000-0000487F0000}"/>
    <cellStyle name="Comma [0] 3 2 3 2" xfId="32868" xr:uid="{00000000-0005-0000-0000-0000497F0000}"/>
    <cellStyle name="Comma [0] 3 2 3 2 2" xfId="32869" xr:uid="{00000000-0005-0000-0000-00004A7F0000}"/>
    <cellStyle name="Comma [0] 3 2 3 2_Essbase BS Tax Accounts EOY" xfId="32870" xr:uid="{00000000-0005-0000-0000-00004B7F0000}"/>
    <cellStyle name="Comma [0] 3 2 3 3" xfId="32871" xr:uid="{00000000-0005-0000-0000-00004C7F0000}"/>
    <cellStyle name="Comma [0] 3 2 3 4" xfId="32872" xr:uid="{00000000-0005-0000-0000-00004D7F0000}"/>
    <cellStyle name="Comma [0] 3 2 3_Essbase BS Tax Accounts EOY" xfId="32873" xr:uid="{00000000-0005-0000-0000-00004E7F0000}"/>
    <cellStyle name="Comma [0] 3 2 4" xfId="32874" xr:uid="{00000000-0005-0000-0000-00004F7F0000}"/>
    <cellStyle name="Comma [0] 3 2 4 2" xfId="32875" xr:uid="{00000000-0005-0000-0000-0000507F0000}"/>
    <cellStyle name="Comma [0] 3 2 4 2 2" xfId="32876" xr:uid="{00000000-0005-0000-0000-0000517F0000}"/>
    <cellStyle name="Comma [0] 3 2 4 3" xfId="32877" xr:uid="{00000000-0005-0000-0000-0000527F0000}"/>
    <cellStyle name="Comma [0] 3 2 4 4" xfId="32878" xr:uid="{00000000-0005-0000-0000-0000537F0000}"/>
    <cellStyle name="Comma [0] 3 2 4_Essbase BS Tax Accounts EOY" xfId="32879" xr:uid="{00000000-0005-0000-0000-0000547F0000}"/>
    <cellStyle name="Comma [0] 3 2 5" xfId="32880" xr:uid="{00000000-0005-0000-0000-0000557F0000}"/>
    <cellStyle name="Comma [0] 3 2 5 2" xfId="32881" xr:uid="{00000000-0005-0000-0000-0000567F0000}"/>
    <cellStyle name="Comma [0] 3 2 5 2 2" xfId="32882" xr:uid="{00000000-0005-0000-0000-0000577F0000}"/>
    <cellStyle name="Comma [0] 3 2 5 3" xfId="32883" xr:uid="{00000000-0005-0000-0000-0000587F0000}"/>
    <cellStyle name="Comma [0] 3 2 6" xfId="32884" xr:uid="{00000000-0005-0000-0000-0000597F0000}"/>
    <cellStyle name="Comma [0] 3 2 6 2" xfId="32885" xr:uid="{00000000-0005-0000-0000-00005A7F0000}"/>
    <cellStyle name="Comma [0] 3 2 6 2 2" xfId="32886" xr:uid="{00000000-0005-0000-0000-00005B7F0000}"/>
    <cellStyle name="Comma [0] 3 2 6 3" xfId="32887" xr:uid="{00000000-0005-0000-0000-00005C7F0000}"/>
    <cellStyle name="Comma [0] 3 2 7" xfId="32888" xr:uid="{00000000-0005-0000-0000-00005D7F0000}"/>
    <cellStyle name="Comma [0] 3 2 7 2" xfId="32889" xr:uid="{00000000-0005-0000-0000-00005E7F0000}"/>
    <cellStyle name="Comma [0] 3 2_Essbase BS Tax Accounts EOY" xfId="32890" xr:uid="{00000000-0005-0000-0000-00005F7F0000}"/>
    <cellStyle name="Comma [0] 3 3" xfId="32891" xr:uid="{00000000-0005-0000-0000-0000607F0000}"/>
    <cellStyle name="Comma [0] 3 3 2" xfId="32892" xr:uid="{00000000-0005-0000-0000-0000617F0000}"/>
    <cellStyle name="Comma [0] 3 3 2 2" xfId="32893" xr:uid="{00000000-0005-0000-0000-0000627F0000}"/>
    <cellStyle name="Comma [0] 3 3 2 2 2" xfId="32894" xr:uid="{00000000-0005-0000-0000-0000637F0000}"/>
    <cellStyle name="Comma [0] 3 3 2 2 3" xfId="32895" xr:uid="{00000000-0005-0000-0000-0000647F0000}"/>
    <cellStyle name="Comma [0] 3 3 2 2_Essbase BS Tax Accounts EOY" xfId="32896" xr:uid="{00000000-0005-0000-0000-0000657F0000}"/>
    <cellStyle name="Comma [0] 3 3 2 3" xfId="32897" xr:uid="{00000000-0005-0000-0000-0000667F0000}"/>
    <cellStyle name="Comma [0] 3 3 2_Essbase BS Tax Accounts EOY" xfId="32898" xr:uid="{00000000-0005-0000-0000-0000677F0000}"/>
    <cellStyle name="Comma [0] 3 3 3" xfId="32899" xr:uid="{00000000-0005-0000-0000-0000687F0000}"/>
    <cellStyle name="Comma [0] 3 3 3 2" xfId="32900" xr:uid="{00000000-0005-0000-0000-0000697F0000}"/>
    <cellStyle name="Comma [0] 3 3 3 2 2" xfId="32901" xr:uid="{00000000-0005-0000-0000-00006A7F0000}"/>
    <cellStyle name="Comma [0] 3 3 3 3" xfId="32902" xr:uid="{00000000-0005-0000-0000-00006B7F0000}"/>
    <cellStyle name="Comma [0] 3 3 3 4" xfId="32903" xr:uid="{00000000-0005-0000-0000-00006C7F0000}"/>
    <cellStyle name="Comma [0] 3 3 3_Essbase BS Tax Accounts EOY" xfId="32904" xr:uid="{00000000-0005-0000-0000-00006D7F0000}"/>
    <cellStyle name="Comma [0] 3 3 4" xfId="32905" xr:uid="{00000000-0005-0000-0000-00006E7F0000}"/>
    <cellStyle name="Comma [0] 3 3 4 2" xfId="32906" xr:uid="{00000000-0005-0000-0000-00006F7F0000}"/>
    <cellStyle name="Comma [0] 3 3 4 2 2" xfId="32907" xr:uid="{00000000-0005-0000-0000-0000707F0000}"/>
    <cellStyle name="Comma [0] 3 3 4 3" xfId="32908" xr:uid="{00000000-0005-0000-0000-0000717F0000}"/>
    <cellStyle name="Comma [0] 3 3 4 4" xfId="32909" xr:uid="{00000000-0005-0000-0000-0000727F0000}"/>
    <cellStyle name="Comma [0] 3 3 4_Essbase BS Tax Accounts EOY" xfId="32910" xr:uid="{00000000-0005-0000-0000-0000737F0000}"/>
    <cellStyle name="Comma [0] 3 3 5" xfId="32911" xr:uid="{00000000-0005-0000-0000-0000747F0000}"/>
    <cellStyle name="Comma [0] 3 3 5 2" xfId="32912" xr:uid="{00000000-0005-0000-0000-0000757F0000}"/>
    <cellStyle name="Comma [0] 3 3 5 2 2" xfId="32913" xr:uid="{00000000-0005-0000-0000-0000767F0000}"/>
    <cellStyle name="Comma [0] 3 3 5 3" xfId="32914" xr:uid="{00000000-0005-0000-0000-0000777F0000}"/>
    <cellStyle name="Comma [0] 3 3 6" xfId="32915" xr:uid="{00000000-0005-0000-0000-0000787F0000}"/>
    <cellStyle name="Comma [0] 3 3 6 2" xfId="32916" xr:uid="{00000000-0005-0000-0000-0000797F0000}"/>
    <cellStyle name="Comma [0] 3 3_Essbase BS Tax Accounts EOY" xfId="32917" xr:uid="{00000000-0005-0000-0000-00007A7F0000}"/>
    <cellStyle name="Comma [0] 3 4" xfId="32918" xr:uid="{00000000-0005-0000-0000-00007B7F0000}"/>
    <cellStyle name="Comma [0] 3 4 2" xfId="32919" xr:uid="{00000000-0005-0000-0000-00007C7F0000}"/>
    <cellStyle name="Comma [0] 3 4 2 2" xfId="32920" xr:uid="{00000000-0005-0000-0000-00007D7F0000}"/>
    <cellStyle name="Comma [0] 3 4 2_Essbase BS Tax Accounts EOY" xfId="32921" xr:uid="{00000000-0005-0000-0000-00007E7F0000}"/>
    <cellStyle name="Comma [0] 3 4 3" xfId="32922" xr:uid="{00000000-0005-0000-0000-00007F7F0000}"/>
    <cellStyle name="Comma [0] 3 4 3 2" xfId="32923" xr:uid="{00000000-0005-0000-0000-0000807F0000}"/>
    <cellStyle name="Comma [0] 3 4 3 3" xfId="32924" xr:uid="{00000000-0005-0000-0000-0000817F0000}"/>
    <cellStyle name="Comma [0] 3 4 3 4" xfId="32925" xr:uid="{00000000-0005-0000-0000-0000827F0000}"/>
    <cellStyle name="Comma [0] 3 4 3_Essbase BS Tax Accounts EOY" xfId="32926" xr:uid="{00000000-0005-0000-0000-0000837F0000}"/>
    <cellStyle name="Comma [0] 3 4 4" xfId="32927" xr:uid="{00000000-0005-0000-0000-0000847F0000}"/>
    <cellStyle name="Comma [0] 3 4 5" xfId="32928" xr:uid="{00000000-0005-0000-0000-0000857F0000}"/>
    <cellStyle name="Comma [0] 3 4 6" xfId="32929" xr:uid="{00000000-0005-0000-0000-0000867F0000}"/>
    <cellStyle name="Comma [0] 3 4_Essbase BS Tax Accounts EOY" xfId="32930" xr:uid="{00000000-0005-0000-0000-0000877F0000}"/>
    <cellStyle name="Comma [0] 3 5" xfId="32931" xr:uid="{00000000-0005-0000-0000-0000887F0000}"/>
    <cellStyle name="Comma [0] 3 5 2" xfId="32932" xr:uid="{00000000-0005-0000-0000-0000897F0000}"/>
    <cellStyle name="Comma [0] 3 5 2 2" xfId="32933" xr:uid="{00000000-0005-0000-0000-00008A7F0000}"/>
    <cellStyle name="Comma [0] 3 5 3" xfId="32934" xr:uid="{00000000-0005-0000-0000-00008B7F0000}"/>
    <cellStyle name="Comma [0] 3 5 4" xfId="32935" xr:uid="{00000000-0005-0000-0000-00008C7F0000}"/>
    <cellStyle name="Comma [0] 3 5 5" xfId="32936" xr:uid="{00000000-0005-0000-0000-00008D7F0000}"/>
    <cellStyle name="Comma [0] 3 5_Essbase BS Tax Accounts EOY" xfId="32937" xr:uid="{00000000-0005-0000-0000-00008E7F0000}"/>
    <cellStyle name="Comma [0] 3 6" xfId="32938" xr:uid="{00000000-0005-0000-0000-00008F7F0000}"/>
    <cellStyle name="Comma [0] 3 6 2" xfId="32939" xr:uid="{00000000-0005-0000-0000-0000907F0000}"/>
    <cellStyle name="Comma [0] 3 6 2 2" xfId="32940" xr:uid="{00000000-0005-0000-0000-0000917F0000}"/>
    <cellStyle name="Comma [0] 3 6 3" xfId="32941" xr:uid="{00000000-0005-0000-0000-0000927F0000}"/>
    <cellStyle name="Comma [0] 3 6 4" xfId="32942" xr:uid="{00000000-0005-0000-0000-0000937F0000}"/>
    <cellStyle name="Comma [0] 3 6_Essbase BS Tax Accounts EOY" xfId="32943" xr:uid="{00000000-0005-0000-0000-0000947F0000}"/>
    <cellStyle name="Comma [0] 3 7" xfId="32944" xr:uid="{00000000-0005-0000-0000-0000957F0000}"/>
    <cellStyle name="Comma [0] 3 7 2" xfId="32945" xr:uid="{00000000-0005-0000-0000-0000967F0000}"/>
    <cellStyle name="Comma [0] 3 7 2 2" xfId="32946" xr:uid="{00000000-0005-0000-0000-0000977F0000}"/>
    <cellStyle name="Comma [0] 3 7 3" xfId="32947" xr:uid="{00000000-0005-0000-0000-0000987F0000}"/>
    <cellStyle name="Comma [0] 3 8" xfId="32948" xr:uid="{00000000-0005-0000-0000-0000997F0000}"/>
    <cellStyle name="Comma [0] 3 8 2" xfId="32949" xr:uid="{00000000-0005-0000-0000-00009A7F0000}"/>
    <cellStyle name="Comma [0] 3_Essbase BS Tax Accounts EOY" xfId="32950" xr:uid="{00000000-0005-0000-0000-00009B7F0000}"/>
    <cellStyle name="Comma [0] 4" xfId="32951" xr:uid="{00000000-0005-0000-0000-00009C7F0000}"/>
    <cellStyle name="Comma [0] 4 2" xfId="32952" xr:uid="{00000000-0005-0000-0000-00009D7F0000}"/>
    <cellStyle name="Comma [0] 4 2 2" xfId="32953" xr:uid="{00000000-0005-0000-0000-00009E7F0000}"/>
    <cellStyle name="Comma [0] 4 2 2 2" xfId="32954" xr:uid="{00000000-0005-0000-0000-00009F7F0000}"/>
    <cellStyle name="Comma [0] 4 2 2 2 2" xfId="32955" xr:uid="{00000000-0005-0000-0000-0000A07F0000}"/>
    <cellStyle name="Comma [0] 4 2 2 2 3" xfId="32956" xr:uid="{00000000-0005-0000-0000-0000A17F0000}"/>
    <cellStyle name="Comma [0] 4 2 2 2_Essbase BS Tax Accounts EOY" xfId="32957" xr:uid="{00000000-0005-0000-0000-0000A27F0000}"/>
    <cellStyle name="Comma [0] 4 2 2 3" xfId="32958" xr:uid="{00000000-0005-0000-0000-0000A37F0000}"/>
    <cellStyle name="Comma [0] 4 2 2_Essbase BS Tax Accounts EOY" xfId="32959" xr:uid="{00000000-0005-0000-0000-0000A47F0000}"/>
    <cellStyle name="Comma [0] 4 2 3" xfId="32960" xr:uid="{00000000-0005-0000-0000-0000A57F0000}"/>
    <cellStyle name="Comma [0] 4 2 3 2" xfId="32961" xr:uid="{00000000-0005-0000-0000-0000A67F0000}"/>
    <cellStyle name="Comma [0] 4 2 3 3" xfId="32962" xr:uid="{00000000-0005-0000-0000-0000A77F0000}"/>
    <cellStyle name="Comma [0] 4 2 3_Essbase BS Tax Accounts EOY" xfId="32963" xr:uid="{00000000-0005-0000-0000-0000A87F0000}"/>
    <cellStyle name="Comma [0] 4 2 4" xfId="32964" xr:uid="{00000000-0005-0000-0000-0000A97F0000}"/>
    <cellStyle name="Comma [0] 4 2_Essbase BS Tax Accounts EOY" xfId="32965" xr:uid="{00000000-0005-0000-0000-0000AA7F0000}"/>
    <cellStyle name="Comma [0] 4 3" xfId="32966" xr:uid="{00000000-0005-0000-0000-0000AB7F0000}"/>
    <cellStyle name="Comma [0] 4 3 2" xfId="32967" xr:uid="{00000000-0005-0000-0000-0000AC7F0000}"/>
    <cellStyle name="Comma [0] 4 3 2 2" xfId="32968" xr:uid="{00000000-0005-0000-0000-0000AD7F0000}"/>
    <cellStyle name="Comma [0] 4 3 2 2 2" xfId="32969" xr:uid="{00000000-0005-0000-0000-0000AE7F0000}"/>
    <cellStyle name="Comma [0] 4 3 2 2_Essbase BS Tax Accounts EOY" xfId="32970" xr:uid="{00000000-0005-0000-0000-0000AF7F0000}"/>
    <cellStyle name="Comma [0] 4 3 2 3" xfId="32971" xr:uid="{00000000-0005-0000-0000-0000B07F0000}"/>
    <cellStyle name="Comma [0] 4 3 2_Essbase BS Tax Accounts EOY" xfId="32972" xr:uid="{00000000-0005-0000-0000-0000B17F0000}"/>
    <cellStyle name="Comma [0] 4 3 3" xfId="32973" xr:uid="{00000000-0005-0000-0000-0000B27F0000}"/>
    <cellStyle name="Comma [0] 4 3 3 2" xfId="32974" xr:uid="{00000000-0005-0000-0000-0000B37F0000}"/>
    <cellStyle name="Comma [0] 4 3 3 3" xfId="32975" xr:uid="{00000000-0005-0000-0000-0000B47F0000}"/>
    <cellStyle name="Comma [0] 4 3 3_Essbase BS Tax Accounts EOY" xfId="32976" xr:uid="{00000000-0005-0000-0000-0000B57F0000}"/>
    <cellStyle name="Comma [0] 4 3 4" xfId="32977" xr:uid="{00000000-0005-0000-0000-0000B67F0000}"/>
    <cellStyle name="Comma [0] 4 3_Essbase BS Tax Accounts EOY" xfId="32978" xr:uid="{00000000-0005-0000-0000-0000B77F0000}"/>
    <cellStyle name="Comma [0] 4 4" xfId="32979" xr:uid="{00000000-0005-0000-0000-0000B87F0000}"/>
    <cellStyle name="Comma [0] 4 4 2" xfId="32980" xr:uid="{00000000-0005-0000-0000-0000B97F0000}"/>
    <cellStyle name="Comma [0] 4 4 3" xfId="32981" xr:uid="{00000000-0005-0000-0000-0000BA7F0000}"/>
    <cellStyle name="Comma [0] 4 4 4" xfId="32982" xr:uid="{00000000-0005-0000-0000-0000BB7F0000}"/>
    <cellStyle name="Comma [0] 4 4_Essbase BS Tax Accounts EOY" xfId="32983" xr:uid="{00000000-0005-0000-0000-0000BC7F0000}"/>
    <cellStyle name="Comma [0] 4 5" xfId="32984" xr:uid="{00000000-0005-0000-0000-0000BD7F0000}"/>
    <cellStyle name="Comma [0] 4 6" xfId="32985" xr:uid="{00000000-0005-0000-0000-0000BE7F0000}"/>
    <cellStyle name="Comma [0] 4 7" xfId="340" xr:uid="{00000000-0005-0000-0000-0000BF7F0000}"/>
    <cellStyle name="Comma [0] 4_Essbase BS Tax Accounts EOY" xfId="32986" xr:uid="{00000000-0005-0000-0000-0000C07F0000}"/>
    <cellStyle name="Comma [0] 5" xfId="32987" xr:uid="{00000000-0005-0000-0000-0000C17F0000}"/>
    <cellStyle name="Comma [0] 5 2" xfId="32988" xr:uid="{00000000-0005-0000-0000-0000C27F0000}"/>
    <cellStyle name="Comma [0] 5 2 2" xfId="32989" xr:uid="{00000000-0005-0000-0000-0000C37F0000}"/>
    <cellStyle name="Comma [0] 5 2 2 2" xfId="32990" xr:uid="{00000000-0005-0000-0000-0000C47F0000}"/>
    <cellStyle name="Comma [0] 5 2 2 2 2" xfId="32991" xr:uid="{00000000-0005-0000-0000-0000C57F0000}"/>
    <cellStyle name="Comma [0] 5 2 2 2 3" xfId="32992" xr:uid="{00000000-0005-0000-0000-0000C67F0000}"/>
    <cellStyle name="Comma [0] 5 2 2 2_Essbase BS Tax Accounts EOY" xfId="32993" xr:uid="{00000000-0005-0000-0000-0000C77F0000}"/>
    <cellStyle name="Comma [0] 5 2 2 3" xfId="32994" xr:uid="{00000000-0005-0000-0000-0000C87F0000}"/>
    <cellStyle name="Comma [0] 5 2 2_Essbase BS Tax Accounts EOY" xfId="32995" xr:uid="{00000000-0005-0000-0000-0000C97F0000}"/>
    <cellStyle name="Comma [0] 5 2 3" xfId="32996" xr:uid="{00000000-0005-0000-0000-0000CA7F0000}"/>
    <cellStyle name="Comma [0] 5 2 3 2" xfId="32997" xr:uid="{00000000-0005-0000-0000-0000CB7F0000}"/>
    <cellStyle name="Comma [0] 5 2 3 3" xfId="32998" xr:uid="{00000000-0005-0000-0000-0000CC7F0000}"/>
    <cellStyle name="Comma [0] 5 2 3_Essbase BS Tax Accounts EOY" xfId="32999" xr:uid="{00000000-0005-0000-0000-0000CD7F0000}"/>
    <cellStyle name="Comma [0] 5 2 4" xfId="33000" xr:uid="{00000000-0005-0000-0000-0000CE7F0000}"/>
    <cellStyle name="Comma [0] 5 2_Essbase BS Tax Accounts EOY" xfId="33001" xr:uid="{00000000-0005-0000-0000-0000CF7F0000}"/>
    <cellStyle name="Comma [0] 5 3" xfId="33002" xr:uid="{00000000-0005-0000-0000-0000D07F0000}"/>
    <cellStyle name="Comma [0] 5 3 2" xfId="33003" xr:uid="{00000000-0005-0000-0000-0000D17F0000}"/>
    <cellStyle name="Comma [0] 5 3 2 2" xfId="33004" xr:uid="{00000000-0005-0000-0000-0000D27F0000}"/>
    <cellStyle name="Comma [0] 5 3 2 2 2" xfId="33005" xr:uid="{00000000-0005-0000-0000-0000D37F0000}"/>
    <cellStyle name="Comma [0] 5 3 2 2_Essbase BS Tax Accounts EOY" xfId="33006" xr:uid="{00000000-0005-0000-0000-0000D47F0000}"/>
    <cellStyle name="Comma [0] 5 3 2 3" xfId="33007" xr:uid="{00000000-0005-0000-0000-0000D57F0000}"/>
    <cellStyle name="Comma [0] 5 3 2_Essbase BS Tax Accounts EOY" xfId="33008" xr:uid="{00000000-0005-0000-0000-0000D67F0000}"/>
    <cellStyle name="Comma [0] 5 3 3" xfId="33009" xr:uid="{00000000-0005-0000-0000-0000D77F0000}"/>
    <cellStyle name="Comma [0] 5 3 3 2" xfId="33010" xr:uid="{00000000-0005-0000-0000-0000D87F0000}"/>
    <cellStyle name="Comma [0] 5 3 3 3" xfId="33011" xr:uid="{00000000-0005-0000-0000-0000D97F0000}"/>
    <cellStyle name="Comma [0] 5 3 3_Essbase BS Tax Accounts EOY" xfId="33012" xr:uid="{00000000-0005-0000-0000-0000DA7F0000}"/>
    <cellStyle name="Comma [0] 5 3 4" xfId="33013" xr:uid="{00000000-0005-0000-0000-0000DB7F0000}"/>
    <cellStyle name="Comma [0] 5 3_Essbase BS Tax Accounts EOY" xfId="33014" xr:uid="{00000000-0005-0000-0000-0000DC7F0000}"/>
    <cellStyle name="Comma [0] 5 4" xfId="33015" xr:uid="{00000000-0005-0000-0000-0000DD7F0000}"/>
    <cellStyle name="Comma [0] 5 4 2" xfId="33016" xr:uid="{00000000-0005-0000-0000-0000DE7F0000}"/>
    <cellStyle name="Comma [0] 5 4 3" xfId="33017" xr:uid="{00000000-0005-0000-0000-0000DF7F0000}"/>
    <cellStyle name="Comma [0] 5 4 4" xfId="33018" xr:uid="{00000000-0005-0000-0000-0000E07F0000}"/>
    <cellStyle name="Comma [0] 5 4_Essbase BS Tax Accounts EOY" xfId="33019" xr:uid="{00000000-0005-0000-0000-0000E17F0000}"/>
    <cellStyle name="Comma [0] 5 5" xfId="33020" xr:uid="{00000000-0005-0000-0000-0000E27F0000}"/>
    <cellStyle name="Comma [0] 5 6" xfId="33021" xr:uid="{00000000-0005-0000-0000-0000E37F0000}"/>
    <cellStyle name="Comma [0] 5 7" xfId="33022" xr:uid="{00000000-0005-0000-0000-0000E47F0000}"/>
    <cellStyle name="Comma [0] 5_Essbase BS Tax Accounts EOY" xfId="33023" xr:uid="{00000000-0005-0000-0000-0000E57F0000}"/>
    <cellStyle name="Comma [0] 6" xfId="33024" xr:uid="{00000000-0005-0000-0000-0000E67F0000}"/>
    <cellStyle name="Comma [0] 6 2" xfId="33025" xr:uid="{00000000-0005-0000-0000-0000E77F0000}"/>
    <cellStyle name="Comma [0] 6 2 2" xfId="33026" xr:uid="{00000000-0005-0000-0000-0000E87F0000}"/>
    <cellStyle name="Comma [0] 6 2 2 2" xfId="33027" xr:uid="{00000000-0005-0000-0000-0000E97F0000}"/>
    <cellStyle name="Comma [0] 6 2 2 2 2" xfId="33028" xr:uid="{00000000-0005-0000-0000-0000EA7F0000}"/>
    <cellStyle name="Comma [0] 6 2 2 2 3" xfId="33029" xr:uid="{00000000-0005-0000-0000-0000EB7F0000}"/>
    <cellStyle name="Comma [0] 6 2 2 2_Essbase BS Tax Accounts EOY" xfId="33030" xr:uid="{00000000-0005-0000-0000-0000EC7F0000}"/>
    <cellStyle name="Comma [0] 6 2 2 3" xfId="33031" xr:uid="{00000000-0005-0000-0000-0000ED7F0000}"/>
    <cellStyle name="Comma [0] 6 2 2_Essbase BS Tax Accounts EOY" xfId="33032" xr:uid="{00000000-0005-0000-0000-0000EE7F0000}"/>
    <cellStyle name="Comma [0] 6 2 3" xfId="33033" xr:uid="{00000000-0005-0000-0000-0000EF7F0000}"/>
    <cellStyle name="Comma [0] 6 2 3 2" xfId="33034" xr:uid="{00000000-0005-0000-0000-0000F07F0000}"/>
    <cellStyle name="Comma [0] 6 2 3 3" xfId="33035" xr:uid="{00000000-0005-0000-0000-0000F17F0000}"/>
    <cellStyle name="Comma [0] 6 2 3_Essbase BS Tax Accounts EOY" xfId="33036" xr:uid="{00000000-0005-0000-0000-0000F27F0000}"/>
    <cellStyle name="Comma [0] 6 2 4" xfId="33037" xr:uid="{00000000-0005-0000-0000-0000F37F0000}"/>
    <cellStyle name="Comma [0] 6 2_Essbase BS Tax Accounts EOY" xfId="33038" xr:uid="{00000000-0005-0000-0000-0000F47F0000}"/>
    <cellStyle name="Comma [0] 6 3" xfId="33039" xr:uid="{00000000-0005-0000-0000-0000F57F0000}"/>
    <cellStyle name="Comma [0] 6 3 2" xfId="33040" xr:uid="{00000000-0005-0000-0000-0000F67F0000}"/>
    <cellStyle name="Comma [0] 6 3 2 2" xfId="33041" xr:uid="{00000000-0005-0000-0000-0000F77F0000}"/>
    <cellStyle name="Comma [0] 6 3 2 2 2" xfId="33042" xr:uid="{00000000-0005-0000-0000-0000F87F0000}"/>
    <cellStyle name="Comma [0] 6 3 2 2_Essbase BS Tax Accounts EOY" xfId="33043" xr:uid="{00000000-0005-0000-0000-0000F97F0000}"/>
    <cellStyle name="Comma [0] 6 3 2 3" xfId="33044" xr:uid="{00000000-0005-0000-0000-0000FA7F0000}"/>
    <cellStyle name="Comma [0] 6 3 2_Essbase BS Tax Accounts EOY" xfId="33045" xr:uid="{00000000-0005-0000-0000-0000FB7F0000}"/>
    <cellStyle name="Comma [0] 6 3 3" xfId="33046" xr:uid="{00000000-0005-0000-0000-0000FC7F0000}"/>
    <cellStyle name="Comma [0] 6 3 3 2" xfId="33047" xr:uid="{00000000-0005-0000-0000-0000FD7F0000}"/>
    <cellStyle name="Comma [0] 6 3 3 3" xfId="33048" xr:uid="{00000000-0005-0000-0000-0000FE7F0000}"/>
    <cellStyle name="Comma [0] 6 3 3_Essbase BS Tax Accounts EOY" xfId="33049" xr:uid="{00000000-0005-0000-0000-0000FF7F0000}"/>
    <cellStyle name="Comma [0] 6 3 4" xfId="33050" xr:uid="{00000000-0005-0000-0000-000000800000}"/>
    <cellStyle name="Comma [0] 6 3_Essbase BS Tax Accounts EOY" xfId="33051" xr:uid="{00000000-0005-0000-0000-000001800000}"/>
    <cellStyle name="Comma [0] 6 4" xfId="33052" xr:uid="{00000000-0005-0000-0000-000002800000}"/>
    <cellStyle name="Comma [0] 6 4 2" xfId="33053" xr:uid="{00000000-0005-0000-0000-000003800000}"/>
    <cellStyle name="Comma [0] 6 4 3" xfId="33054" xr:uid="{00000000-0005-0000-0000-000004800000}"/>
    <cellStyle name="Comma [0] 6 4 4" xfId="33055" xr:uid="{00000000-0005-0000-0000-000005800000}"/>
    <cellStyle name="Comma [0] 6 4_Essbase BS Tax Accounts EOY" xfId="33056" xr:uid="{00000000-0005-0000-0000-000006800000}"/>
    <cellStyle name="Comma [0] 6 5" xfId="33057" xr:uid="{00000000-0005-0000-0000-000007800000}"/>
    <cellStyle name="Comma [0] 6_Essbase BS Tax Accounts EOY" xfId="33058" xr:uid="{00000000-0005-0000-0000-000008800000}"/>
    <cellStyle name="Comma [0] 7" xfId="33059" xr:uid="{00000000-0005-0000-0000-000009800000}"/>
    <cellStyle name="Comma [0] 7 2" xfId="33060" xr:uid="{00000000-0005-0000-0000-00000A800000}"/>
    <cellStyle name="Comma [0] 7 2 2" xfId="33061" xr:uid="{00000000-0005-0000-0000-00000B800000}"/>
    <cellStyle name="Comma [0] 7 2 2 2" xfId="33062" xr:uid="{00000000-0005-0000-0000-00000C800000}"/>
    <cellStyle name="Comma [0] 7 2 2 2 2" xfId="33063" xr:uid="{00000000-0005-0000-0000-00000D800000}"/>
    <cellStyle name="Comma [0] 7 2 2 2 3" xfId="33064" xr:uid="{00000000-0005-0000-0000-00000E800000}"/>
    <cellStyle name="Comma [0] 7 2 2 2_Essbase BS Tax Accounts EOY" xfId="33065" xr:uid="{00000000-0005-0000-0000-00000F800000}"/>
    <cellStyle name="Comma [0] 7 2 2 3" xfId="33066" xr:uid="{00000000-0005-0000-0000-000010800000}"/>
    <cellStyle name="Comma [0] 7 2 2_Essbase BS Tax Accounts EOY" xfId="33067" xr:uid="{00000000-0005-0000-0000-000011800000}"/>
    <cellStyle name="Comma [0] 7 2 3" xfId="33068" xr:uid="{00000000-0005-0000-0000-000012800000}"/>
    <cellStyle name="Comma [0] 7 2 3 2" xfId="33069" xr:uid="{00000000-0005-0000-0000-000013800000}"/>
    <cellStyle name="Comma [0] 7 2 3 3" xfId="33070" xr:uid="{00000000-0005-0000-0000-000014800000}"/>
    <cellStyle name="Comma [0] 7 2 3_Essbase BS Tax Accounts EOY" xfId="33071" xr:uid="{00000000-0005-0000-0000-000015800000}"/>
    <cellStyle name="Comma [0] 7 2 4" xfId="33072" xr:uid="{00000000-0005-0000-0000-000016800000}"/>
    <cellStyle name="Comma [0] 7 2_Essbase BS Tax Accounts EOY" xfId="33073" xr:uid="{00000000-0005-0000-0000-000017800000}"/>
    <cellStyle name="Comma [0] 7 3" xfId="33074" xr:uid="{00000000-0005-0000-0000-000018800000}"/>
    <cellStyle name="Comma [0] 7 3 2" xfId="33075" xr:uid="{00000000-0005-0000-0000-000019800000}"/>
    <cellStyle name="Comma [0] 7 3 2 2" xfId="33076" xr:uid="{00000000-0005-0000-0000-00001A800000}"/>
    <cellStyle name="Comma [0] 7 3 2 2 2" xfId="33077" xr:uid="{00000000-0005-0000-0000-00001B800000}"/>
    <cellStyle name="Comma [0] 7 3 2 2_Essbase BS Tax Accounts EOY" xfId="33078" xr:uid="{00000000-0005-0000-0000-00001C800000}"/>
    <cellStyle name="Comma [0] 7 3 2 3" xfId="33079" xr:uid="{00000000-0005-0000-0000-00001D800000}"/>
    <cellStyle name="Comma [0] 7 3 2_Essbase BS Tax Accounts EOY" xfId="33080" xr:uid="{00000000-0005-0000-0000-00001E800000}"/>
    <cellStyle name="Comma [0] 7 3 3" xfId="33081" xr:uid="{00000000-0005-0000-0000-00001F800000}"/>
    <cellStyle name="Comma [0] 7 3 3 2" xfId="33082" xr:uid="{00000000-0005-0000-0000-000020800000}"/>
    <cellStyle name="Comma [0] 7 3 3 3" xfId="33083" xr:uid="{00000000-0005-0000-0000-000021800000}"/>
    <cellStyle name="Comma [0] 7 3 3_Essbase BS Tax Accounts EOY" xfId="33084" xr:uid="{00000000-0005-0000-0000-000022800000}"/>
    <cellStyle name="Comma [0] 7 3 4" xfId="33085" xr:uid="{00000000-0005-0000-0000-000023800000}"/>
    <cellStyle name="Comma [0] 7 3_Essbase BS Tax Accounts EOY" xfId="33086" xr:uid="{00000000-0005-0000-0000-000024800000}"/>
    <cellStyle name="Comma [0] 7 4" xfId="33087" xr:uid="{00000000-0005-0000-0000-000025800000}"/>
    <cellStyle name="Comma [0] 7 4 2" xfId="33088" xr:uid="{00000000-0005-0000-0000-000026800000}"/>
    <cellStyle name="Comma [0] 7 4 3" xfId="33089" xr:uid="{00000000-0005-0000-0000-000027800000}"/>
    <cellStyle name="Comma [0] 7 4 4" xfId="33090" xr:uid="{00000000-0005-0000-0000-000028800000}"/>
    <cellStyle name="Comma [0] 7 4_Essbase BS Tax Accounts EOY" xfId="33091" xr:uid="{00000000-0005-0000-0000-000029800000}"/>
    <cellStyle name="Comma [0] 7 5" xfId="33092" xr:uid="{00000000-0005-0000-0000-00002A800000}"/>
    <cellStyle name="Comma [0] 7_Essbase BS Tax Accounts EOY" xfId="33093" xr:uid="{00000000-0005-0000-0000-00002B800000}"/>
    <cellStyle name="Comma [0] 8" xfId="33094" xr:uid="{00000000-0005-0000-0000-00002C800000}"/>
    <cellStyle name="Comma [0] 8 10" xfId="33095" xr:uid="{00000000-0005-0000-0000-00002D800000}"/>
    <cellStyle name="Comma [0] 8 2" xfId="33096" xr:uid="{00000000-0005-0000-0000-00002E800000}"/>
    <cellStyle name="Comma [0] 8 2 2" xfId="33097" xr:uid="{00000000-0005-0000-0000-00002F800000}"/>
    <cellStyle name="Comma [0] 8 2 2 2" xfId="33098" xr:uid="{00000000-0005-0000-0000-000030800000}"/>
    <cellStyle name="Comma [0] 8 2 2 2 2" xfId="33099" xr:uid="{00000000-0005-0000-0000-000031800000}"/>
    <cellStyle name="Comma [0] 8 2 2 2 3" xfId="33100" xr:uid="{00000000-0005-0000-0000-000032800000}"/>
    <cellStyle name="Comma [0] 8 2 2 2_Essbase BS Tax Accounts EOY" xfId="33101" xr:uid="{00000000-0005-0000-0000-000033800000}"/>
    <cellStyle name="Comma [0] 8 2 2 3" xfId="33102" xr:uid="{00000000-0005-0000-0000-000034800000}"/>
    <cellStyle name="Comma [0] 8 2 2_Essbase BS Tax Accounts EOY" xfId="33103" xr:uid="{00000000-0005-0000-0000-000035800000}"/>
    <cellStyle name="Comma [0] 8 2 3" xfId="33104" xr:uid="{00000000-0005-0000-0000-000036800000}"/>
    <cellStyle name="Comma [0] 8 2 3 2" xfId="33105" xr:uid="{00000000-0005-0000-0000-000037800000}"/>
    <cellStyle name="Comma [0] 8 2 3 2 2" xfId="33106" xr:uid="{00000000-0005-0000-0000-000038800000}"/>
    <cellStyle name="Comma [0] 8 2 3 2_Essbase BS Tax Accounts EOY" xfId="33107" xr:uid="{00000000-0005-0000-0000-000039800000}"/>
    <cellStyle name="Comma [0] 8 2 3 3" xfId="33108" xr:uid="{00000000-0005-0000-0000-00003A800000}"/>
    <cellStyle name="Comma [0] 8 2 3 4" xfId="33109" xr:uid="{00000000-0005-0000-0000-00003B800000}"/>
    <cellStyle name="Comma [0] 8 2 3_Essbase BS Tax Accounts EOY" xfId="33110" xr:uid="{00000000-0005-0000-0000-00003C800000}"/>
    <cellStyle name="Comma [0] 8 2 4" xfId="33111" xr:uid="{00000000-0005-0000-0000-00003D800000}"/>
    <cellStyle name="Comma [0] 8 2 4 2" xfId="33112" xr:uid="{00000000-0005-0000-0000-00003E800000}"/>
    <cellStyle name="Comma [0] 8 2 4 3" xfId="33113" xr:uid="{00000000-0005-0000-0000-00003F800000}"/>
    <cellStyle name="Comma [0] 8 2 4_Essbase BS Tax Accounts EOY" xfId="33114" xr:uid="{00000000-0005-0000-0000-000040800000}"/>
    <cellStyle name="Comma [0] 8 2 5" xfId="33115" xr:uid="{00000000-0005-0000-0000-000041800000}"/>
    <cellStyle name="Comma [0] 8 2_Essbase BS Tax Accounts EOY" xfId="33116" xr:uid="{00000000-0005-0000-0000-000042800000}"/>
    <cellStyle name="Comma [0] 8 3" xfId="33117" xr:uid="{00000000-0005-0000-0000-000043800000}"/>
    <cellStyle name="Comma [0] 8 3 2" xfId="33118" xr:uid="{00000000-0005-0000-0000-000044800000}"/>
    <cellStyle name="Comma [0] 8 3 2 2" xfId="33119" xr:uid="{00000000-0005-0000-0000-000045800000}"/>
    <cellStyle name="Comma [0] 8 3 2 2 2" xfId="33120" xr:uid="{00000000-0005-0000-0000-000046800000}"/>
    <cellStyle name="Comma [0] 8 3 2 2_Essbase BS Tax Accounts EOY" xfId="33121" xr:uid="{00000000-0005-0000-0000-000047800000}"/>
    <cellStyle name="Comma [0] 8 3 2 3" xfId="33122" xr:uid="{00000000-0005-0000-0000-000048800000}"/>
    <cellStyle name="Comma [0] 8 3 2_Essbase BS Tax Accounts EOY" xfId="33123" xr:uid="{00000000-0005-0000-0000-000049800000}"/>
    <cellStyle name="Comma [0] 8 3 3" xfId="33124" xr:uid="{00000000-0005-0000-0000-00004A800000}"/>
    <cellStyle name="Comma [0] 8 3 3 2" xfId="33125" xr:uid="{00000000-0005-0000-0000-00004B800000}"/>
    <cellStyle name="Comma [0] 8 3 3_Essbase BS Tax Accounts EOY" xfId="33126" xr:uid="{00000000-0005-0000-0000-00004C800000}"/>
    <cellStyle name="Comma [0] 8 3 4" xfId="33127" xr:uid="{00000000-0005-0000-0000-00004D800000}"/>
    <cellStyle name="Comma [0] 8 3_Essbase BS Tax Accounts EOY" xfId="33128" xr:uid="{00000000-0005-0000-0000-00004E800000}"/>
    <cellStyle name="Comma [0] 8 4" xfId="33129" xr:uid="{00000000-0005-0000-0000-00004F800000}"/>
    <cellStyle name="Comma [0] 8 4 2" xfId="33130" xr:uid="{00000000-0005-0000-0000-000050800000}"/>
    <cellStyle name="Comma [0] 8 4 2 2" xfId="33131" xr:uid="{00000000-0005-0000-0000-000051800000}"/>
    <cellStyle name="Comma [0] 8 4 2_Essbase BS Tax Accounts EOY" xfId="33132" xr:uid="{00000000-0005-0000-0000-000052800000}"/>
    <cellStyle name="Comma [0] 8 4 3" xfId="33133" xr:uid="{00000000-0005-0000-0000-000053800000}"/>
    <cellStyle name="Comma [0] 8 4_Essbase BS Tax Accounts EOY" xfId="33134" xr:uid="{00000000-0005-0000-0000-000054800000}"/>
    <cellStyle name="Comma [0] 8 5" xfId="33135" xr:uid="{00000000-0005-0000-0000-000055800000}"/>
    <cellStyle name="Comma [0] 8 5 2" xfId="33136" xr:uid="{00000000-0005-0000-0000-000056800000}"/>
    <cellStyle name="Comma [0] 8 5 2 2" xfId="33137" xr:uid="{00000000-0005-0000-0000-000057800000}"/>
    <cellStyle name="Comma [0] 8 5 2 2 2" xfId="33138" xr:uid="{00000000-0005-0000-0000-000058800000}"/>
    <cellStyle name="Comma [0] 8 5 2 2 2 2" xfId="33139" xr:uid="{00000000-0005-0000-0000-000059800000}"/>
    <cellStyle name="Comma [0] 8 5 2 2 2 3" xfId="33140" xr:uid="{00000000-0005-0000-0000-00005A800000}"/>
    <cellStyle name="Comma [0] 8 5 2 2 2_Essbase BS Tax Accounts EOY" xfId="33141" xr:uid="{00000000-0005-0000-0000-00005B800000}"/>
    <cellStyle name="Comma [0] 8 5 2 2 3" xfId="33142" xr:uid="{00000000-0005-0000-0000-00005C800000}"/>
    <cellStyle name="Comma [0] 8 5 2 2 4" xfId="33143" xr:uid="{00000000-0005-0000-0000-00005D800000}"/>
    <cellStyle name="Comma [0] 8 5 2 2_Essbase BS Tax Accounts EOY" xfId="33144" xr:uid="{00000000-0005-0000-0000-00005E800000}"/>
    <cellStyle name="Comma [0] 8 5 2 3" xfId="33145" xr:uid="{00000000-0005-0000-0000-00005F800000}"/>
    <cellStyle name="Comma [0] 8 5 2 3 2" xfId="33146" xr:uid="{00000000-0005-0000-0000-000060800000}"/>
    <cellStyle name="Comma [0] 8 5 2 3 3" xfId="33147" xr:uid="{00000000-0005-0000-0000-000061800000}"/>
    <cellStyle name="Comma [0] 8 5 2 3_Essbase BS Tax Accounts EOY" xfId="33148" xr:uid="{00000000-0005-0000-0000-000062800000}"/>
    <cellStyle name="Comma [0] 8 5 2 4" xfId="33149" xr:uid="{00000000-0005-0000-0000-000063800000}"/>
    <cellStyle name="Comma [0] 8 5 2 5" xfId="33150" xr:uid="{00000000-0005-0000-0000-000064800000}"/>
    <cellStyle name="Comma [0] 8 5 2_Essbase BS Tax Accounts EOY" xfId="33151" xr:uid="{00000000-0005-0000-0000-000065800000}"/>
    <cellStyle name="Comma [0] 8 5 3" xfId="33152" xr:uid="{00000000-0005-0000-0000-000066800000}"/>
    <cellStyle name="Comma [0] 8 5 3 2" xfId="33153" xr:uid="{00000000-0005-0000-0000-000067800000}"/>
    <cellStyle name="Comma [0] 8 5 3 2 2" xfId="33154" xr:uid="{00000000-0005-0000-0000-000068800000}"/>
    <cellStyle name="Comma [0] 8 5 3 2 3" xfId="33155" xr:uid="{00000000-0005-0000-0000-000069800000}"/>
    <cellStyle name="Comma [0] 8 5 3 2_Essbase BS Tax Accounts EOY" xfId="33156" xr:uid="{00000000-0005-0000-0000-00006A800000}"/>
    <cellStyle name="Comma [0] 8 5 3 3" xfId="33157" xr:uid="{00000000-0005-0000-0000-00006B800000}"/>
    <cellStyle name="Comma [0] 8 5 3 4" xfId="33158" xr:uid="{00000000-0005-0000-0000-00006C800000}"/>
    <cellStyle name="Comma [0] 8 5 3_Essbase BS Tax Accounts EOY" xfId="33159" xr:uid="{00000000-0005-0000-0000-00006D800000}"/>
    <cellStyle name="Comma [0] 8 5 4" xfId="33160" xr:uid="{00000000-0005-0000-0000-00006E800000}"/>
    <cellStyle name="Comma [0] 8 5 4 2" xfId="33161" xr:uid="{00000000-0005-0000-0000-00006F800000}"/>
    <cellStyle name="Comma [0] 8 5 4 3" xfId="33162" xr:uid="{00000000-0005-0000-0000-000070800000}"/>
    <cellStyle name="Comma [0] 8 5 4_Essbase BS Tax Accounts EOY" xfId="33163" xr:uid="{00000000-0005-0000-0000-000071800000}"/>
    <cellStyle name="Comma [0] 8 5 5" xfId="33164" xr:uid="{00000000-0005-0000-0000-000072800000}"/>
    <cellStyle name="Comma [0] 8 5 6" xfId="33165" xr:uid="{00000000-0005-0000-0000-000073800000}"/>
    <cellStyle name="Comma [0] 8 5 7" xfId="33166" xr:uid="{00000000-0005-0000-0000-000074800000}"/>
    <cellStyle name="Comma [0] 8 5_Essbase BS Tax Accounts EOY" xfId="33167" xr:uid="{00000000-0005-0000-0000-000075800000}"/>
    <cellStyle name="Comma [0] 8 6" xfId="33168" xr:uid="{00000000-0005-0000-0000-000076800000}"/>
    <cellStyle name="Comma [0] 8 6 2" xfId="33169" xr:uid="{00000000-0005-0000-0000-000077800000}"/>
    <cellStyle name="Comma [0] 8 6 2 2" xfId="33170" xr:uid="{00000000-0005-0000-0000-000078800000}"/>
    <cellStyle name="Comma [0] 8 6 2 2 2" xfId="33171" xr:uid="{00000000-0005-0000-0000-000079800000}"/>
    <cellStyle name="Comma [0] 8 6 2 2 3" xfId="33172" xr:uid="{00000000-0005-0000-0000-00007A800000}"/>
    <cellStyle name="Comma [0] 8 6 2 2_Essbase BS Tax Accounts EOY" xfId="33173" xr:uid="{00000000-0005-0000-0000-00007B800000}"/>
    <cellStyle name="Comma [0] 8 6 2 3" xfId="33174" xr:uid="{00000000-0005-0000-0000-00007C800000}"/>
    <cellStyle name="Comma [0] 8 6 2 4" xfId="33175" xr:uid="{00000000-0005-0000-0000-00007D800000}"/>
    <cellStyle name="Comma [0] 8 6 2_Essbase BS Tax Accounts EOY" xfId="33176" xr:uid="{00000000-0005-0000-0000-00007E800000}"/>
    <cellStyle name="Comma [0] 8 6 3" xfId="33177" xr:uid="{00000000-0005-0000-0000-00007F800000}"/>
    <cellStyle name="Comma [0] 8 6 3 2" xfId="33178" xr:uid="{00000000-0005-0000-0000-000080800000}"/>
    <cellStyle name="Comma [0] 8 6 3 3" xfId="33179" xr:uid="{00000000-0005-0000-0000-000081800000}"/>
    <cellStyle name="Comma [0] 8 6 3_Essbase BS Tax Accounts EOY" xfId="33180" xr:uid="{00000000-0005-0000-0000-000082800000}"/>
    <cellStyle name="Comma [0] 8 6 4" xfId="33181" xr:uid="{00000000-0005-0000-0000-000083800000}"/>
    <cellStyle name="Comma [0] 8 6 5" xfId="33182" xr:uid="{00000000-0005-0000-0000-000084800000}"/>
    <cellStyle name="Comma [0] 8 6_Essbase BS Tax Accounts EOY" xfId="33183" xr:uid="{00000000-0005-0000-0000-000085800000}"/>
    <cellStyle name="Comma [0] 8 7" xfId="33184" xr:uid="{00000000-0005-0000-0000-000086800000}"/>
    <cellStyle name="Comma [0] 8 7 2" xfId="33185" xr:uid="{00000000-0005-0000-0000-000087800000}"/>
    <cellStyle name="Comma [0] 8 7 2 2" xfId="33186" xr:uid="{00000000-0005-0000-0000-000088800000}"/>
    <cellStyle name="Comma [0] 8 7 2 3" xfId="33187" xr:uid="{00000000-0005-0000-0000-000089800000}"/>
    <cellStyle name="Comma [0] 8 7 2_Essbase BS Tax Accounts EOY" xfId="33188" xr:uid="{00000000-0005-0000-0000-00008A800000}"/>
    <cellStyle name="Comma [0] 8 7 3" xfId="33189" xr:uid="{00000000-0005-0000-0000-00008B800000}"/>
    <cellStyle name="Comma [0] 8 7 4" xfId="33190" xr:uid="{00000000-0005-0000-0000-00008C800000}"/>
    <cellStyle name="Comma [0] 8 7_Essbase BS Tax Accounts EOY" xfId="33191" xr:uid="{00000000-0005-0000-0000-00008D800000}"/>
    <cellStyle name="Comma [0] 8 8" xfId="33192" xr:uid="{00000000-0005-0000-0000-00008E800000}"/>
    <cellStyle name="Comma [0] 8 8 2" xfId="33193" xr:uid="{00000000-0005-0000-0000-00008F800000}"/>
    <cellStyle name="Comma [0] 8 8 2 2" xfId="33194" xr:uid="{00000000-0005-0000-0000-000090800000}"/>
    <cellStyle name="Comma [0] 8 8 2_Essbase BS Tax Accounts EOY" xfId="33195" xr:uid="{00000000-0005-0000-0000-000091800000}"/>
    <cellStyle name="Comma [0] 8 8 3" xfId="33196" xr:uid="{00000000-0005-0000-0000-000092800000}"/>
    <cellStyle name="Comma [0] 8 8 4" xfId="33197" xr:uid="{00000000-0005-0000-0000-000093800000}"/>
    <cellStyle name="Comma [0] 8 8_Essbase BS Tax Accounts EOY" xfId="33198" xr:uid="{00000000-0005-0000-0000-000094800000}"/>
    <cellStyle name="Comma [0] 8 9" xfId="33199" xr:uid="{00000000-0005-0000-0000-000095800000}"/>
    <cellStyle name="Comma [0] 8 9 2" xfId="33200" xr:uid="{00000000-0005-0000-0000-000096800000}"/>
    <cellStyle name="Comma [0] 8 9_Essbase BS Tax Accounts EOY" xfId="33201" xr:uid="{00000000-0005-0000-0000-000097800000}"/>
    <cellStyle name="Comma [0] 8_Essbase BS Tax Accounts EOY" xfId="33202" xr:uid="{00000000-0005-0000-0000-000098800000}"/>
    <cellStyle name="Comma [0] 9" xfId="33203" xr:uid="{00000000-0005-0000-0000-000099800000}"/>
    <cellStyle name="Comma [0] 9 2" xfId="33204" xr:uid="{00000000-0005-0000-0000-00009A800000}"/>
    <cellStyle name="Comma [0] 9 2 2" xfId="33205" xr:uid="{00000000-0005-0000-0000-00009B800000}"/>
    <cellStyle name="Comma [0] 9 2 2 2" xfId="33206" xr:uid="{00000000-0005-0000-0000-00009C800000}"/>
    <cellStyle name="Comma [0] 9 2 2 2 2" xfId="33207" xr:uid="{00000000-0005-0000-0000-00009D800000}"/>
    <cellStyle name="Comma [0] 9 2 2 2_Essbase BS Tax Accounts EOY" xfId="33208" xr:uid="{00000000-0005-0000-0000-00009E800000}"/>
    <cellStyle name="Comma [0] 9 2 2 3" xfId="33209" xr:uid="{00000000-0005-0000-0000-00009F800000}"/>
    <cellStyle name="Comma [0] 9 2 2_Essbase BS Tax Accounts EOY" xfId="33210" xr:uid="{00000000-0005-0000-0000-0000A0800000}"/>
    <cellStyle name="Comma [0] 9 2 3" xfId="33211" xr:uid="{00000000-0005-0000-0000-0000A1800000}"/>
    <cellStyle name="Comma [0] 9 2 3 2" xfId="33212" xr:uid="{00000000-0005-0000-0000-0000A2800000}"/>
    <cellStyle name="Comma [0] 9 2 3 3" xfId="33213" xr:uid="{00000000-0005-0000-0000-0000A3800000}"/>
    <cellStyle name="Comma [0] 9 2 3_Essbase BS Tax Accounts EOY" xfId="33214" xr:uid="{00000000-0005-0000-0000-0000A4800000}"/>
    <cellStyle name="Comma [0] 9 2 4" xfId="33215" xr:uid="{00000000-0005-0000-0000-0000A5800000}"/>
    <cellStyle name="Comma [0] 9 2_Essbase BS Tax Accounts EOY" xfId="33216" xr:uid="{00000000-0005-0000-0000-0000A6800000}"/>
    <cellStyle name="Comma [0] 9 3" xfId="33217" xr:uid="{00000000-0005-0000-0000-0000A7800000}"/>
    <cellStyle name="Comma [0] 9 3 2" xfId="33218" xr:uid="{00000000-0005-0000-0000-0000A8800000}"/>
    <cellStyle name="Comma [0] 9 3 2 2" xfId="33219" xr:uid="{00000000-0005-0000-0000-0000A9800000}"/>
    <cellStyle name="Comma [0] 9 3 2 2 2" xfId="33220" xr:uid="{00000000-0005-0000-0000-0000AA800000}"/>
    <cellStyle name="Comma [0] 9 3 2 2_Essbase BS Tax Accounts EOY" xfId="33221" xr:uid="{00000000-0005-0000-0000-0000AB800000}"/>
    <cellStyle name="Comma [0] 9 3 2 3" xfId="33222" xr:uid="{00000000-0005-0000-0000-0000AC800000}"/>
    <cellStyle name="Comma [0] 9 3 2_Essbase BS Tax Accounts EOY" xfId="33223" xr:uid="{00000000-0005-0000-0000-0000AD800000}"/>
    <cellStyle name="Comma [0] 9 3 3" xfId="33224" xr:uid="{00000000-0005-0000-0000-0000AE800000}"/>
    <cellStyle name="Comma [0] 9 3 3 2" xfId="33225" xr:uid="{00000000-0005-0000-0000-0000AF800000}"/>
    <cellStyle name="Comma [0] 9 3 3_Essbase BS Tax Accounts EOY" xfId="33226" xr:uid="{00000000-0005-0000-0000-0000B0800000}"/>
    <cellStyle name="Comma [0] 9 3 4" xfId="33227" xr:uid="{00000000-0005-0000-0000-0000B1800000}"/>
    <cellStyle name="Comma [0] 9 3_Essbase BS Tax Accounts EOY" xfId="33228" xr:uid="{00000000-0005-0000-0000-0000B2800000}"/>
    <cellStyle name="Comma [0] 9 4" xfId="33229" xr:uid="{00000000-0005-0000-0000-0000B3800000}"/>
    <cellStyle name="Comma [0] 9 4 2" xfId="33230" xr:uid="{00000000-0005-0000-0000-0000B4800000}"/>
    <cellStyle name="Comma [0] 9 4 3" xfId="33231" xr:uid="{00000000-0005-0000-0000-0000B5800000}"/>
    <cellStyle name="Comma [0] 9 4_Essbase BS Tax Accounts EOY" xfId="33232" xr:uid="{00000000-0005-0000-0000-0000B6800000}"/>
    <cellStyle name="Comma [0] 9 5" xfId="33233" xr:uid="{00000000-0005-0000-0000-0000B7800000}"/>
    <cellStyle name="Comma [0] 9 6" xfId="33234" xr:uid="{00000000-0005-0000-0000-0000B8800000}"/>
    <cellStyle name="Comma [0] 9_Essbase BS Tax Accounts EOY" xfId="33235" xr:uid="{00000000-0005-0000-0000-0000B9800000}"/>
    <cellStyle name="Comma 10" xfId="347" xr:uid="{00000000-0005-0000-0000-0000BA800000}"/>
    <cellStyle name="Comma 10 10" xfId="58840" xr:uid="{CE0F105E-74BD-46E6-8C09-C4AF5914A383}"/>
    <cellStyle name="Comma 10 2" xfId="33236" xr:uid="{00000000-0005-0000-0000-0000BB800000}"/>
    <cellStyle name="Comma 10 2 2" xfId="33237" xr:uid="{00000000-0005-0000-0000-0000BC800000}"/>
    <cellStyle name="Comma 10 2 2 2" xfId="33238" xr:uid="{00000000-0005-0000-0000-0000BD800000}"/>
    <cellStyle name="Comma 10 2 2 2 2" xfId="33239" xr:uid="{00000000-0005-0000-0000-0000BE800000}"/>
    <cellStyle name="Comma 10 2 2 2_Essbase BS Tax Accounts EOY" xfId="33240" xr:uid="{00000000-0005-0000-0000-0000BF800000}"/>
    <cellStyle name="Comma 10 2 2 3" xfId="33241" xr:uid="{00000000-0005-0000-0000-0000C0800000}"/>
    <cellStyle name="Comma 10 2 2 4" xfId="33242" xr:uid="{00000000-0005-0000-0000-0000C1800000}"/>
    <cellStyle name="Comma 10 2 2_Essbase BS Tax Accounts EOY" xfId="33243" xr:uid="{00000000-0005-0000-0000-0000C2800000}"/>
    <cellStyle name="Comma 10 2 3" xfId="33244" xr:uid="{00000000-0005-0000-0000-0000C3800000}"/>
    <cellStyle name="Comma 10 2 3 2" xfId="33245" xr:uid="{00000000-0005-0000-0000-0000C4800000}"/>
    <cellStyle name="Comma 10 2 3_Essbase BS Tax Accounts EOY" xfId="33246" xr:uid="{00000000-0005-0000-0000-0000C5800000}"/>
    <cellStyle name="Comma 10 2 4" xfId="33247" xr:uid="{00000000-0005-0000-0000-0000C6800000}"/>
    <cellStyle name="Comma 10 2 5" xfId="33248" xr:uid="{00000000-0005-0000-0000-0000C7800000}"/>
    <cellStyle name="Comma 10 2 6" xfId="33249" xr:uid="{00000000-0005-0000-0000-0000C8800000}"/>
    <cellStyle name="Comma 10 2_Essbase BS Tax Accounts EOY" xfId="33250" xr:uid="{00000000-0005-0000-0000-0000C9800000}"/>
    <cellStyle name="Comma 10 3" xfId="33251" xr:uid="{00000000-0005-0000-0000-0000CA800000}"/>
    <cellStyle name="Comma 10 3 2" xfId="33252" xr:uid="{00000000-0005-0000-0000-0000CB800000}"/>
    <cellStyle name="Comma 10 3 2 2" xfId="33253" xr:uid="{00000000-0005-0000-0000-0000CC800000}"/>
    <cellStyle name="Comma 10 3 2 2 2" xfId="33254" xr:uid="{00000000-0005-0000-0000-0000CD800000}"/>
    <cellStyle name="Comma 10 3 2 2_Essbase BS Tax Accounts EOY" xfId="33255" xr:uid="{00000000-0005-0000-0000-0000CE800000}"/>
    <cellStyle name="Comma 10 3 2 3" xfId="33256" xr:uid="{00000000-0005-0000-0000-0000CF800000}"/>
    <cellStyle name="Comma 10 3 2_Essbase BS Tax Accounts EOY" xfId="33257" xr:uid="{00000000-0005-0000-0000-0000D0800000}"/>
    <cellStyle name="Comma 10 3 3" xfId="33258" xr:uid="{00000000-0005-0000-0000-0000D1800000}"/>
    <cellStyle name="Comma 10 3 3 2" xfId="33259" xr:uid="{00000000-0005-0000-0000-0000D2800000}"/>
    <cellStyle name="Comma 10 3 3_Essbase BS Tax Accounts EOY" xfId="33260" xr:uid="{00000000-0005-0000-0000-0000D3800000}"/>
    <cellStyle name="Comma 10 3 4" xfId="33261" xr:uid="{00000000-0005-0000-0000-0000D4800000}"/>
    <cellStyle name="Comma 10 3_Essbase BS Tax Accounts EOY" xfId="33262" xr:uid="{00000000-0005-0000-0000-0000D5800000}"/>
    <cellStyle name="Comma 10 4" xfId="33263" xr:uid="{00000000-0005-0000-0000-0000D6800000}"/>
    <cellStyle name="Comma 10 4 2" xfId="33264" xr:uid="{00000000-0005-0000-0000-0000D7800000}"/>
    <cellStyle name="Comma 10 4 2 2" xfId="33265" xr:uid="{00000000-0005-0000-0000-0000D8800000}"/>
    <cellStyle name="Comma 10 4 2 2 2" xfId="33266" xr:uid="{00000000-0005-0000-0000-0000D9800000}"/>
    <cellStyle name="Comma 10 4 2 2_Essbase BS Tax Accounts EOY" xfId="33267" xr:uid="{00000000-0005-0000-0000-0000DA800000}"/>
    <cellStyle name="Comma 10 4 2 3" xfId="33268" xr:uid="{00000000-0005-0000-0000-0000DB800000}"/>
    <cellStyle name="Comma 10 4 2_Essbase BS Tax Accounts EOY" xfId="33269" xr:uid="{00000000-0005-0000-0000-0000DC800000}"/>
    <cellStyle name="Comma 10 4 3" xfId="33270" xr:uid="{00000000-0005-0000-0000-0000DD800000}"/>
    <cellStyle name="Comma 10 4 3 2" xfId="33271" xr:uid="{00000000-0005-0000-0000-0000DE800000}"/>
    <cellStyle name="Comma 10 4 3_Essbase BS Tax Accounts EOY" xfId="33272" xr:uid="{00000000-0005-0000-0000-0000DF800000}"/>
    <cellStyle name="Comma 10 4 4" xfId="33273" xr:uid="{00000000-0005-0000-0000-0000E0800000}"/>
    <cellStyle name="Comma 10 4_Essbase BS Tax Accounts EOY" xfId="33274" xr:uid="{00000000-0005-0000-0000-0000E1800000}"/>
    <cellStyle name="Comma 10 5" xfId="33275" xr:uid="{00000000-0005-0000-0000-0000E2800000}"/>
    <cellStyle name="Comma 10 5 2" xfId="33276" xr:uid="{00000000-0005-0000-0000-0000E3800000}"/>
    <cellStyle name="Comma 10 5 2 2" xfId="33277" xr:uid="{00000000-0005-0000-0000-0000E4800000}"/>
    <cellStyle name="Comma 10 5 2_Essbase BS Tax Accounts EOY" xfId="33278" xr:uid="{00000000-0005-0000-0000-0000E5800000}"/>
    <cellStyle name="Comma 10 5 3" xfId="33279" xr:uid="{00000000-0005-0000-0000-0000E6800000}"/>
    <cellStyle name="Comma 10 5 4" xfId="33280" xr:uid="{00000000-0005-0000-0000-0000E7800000}"/>
    <cellStyle name="Comma 10 5_Essbase BS Tax Accounts EOY" xfId="33281" xr:uid="{00000000-0005-0000-0000-0000E8800000}"/>
    <cellStyle name="Comma 10 6" xfId="33282" xr:uid="{00000000-0005-0000-0000-0000E9800000}"/>
    <cellStyle name="Comma 10 6 2" xfId="33283" xr:uid="{00000000-0005-0000-0000-0000EA800000}"/>
    <cellStyle name="Comma 10 6 3" xfId="33284" xr:uid="{00000000-0005-0000-0000-0000EB800000}"/>
    <cellStyle name="Comma 10 6 4" xfId="33285" xr:uid="{00000000-0005-0000-0000-0000EC800000}"/>
    <cellStyle name="Comma 10 6_Essbase BS Tax Accounts EOY" xfId="33286" xr:uid="{00000000-0005-0000-0000-0000ED800000}"/>
    <cellStyle name="Comma 10 7" xfId="33287" xr:uid="{00000000-0005-0000-0000-0000EE800000}"/>
    <cellStyle name="Comma 10 8" xfId="33288" xr:uid="{00000000-0005-0000-0000-0000EF800000}"/>
    <cellStyle name="Comma 10 9" xfId="33289" xr:uid="{00000000-0005-0000-0000-0000F0800000}"/>
    <cellStyle name="Comma 10_Basis Info" xfId="33290" xr:uid="{00000000-0005-0000-0000-0000F1800000}"/>
    <cellStyle name="Comma 100" xfId="33291" xr:uid="{00000000-0005-0000-0000-0000F2800000}"/>
    <cellStyle name="Comma 101" xfId="33292" xr:uid="{00000000-0005-0000-0000-0000F3800000}"/>
    <cellStyle name="Comma 102" xfId="33293" xr:uid="{00000000-0005-0000-0000-0000F4800000}"/>
    <cellStyle name="Comma 103" xfId="33294" xr:uid="{00000000-0005-0000-0000-0000F5800000}"/>
    <cellStyle name="Comma 104" xfId="33295" xr:uid="{00000000-0005-0000-0000-0000F6800000}"/>
    <cellStyle name="Comma 105" xfId="33296" xr:uid="{00000000-0005-0000-0000-0000F7800000}"/>
    <cellStyle name="Comma 106" xfId="33297" xr:uid="{00000000-0005-0000-0000-0000F8800000}"/>
    <cellStyle name="Comma 107" xfId="33298" xr:uid="{00000000-0005-0000-0000-0000F9800000}"/>
    <cellStyle name="Comma 108" xfId="33299" xr:uid="{00000000-0005-0000-0000-0000FA800000}"/>
    <cellStyle name="Comma 109" xfId="33300" xr:uid="{00000000-0005-0000-0000-0000FB800000}"/>
    <cellStyle name="Comma 11" xfId="33301" xr:uid="{00000000-0005-0000-0000-0000FC800000}"/>
    <cellStyle name="Comma 11 2" xfId="33302" xr:uid="{00000000-0005-0000-0000-0000FD800000}"/>
    <cellStyle name="Comma 11 2 2" xfId="33303" xr:uid="{00000000-0005-0000-0000-0000FE800000}"/>
    <cellStyle name="Comma 11 2 2 2" xfId="33304" xr:uid="{00000000-0005-0000-0000-0000FF800000}"/>
    <cellStyle name="Comma 11 2 2 2 2" xfId="33305" xr:uid="{00000000-0005-0000-0000-000000810000}"/>
    <cellStyle name="Comma 11 2 2 2 2 2" xfId="33306" xr:uid="{00000000-0005-0000-0000-000001810000}"/>
    <cellStyle name="Comma 11 2 2 2 2_Essbase BS Tax Accounts EOY" xfId="33307" xr:uid="{00000000-0005-0000-0000-000002810000}"/>
    <cellStyle name="Comma 11 2 2 2 3" xfId="33308" xr:uid="{00000000-0005-0000-0000-000003810000}"/>
    <cellStyle name="Comma 11 2 2 2_Essbase BS Tax Accounts EOY" xfId="33309" xr:uid="{00000000-0005-0000-0000-000004810000}"/>
    <cellStyle name="Comma 11 2 2 3" xfId="33310" xr:uid="{00000000-0005-0000-0000-000005810000}"/>
    <cellStyle name="Comma 11 2 2 3 2" xfId="33311" xr:uid="{00000000-0005-0000-0000-000006810000}"/>
    <cellStyle name="Comma 11 2 2 3_Essbase BS Tax Accounts EOY" xfId="33312" xr:uid="{00000000-0005-0000-0000-000007810000}"/>
    <cellStyle name="Comma 11 2 2 4" xfId="33313" xr:uid="{00000000-0005-0000-0000-000008810000}"/>
    <cellStyle name="Comma 11 2 2_Essbase BS Tax Accounts EOY" xfId="33314" xr:uid="{00000000-0005-0000-0000-000009810000}"/>
    <cellStyle name="Comma 11 2 3" xfId="33315" xr:uid="{00000000-0005-0000-0000-00000A810000}"/>
    <cellStyle name="Comma 11 2 3 2" xfId="33316" xr:uid="{00000000-0005-0000-0000-00000B810000}"/>
    <cellStyle name="Comma 11 2 3 2 2" xfId="33317" xr:uid="{00000000-0005-0000-0000-00000C810000}"/>
    <cellStyle name="Comma 11 2 3 2_Essbase BS Tax Accounts EOY" xfId="33318" xr:uid="{00000000-0005-0000-0000-00000D810000}"/>
    <cellStyle name="Comma 11 2 3 3" xfId="33319" xr:uid="{00000000-0005-0000-0000-00000E810000}"/>
    <cellStyle name="Comma 11 2 3_Essbase BS Tax Accounts EOY" xfId="33320" xr:uid="{00000000-0005-0000-0000-00000F810000}"/>
    <cellStyle name="Comma 11 2 4" xfId="33321" xr:uid="{00000000-0005-0000-0000-000010810000}"/>
    <cellStyle name="Comma 11 2 4 2" xfId="33322" xr:uid="{00000000-0005-0000-0000-000011810000}"/>
    <cellStyle name="Comma 11 2 4 3" xfId="33323" xr:uid="{00000000-0005-0000-0000-000012810000}"/>
    <cellStyle name="Comma 11 2 4_Essbase BS Tax Accounts EOY" xfId="33324" xr:uid="{00000000-0005-0000-0000-000013810000}"/>
    <cellStyle name="Comma 11 2 5" xfId="33325" xr:uid="{00000000-0005-0000-0000-000014810000}"/>
    <cellStyle name="Comma 11 2 6" xfId="33326" xr:uid="{00000000-0005-0000-0000-000015810000}"/>
    <cellStyle name="Comma 11 2 7" xfId="33327" xr:uid="{00000000-0005-0000-0000-000016810000}"/>
    <cellStyle name="Comma 11 2_Essbase BS Tax Accounts EOY" xfId="33328" xr:uid="{00000000-0005-0000-0000-000017810000}"/>
    <cellStyle name="Comma 11 3" xfId="33329" xr:uid="{00000000-0005-0000-0000-000018810000}"/>
    <cellStyle name="Comma 11 3 2" xfId="33330" xr:uid="{00000000-0005-0000-0000-000019810000}"/>
    <cellStyle name="Comma 11 3 2 2" xfId="33331" xr:uid="{00000000-0005-0000-0000-00001A810000}"/>
    <cellStyle name="Comma 11 3 2 2 2" xfId="33332" xr:uid="{00000000-0005-0000-0000-00001B810000}"/>
    <cellStyle name="Comma 11 3 2 2_Essbase BS Tax Accounts EOY" xfId="33333" xr:uid="{00000000-0005-0000-0000-00001C810000}"/>
    <cellStyle name="Comma 11 3 2 3" xfId="33334" xr:uid="{00000000-0005-0000-0000-00001D810000}"/>
    <cellStyle name="Comma 11 3 2_Essbase BS Tax Accounts EOY" xfId="33335" xr:uid="{00000000-0005-0000-0000-00001E810000}"/>
    <cellStyle name="Comma 11 3 3" xfId="33336" xr:uid="{00000000-0005-0000-0000-00001F810000}"/>
    <cellStyle name="Comma 11 3 3 2" xfId="33337" xr:uid="{00000000-0005-0000-0000-000020810000}"/>
    <cellStyle name="Comma 11 3 3_Essbase BS Tax Accounts EOY" xfId="33338" xr:uid="{00000000-0005-0000-0000-000021810000}"/>
    <cellStyle name="Comma 11 3 4" xfId="33339" xr:uid="{00000000-0005-0000-0000-000022810000}"/>
    <cellStyle name="Comma 11 3_Essbase BS Tax Accounts EOY" xfId="33340" xr:uid="{00000000-0005-0000-0000-000023810000}"/>
    <cellStyle name="Comma 11 4" xfId="33341" xr:uid="{00000000-0005-0000-0000-000024810000}"/>
    <cellStyle name="Comma 11 4 2" xfId="33342" xr:uid="{00000000-0005-0000-0000-000025810000}"/>
    <cellStyle name="Comma 11 4 2 2" xfId="33343" xr:uid="{00000000-0005-0000-0000-000026810000}"/>
    <cellStyle name="Comma 11 4 2_Essbase BS Tax Accounts EOY" xfId="33344" xr:uid="{00000000-0005-0000-0000-000027810000}"/>
    <cellStyle name="Comma 11 4 3" xfId="33345" xr:uid="{00000000-0005-0000-0000-000028810000}"/>
    <cellStyle name="Comma 11 4_Essbase BS Tax Accounts EOY" xfId="33346" xr:uid="{00000000-0005-0000-0000-000029810000}"/>
    <cellStyle name="Comma 11 5" xfId="33347" xr:uid="{00000000-0005-0000-0000-00002A810000}"/>
    <cellStyle name="Comma 11 5 2" xfId="33348" xr:uid="{00000000-0005-0000-0000-00002B810000}"/>
    <cellStyle name="Comma 11 5 3" xfId="33349" xr:uid="{00000000-0005-0000-0000-00002C810000}"/>
    <cellStyle name="Comma 11 5_Essbase BS Tax Accounts EOY" xfId="33350" xr:uid="{00000000-0005-0000-0000-00002D810000}"/>
    <cellStyle name="Comma 11 6" xfId="33351" xr:uid="{00000000-0005-0000-0000-00002E810000}"/>
    <cellStyle name="Comma 11 7" xfId="33352" xr:uid="{00000000-0005-0000-0000-00002F810000}"/>
    <cellStyle name="Comma 11 8" xfId="33353" xr:uid="{00000000-0005-0000-0000-000030810000}"/>
    <cellStyle name="Comma 11_Basis Info" xfId="33354" xr:uid="{00000000-0005-0000-0000-000031810000}"/>
    <cellStyle name="Comma 110" xfId="33355" xr:uid="{00000000-0005-0000-0000-000032810000}"/>
    <cellStyle name="Comma 111" xfId="33356" xr:uid="{00000000-0005-0000-0000-000033810000}"/>
    <cellStyle name="Comma 112" xfId="33357" xr:uid="{00000000-0005-0000-0000-000034810000}"/>
    <cellStyle name="Comma 113" xfId="33358" xr:uid="{00000000-0005-0000-0000-000035810000}"/>
    <cellStyle name="Comma 114" xfId="33359" xr:uid="{00000000-0005-0000-0000-000036810000}"/>
    <cellStyle name="Comma 115" xfId="33360" xr:uid="{00000000-0005-0000-0000-000037810000}"/>
    <cellStyle name="Comma 116" xfId="33361" xr:uid="{00000000-0005-0000-0000-000038810000}"/>
    <cellStyle name="Comma 117" xfId="33362" xr:uid="{00000000-0005-0000-0000-000039810000}"/>
    <cellStyle name="Comma 118" xfId="33363" xr:uid="{00000000-0005-0000-0000-00003A810000}"/>
    <cellStyle name="Comma 119" xfId="33364" xr:uid="{00000000-0005-0000-0000-00003B810000}"/>
    <cellStyle name="Comma 12" xfId="33365" xr:uid="{00000000-0005-0000-0000-00003C810000}"/>
    <cellStyle name="Comma 12 2" xfId="33366" xr:uid="{00000000-0005-0000-0000-00003D810000}"/>
    <cellStyle name="Comma 12 2 2" xfId="33367" xr:uid="{00000000-0005-0000-0000-00003E810000}"/>
    <cellStyle name="Comma 12 2 2 2" xfId="33368" xr:uid="{00000000-0005-0000-0000-00003F810000}"/>
    <cellStyle name="Comma 12 2 2 2 2" xfId="33369" xr:uid="{00000000-0005-0000-0000-000040810000}"/>
    <cellStyle name="Comma 12 2 2 2_Essbase BS Tax Accounts EOY" xfId="33370" xr:uid="{00000000-0005-0000-0000-000041810000}"/>
    <cellStyle name="Comma 12 2 2 3" xfId="33371" xr:uid="{00000000-0005-0000-0000-000042810000}"/>
    <cellStyle name="Comma 12 2 2_Essbase BS Tax Accounts EOY" xfId="33372" xr:uid="{00000000-0005-0000-0000-000043810000}"/>
    <cellStyle name="Comma 12 2 3" xfId="33373" xr:uid="{00000000-0005-0000-0000-000044810000}"/>
    <cellStyle name="Comma 12 2 3 2" xfId="33374" xr:uid="{00000000-0005-0000-0000-000045810000}"/>
    <cellStyle name="Comma 12 2 3_Essbase BS Tax Accounts EOY" xfId="33375" xr:uid="{00000000-0005-0000-0000-000046810000}"/>
    <cellStyle name="Comma 12 2 4" xfId="33376" xr:uid="{00000000-0005-0000-0000-000047810000}"/>
    <cellStyle name="Comma 12 2 5" xfId="33377" xr:uid="{00000000-0005-0000-0000-000048810000}"/>
    <cellStyle name="Comma 12 2_Essbase BS Tax Accounts EOY" xfId="33378" xr:uid="{00000000-0005-0000-0000-000049810000}"/>
    <cellStyle name="Comma 12 3" xfId="33379" xr:uid="{00000000-0005-0000-0000-00004A810000}"/>
    <cellStyle name="Comma 12 3 2" xfId="33380" xr:uid="{00000000-0005-0000-0000-00004B810000}"/>
    <cellStyle name="Comma 12 3 2 2" xfId="33381" xr:uid="{00000000-0005-0000-0000-00004C810000}"/>
    <cellStyle name="Comma 12 3 2_Essbase BS Tax Accounts EOY" xfId="33382" xr:uid="{00000000-0005-0000-0000-00004D810000}"/>
    <cellStyle name="Comma 12 3 3" xfId="33383" xr:uid="{00000000-0005-0000-0000-00004E810000}"/>
    <cellStyle name="Comma 12 3 4" xfId="33384" xr:uid="{00000000-0005-0000-0000-00004F810000}"/>
    <cellStyle name="Comma 12 3_Essbase BS Tax Accounts EOY" xfId="33385" xr:uid="{00000000-0005-0000-0000-000050810000}"/>
    <cellStyle name="Comma 12 4" xfId="33386" xr:uid="{00000000-0005-0000-0000-000051810000}"/>
    <cellStyle name="Comma 12 4 2" xfId="33387" xr:uid="{00000000-0005-0000-0000-000052810000}"/>
    <cellStyle name="Comma 12 4 2 2" xfId="33388" xr:uid="{00000000-0005-0000-0000-000053810000}"/>
    <cellStyle name="Comma 12 4 3" xfId="33389" xr:uid="{00000000-0005-0000-0000-000054810000}"/>
    <cellStyle name="Comma 12 4 4" xfId="33390" xr:uid="{00000000-0005-0000-0000-000055810000}"/>
    <cellStyle name="Comma 12 4_Essbase BS Tax Accounts EOY" xfId="33391" xr:uid="{00000000-0005-0000-0000-000056810000}"/>
    <cellStyle name="Comma 12 5" xfId="33392" xr:uid="{00000000-0005-0000-0000-000057810000}"/>
    <cellStyle name="Comma 12 6" xfId="33393" xr:uid="{00000000-0005-0000-0000-000058810000}"/>
    <cellStyle name="Comma 12 7" xfId="33394" xr:uid="{00000000-0005-0000-0000-000059810000}"/>
    <cellStyle name="Comma 12_Essbase BS Tax Accounts EOY" xfId="33395" xr:uid="{00000000-0005-0000-0000-00005A810000}"/>
    <cellStyle name="Comma 120" xfId="33396" xr:uid="{00000000-0005-0000-0000-00005B810000}"/>
    <cellStyle name="Comma 121" xfId="33397" xr:uid="{00000000-0005-0000-0000-00005C810000}"/>
    <cellStyle name="Comma 122" xfId="33398" xr:uid="{00000000-0005-0000-0000-00005D810000}"/>
    <cellStyle name="Comma 123" xfId="33399" xr:uid="{00000000-0005-0000-0000-00005E810000}"/>
    <cellStyle name="Comma 124" xfId="33400" xr:uid="{00000000-0005-0000-0000-00005F810000}"/>
    <cellStyle name="Comma 125" xfId="33401" xr:uid="{00000000-0005-0000-0000-000060810000}"/>
    <cellStyle name="Comma 126" xfId="33402" xr:uid="{00000000-0005-0000-0000-000061810000}"/>
    <cellStyle name="Comma 127" xfId="33403" xr:uid="{00000000-0005-0000-0000-000062810000}"/>
    <cellStyle name="Comma 128" xfId="33404" xr:uid="{00000000-0005-0000-0000-000063810000}"/>
    <cellStyle name="Comma 129" xfId="33405" xr:uid="{00000000-0005-0000-0000-000064810000}"/>
    <cellStyle name="Comma 13" xfId="33406" xr:uid="{00000000-0005-0000-0000-000065810000}"/>
    <cellStyle name="Comma 13 2" xfId="33407" xr:uid="{00000000-0005-0000-0000-000066810000}"/>
    <cellStyle name="Comma 13 2 2" xfId="33408" xr:uid="{00000000-0005-0000-0000-000067810000}"/>
    <cellStyle name="Comma 13 2 2 2" xfId="33409" xr:uid="{00000000-0005-0000-0000-000068810000}"/>
    <cellStyle name="Comma 13 2 2 2 2" xfId="33410" xr:uid="{00000000-0005-0000-0000-000069810000}"/>
    <cellStyle name="Comma 13 2 2 2_Essbase BS Tax Accounts EOY" xfId="33411" xr:uid="{00000000-0005-0000-0000-00006A810000}"/>
    <cellStyle name="Comma 13 2 2 3" xfId="33412" xr:uid="{00000000-0005-0000-0000-00006B810000}"/>
    <cellStyle name="Comma 13 2 2_Essbase BS Tax Accounts EOY" xfId="33413" xr:uid="{00000000-0005-0000-0000-00006C810000}"/>
    <cellStyle name="Comma 13 2 3" xfId="33414" xr:uid="{00000000-0005-0000-0000-00006D810000}"/>
    <cellStyle name="Comma 13 2 3 2" xfId="33415" xr:uid="{00000000-0005-0000-0000-00006E810000}"/>
    <cellStyle name="Comma 13 2 3_Essbase BS Tax Accounts EOY" xfId="33416" xr:uid="{00000000-0005-0000-0000-00006F810000}"/>
    <cellStyle name="Comma 13 2 4" xfId="33417" xr:uid="{00000000-0005-0000-0000-000070810000}"/>
    <cellStyle name="Comma 13 2 5" xfId="33418" xr:uid="{00000000-0005-0000-0000-000071810000}"/>
    <cellStyle name="Comma 13 2_Essbase BS Tax Accounts EOY" xfId="33419" xr:uid="{00000000-0005-0000-0000-000072810000}"/>
    <cellStyle name="Comma 13 3" xfId="33420" xr:uid="{00000000-0005-0000-0000-000073810000}"/>
    <cellStyle name="Comma 13 3 2" xfId="33421" xr:uid="{00000000-0005-0000-0000-000074810000}"/>
    <cellStyle name="Comma 13 3 2 2" xfId="33422" xr:uid="{00000000-0005-0000-0000-000075810000}"/>
    <cellStyle name="Comma 13 3 2_Essbase BS Tax Accounts EOY" xfId="33423" xr:uid="{00000000-0005-0000-0000-000076810000}"/>
    <cellStyle name="Comma 13 3 3" xfId="33424" xr:uid="{00000000-0005-0000-0000-000077810000}"/>
    <cellStyle name="Comma 13 3 4" xfId="33425" xr:uid="{00000000-0005-0000-0000-000078810000}"/>
    <cellStyle name="Comma 13 3_Essbase BS Tax Accounts EOY" xfId="33426" xr:uid="{00000000-0005-0000-0000-000079810000}"/>
    <cellStyle name="Comma 13 4" xfId="33427" xr:uid="{00000000-0005-0000-0000-00007A810000}"/>
    <cellStyle name="Comma 13 4 2" xfId="33428" xr:uid="{00000000-0005-0000-0000-00007B810000}"/>
    <cellStyle name="Comma 13 4 2 2" xfId="33429" xr:uid="{00000000-0005-0000-0000-00007C810000}"/>
    <cellStyle name="Comma 13 4 3" xfId="33430" xr:uid="{00000000-0005-0000-0000-00007D810000}"/>
    <cellStyle name="Comma 13 4 4" xfId="33431" xr:uid="{00000000-0005-0000-0000-00007E810000}"/>
    <cellStyle name="Comma 13 4_Essbase BS Tax Accounts EOY" xfId="33432" xr:uid="{00000000-0005-0000-0000-00007F810000}"/>
    <cellStyle name="Comma 13 5" xfId="33433" xr:uid="{00000000-0005-0000-0000-000080810000}"/>
    <cellStyle name="Comma 13 6" xfId="33434" xr:uid="{00000000-0005-0000-0000-000081810000}"/>
    <cellStyle name="Comma 13 7" xfId="33435" xr:uid="{00000000-0005-0000-0000-000082810000}"/>
    <cellStyle name="Comma 13_Essbase BS Tax Accounts EOY" xfId="33436" xr:uid="{00000000-0005-0000-0000-000083810000}"/>
    <cellStyle name="Comma 130" xfId="33437" xr:uid="{00000000-0005-0000-0000-000084810000}"/>
    <cellStyle name="Comma 131" xfId="33438" xr:uid="{00000000-0005-0000-0000-000085810000}"/>
    <cellStyle name="Comma 132" xfId="33439" xr:uid="{00000000-0005-0000-0000-000086810000}"/>
    <cellStyle name="Comma 133" xfId="33440" xr:uid="{00000000-0005-0000-0000-000087810000}"/>
    <cellStyle name="Comma 134" xfId="33441" xr:uid="{00000000-0005-0000-0000-000088810000}"/>
    <cellStyle name="Comma 135" xfId="33442" xr:uid="{00000000-0005-0000-0000-000089810000}"/>
    <cellStyle name="Comma 136" xfId="33443" xr:uid="{00000000-0005-0000-0000-00008A810000}"/>
    <cellStyle name="Comma 137" xfId="33444" xr:uid="{00000000-0005-0000-0000-00008B810000}"/>
    <cellStyle name="Comma 138" xfId="33445" xr:uid="{00000000-0005-0000-0000-00008C810000}"/>
    <cellStyle name="Comma 139" xfId="33446" xr:uid="{00000000-0005-0000-0000-00008D810000}"/>
    <cellStyle name="Comma 14" xfId="33447" xr:uid="{00000000-0005-0000-0000-00008E810000}"/>
    <cellStyle name="Comma 14 2" xfId="33448" xr:uid="{00000000-0005-0000-0000-00008F810000}"/>
    <cellStyle name="Comma 14 2 2" xfId="33449" xr:uid="{00000000-0005-0000-0000-000090810000}"/>
    <cellStyle name="Comma 14 2 2 2" xfId="33450" xr:uid="{00000000-0005-0000-0000-000091810000}"/>
    <cellStyle name="Comma 14 2 2 2 2" xfId="33451" xr:uid="{00000000-0005-0000-0000-000092810000}"/>
    <cellStyle name="Comma 14 2 2 2_Essbase BS Tax Accounts EOY" xfId="33452" xr:uid="{00000000-0005-0000-0000-000093810000}"/>
    <cellStyle name="Comma 14 2 2 3" xfId="33453" xr:uid="{00000000-0005-0000-0000-000094810000}"/>
    <cellStyle name="Comma 14 2 2_Essbase BS Tax Accounts EOY" xfId="33454" xr:uid="{00000000-0005-0000-0000-000095810000}"/>
    <cellStyle name="Comma 14 2 3" xfId="33455" xr:uid="{00000000-0005-0000-0000-000096810000}"/>
    <cellStyle name="Comma 14 2 3 2" xfId="33456" xr:uid="{00000000-0005-0000-0000-000097810000}"/>
    <cellStyle name="Comma 14 2 3_Essbase BS Tax Accounts EOY" xfId="33457" xr:uid="{00000000-0005-0000-0000-000098810000}"/>
    <cellStyle name="Comma 14 2 4" xfId="33458" xr:uid="{00000000-0005-0000-0000-000099810000}"/>
    <cellStyle name="Comma 14 2_Essbase BS Tax Accounts EOY" xfId="33459" xr:uid="{00000000-0005-0000-0000-00009A810000}"/>
    <cellStyle name="Comma 14 3" xfId="33460" xr:uid="{00000000-0005-0000-0000-00009B810000}"/>
    <cellStyle name="Comma 14 3 2" xfId="33461" xr:uid="{00000000-0005-0000-0000-00009C810000}"/>
    <cellStyle name="Comma 14 3 2 2" xfId="33462" xr:uid="{00000000-0005-0000-0000-00009D810000}"/>
    <cellStyle name="Comma 14 3 2_Essbase BS Tax Accounts EOY" xfId="33463" xr:uid="{00000000-0005-0000-0000-00009E810000}"/>
    <cellStyle name="Comma 14 3 3" xfId="33464" xr:uid="{00000000-0005-0000-0000-00009F810000}"/>
    <cellStyle name="Comma 14 3 4" xfId="33465" xr:uid="{00000000-0005-0000-0000-0000A0810000}"/>
    <cellStyle name="Comma 14 3_Essbase BS Tax Accounts EOY" xfId="33466" xr:uid="{00000000-0005-0000-0000-0000A1810000}"/>
    <cellStyle name="Comma 14 4" xfId="33467" xr:uid="{00000000-0005-0000-0000-0000A2810000}"/>
    <cellStyle name="Comma 14 4 2" xfId="33468" xr:uid="{00000000-0005-0000-0000-0000A3810000}"/>
    <cellStyle name="Comma 14 4 2 2" xfId="33469" xr:uid="{00000000-0005-0000-0000-0000A4810000}"/>
    <cellStyle name="Comma 14 4 3" xfId="33470" xr:uid="{00000000-0005-0000-0000-0000A5810000}"/>
    <cellStyle name="Comma 14 4 4" xfId="33471" xr:uid="{00000000-0005-0000-0000-0000A6810000}"/>
    <cellStyle name="Comma 14 4_Essbase BS Tax Accounts EOY" xfId="33472" xr:uid="{00000000-0005-0000-0000-0000A7810000}"/>
    <cellStyle name="Comma 14 5" xfId="33473" xr:uid="{00000000-0005-0000-0000-0000A8810000}"/>
    <cellStyle name="Comma 14 6" xfId="33474" xr:uid="{00000000-0005-0000-0000-0000A9810000}"/>
    <cellStyle name="Comma 14 7" xfId="33475" xr:uid="{00000000-0005-0000-0000-0000AA810000}"/>
    <cellStyle name="Comma 14_Essbase BS Tax Accounts EOY" xfId="33476" xr:uid="{00000000-0005-0000-0000-0000AB810000}"/>
    <cellStyle name="Comma 140" xfId="33477" xr:uid="{00000000-0005-0000-0000-0000AC810000}"/>
    <cellStyle name="Comma 141" xfId="33478" xr:uid="{00000000-0005-0000-0000-0000AD810000}"/>
    <cellStyle name="Comma 142" xfId="33479" xr:uid="{00000000-0005-0000-0000-0000AE810000}"/>
    <cellStyle name="Comma 143" xfId="33480" xr:uid="{00000000-0005-0000-0000-0000AF810000}"/>
    <cellStyle name="Comma 144" xfId="33481" xr:uid="{00000000-0005-0000-0000-0000B0810000}"/>
    <cellStyle name="Comma 145" xfId="33482" xr:uid="{00000000-0005-0000-0000-0000B1810000}"/>
    <cellStyle name="Comma 146" xfId="33483" xr:uid="{00000000-0005-0000-0000-0000B2810000}"/>
    <cellStyle name="Comma 147" xfId="33484" xr:uid="{00000000-0005-0000-0000-0000B3810000}"/>
    <cellStyle name="Comma 148" xfId="33485" xr:uid="{00000000-0005-0000-0000-0000B4810000}"/>
    <cellStyle name="Comma 149" xfId="33486" xr:uid="{00000000-0005-0000-0000-0000B5810000}"/>
    <cellStyle name="Comma 15" xfId="33487" xr:uid="{00000000-0005-0000-0000-0000B6810000}"/>
    <cellStyle name="Comma 15 2" xfId="33488" xr:uid="{00000000-0005-0000-0000-0000B7810000}"/>
    <cellStyle name="Comma 15 2 2" xfId="33489" xr:uid="{00000000-0005-0000-0000-0000B8810000}"/>
    <cellStyle name="Comma 15 2 2 2" xfId="33490" xr:uid="{00000000-0005-0000-0000-0000B9810000}"/>
    <cellStyle name="Comma 15 2 2 2 2" xfId="33491" xr:uid="{00000000-0005-0000-0000-0000BA810000}"/>
    <cellStyle name="Comma 15 2 2 2_Essbase BS Tax Accounts EOY" xfId="33492" xr:uid="{00000000-0005-0000-0000-0000BB810000}"/>
    <cellStyle name="Comma 15 2 2 3" xfId="33493" xr:uid="{00000000-0005-0000-0000-0000BC810000}"/>
    <cellStyle name="Comma 15 2 2_Essbase BS Tax Accounts EOY" xfId="33494" xr:uid="{00000000-0005-0000-0000-0000BD810000}"/>
    <cellStyle name="Comma 15 2 3" xfId="33495" xr:uid="{00000000-0005-0000-0000-0000BE810000}"/>
    <cellStyle name="Comma 15 2 3 2" xfId="33496" xr:uid="{00000000-0005-0000-0000-0000BF810000}"/>
    <cellStyle name="Comma 15 2 3_Essbase BS Tax Accounts EOY" xfId="33497" xr:uid="{00000000-0005-0000-0000-0000C0810000}"/>
    <cellStyle name="Comma 15 2 4" xfId="33498" xr:uid="{00000000-0005-0000-0000-0000C1810000}"/>
    <cellStyle name="Comma 15 2_Essbase BS Tax Accounts EOY" xfId="33499" xr:uid="{00000000-0005-0000-0000-0000C2810000}"/>
    <cellStyle name="Comma 15 3" xfId="33500" xr:uid="{00000000-0005-0000-0000-0000C3810000}"/>
    <cellStyle name="Comma 15 3 2" xfId="33501" xr:uid="{00000000-0005-0000-0000-0000C4810000}"/>
    <cellStyle name="Comma 15 3 2 2" xfId="33502" xr:uid="{00000000-0005-0000-0000-0000C5810000}"/>
    <cellStyle name="Comma 15 3 2_Essbase BS Tax Accounts EOY" xfId="33503" xr:uid="{00000000-0005-0000-0000-0000C6810000}"/>
    <cellStyle name="Comma 15 3 3" xfId="33504" xr:uid="{00000000-0005-0000-0000-0000C7810000}"/>
    <cellStyle name="Comma 15 3 4" xfId="33505" xr:uid="{00000000-0005-0000-0000-0000C8810000}"/>
    <cellStyle name="Comma 15 3_Essbase BS Tax Accounts EOY" xfId="33506" xr:uid="{00000000-0005-0000-0000-0000C9810000}"/>
    <cellStyle name="Comma 15 4" xfId="33507" xr:uid="{00000000-0005-0000-0000-0000CA810000}"/>
    <cellStyle name="Comma 15 4 2" xfId="33508" xr:uid="{00000000-0005-0000-0000-0000CB810000}"/>
    <cellStyle name="Comma 15 4 2 2" xfId="33509" xr:uid="{00000000-0005-0000-0000-0000CC810000}"/>
    <cellStyle name="Comma 15 4 3" xfId="33510" xr:uid="{00000000-0005-0000-0000-0000CD810000}"/>
    <cellStyle name="Comma 15 4 4" xfId="33511" xr:uid="{00000000-0005-0000-0000-0000CE810000}"/>
    <cellStyle name="Comma 15 4_Essbase BS Tax Accounts EOY" xfId="33512" xr:uid="{00000000-0005-0000-0000-0000CF810000}"/>
    <cellStyle name="Comma 15 5" xfId="33513" xr:uid="{00000000-0005-0000-0000-0000D0810000}"/>
    <cellStyle name="Comma 15 6" xfId="33514" xr:uid="{00000000-0005-0000-0000-0000D1810000}"/>
    <cellStyle name="Comma 15 7" xfId="33515" xr:uid="{00000000-0005-0000-0000-0000D2810000}"/>
    <cellStyle name="Comma 15_Essbase BS Tax Accounts EOY" xfId="33516" xr:uid="{00000000-0005-0000-0000-0000D3810000}"/>
    <cellStyle name="Comma 150" xfId="33517" xr:uid="{00000000-0005-0000-0000-0000D4810000}"/>
    <cellStyle name="Comma 151" xfId="33518" xr:uid="{00000000-0005-0000-0000-0000D5810000}"/>
    <cellStyle name="Comma 152" xfId="33519" xr:uid="{00000000-0005-0000-0000-0000D6810000}"/>
    <cellStyle name="Comma 153" xfId="33520" xr:uid="{00000000-0005-0000-0000-0000D7810000}"/>
    <cellStyle name="Comma 154" xfId="33521" xr:uid="{00000000-0005-0000-0000-0000D8810000}"/>
    <cellStyle name="Comma 155" xfId="33522" xr:uid="{00000000-0005-0000-0000-0000D9810000}"/>
    <cellStyle name="Comma 156" xfId="33523" xr:uid="{00000000-0005-0000-0000-0000DA810000}"/>
    <cellStyle name="Comma 157" xfId="33524" xr:uid="{00000000-0005-0000-0000-0000DB810000}"/>
    <cellStyle name="Comma 158" xfId="33525" xr:uid="{00000000-0005-0000-0000-0000DC810000}"/>
    <cellStyle name="Comma 159" xfId="33526" xr:uid="{00000000-0005-0000-0000-0000DD810000}"/>
    <cellStyle name="Comma 16" xfId="33527" xr:uid="{00000000-0005-0000-0000-0000DE810000}"/>
    <cellStyle name="Comma 16 2" xfId="33528" xr:uid="{00000000-0005-0000-0000-0000DF810000}"/>
    <cellStyle name="Comma 16 2 2" xfId="33529" xr:uid="{00000000-0005-0000-0000-0000E0810000}"/>
    <cellStyle name="Comma 16 2 2 2" xfId="33530" xr:uid="{00000000-0005-0000-0000-0000E1810000}"/>
    <cellStyle name="Comma 16 2 2 2 2" xfId="33531" xr:uid="{00000000-0005-0000-0000-0000E2810000}"/>
    <cellStyle name="Comma 16 2 2 2_Essbase BS Tax Accounts EOY" xfId="33532" xr:uid="{00000000-0005-0000-0000-0000E3810000}"/>
    <cellStyle name="Comma 16 2 2 3" xfId="33533" xr:uid="{00000000-0005-0000-0000-0000E4810000}"/>
    <cellStyle name="Comma 16 2 2_Essbase BS Tax Accounts EOY" xfId="33534" xr:uid="{00000000-0005-0000-0000-0000E5810000}"/>
    <cellStyle name="Comma 16 2 3" xfId="33535" xr:uid="{00000000-0005-0000-0000-0000E6810000}"/>
    <cellStyle name="Comma 16 2 3 2" xfId="33536" xr:uid="{00000000-0005-0000-0000-0000E7810000}"/>
    <cellStyle name="Comma 16 2 3_Essbase BS Tax Accounts EOY" xfId="33537" xr:uid="{00000000-0005-0000-0000-0000E8810000}"/>
    <cellStyle name="Comma 16 2 4" xfId="33538" xr:uid="{00000000-0005-0000-0000-0000E9810000}"/>
    <cellStyle name="Comma 16 2_Essbase BS Tax Accounts EOY" xfId="33539" xr:uid="{00000000-0005-0000-0000-0000EA810000}"/>
    <cellStyle name="Comma 16 3" xfId="33540" xr:uid="{00000000-0005-0000-0000-0000EB810000}"/>
    <cellStyle name="Comma 16 3 2" xfId="33541" xr:uid="{00000000-0005-0000-0000-0000EC810000}"/>
    <cellStyle name="Comma 16 3 2 2" xfId="33542" xr:uid="{00000000-0005-0000-0000-0000ED810000}"/>
    <cellStyle name="Comma 16 3 2_Essbase BS Tax Accounts EOY" xfId="33543" xr:uid="{00000000-0005-0000-0000-0000EE810000}"/>
    <cellStyle name="Comma 16 3 3" xfId="33544" xr:uid="{00000000-0005-0000-0000-0000EF810000}"/>
    <cellStyle name="Comma 16 3 4" xfId="33545" xr:uid="{00000000-0005-0000-0000-0000F0810000}"/>
    <cellStyle name="Comma 16 3_Essbase BS Tax Accounts EOY" xfId="33546" xr:uid="{00000000-0005-0000-0000-0000F1810000}"/>
    <cellStyle name="Comma 16 4" xfId="33547" xr:uid="{00000000-0005-0000-0000-0000F2810000}"/>
    <cellStyle name="Comma 16 4 2" xfId="33548" xr:uid="{00000000-0005-0000-0000-0000F3810000}"/>
    <cellStyle name="Comma 16 4 2 2" xfId="33549" xr:uid="{00000000-0005-0000-0000-0000F4810000}"/>
    <cellStyle name="Comma 16 4 3" xfId="33550" xr:uid="{00000000-0005-0000-0000-0000F5810000}"/>
    <cellStyle name="Comma 16 4 4" xfId="33551" xr:uid="{00000000-0005-0000-0000-0000F6810000}"/>
    <cellStyle name="Comma 16 4_Essbase BS Tax Accounts EOY" xfId="33552" xr:uid="{00000000-0005-0000-0000-0000F7810000}"/>
    <cellStyle name="Comma 16 5" xfId="33553" xr:uid="{00000000-0005-0000-0000-0000F8810000}"/>
    <cellStyle name="Comma 16 6" xfId="33554" xr:uid="{00000000-0005-0000-0000-0000F9810000}"/>
    <cellStyle name="Comma 16 7" xfId="33555" xr:uid="{00000000-0005-0000-0000-0000FA810000}"/>
    <cellStyle name="Comma 16_Essbase BS Tax Accounts EOY" xfId="33556" xr:uid="{00000000-0005-0000-0000-0000FB810000}"/>
    <cellStyle name="Comma 160" xfId="33557" xr:uid="{00000000-0005-0000-0000-0000FC810000}"/>
    <cellStyle name="Comma 161" xfId="33558" xr:uid="{00000000-0005-0000-0000-0000FD810000}"/>
    <cellStyle name="Comma 162" xfId="33559" xr:uid="{00000000-0005-0000-0000-0000FE810000}"/>
    <cellStyle name="Comma 163" xfId="33560" xr:uid="{00000000-0005-0000-0000-0000FF810000}"/>
    <cellStyle name="Comma 164" xfId="33561" xr:uid="{00000000-0005-0000-0000-000000820000}"/>
    <cellStyle name="Comma 165" xfId="33562" xr:uid="{00000000-0005-0000-0000-000001820000}"/>
    <cellStyle name="Comma 166" xfId="33563" xr:uid="{00000000-0005-0000-0000-000002820000}"/>
    <cellStyle name="Comma 167" xfId="33564" xr:uid="{00000000-0005-0000-0000-000003820000}"/>
    <cellStyle name="Comma 168" xfId="33565" xr:uid="{00000000-0005-0000-0000-000004820000}"/>
    <cellStyle name="Comma 169" xfId="33566" xr:uid="{00000000-0005-0000-0000-000005820000}"/>
    <cellStyle name="Comma 17" xfId="33567" xr:uid="{00000000-0005-0000-0000-000006820000}"/>
    <cellStyle name="Comma 17 2" xfId="33568" xr:uid="{00000000-0005-0000-0000-000007820000}"/>
    <cellStyle name="Comma 17 2 2" xfId="33569" xr:uid="{00000000-0005-0000-0000-000008820000}"/>
    <cellStyle name="Comma 17 2 2 2" xfId="33570" xr:uid="{00000000-0005-0000-0000-000009820000}"/>
    <cellStyle name="Comma 17 2 2 2 2" xfId="33571" xr:uid="{00000000-0005-0000-0000-00000A820000}"/>
    <cellStyle name="Comma 17 2 2 2_Essbase BS Tax Accounts EOY" xfId="33572" xr:uid="{00000000-0005-0000-0000-00000B820000}"/>
    <cellStyle name="Comma 17 2 2 3" xfId="33573" xr:uid="{00000000-0005-0000-0000-00000C820000}"/>
    <cellStyle name="Comma 17 2 2_Essbase BS Tax Accounts EOY" xfId="33574" xr:uid="{00000000-0005-0000-0000-00000D820000}"/>
    <cellStyle name="Comma 17 2 3" xfId="33575" xr:uid="{00000000-0005-0000-0000-00000E820000}"/>
    <cellStyle name="Comma 17 2 3 2" xfId="33576" xr:uid="{00000000-0005-0000-0000-00000F820000}"/>
    <cellStyle name="Comma 17 2 3_Essbase BS Tax Accounts EOY" xfId="33577" xr:uid="{00000000-0005-0000-0000-000010820000}"/>
    <cellStyle name="Comma 17 2 4" xfId="33578" xr:uid="{00000000-0005-0000-0000-000011820000}"/>
    <cellStyle name="Comma 17 2_Essbase BS Tax Accounts EOY" xfId="33579" xr:uid="{00000000-0005-0000-0000-000012820000}"/>
    <cellStyle name="Comma 17 3" xfId="33580" xr:uid="{00000000-0005-0000-0000-000013820000}"/>
    <cellStyle name="Comma 17 3 2" xfId="33581" xr:uid="{00000000-0005-0000-0000-000014820000}"/>
    <cellStyle name="Comma 17 3 2 2" xfId="33582" xr:uid="{00000000-0005-0000-0000-000015820000}"/>
    <cellStyle name="Comma 17 3 2_Essbase BS Tax Accounts EOY" xfId="33583" xr:uid="{00000000-0005-0000-0000-000016820000}"/>
    <cellStyle name="Comma 17 3 3" xfId="33584" xr:uid="{00000000-0005-0000-0000-000017820000}"/>
    <cellStyle name="Comma 17 3 4" xfId="33585" xr:uid="{00000000-0005-0000-0000-000018820000}"/>
    <cellStyle name="Comma 17 3_Essbase BS Tax Accounts EOY" xfId="33586" xr:uid="{00000000-0005-0000-0000-000019820000}"/>
    <cellStyle name="Comma 17 4" xfId="33587" xr:uid="{00000000-0005-0000-0000-00001A820000}"/>
    <cellStyle name="Comma 17 4 2" xfId="33588" xr:uid="{00000000-0005-0000-0000-00001B820000}"/>
    <cellStyle name="Comma 17 4 3" xfId="33589" xr:uid="{00000000-0005-0000-0000-00001C820000}"/>
    <cellStyle name="Comma 17 4_Essbase BS Tax Accounts EOY" xfId="33590" xr:uid="{00000000-0005-0000-0000-00001D820000}"/>
    <cellStyle name="Comma 17 5" xfId="33591" xr:uid="{00000000-0005-0000-0000-00001E820000}"/>
    <cellStyle name="Comma 17 6" xfId="33592" xr:uid="{00000000-0005-0000-0000-00001F820000}"/>
    <cellStyle name="Comma 17 7" xfId="33593" xr:uid="{00000000-0005-0000-0000-000020820000}"/>
    <cellStyle name="Comma 17_Essbase BS Tax Accounts EOY" xfId="33594" xr:uid="{00000000-0005-0000-0000-000021820000}"/>
    <cellStyle name="Comma 170" xfId="33595" xr:uid="{00000000-0005-0000-0000-000022820000}"/>
    <cellStyle name="Comma 171" xfId="33596" xr:uid="{00000000-0005-0000-0000-000023820000}"/>
    <cellStyle name="Comma 172" xfId="33597" xr:uid="{00000000-0005-0000-0000-000024820000}"/>
    <cellStyle name="Comma 172 2" xfId="33598" xr:uid="{00000000-0005-0000-0000-000025820000}"/>
    <cellStyle name="Comma 173" xfId="33599" xr:uid="{00000000-0005-0000-0000-000026820000}"/>
    <cellStyle name="Comma 173 2" xfId="33600" xr:uid="{00000000-0005-0000-0000-000027820000}"/>
    <cellStyle name="Comma 174" xfId="33601" xr:uid="{00000000-0005-0000-0000-000028820000}"/>
    <cellStyle name="Comma 174 2" xfId="33602" xr:uid="{00000000-0005-0000-0000-000029820000}"/>
    <cellStyle name="Comma 175" xfId="33603" xr:uid="{00000000-0005-0000-0000-00002A820000}"/>
    <cellStyle name="Comma 175 2" xfId="33604" xr:uid="{00000000-0005-0000-0000-00002B820000}"/>
    <cellStyle name="Comma 176" xfId="33605" xr:uid="{00000000-0005-0000-0000-00002C820000}"/>
    <cellStyle name="Comma 176 2" xfId="33606" xr:uid="{00000000-0005-0000-0000-00002D820000}"/>
    <cellStyle name="Comma 177" xfId="33607" xr:uid="{00000000-0005-0000-0000-00002E820000}"/>
    <cellStyle name="Comma 178" xfId="33608" xr:uid="{00000000-0005-0000-0000-00002F820000}"/>
    <cellStyle name="Comma 179" xfId="33609" xr:uid="{00000000-0005-0000-0000-000030820000}"/>
    <cellStyle name="Comma 18" xfId="33610" xr:uid="{00000000-0005-0000-0000-000031820000}"/>
    <cellStyle name="Comma 18 2" xfId="33611" xr:uid="{00000000-0005-0000-0000-000032820000}"/>
    <cellStyle name="Comma 18 2 2" xfId="33612" xr:uid="{00000000-0005-0000-0000-000033820000}"/>
    <cellStyle name="Comma 18 2 2 2" xfId="33613" xr:uid="{00000000-0005-0000-0000-000034820000}"/>
    <cellStyle name="Comma 18 2 2 2 2" xfId="33614" xr:uid="{00000000-0005-0000-0000-000035820000}"/>
    <cellStyle name="Comma 18 2 2 2_Essbase BS Tax Accounts EOY" xfId="33615" xr:uid="{00000000-0005-0000-0000-000036820000}"/>
    <cellStyle name="Comma 18 2 2 3" xfId="33616" xr:uid="{00000000-0005-0000-0000-000037820000}"/>
    <cellStyle name="Comma 18 2 2_Essbase BS Tax Accounts EOY" xfId="33617" xr:uid="{00000000-0005-0000-0000-000038820000}"/>
    <cellStyle name="Comma 18 2 3" xfId="33618" xr:uid="{00000000-0005-0000-0000-000039820000}"/>
    <cellStyle name="Comma 18 2 3 2" xfId="33619" xr:uid="{00000000-0005-0000-0000-00003A820000}"/>
    <cellStyle name="Comma 18 2 3_Essbase BS Tax Accounts EOY" xfId="33620" xr:uid="{00000000-0005-0000-0000-00003B820000}"/>
    <cellStyle name="Comma 18 2 4" xfId="33621" xr:uid="{00000000-0005-0000-0000-00003C820000}"/>
    <cellStyle name="Comma 18 2_Essbase BS Tax Accounts EOY" xfId="33622" xr:uid="{00000000-0005-0000-0000-00003D820000}"/>
    <cellStyle name="Comma 18 3" xfId="33623" xr:uid="{00000000-0005-0000-0000-00003E820000}"/>
    <cellStyle name="Comma 18 3 2" xfId="33624" xr:uid="{00000000-0005-0000-0000-00003F820000}"/>
    <cellStyle name="Comma 18 3 2 2" xfId="33625" xr:uid="{00000000-0005-0000-0000-000040820000}"/>
    <cellStyle name="Comma 18 3 2_Essbase BS Tax Accounts EOY" xfId="33626" xr:uid="{00000000-0005-0000-0000-000041820000}"/>
    <cellStyle name="Comma 18 3 3" xfId="33627" xr:uid="{00000000-0005-0000-0000-000042820000}"/>
    <cellStyle name="Comma 18 3 4" xfId="33628" xr:uid="{00000000-0005-0000-0000-000043820000}"/>
    <cellStyle name="Comma 18 3_Essbase BS Tax Accounts EOY" xfId="33629" xr:uid="{00000000-0005-0000-0000-000044820000}"/>
    <cellStyle name="Comma 18 4" xfId="33630" xr:uid="{00000000-0005-0000-0000-000045820000}"/>
    <cellStyle name="Comma 18 4 2" xfId="33631" xr:uid="{00000000-0005-0000-0000-000046820000}"/>
    <cellStyle name="Comma 18 4 3" xfId="33632" xr:uid="{00000000-0005-0000-0000-000047820000}"/>
    <cellStyle name="Comma 18 4_Essbase BS Tax Accounts EOY" xfId="33633" xr:uid="{00000000-0005-0000-0000-000048820000}"/>
    <cellStyle name="Comma 18 5" xfId="33634" xr:uid="{00000000-0005-0000-0000-000049820000}"/>
    <cellStyle name="Comma 18 6" xfId="33635" xr:uid="{00000000-0005-0000-0000-00004A820000}"/>
    <cellStyle name="Comma 18 7" xfId="33636" xr:uid="{00000000-0005-0000-0000-00004B820000}"/>
    <cellStyle name="Comma 18_Essbase BS Tax Accounts EOY" xfId="33637" xr:uid="{00000000-0005-0000-0000-00004C820000}"/>
    <cellStyle name="Comma 180" xfId="58809" xr:uid="{00000000-0005-0000-0000-00004D820000}"/>
    <cellStyle name="Comma 181" xfId="58821" xr:uid="{00000000-0005-0000-0000-00004E820000}"/>
    <cellStyle name="Comma 182" xfId="58843" xr:uid="{6D4C10B8-BDBC-44F6-B285-1E5162FE4CFA}"/>
    <cellStyle name="Comma 19" xfId="33638" xr:uid="{00000000-0005-0000-0000-00004F820000}"/>
    <cellStyle name="Comma 19 2" xfId="33639" xr:uid="{00000000-0005-0000-0000-000050820000}"/>
    <cellStyle name="Comma 19 2 2" xfId="33640" xr:uid="{00000000-0005-0000-0000-000051820000}"/>
    <cellStyle name="Comma 19 2 2 2" xfId="33641" xr:uid="{00000000-0005-0000-0000-000052820000}"/>
    <cellStyle name="Comma 19 2 2 2 2" xfId="33642" xr:uid="{00000000-0005-0000-0000-000053820000}"/>
    <cellStyle name="Comma 19 2 2 2_Essbase BS Tax Accounts EOY" xfId="33643" xr:uid="{00000000-0005-0000-0000-000054820000}"/>
    <cellStyle name="Comma 19 2 2 3" xfId="33644" xr:uid="{00000000-0005-0000-0000-000055820000}"/>
    <cellStyle name="Comma 19 2 2_Essbase BS Tax Accounts EOY" xfId="33645" xr:uid="{00000000-0005-0000-0000-000056820000}"/>
    <cellStyle name="Comma 19 2 3" xfId="33646" xr:uid="{00000000-0005-0000-0000-000057820000}"/>
    <cellStyle name="Comma 19 2 3 2" xfId="33647" xr:uid="{00000000-0005-0000-0000-000058820000}"/>
    <cellStyle name="Comma 19 2 3_Essbase BS Tax Accounts EOY" xfId="33648" xr:uid="{00000000-0005-0000-0000-000059820000}"/>
    <cellStyle name="Comma 19 2 4" xfId="33649" xr:uid="{00000000-0005-0000-0000-00005A820000}"/>
    <cellStyle name="Comma 19 2_Essbase BS Tax Accounts EOY" xfId="33650" xr:uid="{00000000-0005-0000-0000-00005B820000}"/>
    <cellStyle name="Comma 19 3" xfId="33651" xr:uid="{00000000-0005-0000-0000-00005C820000}"/>
    <cellStyle name="Comma 19 3 2" xfId="33652" xr:uid="{00000000-0005-0000-0000-00005D820000}"/>
    <cellStyle name="Comma 19 3 2 2" xfId="33653" xr:uid="{00000000-0005-0000-0000-00005E820000}"/>
    <cellStyle name="Comma 19 3 2_Essbase BS Tax Accounts EOY" xfId="33654" xr:uid="{00000000-0005-0000-0000-00005F820000}"/>
    <cellStyle name="Comma 19 3 3" xfId="33655" xr:uid="{00000000-0005-0000-0000-000060820000}"/>
    <cellStyle name="Comma 19 3 4" xfId="33656" xr:uid="{00000000-0005-0000-0000-000061820000}"/>
    <cellStyle name="Comma 19 3_Essbase BS Tax Accounts EOY" xfId="33657" xr:uid="{00000000-0005-0000-0000-000062820000}"/>
    <cellStyle name="Comma 19 4" xfId="33658" xr:uid="{00000000-0005-0000-0000-000063820000}"/>
    <cellStyle name="Comma 19 4 2" xfId="33659" xr:uid="{00000000-0005-0000-0000-000064820000}"/>
    <cellStyle name="Comma 19 4 3" xfId="33660" xr:uid="{00000000-0005-0000-0000-000065820000}"/>
    <cellStyle name="Comma 19 4_Essbase BS Tax Accounts EOY" xfId="33661" xr:uid="{00000000-0005-0000-0000-000066820000}"/>
    <cellStyle name="Comma 19 5" xfId="33662" xr:uid="{00000000-0005-0000-0000-000067820000}"/>
    <cellStyle name="Comma 19 6" xfId="33663" xr:uid="{00000000-0005-0000-0000-000068820000}"/>
    <cellStyle name="Comma 19 7" xfId="33664" xr:uid="{00000000-0005-0000-0000-000069820000}"/>
    <cellStyle name="Comma 19_Essbase BS Tax Accounts EOY" xfId="33665" xr:uid="{00000000-0005-0000-0000-00006A820000}"/>
    <cellStyle name="Comma 2" xfId="32" xr:uid="{00000000-0005-0000-0000-00006B820000}"/>
    <cellStyle name="Comma 2 2" xfId="33666" xr:uid="{00000000-0005-0000-0000-00006C820000}"/>
    <cellStyle name="Comma 2 2 2" xfId="33667" xr:uid="{00000000-0005-0000-0000-00006D820000}"/>
    <cellStyle name="Comma 2 2 2 2" xfId="33668" xr:uid="{00000000-0005-0000-0000-00006E820000}"/>
    <cellStyle name="Comma 2 2 2 2 2" xfId="33669" xr:uid="{00000000-0005-0000-0000-00006F820000}"/>
    <cellStyle name="Comma 2 2 2 2 2 2" xfId="33670" xr:uid="{00000000-0005-0000-0000-000070820000}"/>
    <cellStyle name="Comma 2 2 2 2 2 2 2" xfId="33671" xr:uid="{00000000-0005-0000-0000-000071820000}"/>
    <cellStyle name="Comma 2 2 2 2 2 2_Essbase BS Tax Accounts EOY" xfId="33672" xr:uid="{00000000-0005-0000-0000-000072820000}"/>
    <cellStyle name="Comma 2 2 2 2 2 3" xfId="33673" xr:uid="{00000000-0005-0000-0000-000073820000}"/>
    <cellStyle name="Comma 2 2 2 2 2_Essbase BS Tax Accounts EOY" xfId="33674" xr:uid="{00000000-0005-0000-0000-000074820000}"/>
    <cellStyle name="Comma 2 2 2 2 3" xfId="33675" xr:uid="{00000000-0005-0000-0000-000075820000}"/>
    <cellStyle name="Comma 2 2 2 2 3 2" xfId="33676" xr:uid="{00000000-0005-0000-0000-000076820000}"/>
    <cellStyle name="Comma 2 2 2 2 3_Essbase BS Tax Accounts EOY" xfId="33677" xr:uid="{00000000-0005-0000-0000-000077820000}"/>
    <cellStyle name="Comma 2 2 2 2 4" xfId="33678" xr:uid="{00000000-0005-0000-0000-000078820000}"/>
    <cellStyle name="Comma 2 2 2 2_Essbase BS Tax Accounts EOY" xfId="33679" xr:uid="{00000000-0005-0000-0000-000079820000}"/>
    <cellStyle name="Comma 2 2 2 3" xfId="33680" xr:uid="{00000000-0005-0000-0000-00007A820000}"/>
    <cellStyle name="Comma 2 2 2 3 2" xfId="33681" xr:uid="{00000000-0005-0000-0000-00007B820000}"/>
    <cellStyle name="Comma 2 2 2 3 2 2" xfId="33682" xr:uid="{00000000-0005-0000-0000-00007C820000}"/>
    <cellStyle name="Comma 2 2 2 3 2_Essbase BS Tax Accounts EOY" xfId="33683" xr:uid="{00000000-0005-0000-0000-00007D820000}"/>
    <cellStyle name="Comma 2 2 2 3 3" xfId="33684" xr:uid="{00000000-0005-0000-0000-00007E820000}"/>
    <cellStyle name="Comma 2 2 2 3_Essbase BS Tax Accounts EOY" xfId="33685" xr:uid="{00000000-0005-0000-0000-00007F820000}"/>
    <cellStyle name="Comma 2 2 2 4" xfId="33686" xr:uid="{00000000-0005-0000-0000-000080820000}"/>
    <cellStyle name="Comma 2 2 2 4 2" xfId="33687" xr:uid="{00000000-0005-0000-0000-000081820000}"/>
    <cellStyle name="Comma 2 2 2 4 3" xfId="33688" xr:uid="{00000000-0005-0000-0000-000082820000}"/>
    <cellStyle name="Comma 2 2 2 4_Essbase BS Tax Accounts EOY" xfId="33689" xr:uid="{00000000-0005-0000-0000-000083820000}"/>
    <cellStyle name="Comma 2 2 2 5" xfId="33690" xr:uid="{00000000-0005-0000-0000-000084820000}"/>
    <cellStyle name="Comma 2 2 2_Essbase BS Tax Accounts EOY" xfId="33691" xr:uid="{00000000-0005-0000-0000-000085820000}"/>
    <cellStyle name="Comma 2 2 3" xfId="33692" xr:uid="{00000000-0005-0000-0000-000086820000}"/>
    <cellStyle name="Comma 2 2 3 2" xfId="33693" xr:uid="{00000000-0005-0000-0000-000087820000}"/>
    <cellStyle name="Comma 2 2 3 2 2" xfId="33694" xr:uid="{00000000-0005-0000-0000-000088820000}"/>
    <cellStyle name="Comma 2 2 3 2 2 2" xfId="33695" xr:uid="{00000000-0005-0000-0000-000089820000}"/>
    <cellStyle name="Comma 2 2 3 2 2_Essbase BS Tax Accounts EOY" xfId="33696" xr:uid="{00000000-0005-0000-0000-00008A820000}"/>
    <cellStyle name="Comma 2 2 3 2 3" xfId="33697" xr:uid="{00000000-0005-0000-0000-00008B820000}"/>
    <cellStyle name="Comma 2 2 3 2_Essbase BS Tax Accounts EOY" xfId="33698" xr:uid="{00000000-0005-0000-0000-00008C820000}"/>
    <cellStyle name="Comma 2 2 3 3" xfId="33699" xr:uid="{00000000-0005-0000-0000-00008D820000}"/>
    <cellStyle name="Comma 2 2 3 3 2" xfId="33700" xr:uid="{00000000-0005-0000-0000-00008E820000}"/>
    <cellStyle name="Comma 2 2 3 3_Essbase BS Tax Accounts EOY" xfId="33701" xr:uid="{00000000-0005-0000-0000-00008F820000}"/>
    <cellStyle name="Comma 2 2 3 4" xfId="33702" xr:uid="{00000000-0005-0000-0000-000090820000}"/>
    <cellStyle name="Comma 2 2 3_Essbase BS Tax Accounts EOY" xfId="33703" xr:uid="{00000000-0005-0000-0000-000091820000}"/>
    <cellStyle name="Comma 2 2 4" xfId="33704" xr:uid="{00000000-0005-0000-0000-000092820000}"/>
    <cellStyle name="Comma 2 2 4 2" xfId="33705" xr:uid="{00000000-0005-0000-0000-000093820000}"/>
    <cellStyle name="Comma 2 2 4 2 2" xfId="33706" xr:uid="{00000000-0005-0000-0000-000094820000}"/>
    <cellStyle name="Comma 2 2 4 2_Essbase BS Tax Accounts EOY" xfId="33707" xr:uid="{00000000-0005-0000-0000-000095820000}"/>
    <cellStyle name="Comma 2 2 4 3" xfId="33708" xr:uid="{00000000-0005-0000-0000-000096820000}"/>
    <cellStyle name="Comma 2 2 4_Essbase BS Tax Accounts EOY" xfId="33709" xr:uid="{00000000-0005-0000-0000-000097820000}"/>
    <cellStyle name="Comma 2 2 5" xfId="33710" xr:uid="{00000000-0005-0000-0000-000098820000}"/>
    <cellStyle name="Comma 2 2 5 2" xfId="33711" xr:uid="{00000000-0005-0000-0000-000099820000}"/>
    <cellStyle name="Comma 2 2 5 3" xfId="33712" xr:uid="{00000000-0005-0000-0000-00009A820000}"/>
    <cellStyle name="Comma 2 2 5_Essbase BS Tax Accounts EOY" xfId="33713" xr:uid="{00000000-0005-0000-0000-00009B820000}"/>
    <cellStyle name="Comma 2 2 6" xfId="33714" xr:uid="{00000000-0005-0000-0000-00009C820000}"/>
    <cellStyle name="Comma 2 2 7" xfId="33715" xr:uid="{00000000-0005-0000-0000-00009D820000}"/>
    <cellStyle name="Comma 2 2_Essbase BS Tax Accounts EOY" xfId="33716" xr:uid="{00000000-0005-0000-0000-00009E820000}"/>
    <cellStyle name="Comma 2 3" xfId="33717" xr:uid="{00000000-0005-0000-0000-00009F820000}"/>
    <cellStyle name="Comma 2 3 2" xfId="33718" xr:uid="{00000000-0005-0000-0000-0000A0820000}"/>
    <cellStyle name="Comma 2 3 2 2" xfId="33719" xr:uid="{00000000-0005-0000-0000-0000A1820000}"/>
    <cellStyle name="Comma 2 3 2 2 2" xfId="33720" xr:uid="{00000000-0005-0000-0000-0000A2820000}"/>
    <cellStyle name="Comma 2 3 2 2 2 2" xfId="33721" xr:uid="{00000000-0005-0000-0000-0000A3820000}"/>
    <cellStyle name="Comma 2 3 2 2 2_Essbase BS Tax Accounts EOY" xfId="33722" xr:uid="{00000000-0005-0000-0000-0000A4820000}"/>
    <cellStyle name="Comma 2 3 2 2 3" xfId="33723" xr:uid="{00000000-0005-0000-0000-0000A5820000}"/>
    <cellStyle name="Comma 2 3 2 2_Essbase BS Tax Accounts EOY" xfId="33724" xr:uid="{00000000-0005-0000-0000-0000A6820000}"/>
    <cellStyle name="Comma 2 3 2 3" xfId="33725" xr:uid="{00000000-0005-0000-0000-0000A7820000}"/>
    <cellStyle name="Comma 2 3 2 3 2" xfId="33726" xr:uid="{00000000-0005-0000-0000-0000A8820000}"/>
    <cellStyle name="Comma 2 3 2 3_Essbase BS Tax Accounts EOY" xfId="33727" xr:uid="{00000000-0005-0000-0000-0000A9820000}"/>
    <cellStyle name="Comma 2 3 2 4" xfId="33728" xr:uid="{00000000-0005-0000-0000-0000AA820000}"/>
    <cellStyle name="Comma 2 3 2_Essbase BS Tax Accounts EOY" xfId="33729" xr:uid="{00000000-0005-0000-0000-0000AB820000}"/>
    <cellStyle name="Comma 2 3 3" xfId="33730" xr:uid="{00000000-0005-0000-0000-0000AC820000}"/>
    <cellStyle name="Comma 2 3 3 2" xfId="33731" xr:uid="{00000000-0005-0000-0000-0000AD820000}"/>
    <cellStyle name="Comma 2 3 3 2 2" xfId="33732" xr:uid="{00000000-0005-0000-0000-0000AE820000}"/>
    <cellStyle name="Comma 2 3 3 2_Essbase BS Tax Accounts EOY" xfId="33733" xr:uid="{00000000-0005-0000-0000-0000AF820000}"/>
    <cellStyle name="Comma 2 3 3 3" xfId="33734" xr:uid="{00000000-0005-0000-0000-0000B0820000}"/>
    <cellStyle name="Comma 2 3 3_Essbase BS Tax Accounts EOY" xfId="33735" xr:uid="{00000000-0005-0000-0000-0000B1820000}"/>
    <cellStyle name="Comma 2 3 4" xfId="33736" xr:uid="{00000000-0005-0000-0000-0000B2820000}"/>
    <cellStyle name="Comma 2 3 4 2" xfId="33737" xr:uid="{00000000-0005-0000-0000-0000B3820000}"/>
    <cellStyle name="Comma 2 3 4 3" xfId="33738" xr:uid="{00000000-0005-0000-0000-0000B4820000}"/>
    <cellStyle name="Comma 2 3 4_Essbase BS Tax Accounts EOY" xfId="33739" xr:uid="{00000000-0005-0000-0000-0000B5820000}"/>
    <cellStyle name="Comma 2 3 5" xfId="33740" xr:uid="{00000000-0005-0000-0000-0000B6820000}"/>
    <cellStyle name="Comma 2 3_Essbase BS Tax Accounts EOY" xfId="33741" xr:uid="{00000000-0005-0000-0000-0000B7820000}"/>
    <cellStyle name="Comma 2 4" xfId="33742" xr:uid="{00000000-0005-0000-0000-0000B8820000}"/>
    <cellStyle name="Comma 2 4 2" xfId="33743" xr:uid="{00000000-0005-0000-0000-0000B9820000}"/>
    <cellStyle name="Comma 2 4 2 2" xfId="33744" xr:uid="{00000000-0005-0000-0000-0000BA820000}"/>
    <cellStyle name="Comma 2 4 2 2 2" xfId="33745" xr:uid="{00000000-0005-0000-0000-0000BB820000}"/>
    <cellStyle name="Comma 2 4 2 2 2 2" xfId="33746" xr:uid="{00000000-0005-0000-0000-0000BC820000}"/>
    <cellStyle name="Comma 2 4 2 2 2_Essbase BS Tax Accounts EOY" xfId="33747" xr:uid="{00000000-0005-0000-0000-0000BD820000}"/>
    <cellStyle name="Comma 2 4 2 2 3" xfId="33748" xr:uid="{00000000-0005-0000-0000-0000BE820000}"/>
    <cellStyle name="Comma 2 4 2 2_Essbase BS Tax Accounts EOY" xfId="33749" xr:uid="{00000000-0005-0000-0000-0000BF820000}"/>
    <cellStyle name="Comma 2 4 2 3" xfId="33750" xr:uid="{00000000-0005-0000-0000-0000C0820000}"/>
    <cellStyle name="Comma 2 4 2 3 2" xfId="33751" xr:uid="{00000000-0005-0000-0000-0000C1820000}"/>
    <cellStyle name="Comma 2 4 2 3_Essbase BS Tax Accounts EOY" xfId="33752" xr:uid="{00000000-0005-0000-0000-0000C2820000}"/>
    <cellStyle name="Comma 2 4 2 4" xfId="33753" xr:uid="{00000000-0005-0000-0000-0000C3820000}"/>
    <cellStyle name="Comma 2 4 2_Essbase BS Tax Accounts EOY" xfId="33754" xr:uid="{00000000-0005-0000-0000-0000C4820000}"/>
    <cellStyle name="Comma 2 4 3" xfId="33755" xr:uid="{00000000-0005-0000-0000-0000C5820000}"/>
    <cellStyle name="Comma 2 4 3 2" xfId="33756" xr:uid="{00000000-0005-0000-0000-0000C6820000}"/>
    <cellStyle name="Comma 2 4 3 2 2" xfId="33757" xr:uid="{00000000-0005-0000-0000-0000C7820000}"/>
    <cellStyle name="Comma 2 4 3 2_Essbase BS Tax Accounts EOY" xfId="33758" xr:uid="{00000000-0005-0000-0000-0000C8820000}"/>
    <cellStyle name="Comma 2 4 3 3" xfId="33759" xr:uid="{00000000-0005-0000-0000-0000C9820000}"/>
    <cellStyle name="Comma 2 4 3_Essbase BS Tax Accounts EOY" xfId="33760" xr:uid="{00000000-0005-0000-0000-0000CA820000}"/>
    <cellStyle name="Comma 2 4 4" xfId="33761" xr:uid="{00000000-0005-0000-0000-0000CB820000}"/>
    <cellStyle name="Comma 2 4 4 2" xfId="33762" xr:uid="{00000000-0005-0000-0000-0000CC820000}"/>
    <cellStyle name="Comma 2 4 4_Essbase BS Tax Accounts EOY" xfId="33763" xr:uid="{00000000-0005-0000-0000-0000CD820000}"/>
    <cellStyle name="Comma 2 4 5" xfId="33764" xr:uid="{00000000-0005-0000-0000-0000CE820000}"/>
    <cellStyle name="Comma 2 4_Essbase BS Tax Accounts EOY" xfId="33765" xr:uid="{00000000-0005-0000-0000-0000CF820000}"/>
    <cellStyle name="Comma 2 5" xfId="33766" xr:uid="{00000000-0005-0000-0000-0000D0820000}"/>
    <cellStyle name="Comma 2 5 2" xfId="33767" xr:uid="{00000000-0005-0000-0000-0000D1820000}"/>
    <cellStyle name="Comma 2 5 2 2" xfId="33768" xr:uid="{00000000-0005-0000-0000-0000D2820000}"/>
    <cellStyle name="Comma 2 5 2_Essbase BS Tax Accounts EOY" xfId="33769" xr:uid="{00000000-0005-0000-0000-0000D3820000}"/>
    <cellStyle name="Comma 2 5 3" xfId="33770" xr:uid="{00000000-0005-0000-0000-0000D4820000}"/>
    <cellStyle name="Comma 2 5 4" xfId="33771" xr:uid="{00000000-0005-0000-0000-0000D5820000}"/>
    <cellStyle name="Comma 2 5 5" xfId="33772" xr:uid="{00000000-0005-0000-0000-0000D6820000}"/>
    <cellStyle name="Comma 2 5_Essbase BS Tax Accounts EOY" xfId="33773" xr:uid="{00000000-0005-0000-0000-0000D7820000}"/>
    <cellStyle name="Comma 2 6" xfId="33774" xr:uid="{00000000-0005-0000-0000-0000D8820000}"/>
    <cellStyle name="Comma 2 6 2" xfId="33775" xr:uid="{00000000-0005-0000-0000-0000D9820000}"/>
    <cellStyle name="Comma 2 6 3" xfId="33776" xr:uid="{00000000-0005-0000-0000-0000DA820000}"/>
    <cellStyle name="Comma 2 7" xfId="33777" xr:uid="{00000000-0005-0000-0000-0000DB820000}"/>
    <cellStyle name="Comma 2 8" xfId="33778" xr:uid="{00000000-0005-0000-0000-0000DC820000}"/>
    <cellStyle name="Comma 2 9" xfId="33779" xr:uid="{00000000-0005-0000-0000-0000DD820000}"/>
    <cellStyle name="Comma 2 9 2" xfId="33780" xr:uid="{00000000-0005-0000-0000-0000DE820000}"/>
    <cellStyle name="Comma 2_Cap Int Calc for IDR" xfId="33781" xr:uid="{00000000-0005-0000-0000-0000DF820000}"/>
    <cellStyle name="Comma 20" xfId="33782" xr:uid="{00000000-0005-0000-0000-0000E0820000}"/>
    <cellStyle name="Comma 20 2" xfId="33783" xr:uid="{00000000-0005-0000-0000-0000E1820000}"/>
    <cellStyle name="Comma 20 2 2" xfId="33784" xr:uid="{00000000-0005-0000-0000-0000E2820000}"/>
    <cellStyle name="Comma 20 2 2 2" xfId="33785" xr:uid="{00000000-0005-0000-0000-0000E3820000}"/>
    <cellStyle name="Comma 20 2 2 2 2" xfId="33786" xr:uid="{00000000-0005-0000-0000-0000E4820000}"/>
    <cellStyle name="Comma 20 2 2 2_Essbase BS Tax Accounts EOY" xfId="33787" xr:uid="{00000000-0005-0000-0000-0000E5820000}"/>
    <cellStyle name="Comma 20 2 2 3" xfId="33788" xr:uid="{00000000-0005-0000-0000-0000E6820000}"/>
    <cellStyle name="Comma 20 2 2_Essbase BS Tax Accounts EOY" xfId="33789" xr:uid="{00000000-0005-0000-0000-0000E7820000}"/>
    <cellStyle name="Comma 20 2 3" xfId="33790" xr:uid="{00000000-0005-0000-0000-0000E8820000}"/>
    <cellStyle name="Comma 20 2 3 2" xfId="33791" xr:uid="{00000000-0005-0000-0000-0000E9820000}"/>
    <cellStyle name="Comma 20 2 3_Essbase BS Tax Accounts EOY" xfId="33792" xr:uid="{00000000-0005-0000-0000-0000EA820000}"/>
    <cellStyle name="Comma 20 2 4" xfId="33793" xr:uid="{00000000-0005-0000-0000-0000EB820000}"/>
    <cellStyle name="Comma 20 2_Essbase BS Tax Accounts EOY" xfId="33794" xr:uid="{00000000-0005-0000-0000-0000EC820000}"/>
    <cellStyle name="Comma 20 3" xfId="33795" xr:uid="{00000000-0005-0000-0000-0000ED820000}"/>
    <cellStyle name="Comma 20 3 2" xfId="33796" xr:uid="{00000000-0005-0000-0000-0000EE820000}"/>
    <cellStyle name="Comma 20 3 2 2" xfId="33797" xr:uid="{00000000-0005-0000-0000-0000EF820000}"/>
    <cellStyle name="Comma 20 3 2_Essbase BS Tax Accounts EOY" xfId="33798" xr:uid="{00000000-0005-0000-0000-0000F0820000}"/>
    <cellStyle name="Comma 20 3 3" xfId="33799" xr:uid="{00000000-0005-0000-0000-0000F1820000}"/>
    <cellStyle name="Comma 20 3 4" xfId="33800" xr:uid="{00000000-0005-0000-0000-0000F2820000}"/>
    <cellStyle name="Comma 20 3_Essbase BS Tax Accounts EOY" xfId="33801" xr:uid="{00000000-0005-0000-0000-0000F3820000}"/>
    <cellStyle name="Comma 20 4" xfId="33802" xr:uid="{00000000-0005-0000-0000-0000F4820000}"/>
    <cellStyle name="Comma 20 4 2" xfId="33803" xr:uid="{00000000-0005-0000-0000-0000F5820000}"/>
    <cellStyle name="Comma 20 4 3" xfId="33804" xr:uid="{00000000-0005-0000-0000-0000F6820000}"/>
    <cellStyle name="Comma 20 4_Essbase BS Tax Accounts EOY" xfId="33805" xr:uid="{00000000-0005-0000-0000-0000F7820000}"/>
    <cellStyle name="Comma 20 5" xfId="33806" xr:uid="{00000000-0005-0000-0000-0000F8820000}"/>
    <cellStyle name="Comma 20 6" xfId="33807" xr:uid="{00000000-0005-0000-0000-0000F9820000}"/>
    <cellStyle name="Comma 20 7" xfId="33808" xr:uid="{00000000-0005-0000-0000-0000FA820000}"/>
    <cellStyle name="Comma 20_Essbase BS Tax Accounts EOY" xfId="33809" xr:uid="{00000000-0005-0000-0000-0000FB820000}"/>
    <cellStyle name="Comma 21" xfId="33810" xr:uid="{00000000-0005-0000-0000-0000FC820000}"/>
    <cellStyle name="Comma 21 2" xfId="33811" xr:uid="{00000000-0005-0000-0000-0000FD820000}"/>
    <cellStyle name="Comma 21 2 2" xfId="33812" xr:uid="{00000000-0005-0000-0000-0000FE820000}"/>
    <cellStyle name="Comma 21 2 2 2" xfId="33813" xr:uid="{00000000-0005-0000-0000-0000FF820000}"/>
    <cellStyle name="Comma 21 2 2 2 2" xfId="33814" xr:uid="{00000000-0005-0000-0000-000000830000}"/>
    <cellStyle name="Comma 21 2 2 2_Essbase BS Tax Accounts EOY" xfId="33815" xr:uid="{00000000-0005-0000-0000-000001830000}"/>
    <cellStyle name="Comma 21 2 2 3" xfId="33816" xr:uid="{00000000-0005-0000-0000-000002830000}"/>
    <cellStyle name="Comma 21 2 2_Essbase BS Tax Accounts EOY" xfId="33817" xr:uid="{00000000-0005-0000-0000-000003830000}"/>
    <cellStyle name="Comma 21 2 3" xfId="33818" xr:uid="{00000000-0005-0000-0000-000004830000}"/>
    <cellStyle name="Comma 21 2 3 2" xfId="33819" xr:uid="{00000000-0005-0000-0000-000005830000}"/>
    <cellStyle name="Comma 21 2 3_Essbase BS Tax Accounts EOY" xfId="33820" xr:uid="{00000000-0005-0000-0000-000006830000}"/>
    <cellStyle name="Comma 21 2 4" xfId="33821" xr:uid="{00000000-0005-0000-0000-000007830000}"/>
    <cellStyle name="Comma 21 2_Essbase BS Tax Accounts EOY" xfId="33822" xr:uid="{00000000-0005-0000-0000-000008830000}"/>
    <cellStyle name="Comma 21 3" xfId="33823" xr:uid="{00000000-0005-0000-0000-000009830000}"/>
    <cellStyle name="Comma 21 3 2" xfId="33824" xr:uid="{00000000-0005-0000-0000-00000A830000}"/>
    <cellStyle name="Comma 21 3 2 2" xfId="33825" xr:uid="{00000000-0005-0000-0000-00000B830000}"/>
    <cellStyle name="Comma 21 3 2_Essbase BS Tax Accounts EOY" xfId="33826" xr:uid="{00000000-0005-0000-0000-00000C830000}"/>
    <cellStyle name="Comma 21 3 3" xfId="33827" xr:uid="{00000000-0005-0000-0000-00000D830000}"/>
    <cellStyle name="Comma 21 3 4" xfId="33828" xr:uid="{00000000-0005-0000-0000-00000E830000}"/>
    <cellStyle name="Comma 21 3_Essbase BS Tax Accounts EOY" xfId="33829" xr:uid="{00000000-0005-0000-0000-00000F830000}"/>
    <cellStyle name="Comma 21 4" xfId="33830" xr:uid="{00000000-0005-0000-0000-000010830000}"/>
    <cellStyle name="Comma 21 4 2" xfId="33831" xr:uid="{00000000-0005-0000-0000-000011830000}"/>
    <cellStyle name="Comma 21 4 3" xfId="33832" xr:uid="{00000000-0005-0000-0000-000012830000}"/>
    <cellStyle name="Comma 21 4_Essbase BS Tax Accounts EOY" xfId="33833" xr:uid="{00000000-0005-0000-0000-000013830000}"/>
    <cellStyle name="Comma 21 5" xfId="33834" xr:uid="{00000000-0005-0000-0000-000014830000}"/>
    <cellStyle name="Comma 21 6" xfId="33835" xr:uid="{00000000-0005-0000-0000-000015830000}"/>
    <cellStyle name="Comma 21 7" xfId="33836" xr:uid="{00000000-0005-0000-0000-000016830000}"/>
    <cellStyle name="Comma 21_Essbase BS Tax Accounts EOY" xfId="33837" xr:uid="{00000000-0005-0000-0000-000017830000}"/>
    <cellStyle name="Comma 22" xfId="33838" xr:uid="{00000000-0005-0000-0000-000018830000}"/>
    <cellStyle name="Comma 22 2" xfId="33839" xr:uid="{00000000-0005-0000-0000-000019830000}"/>
    <cellStyle name="Comma 22 2 2" xfId="33840" xr:uid="{00000000-0005-0000-0000-00001A830000}"/>
    <cellStyle name="Comma 22 2 2 2" xfId="33841" xr:uid="{00000000-0005-0000-0000-00001B830000}"/>
    <cellStyle name="Comma 22 2 2 2 2" xfId="33842" xr:uid="{00000000-0005-0000-0000-00001C830000}"/>
    <cellStyle name="Comma 22 2 2 2_Essbase BS Tax Accounts EOY" xfId="33843" xr:uid="{00000000-0005-0000-0000-00001D830000}"/>
    <cellStyle name="Comma 22 2 2 3" xfId="33844" xr:uid="{00000000-0005-0000-0000-00001E830000}"/>
    <cellStyle name="Comma 22 2 2_Essbase BS Tax Accounts EOY" xfId="33845" xr:uid="{00000000-0005-0000-0000-00001F830000}"/>
    <cellStyle name="Comma 22 2 3" xfId="33846" xr:uid="{00000000-0005-0000-0000-000020830000}"/>
    <cellStyle name="Comma 22 2 3 2" xfId="33847" xr:uid="{00000000-0005-0000-0000-000021830000}"/>
    <cellStyle name="Comma 22 2 3_Essbase BS Tax Accounts EOY" xfId="33848" xr:uid="{00000000-0005-0000-0000-000022830000}"/>
    <cellStyle name="Comma 22 2 4" xfId="33849" xr:uid="{00000000-0005-0000-0000-000023830000}"/>
    <cellStyle name="Comma 22 2_Essbase BS Tax Accounts EOY" xfId="33850" xr:uid="{00000000-0005-0000-0000-000024830000}"/>
    <cellStyle name="Comma 22 3" xfId="33851" xr:uid="{00000000-0005-0000-0000-000025830000}"/>
    <cellStyle name="Comma 22 3 2" xfId="33852" xr:uid="{00000000-0005-0000-0000-000026830000}"/>
    <cellStyle name="Comma 22 3 2 2" xfId="33853" xr:uid="{00000000-0005-0000-0000-000027830000}"/>
    <cellStyle name="Comma 22 3 2_Essbase BS Tax Accounts EOY" xfId="33854" xr:uid="{00000000-0005-0000-0000-000028830000}"/>
    <cellStyle name="Comma 22 3 3" xfId="33855" xr:uid="{00000000-0005-0000-0000-000029830000}"/>
    <cellStyle name="Comma 22 3_Essbase BS Tax Accounts EOY" xfId="33856" xr:uid="{00000000-0005-0000-0000-00002A830000}"/>
    <cellStyle name="Comma 22 4" xfId="33857" xr:uid="{00000000-0005-0000-0000-00002B830000}"/>
    <cellStyle name="Comma 22 4 2" xfId="33858" xr:uid="{00000000-0005-0000-0000-00002C830000}"/>
    <cellStyle name="Comma 22 4 3" xfId="33859" xr:uid="{00000000-0005-0000-0000-00002D830000}"/>
    <cellStyle name="Comma 22 4_Essbase BS Tax Accounts EOY" xfId="33860" xr:uid="{00000000-0005-0000-0000-00002E830000}"/>
    <cellStyle name="Comma 22 5" xfId="33861" xr:uid="{00000000-0005-0000-0000-00002F830000}"/>
    <cellStyle name="Comma 22_Essbase BS Tax Accounts EOY" xfId="33862" xr:uid="{00000000-0005-0000-0000-000030830000}"/>
    <cellStyle name="Comma 23" xfId="33863" xr:uid="{00000000-0005-0000-0000-000031830000}"/>
    <cellStyle name="Comma 23 2" xfId="33864" xr:uid="{00000000-0005-0000-0000-000032830000}"/>
    <cellStyle name="Comma 23 2 2" xfId="33865" xr:uid="{00000000-0005-0000-0000-000033830000}"/>
    <cellStyle name="Comma 23 2 2 2" xfId="33866" xr:uid="{00000000-0005-0000-0000-000034830000}"/>
    <cellStyle name="Comma 23 2 2 2 2" xfId="33867" xr:uid="{00000000-0005-0000-0000-000035830000}"/>
    <cellStyle name="Comma 23 2 2 2_Essbase BS Tax Accounts EOY" xfId="33868" xr:uid="{00000000-0005-0000-0000-000036830000}"/>
    <cellStyle name="Comma 23 2 2 3" xfId="33869" xr:uid="{00000000-0005-0000-0000-000037830000}"/>
    <cellStyle name="Comma 23 2 2_Essbase BS Tax Accounts EOY" xfId="33870" xr:uid="{00000000-0005-0000-0000-000038830000}"/>
    <cellStyle name="Comma 23 2 3" xfId="33871" xr:uid="{00000000-0005-0000-0000-000039830000}"/>
    <cellStyle name="Comma 23 2 3 2" xfId="33872" xr:uid="{00000000-0005-0000-0000-00003A830000}"/>
    <cellStyle name="Comma 23 2 3_Essbase BS Tax Accounts EOY" xfId="33873" xr:uid="{00000000-0005-0000-0000-00003B830000}"/>
    <cellStyle name="Comma 23 2 4" xfId="33874" xr:uid="{00000000-0005-0000-0000-00003C830000}"/>
    <cellStyle name="Comma 23 2_Essbase BS Tax Accounts EOY" xfId="33875" xr:uid="{00000000-0005-0000-0000-00003D830000}"/>
    <cellStyle name="Comma 23 3" xfId="33876" xr:uid="{00000000-0005-0000-0000-00003E830000}"/>
    <cellStyle name="Comma 23 3 2" xfId="33877" xr:uid="{00000000-0005-0000-0000-00003F830000}"/>
    <cellStyle name="Comma 23 3 2 2" xfId="33878" xr:uid="{00000000-0005-0000-0000-000040830000}"/>
    <cellStyle name="Comma 23 3 2_Essbase BS Tax Accounts EOY" xfId="33879" xr:uid="{00000000-0005-0000-0000-000041830000}"/>
    <cellStyle name="Comma 23 3 3" xfId="33880" xr:uid="{00000000-0005-0000-0000-000042830000}"/>
    <cellStyle name="Comma 23 3_Essbase BS Tax Accounts EOY" xfId="33881" xr:uid="{00000000-0005-0000-0000-000043830000}"/>
    <cellStyle name="Comma 23 4" xfId="33882" xr:uid="{00000000-0005-0000-0000-000044830000}"/>
    <cellStyle name="Comma 23 4 2" xfId="33883" xr:uid="{00000000-0005-0000-0000-000045830000}"/>
    <cellStyle name="Comma 23 4 3" xfId="33884" xr:uid="{00000000-0005-0000-0000-000046830000}"/>
    <cellStyle name="Comma 23 4_Essbase BS Tax Accounts EOY" xfId="33885" xr:uid="{00000000-0005-0000-0000-000047830000}"/>
    <cellStyle name="Comma 23 5" xfId="33886" xr:uid="{00000000-0005-0000-0000-000048830000}"/>
    <cellStyle name="Comma 23_Essbase BS Tax Accounts EOY" xfId="33887" xr:uid="{00000000-0005-0000-0000-000049830000}"/>
    <cellStyle name="Comma 24" xfId="33888" xr:uid="{00000000-0005-0000-0000-00004A830000}"/>
    <cellStyle name="Comma 24 2" xfId="33889" xr:uid="{00000000-0005-0000-0000-00004B830000}"/>
    <cellStyle name="Comma 24 2 2" xfId="33890" xr:uid="{00000000-0005-0000-0000-00004C830000}"/>
    <cellStyle name="Comma 24 2 2 2" xfId="33891" xr:uid="{00000000-0005-0000-0000-00004D830000}"/>
    <cellStyle name="Comma 24 2 2 2 2" xfId="33892" xr:uid="{00000000-0005-0000-0000-00004E830000}"/>
    <cellStyle name="Comma 24 2 2 2_Essbase BS Tax Accounts EOY" xfId="33893" xr:uid="{00000000-0005-0000-0000-00004F830000}"/>
    <cellStyle name="Comma 24 2 2 3" xfId="33894" xr:uid="{00000000-0005-0000-0000-000050830000}"/>
    <cellStyle name="Comma 24 2 2_Essbase BS Tax Accounts EOY" xfId="33895" xr:uid="{00000000-0005-0000-0000-000051830000}"/>
    <cellStyle name="Comma 24 2 3" xfId="33896" xr:uid="{00000000-0005-0000-0000-000052830000}"/>
    <cellStyle name="Comma 24 2 3 2" xfId="33897" xr:uid="{00000000-0005-0000-0000-000053830000}"/>
    <cellStyle name="Comma 24 2 3 3" xfId="33898" xr:uid="{00000000-0005-0000-0000-000054830000}"/>
    <cellStyle name="Comma 24 2 3_Essbase BS Tax Accounts EOY" xfId="33899" xr:uid="{00000000-0005-0000-0000-000055830000}"/>
    <cellStyle name="Comma 24 2 4" xfId="33900" xr:uid="{00000000-0005-0000-0000-000056830000}"/>
    <cellStyle name="Comma 24 2_Essbase BS Tax Accounts EOY" xfId="33901" xr:uid="{00000000-0005-0000-0000-000057830000}"/>
    <cellStyle name="Comma 24 3" xfId="33902" xr:uid="{00000000-0005-0000-0000-000058830000}"/>
    <cellStyle name="Comma 24 3 2" xfId="33903" xr:uid="{00000000-0005-0000-0000-000059830000}"/>
    <cellStyle name="Comma 24 3 2 2" xfId="33904" xr:uid="{00000000-0005-0000-0000-00005A830000}"/>
    <cellStyle name="Comma 24 3 2_Essbase BS Tax Accounts EOY" xfId="33905" xr:uid="{00000000-0005-0000-0000-00005B830000}"/>
    <cellStyle name="Comma 24 3 3" xfId="33906" xr:uid="{00000000-0005-0000-0000-00005C830000}"/>
    <cellStyle name="Comma 24 3_Essbase BS Tax Accounts EOY" xfId="33907" xr:uid="{00000000-0005-0000-0000-00005D830000}"/>
    <cellStyle name="Comma 24 4" xfId="33908" xr:uid="{00000000-0005-0000-0000-00005E830000}"/>
    <cellStyle name="Comma 24 4 2" xfId="33909" xr:uid="{00000000-0005-0000-0000-00005F830000}"/>
    <cellStyle name="Comma 24 4 3" xfId="33910" xr:uid="{00000000-0005-0000-0000-000060830000}"/>
    <cellStyle name="Comma 24 4_Essbase BS Tax Accounts EOY" xfId="33911" xr:uid="{00000000-0005-0000-0000-000061830000}"/>
    <cellStyle name="Comma 24 5" xfId="33912" xr:uid="{00000000-0005-0000-0000-000062830000}"/>
    <cellStyle name="Comma 24_Essbase BS Tax Accounts EOY" xfId="33913" xr:uid="{00000000-0005-0000-0000-000063830000}"/>
    <cellStyle name="Comma 25" xfId="33914" xr:uid="{00000000-0005-0000-0000-000064830000}"/>
    <cellStyle name="Comma 25 2" xfId="33915" xr:uid="{00000000-0005-0000-0000-000065830000}"/>
    <cellStyle name="Comma 25 2 2" xfId="33916" xr:uid="{00000000-0005-0000-0000-000066830000}"/>
    <cellStyle name="Comma 25 2 2 2" xfId="33917" xr:uid="{00000000-0005-0000-0000-000067830000}"/>
    <cellStyle name="Comma 25 2 2 3" xfId="33918" xr:uid="{00000000-0005-0000-0000-000068830000}"/>
    <cellStyle name="Comma 25 2 2_Essbase BS Tax Accounts EOY" xfId="33919" xr:uid="{00000000-0005-0000-0000-000069830000}"/>
    <cellStyle name="Comma 25 2 3" xfId="33920" xr:uid="{00000000-0005-0000-0000-00006A830000}"/>
    <cellStyle name="Comma 25 2_Essbase BS Tax Accounts EOY" xfId="33921" xr:uid="{00000000-0005-0000-0000-00006B830000}"/>
    <cellStyle name="Comma 25 3" xfId="33922" xr:uid="{00000000-0005-0000-0000-00006C830000}"/>
    <cellStyle name="Comma 25 3 2" xfId="33923" xr:uid="{00000000-0005-0000-0000-00006D830000}"/>
    <cellStyle name="Comma 25 3 3" xfId="33924" xr:uid="{00000000-0005-0000-0000-00006E830000}"/>
    <cellStyle name="Comma 25 3_Essbase BS Tax Accounts EOY" xfId="33925" xr:uid="{00000000-0005-0000-0000-00006F830000}"/>
    <cellStyle name="Comma 25 4" xfId="33926" xr:uid="{00000000-0005-0000-0000-000070830000}"/>
    <cellStyle name="Comma 25_Essbase BS Tax Accounts EOY" xfId="33927" xr:uid="{00000000-0005-0000-0000-000071830000}"/>
    <cellStyle name="Comma 26" xfId="33928" xr:uid="{00000000-0005-0000-0000-000072830000}"/>
    <cellStyle name="Comma 26 2" xfId="33929" xr:uid="{00000000-0005-0000-0000-000073830000}"/>
    <cellStyle name="Comma 26 2 2" xfId="33930" xr:uid="{00000000-0005-0000-0000-000074830000}"/>
    <cellStyle name="Comma 26 2 2 2" xfId="33931" xr:uid="{00000000-0005-0000-0000-000075830000}"/>
    <cellStyle name="Comma 26 2 2 3" xfId="33932" xr:uid="{00000000-0005-0000-0000-000076830000}"/>
    <cellStyle name="Comma 26 2 2_Essbase BS Tax Accounts EOY" xfId="33933" xr:uid="{00000000-0005-0000-0000-000077830000}"/>
    <cellStyle name="Comma 26 2 3" xfId="33934" xr:uid="{00000000-0005-0000-0000-000078830000}"/>
    <cellStyle name="Comma 26 2_Essbase BS Tax Accounts EOY" xfId="33935" xr:uid="{00000000-0005-0000-0000-000079830000}"/>
    <cellStyle name="Comma 26 3" xfId="33936" xr:uid="{00000000-0005-0000-0000-00007A830000}"/>
    <cellStyle name="Comma 26 3 2" xfId="33937" xr:uid="{00000000-0005-0000-0000-00007B830000}"/>
    <cellStyle name="Comma 26 3 3" xfId="33938" xr:uid="{00000000-0005-0000-0000-00007C830000}"/>
    <cellStyle name="Comma 26 3_Essbase BS Tax Accounts EOY" xfId="33939" xr:uid="{00000000-0005-0000-0000-00007D830000}"/>
    <cellStyle name="Comma 26 4" xfId="33940" xr:uid="{00000000-0005-0000-0000-00007E830000}"/>
    <cellStyle name="Comma 26_Essbase BS Tax Accounts EOY" xfId="33941" xr:uid="{00000000-0005-0000-0000-00007F830000}"/>
    <cellStyle name="Comma 27" xfId="33942" xr:uid="{00000000-0005-0000-0000-000080830000}"/>
    <cellStyle name="Comma 27 2" xfId="33943" xr:uid="{00000000-0005-0000-0000-000081830000}"/>
    <cellStyle name="Comma 27 2 2" xfId="33944" xr:uid="{00000000-0005-0000-0000-000082830000}"/>
    <cellStyle name="Comma 27 2 2 2" xfId="33945" xr:uid="{00000000-0005-0000-0000-000083830000}"/>
    <cellStyle name="Comma 27 2 2 3" xfId="33946" xr:uid="{00000000-0005-0000-0000-000084830000}"/>
    <cellStyle name="Comma 27 2 2_Essbase BS Tax Accounts EOY" xfId="33947" xr:uid="{00000000-0005-0000-0000-000085830000}"/>
    <cellStyle name="Comma 27 2 3" xfId="33948" xr:uid="{00000000-0005-0000-0000-000086830000}"/>
    <cellStyle name="Comma 27 2_Essbase BS Tax Accounts EOY" xfId="33949" xr:uid="{00000000-0005-0000-0000-000087830000}"/>
    <cellStyle name="Comma 27 3" xfId="33950" xr:uid="{00000000-0005-0000-0000-000088830000}"/>
    <cellStyle name="Comma 27 3 2" xfId="33951" xr:uid="{00000000-0005-0000-0000-000089830000}"/>
    <cellStyle name="Comma 27 3 3" xfId="33952" xr:uid="{00000000-0005-0000-0000-00008A830000}"/>
    <cellStyle name="Comma 27 3_Essbase BS Tax Accounts EOY" xfId="33953" xr:uid="{00000000-0005-0000-0000-00008B830000}"/>
    <cellStyle name="Comma 27 4" xfId="33954" xr:uid="{00000000-0005-0000-0000-00008C830000}"/>
    <cellStyle name="Comma 27_Essbase BS Tax Accounts EOY" xfId="33955" xr:uid="{00000000-0005-0000-0000-00008D830000}"/>
    <cellStyle name="Comma 28" xfId="33956" xr:uid="{00000000-0005-0000-0000-00008E830000}"/>
    <cellStyle name="Comma 28 2" xfId="33957" xr:uid="{00000000-0005-0000-0000-00008F830000}"/>
    <cellStyle name="Comma 28 2 2" xfId="33958" xr:uid="{00000000-0005-0000-0000-000090830000}"/>
    <cellStyle name="Comma 28 2 2 2" xfId="33959" xr:uid="{00000000-0005-0000-0000-000091830000}"/>
    <cellStyle name="Comma 28 2 2 3" xfId="33960" xr:uid="{00000000-0005-0000-0000-000092830000}"/>
    <cellStyle name="Comma 28 2 2_Essbase BS Tax Accounts EOY" xfId="33961" xr:uid="{00000000-0005-0000-0000-000093830000}"/>
    <cellStyle name="Comma 28 2 3" xfId="33962" xr:uid="{00000000-0005-0000-0000-000094830000}"/>
    <cellStyle name="Comma 28 2_Essbase BS Tax Accounts EOY" xfId="33963" xr:uid="{00000000-0005-0000-0000-000095830000}"/>
    <cellStyle name="Comma 28 3" xfId="33964" xr:uid="{00000000-0005-0000-0000-000096830000}"/>
    <cellStyle name="Comma 28 3 2" xfId="33965" xr:uid="{00000000-0005-0000-0000-000097830000}"/>
    <cellStyle name="Comma 28 3 3" xfId="33966" xr:uid="{00000000-0005-0000-0000-000098830000}"/>
    <cellStyle name="Comma 28 3_Essbase BS Tax Accounts EOY" xfId="33967" xr:uid="{00000000-0005-0000-0000-000099830000}"/>
    <cellStyle name="Comma 28 4" xfId="33968" xr:uid="{00000000-0005-0000-0000-00009A830000}"/>
    <cellStyle name="Comma 28_Essbase BS Tax Accounts EOY" xfId="33969" xr:uid="{00000000-0005-0000-0000-00009B830000}"/>
    <cellStyle name="Comma 29" xfId="33970" xr:uid="{00000000-0005-0000-0000-00009C830000}"/>
    <cellStyle name="Comma 29 2" xfId="33971" xr:uid="{00000000-0005-0000-0000-00009D830000}"/>
    <cellStyle name="Comma 29 2 2" xfId="33972" xr:uid="{00000000-0005-0000-0000-00009E830000}"/>
    <cellStyle name="Comma 29 2 2 2" xfId="33973" xr:uid="{00000000-0005-0000-0000-00009F830000}"/>
    <cellStyle name="Comma 29 2 2 2 2" xfId="33974" xr:uid="{00000000-0005-0000-0000-0000A0830000}"/>
    <cellStyle name="Comma 29 2 2 2_Essbase BS Tax Accounts EOY" xfId="33975" xr:uid="{00000000-0005-0000-0000-0000A1830000}"/>
    <cellStyle name="Comma 29 2 2 3" xfId="33976" xr:uid="{00000000-0005-0000-0000-0000A2830000}"/>
    <cellStyle name="Comma 29 2 2_Essbase BS Tax Accounts EOY" xfId="33977" xr:uid="{00000000-0005-0000-0000-0000A3830000}"/>
    <cellStyle name="Comma 29 2 3" xfId="33978" xr:uid="{00000000-0005-0000-0000-0000A4830000}"/>
    <cellStyle name="Comma 29 2 3 2" xfId="33979" xr:uid="{00000000-0005-0000-0000-0000A5830000}"/>
    <cellStyle name="Comma 29 2 3_Essbase BS Tax Accounts EOY" xfId="33980" xr:uid="{00000000-0005-0000-0000-0000A6830000}"/>
    <cellStyle name="Comma 29 2 4" xfId="33981" xr:uid="{00000000-0005-0000-0000-0000A7830000}"/>
    <cellStyle name="Comma 29 2_Essbase BS Tax Accounts EOY" xfId="33982" xr:uid="{00000000-0005-0000-0000-0000A8830000}"/>
    <cellStyle name="Comma 29 3" xfId="33983" xr:uid="{00000000-0005-0000-0000-0000A9830000}"/>
    <cellStyle name="Comma 29 3 2" xfId="33984" xr:uid="{00000000-0005-0000-0000-0000AA830000}"/>
    <cellStyle name="Comma 29 3 2 2" xfId="33985" xr:uid="{00000000-0005-0000-0000-0000AB830000}"/>
    <cellStyle name="Comma 29 3 2_Essbase BS Tax Accounts EOY" xfId="33986" xr:uid="{00000000-0005-0000-0000-0000AC830000}"/>
    <cellStyle name="Comma 29 3 3" xfId="33987" xr:uid="{00000000-0005-0000-0000-0000AD830000}"/>
    <cellStyle name="Comma 29 3_Essbase BS Tax Accounts EOY" xfId="33988" xr:uid="{00000000-0005-0000-0000-0000AE830000}"/>
    <cellStyle name="Comma 29 4" xfId="33989" xr:uid="{00000000-0005-0000-0000-0000AF830000}"/>
    <cellStyle name="Comma 29 4 2" xfId="33990" xr:uid="{00000000-0005-0000-0000-0000B0830000}"/>
    <cellStyle name="Comma 29 4 3" xfId="33991" xr:uid="{00000000-0005-0000-0000-0000B1830000}"/>
    <cellStyle name="Comma 29 4_Essbase BS Tax Accounts EOY" xfId="33992" xr:uid="{00000000-0005-0000-0000-0000B2830000}"/>
    <cellStyle name="Comma 29 5" xfId="33993" xr:uid="{00000000-0005-0000-0000-0000B3830000}"/>
    <cellStyle name="Comma 29_Essbase BS Tax Accounts EOY" xfId="33994" xr:uid="{00000000-0005-0000-0000-0000B4830000}"/>
    <cellStyle name="Comma 3" xfId="33" xr:uid="{00000000-0005-0000-0000-0000B5830000}"/>
    <cellStyle name="Comma 3 10" xfId="33995" xr:uid="{00000000-0005-0000-0000-0000B6830000}"/>
    <cellStyle name="Comma 3 10 2" xfId="33996" xr:uid="{00000000-0005-0000-0000-0000B7830000}"/>
    <cellStyle name="Comma 3 10 2 2" xfId="33997" xr:uid="{00000000-0005-0000-0000-0000B8830000}"/>
    <cellStyle name="Comma 3 10 2 2 2" xfId="33998" xr:uid="{00000000-0005-0000-0000-0000B9830000}"/>
    <cellStyle name="Comma 3 10 2 2 2 2" xfId="33999" xr:uid="{00000000-0005-0000-0000-0000BA830000}"/>
    <cellStyle name="Comma 3 10 2 2 2 2 2" xfId="34000" xr:uid="{00000000-0005-0000-0000-0000BB830000}"/>
    <cellStyle name="Comma 3 10 2 2 2 2_Essbase BS Tax Accounts EOY" xfId="34001" xr:uid="{00000000-0005-0000-0000-0000BC830000}"/>
    <cellStyle name="Comma 3 10 2 2 2 3" xfId="34002" xr:uid="{00000000-0005-0000-0000-0000BD830000}"/>
    <cellStyle name="Comma 3 10 2 2 2_Essbase BS Tax Accounts EOY" xfId="34003" xr:uid="{00000000-0005-0000-0000-0000BE830000}"/>
    <cellStyle name="Comma 3 10 2 2 3" xfId="34004" xr:uid="{00000000-0005-0000-0000-0000BF830000}"/>
    <cellStyle name="Comma 3 10 2 2 3 2" xfId="34005" xr:uid="{00000000-0005-0000-0000-0000C0830000}"/>
    <cellStyle name="Comma 3 10 2 2 3_Essbase BS Tax Accounts EOY" xfId="34006" xr:uid="{00000000-0005-0000-0000-0000C1830000}"/>
    <cellStyle name="Comma 3 10 2 2 4" xfId="34007" xr:uid="{00000000-0005-0000-0000-0000C2830000}"/>
    <cellStyle name="Comma 3 10 2 2_Essbase BS Tax Accounts EOY" xfId="34008" xr:uid="{00000000-0005-0000-0000-0000C3830000}"/>
    <cellStyle name="Comma 3 10 2 3" xfId="34009" xr:uid="{00000000-0005-0000-0000-0000C4830000}"/>
    <cellStyle name="Comma 3 10 2 3 2" xfId="34010" xr:uid="{00000000-0005-0000-0000-0000C5830000}"/>
    <cellStyle name="Comma 3 10 2 3 2 2" xfId="34011" xr:uid="{00000000-0005-0000-0000-0000C6830000}"/>
    <cellStyle name="Comma 3 10 2 3 2_Essbase BS Tax Accounts EOY" xfId="34012" xr:uid="{00000000-0005-0000-0000-0000C7830000}"/>
    <cellStyle name="Comma 3 10 2 3 3" xfId="34013" xr:uid="{00000000-0005-0000-0000-0000C8830000}"/>
    <cellStyle name="Comma 3 10 2 3_Essbase BS Tax Accounts EOY" xfId="34014" xr:uid="{00000000-0005-0000-0000-0000C9830000}"/>
    <cellStyle name="Comma 3 10 2 4" xfId="34015" xr:uid="{00000000-0005-0000-0000-0000CA830000}"/>
    <cellStyle name="Comma 3 10 2 4 2" xfId="34016" xr:uid="{00000000-0005-0000-0000-0000CB830000}"/>
    <cellStyle name="Comma 3 10 2 4 3" xfId="34017" xr:uid="{00000000-0005-0000-0000-0000CC830000}"/>
    <cellStyle name="Comma 3 10 2 4_Essbase BS Tax Accounts EOY" xfId="34018" xr:uid="{00000000-0005-0000-0000-0000CD830000}"/>
    <cellStyle name="Comma 3 10 2 5" xfId="34019" xr:uid="{00000000-0005-0000-0000-0000CE830000}"/>
    <cellStyle name="Comma 3 10 2_Essbase BS Tax Accounts EOY" xfId="34020" xr:uid="{00000000-0005-0000-0000-0000CF830000}"/>
    <cellStyle name="Comma 3 10 3" xfId="34021" xr:uid="{00000000-0005-0000-0000-0000D0830000}"/>
    <cellStyle name="Comma 3 10 3 2" xfId="34022" xr:uid="{00000000-0005-0000-0000-0000D1830000}"/>
    <cellStyle name="Comma 3 10 3 2 2" xfId="34023" xr:uid="{00000000-0005-0000-0000-0000D2830000}"/>
    <cellStyle name="Comma 3 10 3 2 2 2" xfId="34024" xr:uid="{00000000-0005-0000-0000-0000D3830000}"/>
    <cellStyle name="Comma 3 10 3 2 2_Essbase BS Tax Accounts EOY" xfId="34025" xr:uid="{00000000-0005-0000-0000-0000D4830000}"/>
    <cellStyle name="Comma 3 10 3 2 3" xfId="34026" xr:uid="{00000000-0005-0000-0000-0000D5830000}"/>
    <cellStyle name="Comma 3 10 3 2_Essbase BS Tax Accounts EOY" xfId="34027" xr:uid="{00000000-0005-0000-0000-0000D6830000}"/>
    <cellStyle name="Comma 3 10 3 3" xfId="34028" xr:uid="{00000000-0005-0000-0000-0000D7830000}"/>
    <cellStyle name="Comma 3 10 3 3 2" xfId="34029" xr:uid="{00000000-0005-0000-0000-0000D8830000}"/>
    <cellStyle name="Comma 3 10 3 3_Essbase BS Tax Accounts EOY" xfId="34030" xr:uid="{00000000-0005-0000-0000-0000D9830000}"/>
    <cellStyle name="Comma 3 10 3 4" xfId="34031" xr:uid="{00000000-0005-0000-0000-0000DA830000}"/>
    <cellStyle name="Comma 3 10 3_Essbase BS Tax Accounts EOY" xfId="34032" xr:uid="{00000000-0005-0000-0000-0000DB830000}"/>
    <cellStyle name="Comma 3 10 4" xfId="34033" xr:uid="{00000000-0005-0000-0000-0000DC830000}"/>
    <cellStyle name="Comma 3 10 4 2" xfId="34034" xr:uid="{00000000-0005-0000-0000-0000DD830000}"/>
    <cellStyle name="Comma 3 10 4 2 2" xfId="34035" xr:uid="{00000000-0005-0000-0000-0000DE830000}"/>
    <cellStyle name="Comma 3 10 4 2_Essbase BS Tax Accounts EOY" xfId="34036" xr:uid="{00000000-0005-0000-0000-0000DF830000}"/>
    <cellStyle name="Comma 3 10 4 3" xfId="34037" xr:uid="{00000000-0005-0000-0000-0000E0830000}"/>
    <cellStyle name="Comma 3 10 4_Essbase BS Tax Accounts EOY" xfId="34038" xr:uid="{00000000-0005-0000-0000-0000E1830000}"/>
    <cellStyle name="Comma 3 10 5" xfId="34039" xr:uid="{00000000-0005-0000-0000-0000E2830000}"/>
    <cellStyle name="Comma 3 10 5 2" xfId="34040" xr:uid="{00000000-0005-0000-0000-0000E3830000}"/>
    <cellStyle name="Comma 3 10 5 3" xfId="34041" xr:uid="{00000000-0005-0000-0000-0000E4830000}"/>
    <cellStyle name="Comma 3 10 5_Essbase BS Tax Accounts EOY" xfId="34042" xr:uid="{00000000-0005-0000-0000-0000E5830000}"/>
    <cellStyle name="Comma 3 10 6" xfId="34043" xr:uid="{00000000-0005-0000-0000-0000E6830000}"/>
    <cellStyle name="Comma 3 10_Essbase BS Tax Accounts EOY" xfId="34044" xr:uid="{00000000-0005-0000-0000-0000E7830000}"/>
    <cellStyle name="Comma 3 11" xfId="34045" xr:uid="{00000000-0005-0000-0000-0000E8830000}"/>
    <cellStyle name="Comma 3 11 2" xfId="34046" xr:uid="{00000000-0005-0000-0000-0000E9830000}"/>
    <cellStyle name="Comma 3 11 2 2" xfId="34047" xr:uid="{00000000-0005-0000-0000-0000EA830000}"/>
    <cellStyle name="Comma 3 11 2 2 2" xfId="34048" xr:uid="{00000000-0005-0000-0000-0000EB830000}"/>
    <cellStyle name="Comma 3 11 2 2 2 2" xfId="34049" xr:uid="{00000000-0005-0000-0000-0000EC830000}"/>
    <cellStyle name="Comma 3 11 2 2 2 2 2" xfId="34050" xr:uid="{00000000-0005-0000-0000-0000ED830000}"/>
    <cellStyle name="Comma 3 11 2 2 2 2_Essbase BS Tax Accounts EOY" xfId="34051" xr:uid="{00000000-0005-0000-0000-0000EE830000}"/>
    <cellStyle name="Comma 3 11 2 2 2 3" xfId="34052" xr:uid="{00000000-0005-0000-0000-0000EF830000}"/>
    <cellStyle name="Comma 3 11 2 2 2_Essbase BS Tax Accounts EOY" xfId="34053" xr:uid="{00000000-0005-0000-0000-0000F0830000}"/>
    <cellStyle name="Comma 3 11 2 2 3" xfId="34054" xr:uid="{00000000-0005-0000-0000-0000F1830000}"/>
    <cellStyle name="Comma 3 11 2 2 3 2" xfId="34055" xr:uid="{00000000-0005-0000-0000-0000F2830000}"/>
    <cellStyle name="Comma 3 11 2 2 3_Essbase BS Tax Accounts EOY" xfId="34056" xr:uid="{00000000-0005-0000-0000-0000F3830000}"/>
    <cellStyle name="Comma 3 11 2 2 4" xfId="34057" xr:uid="{00000000-0005-0000-0000-0000F4830000}"/>
    <cellStyle name="Comma 3 11 2 2_Essbase BS Tax Accounts EOY" xfId="34058" xr:uid="{00000000-0005-0000-0000-0000F5830000}"/>
    <cellStyle name="Comma 3 11 2 3" xfId="34059" xr:uid="{00000000-0005-0000-0000-0000F6830000}"/>
    <cellStyle name="Comma 3 11 2 3 2" xfId="34060" xr:uid="{00000000-0005-0000-0000-0000F7830000}"/>
    <cellStyle name="Comma 3 11 2 3 2 2" xfId="34061" xr:uid="{00000000-0005-0000-0000-0000F8830000}"/>
    <cellStyle name="Comma 3 11 2 3 2_Essbase BS Tax Accounts EOY" xfId="34062" xr:uid="{00000000-0005-0000-0000-0000F9830000}"/>
    <cellStyle name="Comma 3 11 2 3 3" xfId="34063" xr:uid="{00000000-0005-0000-0000-0000FA830000}"/>
    <cellStyle name="Comma 3 11 2 3_Essbase BS Tax Accounts EOY" xfId="34064" xr:uid="{00000000-0005-0000-0000-0000FB830000}"/>
    <cellStyle name="Comma 3 11 2 4" xfId="34065" xr:uid="{00000000-0005-0000-0000-0000FC830000}"/>
    <cellStyle name="Comma 3 11 2 4 2" xfId="34066" xr:uid="{00000000-0005-0000-0000-0000FD830000}"/>
    <cellStyle name="Comma 3 11 2 4 3" xfId="34067" xr:uid="{00000000-0005-0000-0000-0000FE830000}"/>
    <cellStyle name="Comma 3 11 2 4_Essbase BS Tax Accounts EOY" xfId="34068" xr:uid="{00000000-0005-0000-0000-0000FF830000}"/>
    <cellStyle name="Comma 3 11 2 5" xfId="34069" xr:uid="{00000000-0005-0000-0000-000000840000}"/>
    <cellStyle name="Comma 3 11 2_Essbase BS Tax Accounts EOY" xfId="34070" xr:uid="{00000000-0005-0000-0000-000001840000}"/>
    <cellStyle name="Comma 3 11 3" xfId="34071" xr:uid="{00000000-0005-0000-0000-000002840000}"/>
    <cellStyle name="Comma 3 11 3 2" xfId="34072" xr:uid="{00000000-0005-0000-0000-000003840000}"/>
    <cellStyle name="Comma 3 11 3 2 2" xfId="34073" xr:uid="{00000000-0005-0000-0000-000004840000}"/>
    <cellStyle name="Comma 3 11 3 2 2 2" xfId="34074" xr:uid="{00000000-0005-0000-0000-000005840000}"/>
    <cellStyle name="Comma 3 11 3 2 2_Essbase BS Tax Accounts EOY" xfId="34075" xr:uid="{00000000-0005-0000-0000-000006840000}"/>
    <cellStyle name="Comma 3 11 3 2 3" xfId="34076" xr:uid="{00000000-0005-0000-0000-000007840000}"/>
    <cellStyle name="Comma 3 11 3 2_Essbase BS Tax Accounts EOY" xfId="34077" xr:uid="{00000000-0005-0000-0000-000008840000}"/>
    <cellStyle name="Comma 3 11 3 3" xfId="34078" xr:uid="{00000000-0005-0000-0000-000009840000}"/>
    <cellStyle name="Comma 3 11 3 3 2" xfId="34079" xr:uid="{00000000-0005-0000-0000-00000A840000}"/>
    <cellStyle name="Comma 3 11 3 3_Essbase BS Tax Accounts EOY" xfId="34080" xr:uid="{00000000-0005-0000-0000-00000B840000}"/>
    <cellStyle name="Comma 3 11 3 4" xfId="34081" xr:uid="{00000000-0005-0000-0000-00000C840000}"/>
    <cellStyle name="Comma 3 11 3_Essbase BS Tax Accounts EOY" xfId="34082" xr:uid="{00000000-0005-0000-0000-00000D840000}"/>
    <cellStyle name="Comma 3 11 4" xfId="34083" xr:uid="{00000000-0005-0000-0000-00000E840000}"/>
    <cellStyle name="Comma 3 11 4 2" xfId="34084" xr:uid="{00000000-0005-0000-0000-00000F840000}"/>
    <cellStyle name="Comma 3 11 4 2 2" xfId="34085" xr:uid="{00000000-0005-0000-0000-000010840000}"/>
    <cellStyle name="Comma 3 11 4 2_Essbase BS Tax Accounts EOY" xfId="34086" xr:uid="{00000000-0005-0000-0000-000011840000}"/>
    <cellStyle name="Comma 3 11 4 3" xfId="34087" xr:uid="{00000000-0005-0000-0000-000012840000}"/>
    <cellStyle name="Comma 3 11 4_Essbase BS Tax Accounts EOY" xfId="34088" xr:uid="{00000000-0005-0000-0000-000013840000}"/>
    <cellStyle name="Comma 3 11 5" xfId="34089" xr:uid="{00000000-0005-0000-0000-000014840000}"/>
    <cellStyle name="Comma 3 11 5 2" xfId="34090" xr:uid="{00000000-0005-0000-0000-000015840000}"/>
    <cellStyle name="Comma 3 11 5 3" xfId="34091" xr:uid="{00000000-0005-0000-0000-000016840000}"/>
    <cellStyle name="Comma 3 11 5_Essbase BS Tax Accounts EOY" xfId="34092" xr:uid="{00000000-0005-0000-0000-000017840000}"/>
    <cellStyle name="Comma 3 11 6" xfId="34093" xr:uid="{00000000-0005-0000-0000-000018840000}"/>
    <cellStyle name="Comma 3 11_Essbase BS Tax Accounts EOY" xfId="34094" xr:uid="{00000000-0005-0000-0000-000019840000}"/>
    <cellStyle name="Comma 3 12" xfId="34095" xr:uid="{00000000-0005-0000-0000-00001A840000}"/>
    <cellStyle name="Comma 3 12 2" xfId="34096" xr:uid="{00000000-0005-0000-0000-00001B840000}"/>
    <cellStyle name="Comma 3 12 2 2" xfId="34097" xr:uid="{00000000-0005-0000-0000-00001C840000}"/>
    <cellStyle name="Comma 3 12 2 2 2" xfId="34098" xr:uid="{00000000-0005-0000-0000-00001D840000}"/>
    <cellStyle name="Comma 3 12 2 2 2 2" xfId="34099" xr:uid="{00000000-0005-0000-0000-00001E840000}"/>
    <cellStyle name="Comma 3 12 2 2 2 2 2" xfId="34100" xr:uid="{00000000-0005-0000-0000-00001F840000}"/>
    <cellStyle name="Comma 3 12 2 2 2 2_Essbase BS Tax Accounts EOY" xfId="34101" xr:uid="{00000000-0005-0000-0000-000020840000}"/>
    <cellStyle name="Comma 3 12 2 2 2 3" xfId="34102" xr:uid="{00000000-0005-0000-0000-000021840000}"/>
    <cellStyle name="Comma 3 12 2 2 2_Essbase BS Tax Accounts EOY" xfId="34103" xr:uid="{00000000-0005-0000-0000-000022840000}"/>
    <cellStyle name="Comma 3 12 2 2 3" xfId="34104" xr:uid="{00000000-0005-0000-0000-000023840000}"/>
    <cellStyle name="Comma 3 12 2 2 3 2" xfId="34105" xr:uid="{00000000-0005-0000-0000-000024840000}"/>
    <cellStyle name="Comma 3 12 2 2 3_Essbase BS Tax Accounts EOY" xfId="34106" xr:uid="{00000000-0005-0000-0000-000025840000}"/>
    <cellStyle name="Comma 3 12 2 2 4" xfId="34107" xr:uid="{00000000-0005-0000-0000-000026840000}"/>
    <cellStyle name="Comma 3 12 2 2_Essbase BS Tax Accounts EOY" xfId="34108" xr:uid="{00000000-0005-0000-0000-000027840000}"/>
    <cellStyle name="Comma 3 12 2 3" xfId="34109" xr:uid="{00000000-0005-0000-0000-000028840000}"/>
    <cellStyle name="Comma 3 12 2 3 2" xfId="34110" xr:uid="{00000000-0005-0000-0000-000029840000}"/>
    <cellStyle name="Comma 3 12 2 3 2 2" xfId="34111" xr:uid="{00000000-0005-0000-0000-00002A840000}"/>
    <cellStyle name="Comma 3 12 2 3 2_Essbase BS Tax Accounts EOY" xfId="34112" xr:uid="{00000000-0005-0000-0000-00002B840000}"/>
    <cellStyle name="Comma 3 12 2 3 3" xfId="34113" xr:uid="{00000000-0005-0000-0000-00002C840000}"/>
    <cellStyle name="Comma 3 12 2 3_Essbase BS Tax Accounts EOY" xfId="34114" xr:uid="{00000000-0005-0000-0000-00002D840000}"/>
    <cellStyle name="Comma 3 12 2 4" xfId="34115" xr:uid="{00000000-0005-0000-0000-00002E840000}"/>
    <cellStyle name="Comma 3 12 2 4 2" xfId="34116" xr:uid="{00000000-0005-0000-0000-00002F840000}"/>
    <cellStyle name="Comma 3 12 2 4 3" xfId="34117" xr:uid="{00000000-0005-0000-0000-000030840000}"/>
    <cellStyle name="Comma 3 12 2 4_Essbase BS Tax Accounts EOY" xfId="34118" xr:uid="{00000000-0005-0000-0000-000031840000}"/>
    <cellStyle name="Comma 3 12 2 5" xfId="34119" xr:uid="{00000000-0005-0000-0000-000032840000}"/>
    <cellStyle name="Comma 3 12 2_Essbase BS Tax Accounts EOY" xfId="34120" xr:uid="{00000000-0005-0000-0000-000033840000}"/>
    <cellStyle name="Comma 3 12 3" xfId="34121" xr:uid="{00000000-0005-0000-0000-000034840000}"/>
    <cellStyle name="Comma 3 12 3 2" xfId="34122" xr:uid="{00000000-0005-0000-0000-000035840000}"/>
    <cellStyle name="Comma 3 12 3 2 2" xfId="34123" xr:uid="{00000000-0005-0000-0000-000036840000}"/>
    <cellStyle name="Comma 3 12 3 2 2 2" xfId="34124" xr:uid="{00000000-0005-0000-0000-000037840000}"/>
    <cellStyle name="Comma 3 12 3 2 2_Essbase BS Tax Accounts EOY" xfId="34125" xr:uid="{00000000-0005-0000-0000-000038840000}"/>
    <cellStyle name="Comma 3 12 3 2 3" xfId="34126" xr:uid="{00000000-0005-0000-0000-000039840000}"/>
    <cellStyle name="Comma 3 12 3 2_Essbase BS Tax Accounts EOY" xfId="34127" xr:uid="{00000000-0005-0000-0000-00003A840000}"/>
    <cellStyle name="Comma 3 12 3 3" xfId="34128" xr:uid="{00000000-0005-0000-0000-00003B840000}"/>
    <cellStyle name="Comma 3 12 3 3 2" xfId="34129" xr:uid="{00000000-0005-0000-0000-00003C840000}"/>
    <cellStyle name="Comma 3 12 3 3_Essbase BS Tax Accounts EOY" xfId="34130" xr:uid="{00000000-0005-0000-0000-00003D840000}"/>
    <cellStyle name="Comma 3 12 3 4" xfId="34131" xr:uid="{00000000-0005-0000-0000-00003E840000}"/>
    <cellStyle name="Comma 3 12 3_Essbase BS Tax Accounts EOY" xfId="34132" xr:uid="{00000000-0005-0000-0000-00003F840000}"/>
    <cellStyle name="Comma 3 12 4" xfId="34133" xr:uid="{00000000-0005-0000-0000-000040840000}"/>
    <cellStyle name="Comma 3 12 4 2" xfId="34134" xr:uid="{00000000-0005-0000-0000-000041840000}"/>
    <cellStyle name="Comma 3 12 4 2 2" xfId="34135" xr:uid="{00000000-0005-0000-0000-000042840000}"/>
    <cellStyle name="Comma 3 12 4 2_Essbase BS Tax Accounts EOY" xfId="34136" xr:uid="{00000000-0005-0000-0000-000043840000}"/>
    <cellStyle name="Comma 3 12 4 3" xfId="34137" xr:uid="{00000000-0005-0000-0000-000044840000}"/>
    <cellStyle name="Comma 3 12 4_Essbase BS Tax Accounts EOY" xfId="34138" xr:uid="{00000000-0005-0000-0000-000045840000}"/>
    <cellStyle name="Comma 3 12 5" xfId="34139" xr:uid="{00000000-0005-0000-0000-000046840000}"/>
    <cellStyle name="Comma 3 12 5 2" xfId="34140" xr:uid="{00000000-0005-0000-0000-000047840000}"/>
    <cellStyle name="Comma 3 12 5 3" xfId="34141" xr:uid="{00000000-0005-0000-0000-000048840000}"/>
    <cellStyle name="Comma 3 12 5_Essbase BS Tax Accounts EOY" xfId="34142" xr:uid="{00000000-0005-0000-0000-000049840000}"/>
    <cellStyle name="Comma 3 12 6" xfId="34143" xr:uid="{00000000-0005-0000-0000-00004A840000}"/>
    <cellStyle name="Comma 3 12_Essbase BS Tax Accounts EOY" xfId="34144" xr:uid="{00000000-0005-0000-0000-00004B840000}"/>
    <cellStyle name="Comma 3 13" xfId="34145" xr:uid="{00000000-0005-0000-0000-00004C840000}"/>
    <cellStyle name="Comma 3 13 2" xfId="34146" xr:uid="{00000000-0005-0000-0000-00004D840000}"/>
    <cellStyle name="Comma 3 13 2 2" xfId="34147" xr:uid="{00000000-0005-0000-0000-00004E840000}"/>
    <cellStyle name="Comma 3 13 2 2 2" xfId="34148" xr:uid="{00000000-0005-0000-0000-00004F840000}"/>
    <cellStyle name="Comma 3 13 2 2 2 2" xfId="34149" xr:uid="{00000000-0005-0000-0000-000050840000}"/>
    <cellStyle name="Comma 3 13 2 2 2 2 2" xfId="34150" xr:uid="{00000000-0005-0000-0000-000051840000}"/>
    <cellStyle name="Comma 3 13 2 2 2 2_Essbase BS Tax Accounts EOY" xfId="34151" xr:uid="{00000000-0005-0000-0000-000052840000}"/>
    <cellStyle name="Comma 3 13 2 2 2 3" xfId="34152" xr:uid="{00000000-0005-0000-0000-000053840000}"/>
    <cellStyle name="Comma 3 13 2 2 2_Essbase BS Tax Accounts EOY" xfId="34153" xr:uid="{00000000-0005-0000-0000-000054840000}"/>
    <cellStyle name="Comma 3 13 2 2 3" xfId="34154" xr:uid="{00000000-0005-0000-0000-000055840000}"/>
    <cellStyle name="Comma 3 13 2 2 3 2" xfId="34155" xr:uid="{00000000-0005-0000-0000-000056840000}"/>
    <cellStyle name="Comma 3 13 2 2 3_Essbase BS Tax Accounts EOY" xfId="34156" xr:uid="{00000000-0005-0000-0000-000057840000}"/>
    <cellStyle name="Comma 3 13 2 2 4" xfId="34157" xr:uid="{00000000-0005-0000-0000-000058840000}"/>
    <cellStyle name="Comma 3 13 2 2_Essbase BS Tax Accounts EOY" xfId="34158" xr:uid="{00000000-0005-0000-0000-000059840000}"/>
    <cellStyle name="Comma 3 13 2 3" xfId="34159" xr:uid="{00000000-0005-0000-0000-00005A840000}"/>
    <cellStyle name="Comma 3 13 2 3 2" xfId="34160" xr:uid="{00000000-0005-0000-0000-00005B840000}"/>
    <cellStyle name="Comma 3 13 2 3 2 2" xfId="34161" xr:uid="{00000000-0005-0000-0000-00005C840000}"/>
    <cellStyle name="Comma 3 13 2 3 2_Essbase BS Tax Accounts EOY" xfId="34162" xr:uid="{00000000-0005-0000-0000-00005D840000}"/>
    <cellStyle name="Comma 3 13 2 3 3" xfId="34163" xr:uid="{00000000-0005-0000-0000-00005E840000}"/>
    <cellStyle name="Comma 3 13 2 3_Essbase BS Tax Accounts EOY" xfId="34164" xr:uid="{00000000-0005-0000-0000-00005F840000}"/>
    <cellStyle name="Comma 3 13 2 4" xfId="34165" xr:uid="{00000000-0005-0000-0000-000060840000}"/>
    <cellStyle name="Comma 3 13 2 4 2" xfId="34166" xr:uid="{00000000-0005-0000-0000-000061840000}"/>
    <cellStyle name="Comma 3 13 2 4 3" xfId="34167" xr:uid="{00000000-0005-0000-0000-000062840000}"/>
    <cellStyle name="Comma 3 13 2 4_Essbase BS Tax Accounts EOY" xfId="34168" xr:uid="{00000000-0005-0000-0000-000063840000}"/>
    <cellStyle name="Comma 3 13 2 5" xfId="34169" xr:uid="{00000000-0005-0000-0000-000064840000}"/>
    <cellStyle name="Comma 3 13 2_Essbase BS Tax Accounts EOY" xfId="34170" xr:uid="{00000000-0005-0000-0000-000065840000}"/>
    <cellStyle name="Comma 3 13 3" xfId="34171" xr:uid="{00000000-0005-0000-0000-000066840000}"/>
    <cellStyle name="Comma 3 13 3 2" xfId="34172" xr:uid="{00000000-0005-0000-0000-000067840000}"/>
    <cellStyle name="Comma 3 13 3 2 2" xfId="34173" xr:uid="{00000000-0005-0000-0000-000068840000}"/>
    <cellStyle name="Comma 3 13 3 2 2 2" xfId="34174" xr:uid="{00000000-0005-0000-0000-000069840000}"/>
    <cellStyle name="Comma 3 13 3 2 2_Essbase BS Tax Accounts EOY" xfId="34175" xr:uid="{00000000-0005-0000-0000-00006A840000}"/>
    <cellStyle name="Comma 3 13 3 2 3" xfId="34176" xr:uid="{00000000-0005-0000-0000-00006B840000}"/>
    <cellStyle name="Comma 3 13 3 2_Essbase BS Tax Accounts EOY" xfId="34177" xr:uid="{00000000-0005-0000-0000-00006C840000}"/>
    <cellStyle name="Comma 3 13 3 3" xfId="34178" xr:uid="{00000000-0005-0000-0000-00006D840000}"/>
    <cellStyle name="Comma 3 13 3 3 2" xfId="34179" xr:uid="{00000000-0005-0000-0000-00006E840000}"/>
    <cellStyle name="Comma 3 13 3 3_Essbase BS Tax Accounts EOY" xfId="34180" xr:uid="{00000000-0005-0000-0000-00006F840000}"/>
    <cellStyle name="Comma 3 13 3 4" xfId="34181" xr:uid="{00000000-0005-0000-0000-000070840000}"/>
    <cellStyle name="Comma 3 13 3_Essbase BS Tax Accounts EOY" xfId="34182" xr:uid="{00000000-0005-0000-0000-000071840000}"/>
    <cellStyle name="Comma 3 13 4" xfId="34183" xr:uid="{00000000-0005-0000-0000-000072840000}"/>
    <cellStyle name="Comma 3 13 4 2" xfId="34184" xr:uid="{00000000-0005-0000-0000-000073840000}"/>
    <cellStyle name="Comma 3 13 4 2 2" xfId="34185" xr:uid="{00000000-0005-0000-0000-000074840000}"/>
    <cellStyle name="Comma 3 13 4 2_Essbase BS Tax Accounts EOY" xfId="34186" xr:uid="{00000000-0005-0000-0000-000075840000}"/>
    <cellStyle name="Comma 3 13 4 3" xfId="34187" xr:uid="{00000000-0005-0000-0000-000076840000}"/>
    <cellStyle name="Comma 3 13 4_Essbase BS Tax Accounts EOY" xfId="34188" xr:uid="{00000000-0005-0000-0000-000077840000}"/>
    <cellStyle name="Comma 3 13 5" xfId="34189" xr:uid="{00000000-0005-0000-0000-000078840000}"/>
    <cellStyle name="Comma 3 13 5 2" xfId="34190" xr:uid="{00000000-0005-0000-0000-000079840000}"/>
    <cellStyle name="Comma 3 13 5 3" xfId="34191" xr:uid="{00000000-0005-0000-0000-00007A840000}"/>
    <cellStyle name="Comma 3 13 5_Essbase BS Tax Accounts EOY" xfId="34192" xr:uid="{00000000-0005-0000-0000-00007B840000}"/>
    <cellStyle name="Comma 3 13 6" xfId="34193" xr:uid="{00000000-0005-0000-0000-00007C840000}"/>
    <cellStyle name="Comma 3 13_Essbase BS Tax Accounts EOY" xfId="34194" xr:uid="{00000000-0005-0000-0000-00007D840000}"/>
    <cellStyle name="Comma 3 14" xfId="34195" xr:uid="{00000000-0005-0000-0000-00007E840000}"/>
    <cellStyle name="Comma 3 14 2" xfId="34196" xr:uid="{00000000-0005-0000-0000-00007F840000}"/>
    <cellStyle name="Comma 3 14 2 2" xfId="34197" xr:uid="{00000000-0005-0000-0000-000080840000}"/>
    <cellStyle name="Comma 3 14 2 2 2" xfId="34198" xr:uid="{00000000-0005-0000-0000-000081840000}"/>
    <cellStyle name="Comma 3 14 2 2 2 2" xfId="34199" xr:uid="{00000000-0005-0000-0000-000082840000}"/>
    <cellStyle name="Comma 3 14 2 2 2_Essbase BS Tax Accounts EOY" xfId="34200" xr:uid="{00000000-0005-0000-0000-000083840000}"/>
    <cellStyle name="Comma 3 14 2 2 3" xfId="34201" xr:uid="{00000000-0005-0000-0000-000084840000}"/>
    <cellStyle name="Comma 3 14 2 2_Essbase BS Tax Accounts EOY" xfId="34202" xr:uid="{00000000-0005-0000-0000-000085840000}"/>
    <cellStyle name="Comma 3 14 2 3" xfId="34203" xr:uid="{00000000-0005-0000-0000-000086840000}"/>
    <cellStyle name="Comma 3 14 2 3 2" xfId="34204" xr:uid="{00000000-0005-0000-0000-000087840000}"/>
    <cellStyle name="Comma 3 14 2 3_Essbase BS Tax Accounts EOY" xfId="34205" xr:uid="{00000000-0005-0000-0000-000088840000}"/>
    <cellStyle name="Comma 3 14 2 4" xfId="34206" xr:uid="{00000000-0005-0000-0000-000089840000}"/>
    <cellStyle name="Comma 3 14 2_Essbase BS Tax Accounts EOY" xfId="34207" xr:uid="{00000000-0005-0000-0000-00008A840000}"/>
    <cellStyle name="Comma 3 14 3" xfId="34208" xr:uid="{00000000-0005-0000-0000-00008B840000}"/>
    <cellStyle name="Comma 3 14 3 2" xfId="34209" xr:uid="{00000000-0005-0000-0000-00008C840000}"/>
    <cellStyle name="Comma 3 14 3 2 2" xfId="34210" xr:uid="{00000000-0005-0000-0000-00008D840000}"/>
    <cellStyle name="Comma 3 14 3 2_Essbase BS Tax Accounts EOY" xfId="34211" xr:uid="{00000000-0005-0000-0000-00008E840000}"/>
    <cellStyle name="Comma 3 14 3 3" xfId="34212" xr:uid="{00000000-0005-0000-0000-00008F840000}"/>
    <cellStyle name="Comma 3 14 3_Essbase BS Tax Accounts EOY" xfId="34213" xr:uid="{00000000-0005-0000-0000-000090840000}"/>
    <cellStyle name="Comma 3 14 4" xfId="34214" xr:uid="{00000000-0005-0000-0000-000091840000}"/>
    <cellStyle name="Comma 3 14 4 2" xfId="34215" xr:uid="{00000000-0005-0000-0000-000092840000}"/>
    <cellStyle name="Comma 3 14 4 3" xfId="34216" xr:uid="{00000000-0005-0000-0000-000093840000}"/>
    <cellStyle name="Comma 3 14 4_Essbase BS Tax Accounts EOY" xfId="34217" xr:uid="{00000000-0005-0000-0000-000094840000}"/>
    <cellStyle name="Comma 3 14 5" xfId="34218" xr:uid="{00000000-0005-0000-0000-000095840000}"/>
    <cellStyle name="Comma 3 14_Essbase BS Tax Accounts EOY" xfId="34219" xr:uid="{00000000-0005-0000-0000-000096840000}"/>
    <cellStyle name="Comma 3 15" xfId="34220" xr:uid="{00000000-0005-0000-0000-000097840000}"/>
    <cellStyle name="Comma 3 15 2" xfId="34221" xr:uid="{00000000-0005-0000-0000-000098840000}"/>
    <cellStyle name="Comma 3 15 2 2" xfId="34222" xr:uid="{00000000-0005-0000-0000-000099840000}"/>
    <cellStyle name="Comma 3 15 2 2 2" xfId="34223" xr:uid="{00000000-0005-0000-0000-00009A840000}"/>
    <cellStyle name="Comma 3 15 2 2 2 2" xfId="34224" xr:uid="{00000000-0005-0000-0000-00009B840000}"/>
    <cellStyle name="Comma 3 15 2 2 2_Essbase BS Tax Accounts EOY" xfId="34225" xr:uid="{00000000-0005-0000-0000-00009C840000}"/>
    <cellStyle name="Comma 3 15 2 2 3" xfId="34226" xr:uid="{00000000-0005-0000-0000-00009D840000}"/>
    <cellStyle name="Comma 3 15 2 2_Essbase BS Tax Accounts EOY" xfId="34227" xr:uid="{00000000-0005-0000-0000-00009E840000}"/>
    <cellStyle name="Comma 3 15 2 3" xfId="34228" xr:uid="{00000000-0005-0000-0000-00009F840000}"/>
    <cellStyle name="Comma 3 15 2 3 2" xfId="34229" xr:uid="{00000000-0005-0000-0000-0000A0840000}"/>
    <cellStyle name="Comma 3 15 2 3_Essbase BS Tax Accounts EOY" xfId="34230" xr:uid="{00000000-0005-0000-0000-0000A1840000}"/>
    <cellStyle name="Comma 3 15 2 4" xfId="34231" xr:uid="{00000000-0005-0000-0000-0000A2840000}"/>
    <cellStyle name="Comma 3 15 2_Essbase BS Tax Accounts EOY" xfId="34232" xr:uid="{00000000-0005-0000-0000-0000A3840000}"/>
    <cellStyle name="Comma 3 15 3" xfId="34233" xr:uid="{00000000-0005-0000-0000-0000A4840000}"/>
    <cellStyle name="Comma 3 15 3 2" xfId="34234" xr:uid="{00000000-0005-0000-0000-0000A5840000}"/>
    <cellStyle name="Comma 3 15 3 2 2" xfId="34235" xr:uid="{00000000-0005-0000-0000-0000A6840000}"/>
    <cellStyle name="Comma 3 15 3 2_Essbase BS Tax Accounts EOY" xfId="34236" xr:uid="{00000000-0005-0000-0000-0000A7840000}"/>
    <cellStyle name="Comma 3 15 3 3" xfId="34237" xr:uid="{00000000-0005-0000-0000-0000A8840000}"/>
    <cellStyle name="Comma 3 15 3_Essbase BS Tax Accounts EOY" xfId="34238" xr:uid="{00000000-0005-0000-0000-0000A9840000}"/>
    <cellStyle name="Comma 3 15 4" xfId="34239" xr:uid="{00000000-0005-0000-0000-0000AA840000}"/>
    <cellStyle name="Comma 3 15 4 2" xfId="34240" xr:uid="{00000000-0005-0000-0000-0000AB840000}"/>
    <cellStyle name="Comma 3 15 4_Essbase BS Tax Accounts EOY" xfId="34241" xr:uid="{00000000-0005-0000-0000-0000AC840000}"/>
    <cellStyle name="Comma 3 15 5" xfId="34242" xr:uid="{00000000-0005-0000-0000-0000AD840000}"/>
    <cellStyle name="Comma 3 15_Essbase BS Tax Accounts EOY" xfId="34243" xr:uid="{00000000-0005-0000-0000-0000AE840000}"/>
    <cellStyle name="Comma 3 16" xfId="34244" xr:uid="{00000000-0005-0000-0000-0000AF840000}"/>
    <cellStyle name="Comma 3 16 2" xfId="34245" xr:uid="{00000000-0005-0000-0000-0000B0840000}"/>
    <cellStyle name="Comma 3 16 2 2" xfId="34246" xr:uid="{00000000-0005-0000-0000-0000B1840000}"/>
    <cellStyle name="Comma 3 16 2_Essbase BS Tax Accounts EOY" xfId="34247" xr:uid="{00000000-0005-0000-0000-0000B2840000}"/>
    <cellStyle name="Comma 3 16 3" xfId="34248" xr:uid="{00000000-0005-0000-0000-0000B3840000}"/>
    <cellStyle name="Comma 3 16 4" xfId="34249" xr:uid="{00000000-0005-0000-0000-0000B4840000}"/>
    <cellStyle name="Comma 3 16 5" xfId="34250" xr:uid="{00000000-0005-0000-0000-0000B5840000}"/>
    <cellStyle name="Comma 3 16_Essbase BS Tax Accounts EOY" xfId="34251" xr:uid="{00000000-0005-0000-0000-0000B6840000}"/>
    <cellStyle name="Comma 3 17" xfId="34252" xr:uid="{00000000-0005-0000-0000-0000B7840000}"/>
    <cellStyle name="Comma 3 17 2" xfId="34253" xr:uid="{00000000-0005-0000-0000-0000B8840000}"/>
    <cellStyle name="Comma 3 17 3" xfId="34254" xr:uid="{00000000-0005-0000-0000-0000B9840000}"/>
    <cellStyle name="Comma 3 18" xfId="34255" xr:uid="{00000000-0005-0000-0000-0000BA840000}"/>
    <cellStyle name="Comma 3 19" xfId="34256" xr:uid="{00000000-0005-0000-0000-0000BB840000}"/>
    <cellStyle name="Comma 3 19 2" xfId="34257" xr:uid="{00000000-0005-0000-0000-0000BC840000}"/>
    <cellStyle name="Comma 3 2" xfId="34258" xr:uid="{00000000-0005-0000-0000-0000BD840000}"/>
    <cellStyle name="Comma 3 2 2" xfId="34259" xr:uid="{00000000-0005-0000-0000-0000BE840000}"/>
    <cellStyle name="Comma 3 2 2 2" xfId="34260" xr:uid="{00000000-0005-0000-0000-0000BF840000}"/>
    <cellStyle name="Comma 3 2 2 2 2" xfId="34261" xr:uid="{00000000-0005-0000-0000-0000C0840000}"/>
    <cellStyle name="Comma 3 2 2 2 2 2" xfId="34262" xr:uid="{00000000-0005-0000-0000-0000C1840000}"/>
    <cellStyle name="Comma 3 2 2 2 2 2 2" xfId="34263" xr:uid="{00000000-0005-0000-0000-0000C2840000}"/>
    <cellStyle name="Comma 3 2 2 2 2 2_Essbase BS Tax Accounts EOY" xfId="34264" xr:uid="{00000000-0005-0000-0000-0000C3840000}"/>
    <cellStyle name="Comma 3 2 2 2 2 3" xfId="34265" xr:uid="{00000000-0005-0000-0000-0000C4840000}"/>
    <cellStyle name="Comma 3 2 2 2 2_Essbase BS Tax Accounts EOY" xfId="34266" xr:uid="{00000000-0005-0000-0000-0000C5840000}"/>
    <cellStyle name="Comma 3 2 2 2 3" xfId="34267" xr:uid="{00000000-0005-0000-0000-0000C6840000}"/>
    <cellStyle name="Comma 3 2 2 2 3 2" xfId="34268" xr:uid="{00000000-0005-0000-0000-0000C7840000}"/>
    <cellStyle name="Comma 3 2 2 2 3_Essbase BS Tax Accounts EOY" xfId="34269" xr:uid="{00000000-0005-0000-0000-0000C8840000}"/>
    <cellStyle name="Comma 3 2 2 2 4" xfId="34270" xr:uid="{00000000-0005-0000-0000-0000C9840000}"/>
    <cellStyle name="Comma 3 2 2 2_Essbase BS Tax Accounts EOY" xfId="34271" xr:uid="{00000000-0005-0000-0000-0000CA840000}"/>
    <cellStyle name="Comma 3 2 2 3" xfId="34272" xr:uid="{00000000-0005-0000-0000-0000CB840000}"/>
    <cellStyle name="Comma 3 2 2 3 2" xfId="34273" xr:uid="{00000000-0005-0000-0000-0000CC840000}"/>
    <cellStyle name="Comma 3 2 2 3 2 2" xfId="34274" xr:uid="{00000000-0005-0000-0000-0000CD840000}"/>
    <cellStyle name="Comma 3 2 2 3 2_Essbase BS Tax Accounts EOY" xfId="34275" xr:uid="{00000000-0005-0000-0000-0000CE840000}"/>
    <cellStyle name="Comma 3 2 2 3 3" xfId="34276" xr:uid="{00000000-0005-0000-0000-0000CF840000}"/>
    <cellStyle name="Comma 3 2 2 3_Essbase BS Tax Accounts EOY" xfId="34277" xr:uid="{00000000-0005-0000-0000-0000D0840000}"/>
    <cellStyle name="Comma 3 2 2 4" xfId="34278" xr:uid="{00000000-0005-0000-0000-0000D1840000}"/>
    <cellStyle name="Comma 3 2 2 4 2" xfId="34279" xr:uid="{00000000-0005-0000-0000-0000D2840000}"/>
    <cellStyle name="Comma 3 2 2 4 3" xfId="34280" xr:uid="{00000000-0005-0000-0000-0000D3840000}"/>
    <cellStyle name="Comma 3 2 2 4_Essbase BS Tax Accounts EOY" xfId="34281" xr:uid="{00000000-0005-0000-0000-0000D4840000}"/>
    <cellStyle name="Comma 3 2 2 5" xfId="34282" xr:uid="{00000000-0005-0000-0000-0000D5840000}"/>
    <cellStyle name="Comma 3 2 2_Essbase BS Tax Accounts EOY" xfId="34283" xr:uid="{00000000-0005-0000-0000-0000D6840000}"/>
    <cellStyle name="Comma 3 2 3" xfId="34284" xr:uid="{00000000-0005-0000-0000-0000D7840000}"/>
    <cellStyle name="Comma 3 2 3 2" xfId="34285" xr:uid="{00000000-0005-0000-0000-0000D8840000}"/>
    <cellStyle name="Comma 3 2 3 2 2" xfId="34286" xr:uid="{00000000-0005-0000-0000-0000D9840000}"/>
    <cellStyle name="Comma 3 2 3 2 2 2" xfId="34287" xr:uid="{00000000-0005-0000-0000-0000DA840000}"/>
    <cellStyle name="Comma 3 2 3 2 2_Essbase BS Tax Accounts EOY" xfId="34288" xr:uid="{00000000-0005-0000-0000-0000DB840000}"/>
    <cellStyle name="Comma 3 2 3 2 3" xfId="34289" xr:uid="{00000000-0005-0000-0000-0000DC840000}"/>
    <cellStyle name="Comma 3 2 3 2_Essbase BS Tax Accounts EOY" xfId="34290" xr:uid="{00000000-0005-0000-0000-0000DD840000}"/>
    <cellStyle name="Comma 3 2 3 3" xfId="34291" xr:uid="{00000000-0005-0000-0000-0000DE840000}"/>
    <cellStyle name="Comma 3 2 3 3 2" xfId="34292" xr:uid="{00000000-0005-0000-0000-0000DF840000}"/>
    <cellStyle name="Comma 3 2 3 3_Essbase BS Tax Accounts EOY" xfId="34293" xr:uid="{00000000-0005-0000-0000-0000E0840000}"/>
    <cellStyle name="Comma 3 2 3 4" xfId="34294" xr:uid="{00000000-0005-0000-0000-0000E1840000}"/>
    <cellStyle name="Comma 3 2 3_Essbase BS Tax Accounts EOY" xfId="34295" xr:uid="{00000000-0005-0000-0000-0000E2840000}"/>
    <cellStyle name="Comma 3 2 4" xfId="34296" xr:uid="{00000000-0005-0000-0000-0000E3840000}"/>
    <cellStyle name="Comma 3 2 4 2" xfId="34297" xr:uid="{00000000-0005-0000-0000-0000E4840000}"/>
    <cellStyle name="Comma 3 2 4 2 2" xfId="34298" xr:uid="{00000000-0005-0000-0000-0000E5840000}"/>
    <cellStyle name="Comma 3 2 4 2_Essbase BS Tax Accounts EOY" xfId="34299" xr:uid="{00000000-0005-0000-0000-0000E6840000}"/>
    <cellStyle name="Comma 3 2 4 3" xfId="34300" xr:uid="{00000000-0005-0000-0000-0000E7840000}"/>
    <cellStyle name="Comma 3 2 4_Essbase BS Tax Accounts EOY" xfId="34301" xr:uid="{00000000-0005-0000-0000-0000E8840000}"/>
    <cellStyle name="Comma 3 2 5" xfId="34302" xr:uid="{00000000-0005-0000-0000-0000E9840000}"/>
    <cellStyle name="Comma 3 2 5 2" xfId="34303" xr:uid="{00000000-0005-0000-0000-0000EA840000}"/>
    <cellStyle name="Comma 3 2 5 3" xfId="34304" xr:uid="{00000000-0005-0000-0000-0000EB840000}"/>
    <cellStyle name="Comma 3 2 5_Essbase BS Tax Accounts EOY" xfId="34305" xr:uid="{00000000-0005-0000-0000-0000EC840000}"/>
    <cellStyle name="Comma 3 2 6" xfId="34306" xr:uid="{00000000-0005-0000-0000-0000ED840000}"/>
    <cellStyle name="Comma 3 2 7" xfId="34307" xr:uid="{00000000-0005-0000-0000-0000EE840000}"/>
    <cellStyle name="Comma 3 2_Essbase BS Tax Accounts EOY" xfId="34308" xr:uid="{00000000-0005-0000-0000-0000EF840000}"/>
    <cellStyle name="Comma 3 20" xfId="34309" xr:uid="{00000000-0005-0000-0000-0000F0840000}"/>
    <cellStyle name="Comma 3 21" xfId="34310" xr:uid="{00000000-0005-0000-0000-0000F1840000}"/>
    <cellStyle name="Comma 3 3" xfId="34311" xr:uid="{00000000-0005-0000-0000-0000F2840000}"/>
    <cellStyle name="Comma 3 3 2" xfId="34312" xr:uid="{00000000-0005-0000-0000-0000F3840000}"/>
    <cellStyle name="Comma 3 3 2 2" xfId="34313" xr:uid="{00000000-0005-0000-0000-0000F4840000}"/>
    <cellStyle name="Comma 3 3 2 2 2" xfId="34314" xr:uid="{00000000-0005-0000-0000-0000F5840000}"/>
    <cellStyle name="Comma 3 3 2 2 2 2" xfId="34315" xr:uid="{00000000-0005-0000-0000-0000F6840000}"/>
    <cellStyle name="Comma 3 3 2 2 2 2 2" xfId="34316" xr:uid="{00000000-0005-0000-0000-0000F7840000}"/>
    <cellStyle name="Comma 3 3 2 2 2 2_Essbase BS Tax Accounts EOY" xfId="34317" xr:uid="{00000000-0005-0000-0000-0000F8840000}"/>
    <cellStyle name="Comma 3 3 2 2 2 3" xfId="34318" xr:uid="{00000000-0005-0000-0000-0000F9840000}"/>
    <cellStyle name="Comma 3 3 2 2 2_Essbase BS Tax Accounts EOY" xfId="34319" xr:uid="{00000000-0005-0000-0000-0000FA840000}"/>
    <cellStyle name="Comma 3 3 2 2 3" xfId="34320" xr:uid="{00000000-0005-0000-0000-0000FB840000}"/>
    <cellStyle name="Comma 3 3 2 2 3 2" xfId="34321" xr:uid="{00000000-0005-0000-0000-0000FC840000}"/>
    <cellStyle name="Comma 3 3 2 2 3_Essbase BS Tax Accounts EOY" xfId="34322" xr:uid="{00000000-0005-0000-0000-0000FD840000}"/>
    <cellStyle name="Comma 3 3 2 2 4" xfId="34323" xr:uid="{00000000-0005-0000-0000-0000FE840000}"/>
    <cellStyle name="Comma 3 3 2 2_Essbase BS Tax Accounts EOY" xfId="34324" xr:uid="{00000000-0005-0000-0000-0000FF840000}"/>
    <cellStyle name="Comma 3 3 2 3" xfId="34325" xr:uid="{00000000-0005-0000-0000-000000850000}"/>
    <cellStyle name="Comma 3 3 2 3 2" xfId="34326" xr:uid="{00000000-0005-0000-0000-000001850000}"/>
    <cellStyle name="Comma 3 3 2 3 2 2" xfId="34327" xr:uid="{00000000-0005-0000-0000-000002850000}"/>
    <cellStyle name="Comma 3 3 2 3 2_Essbase BS Tax Accounts EOY" xfId="34328" xr:uid="{00000000-0005-0000-0000-000003850000}"/>
    <cellStyle name="Comma 3 3 2 3 3" xfId="34329" xr:uid="{00000000-0005-0000-0000-000004850000}"/>
    <cellStyle name="Comma 3 3 2 3_Essbase BS Tax Accounts EOY" xfId="34330" xr:uid="{00000000-0005-0000-0000-000005850000}"/>
    <cellStyle name="Comma 3 3 2 4" xfId="34331" xr:uid="{00000000-0005-0000-0000-000006850000}"/>
    <cellStyle name="Comma 3 3 2 4 2" xfId="34332" xr:uid="{00000000-0005-0000-0000-000007850000}"/>
    <cellStyle name="Comma 3 3 2 4 3" xfId="34333" xr:uid="{00000000-0005-0000-0000-000008850000}"/>
    <cellStyle name="Comma 3 3 2 4_Essbase BS Tax Accounts EOY" xfId="34334" xr:uid="{00000000-0005-0000-0000-000009850000}"/>
    <cellStyle name="Comma 3 3 2 5" xfId="34335" xr:uid="{00000000-0005-0000-0000-00000A850000}"/>
    <cellStyle name="Comma 3 3 2_Essbase BS Tax Accounts EOY" xfId="34336" xr:uid="{00000000-0005-0000-0000-00000B850000}"/>
    <cellStyle name="Comma 3 3 3" xfId="34337" xr:uid="{00000000-0005-0000-0000-00000C850000}"/>
    <cellStyle name="Comma 3 3 3 2" xfId="34338" xr:uid="{00000000-0005-0000-0000-00000D850000}"/>
    <cellStyle name="Comma 3 3 3 2 2" xfId="34339" xr:uid="{00000000-0005-0000-0000-00000E850000}"/>
    <cellStyle name="Comma 3 3 3 2 2 2" xfId="34340" xr:uid="{00000000-0005-0000-0000-00000F850000}"/>
    <cellStyle name="Comma 3 3 3 2 2_Essbase BS Tax Accounts EOY" xfId="34341" xr:uid="{00000000-0005-0000-0000-000010850000}"/>
    <cellStyle name="Comma 3 3 3 2 3" xfId="34342" xr:uid="{00000000-0005-0000-0000-000011850000}"/>
    <cellStyle name="Comma 3 3 3 2_Essbase BS Tax Accounts EOY" xfId="34343" xr:uid="{00000000-0005-0000-0000-000012850000}"/>
    <cellStyle name="Comma 3 3 3 3" xfId="34344" xr:uid="{00000000-0005-0000-0000-000013850000}"/>
    <cellStyle name="Comma 3 3 3 3 2" xfId="34345" xr:uid="{00000000-0005-0000-0000-000014850000}"/>
    <cellStyle name="Comma 3 3 3 3_Essbase BS Tax Accounts EOY" xfId="34346" xr:uid="{00000000-0005-0000-0000-000015850000}"/>
    <cellStyle name="Comma 3 3 3 4" xfId="34347" xr:uid="{00000000-0005-0000-0000-000016850000}"/>
    <cellStyle name="Comma 3 3 3_Essbase BS Tax Accounts EOY" xfId="34348" xr:uid="{00000000-0005-0000-0000-000017850000}"/>
    <cellStyle name="Comma 3 3 4" xfId="34349" xr:uid="{00000000-0005-0000-0000-000018850000}"/>
    <cellStyle name="Comma 3 3 4 2" xfId="34350" xr:uid="{00000000-0005-0000-0000-000019850000}"/>
    <cellStyle name="Comma 3 3 4 2 2" xfId="34351" xr:uid="{00000000-0005-0000-0000-00001A850000}"/>
    <cellStyle name="Comma 3 3 4 2_Essbase BS Tax Accounts EOY" xfId="34352" xr:uid="{00000000-0005-0000-0000-00001B850000}"/>
    <cellStyle name="Comma 3 3 4 3" xfId="34353" xr:uid="{00000000-0005-0000-0000-00001C850000}"/>
    <cellStyle name="Comma 3 3 4_Essbase BS Tax Accounts EOY" xfId="34354" xr:uid="{00000000-0005-0000-0000-00001D850000}"/>
    <cellStyle name="Comma 3 3 5" xfId="34355" xr:uid="{00000000-0005-0000-0000-00001E850000}"/>
    <cellStyle name="Comma 3 3 5 2" xfId="34356" xr:uid="{00000000-0005-0000-0000-00001F850000}"/>
    <cellStyle name="Comma 3 3 5 3" xfId="34357" xr:uid="{00000000-0005-0000-0000-000020850000}"/>
    <cellStyle name="Comma 3 3 5_Essbase BS Tax Accounts EOY" xfId="34358" xr:uid="{00000000-0005-0000-0000-000021850000}"/>
    <cellStyle name="Comma 3 3 6" xfId="34359" xr:uid="{00000000-0005-0000-0000-000022850000}"/>
    <cellStyle name="Comma 3 3_Essbase BS Tax Accounts EOY" xfId="34360" xr:uid="{00000000-0005-0000-0000-000023850000}"/>
    <cellStyle name="Comma 3 4" xfId="34361" xr:uid="{00000000-0005-0000-0000-000024850000}"/>
    <cellStyle name="Comma 3 4 2" xfId="34362" xr:uid="{00000000-0005-0000-0000-000025850000}"/>
    <cellStyle name="Comma 3 4 2 2" xfId="34363" xr:uid="{00000000-0005-0000-0000-000026850000}"/>
    <cellStyle name="Comma 3 4 2 2 2" xfId="34364" xr:uid="{00000000-0005-0000-0000-000027850000}"/>
    <cellStyle name="Comma 3 4 2 2 2 2" xfId="34365" xr:uid="{00000000-0005-0000-0000-000028850000}"/>
    <cellStyle name="Comma 3 4 2 2 2 2 2" xfId="34366" xr:uid="{00000000-0005-0000-0000-000029850000}"/>
    <cellStyle name="Comma 3 4 2 2 2 2_Essbase BS Tax Accounts EOY" xfId="34367" xr:uid="{00000000-0005-0000-0000-00002A850000}"/>
    <cellStyle name="Comma 3 4 2 2 2 3" xfId="34368" xr:uid="{00000000-0005-0000-0000-00002B850000}"/>
    <cellStyle name="Comma 3 4 2 2 2_Essbase BS Tax Accounts EOY" xfId="34369" xr:uid="{00000000-0005-0000-0000-00002C850000}"/>
    <cellStyle name="Comma 3 4 2 2 3" xfId="34370" xr:uid="{00000000-0005-0000-0000-00002D850000}"/>
    <cellStyle name="Comma 3 4 2 2 3 2" xfId="34371" xr:uid="{00000000-0005-0000-0000-00002E850000}"/>
    <cellStyle name="Comma 3 4 2 2 3_Essbase BS Tax Accounts EOY" xfId="34372" xr:uid="{00000000-0005-0000-0000-00002F850000}"/>
    <cellStyle name="Comma 3 4 2 2 4" xfId="34373" xr:uid="{00000000-0005-0000-0000-000030850000}"/>
    <cellStyle name="Comma 3 4 2 2_Essbase BS Tax Accounts EOY" xfId="34374" xr:uid="{00000000-0005-0000-0000-000031850000}"/>
    <cellStyle name="Comma 3 4 2 3" xfId="34375" xr:uid="{00000000-0005-0000-0000-000032850000}"/>
    <cellStyle name="Comma 3 4 2 3 2" xfId="34376" xr:uid="{00000000-0005-0000-0000-000033850000}"/>
    <cellStyle name="Comma 3 4 2 3 2 2" xfId="34377" xr:uid="{00000000-0005-0000-0000-000034850000}"/>
    <cellStyle name="Comma 3 4 2 3 2_Essbase BS Tax Accounts EOY" xfId="34378" xr:uid="{00000000-0005-0000-0000-000035850000}"/>
    <cellStyle name="Comma 3 4 2 3 3" xfId="34379" xr:uid="{00000000-0005-0000-0000-000036850000}"/>
    <cellStyle name="Comma 3 4 2 3_Essbase BS Tax Accounts EOY" xfId="34380" xr:uid="{00000000-0005-0000-0000-000037850000}"/>
    <cellStyle name="Comma 3 4 2 4" xfId="34381" xr:uid="{00000000-0005-0000-0000-000038850000}"/>
    <cellStyle name="Comma 3 4 2 4 2" xfId="34382" xr:uid="{00000000-0005-0000-0000-000039850000}"/>
    <cellStyle name="Comma 3 4 2 4 3" xfId="34383" xr:uid="{00000000-0005-0000-0000-00003A850000}"/>
    <cellStyle name="Comma 3 4 2 4_Essbase BS Tax Accounts EOY" xfId="34384" xr:uid="{00000000-0005-0000-0000-00003B850000}"/>
    <cellStyle name="Comma 3 4 2 5" xfId="34385" xr:uid="{00000000-0005-0000-0000-00003C850000}"/>
    <cellStyle name="Comma 3 4 2_Essbase BS Tax Accounts EOY" xfId="34386" xr:uid="{00000000-0005-0000-0000-00003D850000}"/>
    <cellStyle name="Comma 3 4 3" xfId="34387" xr:uid="{00000000-0005-0000-0000-00003E850000}"/>
    <cellStyle name="Comma 3 4 3 2" xfId="34388" xr:uid="{00000000-0005-0000-0000-00003F850000}"/>
    <cellStyle name="Comma 3 4 3 2 2" xfId="34389" xr:uid="{00000000-0005-0000-0000-000040850000}"/>
    <cellStyle name="Comma 3 4 3 2 2 2" xfId="34390" xr:uid="{00000000-0005-0000-0000-000041850000}"/>
    <cellStyle name="Comma 3 4 3 2 2_Essbase BS Tax Accounts EOY" xfId="34391" xr:uid="{00000000-0005-0000-0000-000042850000}"/>
    <cellStyle name="Comma 3 4 3 2 3" xfId="34392" xr:uid="{00000000-0005-0000-0000-000043850000}"/>
    <cellStyle name="Comma 3 4 3 2_Essbase BS Tax Accounts EOY" xfId="34393" xr:uid="{00000000-0005-0000-0000-000044850000}"/>
    <cellStyle name="Comma 3 4 3 3" xfId="34394" xr:uid="{00000000-0005-0000-0000-000045850000}"/>
    <cellStyle name="Comma 3 4 3 3 2" xfId="34395" xr:uid="{00000000-0005-0000-0000-000046850000}"/>
    <cellStyle name="Comma 3 4 3 3_Essbase BS Tax Accounts EOY" xfId="34396" xr:uid="{00000000-0005-0000-0000-000047850000}"/>
    <cellStyle name="Comma 3 4 3 4" xfId="34397" xr:uid="{00000000-0005-0000-0000-000048850000}"/>
    <cellStyle name="Comma 3 4 3_Essbase BS Tax Accounts EOY" xfId="34398" xr:uid="{00000000-0005-0000-0000-000049850000}"/>
    <cellStyle name="Comma 3 4 4" xfId="34399" xr:uid="{00000000-0005-0000-0000-00004A850000}"/>
    <cellStyle name="Comma 3 4 4 2" xfId="34400" xr:uid="{00000000-0005-0000-0000-00004B850000}"/>
    <cellStyle name="Comma 3 4 4 2 2" xfId="34401" xr:uid="{00000000-0005-0000-0000-00004C850000}"/>
    <cellStyle name="Comma 3 4 4 2_Essbase BS Tax Accounts EOY" xfId="34402" xr:uid="{00000000-0005-0000-0000-00004D850000}"/>
    <cellStyle name="Comma 3 4 4 3" xfId="34403" xr:uid="{00000000-0005-0000-0000-00004E850000}"/>
    <cellStyle name="Comma 3 4 4_Essbase BS Tax Accounts EOY" xfId="34404" xr:uid="{00000000-0005-0000-0000-00004F850000}"/>
    <cellStyle name="Comma 3 4 5" xfId="34405" xr:uid="{00000000-0005-0000-0000-000050850000}"/>
    <cellStyle name="Comma 3 4 5 2" xfId="34406" xr:uid="{00000000-0005-0000-0000-000051850000}"/>
    <cellStyle name="Comma 3 4 5 3" xfId="34407" xr:uid="{00000000-0005-0000-0000-000052850000}"/>
    <cellStyle name="Comma 3 4 5_Essbase BS Tax Accounts EOY" xfId="34408" xr:uid="{00000000-0005-0000-0000-000053850000}"/>
    <cellStyle name="Comma 3 4 6" xfId="34409" xr:uid="{00000000-0005-0000-0000-000054850000}"/>
    <cellStyle name="Comma 3 4_Essbase BS Tax Accounts EOY" xfId="34410" xr:uid="{00000000-0005-0000-0000-000055850000}"/>
    <cellStyle name="Comma 3 5" xfId="34411" xr:uid="{00000000-0005-0000-0000-000056850000}"/>
    <cellStyle name="Comma 3 5 2" xfId="34412" xr:uid="{00000000-0005-0000-0000-000057850000}"/>
    <cellStyle name="Comma 3 5 2 2" xfId="34413" xr:uid="{00000000-0005-0000-0000-000058850000}"/>
    <cellStyle name="Comma 3 5 2 2 2" xfId="34414" xr:uid="{00000000-0005-0000-0000-000059850000}"/>
    <cellStyle name="Comma 3 5 2 2 2 2" xfId="34415" xr:uid="{00000000-0005-0000-0000-00005A850000}"/>
    <cellStyle name="Comma 3 5 2 2 2 2 2" xfId="34416" xr:uid="{00000000-0005-0000-0000-00005B850000}"/>
    <cellStyle name="Comma 3 5 2 2 2 2_Essbase BS Tax Accounts EOY" xfId="34417" xr:uid="{00000000-0005-0000-0000-00005C850000}"/>
    <cellStyle name="Comma 3 5 2 2 2 3" xfId="34418" xr:uid="{00000000-0005-0000-0000-00005D850000}"/>
    <cellStyle name="Comma 3 5 2 2 2_Essbase BS Tax Accounts EOY" xfId="34419" xr:uid="{00000000-0005-0000-0000-00005E850000}"/>
    <cellStyle name="Comma 3 5 2 2 3" xfId="34420" xr:uid="{00000000-0005-0000-0000-00005F850000}"/>
    <cellStyle name="Comma 3 5 2 2 3 2" xfId="34421" xr:uid="{00000000-0005-0000-0000-000060850000}"/>
    <cellStyle name="Comma 3 5 2 2 3_Essbase BS Tax Accounts EOY" xfId="34422" xr:uid="{00000000-0005-0000-0000-000061850000}"/>
    <cellStyle name="Comma 3 5 2 2 4" xfId="34423" xr:uid="{00000000-0005-0000-0000-000062850000}"/>
    <cellStyle name="Comma 3 5 2 2_Essbase BS Tax Accounts EOY" xfId="34424" xr:uid="{00000000-0005-0000-0000-000063850000}"/>
    <cellStyle name="Comma 3 5 2 3" xfId="34425" xr:uid="{00000000-0005-0000-0000-000064850000}"/>
    <cellStyle name="Comma 3 5 2 3 2" xfId="34426" xr:uid="{00000000-0005-0000-0000-000065850000}"/>
    <cellStyle name="Comma 3 5 2 3 2 2" xfId="34427" xr:uid="{00000000-0005-0000-0000-000066850000}"/>
    <cellStyle name="Comma 3 5 2 3 2_Essbase BS Tax Accounts EOY" xfId="34428" xr:uid="{00000000-0005-0000-0000-000067850000}"/>
    <cellStyle name="Comma 3 5 2 3 3" xfId="34429" xr:uid="{00000000-0005-0000-0000-000068850000}"/>
    <cellStyle name="Comma 3 5 2 3_Essbase BS Tax Accounts EOY" xfId="34430" xr:uid="{00000000-0005-0000-0000-000069850000}"/>
    <cellStyle name="Comma 3 5 2 4" xfId="34431" xr:uid="{00000000-0005-0000-0000-00006A850000}"/>
    <cellStyle name="Comma 3 5 2 4 2" xfId="34432" xr:uid="{00000000-0005-0000-0000-00006B850000}"/>
    <cellStyle name="Comma 3 5 2 4 3" xfId="34433" xr:uid="{00000000-0005-0000-0000-00006C850000}"/>
    <cellStyle name="Comma 3 5 2 4_Essbase BS Tax Accounts EOY" xfId="34434" xr:uid="{00000000-0005-0000-0000-00006D850000}"/>
    <cellStyle name="Comma 3 5 2 5" xfId="34435" xr:uid="{00000000-0005-0000-0000-00006E850000}"/>
    <cellStyle name="Comma 3 5 2_Essbase BS Tax Accounts EOY" xfId="34436" xr:uid="{00000000-0005-0000-0000-00006F850000}"/>
    <cellStyle name="Comma 3 5 3" xfId="34437" xr:uid="{00000000-0005-0000-0000-000070850000}"/>
    <cellStyle name="Comma 3 5 3 2" xfId="34438" xr:uid="{00000000-0005-0000-0000-000071850000}"/>
    <cellStyle name="Comma 3 5 3 2 2" xfId="34439" xr:uid="{00000000-0005-0000-0000-000072850000}"/>
    <cellStyle name="Comma 3 5 3 2 2 2" xfId="34440" xr:uid="{00000000-0005-0000-0000-000073850000}"/>
    <cellStyle name="Comma 3 5 3 2 2_Essbase BS Tax Accounts EOY" xfId="34441" xr:uid="{00000000-0005-0000-0000-000074850000}"/>
    <cellStyle name="Comma 3 5 3 2 3" xfId="34442" xr:uid="{00000000-0005-0000-0000-000075850000}"/>
    <cellStyle name="Comma 3 5 3 2_Essbase BS Tax Accounts EOY" xfId="34443" xr:uid="{00000000-0005-0000-0000-000076850000}"/>
    <cellStyle name="Comma 3 5 3 3" xfId="34444" xr:uid="{00000000-0005-0000-0000-000077850000}"/>
    <cellStyle name="Comma 3 5 3 3 2" xfId="34445" xr:uid="{00000000-0005-0000-0000-000078850000}"/>
    <cellStyle name="Comma 3 5 3 3_Essbase BS Tax Accounts EOY" xfId="34446" xr:uid="{00000000-0005-0000-0000-000079850000}"/>
    <cellStyle name="Comma 3 5 3 4" xfId="34447" xr:uid="{00000000-0005-0000-0000-00007A850000}"/>
    <cellStyle name="Comma 3 5 3_Essbase BS Tax Accounts EOY" xfId="34448" xr:uid="{00000000-0005-0000-0000-00007B850000}"/>
    <cellStyle name="Comma 3 5 4" xfId="34449" xr:uid="{00000000-0005-0000-0000-00007C850000}"/>
    <cellStyle name="Comma 3 5 4 2" xfId="34450" xr:uid="{00000000-0005-0000-0000-00007D850000}"/>
    <cellStyle name="Comma 3 5 4 2 2" xfId="34451" xr:uid="{00000000-0005-0000-0000-00007E850000}"/>
    <cellStyle name="Comma 3 5 4 2_Essbase BS Tax Accounts EOY" xfId="34452" xr:uid="{00000000-0005-0000-0000-00007F850000}"/>
    <cellStyle name="Comma 3 5 4 3" xfId="34453" xr:uid="{00000000-0005-0000-0000-000080850000}"/>
    <cellStyle name="Comma 3 5 4_Essbase BS Tax Accounts EOY" xfId="34454" xr:uid="{00000000-0005-0000-0000-000081850000}"/>
    <cellStyle name="Comma 3 5 5" xfId="34455" xr:uid="{00000000-0005-0000-0000-000082850000}"/>
    <cellStyle name="Comma 3 5 5 2" xfId="34456" xr:uid="{00000000-0005-0000-0000-000083850000}"/>
    <cellStyle name="Comma 3 5 5 3" xfId="34457" xr:uid="{00000000-0005-0000-0000-000084850000}"/>
    <cellStyle name="Comma 3 5 5_Essbase BS Tax Accounts EOY" xfId="34458" xr:uid="{00000000-0005-0000-0000-000085850000}"/>
    <cellStyle name="Comma 3 5 6" xfId="34459" xr:uid="{00000000-0005-0000-0000-000086850000}"/>
    <cellStyle name="Comma 3 5_Essbase BS Tax Accounts EOY" xfId="34460" xr:uid="{00000000-0005-0000-0000-000087850000}"/>
    <cellStyle name="Comma 3 6" xfId="34461" xr:uid="{00000000-0005-0000-0000-000088850000}"/>
    <cellStyle name="Comma 3 6 2" xfId="34462" xr:uid="{00000000-0005-0000-0000-000089850000}"/>
    <cellStyle name="Comma 3 6 2 2" xfId="34463" xr:uid="{00000000-0005-0000-0000-00008A850000}"/>
    <cellStyle name="Comma 3 6 2 2 2" xfId="34464" xr:uid="{00000000-0005-0000-0000-00008B850000}"/>
    <cellStyle name="Comma 3 6 2 2 2 2" xfId="34465" xr:uid="{00000000-0005-0000-0000-00008C850000}"/>
    <cellStyle name="Comma 3 6 2 2 2 2 2" xfId="34466" xr:uid="{00000000-0005-0000-0000-00008D850000}"/>
    <cellStyle name="Comma 3 6 2 2 2 2_Essbase BS Tax Accounts EOY" xfId="34467" xr:uid="{00000000-0005-0000-0000-00008E850000}"/>
    <cellStyle name="Comma 3 6 2 2 2 3" xfId="34468" xr:uid="{00000000-0005-0000-0000-00008F850000}"/>
    <cellStyle name="Comma 3 6 2 2 2_Essbase BS Tax Accounts EOY" xfId="34469" xr:uid="{00000000-0005-0000-0000-000090850000}"/>
    <cellStyle name="Comma 3 6 2 2 3" xfId="34470" xr:uid="{00000000-0005-0000-0000-000091850000}"/>
    <cellStyle name="Comma 3 6 2 2 3 2" xfId="34471" xr:uid="{00000000-0005-0000-0000-000092850000}"/>
    <cellStyle name="Comma 3 6 2 2 3_Essbase BS Tax Accounts EOY" xfId="34472" xr:uid="{00000000-0005-0000-0000-000093850000}"/>
    <cellStyle name="Comma 3 6 2 2 4" xfId="34473" xr:uid="{00000000-0005-0000-0000-000094850000}"/>
    <cellStyle name="Comma 3 6 2 2_Essbase BS Tax Accounts EOY" xfId="34474" xr:uid="{00000000-0005-0000-0000-000095850000}"/>
    <cellStyle name="Comma 3 6 2 3" xfId="34475" xr:uid="{00000000-0005-0000-0000-000096850000}"/>
    <cellStyle name="Comma 3 6 2 3 2" xfId="34476" xr:uid="{00000000-0005-0000-0000-000097850000}"/>
    <cellStyle name="Comma 3 6 2 3 2 2" xfId="34477" xr:uid="{00000000-0005-0000-0000-000098850000}"/>
    <cellStyle name="Comma 3 6 2 3 2_Essbase BS Tax Accounts EOY" xfId="34478" xr:uid="{00000000-0005-0000-0000-000099850000}"/>
    <cellStyle name="Comma 3 6 2 3 3" xfId="34479" xr:uid="{00000000-0005-0000-0000-00009A850000}"/>
    <cellStyle name="Comma 3 6 2 3_Essbase BS Tax Accounts EOY" xfId="34480" xr:uid="{00000000-0005-0000-0000-00009B850000}"/>
    <cellStyle name="Comma 3 6 2 4" xfId="34481" xr:uid="{00000000-0005-0000-0000-00009C850000}"/>
    <cellStyle name="Comma 3 6 2 4 2" xfId="34482" xr:uid="{00000000-0005-0000-0000-00009D850000}"/>
    <cellStyle name="Comma 3 6 2 4 3" xfId="34483" xr:uid="{00000000-0005-0000-0000-00009E850000}"/>
    <cellStyle name="Comma 3 6 2 4_Essbase BS Tax Accounts EOY" xfId="34484" xr:uid="{00000000-0005-0000-0000-00009F850000}"/>
    <cellStyle name="Comma 3 6 2 5" xfId="34485" xr:uid="{00000000-0005-0000-0000-0000A0850000}"/>
    <cellStyle name="Comma 3 6 2_Essbase BS Tax Accounts EOY" xfId="34486" xr:uid="{00000000-0005-0000-0000-0000A1850000}"/>
    <cellStyle name="Comma 3 6 3" xfId="34487" xr:uid="{00000000-0005-0000-0000-0000A2850000}"/>
    <cellStyle name="Comma 3 6 3 2" xfId="34488" xr:uid="{00000000-0005-0000-0000-0000A3850000}"/>
    <cellStyle name="Comma 3 6 3 2 2" xfId="34489" xr:uid="{00000000-0005-0000-0000-0000A4850000}"/>
    <cellStyle name="Comma 3 6 3 2 2 2" xfId="34490" xr:uid="{00000000-0005-0000-0000-0000A5850000}"/>
    <cellStyle name="Comma 3 6 3 2 2_Essbase BS Tax Accounts EOY" xfId="34491" xr:uid="{00000000-0005-0000-0000-0000A6850000}"/>
    <cellStyle name="Comma 3 6 3 2 3" xfId="34492" xr:uid="{00000000-0005-0000-0000-0000A7850000}"/>
    <cellStyle name="Comma 3 6 3 2_Essbase BS Tax Accounts EOY" xfId="34493" xr:uid="{00000000-0005-0000-0000-0000A8850000}"/>
    <cellStyle name="Comma 3 6 3 3" xfId="34494" xr:uid="{00000000-0005-0000-0000-0000A9850000}"/>
    <cellStyle name="Comma 3 6 3 3 2" xfId="34495" xr:uid="{00000000-0005-0000-0000-0000AA850000}"/>
    <cellStyle name="Comma 3 6 3 3_Essbase BS Tax Accounts EOY" xfId="34496" xr:uid="{00000000-0005-0000-0000-0000AB850000}"/>
    <cellStyle name="Comma 3 6 3 4" xfId="34497" xr:uid="{00000000-0005-0000-0000-0000AC850000}"/>
    <cellStyle name="Comma 3 6 3_Essbase BS Tax Accounts EOY" xfId="34498" xr:uid="{00000000-0005-0000-0000-0000AD850000}"/>
    <cellStyle name="Comma 3 6 4" xfId="34499" xr:uid="{00000000-0005-0000-0000-0000AE850000}"/>
    <cellStyle name="Comma 3 6 4 2" xfId="34500" xr:uid="{00000000-0005-0000-0000-0000AF850000}"/>
    <cellStyle name="Comma 3 6 4 2 2" xfId="34501" xr:uid="{00000000-0005-0000-0000-0000B0850000}"/>
    <cellStyle name="Comma 3 6 4 2_Essbase BS Tax Accounts EOY" xfId="34502" xr:uid="{00000000-0005-0000-0000-0000B1850000}"/>
    <cellStyle name="Comma 3 6 4 3" xfId="34503" xr:uid="{00000000-0005-0000-0000-0000B2850000}"/>
    <cellStyle name="Comma 3 6 4_Essbase BS Tax Accounts EOY" xfId="34504" xr:uid="{00000000-0005-0000-0000-0000B3850000}"/>
    <cellStyle name="Comma 3 6 5" xfId="34505" xr:uid="{00000000-0005-0000-0000-0000B4850000}"/>
    <cellStyle name="Comma 3 6 5 2" xfId="34506" xr:uid="{00000000-0005-0000-0000-0000B5850000}"/>
    <cellStyle name="Comma 3 6 5 3" xfId="34507" xr:uid="{00000000-0005-0000-0000-0000B6850000}"/>
    <cellStyle name="Comma 3 6 5_Essbase BS Tax Accounts EOY" xfId="34508" xr:uid="{00000000-0005-0000-0000-0000B7850000}"/>
    <cellStyle name="Comma 3 6 6" xfId="34509" xr:uid="{00000000-0005-0000-0000-0000B8850000}"/>
    <cellStyle name="Comma 3 6_Essbase BS Tax Accounts EOY" xfId="34510" xr:uid="{00000000-0005-0000-0000-0000B9850000}"/>
    <cellStyle name="Comma 3 7" xfId="34511" xr:uid="{00000000-0005-0000-0000-0000BA850000}"/>
    <cellStyle name="Comma 3 7 2" xfId="34512" xr:uid="{00000000-0005-0000-0000-0000BB850000}"/>
    <cellStyle name="Comma 3 7 2 2" xfId="34513" xr:uid="{00000000-0005-0000-0000-0000BC850000}"/>
    <cellStyle name="Comma 3 7 2 2 2" xfId="34514" xr:uid="{00000000-0005-0000-0000-0000BD850000}"/>
    <cellStyle name="Comma 3 7 2 2 2 2" xfId="34515" xr:uid="{00000000-0005-0000-0000-0000BE850000}"/>
    <cellStyle name="Comma 3 7 2 2 2 2 2" xfId="34516" xr:uid="{00000000-0005-0000-0000-0000BF850000}"/>
    <cellStyle name="Comma 3 7 2 2 2 2_Essbase BS Tax Accounts EOY" xfId="34517" xr:uid="{00000000-0005-0000-0000-0000C0850000}"/>
    <cellStyle name="Comma 3 7 2 2 2 3" xfId="34518" xr:uid="{00000000-0005-0000-0000-0000C1850000}"/>
    <cellStyle name="Comma 3 7 2 2 2_Essbase BS Tax Accounts EOY" xfId="34519" xr:uid="{00000000-0005-0000-0000-0000C2850000}"/>
    <cellStyle name="Comma 3 7 2 2 3" xfId="34520" xr:uid="{00000000-0005-0000-0000-0000C3850000}"/>
    <cellStyle name="Comma 3 7 2 2 3 2" xfId="34521" xr:uid="{00000000-0005-0000-0000-0000C4850000}"/>
    <cellStyle name="Comma 3 7 2 2 3_Essbase BS Tax Accounts EOY" xfId="34522" xr:uid="{00000000-0005-0000-0000-0000C5850000}"/>
    <cellStyle name="Comma 3 7 2 2 4" xfId="34523" xr:uid="{00000000-0005-0000-0000-0000C6850000}"/>
    <cellStyle name="Comma 3 7 2 2_Essbase BS Tax Accounts EOY" xfId="34524" xr:uid="{00000000-0005-0000-0000-0000C7850000}"/>
    <cellStyle name="Comma 3 7 2 3" xfId="34525" xr:uid="{00000000-0005-0000-0000-0000C8850000}"/>
    <cellStyle name="Comma 3 7 2 3 2" xfId="34526" xr:uid="{00000000-0005-0000-0000-0000C9850000}"/>
    <cellStyle name="Comma 3 7 2 3 2 2" xfId="34527" xr:uid="{00000000-0005-0000-0000-0000CA850000}"/>
    <cellStyle name="Comma 3 7 2 3 2_Essbase BS Tax Accounts EOY" xfId="34528" xr:uid="{00000000-0005-0000-0000-0000CB850000}"/>
    <cellStyle name="Comma 3 7 2 3 3" xfId="34529" xr:uid="{00000000-0005-0000-0000-0000CC850000}"/>
    <cellStyle name="Comma 3 7 2 3_Essbase BS Tax Accounts EOY" xfId="34530" xr:uid="{00000000-0005-0000-0000-0000CD850000}"/>
    <cellStyle name="Comma 3 7 2 4" xfId="34531" xr:uid="{00000000-0005-0000-0000-0000CE850000}"/>
    <cellStyle name="Comma 3 7 2 4 2" xfId="34532" xr:uid="{00000000-0005-0000-0000-0000CF850000}"/>
    <cellStyle name="Comma 3 7 2 4 3" xfId="34533" xr:uid="{00000000-0005-0000-0000-0000D0850000}"/>
    <cellStyle name="Comma 3 7 2 4_Essbase BS Tax Accounts EOY" xfId="34534" xr:uid="{00000000-0005-0000-0000-0000D1850000}"/>
    <cellStyle name="Comma 3 7 2 5" xfId="34535" xr:uid="{00000000-0005-0000-0000-0000D2850000}"/>
    <cellStyle name="Comma 3 7 2_Essbase BS Tax Accounts EOY" xfId="34536" xr:uid="{00000000-0005-0000-0000-0000D3850000}"/>
    <cellStyle name="Comma 3 7 3" xfId="34537" xr:uid="{00000000-0005-0000-0000-0000D4850000}"/>
    <cellStyle name="Comma 3 7 3 2" xfId="34538" xr:uid="{00000000-0005-0000-0000-0000D5850000}"/>
    <cellStyle name="Comma 3 7 3 2 2" xfId="34539" xr:uid="{00000000-0005-0000-0000-0000D6850000}"/>
    <cellStyle name="Comma 3 7 3 2 2 2" xfId="34540" xr:uid="{00000000-0005-0000-0000-0000D7850000}"/>
    <cellStyle name="Comma 3 7 3 2 2_Essbase BS Tax Accounts EOY" xfId="34541" xr:uid="{00000000-0005-0000-0000-0000D8850000}"/>
    <cellStyle name="Comma 3 7 3 2 3" xfId="34542" xr:uid="{00000000-0005-0000-0000-0000D9850000}"/>
    <cellStyle name="Comma 3 7 3 2_Essbase BS Tax Accounts EOY" xfId="34543" xr:uid="{00000000-0005-0000-0000-0000DA850000}"/>
    <cellStyle name="Comma 3 7 3 3" xfId="34544" xr:uid="{00000000-0005-0000-0000-0000DB850000}"/>
    <cellStyle name="Comma 3 7 3 3 2" xfId="34545" xr:uid="{00000000-0005-0000-0000-0000DC850000}"/>
    <cellStyle name="Comma 3 7 3 3_Essbase BS Tax Accounts EOY" xfId="34546" xr:uid="{00000000-0005-0000-0000-0000DD850000}"/>
    <cellStyle name="Comma 3 7 3 4" xfId="34547" xr:uid="{00000000-0005-0000-0000-0000DE850000}"/>
    <cellStyle name="Comma 3 7 3_Essbase BS Tax Accounts EOY" xfId="34548" xr:uid="{00000000-0005-0000-0000-0000DF850000}"/>
    <cellStyle name="Comma 3 7 4" xfId="34549" xr:uid="{00000000-0005-0000-0000-0000E0850000}"/>
    <cellStyle name="Comma 3 7 4 2" xfId="34550" xr:uid="{00000000-0005-0000-0000-0000E1850000}"/>
    <cellStyle name="Comma 3 7 4 2 2" xfId="34551" xr:uid="{00000000-0005-0000-0000-0000E2850000}"/>
    <cellStyle name="Comma 3 7 4 2_Essbase BS Tax Accounts EOY" xfId="34552" xr:uid="{00000000-0005-0000-0000-0000E3850000}"/>
    <cellStyle name="Comma 3 7 4 3" xfId="34553" xr:uid="{00000000-0005-0000-0000-0000E4850000}"/>
    <cellStyle name="Comma 3 7 4_Essbase BS Tax Accounts EOY" xfId="34554" xr:uid="{00000000-0005-0000-0000-0000E5850000}"/>
    <cellStyle name="Comma 3 7 5" xfId="34555" xr:uid="{00000000-0005-0000-0000-0000E6850000}"/>
    <cellStyle name="Comma 3 7 5 2" xfId="34556" xr:uid="{00000000-0005-0000-0000-0000E7850000}"/>
    <cellStyle name="Comma 3 7 5 3" xfId="34557" xr:uid="{00000000-0005-0000-0000-0000E8850000}"/>
    <cellStyle name="Comma 3 7 5_Essbase BS Tax Accounts EOY" xfId="34558" xr:uid="{00000000-0005-0000-0000-0000E9850000}"/>
    <cellStyle name="Comma 3 7 6" xfId="34559" xr:uid="{00000000-0005-0000-0000-0000EA850000}"/>
    <cellStyle name="Comma 3 7_Essbase BS Tax Accounts EOY" xfId="34560" xr:uid="{00000000-0005-0000-0000-0000EB850000}"/>
    <cellStyle name="Comma 3 8" xfId="34561" xr:uid="{00000000-0005-0000-0000-0000EC850000}"/>
    <cellStyle name="Comma 3 8 2" xfId="34562" xr:uid="{00000000-0005-0000-0000-0000ED850000}"/>
    <cellStyle name="Comma 3 8 2 2" xfId="34563" xr:uid="{00000000-0005-0000-0000-0000EE850000}"/>
    <cellStyle name="Comma 3 8 2 2 2" xfId="34564" xr:uid="{00000000-0005-0000-0000-0000EF850000}"/>
    <cellStyle name="Comma 3 8 2 2 2 2" xfId="34565" xr:uid="{00000000-0005-0000-0000-0000F0850000}"/>
    <cellStyle name="Comma 3 8 2 2 2 2 2" xfId="34566" xr:uid="{00000000-0005-0000-0000-0000F1850000}"/>
    <cellStyle name="Comma 3 8 2 2 2 2_Essbase BS Tax Accounts EOY" xfId="34567" xr:uid="{00000000-0005-0000-0000-0000F2850000}"/>
    <cellStyle name="Comma 3 8 2 2 2 3" xfId="34568" xr:uid="{00000000-0005-0000-0000-0000F3850000}"/>
    <cellStyle name="Comma 3 8 2 2 2_Essbase BS Tax Accounts EOY" xfId="34569" xr:uid="{00000000-0005-0000-0000-0000F4850000}"/>
    <cellStyle name="Comma 3 8 2 2 3" xfId="34570" xr:uid="{00000000-0005-0000-0000-0000F5850000}"/>
    <cellStyle name="Comma 3 8 2 2 3 2" xfId="34571" xr:uid="{00000000-0005-0000-0000-0000F6850000}"/>
    <cellStyle name="Comma 3 8 2 2 3_Essbase BS Tax Accounts EOY" xfId="34572" xr:uid="{00000000-0005-0000-0000-0000F7850000}"/>
    <cellStyle name="Comma 3 8 2 2 4" xfId="34573" xr:uid="{00000000-0005-0000-0000-0000F8850000}"/>
    <cellStyle name="Comma 3 8 2 2_Essbase BS Tax Accounts EOY" xfId="34574" xr:uid="{00000000-0005-0000-0000-0000F9850000}"/>
    <cellStyle name="Comma 3 8 2 3" xfId="34575" xr:uid="{00000000-0005-0000-0000-0000FA850000}"/>
    <cellStyle name="Comma 3 8 2 3 2" xfId="34576" xr:uid="{00000000-0005-0000-0000-0000FB850000}"/>
    <cellStyle name="Comma 3 8 2 3 2 2" xfId="34577" xr:uid="{00000000-0005-0000-0000-0000FC850000}"/>
    <cellStyle name="Comma 3 8 2 3 2_Essbase BS Tax Accounts EOY" xfId="34578" xr:uid="{00000000-0005-0000-0000-0000FD850000}"/>
    <cellStyle name="Comma 3 8 2 3 3" xfId="34579" xr:uid="{00000000-0005-0000-0000-0000FE850000}"/>
    <cellStyle name="Comma 3 8 2 3_Essbase BS Tax Accounts EOY" xfId="34580" xr:uid="{00000000-0005-0000-0000-0000FF850000}"/>
    <cellStyle name="Comma 3 8 2 4" xfId="34581" xr:uid="{00000000-0005-0000-0000-000000860000}"/>
    <cellStyle name="Comma 3 8 2 4 2" xfId="34582" xr:uid="{00000000-0005-0000-0000-000001860000}"/>
    <cellStyle name="Comma 3 8 2 4 3" xfId="34583" xr:uid="{00000000-0005-0000-0000-000002860000}"/>
    <cellStyle name="Comma 3 8 2 4_Essbase BS Tax Accounts EOY" xfId="34584" xr:uid="{00000000-0005-0000-0000-000003860000}"/>
    <cellStyle name="Comma 3 8 2 5" xfId="34585" xr:uid="{00000000-0005-0000-0000-000004860000}"/>
    <cellStyle name="Comma 3 8 2_Essbase BS Tax Accounts EOY" xfId="34586" xr:uid="{00000000-0005-0000-0000-000005860000}"/>
    <cellStyle name="Comma 3 8 3" xfId="34587" xr:uid="{00000000-0005-0000-0000-000006860000}"/>
    <cellStyle name="Comma 3 8 3 2" xfId="34588" xr:uid="{00000000-0005-0000-0000-000007860000}"/>
    <cellStyle name="Comma 3 8 3 2 2" xfId="34589" xr:uid="{00000000-0005-0000-0000-000008860000}"/>
    <cellStyle name="Comma 3 8 3 2 2 2" xfId="34590" xr:uid="{00000000-0005-0000-0000-000009860000}"/>
    <cellStyle name="Comma 3 8 3 2 2_Essbase BS Tax Accounts EOY" xfId="34591" xr:uid="{00000000-0005-0000-0000-00000A860000}"/>
    <cellStyle name="Comma 3 8 3 2 3" xfId="34592" xr:uid="{00000000-0005-0000-0000-00000B860000}"/>
    <cellStyle name="Comma 3 8 3 2_Essbase BS Tax Accounts EOY" xfId="34593" xr:uid="{00000000-0005-0000-0000-00000C860000}"/>
    <cellStyle name="Comma 3 8 3 3" xfId="34594" xr:uid="{00000000-0005-0000-0000-00000D860000}"/>
    <cellStyle name="Comma 3 8 3 3 2" xfId="34595" xr:uid="{00000000-0005-0000-0000-00000E860000}"/>
    <cellStyle name="Comma 3 8 3 3_Essbase BS Tax Accounts EOY" xfId="34596" xr:uid="{00000000-0005-0000-0000-00000F860000}"/>
    <cellStyle name="Comma 3 8 3 4" xfId="34597" xr:uid="{00000000-0005-0000-0000-000010860000}"/>
    <cellStyle name="Comma 3 8 3_Essbase BS Tax Accounts EOY" xfId="34598" xr:uid="{00000000-0005-0000-0000-000011860000}"/>
    <cellStyle name="Comma 3 8 4" xfId="34599" xr:uid="{00000000-0005-0000-0000-000012860000}"/>
    <cellStyle name="Comma 3 8 4 2" xfId="34600" xr:uid="{00000000-0005-0000-0000-000013860000}"/>
    <cellStyle name="Comma 3 8 4 2 2" xfId="34601" xr:uid="{00000000-0005-0000-0000-000014860000}"/>
    <cellStyle name="Comma 3 8 4 2_Essbase BS Tax Accounts EOY" xfId="34602" xr:uid="{00000000-0005-0000-0000-000015860000}"/>
    <cellStyle name="Comma 3 8 4 3" xfId="34603" xr:uid="{00000000-0005-0000-0000-000016860000}"/>
    <cellStyle name="Comma 3 8 4_Essbase BS Tax Accounts EOY" xfId="34604" xr:uid="{00000000-0005-0000-0000-000017860000}"/>
    <cellStyle name="Comma 3 8 5" xfId="34605" xr:uid="{00000000-0005-0000-0000-000018860000}"/>
    <cellStyle name="Comma 3 8 5 2" xfId="34606" xr:uid="{00000000-0005-0000-0000-000019860000}"/>
    <cellStyle name="Comma 3 8 5 3" xfId="34607" xr:uid="{00000000-0005-0000-0000-00001A860000}"/>
    <cellStyle name="Comma 3 8 5_Essbase BS Tax Accounts EOY" xfId="34608" xr:uid="{00000000-0005-0000-0000-00001B860000}"/>
    <cellStyle name="Comma 3 8 6" xfId="34609" xr:uid="{00000000-0005-0000-0000-00001C860000}"/>
    <cellStyle name="Comma 3 8_Essbase BS Tax Accounts EOY" xfId="34610" xr:uid="{00000000-0005-0000-0000-00001D860000}"/>
    <cellStyle name="Comma 3 9" xfId="34611" xr:uid="{00000000-0005-0000-0000-00001E860000}"/>
    <cellStyle name="Comma 3 9 2" xfId="34612" xr:uid="{00000000-0005-0000-0000-00001F860000}"/>
    <cellStyle name="Comma 3 9 2 2" xfId="34613" xr:uid="{00000000-0005-0000-0000-000020860000}"/>
    <cellStyle name="Comma 3 9 2 2 2" xfId="34614" xr:uid="{00000000-0005-0000-0000-000021860000}"/>
    <cellStyle name="Comma 3 9 2 2 2 2" xfId="34615" xr:uid="{00000000-0005-0000-0000-000022860000}"/>
    <cellStyle name="Comma 3 9 2 2 2 2 2" xfId="34616" xr:uid="{00000000-0005-0000-0000-000023860000}"/>
    <cellStyle name="Comma 3 9 2 2 2 2_Essbase BS Tax Accounts EOY" xfId="34617" xr:uid="{00000000-0005-0000-0000-000024860000}"/>
    <cellStyle name="Comma 3 9 2 2 2 3" xfId="34618" xr:uid="{00000000-0005-0000-0000-000025860000}"/>
    <cellStyle name="Comma 3 9 2 2 2_Essbase BS Tax Accounts EOY" xfId="34619" xr:uid="{00000000-0005-0000-0000-000026860000}"/>
    <cellStyle name="Comma 3 9 2 2 3" xfId="34620" xr:uid="{00000000-0005-0000-0000-000027860000}"/>
    <cellStyle name="Comma 3 9 2 2 3 2" xfId="34621" xr:uid="{00000000-0005-0000-0000-000028860000}"/>
    <cellStyle name="Comma 3 9 2 2 3_Essbase BS Tax Accounts EOY" xfId="34622" xr:uid="{00000000-0005-0000-0000-000029860000}"/>
    <cellStyle name="Comma 3 9 2 2 4" xfId="34623" xr:uid="{00000000-0005-0000-0000-00002A860000}"/>
    <cellStyle name="Comma 3 9 2 2_Essbase BS Tax Accounts EOY" xfId="34624" xr:uid="{00000000-0005-0000-0000-00002B860000}"/>
    <cellStyle name="Comma 3 9 2 3" xfId="34625" xr:uid="{00000000-0005-0000-0000-00002C860000}"/>
    <cellStyle name="Comma 3 9 2 3 2" xfId="34626" xr:uid="{00000000-0005-0000-0000-00002D860000}"/>
    <cellStyle name="Comma 3 9 2 3 2 2" xfId="34627" xr:uid="{00000000-0005-0000-0000-00002E860000}"/>
    <cellStyle name="Comma 3 9 2 3 2_Essbase BS Tax Accounts EOY" xfId="34628" xr:uid="{00000000-0005-0000-0000-00002F860000}"/>
    <cellStyle name="Comma 3 9 2 3 3" xfId="34629" xr:uid="{00000000-0005-0000-0000-000030860000}"/>
    <cellStyle name="Comma 3 9 2 3_Essbase BS Tax Accounts EOY" xfId="34630" xr:uid="{00000000-0005-0000-0000-000031860000}"/>
    <cellStyle name="Comma 3 9 2 4" xfId="34631" xr:uid="{00000000-0005-0000-0000-000032860000}"/>
    <cellStyle name="Comma 3 9 2 4 2" xfId="34632" xr:uid="{00000000-0005-0000-0000-000033860000}"/>
    <cellStyle name="Comma 3 9 2 4 3" xfId="34633" xr:uid="{00000000-0005-0000-0000-000034860000}"/>
    <cellStyle name="Comma 3 9 2 4_Essbase BS Tax Accounts EOY" xfId="34634" xr:uid="{00000000-0005-0000-0000-000035860000}"/>
    <cellStyle name="Comma 3 9 2 5" xfId="34635" xr:uid="{00000000-0005-0000-0000-000036860000}"/>
    <cellStyle name="Comma 3 9 2_Essbase BS Tax Accounts EOY" xfId="34636" xr:uid="{00000000-0005-0000-0000-000037860000}"/>
    <cellStyle name="Comma 3 9 3" xfId="34637" xr:uid="{00000000-0005-0000-0000-000038860000}"/>
    <cellStyle name="Comma 3 9 3 2" xfId="34638" xr:uid="{00000000-0005-0000-0000-000039860000}"/>
    <cellStyle name="Comma 3 9 3 2 2" xfId="34639" xr:uid="{00000000-0005-0000-0000-00003A860000}"/>
    <cellStyle name="Comma 3 9 3 2 2 2" xfId="34640" xr:uid="{00000000-0005-0000-0000-00003B860000}"/>
    <cellStyle name="Comma 3 9 3 2 2_Essbase BS Tax Accounts EOY" xfId="34641" xr:uid="{00000000-0005-0000-0000-00003C860000}"/>
    <cellStyle name="Comma 3 9 3 2 3" xfId="34642" xr:uid="{00000000-0005-0000-0000-00003D860000}"/>
    <cellStyle name="Comma 3 9 3 2_Essbase BS Tax Accounts EOY" xfId="34643" xr:uid="{00000000-0005-0000-0000-00003E860000}"/>
    <cellStyle name="Comma 3 9 3 3" xfId="34644" xr:uid="{00000000-0005-0000-0000-00003F860000}"/>
    <cellStyle name="Comma 3 9 3 3 2" xfId="34645" xr:uid="{00000000-0005-0000-0000-000040860000}"/>
    <cellStyle name="Comma 3 9 3 3_Essbase BS Tax Accounts EOY" xfId="34646" xr:uid="{00000000-0005-0000-0000-000041860000}"/>
    <cellStyle name="Comma 3 9 3 4" xfId="34647" xr:uid="{00000000-0005-0000-0000-000042860000}"/>
    <cellStyle name="Comma 3 9 3_Essbase BS Tax Accounts EOY" xfId="34648" xr:uid="{00000000-0005-0000-0000-000043860000}"/>
    <cellStyle name="Comma 3 9 4" xfId="34649" xr:uid="{00000000-0005-0000-0000-000044860000}"/>
    <cellStyle name="Comma 3 9 4 2" xfId="34650" xr:uid="{00000000-0005-0000-0000-000045860000}"/>
    <cellStyle name="Comma 3 9 4 2 2" xfId="34651" xr:uid="{00000000-0005-0000-0000-000046860000}"/>
    <cellStyle name="Comma 3 9 4 2_Essbase BS Tax Accounts EOY" xfId="34652" xr:uid="{00000000-0005-0000-0000-000047860000}"/>
    <cellStyle name="Comma 3 9 4 3" xfId="34653" xr:uid="{00000000-0005-0000-0000-000048860000}"/>
    <cellStyle name="Comma 3 9 4_Essbase BS Tax Accounts EOY" xfId="34654" xr:uid="{00000000-0005-0000-0000-000049860000}"/>
    <cellStyle name="Comma 3 9 5" xfId="34655" xr:uid="{00000000-0005-0000-0000-00004A860000}"/>
    <cellStyle name="Comma 3 9 5 2" xfId="34656" xr:uid="{00000000-0005-0000-0000-00004B860000}"/>
    <cellStyle name="Comma 3 9 5 3" xfId="34657" xr:uid="{00000000-0005-0000-0000-00004C860000}"/>
    <cellStyle name="Comma 3 9 5_Essbase BS Tax Accounts EOY" xfId="34658" xr:uid="{00000000-0005-0000-0000-00004D860000}"/>
    <cellStyle name="Comma 3 9 6" xfId="34659" xr:uid="{00000000-0005-0000-0000-00004E860000}"/>
    <cellStyle name="Comma 3 9_Essbase BS Tax Accounts EOY" xfId="34660" xr:uid="{00000000-0005-0000-0000-00004F860000}"/>
    <cellStyle name="Comma 3_Cap Int Calc for IDR" xfId="34661" xr:uid="{00000000-0005-0000-0000-000050860000}"/>
    <cellStyle name="Comma 30" xfId="34662" xr:uid="{00000000-0005-0000-0000-000051860000}"/>
    <cellStyle name="Comma 30 2" xfId="34663" xr:uid="{00000000-0005-0000-0000-000052860000}"/>
    <cellStyle name="Comma 30 2 2" xfId="34664" xr:uid="{00000000-0005-0000-0000-000053860000}"/>
    <cellStyle name="Comma 30 2 2 2" xfId="34665" xr:uid="{00000000-0005-0000-0000-000054860000}"/>
    <cellStyle name="Comma 30 2 2 2 2" xfId="34666" xr:uid="{00000000-0005-0000-0000-000055860000}"/>
    <cellStyle name="Comma 30 2 2 2_Essbase BS Tax Accounts EOY" xfId="34667" xr:uid="{00000000-0005-0000-0000-000056860000}"/>
    <cellStyle name="Comma 30 2 2 3" xfId="34668" xr:uid="{00000000-0005-0000-0000-000057860000}"/>
    <cellStyle name="Comma 30 2 2_Essbase BS Tax Accounts EOY" xfId="34669" xr:uid="{00000000-0005-0000-0000-000058860000}"/>
    <cellStyle name="Comma 30 2 3" xfId="34670" xr:uid="{00000000-0005-0000-0000-000059860000}"/>
    <cellStyle name="Comma 30 2 3 2" xfId="34671" xr:uid="{00000000-0005-0000-0000-00005A860000}"/>
    <cellStyle name="Comma 30 2 3_Essbase BS Tax Accounts EOY" xfId="34672" xr:uid="{00000000-0005-0000-0000-00005B860000}"/>
    <cellStyle name="Comma 30 2 4" xfId="34673" xr:uid="{00000000-0005-0000-0000-00005C860000}"/>
    <cellStyle name="Comma 30 2_Essbase BS Tax Accounts EOY" xfId="34674" xr:uid="{00000000-0005-0000-0000-00005D860000}"/>
    <cellStyle name="Comma 30 3" xfId="34675" xr:uid="{00000000-0005-0000-0000-00005E860000}"/>
    <cellStyle name="Comma 30 3 2" xfId="34676" xr:uid="{00000000-0005-0000-0000-00005F860000}"/>
    <cellStyle name="Comma 30 3 2 2" xfId="34677" xr:uid="{00000000-0005-0000-0000-000060860000}"/>
    <cellStyle name="Comma 30 3 2_Essbase BS Tax Accounts EOY" xfId="34678" xr:uid="{00000000-0005-0000-0000-000061860000}"/>
    <cellStyle name="Comma 30 3 3" xfId="34679" xr:uid="{00000000-0005-0000-0000-000062860000}"/>
    <cellStyle name="Comma 30 3_Essbase BS Tax Accounts EOY" xfId="34680" xr:uid="{00000000-0005-0000-0000-000063860000}"/>
    <cellStyle name="Comma 30 4" xfId="34681" xr:uid="{00000000-0005-0000-0000-000064860000}"/>
    <cellStyle name="Comma 30 4 2" xfId="34682" xr:uid="{00000000-0005-0000-0000-000065860000}"/>
    <cellStyle name="Comma 30 4 3" xfId="34683" xr:uid="{00000000-0005-0000-0000-000066860000}"/>
    <cellStyle name="Comma 30 4_Essbase BS Tax Accounts EOY" xfId="34684" xr:uid="{00000000-0005-0000-0000-000067860000}"/>
    <cellStyle name="Comma 30 5" xfId="34685" xr:uid="{00000000-0005-0000-0000-000068860000}"/>
    <cellStyle name="Comma 30_Essbase BS Tax Accounts EOY" xfId="34686" xr:uid="{00000000-0005-0000-0000-000069860000}"/>
    <cellStyle name="Comma 31" xfId="34687" xr:uid="{00000000-0005-0000-0000-00006A860000}"/>
    <cellStyle name="Comma 31 2" xfId="34688" xr:uid="{00000000-0005-0000-0000-00006B860000}"/>
    <cellStyle name="Comma 31 2 2" xfId="34689" xr:uid="{00000000-0005-0000-0000-00006C860000}"/>
    <cellStyle name="Comma 31 2 2 2" xfId="34690" xr:uid="{00000000-0005-0000-0000-00006D860000}"/>
    <cellStyle name="Comma 31 2 2 2 2" xfId="34691" xr:uid="{00000000-0005-0000-0000-00006E860000}"/>
    <cellStyle name="Comma 31 2 2 2_Essbase BS Tax Accounts EOY" xfId="34692" xr:uid="{00000000-0005-0000-0000-00006F860000}"/>
    <cellStyle name="Comma 31 2 2 3" xfId="34693" xr:uid="{00000000-0005-0000-0000-000070860000}"/>
    <cellStyle name="Comma 31 2 2_Essbase BS Tax Accounts EOY" xfId="34694" xr:uid="{00000000-0005-0000-0000-000071860000}"/>
    <cellStyle name="Comma 31 2 3" xfId="34695" xr:uid="{00000000-0005-0000-0000-000072860000}"/>
    <cellStyle name="Comma 31 2 3 2" xfId="34696" xr:uid="{00000000-0005-0000-0000-000073860000}"/>
    <cellStyle name="Comma 31 2 3_Essbase BS Tax Accounts EOY" xfId="34697" xr:uid="{00000000-0005-0000-0000-000074860000}"/>
    <cellStyle name="Comma 31 2 4" xfId="34698" xr:uid="{00000000-0005-0000-0000-000075860000}"/>
    <cellStyle name="Comma 31 2_Essbase BS Tax Accounts EOY" xfId="34699" xr:uid="{00000000-0005-0000-0000-000076860000}"/>
    <cellStyle name="Comma 31 3" xfId="34700" xr:uid="{00000000-0005-0000-0000-000077860000}"/>
    <cellStyle name="Comma 31 3 2" xfId="34701" xr:uid="{00000000-0005-0000-0000-000078860000}"/>
    <cellStyle name="Comma 31 3 2 2" xfId="34702" xr:uid="{00000000-0005-0000-0000-000079860000}"/>
    <cellStyle name="Comma 31 3 2_Essbase BS Tax Accounts EOY" xfId="34703" xr:uid="{00000000-0005-0000-0000-00007A860000}"/>
    <cellStyle name="Comma 31 3 3" xfId="34704" xr:uid="{00000000-0005-0000-0000-00007B860000}"/>
    <cellStyle name="Comma 31 3_Essbase BS Tax Accounts EOY" xfId="34705" xr:uid="{00000000-0005-0000-0000-00007C860000}"/>
    <cellStyle name="Comma 31 4" xfId="34706" xr:uid="{00000000-0005-0000-0000-00007D860000}"/>
    <cellStyle name="Comma 31 4 2" xfId="34707" xr:uid="{00000000-0005-0000-0000-00007E860000}"/>
    <cellStyle name="Comma 31 4 3" xfId="34708" xr:uid="{00000000-0005-0000-0000-00007F860000}"/>
    <cellStyle name="Comma 31 4_Essbase BS Tax Accounts EOY" xfId="34709" xr:uid="{00000000-0005-0000-0000-000080860000}"/>
    <cellStyle name="Comma 31 5" xfId="34710" xr:uid="{00000000-0005-0000-0000-000081860000}"/>
    <cellStyle name="Comma 31_Essbase BS Tax Accounts EOY" xfId="34711" xr:uid="{00000000-0005-0000-0000-000082860000}"/>
    <cellStyle name="Comma 32" xfId="34712" xr:uid="{00000000-0005-0000-0000-000083860000}"/>
    <cellStyle name="Comma 32 2" xfId="34713" xr:uid="{00000000-0005-0000-0000-000084860000}"/>
    <cellStyle name="Comma 32 2 2" xfId="34714" xr:uid="{00000000-0005-0000-0000-000085860000}"/>
    <cellStyle name="Comma 32 2 2 2" xfId="34715" xr:uid="{00000000-0005-0000-0000-000086860000}"/>
    <cellStyle name="Comma 32 2 2 2 2" xfId="34716" xr:uid="{00000000-0005-0000-0000-000087860000}"/>
    <cellStyle name="Comma 32 2 2 2_Essbase BS Tax Accounts EOY" xfId="34717" xr:uid="{00000000-0005-0000-0000-000088860000}"/>
    <cellStyle name="Comma 32 2 2 3" xfId="34718" xr:uid="{00000000-0005-0000-0000-000089860000}"/>
    <cellStyle name="Comma 32 2 2_Essbase BS Tax Accounts EOY" xfId="34719" xr:uid="{00000000-0005-0000-0000-00008A860000}"/>
    <cellStyle name="Comma 32 2 3" xfId="34720" xr:uid="{00000000-0005-0000-0000-00008B860000}"/>
    <cellStyle name="Comma 32 2 3 2" xfId="34721" xr:uid="{00000000-0005-0000-0000-00008C860000}"/>
    <cellStyle name="Comma 32 2 3_Essbase BS Tax Accounts EOY" xfId="34722" xr:uid="{00000000-0005-0000-0000-00008D860000}"/>
    <cellStyle name="Comma 32 2 4" xfId="34723" xr:uid="{00000000-0005-0000-0000-00008E860000}"/>
    <cellStyle name="Comma 32 2_Essbase BS Tax Accounts EOY" xfId="34724" xr:uid="{00000000-0005-0000-0000-00008F860000}"/>
    <cellStyle name="Comma 32 3" xfId="34725" xr:uid="{00000000-0005-0000-0000-000090860000}"/>
    <cellStyle name="Comma 32 3 2" xfId="34726" xr:uid="{00000000-0005-0000-0000-000091860000}"/>
    <cellStyle name="Comma 32 3 2 2" xfId="34727" xr:uid="{00000000-0005-0000-0000-000092860000}"/>
    <cellStyle name="Comma 32 3 2_Essbase BS Tax Accounts EOY" xfId="34728" xr:uid="{00000000-0005-0000-0000-000093860000}"/>
    <cellStyle name="Comma 32 3 3" xfId="34729" xr:uid="{00000000-0005-0000-0000-000094860000}"/>
    <cellStyle name="Comma 32 3_Essbase BS Tax Accounts EOY" xfId="34730" xr:uid="{00000000-0005-0000-0000-000095860000}"/>
    <cellStyle name="Comma 32 4" xfId="34731" xr:uid="{00000000-0005-0000-0000-000096860000}"/>
    <cellStyle name="Comma 32 4 2" xfId="34732" xr:uid="{00000000-0005-0000-0000-000097860000}"/>
    <cellStyle name="Comma 32 4 3" xfId="34733" xr:uid="{00000000-0005-0000-0000-000098860000}"/>
    <cellStyle name="Comma 32 4_Essbase BS Tax Accounts EOY" xfId="34734" xr:uid="{00000000-0005-0000-0000-000099860000}"/>
    <cellStyle name="Comma 32 5" xfId="34735" xr:uid="{00000000-0005-0000-0000-00009A860000}"/>
    <cellStyle name="Comma 32_Essbase BS Tax Accounts EOY" xfId="34736" xr:uid="{00000000-0005-0000-0000-00009B860000}"/>
    <cellStyle name="Comma 33" xfId="34737" xr:uid="{00000000-0005-0000-0000-00009C860000}"/>
    <cellStyle name="Comma 33 2" xfId="34738" xr:uid="{00000000-0005-0000-0000-00009D860000}"/>
    <cellStyle name="Comma 33 2 2" xfId="34739" xr:uid="{00000000-0005-0000-0000-00009E860000}"/>
    <cellStyle name="Comma 33 2 2 2" xfId="34740" xr:uid="{00000000-0005-0000-0000-00009F860000}"/>
    <cellStyle name="Comma 33 2 2 2 2" xfId="34741" xr:uid="{00000000-0005-0000-0000-0000A0860000}"/>
    <cellStyle name="Comma 33 2 2 2_Essbase BS Tax Accounts EOY" xfId="34742" xr:uid="{00000000-0005-0000-0000-0000A1860000}"/>
    <cellStyle name="Comma 33 2 2 3" xfId="34743" xr:uid="{00000000-0005-0000-0000-0000A2860000}"/>
    <cellStyle name="Comma 33 2 2_Essbase BS Tax Accounts EOY" xfId="34744" xr:uid="{00000000-0005-0000-0000-0000A3860000}"/>
    <cellStyle name="Comma 33 2 3" xfId="34745" xr:uid="{00000000-0005-0000-0000-0000A4860000}"/>
    <cellStyle name="Comma 33 2 3 2" xfId="34746" xr:uid="{00000000-0005-0000-0000-0000A5860000}"/>
    <cellStyle name="Comma 33 2 3_Essbase BS Tax Accounts EOY" xfId="34747" xr:uid="{00000000-0005-0000-0000-0000A6860000}"/>
    <cellStyle name="Comma 33 2 4" xfId="34748" xr:uid="{00000000-0005-0000-0000-0000A7860000}"/>
    <cellStyle name="Comma 33 2_Essbase BS Tax Accounts EOY" xfId="34749" xr:uid="{00000000-0005-0000-0000-0000A8860000}"/>
    <cellStyle name="Comma 33 3" xfId="34750" xr:uid="{00000000-0005-0000-0000-0000A9860000}"/>
    <cellStyle name="Comma 33 3 2" xfId="34751" xr:uid="{00000000-0005-0000-0000-0000AA860000}"/>
    <cellStyle name="Comma 33 3 2 2" xfId="34752" xr:uid="{00000000-0005-0000-0000-0000AB860000}"/>
    <cellStyle name="Comma 33 3 2_Essbase BS Tax Accounts EOY" xfId="34753" xr:uid="{00000000-0005-0000-0000-0000AC860000}"/>
    <cellStyle name="Comma 33 3 3" xfId="34754" xr:uid="{00000000-0005-0000-0000-0000AD860000}"/>
    <cellStyle name="Comma 33 3_Essbase BS Tax Accounts EOY" xfId="34755" xr:uid="{00000000-0005-0000-0000-0000AE860000}"/>
    <cellStyle name="Comma 33 4" xfId="34756" xr:uid="{00000000-0005-0000-0000-0000AF860000}"/>
    <cellStyle name="Comma 33 4 2" xfId="34757" xr:uid="{00000000-0005-0000-0000-0000B0860000}"/>
    <cellStyle name="Comma 33 4 3" xfId="34758" xr:uid="{00000000-0005-0000-0000-0000B1860000}"/>
    <cellStyle name="Comma 33 4_Essbase BS Tax Accounts EOY" xfId="34759" xr:uid="{00000000-0005-0000-0000-0000B2860000}"/>
    <cellStyle name="Comma 33 5" xfId="34760" xr:uid="{00000000-0005-0000-0000-0000B3860000}"/>
    <cellStyle name="Comma 33_Essbase BS Tax Accounts EOY" xfId="34761" xr:uid="{00000000-0005-0000-0000-0000B4860000}"/>
    <cellStyle name="Comma 34" xfId="34762" xr:uid="{00000000-0005-0000-0000-0000B5860000}"/>
    <cellStyle name="Comma 34 2" xfId="34763" xr:uid="{00000000-0005-0000-0000-0000B6860000}"/>
    <cellStyle name="Comma 34 2 2" xfId="34764" xr:uid="{00000000-0005-0000-0000-0000B7860000}"/>
    <cellStyle name="Comma 34 2 2 2" xfId="34765" xr:uid="{00000000-0005-0000-0000-0000B8860000}"/>
    <cellStyle name="Comma 34 2 2 2 2" xfId="34766" xr:uid="{00000000-0005-0000-0000-0000B9860000}"/>
    <cellStyle name="Comma 34 2 2 2_Essbase BS Tax Accounts EOY" xfId="34767" xr:uid="{00000000-0005-0000-0000-0000BA860000}"/>
    <cellStyle name="Comma 34 2 2 3" xfId="34768" xr:uid="{00000000-0005-0000-0000-0000BB860000}"/>
    <cellStyle name="Comma 34 2 2_Essbase BS Tax Accounts EOY" xfId="34769" xr:uid="{00000000-0005-0000-0000-0000BC860000}"/>
    <cellStyle name="Comma 34 2 3" xfId="34770" xr:uid="{00000000-0005-0000-0000-0000BD860000}"/>
    <cellStyle name="Comma 34 2 3 2" xfId="34771" xr:uid="{00000000-0005-0000-0000-0000BE860000}"/>
    <cellStyle name="Comma 34 2 3_Essbase BS Tax Accounts EOY" xfId="34772" xr:uid="{00000000-0005-0000-0000-0000BF860000}"/>
    <cellStyle name="Comma 34 2 4" xfId="34773" xr:uid="{00000000-0005-0000-0000-0000C0860000}"/>
    <cellStyle name="Comma 34 2_Essbase BS Tax Accounts EOY" xfId="34774" xr:uid="{00000000-0005-0000-0000-0000C1860000}"/>
    <cellStyle name="Comma 34 3" xfId="34775" xr:uid="{00000000-0005-0000-0000-0000C2860000}"/>
    <cellStyle name="Comma 34 3 2" xfId="34776" xr:uid="{00000000-0005-0000-0000-0000C3860000}"/>
    <cellStyle name="Comma 34 3 3" xfId="34777" xr:uid="{00000000-0005-0000-0000-0000C4860000}"/>
    <cellStyle name="Comma 34 3 4" xfId="34778" xr:uid="{00000000-0005-0000-0000-0000C5860000}"/>
    <cellStyle name="Comma 34 3_Essbase BS Tax Accounts EOY" xfId="34779" xr:uid="{00000000-0005-0000-0000-0000C6860000}"/>
    <cellStyle name="Comma 34 4" xfId="34780" xr:uid="{00000000-0005-0000-0000-0000C7860000}"/>
    <cellStyle name="Comma 34 4 2" xfId="34781" xr:uid="{00000000-0005-0000-0000-0000C8860000}"/>
    <cellStyle name="Comma 34 5" xfId="34782" xr:uid="{00000000-0005-0000-0000-0000C9860000}"/>
    <cellStyle name="Comma 34 6" xfId="34783" xr:uid="{00000000-0005-0000-0000-0000CA860000}"/>
    <cellStyle name="Comma 34 7" xfId="34784" xr:uid="{00000000-0005-0000-0000-0000CB860000}"/>
    <cellStyle name="Comma 34_Essbase BS Tax Accounts EOY" xfId="34785" xr:uid="{00000000-0005-0000-0000-0000CC860000}"/>
    <cellStyle name="Comma 35" xfId="34786" xr:uid="{00000000-0005-0000-0000-0000CD860000}"/>
    <cellStyle name="Comma 35 2" xfId="34787" xr:uid="{00000000-0005-0000-0000-0000CE860000}"/>
    <cellStyle name="Comma 35 2 2" xfId="34788" xr:uid="{00000000-0005-0000-0000-0000CF860000}"/>
    <cellStyle name="Comma 35 2 2 2" xfId="34789" xr:uid="{00000000-0005-0000-0000-0000D0860000}"/>
    <cellStyle name="Comma 35 2 2 3" xfId="34790" xr:uid="{00000000-0005-0000-0000-0000D1860000}"/>
    <cellStyle name="Comma 35 2 2_Essbase BS Tax Accounts EOY" xfId="34791" xr:uid="{00000000-0005-0000-0000-0000D2860000}"/>
    <cellStyle name="Comma 35 2 3" xfId="34792" xr:uid="{00000000-0005-0000-0000-0000D3860000}"/>
    <cellStyle name="Comma 35 2_Essbase BS Tax Accounts EOY" xfId="34793" xr:uid="{00000000-0005-0000-0000-0000D4860000}"/>
    <cellStyle name="Comma 35 3" xfId="34794" xr:uid="{00000000-0005-0000-0000-0000D5860000}"/>
    <cellStyle name="Comma 35 3 2" xfId="34795" xr:uid="{00000000-0005-0000-0000-0000D6860000}"/>
    <cellStyle name="Comma 35 3 3" xfId="34796" xr:uid="{00000000-0005-0000-0000-0000D7860000}"/>
    <cellStyle name="Comma 35 3_Essbase BS Tax Accounts EOY" xfId="34797" xr:uid="{00000000-0005-0000-0000-0000D8860000}"/>
    <cellStyle name="Comma 35 4" xfId="34798" xr:uid="{00000000-0005-0000-0000-0000D9860000}"/>
    <cellStyle name="Comma 35 4 2" xfId="34799" xr:uid="{00000000-0005-0000-0000-0000DA860000}"/>
    <cellStyle name="Comma 35_Essbase BS Tax Accounts EOY" xfId="34800" xr:uid="{00000000-0005-0000-0000-0000DB860000}"/>
    <cellStyle name="Comma 36" xfId="34801" xr:uid="{00000000-0005-0000-0000-0000DC860000}"/>
    <cellStyle name="Comma 36 2" xfId="34802" xr:uid="{00000000-0005-0000-0000-0000DD860000}"/>
    <cellStyle name="Comma 36 2 2" xfId="34803" xr:uid="{00000000-0005-0000-0000-0000DE860000}"/>
    <cellStyle name="Comma 36 2 2 2" xfId="34804" xr:uid="{00000000-0005-0000-0000-0000DF860000}"/>
    <cellStyle name="Comma 36 2 2 3" xfId="34805" xr:uid="{00000000-0005-0000-0000-0000E0860000}"/>
    <cellStyle name="Comma 36 2 2_Essbase BS Tax Accounts EOY" xfId="34806" xr:uid="{00000000-0005-0000-0000-0000E1860000}"/>
    <cellStyle name="Comma 36 2 3" xfId="34807" xr:uid="{00000000-0005-0000-0000-0000E2860000}"/>
    <cellStyle name="Comma 36 2_Essbase BS Tax Accounts EOY" xfId="34808" xr:uid="{00000000-0005-0000-0000-0000E3860000}"/>
    <cellStyle name="Comma 36 3" xfId="34809" xr:uid="{00000000-0005-0000-0000-0000E4860000}"/>
    <cellStyle name="Comma 36 3 2" xfId="34810" xr:uid="{00000000-0005-0000-0000-0000E5860000}"/>
    <cellStyle name="Comma 36 3 3" xfId="34811" xr:uid="{00000000-0005-0000-0000-0000E6860000}"/>
    <cellStyle name="Comma 36 3_Essbase BS Tax Accounts EOY" xfId="34812" xr:uid="{00000000-0005-0000-0000-0000E7860000}"/>
    <cellStyle name="Comma 36 4" xfId="34813" xr:uid="{00000000-0005-0000-0000-0000E8860000}"/>
    <cellStyle name="Comma 36 4 2" xfId="34814" xr:uid="{00000000-0005-0000-0000-0000E9860000}"/>
    <cellStyle name="Comma 36_Essbase BS Tax Accounts EOY" xfId="34815" xr:uid="{00000000-0005-0000-0000-0000EA860000}"/>
    <cellStyle name="Comma 37" xfId="34816" xr:uid="{00000000-0005-0000-0000-0000EB860000}"/>
    <cellStyle name="Comma 37 2" xfId="34817" xr:uid="{00000000-0005-0000-0000-0000EC860000}"/>
    <cellStyle name="Comma 37 2 2" xfId="34818" xr:uid="{00000000-0005-0000-0000-0000ED860000}"/>
    <cellStyle name="Comma 37 2 2 2" xfId="34819" xr:uid="{00000000-0005-0000-0000-0000EE860000}"/>
    <cellStyle name="Comma 37 2 2 3" xfId="34820" xr:uid="{00000000-0005-0000-0000-0000EF860000}"/>
    <cellStyle name="Comma 37 2 2_Essbase BS Tax Accounts EOY" xfId="34821" xr:uid="{00000000-0005-0000-0000-0000F0860000}"/>
    <cellStyle name="Comma 37 2 3" xfId="34822" xr:uid="{00000000-0005-0000-0000-0000F1860000}"/>
    <cellStyle name="Comma 37 2_Essbase BS Tax Accounts EOY" xfId="34823" xr:uid="{00000000-0005-0000-0000-0000F2860000}"/>
    <cellStyle name="Comma 37 3" xfId="34824" xr:uid="{00000000-0005-0000-0000-0000F3860000}"/>
    <cellStyle name="Comma 37 3 2" xfId="34825" xr:uid="{00000000-0005-0000-0000-0000F4860000}"/>
    <cellStyle name="Comma 37 3 3" xfId="34826" xr:uid="{00000000-0005-0000-0000-0000F5860000}"/>
    <cellStyle name="Comma 37 3_Essbase BS Tax Accounts EOY" xfId="34827" xr:uid="{00000000-0005-0000-0000-0000F6860000}"/>
    <cellStyle name="Comma 37 4" xfId="34828" xr:uid="{00000000-0005-0000-0000-0000F7860000}"/>
    <cellStyle name="Comma 37_Essbase BS Tax Accounts EOY" xfId="34829" xr:uid="{00000000-0005-0000-0000-0000F8860000}"/>
    <cellStyle name="Comma 38" xfId="34830" xr:uid="{00000000-0005-0000-0000-0000F9860000}"/>
    <cellStyle name="Comma 38 2" xfId="34831" xr:uid="{00000000-0005-0000-0000-0000FA860000}"/>
    <cellStyle name="Comma 38 2 2" xfId="34832" xr:uid="{00000000-0005-0000-0000-0000FB860000}"/>
    <cellStyle name="Comma 38 2 2 2" xfId="34833" xr:uid="{00000000-0005-0000-0000-0000FC860000}"/>
    <cellStyle name="Comma 38 2 2 3" xfId="34834" xr:uid="{00000000-0005-0000-0000-0000FD860000}"/>
    <cellStyle name="Comma 38 2 2_Essbase BS Tax Accounts EOY" xfId="34835" xr:uid="{00000000-0005-0000-0000-0000FE860000}"/>
    <cellStyle name="Comma 38 2 3" xfId="34836" xr:uid="{00000000-0005-0000-0000-0000FF860000}"/>
    <cellStyle name="Comma 38 2_Essbase BS Tax Accounts EOY" xfId="34837" xr:uid="{00000000-0005-0000-0000-000000870000}"/>
    <cellStyle name="Comma 38 3" xfId="34838" xr:uid="{00000000-0005-0000-0000-000001870000}"/>
    <cellStyle name="Comma 38 3 2" xfId="34839" xr:uid="{00000000-0005-0000-0000-000002870000}"/>
    <cellStyle name="Comma 38 3 3" xfId="34840" xr:uid="{00000000-0005-0000-0000-000003870000}"/>
    <cellStyle name="Comma 38 3_Essbase BS Tax Accounts EOY" xfId="34841" xr:uid="{00000000-0005-0000-0000-000004870000}"/>
    <cellStyle name="Comma 38 4" xfId="34842" xr:uid="{00000000-0005-0000-0000-000005870000}"/>
    <cellStyle name="Comma 38_Essbase BS Tax Accounts EOY" xfId="34843" xr:uid="{00000000-0005-0000-0000-000006870000}"/>
    <cellStyle name="Comma 39" xfId="34844" xr:uid="{00000000-0005-0000-0000-000007870000}"/>
    <cellStyle name="Comma 39 2" xfId="34845" xr:uid="{00000000-0005-0000-0000-000008870000}"/>
    <cellStyle name="Comma 39 2 2" xfId="34846" xr:uid="{00000000-0005-0000-0000-000009870000}"/>
    <cellStyle name="Comma 39 2 2 2" xfId="34847" xr:uid="{00000000-0005-0000-0000-00000A870000}"/>
    <cellStyle name="Comma 39 2 2_Essbase BS Tax Accounts EOY" xfId="34848" xr:uid="{00000000-0005-0000-0000-00000B870000}"/>
    <cellStyle name="Comma 39 2 3" xfId="34849" xr:uid="{00000000-0005-0000-0000-00000C870000}"/>
    <cellStyle name="Comma 39 2 4" xfId="34850" xr:uid="{00000000-0005-0000-0000-00000D870000}"/>
    <cellStyle name="Comma 39 2_Essbase BS Tax Accounts EOY" xfId="34851" xr:uid="{00000000-0005-0000-0000-00000E870000}"/>
    <cellStyle name="Comma 39 3" xfId="34852" xr:uid="{00000000-0005-0000-0000-00000F870000}"/>
    <cellStyle name="Comma 39 3 2" xfId="34853" xr:uid="{00000000-0005-0000-0000-000010870000}"/>
    <cellStyle name="Comma 39 3 3" xfId="34854" xr:uid="{00000000-0005-0000-0000-000011870000}"/>
    <cellStyle name="Comma 39 3_Essbase BS Tax Accounts EOY" xfId="34855" xr:uid="{00000000-0005-0000-0000-000012870000}"/>
    <cellStyle name="Comma 39 4" xfId="34856" xr:uid="{00000000-0005-0000-0000-000013870000}"/>
    <cellStyle name="Comma 39_Essbase BS Tax Accounts EOY" xfId="34857" xr:uid="{00000000-0005-0000-0000-000014870000}"/>
    <cellStyle name="Comma 4" xfId="34" xr:uid="{00000000-0005-0000-0000-000015870000}"/>
    <cellStyle name="Comma 4 2" xfId="34858" xr:uid="{00000000-0005-0000-0000-000016870000}"/>
    <cellStyle name="Comma 4 2 2" xfId="34859" xr:uid="{00000000-0005-0000-0000-000017870000}"/>
    <cellStyle name="Comma 4 2 2 2" xfId="34860" xr:uid="{00000000-0005-0000-0000-000018870000}"/>
    <cellStyle name="Comma 4 2 2 2 2" xfId="34861" xr:uid="{00000000-0005-0000-0000-000019870000}"/>
    <cellStyle name="Comma 4 2 2 2 2 2" xfId="34862" xr:uid="{00000000-0005-0000-0000-00001A870000}"/>
    <cellStyle name="Comma 4 2 2 2 2 3" xfId="34863" xr:uid="{00000000-0005-0000-0000-00001B870000}"/>
    <cellStyle name="Comma 4 2 2 2 2_Essbase BS Tax Accounts EOY" xfId="34864" xr:uid="{00000000-0005-0000-0000-00001C870000}"/>
    <cellStyle name="Comma 4 2 2 2 3" xfId="34865" xr:uid="{00000000-0005-0000-0000-00001D870000}"/>
    <cellStyle name="Comma 4 2 2 2_Essbase BS Tax Accounts EOY" xfId="34866" xr:uid="{00000000-0005-0000-0000-00001E870000}"/>
    <cellStyle name="Comma 4 2 2 3" xfId="34867" xr:uid="{00000000-0005-0000-0000-00001F870000}"/>
    <cellStyle name="Comma 4 2 2 3 2" xfId="34868" xr:uid="{00000000-0005-0000-0000-000020870000}"/>
    <cellStyle name="Comma 4 2 2 3 3" xfId="34869" xr:uid="{00000000-0005-0000-0000-000021870000}"/>
    <cellStyle name="Comma 4 2 2 3_Essbase BS Tax Accounts EOY" xfId="34870" xr:uid="{00000000-0005-0000-0000-000022870000}"/>
    <cellStyle name="Comma 4 2 2 4" xfId="34871" xr:uid="{00000000-0005-0000-0000-000023870000}"/>
    <cellStyle name="Comma 4 2 2_Essbase BS Tax Accounts EOY" xfId="34872" xr:uid="{00000000-0005-0000-0000-000024870000}"/>
    <cellStyle name="Comma 4 2 3" xfId="34873" xr:uid="{00000000-0005-0000-0000-000025870000}"/>
    <cellStyle name="Comma 4 2 3 2" xfId="34874" xr:uid="{00000000-0005-0000-0000-000026870000}"/>
    <cellStyle name="Comma 4 2 3 2 2" xfId="34875" xr:uid="{00000000-0005-0000-0000-000027870000}"/>
    <cellStyle name="Comma 4 2 3 2 3" xfId="34876" xr:uid="{00000000-0005-0000-0000-000028870000}"/>
    <cellStyle name="Comma 4 2 3 2_Essbase BS Tax Accounts EOY" xfId="34877" xr:uid="{00000000-0005-0000-0000-000029870000}"/>
    <cellStyle name="Comma 4 2 3 3" xfId="34878" xr:uid="{00000000-0005-0000-0000-00002A870000}"/>
    <cellStyle name="Comma 4 2 3_Essbase BS Tax Accounts EOY" xfId="34879" xr:uid="{00000000-0005-0000-0000-00002B870000}"/>
    <cellStyle name="Comma 4 2 4" xfId="34880" xr:uid="{00000000-0005-0000-0000-00002C870000}"/>
    <cellStyle name="Comma 4 2 4 2" xfId="34881" xr:uid="{00000000-0005-0000-0000-00002D870000}"/>
    <cellStyle name="Comma 4 2 4 3" xfId="34882" xr:uid="{00000000-0005-0000-0000-00002E870000}"/>
    <cellStyle name="Comma 4 2 4_Essbase BS Tax Accounts EOY" xfId="34883" xr:uid="{00000000-0005-0000-0000-00002F870000}"/>
    <cellStyle name="Comma 4 2 5" xfId="34884" xr:uid="{00000000-0005-0000-0000-000030870000}"/>
    <cellStyle name="Comma 4 2 6" xfId="34885" xr:uid="{00000000-0005-0000-0000-000031870000}"/>
    <cellStyle name="Comma 4 2_Essbase BS Tax Accounts EOY" xfId="34886" xr:uid="{00000000-0005-0000-0000-000032870000}"/>
    <cellStyle name="Comma 4 3" xfId="34887" xr:uid="{00000000-0005-0000-0000-000033870000}"/>
    <cellStyle name="Comma 4 3 2" xfId="34888" xr:uid="{00000000-0005-0000-0000-000034870000}"/>
    <cellStyle name="Comma 4 3 2 2" xfId="34889" xr:uid="{00000000-0005-0000-0000-000035870000}"/>
    <cellStyle name="Comma 4 3 2 2 2" xfId="34890" xr:uid="{00000000-0005-0000-0000-000036870000}"/>
    <cellStyle name="Comma 4 3 2 2 2 2" xfId="34891" xr:uid="{00000000-0005-0000-0000-000037870000}"/>
    <cellStyle name="Comma 4 3 2 2 2_Essbase BS Tax Accounts EOY" xfId="34892" xr:uid="{00000000-0005-0000-0000-000038870000}"/>
    <cellStyle name="Comma 4 3 2 2 3" xfId="34893" xr:uid="{00000000-0005-0000-0000-000039870000}"/>
    <cellStyle name="Comma 4 3 2 2_Essbase BS Tax Accounts EOY" xfId="34894" xr:uid="{00000000-0005-0000-0000-00003A870000}"/>
    <cellStyle name="Comma 4 3 2 3" xfId="34895" xr:uid="{00000000-0005-0000-0000-00003B870000}"/>
    <cellStyle name="Comma 4 3 2 3 2" xfId="34896" xr:uid="{00000000-0005-0000-0000-00003C870000}"/>
    <cellStyle name="Comma 4 3 2 3_Essbase BS Tax Accounts EOY" xfId="34897" xr:uid="{00000000-0005-0000-0000-00003D870000}"/>
    <cellStyle name="Comma 4 3 2 4" xfId="34898" xr:uid="{00000000-0005-0000-0000-00003E870000}"/>
    <cellStyle name="Comma 4 3 2_Essbase BS Tax Accounts EOY" xfId="34899" xr:uid="{00000000-0005-0000-0000-00003F870000}"/>
    <cellStyle name="Comma 4 3 3" xfId="34900" xr:uid="{00000000-0005-0000-0000-000040870000}"/>
    <cellStyle name="Comma 4 3 3 2" xfId="34901" xr:uid="{00000000-0005-0000-0000-000041870000}"/>
    <cellStyle name="Comma 4 3 3 2 2" xfId="34902" xr:uid="{00000000-0005-0000-0000-000042870000}"/>
    <cellStyle name="Comma 4 3 3 2_Essbase BS Tax Accounts EOY" xfId="34903" xr:uid="{00000000-0005-0000-0000-000043870000}"/>
    <cellStyle name="Comma 4 3 3 3" xfId="34904" xr:uid="{00000000-0005-0000-0000-000044870000}"/>
    <cellStyle name="Comma 4 3 3_Essbase BS Tax Accounts EOY" xfId="34905" xr:uid="{00000000-0005-0000-0000-000045870000}"/>
    <cellStyle name="Comma 4 3 4" xfId="34906" xr:uid="{00000000-0005-0000-0000-000046870000}"/>
    <cellStyle name="Comma 4 3 4 2" xfId="34907" xr:uid="{00000000-0005-0000-0000-000047870000}"/>
    <cellStyle name="Comma 4 3 4_Essbase BS Tax Accounts EOY" xfId="34908" xr:uid="{00000000-0005-0000-0000-000048870000}"/>
    <cellStyle name="Comma 4 3 5" xfId="34909" xr:uid="{00000000-0005-0000-0000-000049870000}"/>
    <cellStyle name="Comma 4 3_Essbase BS Tax Accounts EOY" xfId="34910" xr:uid="{00000000-0005-0000-0000-00004A870000}"/>
    <cellStyle name="Comma 4 4" xfId="34911" xr:uid="{00000000-0005-0000-0000-00004B870000}"/>
    <cellStyle name="Comma 4 4 2" xfId="34912" xr:uid="{00000000-0005-0000-0000-00004C870000}"/>
    <cellStyle name="Comma 4 4 3" xfId="34913" xr:uid="{00000000-0005-0000-0000-00004D870000}"/>
    <cellStyle name="Comma 4 4 4" xfId="34914" xr:uid="{00000000-0005-0000-0000-00004E870000}"/>
    <cellStyle name="Comma 4 4_Essbase BS Tax Accounts EOY" xfId="34915" xr:uid="{00000000-0005-0000-0000-00004F870000}"/>
    <cellStyle name="Comma 4 5" xfId="34916" xr:uid="{00000000-0005-0000-0000-000050870000}"/>
    <cellStyle name="Comma 4 5 2" xfId="34917" xr:uid="{00000000-0005-0000-0000-000051870000}"/>
    <cellStyle name="Comma 4 6" xfId="34918" xr:uid="{00000000-0005-0000-0000-000052870000}"/>
    <cellStyle name="Comma 4 7" xfId="58818" xr:uid="{00000000-0005-0000-0000-000053870000}"/>
    <cellStyle name="Comma 4 8" xfId="58827" xr:uid="{00000000-0005-0000-0000-000054870000}"/>
    <cellStyle name="Comma 4_Essbase BS Tax Accounts EOY" xfId="34919" xr:uid="{00000000-0005-0000-0000-000055870000}"/>
    <cellStyle name="Comma 40" xfId="34920" xr:uid="{00000000-0005-0000-0000-000056870000}"/>
    <cellStyle name="Comma 40 2" xfId="34921" xr:uid="{00000000-0005-0000-0000-000057870000}"/>
    <cellStyle name="Comma 40 2 2" xfId="34922" xr:uid="{00000000-0005-0000-0000-000058870000}"/>
    <cellStyle name="Comma 40 2 2 2" xfId="34923" xr:uid="{00000000-0005-0000-0000-000059870000}"/>
    <cellStyle name="Comma 40 2 2 3" xfId="34924" xr:uid="{00000000-0005-0000-0000-00005A870000}"/>
    <cellStyle name="Comma 40 2 2_Essbase BS Tax Accounts EOY" xfId="34925" xr:uid="{00000000-0005-0000-0000-00005B870000}"/>
    <cellStyle name="Comma 40 2 3" xfId="34926" xr:uid="{00000000-0005-0000-0000-00005C870000}"/>
    <cellStyle name="Comma 40 2_Essbase BS Tax Accounts EOY" xfId="34927" xr:uid="{00000000-0005-0000-0000-00005D870000}"/>
    <cellStyle name="Comma 40 3" xfId="34928" xr:uid="{00000000-0005-0000-0000-00005E870000}"/>
    <cellStyle name="Comma 40 3 2" xfId="34929" xr:uid="{00000000-0005-0000-0000-00005F870000}"/>
    <cellStyle name="Comma 40 3 3" xfId="34930" xr:uid="{00000000-0005-0000-0000-000060870000}"/>
    <cellStyle name="Comma 40 3_Essbase BS Tax Accounts EOY" xfId="34931" xr:uid="{00000000-0005-0000-0000-000061870000}"/>
    <cellStyle name="Comma 40 4" xfId="34932" xr:uid="{00000000-0005-0000-0000-000062870000}"/>
    <cellStyle name="Comma 40_Essbase BS Tax Accounts EOY" xfId="34933" xr:uid="{00000000-0005-0000-0000-000063870000}"/>
    <cellStyle name="Comma 41" xfId="34934" xr:uid="{00000000-0005-0000-0000-000064870000}"/>
    <cellStyle name="Comma 41 2" xfId="34935" xr:uid="{00000000-0005-0000-0000-000065870000}"/>
    <cellStyle name="Comma 41 2 2" xfId="34936" xr:uid="{00000000-0005-0000-0000-000066870000}"/>
    <cellStyle name="Comma 41 2 2 2" xfId="34937" xr:uid="{00000000-0005-0000-0000-000067870000}"/>
    <cellStyle name="Comma 41 2 2_Essbase BS Tax Accounts EOY" xfId="34938" xr:uid="{00000000-0005-0000-0000-000068870000}"/>
    <cellStyle name="Comma 41 2 3" xfId="34939" xr:uid="{00000000-0005-0000-0000-000069870000}"/>
    <cellStyle name="Comma 41 2_Essbase BS Tax Accounts EOY" xfId="34940" xr:uid="{00000000-0005-0000-0000-00006A870000}"/>
    <cellStyle name="Comma 41 3" xfId="34941" xr:uid="{00000000-0005-0000-0000-00006B870000}"/>
    <cellStyle name="Comma 41 3 2" xfId="34942" xr:uid="{00000000-0005-0000-0000-00006C870000}"/>
    <cellStyle name="Comma 41 3_Essbase BS Tax Accounts EOY" xfId="34943" xr:uid="{00000000-0005-0000-0000-00006D870000}"/>
    <cellStyle name="Comma 41 4" xfId="34944" xr:uid="{00000000-0005-0000-0000-00006E870000}"/>
    <cellStyle name="Comma 41_Essbase BS Tax Accounts EOY" xfId="34945" xr:uid="{00000000-0005-0000-0000-00006F870000}"/>
    <cellStyle name="Comma 42" xfId="34946" xr:uid="{00000000-0005-0000-0000-000070870000}"/>
    <cellStyle name="Comma 42 2" xfId="34947" xr:uid="{00000000-0005-0000-0000-000071870000}"/>
    <cellStyle name="Comma 42 2 2" xfId="34948" xr:uid="{00000000-0005-0000-0000-000072870000}"/>
    <cellStyle name="Comma 42 2 2 2" xfId="34949" xr:uid="{00000000-0005-0000-0000-000073870000}"/>
    <cellStyle name="Comma 42 2 2_Essbase BS Tax Accounts EOY" xfId="34950" xr:uid="{00000000-0005-0000-0000-000074870000}"/>
    <cellStyle name="Comma 42 2 3" xfId="34951" xr:uid="{00000000-0005-0000-0000-000075870000}"/>
    <cellStyle name="Comma 42 2_Essbase BS Tax Accounts EOY" xfId="34952" xr:uid="{00000000-0005-0000-0000-000076870000}"/>
    <cellStyle name="Comma 42 3" xfId="34953" xr:uid="{00000000-0005-0000-0000-000077870000}"/>
    <cellStyle name="Comma 42 3 2" xfId="34954" xr:uid="{00000000-0005-0000-0000-000078870000}"/>
    <cellStyle name="Comma 42 3_Essbase BS Tax Accounts EOY" xfId="34955" xr:uid="{00000000-0005-0000-0000-000079870000}"/>
    <cellStyle name="Comma 42 4" xfId="34956" xr:uid="{00000000-0005-0000-0000-00007A870000}"/>
    <cellStyle name="Comma 42_Essbase BS Tax Accounts EOY" xfId="34957" xr:uid="{00000000-0005-0000-0000-00007B870000}"/>
    <cellStyle name="Comma 43" xfId="34958" xr:uid="{00000000-0005-0000-0000-00007C870000}"/>
    <cellStyle name="Comma 43 2" xfId="34959" xr:uid="{00000000-0005-0000-0000-00007D870000}"/>
    <cellStyle name="Comma 43 2 2" xfId="34960" xr:uid="{00000000-0005-0000-0000-00007E870000}"/>
    <cellStyle name="Comma 43 2 2 2" xfId="34961" xr:uid="{00000000-0005-0000-0000-00007F870000}"/>
    <cellStyle name="Comma 43 2 2_Essbase BS Tax Accounts EOY" xfId="34962" xr:uid="{00000000-0005-0000-0000-000080870000}"/>
    <cellStyle name="Comma 43 2 3" xfId="34963" xr:uid="{00000000-0005-0000-0000-000081870000}"/>
    <cellStyle name="Comma 43 2_Essbase BS Tax Accounts EOY" xfId="34964" xr:uid="{00000000-0005-0000-0000-000082870000}"/>
    <cellStyle name="Comma 43 3" xfId="34965" xr:uid="{00000000-0005-0000-0000-000083870000}"/>
    <cellStyle name="Comma 43 3 2" xfId="34966" xr:uid="{00000000-0005-0000-0000-000084870000}"/>
    <cellStyle name="Comma 43 3_Essbase BS Tax Accounts EOY" xfId="34967" xr:uid="{00000000-0005-0000-0000-000085870000}"/>
    <cellStyle name="Comma 43 4" xfId="34968" xr:uid="{00000000-0005-0000-0000-000086870000}"/>
    <cellStyle name="Comma 43_Essbase BS Tax Accounts EOY" xfId="34969" xr:uid="{00000000-0005-0000-0000-000087870000}"/>
    <cellStyle name="Comma 44" xfId="34970" xr:uid="{00000000-0005-0000-0000-000088870000}"/>
    <cellStyle name="Comma 44 2" xfId="34971" xr:uid="{00000000-0005-0000-0000-000089870000}"/>
    <cellStyle name="Comma 44 2 2" xfId="34972" xr:uid="{00000000-0005-0000-0000-00008A870000}"/>
    <cellStyle name="Comma 44 2 2 2" xfId="34973" xr:uid="{00000000-0005-0000-0000-00008B870000}"/>
    <cellStyle name="Comma 44 2 2_Essbase BS Tax Accounts EOY" xfId="34974" xr:uid="{00000000-0005-0000-0000-00008C870000}"/>
    <cellStyle name="Comma 44 2 3" xfId="34975" xr:uid="{00000000-0005-0000-0000-00008D870000}"/>
    <cellStyle name="Comma 44 2_Essbase BS Tax Accounts EOY" xfId="34976" xr:uid="{00000000-0005-0000-0000-00008E870000}"/>
    <cellStyle name="Comma 44 3" xfId="34977" xr:uid="{00000000-0005-0000-0000-00008F870000}"/>
    <cellStyle name="Comma 44 3 2" xfId="34978" xr:uid="{00000000-0005-0000-0000-000090870000}"/>
    <cellStyle name="Comma 44 3_Essbase BS Tax Accounts EOY" xfId="34979" xr:uid="{00000000-0005-0000-0000-000091870000}"/>
    <cellStyle name="Comma 44 4" xfId="34980" xr:uid="{00000000-0005-0000-0000-000092870000}"/>
    <cellStyle name="Comma 44_Essbase BS Tax Accounts EOY" xfId="34981" xr:uid="{00000000-0005-0000-0000-000093870000}"/>
    <cellStyle name="Comma 45" xfId="34982" xr:uid="{00000000-0005-0000-0000-000094870000}"/>
    <cellStyle name="Comma 45 2" xfId="34983" xr:uid="{00000000-0005-0000-0000-000095870000}"/>
    <cellStyle name="Comma 45 2 2" xfId="34984" xr:uid="{00000000-0005-0000-0000-000096870000}"/>
    <cellStyle name="Comma 45 2_Essbase BS Tax Accounts EOY" xfId="34985" xr:uid="{00000000-0005-0000-0000-000097870000}"/>
    <cellStyle name="Comma 45 3" xfId="34986" xr:uid="{00000000-0005-0000-0000-000098870000}"/>
    <cellStyle name="Comma 45_Essbase BS Tax Accounts EOY" xfId="34987" xr:uid="{00000000-0005-0000-0000-000099870000}"/>
    <cellStyle name="Comma 46" xfId="34988" xr:uid="{00000000-0005-0000-0000-00009A870000}"/>
    <cellStyle name="Comma 46 2" xfId="34989" xr:uid="{00000000-0005-0000-0000-00009B870000}"/>
    <cellStyle name="Comma 46 2 2" xfId="34990" xr:uid="{00000000-0005-0000-0000-00009C870000}"/>
    <cellStyle name="Comma 46 2_Essbase BS Tax Accounts EOY" xfId="34991" xr:uid="{00000000-0005-0000-0000-00009D870000}"/>
    <cellStyle name="Comma 46 3" xfId="34992" xr:uid="{00000000-0005-0000-0000-00009E870000}"/>
    <cellStyle name="Comma 46_Essbase BS Tax Accounts EOY" xfId="34993" xr:uid="{00000000-0005-0000-0000-00009F870000}"/>
    <cellStyle name="Comma 47" xfId="34994" xr:uid="{00000000-0005-0000-0000-0000A0870000}"/>
    <cellStyle name="Comma 47 2" xfId="34995" xr:uid="{00000000-0005-0000-0000-0000A1870000}"/>
    <cellStyle name="Comma 47 2 2" xfId="34996" xr:uid="{00000000-0005-0000-0000-0000A2870000}"/>
    <cellStyle name="Comma 47 2_Essbase BS Tax Accounts EOY" xfId="34997" xr:uid="{00000000-0005-0000-0000-0000A3870000}"/>
    <cellStyle name="Comma 47 3" xfId="34998" xr:uid="{00000000-0005-0000-0000-0000A4870000}"/>
    <cellStyle name="Comma 47_Essbase BS Tax Accounts EOY" xfId="34999" xr:uid="{00000000-0005-0000-0000-0000A5870000}"/>
    <cellStyle name="Comma 48" xfId="35000" xr:uid="{00000000-0005-0000-0000-0000A6870000}"/>
    <cellStyle name="Comma 48 2" xfId="35001" xr:uid="{00000000-0005-0000-0000-0000A7870000}"/>
    <cellStyle name="Comma 48 2 2" xfId="35002" xr:uid="{00000000-0005-0000-0000-0000A8870000}"/>
    <cellStyle name="Comma 48 2_Essbase BS Tax Accounts EOY" xfId="35003" xr:uid="{00000000-0005-0000-0000-0000A9870000}"/>
    <cellStyle name="Comma 48 3" xfId="35004" xr:uid="{00000000-0005-0000-0000-0000AA870000}"/>
    <cellStyle name="Comma 48_Essbase BS Tax Accounts EOY" xfId="35005" xr:uid="{00000000-0005-0000-0000-0000AB870000}"/>
    <cellStyle name="Comma 49" xfId="35006" xr:uid="{00000000-0005-0000-0000-0000AC870000}"/>
    <cellStyle name="Comma 49 2" xfId="35007" xr:uid="{00000000-0005-0000-0000-0000AD870000}"/>
    <cellStyle name="Comma 49_Essbase BS Tax Accounts EOY" xfId="35008" xr:uid="{00000000-0005-0000-0000-0000AE870000}"/>
    <cellStyle name="Comma 5" xfId="35" xr:uid="{00000000-0005-0000-0000-0000AF870000}"/>
    <cellStyle name="Comma 5 2" xfId="35009" xr:uid="{00000000-0005-0000-0000-0000B0870000}"/>
    <cellStyle name="Comma 5 2 2" xfId="35010" xr:uid="{00000000-0005-0000-0000-0000B1870000}"/>
    <cellStyle name="Comma 5 2 2 2" xfId="35011" xr:uid="{00000000-0005-0000-0000-0000B2870000}"/>
    <cellStyle name="Comma 5 2 2 2 2" xfId="35012" xr:uid="{00000000-0005-0000-0000-0000B3870000}"/>
    <cellStyle name="Comma 5 2 2 2 2 2" xfId="35013" xr:uid="{00000000-0005-0000-0000-0000B4870000}"/>
    <cellStyle name="Comma 5 2 2 2 2_Essbase BS Tax Accounts EOY" xfId="35014" xr:uid="{00000000-0005-0000-0000-0000B5870000}"/>
    <cellStyle name="Comma 5 2 2 2 3" xfId="35015" xr:uid="{00000000-0005-0000-0000-0000B6870000}"/>
    <cellStyle name="Comma 5 2 2 2_Essbase BS Tax Accounts EOY" xfId="35016" xr:uid="{00000000-0005-0000-0000-0000B7870000}"/>
    <cellStyle name="Comma 5 2 2 3" xfId="35017" xr:uid="{00000000-0005-0000-0000-0000B8870000}"/>
    <cellStyle name="Comma 5 2 2 3 2" xfId="35018" xr:uid="{00000000-0005-0000-0000-0000B9870000}"/>
    <cellStyle name="Comma 5 2 2 3_Essbase BS Tax Accounts EOY" xfId="35019" xr:uid="{00000000-0005-0000-0000-0000BA870000}"/>
    <cellStyle name="Comma 5 2 2 4" xfId="35020" xr:uid="{00000000-0005-0000-0000-0000BB870000}"/>
    <cellStyle name="Comma 5 2 2_Essbase BS Tax Accounts EOY" xfId="35021" xr:uid="{00000000-0005-0000-0000-0000BC870000}"/>
    <cellStyle name="Comma 5 2 3" xfId="35022" xr:uid="{00000000-0005-0000-0000-0000BD870000}"/>
    <cellStyle name="Comma 5 2 3 2" xfId="35023" xr:uid="{00000000-0005-0000-0000-0000BE870000}"/>
    <cellStyle name="Comma 5 2 3 2 2" xfId="35024" xr:uid="{00000000-0005-0000-0000-0000BF870000}"/>
    <cellStyle name="Comma 5 2 3 2_Essbase BS Tax Accounts EOY" xfId="35025" xr:uid="{00000000-0005-0000-0000-0000C0870000}"/>
    <cellStyle name="Comma 5 2 3 3" xfId="35026" xr:uid="{00000000-0005-0000-0000-0000C1870000}"/>
    <cellStyle name="Comma 5 2 3_Essbase BS Tax Accounts EOY" xfId="35027" xr:uid="{00000000-0005-0000-0000-0000C2870000}"/>
    <cellStyle name="Comma 5 2 4" xfId="35028" xr:uid="{00000000-0005-0000-0000-0000C3870000}"/>
    <cellStyle name="Comma 5 2 4 2" xfId="35029" xr:uid="{00000000-0005-0000-0000-0000C4870000}"/>
    <cellStyle name="Comma 5 2 4 3" xfId="35030" xr:uid="{00000000-0005-0000-0000-0000C5870000}"/>
    <cellStyle name="Comma 5 2 4_Essbase BS Tax Accounts EOY" xfId="35031" xr:uid="{00000000-0005-0000-0000-0000C6870000}"/>
    <cellStyle name="Comma 5 2 5" xfId="35032" xr:uid="{00000000-0005-0000-0000-0000C7870000}"/>
    <cellStyle name="Comma 5 2 6" xfId="35033" xr:uid="{00000000-0005-0000-0000-0000C8870000}"/>
    <cellStyle name="Comma 5 2_Essbase BS Tax Accounts EOY" xfId="35034" xr:uid="{00000000-0005-0000-0000-0000C9870000}"/>
    <cellStyle name="Comma 5 3" xfId="35035" xr:uid="{00000000-0005-0000-0000-0000CA870000}"/>
    <cellStyle name="Comma 5 3 2" xfId="35036" xr:uid="{00000000-0005-0000-0000-0000CB870000}"/>
    <cellStyle name="Comma 5 3 2 2" xfId="35037" xr:uid="{00000000-0005-0000-0000-0000CC870000}"/>
    <cellStyle name="Comma 5 3 2 2 2" xfId="35038" xr:uid="{00000000-0005-0000-0000-0000CD870000}"/>
    <cellStyle name="Comma 5 3 2 2 2 2" xfId="35039" xr:uid="{00000000-0005-0000-0000-0000CE870000}"/>
    <cellStyle name="Comma 5 3 2 2 2_Essbase BS Tax Accounts EOY" xfId="35040" xr:uid="{00000000-0005-0000-0000-0000CF870000}"/>
    <cellStyle name="Comma 5 3 2 2 3" xfId="35041" xr:uid="{00000000-0005-0000-0000-0000D0870000}"/>
    <cellStyle name="Comma 5 3 2 2_Essbase BS Tax Accounts EOY" xfId="35042" xr:uid="{00000000-0005-0000-0000-0000D1870000}"/>
    <cellStyle name="Comma 5 3 2 3" xfId="35043" xr:uid="{00000000-0005-0000-0000-0000D2870000}"/>
    <cellStyle name="Comma 5 3 2 3 2" xfId="35044" xr:uid="{00000000-0005-0000-0000-0000D3870000}"/>
    <cellStyle name="Comma 5 3 2 3_Essbase BS Tax Accounts EOY" xfId="35045" xr:uid="{00000000-0005-0000-0000-0000D4870000}"/>
    <cellStyle name="Comma 5 3 2 4" xfId="35046" xr:uid="{00000000-0005-0000-0000-0000D5870000}"/>
    <cellStyle name="Comma 5 3 2_Essbase BS Tax Accounts EOY" xfId="35047" xr:uid="{00000000-0005-0000-0000-0000D6870000}"/>
    <cellStyle name="Comma 5 3 3" xfId="35048" xr:uid="{00000000-0005-0000-0000-0000D7870000}"/>
    <cellStyle name="Comma 5 3 3 2" xfId="35049" xr:uid="{00000000-0005-0000-0000-0000D8870000}"/>
    <cellStyle name="Comma 5 3 3 2 2" xfId="35050" xr:uid="{00000000-0005-0000-0000-0000D9870000}"/>
    <cellStyle name="Comma 5 3 3 2_Essbase BS Tax Accounts EOY" xfId="35051" xr:uid="{00000000-0005-0000-0000-0000DA870000}"/>
    <cellStyle name="Comma 5 3 3 3" xfId="35052" xr:uid="{00000000-0005-0000-0000-0000DB870000}"/>
    <cellStyle name="Comma 5 3 3_Essbase BS Tax Accounts EOY" xfId="35053" xr:uid="{00000000-0005-0000-0000-0000DC870000}"/>
    <cellStyle name="Comma 5 3 4" xfId="35054" xr:uid="{00000000-0005-0000-0000-0000DD870000}"/>
    <cellStyle name="Comma 5 3 4 2" xfId="35055" xr:uid="{00000000-0005-0000-0000-0000DE870000}"/>
    <cellStyle name="Comma 5 3 4_Essbase BS Tax Accounts EOY" xfId="35056" xr:uid="{00000000-0005-0000-0000-0000DF870000}"/>
    <cellStyle name="Comma 5 3 5" xfId="35057" xr:uid="{00000000-0005-0000-0000-0000E0870000}"/>
    <cellStyle name="Comma 5 3_Essbase BS Tax Accounts EOY" xfId="35058" xr:uid="{00000000-0005-0000-0000-0000E1870000}"/>
    <cellStyle name="Comma 5 4" xfId="35059" xr:uid="{00000000-0005-0000-0000-0000E2870000}"/>
    <cellStyle name="Comma 5 4 2" xfId="35060" xr:uid="{00000000-0005-0000-0000-0000E3870000}"/>
    <cellStyle name="Comma 5 4 3" xfId="35061" xr:uid="{00000000-0005-0000-0000-0000E4870000}"/>
    <cellStyle name="Comma 5 4 4" xfId="35062" xr:uid="{00000000-0005-0000-0000-0000E5870000}"/>
    <cellStyle name="Comma 5 4_Essbase BS Tax Accounts EOY" xfId="35063" xr:uid="{00000000-0005-0000-0000-0000E6870000}"/>
    <cellStyle name="Comma 5 5" xfId="35064" xr:uid="{00000000-0005-0000-0000-0000E7870000}"/>
    <cellStyle name="Comma 5 5 2" xfId="35065" xr:uid="{00000000-0005-0000-0000-0000E8870000}"/>
    <cellStyle name="Comma 5 6" xfId="35066" xr:uid="{00000000-0005-0000-0000-0000E9870000}"/>
    <cellStyle name="Comma 5_Essbase BS Tax Accounts EOY" xfId="35067" xr:uid="{00000000-0005-0000-0000-0000EA870000}"/>
    <cellStyle name="Comma 50" xfId="35068" xr:uid="{00000000-0005-0000-0000-0000EB870000}"/>
    <cellStyle name="Comma 50 2" xfId="35069" xr:uid="{00000000-0005-0000-0000-0000EC870000}"/>
    <cellStyle name="Comma 51" xfId="35070" xr:uid="{00000000-0005-0000-0000-0000ED870000}"/>
    <cellStyle name="Comma 51 2" xfId="35071" xr:uid="{00000000-0005-0000-0000-0000EE870000}"/>
    <cellStyle name="Comma 52" xfId="35072" xr:uid="{00000000-0005-0000-0000-0000EF870000}"/>
    <cellStyle name="Comma 52 2" xfId="35073" xr:uid="{00000000-0005-0000-0000-0000F0870000}"/>
    <cellStyle name="Comma 53" xfId="35074" xr:uid="{00000000-0005-0000-0000-0000F1870000}"/>
    <cellStyle name="Comma 53 2" xfId="35075" xr:uid="{00000000-0005-0000-0000-0000F2870000}"/>
    <cellStyle name="Comma 54" xfId="35076" xr:uid="{00000000-0005-0000-0000-0000F3870000}"/>
    <cellStyle name="Comma 54 2" xfId="35077" xr:uid="{00000000-0005-0000-0000-0000F4870000}"/>
    <cellStyle name="Comma 54 3" xfId="35078" xr:uid="{00000000-0005-0000-0000-0000F5870000}"/>
    <cellStyle name="Comma 55" xfId="35079" xr:uid="{00000000-0005-0000-0000-0000F6870000}"/>
    <cellStyle name="Comma 55 2" xfId="35080" xr:uid="{00000000-0005-0000-0000-0000F7870000}"/>
    <cellStyle name="Comma 55 3" xfId="35081" xr:uid="{00000000-0005-0000-0000-0000F8870000}"/>
    <cellStyle name="Comma 55 4" xfId="35082" xr:uid="{00000000-0005-0000-0000-0000F9870000}"/>
    <cellStyle name="Comma 55_Essbase BS Tax Accounts EOY" xfId="35083" xr:uid="{00000000-0005-0000-0000-0000FA870000}"/>
    <cellStyle name="Comma 56" xfId="35084" xr:uid="{00000000-0005-0000-0000-0000FB870000}"/>
    <cellStyle name="Comma 56 2" xfId="35085" xr:uid="{00000000-0005-0000-0000-0000FC870000}"/>
    <cellStyle name="Comma 56 3" xfId="35086" xr:uid="{00000000-0005-0000-0000-0000FD870000}"/>
    <cellStyle name="Comma 56 4" xfId="35087" xr:uid="{00000000-0005-0000-0000-0000FE870000}"/>
    <cellStyle name="Comma 56_Essbase BS Tax Accounts EOY" xfId="35088" xr:uid="{00000000-0005-0000-0000-0000FF870000}"/>
    <cellStyle name="Comma 57" xfId="35089" xr:uid="{00000000-0005-0000-0000-000000880000}"/>
    <cellStyle name="Comma 57 2" xfId="35090" xr:uid="{00000000-0005-0000-0000-000001880000}"/>
    <cellStyle name="Comma 58" xfId="35091" xr:uid="{00000000-0005-0000-0000-000002880000}"/>
    <cellStyle name="Comma 58 2" xfId="35092" xr:uid="{00000000-0005-0000-0000-000003880000}"/>
    <cellStyle name="Comma 59" xfId="35093" xr:uid="{00000000-0005-0000-0000-000004880000}"/>
    <cellStyle name="Comma 6" xfId="131" xr:uid="{00000000-0005-0000-0000-000005880000}"/>
    <cellStyle name="Comma 6 2" xfId="132" xr:uid="{00000000-0005-0000-0000-000006880000}"/>
    <cellStyle name="Comma 6 2 2" xfId="35094" xr:uid="{00000000-0005-0000-0000-000007880000}"/>
    <cellStyle name="Comma 6 2 2 2" xfId="35095" xr:uid="{00000000-0005-0000-0000-000008880000}"/>
    <cellStyle name="Comma 6 2 2 2 2" xfId="35096" xr:uid="{00000000-0005-0000-0000-000009880000}"/>
    <cellStyle name="Comma 6 2 2 2 3" xfId="35097" xr:uid="{00000000-0005-0000-0000-00000A880000}"/>
    <cellStyle name="Comma 6 2 2 2_Essbase BS Tax Accounts EOY" xfId="35098" xr:uid="{00000000-0005-0000-0000-00000B880000}"/>
    <cellStyle name="Comma 6 2 2 3" xfId="35099" xr:uid="{00000000-0005-0000-0000-00000C880000}"/>
    <cellStyle name="Comma 6 2 2_Essbase BS Tax Accounts EOY" xfId="35100" xr:uid="{00000000-0005-0000-0000-00000D880000}"/>
    <cellStyle name="Comma 6 2 3" xfId="35101" xr:uid="{00000000-0005-0000-0000-00000E880000}"/>
    <cellStyle name="Comma 6 2 3 2" xfId="35102" xr:uid="{00000000-0005-0000-0000-00000F880000}"/>
    <cellStyle name="Comma 6 2 3 3" xfId="35103" xr:uid="{00000000-0005-0000-0000-000010880000}"/>
    <cellStyle name="Comma 6 2 3_Essbase BS Tax Accounts EOY" xfId="35104" xr:uid="{00000000-0005-0000-0000-000011880000}"/>
    <cellStyle name="Comma 6 2 4" xfId="35105" xr:uid="{00000000-0005-0000-0000-000012880000}"/>
    <cellStyle name="Comma 6 2 5" xfId="35106" xr:uid="{00000000-0005-0000-0000-000013880000}"/>
    <cellStyle name="Comma 6 2_Essbase BS Tax Accounts EOY" xfId="35107" xr:uid="{00000000-0005-0000-0000-000014880000}"/>
    <cellStyle name="Comma 6 3" xfId="35108" xr:uid="{00000000-0005-0000-0000-000015880000}"/>
    <cellStyle name="Comma 6 3 2" xfId="35109" xr:uid="{00000000-0005-0000-0000-000016880000}"/>
    <cellStyle name="Comma 6 3 2 2" xfId="35110" xr:uid="{00000000-0005-0000-0000-000017880000}"/>
    <cellStyle name="Comma 6 3 2 2 2" xfId="35111" xr:uid="{00000000-0005-0000-0000-000018880000}"/>
    <cellStyle name="Comma 6 3 2 2_Essbase BS Tax Accounts EOY" xfId="35112" xr:uid="{00000000-0005-0000-0000-000019880000}"/>
    <cellStyle name="Comma 6 3 2 3" xfId="35113" xr:uid="{00000000-0005-0000-0000-00001A880000}"/>
    <cellStyle name="Comma 6 3 2_Essbase BS Tax Accounts EOY" xfId="35114" xr:uid="{00000000-0005-0000-0000-00001B880000}"/>
    <cellStyle name="Comma 6 3 3" xfId="35115" xr:uid="{00000000-0005-0000-0000-00001C880000}"/>
    <cellStyle name="Comma 6 3 3 2" xfId="35116" xr:uid="{00000000-0005-0000-0000-00001D880000}"/>
    <cellStyle name="Comma 6 3 3 3" xfId="35117" xr:uid="{00000000-0005-0000-0000-00001E880000}"/>
    <cellStyle name="Comma 6 3 3_Essbase BS Tax Accounts EOY" xfId="35118" xr:uid="{00000000-0005-0000-0000-00001F880000}"/>
    <cellStyle name="Comma 6 3 4" xfId="35119" xr:uid="{00000000-0005-0000-0000-000020880000}"/>
    <cellStyle name="Comma 6 3_Essbase BS Tax Accounts EOY" xfId="35120" xr:uid="{00000000-0005-0000-0000-000021880000}"/>
    <cellStyle name="Comma 6 4" xfId="35121" xr:uid="{00000000-0005-0000-0000-000022880000}"/>
    <cellStyle name="Comma 6 4 2" xfId="35122" xr:uid="{00000000-0005-0000-0000-000023880000}"/>
    <cellStyle name="Comma 6 4 3" xfId="35123" xr:uid="{00000000-0005-0000-0000-000024880000}"/>
    <cellStyle name="Comma 6 4 4" xfId="35124" xr:uid="{00000000-0005-0000-0000-000025880000}"/>
    <cellStyle name="Comma 6 4_Essbase BS Tax Accounts EOY" xfId="35125" xr:uid="{00000000-0005-0000-0000-000026880000}"/>
    <cellStyle name="Comma 6 5" xfId="35126" xr:uid="{00000000-0005-0000-0000-000027880000}"/>
    <cellStyle name="Comma 6 5 2" xfId="35127" xr:uid="{00000000-0005-0000-0000-000028880000}"/>
    <cellStyle name="Comma 6 6" xfId="35128" xr:uid="{00000000-0005-0000-0000-000029880000}"/>
    <cellStyle name="Comma 6_Essbase BS Tax Accounts EOY" xfId="35129" xr:uid="{00000000-0005-0000-0000-00002A880000}"/>
    <cellStyle name="Comma 60" xfId="35130" xr:uid="{00000000-0005-0000-0000-00002B880000}"/>
    <cellStyle name="Comma 60 2" xfId="35131" xr:uid="{00000000-0005-0000-0000-00002C880000}"/>
    <cellStyle name="Comma 60_Essbase BS Tax Accounts EOY" xfId="35132" xr:uid="{00000000-0005-0000-0000-00002D880000}"/>
    <cellStyle name="Comma 61" xfId="35133" xr:uid="{00000000-0005-0000-0000-00002E880000}"/>
    <cellStyle name="Comma 62" xfId="35134" xr:uid="{00000000-0005-0000-0000-00002F880000}"/>
    <cellStyle name="Comma 63" xfId="35135" xr:uid="{00000000-0005-0000-0000-000030880000}"/>
    <cellStyle name="Comma 64" xfId="35136" xr:uid="{00000000-0005-0000-0000-000031880000}"/>
    <cellStyle name="Comma 65" xfId="35137" xr:uid="{00000000-0005-0000-0000-000032880000}"/>
    <cellStyle name="Comma 66" xfId="35138" xr:uid="{00000000-0005-0000-0000-000033880000}"/>
    <cellStyle name="Comma 67" xfId="35139" xr:uid="{00000000-0005-0000-0000-000034880000}"/>
    <cellStyle name="Comma 68" xfId="35140" xr:uid="{00000000-0005-0000-0000-000035880000}"/>
    <cellStyle name="Comma 69" xfId="35141" xr:uid="{00000000-0005-0000-0000-000036880000}"/>
    <cellStyle name="Comma 69 2" xfId="35142" xr:uid="{00000000-0005-0000-0000-000037880000}"/>
    <cellStyle name="Comma 7" xfId="134" xr:uid="{00000000-0005-0000-0000-000038880000}"/>
    <cellStyle name="Comma 7 2" xfId="35143" xr:uid="{00000000-0005-0000-0000-000039880000}"/>
    <cellStyle name="Comma 7 2 2" xfId="35144" xr:uid="{00000000-0005-0000-0000-00003A880000}"/>
    <cellStyle name="Comma 7 2 2 2" xfId="35145" xr:uid="{00000000-0005-0000-0000-00003B880000}"/>
    <cellStyle name="Comma 7 2 2 2 2" xfId="35146" xr:uid="{00000000-0005-0000-0000-00003C880000}"/>
    <cellStyle name="Comma 7 2 2 2 3" xfId="35147" xr:uid="{00000000-0005-0000-0000-00003D880000}"/>
    <cellStyle name="Comma 7 2 2 2_Essbase BS Tax Accounts EOY" xfId="35148" xr:uid="{00000000-0005-0000-0000-00003E880000}"/>
    <cellStyle name="Comma 7 2 2 3" xfId="35149" xr:uid="{00000000-0005-0000-0000-00003F880000}"/>
    <cellStyle name="Comma 7 2 2_Essbase BS Tax Accounts EOY" xfId="35150" xr:uid="{00000000-0005-0000-0000-000040880000}"/>
    <cellStyle name="Comma 7 2 3" xfId="35151" xr:uid="{00000000-0005-0000-0000-000041880000}"/>
    <cellStyle name="Comma 7 2 3 2" xfId="35152" xr:uid="{00000000-0005-0000-0000-000042880000}"/>
    <cellStyle name="Comma 7 2 3 3" xfId="35153" xr:uid="{00000000-0005-0000-0000-000043880000}"/>
    <cellStyle name="Comma 7 2 3_Essbase BS Tax Accounts EOY" xfId="35154" xr:uid="{00000000-0005-0000-0000-000044880000}"/>
    <cellStyle name="Comma 7 2 4" xfId="35155" xr:uid="{00000000-0005-0000-0000-000045880000}"/>
    <cellStyle name="Comma 7 2 5" xfId="35156" xr:uid="{00000000-0005-0000-0000-000046880000}"/>
    <cellStyle name="Comma 7 2_Essbase BS Tax Accounts EOY" xfId="35157" xr:uid="{00000000-0005-0000-0000-000047880000}"/>
    <cellStyle name="Comma 7 3" xfId="35158" xr:uid="{00000000-0005-0000-0000-000048880000}"/>
    <cellStyle name="Comma 7 3 2" xfId="35159" xr:uid="{00000000-0005-0000-0000-000049880000}"/>
    <cellStyle name="Comma 7 3 2 2" xfId="35160" xr:uid="{00000000-0005-0000-0000-00004A880000}"/>
    <cellStyle name="Comma 7 3 2 2 2" xfId="35161" xr:uid="{00000000-0005-0000-0000-00004B880000}"/>
    <cellStyle name="Comma 7 3 2 2_Essbase BS Tax Accounts EOY" xfId="35162" xr:uid="{00000000-0005-0000-0000-00004C880000}"/>
    <cellStyle name="Comma 7 3 2 3" xfId="35163" xr:uid="{00000000-0005-0000-0000-00004D880000}"/>
    <cellStyle name="Comma 7 3 2_Essbase BS Tax Accounts EOY" xfId="35164" xr:uid="{00000000-0005-0000-0000-00004E880000}"/>
    <cellStyle name="Comma 7 3 3" xfId="35165" xr:uid="{00000000-0005-0000-0000-00004F880000}"/>
    <cellStyle name="Comma 7 3 3 2" xfId="35166" xr:uid="{00000000-0005-0000-0000-000050880000}"/>
    <cellStyle name="Comma 7 3 3 3" xfId="35167" xr:uid="{00000000-0005-0000-0000-000051880000}"/>
    <cellStyle name="Comma 7 3 3_Essbase BS Tax Accounts EOY" xfId="35168" xr:uid="{00000000-0005-0000-0000-000052880000}"/>
    <cellStyle name="Comma 7 3 4" xfId="35169" xr:uid="{00000000-0005-0000-0000-000053880000}"/>
    <cellStyle name="Comma 7 3_Essbase BS Tax Accounts EOY" xfId="35170" xr:uid="{00000000-0005-0000-0000-000054880000}"/>
    <cellStyle name="Comma 7 4" xfId="35171" xr:uid="{00000000-0005-0000-0000-000055880000}"/>
    <cellStyle name="Comma 7 4 2" xfId="35172" xr:uid="{00000000-0005-0000-0000-000056880000}"/>
    <cellStyle name="Comma 7 4 3" xfId="35173" xr:uid="{00000000-0005-0000-0000-000057880000}"/>
    <cellStyle name="Comma 7 4 4" xfId="35174" xr:uid="{00000000-0005-0000-0000-000058880000}"/>
    <cellStyle name="Comma 7 4_Essbase BS Tax Accounts EOY" xfId="35175" xr:uid="{00000000-0005-0000-0000-000059880000}"/>
    <cellStyle name="Comma 7 5" xfId="35176" xr:uid="{00000000-0005-0000-0000-00005A880000}"/>
    <cellStyle name="Comma 7 5 2" xfId="35177" xr:uid="{00000000-0005-0000-0000-00005B880000}"/>
    <cellStyle name="Comma 7 6" xfId="35178" xr:uid="{00000000-0005-0000-0000-00005C880000}"/>
    <cellStyle name="Comma 7_Essbase BS Tax Accounts EOY" xfId="35179" xr:uid="{00000000-0005-0000-0000-00005D880000}"/>
    <cellStyle name="Comma 70" xfId="35180" xr:uid="{00000000-0005-0000-0000-00005E880000}"/>
    <cellStyle name="Comma 70 2" xfId="35181" xr:uid="{00000000-0005-0000-0000-00005F880000}"/>
    <cellStyle name="Comma 71" xfId="35182" xr:uid="{00000000-0005-0000-0000-000060880000}"/>
    <cellStyle name="Comma 71 2" xfId="35183" xr:uid="{00000000-0005-0000-0000-000061880000}"/>
    <cellStyle name="Comma 72" xfId="35184" xr:uid="{00000000-0005-0000-0000-000062880000}"/>
    <cellStyle name="Comma 72 2" xfId="35185" xr:uid="{00000000-0005-0000-0000-000063880000}"/>
    <cellStyle name="Comma 72_Essbase BS Tax Accounts EOY" xfId="35186" xr:uid="{00000000-0005-0000-0000-000064880000}"/>
    <cellStyle name="Comma 73" xfId="35187" xr:uid="{00000000-0005-0000-0000-000065880000}"/>
    <cellStyle name="Comma 74" xfId="35188" xr:uid="{00000000-0005-0000-0000-000066880000}"/>
    <cellStyle name="Comma 75" xfId="35189" xr:uid="{00000000-0005-0000-0000-000067880000}"/>
    <cellStyle name="Comma 76" xfId="35190" xr:uid="{00000000-0005-0000-0000-000068880000}"/>
    <cellStyle name="Comma 77" xfId="35191" xr:uid="{00000000-0005-0000-0000-000069880000}"/>
    <cellStyle name="Comma 78" xfId="35192" xr:uid="{00000000-0005-0000-0000-00006A880000}"/>
    <cellStyle name="Comma 79" xfId="35193" xr:uid="{00000000-0005-0000-0000-00006B880000}"/>
    <cellStyle name="Comma 8" xfId="317" xr:uid="{00000000-0005-0000-0000-00006C880000}"/>
    <cellStyle name="Comma 8 2" xfId="35194" xr:uid="{00000000-0005-0000-0000-00006D880000}"/>
    <cellStyle name="Comma 8 2 2" xfId="35195" xr:uid="{00000000-0005-0000-0000-00006E880000}"/>
    <cellStyle name="Comma 8 2 2 2" xfId="35196" xr:uid="{00000000-0005-0000-0000-00006F880000}"/>
    <cellStyle name="Comma 8 2 2 2 2" xfId="35197" xr:uid="{00000000-0005-0000-0000-000070880000}"/>
    <cellStyle name="Comma 8 2 2 2_Essbase BS Tax Accounts EOY" xfId="35198" xr:uid="{00000000-0005-0000-0000-000071880000}"/>
    <cellStyle name="Comma 8 2 2 3" xfId="35199" xr:uid="{00000000-0005-0000-0000-000072880000}"/>
    <cellStyle name="Comma 8 2 2_Essbase BS Tax Accounts EOY" xfId="35200" xr:uid="{00000000-0005-0000-0000-000073880000}"/>
    <cellStyle name="Comma 8 2 3" xfId="35201" xr:uid="{00000000-0005-0000-0000-000074880000}"/>
    <cellStyle name="Comma 8 2 3 2" xfId="35202" xr:uid="{00000000-0005-0000-0000-000075880000}"/>
    <cellStyle name="Comma 8 2 3 3" xfId="35203" xr:uid="{00000000-0005-0000-0000-000076880000}"/>
    <cellStyle name="Comma 8 2 3_Essbase BS Tax Accounts EOY" xfId="35204" xr:uid="{00000000-0005-0000-0000-000077880000}"/>
    <cellStyle name="Comma 8 2 4" xfId="35205" xr:uid="{00000000-0005-0000-0000-000078880000}"/>
    <cellStyle name="Comma 8 2 5" xfId="35206" xr:uid="{00000000-0005-0000-0000-000079880000}"/>
    <cellStyle name="Comma 8 2_Essbase BS Tax Accounts EOY" xfId="35207" xr:uid="{00000000-0005-0000-0000-00007A880000}"/>
    <cellStyle name="Comma 8 3" xfId="35208" xr:uid="{00000000-0005-0000-0000-00007B880000}"/>
    <cellStyle name="Comma 8 3 2" xfId="35209" xr:uid="{00000000-0005-0000-0000-00007C880000}"/>
    <cellStyle name="Comma 8 3 2 2" xfId="35210" xr:uid="{00000000-0005-0000-0000-00007D880000}"/>
    <cellStyle name="Comma 8 3 2_Essbase BS Tax Accounts EOY" xfId="35211" xr:uid="{00000000-0005-0000-0000-00007E880000}"/>
    <cellStyle name="Comma 8 3 3" xfId="35212" xr:uid="{00000000-0005-0000-0000-00007F880000}"/>
    <cellStyle name="Comma 8 3_Essbase BS Tax Accounts EOY" xfId="35213" xr:uid="{00000000-0005-0000-0000-000080880000}"/>
    <cellStyle name="Comma 8 4" xfId="35214" xr:uid="{00000000-0005-0000-0000-000081880000}"/>
    <cellStyle name="Comma 8 4 2" xfId="35215" xr:uid="{00000000-0005-0000-0000-000082880000}"/>
    <cellStyle name="Comma 8 4 3" xfId="35216" xr:uid="{00000000-0005-0000-0000-000083880000}"/>
    <cellStyle name="Comma 8 4_Essbase BS Tax Accounts EOY" xfId="35217" xr:uid="{00000000-0005-0000-0000-000084880000}"/>
    <cellStyle name="Comma 8 5" xfId="35218" xr:uid="{00000000-0005-0000-0000-000085880000}"/>
    <cellStyle name="Comma 8 6" xfId="35219" xr:uid="{00000000-0005-0000-0000-000086880000}"/>
    <cellStyle name="Comma 8_Essbase BS Tax Accounts EOY" xfId="35220" xr:uid="{00000000-0005-0000-0000-000087880000}"/>
    <cellStyle name="Comma 80" xfId="35221" xr:uid="{00000000-0005-0000-0000-000088880000}"/>
    <cellStyle name="Comma 81" xfId="35222" xr:uid="{00000000-0005-0000-0000-000089880000}"/>
    <cellStyle name="Comma 82" xfId="35223" xr:uid="{00000000-0005-0000-0000-00008A880000}"/>
    <cellStyle name="Comma 83" xfId="35224" xr:uid="{00000000-0005-0000-0000-00008B880000}"/>
    <cellStyle name="Comma 84" xfId="35225" xr:uid="{00000000-0005-0000-0000-00008C880000}"/>
    <cellStyle name="Comma 85" xfId="35226" xr:uid="{00000000-0005-0000-0000-00008D880000}"/>
    <cellStyle name="Comma 86" xfId="35227" xr:uid="{00000000-0005-0000-0000-00008E880000}"/>
    <cellStyle name="Comma 87" xfId="35228" xr:uid="{00000000-0005-0000-0000-00008F880000}"/>
    <cellStyle name="Comma 88" xfId="35229" xr:uid="{00000000-0005-0000-0000-000090880000}"/>
    <cellStyle name="Comma 89" xfId="35230" xr:uid="{00000000-0005-0000-0000-000091880000}"/>
    <cellStyle name="Comma 9" xfId="348" xr:uid="{00000000-0005-0000-0000-000092880000}"/>
    <cellStyle name="Comma 9 2" xfId="35231" xr:uid="{00000000-0005-0000-0000-000093880000}"/>
    <cellStyle name="Comma 9 2 2" xfId="35232" xr:uid="{00000000-0005-0000-0000-000094880000}"/>
    <cellStyle name="Comma 9 2 2 2" xfId="35233" xr:uid="{00000000-0005-0000-0000-000095880000}"/>
    <cellStyle name="Comma 9 2 2 2 2" xfId="35234" xr:uid="{00000000-0005-0000-0000-000096880000}"/>
    <cellStyle name="Comma 9 2 2 2 2 2" xfId="35235" xr:uid="{00000000-0005-0000-0000-000097880000}"/>
    <cellStyle name="Comma 9 2 2 2 2_Essbase BS Tax Accounts EOY" xfId="35236" xr:uid="{00000000-0005-0000-0000-000098880000}"/>
    <cellStyle name="Comma 9 2 2 2 3" xfId="35237" xr:uid="{00000000-0005-0000-0000-000099880000}"/>
    <cellStyle name="Comma 9 2 2 2_Essbase BS Tax Accounts EOY" xfId="35238" xr:uid="{00000000-0005-0000-0000-00009A880000}"/>
    <cellStyle name="Comma 9 2 2 3" xfId="35239" xr:uid="{00000000-0005-0000-0000-00009B880000}"/>
    <cellStyle name="Comma 9 2 2 3 2" xfId="35240" xr:uid="{00000000-0005-0000-0000-00009C880000}"/>
    <cellStyle name="Comma 9 2 2 3_Essbase BS Tax Accounts EOY" xfId="35241" xr:uid="{00000000-0005-0000-0000-00009D880000}"/>
    <cellStyle name="Comma 9 2 2 4" xfId="35242" xr:uid="{00000000-0005-0000-0000-00009E880000}"/>
    <cellStyle name="Comma 9 2 2_Essbase BS Tax Accounts EOY" xfId="35243" xr:uid="{00000000-0005-0000-0000-00009F880000}"/>
    <cellStyle name="Comma 9 2 3" xfId="35244" xr:uid="{00000000-0005-0000-0000-0000A0880000}"/>
    <cellStyle name="Comma 9 2 3 2" xfId="35245" xr:uid="{00000000-0005-0000-0000-0000A1880000}"/>
    <cellStyle name="Comma 9 2 3 2 2" xfId="35246" xr:uid="{00000000-0005-0000-0000-0000A2880000}"/>
    <cellStyle name="Comma 9 2 3 2_Essbase BS Tax Accounts EOY" xfId="35247" xr:uid="{00000000-0005-0000-0000-0000A3880000}"/>
    <cellStyle name="Comma 9 2 3 3" xfId="35248" xr:uid="{00000000-0005-0000-0000-0000A4880000}"/>
    <cellStyle name="Comma 9 2 3_Essbase BS Tax Accounts EOY" xfId="35249" xr:uid="{00000000-0005-0000-0000-0000A5880000}"/>
    <cellStyle name="Comma 9 2 4" xfId="35250" xr:uid="{00000000-0005-0000-0000-0000A6880000}"/>
    <cellStyle name="Comma 9 2 4 2" xfId="35251" xr:uid="{00000000-0005-0000-0000-0000A7880000}"/>
    <cellStyle name="Comma 9 2 4 3" xfId="35252" xr:uid="{00000000-0005-0000-0000-0000A8880000}"/>
    <cellStyle name="Comma 9 2 4_Essbase BS Tax Accounts EOY" xfId="35253" xr:uid="{00000000-0005-0000-0000-0000A9880000}"/>
    <cellStyle name="Comma 9 2 5" xfId="35254" xr:uid="{00000000-0005-0000-0000-0000AA880000}"/>
    <cellStyle name="Comma 9 2 6" xfId="35255" xr:uid="{00000000-0005-0000-0000-0000AB880000}"/>
    <cellStyle name="Comma 9 2 7" xfId="35256" xr:uid="{00000000-0005-0000-0000-0000AC880000}"/>
    <cellStyle name="Comma 9 2_Essbase BS Tax Accounts EOY" xfId="35257" xr:uid="{00000000-0005-0000-0000-0000AD880000}"/>
    <cellStyle name="Comma 9 3" xfId="35258" xr:uid="{00000000-0005-0000-0000-0000AE880000}"/>
    <cellStyle name="Comma 9 3 2" xfId="35259" xr:uid="{00000000-0005-0000-0000-0000AF880000}"/>
    <cellStyle name="Comma 9 3 2 2" xfId="35260" xr:uid="{00000000-0005-0000-0000-0000B0880000}"/>
    <cellStyle name="Comma 9 3 2 2 2" xfId="35261" xr:uid="{00000000-0005-0000-0000-0000B1880000}"/>
    <cellStyle name="Comma 9 3 2 2_Essbase BS Tax Accounts EOY" xfId="35262" xr:uid="{00000000-0005-0000-0000-0000B2880000}"/>
    <cellStyle name="Comma 9 3 2 3" xfId="35263" xr:uid="{00000000-0005-0000-0000-0000B3880000}"/>
    <cellStyle name="Comma 9 3 2_Essbase BS Tax Accounts EOY" xfId="35264" xr:uid="{00000000-0005-0000-0000-0000B4880000}"/>
    <cellStyle name="Comma 9 3 3" xfId="35265" xr:uid="{00000000-0005-0000-0000-0000B5880000}"/>
    <cellStyle name="Comma 9 3 3 2" xfId="35266" xr:uid="{00000000-0005-0000-0000-0000B6880000}"/>
    <cellStyle name="Comma 9 3 3_Essbase BS Tax Accounts EOY" xfId="35267" xr:uid="{00000000-0005-0000-0000-0000B7880000}"/>
    <cellStyle name="Comma 9 3 4" xfId="35268" xr:uid="{00000000-0005-0000-0000-0000B8880000}"/>
    <cellStyle name="Comma 9 3_Essbase BS Tax Accounts EOY" xfId="35269" xr:uid="{00000000-0005-0000-0000-0000B9880000}"/>
    <cellStyle name="Comma 9 4" xfId="35270" xr:uid="{00000000-0005-0000-0000-0000BA880000}"/>
    <cellStyle name="Comma 9 4 2" xfId="35271" xr:uid="{00000000-0005-0000-0000-0000BB880000}"/>
    <cellStyle name="Comma 9 4 2 2" xfId="35272" xr:uid="{00000000-0005-0000-0000-0000BC880000}"/>
    <cellStyle name="Comma 9 4 2 2 2" xfId="35273" xr:uid="{00000000-0005-0000-0000-0000BD880000}"/>
    <cellStyle name="Comma 9 4 2 2_Essbase BS Tax Accounts EOY" xfId="35274" xr:uid="{00000000-0005-0000-0000-0000BE880000}"/>
    <cellStyle name="Comma 9 4 2 3" xfId="35275" xr:uid="{00000000-0005-0000-0000-0000BF880000}"/>
    <cellStyle name="Comma 9 4 2_Essbase BS Tax Accounts EOY" xfId="35276" xr:uid="{00000000-0005-0000-0000-0000C0880000}"/>
    <cellStyle name="Comma 9 4 3" xfId="35277" xr:uid="{00000000-0005-0000-0000-0000C1880000}"/>
    <cellStyle name="Comma 9 4 3 2" xfId="35278" xr:uid="{00000000-0005-0000-0000-0000C2880000}"/>
    <cellStyle name="Comma 9 4 3_Essbase BS Tax Accounts EOY" xfId="35279" xr:uid="{00000000-0005-0000-0000-0000C3880000}"/>
    <cellStyle name="Comma 9 4 4" xfId="35280" xr:uid="{00000000-0005-0000-0000-0000C4880000}"/>
    <cellStyle name="Comma 9 4_Essbase BS Tax Accounts EOY" xfId="35281" xr:uid="{00000000-0005-0000-0000-0000C5880000}"/>
    <cellStyle name="Comma 9 5" xfId="35282" xr:uid="{00000000-0005-0000-0000-0000C6880000}"/>
    <cellStyle name="Comma 9 5 2" xfId="35283" xr:uid="{00000000-0005-0000-0000-0000C7880000}"/>
    <cellStyle name="Comma 9 5 2 2" xfId="35284" xr:uid="{00000000-0005-0000-0000-0000C8880000}"/>
    <cellStyle name="Comma 9 5 2_Essbase BS Tax Accounts EOY" xfId="35285" xr:uid="{00000000-0005-0000-0000-0000C9880000}"/>
    <cellStyle name="Comma 9 5 3" xfId="35286" xr:uid="{00000000-0005-0000-0000-0000CA880000}"/>
    <cellStyle name="Comma 9 5 4" xfId="35287" xr:uid="{00000000-0005-0000-0000-0000CB880000}"/>
    <cellStyle name="Comma 9 5_Essbase BS Tax Accounts EOY" xfId="35288" xr:uid="{00000000-0005-0000-0000-0000CC880000}"/>
    <cellStyle name="Comma 9 6" xfId="35289" xr:uid="{00000000-0005-0000-0000-0000CD880000}"/>
    <cellStyle name="Comma 9 6 2" xfId="35290" xr:uid="{00000000-0005-0000-0000-0000CE880000}"/>
    <cellStyle name="Comma 9 6_Essbase BS Tax Accounts EOY" xfId="35291" xr:uid="{00000000-0005-0000-0000-0000CF880000}"/>
    <cellStyle name="Comma 9 7" xfId="35292" xr:uid="{00000000-0005-0000-0000-0000D0880000}"/>
    <cellStyle name="Comma 9 8" xfId="35293" xr:uid="{00000000-0005-0000-0000-0000D1880000}"/>
    <cellStyle name="Comma 9 9" xfId="35294" xr:uid="{00000000-0005-0000-0000-0000D2880000}"/>
    <cellStyle name="Comma 9_Basis Info" xfId="35295" xr:uid="{00000000-0005-0000-0000-0000D3880000}"/>
    <cellStyle name="Comma 90" xfId="35296" xr:uid="{00000000-0005-0000-0000-0000D4880000}"/>
    <cellStyle name="Comma 91" xfId="35297" xr:uid="{00000000-0005-0000-0000-0000D5880000}"/>
    <cellStyle name="Comma 92" xfId="35298" xr:uid="{00000000-0005-0000-0000-0000D6880000}"/>
    <cellStyle name="Comma 93" xfId="35299" xr:uid="{00000000-0005-0000-0000-0000D7880000}"/>
    <cellStyle name="Comma 94" xfId="35300" xr:uid="{00000000-0005-0000-0000-0000D8880000}"/>
    <cellStyle name="Comma 95" xfId="35301" xr:uid="{00000000-0005-0000-0000-0000D9880000}"/>
    <cellStyle name="Comma 96" xfId="35302" xr:uid="{00000000-0005-0000-0000-0000DA880000}"/>
    <cellStyle name="Comma 97" xfId="35303" xr:uid="{00000000-0005-0000-0000-0000DB880000}"/>
    <cellStyle name="Comma 98" xfId="35304" xr:uid="{00000000-0005-0000-0000-0000DC880000}"/>
    <cellStyle name="Comma 99" xfId="35305" xr:uid="{00000000-0005-0000-0000-0000DD880000}"/>
    <cellStyle name="CommaBlank" xfId="35306" xr:uid="{00000000-0005-0000-0000-0000DE880000}"/>
    <cellStyle name="ContentsHyperlink" xfId="36" xr:uid="{00000000-0005-0000-0000-0000DF880000}"/>
    <cellStyle name="ContentsHyperlink 2" xfId="35307" xr:uid="{00000000-0005-0000-0000-0000E0880000}"/>
    <cellStyle name="ContentsHyperlink 2 2" xfId="35308" xr:uid="{00000000-0005-0000-0000-0000E1880000}"/>
    <cellStyle name="ContentsHyperlink 2 2 2" xfId="35309" xr:uid="{00000000-0005-0000-0000-0000E2880000}"/>
    <cellStyle name="ContentsHyperlink 2 2_Essbase BS Tax Accounts EOY" xfId="35310" xr:uid="{00000000-0005-0000-0000-0000E3880000}"/>
    <cellStyle name="ContentsHyperlink 2_Essbase BS Tax Accounts EOY" xfId="35311" xr:uid="{00000000-0005-0000-0000-0000E4880000}"/>
    <cellStyle name="ContentsHyperlink 3" xfId="35312" xr:uid="{00000000-0005-0000-0000-0000E5880000}"/>
    <cellStyle name="ContentsHyperlink 3 2" xfId="35313" xr:uid="{00000000-0005-0000-0000-0000E6880000}"/>
    <cellStyle name="ContentsHyperlink 3 2 2" xfId="35314" xr:uid="{00000000-0005-0000-0000-0000E7880000}"/>
    <cellStyle name="ContentsHyperlink 3 2_Essbase BS Tax Accounts EOY" xfId="35315" xr:uid="{00000000-0005-0000-0000-0000E8880000}"/>
    <cellStyle name="ContentsHyperlink 3_Essbase BS Tax Accounts EOY" xfId="35316" xr:uid="{00000000-0005-0000-0000-0000E9880000}"/>
    <cellStyle name="ContentsHyperlink 4" xfId="35317" xr:uid="{00000000-0005-0000-0000-0000EA880000}"/>
    <cellStyle name="ContentsHyperlink 4 2" xfId="35318" xr:uid="{00000000-0005-0000-0000-0000EB880000}"/>
    <cellStyle name="ContentsHyperlink 4_Essbase BS Tax Accounts EOY" xfId="35319" xr:uid="{00000000-0005-0000-0000-0000EC880000}"/>
    <cellStyle name="ContentsHyperlink 5" xfId="35320" xr:uid="{00000000-0005-0000-0000-0000ED880000}"/>
    <cellStyle name="ContentsHyperlink 6" xfId="35321" xr:uid="{00000000-0005-0000-0000-0000EE880000}"/>
    <cellStyle name="ContentsHyperlink_Essbase BS Tax Accounts EOY" xfId="35322" xr:uid="{00000000-0005-0000-0000-0000EF880000}"/>
    <cellStyle name="costper" xfId="35323" xr:uid="{00000000-0005-0000-0000-0000F0880000}"/>
    <cellStyle name="Currency" xfId="37" builtinId="4"/>
    <cellStyle name="Currency [0] 2" xfId="35324" xr:uid="{00000000-0005-0000-0000-0000F2880000}"/>
    <cellStyle name="Currency [0] 2 2" xfId="35325" xr:uid="{00000000-0005-0000-0000-0000F3880000}"/>
    <cellStyle name="Currency [0] 2_Essbase BS Tax Accounts EOY" xfId="35326" xr:uid="{00000000-0005-0000-0000-0000F4880000}"/>
    <cellStyle name="Currency [2]" xfId="38" xr:uid="{00000000-0005-0000-0000-0000F5880000}"/>
    <cellStyle name="Currency 10" xfId="135" xr:uid="{00000000-0005-0000-0000-0000F6880000}"/>
    <cellStyle name="Currency 10 2" xfId="345" xr:uid="{00000000-0005-0000-0000-0000F7880000}"/>
    <cellStyle name="Currency 11" xfId="136" xr:uid="{00000000-0005-0000-0000-0000F8880000}"/>
    <cellStyle name="Currency 12" xfId="137" xr:uid="{00000000-0005-0000-0000-0000F9880000}"/>
    <cellStyle name="Currency 13" xfId="138" xr:uid="{00000000-0005-0000-0000-0000FA880000}"/>
    <cellStyle name="Currency 14" xfId="139" xr:uid="{00000000-0005-0000-0000-0000FB880000}"/>
    <cellStyle name="Currency 15" xfId="140" xr:uid="{00000000-0005-0000-0000-0000FC880000}"/>
    <cellStyle name="Currency 16" xfId="141" xr:uid="{00000000-0005-0000-0000-0000FD880000}"/>
    <cellStyle name="Currency 17" xfId="142" xr:uid="{00000000-0005-0000-0000-0000FE880000}"/>
    <cellStyle name="Currency 18" xfId="143" xr:uid="{00000000-0005-0000-0000-0000FF880000}"/>
    <cellStyle name="Currency 19" xfId="144" xr:uid="{00000000-0005-0000-0000-000000890000}"/>
    <cellStyle name="Currency 2" xfId="130" xr:uid="{00000000-0005-0000-0000-000001890000}"/>
    <cellStyle name="Currency 2 2" xfId="35327" xr:uid="{00000000-0005-0000-0000-000002890000}"/>
    <cellStyle name="Currency 2_Essbase BS Tax Accounts EOY" xfId="35328" xr:uid="{00000000-0005-0000-0000-000003890000}"/>
    <cellStyle name="Currency 20" xfId="145" xr:uid="{00000000-0005-0000-0000-000004890000}"/>
    <cellStyle name="Currency 21" xfId="146" xr:uid="{00000000-0005-0000-0000-000005890000}"/>
    <cellStyle name="Currency 22" xfId="147" xr:uid="{00000000-0005-0000-0000-000006890000}"/>
    <cellStyle name="Currency 23" xfId="148" xr:uid="{00000000-0005-0000-0000-000007890000}"/>
    <cellStyle name="Currency 24" xfId="149" xr:uid="{00000000-0005-0000-0000-000008890000}"/>
    <cellStyle name="Currency 25" xfId="150" xr:uid="{00000000-0005-0000-0000-000009890000}"/>
    <cellStyle name="Currency 26" xfId="151" xr:uid="{00000000-0005-0000-0000-00000A890000}"/>
    <cellStyle name="Currency 27" xfId="152" xr:uid="{00000000-0005-0000-0000-00000B890000}"/>
    <cellStyle name="Currency 28" xfId="153" xr:uid="{00000000-0005-0000-0000-00000C890000}"/>
    <cellStyle name="Currency 29" xfId="154" xr:uid="{00000000-0005-0000-0000-00000D890000}"/>
    <cellStyle name="Currency 3" xfId="155" xr:uid="{00000000-0005-0000-0000-00000E890000}"/>
    <cellStyle name="Currency 3 2" xfId="35329" xr:uid="{00000000-0005-0000-0000-00000F890000}"/>
    <cellStyle name="Currency 3 2 2" xfId="35330" xr:uid="{00000000-0005-0000-0000-000010890000}"/>
    <cellStyle name="Currency 3 2_Essbase BS Tax Accounts EOY" xfId="35331" xr:uid="{00000000-0005-0000-0000-000011890000}"/>
    <cellStyle name="Currency 3 3" xfId="35332" xr:uid="{00000000-0005-0000-0000-000012890000}"/>
    <cellStyle name="Currency 3 3 2" xfId="35333" xr:uid="{00000000-0005-0000-0000-000013890000}"/>
    <cellStyle name="Currency 3 3_Essbase BS Tax Accounts EOY" xfId="35334" xr:uid="{00000000-0005-0000-0000-000014890000}"/>
    <cellStyle name="Currency 3 4" xfId="35335" xr:uid="{00000000-0005-0000-0000-000015890000}"/>
    <cellStyle name="Currency 3_Essbase BS Tax Accounts EOY" xfId="35336" xr:uid="{00000000-0005-0000-0000-000016890000}"/>
    <cellStyle name="Currency 30" xfId="156" xr:uid="{00000000-0005-0000-0000-000017890000}"/>
    <cellStyle name="Currency 31" xfId="157" xr:uid="{00000000-0005-0000-0000-000018890000}"/>
    <cellStyle name="Currency 32" xfId="158" xr:uid="{00000000-0005-0000-0000-000019890000}"/>
    <cellStyle name="Currency 33" xfId="159" xr:uid="{00000000-0005-0000-0000-00001A890000}"/>
    <cellStyle name="Currency 34" xfId="160" xr:uid="{00000000-0005-0000-0000-00001B890000}"/>
    <cellStyle name="Currency 35" xfId="161" xr:uid="{00000000-0005-0000-0000-00001C890000}"/>
    <cellStyle name="Currency 36" xfId="162" xr:uid="{00000000-0005-0000-0000-00001D890000}"/>
    <cellStyle name="Currency 37" xfId="163" xr:uid="{00000000-0005-0000-0000-00001E890000}"/>
    <cellStyle name="Currency 38" xfId="164" xr:uid="{00000000-0005-0000-0000-00001F890000}"/>
    <cellStyle name="Currency 39" xfId="165" xr:uid="{00000000-0005-0000-0000-000020890000}"/>
    <cellStyle name="Currency 4" xfId="166" xr:uid="{00000000-0005-0000-0000-000021890000}"/>
    <cellStyle name="Currency 4 2" xfId="35337" xr:uid="{00000000-0005-0000-0000-000022890000}"/>
    <cellStyle name="Currency 4 3" xfId="35338" xr:uid="{00000000-0005-0000-0000-000023890000}"/>
    <cellStyle name="Currency 4 4" xfId="35339" xr:uid="{00000000-0005-0000-0000-000024890000}"/>
    <cellStyle name="Currency 4 5" xfId="58819" xr:uid="{00000000-0005-0000-0000-000025890000}"/>
    <cellStyle name="Currency 4_Essbase BS Tax Accounts EOY" xfId="35340" xr:uid="{00000000-0005-0000-0000-000026890000}"/>
    <cellStyle name="Currency 40" xfId="167" xr:uid="{00000000-0005-0000-0000-000027890000}"/>
    <cellStyle name="Currency 41" xfId="168" xr:uid="{00000000-0005-0000-0000-000028890000}"/>
    <cellStyle name="Currency 42" xfId="169" xr:uid="{00000000-0005-0000-0000-000029890000}"/>
    <cellStyle name="Currency 43" xfId="170" xr:uid="{00000000-0005-0000-0000-00002A890000}"/>
    <cellStyle name="Currency 44" xfId="171" xr:uid="{00000000-0005-0000-0000-00002B890000}"/>
    <cellStyle name="Currency 45" xfId="172" xr:uid="{00000000-0005-0000-0000-00002C890000}"/>
    <cellStyle name="Currency 46" xfId="173" xr:uid="{00000000-0005-0000-0000-00002D890000}"/>
    <cellStyle name="Currency 47" xfId="174" xr:uid="{00000000-0005-0000-0000-00002E890000}"/>
    <cellStyle name="Currency 48" xfId="175" xr:uid="{00000000-0005-0000-0000-00002F890000}"/>
    <cellStyle name="Currency 49" xfId="176" xr:uid="{00000000-0005-0000-0000-000030890000}"/>
    <cellStyle name="Currency 5" xfId="177" xr:uid="{00000000-0005-0000-0000-000031890000}"/>
    <cellStyle name="Currency 5 2" xfId="35341" xr:uid="{00000000-0005-0000-0000-000032890000}"/>
    <cellStyle name="Currency 5 2 2" xfId="35342" xr:uid="{00000000-0005-0000-0000-000033890000}"/>
    <cellStyle name="Currency 5 2 2 2" xfId="35343" xr:uid="{00000000-0005-0000-0000-000034890000}"/>
    <cellStyle name="Currency 5 2 2 2 2" xfId="35344" xr:uid="{00000000-0005-0000-0000-000035890000}"/>
    <cellStyle name="Currency 5 2 2 2 2 2" xfId="35345" xr:uid="{00000000-0005-0000-0000-000036890000}"/>
    <cellStyle name="Currency 5 2 2 2 2_Essbase BS Tax Accounts EOY" xfId="35346" xr:uid="{00000000-0005-0000-0000-000037890000}"/>
    <cellStyle name="Currency 5 2 2 2_Essbase BS Tax Accounts EOY" xfId="35347" xr:uid="{00000000-0005-0000-0000-000038890000}"/>
    <cellStyle name="Currency 5 2 2_Essbase BS Tax Accounts EOY" xfId="35348" xr:uid="{00000000-0005-0000-0000-000039890000}"/>
    <cellStyle name="Currency 5 2_Essbase BS Tax Accounts EOY" xfId="35349" xr:uid="{00000000-0005-0000-0000-00003A890000}"/>
    <cellStyle name="Currency 5_Essbase BS Tax Accounts EOY" xfId="35350" xr:uid="{00000000-0005-0000-0000-00003B890000}"/>
    <cellStyle name="Currency 50" xfId="178" xr:uid="{00000000-0005-0000-0000-00003C890000}"/>
    <cellStyle name="Currency 51" xfId="179" xr:uid="{00000000-0005-0000-0000-00003D890000}"/>
    <cellStyle name="Currency 52" xfId="180" xr:uid="{00000000-0005-0000-0000-00003E890000}"/>
    <cellStyle name="Currency 53" xfId="181" xr:uid="{00000000-0005-0000-0000-00003F890000}"/>
    <cellStyle name="Currency 54" xfId="182" xr:uid="{00000000-0005-0000-0000-000040890000}"/>
    <cellStyle name="Currency 55" xfId="183" xr:uid="{00000000-0005-0000-0000-000041890000}"/>
    <cellStyle name="Currency 56" xfId="184" xr:uid="{00000000-0005-0000-0000-000042890000}"/>
    <cellStyle name="Currency 57" xfId="185" xr:uid="{00000000-0005-0000-0000-000043890000}"/>
    <cellStyle name="Currency 58" xfId="186" xr:uid="{00000000-0005-0000-0000-000044890000}"/>
    <cellStyle name="Currency 59" xfId="187" xr:uid="{00000000-0005-0000-0000-000045890000}"/>
    <cellStyle name="Currency 6" xfId="188" xr:uid="{00000000-0005-0000-0000-000046890000}"/>
    <cellStyle name="Currency 60" xfId="189" xr:uid="{00000000-0005-0000-0000-000047890000}"/>
    <cellStyle name="Currency 61" xfId="190" xr:uid="{00000000-0005-0000-0000-000048890000}"/>
    <cellStyle name="Currency 62" xfId="191" xr:uid="{00000000-0005-0000-0000-000049890000}"/>
    <cellStyle name="Currency 63" xfId="192" xr:uid="{00000000-0005-0000-0000-00004A890000}"/>
    <cellStyle name="Currency 64" xfId="193" xr:uid="{00000000-0005-0000-0000-00004B890000}"/>
    <cellStyle name="Currency 65" xfId="194" xr:uid="{00000000-0005-0000-0000-00004C890000}"/>
    <cellStyle name="Currency 66" xfId="195" xr:uid="{00000000-0005-0000-0000-00004D890000}"/>
    <cellStyle name="Currency 67" xfId="196" xr:uid="{00000000-0005-0000-0000-00004E890000}"/>
    <cellStyle name="Currency 68" xfId="197" xr:uid="{00000000-0005-0000-0000-00004F890000}"/>
    <cellStyle name="Currency 69" xfId="198" xr:uid="{00000000-0005-0000-0000-000050890000}"/>
    <cellStyle name="Currency 7" xfId="199" xr:uid="{00000000-0005-0000-0000-000051890000}"/>
    <cellStyle name="Currency 70" xfId="200" xr:uid="{00000000-0005-0000-0000-000052890000}"/>
    <cellStyle name="Currency 71" xfId="201" xr:uid="{00000000-0005-0000-0000-000053890000}"/>
    <cellStyle name="Currency 72" xfId="202" xr:uid="{00000000-0005-0000-0000-000054890000}"/>
    <cellStyle name="Currency 73" xfId="203" xr:uid="{00000000-0005-0000-0000-000055890000}"/>
    <cellStyle name="Currency 74" xfId="204" xr:uid="{00000000-0005-0000-0000-000056890000}"/>
    <cellStyle name="Currency 75" xfId="205" xr:uid="{00000000-0005-0000-0000-000057890000}"/>
    <cellStyle name="Currency 76" xfId="206" xr:uid="{00000000-0005-0000-0000-000058890000}"/>
    <cellStyle name="Currency 77" xfId="207" xr:uid="{00000000-0005-0000-0000-000059890000}"/>
    <cellStyle name="Currency 78" xfId="208" xr:uid="{00000000-0005-0000-0000-00005A890000}"/>
    <cellStyle name="Currency 79" xfId="209" xr:uid="{00000000-0005-0000-0000-00005B890000}"/>
    <cellStyle name="Currency 8" xfId="210" xr:uid="{00000000-0005-0000-0000-00005C890000}"/>
    <cellStyle name="Currency 80" xfId="211" xr:uid="{00000000-0005-0000-0000-00005D890000}"/>
    <cellStyle name="Currency 81" xfId="212" xr:uid="{00000000-0005-0000-0000-00005E890000}"/>
    <cellStyle name="Currency 82" xfId="213" xr:uid="{00000000-0005-0000-0000-00005F890000}"/>
    <cellStyle name="Currency 83" xfId="214" xr:uid="{00000000-0005-0000-0000-000060890000}"/>
    <cellStyle name="Currency 84" xfId="215" xr:uid="{00000000-0005-0000-0000-000061890000}"/>
    <cellStyle name="Currency 85" xfId="216" xr:uid="{00000000-0005-0000-0000-000062890000}"/>
    <cellStyle name="Currency 86" xfId="217" xr:uid="{00000000-0005-0000-0000-000063890000}"/>
    <cellStyle name="Currency 87" xfId="218" xr:uid="{00000000-0005-0000-0000-000064890000}"/>
    <cellStyle name="Currency 88" xfId="219" xr:uid="{00000000-0005-0000-0000-000065890000}"/>
    <cellStyle name="Currency 89" xfId="220" xr:uid="{00000000-0005-0000-0000-000066890000}"/>
    <cellStyle name="Currency 9" xfId="221" xr:uid="{00000000-0005-0000-0000-000067890000}"/>
    <cellStyle name="Currency 90" xfId="222" xr:uid="{00000000-0005-0000-0000-000068890000}"/>
    <cellStyle name="Currency 91" xfId="223" xr:uid="{00000000-0005-0000-0000-000069890000}"/>
    <cellStyle name="Currency 92" xfId="224" xr:uid="{00000000-0005-0000-0000-00006A890000}"/>
    <cellStyle name="Currency 93" xfId="318" xr:uid="{00000000-0005-0000-0000-00006B890000}"/>
    <cellStyle name="Currency 94" xfId="58810" xr:uid="{00000000-0005-0000-0000-00006C890000}"/>
    <cellStyle name="Currency 95" xfId="58813" xr:uid="{00000000-0005-0000-0000-00006D890000}"/>
    <cellStyle name="Currency 96" xfId="58835" xr:uid="{8746EE47-E7D1-4477-89B5-521576EAC40C}"/>
    <cellStyle name="Currency 97" xfId="58842" xr:uid="{AE3930EA-46A6-41C2-A689-DCAF40AF2BAE}"/>
    <cellStyle name="Currency Space" xfId="35351" xr:uid="{00000000-0005-0000-0000-00006E890000}"/>
    <cellStyle name="Custom - Style1" xfId="39" xr:uid="{00000000-0005-0000-0000-00006F890000}"/>
    <cellStyle name="Custom - Style8" xfId="40" xr:uid="{00000000-0005-0000-0000-000070890000}"/>
    <cellStyle name="Data   - Style2" xfId="41" xr:uid="{00000000-0005-0000-0000-000071890000}"/>
    <cellStyle name="Date" xfId="42" xr:uid="{00000000-0005-0000-0000-000072890000}"/>
    <cellStyle name="Edit" xfId="43" xr:uid="{00000000-0005-0000-0000-000073890000}"/>
    <cellStyle name="Edit 10" xfId="35352" xr:uid="{00000000-0005-0000-0000-000074890000}"/>
    <cellStyle name="Edit 10 2" xfId="35353" xr:uid="{00000000-0005-0000-0000-000075890000}"/>
    <cellStyle name="Edit 10 2 2" xfId="35354" xr:uid="{00000000-0005-0000-0000-000076890000}"/>
    <cellStyle name="Edit 10 2_Essbase BS Tax Accounts EOY" xfId="35355" xr:uid="{00000000-0005-0000-0000-000077890000}"/>
    <cellStyle name="Edit 10_Essbase BS Tax Accounts EOY" xfId="35356" xr:uid="{00000000-0005-0000-0000-000078890000}"/>
    <cellStyle name="Edit 11" xfId="35357" xr:uid="{00000000-0005-0000-0000-000079890000}"/>
    <cellStyle name="Edit 11 2" xfId="35358" xr:uid="{00000000-0005-0000-0000-00007A890000}"/>
    <cellStyle name="Edit 11 2 2" xfId="35359" xr:uid="{00000000-0005-0000-0000-00007B890000}"/>
    <cellStyle name="Edit 11 2_Essbase BS Tax Accounts EOY" xfId="35360" xr:uid="{00000000-0005-0000-0000-00007C890000}"/>
    <cellStyle name="Edit 11_Essbase BS Tax Accounts EOY" xfId="35361" xr:uid="{00000000-0005-0000-0000-00007D890000}"/>
    <cellStyle name="Edit 12" xfId="35362" xr:uid="{00000000-0005-0000-0000-00007E890000}"/>
    <cellStyle name="Edit 12 2" xfId="35363" xr:uid="{00000000-0005-0000-0000-00007F890000}"/>
    <cellStyle name="Edit 12_Essbase BS Tax Accounts EOY" xfId="35364" xr:uid="{00000000-0005-0000-0000-000080890000}"/>
    <cellStyle name="Edit 13" xfId="35365" xr:uid="{00000000-0005-0000-0000-000081890000}"/>
    <cellStyle name="Edit 14" xfId="35366" xr:uid="{00000000-0005-0000-0000-000082890000}"/>
    <cellStyle name="Edit 2" xfId="319" xr:uid="{00000000-0005-0000-0000-000083890000}"/>
    <cellStyle name="Edit 2 2" xfId="35367" xr:uid="{00000000-0005-0000-0000-000084890000}"/>
    <cellStyle name="Edit 2 2 2" xfId="35368" xr:uid="{00000000-0005-0000-0000-000085890000}"/>
    <cellStyle name="Edit 2 2 2 2" xfId="35369" xr:uid="{00000000-0005-0000-0000-000086890000}"/>
    <cellStyle name="Edit 2 2 2_Essbase BS Tax Accounts EOY" xfId="35370" xr:uid="{00000000-0005-0000-0000-000087890000}"/>
    <cellStyle name="Edit 2 2_Essbase BS Tax Accounts EOY" xfId="35371" xr:uid="{00000000-0005-0000-0000-000088890000}"/>
    <cellStyle name="Edit 2 3" xfId="35372" xr:uid="{00000000-0005-0000-0000-000089890000}"/>
    <cellStyle name="Edit 2 3 2" xfId="35373" xr:uid="{00000000-0005-0000-0000-00008A890000}"/>
    <cellStyle name="Edit 2 3 2 2" xfId="35374" xr:uid="{00000000-0005-0000-0000-00008B890000}"/>
    <cellStyle name="Edit 2 3 2_Essbase BS Tax Accounts EOY" xfId="35375" xr:uid="{00000000-0005-0000-0000-00008C890000}"/>
    <cellStyle name="Edit 2 3_Essbase BS Tax Accounts EOY" xfId="35376" xr:uid="{00000000-0005-0000-0000-00008D890000}"/>
    <cellStyle name="Edit 2 4" xfId="35377" xr:uid="{00000000-0005-0000-0000-00008E890000}"/>
    <cellStyle name="Edit 2 4 2" xfId="35378" xr:uid="{00000000-0005-0000-0000-00008F890000}"/>
    <cellStyle name="Edit 2 4_Essbase BS Tax Accounts EOY" xfId="35379" xr:uid="{00000000-0005-0000-0000-000090890000}"/>
    <cellStyle name="Edit 2 5" xfId="35380" xr:uid="{00000000-0005-0000-0000-000091890000}"/>
    <cellStyle name="Edit 2 6" xfId="35381" xr:uid="{00000000-0005-0000-0000-000092890000}"/>
    <cellStyle name="Edit 2 7" xfId="35382" xr:uid="{00000000-0005-0000-0000-000093890000}"/>
    <cellStyle name="Edit 2_Basis Detail" xfId="35383" xr:uid="{00000000-0005-0000-0000-000094890000}"/>
    <cellStyle name="Edit 3" xfId="35384" xr:uid="{00000000-0005-0000-0000-000095890000}"/>
    <cellStyle name="Edit 3 2" xfId="35385" xr:uid="{00000000-0005-0000-0000-000096890000}"/>
    <cellStyle name="Edit 3 2 2" xfId="35386" xr:uid="{00000000-0005-0000-0000-000097890000}"/>
    <cellStyle name="Edit 3 2_Essbase BS Tax Accounts EOY" xfId="35387" xr:uid="{00000000-0005-0000-0000-000098890000}"/>
    <cellStyle name="Edit 3_Essbase BS Tax Accounts EOY" xfId="35388" xr:uid="{00000000-0005-0000-0000-000099890000}"/>
    <cellStyle name="Edit 4" xfId="35389" xr:uid="{00000000-0005-0000-0000-00009A890000}"/>
    <cellStyle name="Edit 4 2" xfId="35390" xr:uid="{00000000-0005-0000-0000-00009B890000}"/>
    <cellStyle name="Edit 4 2 2" xfId="35391" xr:uid="{00000000-0005-0000-0000-00009C890000}"/>
    <cellStyle name="Edit 4 2_Essbase BS Tax Accounts EOY" xfId="35392" xr:uid="{00000000-0005-0000-0000-00009D890000}"/>
    <cellStyle name="Edit 4_Essbase BS Tax Accounts EOY" xfId="35393" xr:uid="{00000000-0005-0000-0000-00009E890000}"/>
    <cellStyle name="Edit 5" xfId="35394" xr:uid="{00000000-0005-0000-0000-00009F890000}"/>
    <cellStyle name="Edit 5 2" xfId="35395" xr:uid="{00000000-0005-0000-0000-0000A0890000}"/>
    <cellStyle name="Edit 5 2 2" xfId="35396" xr:uid="{00000000-0005-0000-0000-0000A1890000}"/>
    <cellStyle name="Edit 5 2_Essbase BS Tax Accounts EOY" xfId="35397" xr:uid="{00000000-0005-0000-0000-0000A2890000}"/>
    <cellStyle name="Edit 5_Essbase BS Tax Accounts EOY" xfId="35398" xr:uid="{00000000-0005-0000-0000-0000A3890000}"/>
    <cellStyle name="Edit 6" xfId="35399" xr:uid="{00000000-0005-0000-0000-0000A4890000}"/>
    <cellStyle name="Edit 6 2" xfId="35400" xr:uid="{00000000-0005-0000-0000-0000A5890000}"/>
    <cellStyle name="Edit 6 2 2" xfId="35401" xr:uid="{00000000-0005-0000-0000-0000A6890000}"/>
    <cellStyle name="Edit 6 2_Essbase BS Tax Accounts EOY" xfId="35402" xr:uid="{00000000-0005-0000-0000-0000A7890000}"/>
    <cellStyle name="Edit 6_Essbase BS Tax Accounts EOY" xfId="35403" xr:uid="{00000000-0005-0000-0000-0000A8890000}"/>
    <cellStyle name="Edit 7" xfId="35404" xr:uid="{00000000-0005-0000-0000-0000A9890000}"/>
    <cellStyle name="Edit 7 2" xfId="35405" xr:uid="{00000000-0005-0000-0000-0000AA890000}"/>
    <cellStyle name="Edit 7 2 2" xfId="35406" xr:uid="{00000000-0005-0000-0000-0000AB890000}"/>
    <cellStyle name="Edit 7 2_Essbase BS Tax Accounts EOY" xfId="35407" xr:uid="{00000000-0005-0000-0000-0000AC890000}"/>
    <cellStyle name="Edit 7_Essbase BS Tax Accounts EOY" xfId="35408" xr:uid="{00000000-0005-0000-0000-0000AD890000}"/>
    <cellStyle name="Edit 8" xfId="35409" xr:uid="{00000000-0005-0000-0000-0000AE890000}"/>
    <cellStyle name="Edit 8 2" xfId="35410" xr:uid="{00000000-0005-0000-0000-0000AF890000}"/>
    <cellStyle name="Edit 8 2 2" xfId="35411" xr:uid="{00000000-0005-0000-0000-0000B0890000}"/>
    <cellStyle name="Edit 8 2_Essbase BS Tax Accounts EOY" xfId="35412" xr:uid="{00000000-0005-0000-0000-0000B1890000}"/>
    <cellStyle name="Edit 8_Essbase BS Tax Accounts EOY" xfId="35413" xr:uid="{00000000-0005-0000-0000-0000B2890000}"/>
    <cellStyle name="Edit 9" xfId="35414" xr:uid="{00000000-0005-0000-0000-0000B3890000}"/>
    <cellStyle name="Edit 9 2" xfId="35415" xr:uid="{00000000-0005-0000-0000-0000B4890000}"/>
    <cellStyle name="Edit 9 2 2" xfId="35416" xr:uid="{00000000-0005-0000-0000-0000B5890000}"/>
    <cellStyle name="Edit 9 2_Essbase BS Tax Accounts EOY" xfId="35417" xr:uid="{00000000-0005-0000-0000-0000B6890000}"/>
    <cellStyle name="Edit 9_Essbase BS Tax Accounts EOY" xfId="35418" xr:uid="{00000000-0005-0000-0000-0000B7890000}"/>
    <cellStyle name="Edit_ACC12" xfId="35419" xr:uid="{00000000-0005-0000-0000-0000B8890000}"/>
    <cellStyle name="Engine" xfId="44" xr:uid="{00000000-0005-0000-0000-0000B9890000}"/>
    <cellStyle name="Engine 2" xfId="35420" xr:uid="{00000000-0005-0000-0000-0000BA890000}"/>
    <cellStyle name="Engine 3" xfId="35421" xr:uid="{00000000-0005-0000-0000-0000BB890000}"/>
    <cellStyle name="Engine_03_2012" xfId="35422" xr:uid="{00000000-0005-0000-0000-0000BC890000}"/>
    <cellStyle name="Explanatory Text" xfId="45" builtinId="53" customBuiltin="1"/>
    <cellStyle name="Explanatory Text 10" xfId="35423" xr:uid="{00000000-0005-0000-0000-0000BE890000}"/>
    <cellStyle name="Explanatory Text 10 2" xfId="35424" xr:uid="{00000000-0005-0000-0000-0000BF890000}"/>
    <cellStyle name="Explanatory Text 10 2 2" xfId="35425" xr:uid="{00000000-0005-0000-0000-0000C0890000}"/>
    <cellStyle name="Explanatory Text 10 2 2 2" xfId="35426" xr:uid="{00000000-0005-0000-0000-0000C1890000}"/>
    <cellStyle name="Explanatory Text 10 2 2_Essbase BS Tax Accounts EOY" xfId="35427" xr:uid="{00000000-0005-0000-0000-0000C2890000}"/>
    <cellStyle name="Explanatory Text 10 2 3" xfId="35428" xr:uid="{00000000-0005-0000-0000-0000C3890000}"/>
    <cellStyle name="Explanatory Text 10 2_Essbase BS Tax Accounts EOY" xfId="35429" xr:uid="{00000000-0005-0000-0000-0000C4890000}"/>
    <cellStyle name="Explanatory Text 10 3" xfId="35430" xr:uid="{00000000-0005-0000-0000-0000C5890000}"/>
    <cellStyle name="Explanatory Text 10 3 2" xfId="35431" xr:uid="{00000000-0005-0000-0000-0000C6890000}"/>
    <cellStyle name="Explanatory Text 10 3 2 2" xfId="35432" xr:uid="{00000000-0005-0000-0000-0000C7890000}"/>
    <cellStyle name="Explanatory Text 10 3 2_Essbase BS Tax Accounts EOY" xfId="35433" xr:uid="{00000000-0005-0000-0000-0000C8890000}"/>
    <cellStyle name="Explanatory Text 10 3 3" xfId="35434" xr:uid="{00000000-0005-0000-0000-0000C9890000}"/>
    <cellStyle name="Explanatory Text 10 3_Essbase BS Tax Accounts EOY" xfId="35435" xr:uid="{00000000-0005-0000-0000-0000CA890000}"/>
    <cellStyle name="Explanatory Text 10 4" xfId="35436" xr:uid="{00000000-0005-0000-0000-0000CB890000}"/>
    <cellStyle name="Explanatory Text 10 4 2" xfId="35437" xr:uid="{00000000-0005-0000-0000-0000CC890000}"/>
    <cellStyle name="Explanatory Text 10 4_Essbase BS Tax Accounts EOY" xfId="35438" xr:uid="{00000000-0005-0000-0000-0000CD890000}"/>
    <cellStyle name="Explanatory Text 10 5" xfId="35439" xr:uid="{00000000-0005-0000-0000-0000CE890000}"/>
    <cellStyle name="Explanatory Text 10_Essbase BS Tax Accounts EOY" xfId="35440" xr:uid="{00000000-0005-0000-0000-0000CF890000}"/>
    <cellStyle name="Explanatory Text 11" xfId="35441" xr:uid="{00000000-0005-0000-0000-0000D0890000}"/>
    <cellStyle name="Explanatory Text 11 2" xfId="35442" xr:uid="{00000000-0005-0000-0000-0000D1890000}"/>
    <cellStyle name="Explanatory Text 11 2 2" xfId="35443" xr:uid="{00000000-0005-0000-0000-0000D2890000}"/>
    <cellStyle name="Explanatory Text 11 2 2 2" xfId="35444" xr:uid="{00000000-0005-0000-0000-0000D3890000}"/>
    <cellStyle name="Explanatory Text 11 2 2_Essbase BS Tax Accounts EOY" xfId="35445" xr:uid="{00000000-0005-0000-0000-0000D4890000}"/>
    <cellStyle name="Explanatory Text 11 2 3" xfId="35446" xr:uid="{00000000-0005-0000-0000-0000D5890000}"/>
    <cellStyle name="Explanatory Text 11 2_Essbase BS Tax Accounts EOY" xfId="35447" xr:uid="{00000000-0005-0000-0000-0000D6890000}"/>
    <cellStyle name="Explanatory Text 11 3" xfId="35448" xr:uid="{00000000-0005-0000-0000-0000D7890000}"/>
    <cellStyle name="Explanatory Text 11 3 2" xfId="35449" xr:uid="{00000000-0005-0000-0000-0000D8890000}"/>
    <cellStyle name="Explanatory Text 11 3 2 2" xfId="35450" xr:uid="{00000000-0005-0000-0000-0000D9890000}"/>
    <cellStyle name="Explanatory Text 11 3 2_Essbase BS Tax Accounts EOY" xfId="35451" xr:uid="{00000000-0005-0000-0000-0000DA890000}"/>
    <cellStyle name="Explanatory Text 11 3 3" xfId="35452" xr:uid="{00000000-0005-0000-0000-0000DB890000}"/>
    <cellStyle name="Explanatory Text 11 3_Essbase BS Tax Accounts EOY" xfId="35453" xr:uid="{00000000-0005-0000-0000-0000DC890000}"/>
    <cellStyle name="Explanatory Text 11 4" xfId="35454" xr:uid="{00000000-0005-0000-0000-0000DD890000}"/>
    <cellStyle name="Explanatory Text 11 4 2" xfId="35455" xr:uid="{00000000-0005-0000-0000-0000DE890000}"/>
    <cellStyle name="Explanatory Text 11 4_Essbase BS Tax Accounts EOY" xfId="35456" xr:uid="{00000000-0005-0000-0000-0000DF890000}"/>
    <cellStyle name="Explanatory Text 11 5" xfId="35457" xr:uid="{00000000-0005-0000-0000-0000E0890000}"/>
    <cellStyle name="Explanatory Text 11_Essbase BS Tax Accounts EOY" xfId="35458" xr:uid="{00000000-0005-0000-0000-0000E1890000}"/>
    <cellStyle name="Explanatory Text 12" xfId="35459" xr:uid="{00000000-0005-0000-0000-0000E2890000}"/>
    <cellStyle name="Explanatory Text 12 2" xfId="35460" xr:uid="{00000000-0005-0000-0000-0000E3890000}"/>
    <cellStyle name="Explanatory Text 12 2 2" xfId="35461" xr:uid="{00000000-0005-0000-0000-0000E4890000}"/>
    <cellStyle name="Explanatory Text 12 2 2 2" xfId="35462" xr:uid="{00000000-0005-0000-0000-0000E5890000}"/>
    <cellStyle name="Explanatory Text 12 2 2_Essbase BS Tax Accounts EOY" xfId="35463" xr:uid="{00000000-0005-0000-0000-0000E6890000}"/>
    <cellStyle name="Explanatory Text 12 2 3" xfId="35464" xr:uid="{00000000-0005-0000-0000-0000E7890000}"/>
    <cellStyle name="Explanatory Text 12 2_Essbase BS Tax Accounts EOY" xfId="35465" xr:uid="{00000000-0005-0000-0000-0000E8890000}"/>
    <cellStyle name="Explanatory Text 12 3" xfId="35466" xr:uid="{00000000-0005-0000-0000-0000E9890000}"/>
    <cellStyle name="Explanatory Text 12 3 2" xfId="35467" xr:uid="{00000000-0005-0000-0000-0000EA890000}"/>
    <cellStyle name="Explanatory Text 12 3 2 2" xfId="35468" xr:uid="{00000000-0005-0000-0000-0000EB890000}"/>
    <cellStyle name="Explanatory Text 12 3 2_Essbase BS Tax Accounts EOY" xfId="35469" xr:uid="{00000000-0005-0000-0000-0000EC890000}"/>
    <cellStyle name="Explanatory Text 12 3 3" xfId="35470" xr:uid="{00000000-0005-0000-0000-0000ED890000}"/>
    <cellStyle name="Explanatory Text 12 3_Essbase BS Tax Accounts EOY" xfId="35471" xr:uid="{00000000-0005-0000-0000-0000EE890000}"/>
    <cellStyle name="Explanatory Text 12 4" xfId="35472" xr:uid="{00000000-0005-0000-0000-0000EF890000}"/>
    <cellStyle name="Explanatory Text 12 4 2" xfId="35473" xr:uid="{00000000-0005-0000-0000-0000F0890000}"/>
    <cellStyle name="Explanatory Text 12 4_Essbase BS Tax Accounts EOY" xfId="35474" xr:uid="{00000000-0005-0000-0000-0000F1890000}"/>
    <cellStyle name="Explanatory Text 12 5" xfId="35475" xr:uid="{00000000-0005-0000-0000-0000F2890000}"/>
    <cellStyle name="Explanatory Text 12_Essbase BS Tax Accounts EOY" xfId="35476" xr:uid="{00000000-0005-0000-0000-0000F3890000}"/>
    <cellStyle name="Explanatory Text 13" xfId="35477" xr:uid="{00000000-0005-0000-0000-0000F4890000}"/>
    <cellStyle name="Explanatory Text 13 2" xfId="35478" xr:uid="{00000000-0005-0000-0000-0000F5890000}"/>
    <cellStyle name="Explanatory Text 13 2 2" xfId="35479" xr:uid="{00000000-0005-0000-0000-0000F6890000}"/>
    <cellStyle name="Explanatory Text 13 2 2 2" xfId="35480" xr:uid="{00000000-0005-0000-0000-0000F7890000}"/>
    <cellStyle name="Explanatory Text 13 2 2_Essbase BS Tax Accounts EOY" xfId="35481" xr:uid="{00000000-0005-0000-0000-0000F8890000}"/>
    <cellStyle name="Explanatory Text 13 2 3" xfId="35482" xr:uid="{00000000-0005-0000-0000-0000F9890000}"/>
    <cellStyle name="Explanatory Text 13 2_Essbase BS Tax Accounts EOY" xfId="35483" xr:uid="{00000000-0005-0000-0000-0000FA890000}"/>
    <cellStyle name="Explanatory Text 13 3" xfId="35484" xr:uid="{00000000-0005-0000-0000-0000FB890000}"/>
    <cellStyle name="Explanatory Text 13 3 2" xfId="35485" xr:uid="{00000000-0005-0000-0000-0000FC890000}"/>
    <cellStyle name="Explanatory Text 13 3 2 2" xfId="35486" xr:uid="{00000000-0005-0000-0000-0000FD890000}"/>
    <cellStyle name="Explanatory Text 13 3 2_Essbase BS Tax Accounts EOY" xfId="35487" xr:uid="{00000000-0005-0000-0000-0000FE890000}"/>
    <cellStyle name="Explanatory Text 13 3 3" xfId="35488" xr:uid="{00000000-0005-0000-0000-0000FF890000}"/>
    <cellStyle name="Explanatory Text 13 3_Essbase BS Tax Accounts EOY" xfId="35489" xr:uid="{00000000-0005-0000-0000-0000008A0000}"/>
    <cellStyle name="Explanatory Text 13 4" xfId="35490" xr:uid="{00000000-0005-0000-0000-0000018A0000}"/>
    <cellStyle name="Explanatory Text 13 4 2" xfId="35491" xr:uid="{00000000-0005-0000-0000-0000028A0000}"/>
    <cellStyle name="Explanatory Text 13 4_Essbase BS Tax Accounts EOY" xfId="35492" xr:uid="{00000000-0005-0000-0000-0000038A0000}"/>
    <cellStyle name="Explanatory Text 13 5" xfId="35493" xr:uid="{00000000-0005-0000-0000-0000048A0000}"/>
    <cellStyle name="Explanatory Text 13_Essbase BS Tax Accounts EOY" xfId="35494" xr:uid="{00000000-0005-0000-0000-0000058A0000}"/>
    <cellStyle name="Explanatory Text 14" xfId="35495" xr:uid="{00000000-0005-0000-0000-0000068A0000}"/>
    <cellStyle name="Explanatory Text 14 2" xfId="35496" xr:uid="{00000000-0005-0000-0000-0000078A0000}"/>
    <cellStyle name="Explanatory Text 14 2 2" xfId="35497" xr:uid="{00000000-0005-0000-0000-0000088A0000}"/>
    <cellStyle name="Explanatory Text 14 2 2 2" xfId="35498" xr:uid="{00000000-0005-0000-0000-0000098A0000}"/>
    <cellStyle name="Explanatory Text 14 2 2_Essbase BS Tax Accounts EOY" xfId="35499" xr:uid="{00000000-0005-0000-0000-00000A8A0000}"/>
    <cellStyle name="Explanatory Text 14 2 3" xfId="35500" xr:uid="{00000000-0005-0000-0000-00000B8A0000}"/>
    <cellStyle name="Explanatory Text 14 2_Essbase BS Tax Accounts EOY" xfId="35501" xr:uid="{00000000-0005-0000-0000-00000C8A0000}"/>
    <cellStyle name="Explanatory Text 14 3" xfId="35502" xr:uid="{00000000-0005-0000-0000-00000D8A0000}"/>
    <cellStyle name="Explanatory Text 14 3 2" xfId="35503" xr:uid="{00000000-0005-0000-0000-00000E8A0000}"/>
    <cellStyle name="Explanatory Text 14 3 2 2" xfId="35504" xr:uid="{00000000-0005-0000-0000-00000F8A0000}"/>
    <cellStyle name="Explanatory Text 14 3 2_Essbase BS Tax Accounts EOY" xfId="35505" xr:uid="{00000000-0005-0000-0000-0000108A0000}"/>
    <cellStyle name="Explanatory Text 14 3 3" xfId="35506" xr:uid="{00000000-0005-0000-0000-0000118A0000}"/>
    <cellStyle name="Explanatory Text 14 3_Essbase BS Tax Accounts EOY" xfId="35507" xr:uid="{00000000-0005-0000-0000-0000128A0000}"/>
    <cellStyle name="Explanatory Text 14 4" xfId="35508" xr:uid="{00000000-0005-0000-0000-0000138A0000}"/>
    <cellStyle name="Explanatory Text 14 4 2" xfId="35509" xr:uid="{00000000-0005-0000-0000-0000148A0000}"/>
    <cellStyle name="Explanatory Text 14 4_Essbase BS Tax Accounts EOY" xfId="35510" xr:uid="{00000000-0005-0000-0000-0000158A0000}"/>
    <cellStyle name="Explanatory Text 14 5" xfId="35511" xr:uid="{00000000-0005-0000-0000-0000168A0000}"/>
    <cellStyle name="Explanatory Text 14_Essbase BS Tax Accounts EOY" xfId="35512" xr:uid="{00000000-0005-0000-0000-0000178A0000}"/>
    <cellStyle name="Explanatory Text 15" xfId="35513" xr:uid="{00000000-0005-0000-0000-0000188A0000}"/>
    <cellStyle name="Explanatory Text 15 2" xfId="35514" xr:uid="{00000000-0005-0000-0000-0000198A0000}"/>
    <cellStyle name="Explanatory Text 15 2 2" xfId="35515" xr:uid="{00000000-0005-0000-0000-00001A8A0000}"/>
    <cellStyle name="Explanatory Text 15 2 2 2" xfId="35516" xr:uid="{00000000-0005-0000-0000-00001B8A0000}"/>
    <cellStyle name="Explanatory Text 15 2 2_Essbase BS Tax Accounts EOY" xfId="35517" xr:uid="{00000000-0005-0000-0000-00001C8A0000}"/>
    <cellStyle name="Explanatory Text 15 2 3" xfId="35518" xr:uid="{00000000-0005-0000-0000-00001D8A0000}"/>
    <cellStyle name="Explanatory Text 15 2_Essbase BS Tax Accounts EOY" xfId="35519" xr:uid="{00000000-0005-0000-0000-00001E8A0000}"/>
    <cellStyle name="Explanatory Text 15 3" xfId="35520" xr:uid="{00000000-0005-0000-0000-00001F8A0000}"/>
    <cellStyle name="Explanatory Text 15 3 2" xfId="35521" xr:uid="{00000000-0005-0000-0000-0000208A0000}"/>
    <cellStyle name="Explanatory Text 15 3 2 2" xfId="35522" xr:uid="{00000000-0005-0000-0000-0000218A0000}"/>
    <cellStyle name="Explanatory Text 15 3 2_Essbase BS Tax Accounts EOY" xfId="35523" xr:uid="{00000000-0005-0000-0000-0000228A0000}"/>
    <cellStyle name="Explanatory Text 15 3 3" xfId="35524" xr:uid="{00000000-0005-0000-0000-0000238A0000}"/>
    <cellStyle name="Explanatory Text 15 3_Essbase BS Tax Accounts EOY" xfId="35525" xr:uid="{00000000-0005-0000-0000-0000248A0000}"/>
    <cellStyle name="Explanatory Text 15 4" xfId="35526" xr:uid="{00000000-0005-0000-0000-0000258A0000}"/>
    <cellStyle name="Explanatory Text 15 4 2" xfId="35527" xr:uid="{00000000-0005-0000-0000-0000268A0000}"/>
    <cellStyle name="Explanatory Text 15 4_Essbase BS Tax Accounts EOY" xfId="35528" xr:uid="{00000000-0005-0000-0000-0000278A0000}"/>
    <cellStyle name="Explanatory Text 15 5" xfId="35529" xr:uid="{00000000-0005-0000-0000-0000288A0000}"/>
    <cellStyle name="Explanatory Text 15_Essbase BS Tax Accounts EOY" xfId="35530" xr:uid="{00000000-0005-0000-0000-0000298A0000}"/>
    <cellStyle name="Explanatory Text 16" xfId="35531" xr:uid="{00000000-0005-0000-0000-00002A8A0000}"/>
    <cellStyle name="Explanatory Text 16 2" xfId="35532" xr:uid="{00000000-0005-0000-0000-00002B8A0000}"/>
    <cellStyle name="Explanatory Text 16 2 2" xfId="35533" xr:uid="{00000000-0005-0000-0000-00002C8A0000}"/>
    <cellStyle name="Explanatory Text 16 2 2 2" xfId="35534" xr:uid="{00000000-0005-0000-0000-00002D8A0000}"/>
    <cellStyle name="Explanatory Text 16 2 2_Essbase BS Tax Accounts EOY" xfId="35535" xr:uid="{00000000-0005-0000-0000-00002E8A0000}"/>
    <cellStyle name="Explanatory Text 16 2 3" xfId="35536" xr:uid="{00000000-0005-0000-0000-00002F8A0000}"/>
    <cellStyle name="Explanatory Text 16 2_Essbase BS Tax Accounts EOY" xfId="35537" xr:uid="{00000000-0005-0000-0000-0000308A0000}"/>
    <cellStyle name="Explanatory Text 16 3" xfId="35538" xr:uid="{00000000-0005-0000-0000-0000318A0000}"/>
    <cellStyle name="Explanatory Text 16 3 2" xfId="35539" xr:uid="{00000000-0005-0000-0000-0000328A0000}"/>
    <cellStyle name="Explanatory Text 16 3 2 2" xfId="35540" xr:uid="{00000000-0005-0000-0000-0000338A0000}"/>
    <cellStyle name="Explanatory Text 16 3 2_Essbase BS Tax Accounts EOY" xfId="35541" xr:uid="{00000000-0005-0000-0000-0000348A0000}"/>
    <cellStyle name="Explanatory Text 16 3 3" xfId="35542" xr:uid="{00000000-0005-0000-0000-0000358A0000}"/>
    <cellStyle name="Explanatory Text 16 3_Essbase BS Tax Accounts EOY" xfId="35543" xr:uid="{00000000-0005-0000-0000-0000368A0000}"/>
    <cellStyle name="Explanatory Text 16 4" xfId="35544" xr:uid="{00000000-0005-0000-0000-0000378A0000}"/>
    <cellStyle name="Explanatory Text 16 4 2" xfId="35545" xr:uid="{00000000-0005-0000-0000-0000388A0000}"/>
    <cellStyle name="Explanatory Text 16 4_Essbase BS Tax Accounts EOY" xfId="35546" xr:uid="{00000000-0005-0000-0000-0000398A0000}"/>
    <cellStyle name="Explanatory Text 16 5" xfId="35547" xr:uid="{00000000-0005-0000-0000-00003A8A0000}"/>
    <cellStyle name="Explanatory Text 16_Essbase BS Tax Accounts EOY" xfId="35548" xr:uid="{00000000-0005-0000-0000-00003B8A0000}"/>
    <cellStyle name="Explanatory Text 17" xfId="35549" xr:uid="{00000000-0005-0000-0000-00003C8A0000}"/>
    <cellStyle name="Explanatory Text 17 2" xfId="35550" xr:uid="{00000000-0005-0000-0000-00003D8A0000}"/>
    <cellStyle name="Explanatory Text 17 2 2" xfId="35551" xr:uid="{00000000-0005-0000-0000-00003E8A0000}"/>
    <cellStyle name="Explanatory Text 17 2 2 2" xfId="35552" xr:uid="{00000000-0005-0000-0000-00003F8A0000}"/>
    <cellStyle name="Explanatory Text 17 2 2_Essbase BS Tax Accounts EOY" xfId="35553" xr:uid="{00000000-0005-0000-0000-0000408A0000}"/>
    <cellStyle name="Explanatory Text 17 2 3" xfId="35554" xr:uid="{00000000-0005-0000-0000-0000418A0000}"/>
    <cellStyle name="Explanatory Text 17 2_Essbase BS Tax Accounts EOY" xfId="35555" xr:uid="{00000000-0005-0000-0000-0000428A0000}"/>
    <cellStyle name="Explanatory Text 17 3" xfId="35556" xr:uid="{00000000-0005-0000-0000-0000438A0000}"/>
    <cellStyle name="Explanatory Text 17 3 2" xfId="35557" xr:uid="{00000000-0005-0000-0000-0000448A0000}"/>
    <cellStyle name="Explanatory Text 17 3 2 2" xfId="35558" xr:uid="{00000000-0005-0000-0000-0000458A0000}"/>
    <cellStyle name="Explanatory Text 17 3 2_Essbase BS Tax Accounts EOY" xfId="35559" xr:uid="{00000000-0005-0000-0000-0000468A0000}"/>
    <cellStyle name="Explanatory Text 17 3 3" xfId="35560" xr:uid="{00000000-0005-0000-0000-0000478A0000}"/>
    <cellStyle name="Explanatory Text 17 3_Essbase BS Tax Accounts EOY" xfId="35561" xr:uid="{00000000-0005-0000-0000-0000488A0000}"/>
    <cellStyle name="Explanatory Text 17 4" xfId="35562" xr:uid="{00000000-0005-0000-0000-0000498A0000}"/>
    <cellStyle name="Explanatory Text 17 4 2" xfId="35563" xr:uid="{00000000-0005-0000-0000-00004A8A0000}"/>
    <cellStyle name="Explanatory Text 17 4_Essbase BS Tax Accounts EOY" xfId="35564" xr:uid="{00000000-0005-0000-0000-00004B8A0000}"/>
    <cellStyle name="Explanatory Text 17 5" xfId="35565" xr:uid="{00000000-0005-0000-0000-00004C8A0000}"/>
    <cellStyle name="Explanatory Text 17_Essbase BS Tax Accounts EOY" xfId="35566" xr:uid="{00000000-0005-0000-0000-00004D8A0000}"/>
    <cellStyle name="Explanatory Text 18" xfId="35567" xr:uid="{00000000-0005-0000-0000-00004E8A0000}"/>
    <cellStyle name="Explanatory Text 18 2" xfId="35568" xr:uid="{00000000-0005-0000-0000-00004F8A0000}"/>
    <cellStyle name="Explanatory Text 18 2 2" xfId="35569" xr:uid="{00000000-0005-0000-0000-0000508A0000}"/>
    <cellStyle name="Explanatory Text 18 2 2 2" xfId="35570" xr:uid="{00000000-0005-0000-0000-0000518A0000}"/>
    <cellStyle name="Explanatory Text 18 2 2_Essbase BS Tax Accounts EOY" xfId="35571" xr:uid="{00000000-0005-0000-0000-0000528A0000}"/>
    <cellStyle name="Explanatory Text 18 2 3" xfId="35572" xr:uid="{00000000-0005-0000-0000-0000538A0000}"/>
    <cellStyle name="Explanatory Text 18 2_Essbase BS Tax Accounts EOY" xfId="35573" xr:uid="{00000000-0005-0000-0000-0000548A0000}"/>
    <cellStyle name="Explanatory Text 18 3" xfId="35574" xr:uid="{00000000-0005-0000-0000-0000558A0000}"/>
    <cellStyle name="Explanatory Text 18 3 2" xfId="35575" xr:uid="{00000000-0005-0000-0000-0000568A0000}"/>
    <cellStyle name="Explanatory Text 18 3 2 2" xfId="35576" xr:uid="{00000000-0005-0000-0000-0000578A0000}"/>
    <cellStyle name="Explanatory Text 18 3 2_Essbase BS Tax Accounts EOY" xfId="35577" xr:uid="{00000000-0005-0000-0000-0000588A0000}"/>
    <cellStyle name="Explanatory Text 18 3 3" xfId="35578" xr:uid="{00000000-0005-0000-0000-0000598A0000}"/>
    <cellStyle name="Explanatory Text 18 3_Essbase BS Tax Accounts EOY" xfId="35579" xr:uid="{00000000-0005-0000-0000-00005A8A0000}"/>
    <cellStyle name="Explanatory Text 18 4" xfId="35580" xr:uid="{00000000-0005-0000-0000-00005B8A0000}"/>
    <cellStyle name="Explanatory Text 18 4 2" xfId="35581" xr:uid="{00000000-0005-0000-0000-00005C8A0000}"/>
    <cellStyle name="Explanatory Text 18 4_Essbase BS Tax Accounts EOY" xfId="35582" xr:uid="{00000000-0005-0000-0000-00005D8A0000}"/>
    <cellStyle name="Explanatory Text 18 5" xfId="35583" xr:uid="{00000000-0005-0000-0000-00005E8A0000}"/>
    <cellStyle name="Explanatory Text 18_Essbase BS Tax Accounts EOY" xfId="35584" xr:uid="{00000000-0005-0000-0000-00005F8A0000}"/>
    <cellStyle name="Explanatory Text 19" xfId="35585" xr:uid="{00000000-0005-0000-0000-0000608A0000}"/>
    <cellStyle name="Explanatory Text 19 2" xfId="35586" xr:uid="{00000000-0005-0000-0000-0000618A0000}"/>
    <cellStyle name="Explanatory Text 19 2 2" xfId="35587" xr:uid="{00000000-0005-0000-0000-0000628A0000}"/>
    <cellStyle name="Explanatory Text 19 2 2 2" xfId="35588" xr:uid="{00000000-0005-0000-0000-0000638A0000}"/>
    <cellStyle name="Explanatory Text 19 2 2_Essbase BS Tax Accounts EOY" xfId="35589" xr:uid="{00000000-0005-0000-0000-0000648A0000}"/>
    <cellStyle name="Explanatory Text 19 2 3" xfId="35590" xr:uid="{00000000-0005-0000-0000-0000658A0000}"/>
    <cellStyle name="Explanatory Text 19 2_Essbase BS Tax Accounts EOY" xfId="35591" xr:uid="{00000000-0005-0000-0000-0000668A0000}"/>
    <cellStyle name="Explanatory Text 19 3" xfId="35592" xr:uid="{00000000-0005-0000-0000-0000678A0000}"/>
    <cellStyle name="Explanatory Text 19 3 2" xfId="35593" xr:uid="{00000000-0005-0000-0000-0000688A0000}"/>
    <cellStyle name="Explanatory Text 19 3 2 2" xfId="35594" xr:uid="{00000000-0005-0000-0000-0000698A0000}"/>
    <cellStyle name="Explanatory Text 19 3 2_Essbase BS Tax Accounts EOY" xfId="35595" xr:uid="{00000000-0005-0000-0000-00006A8A0000}"/>
    <cellStyle name="Explanatory Text 19 3 3" xfId="35596" xr:uid="{00000000-0005-0000-0000-00006B8A0000}"/>
    <cellStyle name="Explanatory Text 19 3_Essbase BS Tax Accounts EOY" xfId="35597" xr:uid="{00000000-0005-0000-0000-00006C8A0000}"/>
    <cellStyle name="Explanatory Text 19 4" xfId="35598" xr:uid="{00000000-0005-0000-0000-00006D8A0000}"/>
    <cellStyle name="Explanatory Text 19 4 2" xfId="35599" xr:uid="{00000000-0005-0000-0000-00006E8A0000}"/>
    <cellStyle name="Explanatory Text 19 4_Essbase BS Tax Accounts EOY" xfId="35600" xr:uid="{00000000-0005-0000-0000-00006F8A0000}"/>
    <cellStyle name="Explanatory Text 19 5" xfId="35601" xr:uid="{00000000-0005-0000-0000-0000708A0000}"/>
    <cellStyle name="Explanatory Text 19_Essbase BS Tax Accounts EOY" xfId="35602" xr:uid="{00000000-0005-0000-0000-0000718A0000}"/>
    <cellStyle name="Explanatory Text 2" xfId="35603" xr:uid="{00000000-0005-0000-0000-0000728A0000}"/>
    <cellStyle name="Explanatory Text 2 10" xfId="35604" xr:uid="{00000000-0005-0000-0000-0000738A0000}"/>
    <cellStyle name="Explanatory Text 2 11" xfId="35605" xr:uid="{00000000-0005-0000-0000-0000748A0000}"/>
    <cellStyle name="Explanatory Text 2 2" xfId="35606" xr:uid="{00000000-0005-0000-0000-0000758A0000}"/>
    <cellStyle name="Explanatory Text 2 2 2" xfId="35607" xr:uid="{00000000-0005-0000-0000-0000768A0000}"/>
    <cellStyle name="Explanatory Text 2 2 2 2" xfId="35608" xr:uid="{00000000-0005-0000-0000-0000778A0000}"/>
    <cellStyle name="Explanatory Text 2 2 2 2 2" xfId="35609" xr:uid="{00000000-0005-0000-0000-0000788A0000}"/>
    <cellStyle name="Explanatory Text 2 2 2 2_Essbase BS Tax Accounts EOY" xfId="35610" xr:uid="{00000000-0005-0000-0000-0000798A0000}"/>
    <cellStyle name="Explanatory Text 2 2 2 3" xfId="35611" xr:uid="{00000000-0005-0000-0000-00007A8A0000}"/>
    <cellStyle name="Explanatory Text 2 2 2_Essbase BS Tax Accounts EOY" xfId="35612" xr:uid="{00000000-0005-0000-0000-00007B8A0000}"/>
    <cellStyle name="Explanatory Text 2 2 3" xfId="35613" xr:uid="{00000000-0005-0000-0000-00007C8A0000}"/>
    <cellStyle name="Explanatory Text 2 2 3 2" xfId="35614" xr:uid="{00000000-0005-0000-0000-00007D8A0000}"/>
    <cellStyle name="Explanatory Text 2 2 3 2 2" xfId="35615" xr:uid="{00000000-0005-0000-0000-00007E8A0000}"/>
    <cellStyle name="Explanatory Text 2 2 3 2_Essbase BS Tax Accounts EOY" xfId="35616" xr:uid="{00000000-0005-0000-0000-00007F8A0000}"/>
    <cellStyle name="Explanatory Text 2 2 3_Essbase BS Tax Accounts EOY" xfId="35617" xr:uid="{00000000-0005-0000-0000-0000808A0000}"/>
    <cellStyle name="Explanatory Text 2 2 4" xfId="35618" xr:uid="{00000000-0005-0000-0000-0000818A0000}"/>
    <cellStyle name="Explanatory Text 2 2 4 2" xfId="35619" xr:uid="{00000000-0005-0000-0000-0000828A0000}"/>
    <cellStyle name="Explanatory Text 2 2 4_Essbase BS Tax Accounts EOY" xfId="35620" xr:uid="{00000000-0005-0000-0000-0000838A0000}"/>
    <cellStyle name="Explanatory Text 2 2 5" xfId="35621" xr:uid="{00000000-0005-0000-0000-0000848A0000}"/>
    <cellStyle name="Explanatory Text 2 2_Essbase BS Tax Accounts EOY" xfId="35622" xr:uid="{00000000-0005-0000-0000-0000858A0000}"/>
    <cellStyle name="Explanatory Text 2 3" xfId="35623" xr:uid="{00000000-0005-0000-0000-0000868A0000}"/>
    <cellStyle name="Explanatory Text 2 3 2" xfId="35624" xr:uid="{00000000-0005-0000-0000-0000878A0000}"/>
    <cellStyle name="Explanatory Text 2 3 2 2" xfId="35625" xr:uid="{00000000-0005-0000-0000-0000888A0000}"/>
    <cellStyle name="Explanatory Text 2 3 2 2 2" xfId="35626" xr:uid="{00000000-0005-0000-0000-0000898A0000}"/>
    <cellStyle name="Explanatory Text 2 3 2 2_Essbase BS Tax Accounts EOY" xfId="35627" xr:uid="{00000000-0005-0000-0000-00008A8A0000}"/>
    <cellStyle name="Explanatory Text 2 3 2 3" xfId="35628" xr:uid="{00000000-0005-0000-0000-00008B8A0000}"/>
    <cellStyle name="Explanatory Text 2 3 2_Essbase BS Tax Accounts EOY" xfId="35629" xr:uid="{00000000-0005-0000-0000-00008C8A0000}"/>
    <cellStyle name="Explanatory Text 2 3 3" xfId="35630" xr:uid="{00000000-0005-0000-0000-00008D8A0000}"/>
    <cellStyle name="Explanatory Text 2 3 3 2" xfId="35631" xr:uid="{00000000-0005-0000-0000-00008E8A0000}"/>
    <cellStyle name="Explanatory Text 2 3 3 2 2" xfId="35632" xr:uid="{00000000-0005-0000-0000-00008F8A0000}"/>
    <cellStyle name="Explanatory Text 2 3 3 2_Essbase BS Tax Accounts EOY" xfId="35633" xr:uid="{00000000-0005-0000-0000-0000908A0000}"/>
    <cellStyle name="Explanatory Text 2 3 3 3" xfId="35634" xr:uid="{00000000-0005-0000-0000-0000918A0000}"/>
    <cellStyle name="Explanatory Text 2 3 3_Essbase BS Tax Accounts EOY" xfId="35635" xr:uid="{00000000-0005-0000-0000-0000928A0000}"/>
    <cellStyle name="Explanatory Text 2 3 4" xfId="35636" xr:uid="{00000000-0005-0000-0000-0000938A0000}"/>
    <cellStyle name="Explanatory Text 2 3 4 2" xfId="35637" xr:uid="{00000000-0005-0000-0000-0000948A0000}"/>
    <cellStyle name="Explanatory Text 2 3 4 2 2" xfId="35638" xr:uid="{00000000-0005-0000-0000-0000958A0000}"/>
    <cellStyle name="Explanatory Text 2 3 4 2_Essbase BS Tax Accounts EOY" xfId="35639" xr:uid="{00000000-0005-0000-0000-0000968A0000}"/>
    <cellStyle name="Explanatory Text 2 3 4 3" xfId="35640" xr:uid="{00000000-0005-0000-0000-0000978A0000}"/>
    <cellStyle name="Explanatory Text 2 3 4 4" xfId="35641" xr:uid="{00000000-0005-0000-0000-0000988A0000}"/>
    <cellStyle name="Explanatory Text 2 3 4_Essbase BS Tax Accounts EOY" xfId="35642" xr:uid="{00000000-0005-0000-0000-0000998A0000}"/>
    <cellStyle name="Explanatory Text 2 3 5" xfId="35643" xr:uid="{00000000-0005-0000-0000-00009A8A0000}"/>
    <cellStyle name="Explanatory Text 2 3 5 2" xfId="35644" xr:uid="{00000000-0005-0000-0000-00009B8A0000}"/>
    <cellStyle name="Explanatory Text 2 3 5_Essbase BS Tax Accounts EOY" xfId="35645" xr:uid="{00000000-0005-0000-0000-00009C8A0000}"/>
    <cellStyle name="Explanatory Text 2 3 6" xfId="35646" xr:uid="{00000000-0005-0000-0000-00009D8A0000}"/>
    <cellStyle name="Explanatory Text 2 3 7" xfId="35647" xr:uid="{00000000-0005-0000-0000-00009E8A0000}"/>
    <cellStyle name="Explanatory Text 2 3_Basis Info" xfId="35648" xr:uid="{00000000-0005-0000-0000-00009F8A0000}"/>
    <cellStyle name="Explanatory Text 2 4" xfId="35649" xr:uid="{00000000-0005-0000-0000-0000A08A0000}"/>
    <cellStyle name="Explanatory Text 2 4 2" xfId="35650" xr:uid="{00000000-0005-0000-0000-0000A18A0000}"/>
    <cellStyle name="Explanatory Text 2 4 2 2" xfId="35651" xr:uid="{00000000-0005-0000-0000-0000A28A0000}"/>
    <cellStyle name="Explanatory Text 2 4 2_Essbase BS Tax Accounts EOY" xfId="35652" xr:uid="{00000000-0005-0000-0000-0000A38A0000}"/>
    <cellStyle name="Explanatory Text 2 4 3" xfId="35653" xr:uid="{00000000-0005-0000-0000-0000A48A0000}"/>
    <cellStyle name="Explanatory Text 2 4 4" xfId="35654" xr:uid="{00000000-0005-0000-0000-0000A58A0000}"/>
    <cellStyle name="Explanatory Text 2 4_Essbase BS Tax Accounts EOY" xfId="35655" xr:uid="{00000000-0005-0000-0000-0000A68A0000}"/>
    <cellStyle name="Explanatory Text 2 5" xfId="35656" xr:uid="{00000000-0005-0000-0000-0000A78A0000}"/>
    <cellStyle name="Explanatory Text 2 5 2" xfId="35657" xr:uid="{00000000-0005-0000-0000-0000A88A0000}"/>
    <cellStyle name="Explanatory Text 2 5_Essbase BS Tax Accounts EOY" xfId="35658" xr:uid="{00000000-0005-0000-0000-0000A98A0000}"/>
    <cellStyle name="Explanatory Text 2 6" xfId="35659" xr:uid="{00000000-0005-0000-0000-0000AA8A0000}"/>
    <cellStyle name="Explanatory Text 2 7" xfId="35660" xr:uid="{00000000-0005-0000-0000-0000AB8A0000}"/>
    <cellStyle name="Explanatory Text 2 8" xfId="35661" xr:uid="{00000000-0005-0000-0000-0000AC8A0000}"/>
    <cellStyle name="Explanatory Text 2 9" xfId="35662" xr:uid="{00000000-0005-0000-0000-0000AD8A0000}"/>
    <cellStyle name="Explanatory Text 2_Essbase BS Tax Accounts EOY" xfId="35663" xr:uid="{00000000-0005-0000-0000-0000AE8A0000}"/>
    <cellStyle name="Explanatory Text 20" xfId="35664" xr:uid="{00000000-0005-0000-0000-0000AF8A0000}"/>
    <cellStyle name="Explanatory Text 20 2" xfId="35665" xr:uid="{00000000-0005-0000-0000-0000B08A0000}"/>
    <cellStyle name="Explanatory Text 20 2 2" xfId="35666" xr:uid="{00000000-0005-0000-0000-0000B18A0000}"/>
    <cellStyle name="Explanatory Text 20 2 2 2" xfId="35667" xr:uid="{00000000-0005-0000-0000-0000B28A0000}"/>
    <cellStyle name="Explanatory Text 20 2 2_Essbase BS Tax Accounts EOY" xfId="35668" xr:uid="{00000000-0005-0000-0000-0000B38A0000}"/>
    <cellStyle name="Explanatory Text 20 2 3" xfId="35669" xr:uid="{00000000-0005-0000-0000-0000B48A0000}"/>
    <cellStyle name="Explanatory Text 20 2_Essbase BS Tax Accounts EOY" xfId="35670" xr:uid="{00000000-0005-0000-0000-0000B58A0000}"/>
    <cellStyle name="Explanatory Text 20 3" xfId="35671" xr:uid="{00000000-0005-0000-0000-0000B68A0000}"/>
    <cellStyle name="Explanatory Text 20 3 2" xfId="35672" xr:uid="{00000000-0005-0000-0000-0000B78A0000}"/>
    <cellStyle name="Explanatory Text 20 3 2 2" xfId="35673" xr:uid="{00000000-0005-0000-0000-0000B88A0000}"/>
    <cellStyle name="Explanatory Text 20 3 2_Essbase BS Tax Accounts EOY" xfId="35674" xr:uid="{00000000-0005-0000-0000-0000B98A0000}"/>
    <cellStyle name="Explanatory Text 20 3 3" xfId="35675" xr:uid="{00000000-0005-0000-0000-0000BA8A0000}"/>
    <cellStyle name="Explanatory Text 20 3_Essbase BS Tax Accounts EOY" xfId="35676" xr:uid="{00000000-0005-0000-0000-0000BB8A0000}"/>
    <cellStyle name="Explanatory Text 20 4" xfId="35677" xr:uid="{00000000-0005-0000-0000-0000BC8A0000}"/>
    <cellStyle name="Explanatory Text 20 4 2" xfId="35678" xr:uid="{00000000-0005-0000-0000-0000BD8A0000}"/>
    <cellStyle name="Explanatory Text 20 4_Essbase BS Tax Accounts EOY" xfId="35679" xr:uid="{00000000-0005-0000-0000-0000BE8A0000}"/>
    <cellStyle name="Explanatory Text 20 5" xfId="35680" xr:uid="{00000000-0005-0000-0000-0000BF8A0000}"/>
    <cellStyle name="Explanatory Text 20_Essbase BS Tax Accounts EOY" xfId="35681" xr:uid="{00000000-0005-0000-0000-0000C08A0000}"/>
    <cellStyle name="Explanatory Text 21" xfId="35682" xr:uid="{00000000-0005-0000-0000-0000C18A0000}"/>
    <cellStyle name="Explanatory Text 21 2" xfId="35683" xr:uid="{00000000-0005-0000-0000-0000C28A0000}"/>
    <cellStyle name="Explanatory Text 21 2 2" xfId="35684" xr:uid="{00000000-0005-0000-0000-0000C38A0000}"/>
    <cellStyle name="Explanatory Text 21 2 2 2" xfId="35685" xr:uid="{00000000-0005-0000-0000-0000C48A0000}"/>
    <cellStyle name="Explanatory Text 21 2 2_Essbase BS Tax Accounts EOY" xfId="35686" xr:uid="{00000000-0005-0000-0000-0000C58A0000}"/>
    <cellStyle name="Explanatory Text 21 2 3" xfId="35687" xr:uid="{00000000-0005-0000-0000-0000C68A0000}"/>
    <cellStyle name="Explanatory Text 21 2_Essbase BS Tax Accounts EOY" xfId="35688" xr:uid="{00000000-0005-0000-0000-0000C78A0000}"/>
    <cellStyle name="Explanatory Text 21 3" xfId="35689" xr:uid="{00000000-0005-0000-0000-0000C88A0000}"/>
    <cellStyle name="Explanatory Text 21 3 2" xfId="35690" xr:uid="{00000000-0005-0000-0000-0000C98A0000}"/>
    <cellStyle name="Explanatory Text 21 3 2 2" xfId="35691" xr:uid="{00000000-0005-0000-0000-0000CA8A0000}"/>
    <cellStyle name="Explanatory Text 21 3 2_Essbase BS Tax Accounts EOY" xfId="35692" xr:uid="{00000000-0005-0000-0000-0000CB8A0000}"/>
    <cellStyle name="Explanatory Text 21 3 3" xfId="35693" xr:uid="{00000000-0005-0000-0000-0000CC8A0000}"/>
    <cellStyle name="Explanatory Text 21 3_Essbase BS Tax Accounts EOY" xfId="35694" xr:uid="{00000000-0005-0000-0000-0000CD8A0000}"/>
    <cellStyle name="Explanatory Text 21 4" xfId="35695" xr:uid="{00000000-0005-0000-0000-0000CE8A0000}"/>
    <cellStyle name="Explanatory Text 21 4 2" xfId="35696" xr:uid="{00000000-0005-0000-0000-0000CF8A0000}"/>
    <cellStyle name="Explanatory Text 21 4_Essbase BS Tax Accounts EOY" xfId="35697" xr:uid="{00000000-0005-0000-0000-0000D08A0000}"/>
    <cellStyle name="Explanatory Text 21 5" xfId="35698" xr:uid="{00000000-0005-0000-0000-0000D18A0000}"/>
    <cellStyle name="Explanatory Text 21_Essbase BS Tax Accounts EOY" xfId="35699" xr:uid="{00000000-0005-0000-0000-0000D28A0000}"/>
    <cellStyle name="Explanatory Text 22" xfId="35700" xr:uid="{00000000-0005-0000-0000-0000D38A0000}"/>
    <cellStyle name="Explanatory Text 22 2" xfId="35701" xr:uid="{00000000-0005-0000-0000-0000D48A0000}"/>
    <cellStyle name="Explanatory Text 22 2 2" xfId="35702" xr:uid="{00000000-0005-0000-0000-0000D58A0000}"/>
    <cellStyle name="Explanatory Text 22 2 2 2" xfId="35703" xr:uid="{00000000-0005-0000-0000-0000D68A0000}"/>
    <cellStyle name="Explanatory Text 22 2 2_Essbase BS Tax Accounts EOY" xfId="35704" xr:uid="{00000000-0005-0000-0000-0000D78A0000}"/>
    <cellStyle name="Explanatory Text 22 2 3" xfId="35705" xr:uid="{00000000-0005-0000-0000-0000D88A0000}"/>
    <cellStyle name="Explanatory Text 22 2_Essbase BS Tax Accounts EOY" xfId="35706" xr:uid="{00000000-0005-0000-0000-0000D98A0000}"/>
    <cellStyle name="Explanatory Text 22 3" xfId="35707" xr:uid="{00000000-0005-0000-0000-0000DA8A0000}"/>
    <cellStyle name="Explanatory Text 22 3 2" xfId="35708" xr:uid="{00000000-0005-0000-0000-0000DB8A0000}"/>
    <cellStyle name="Explanatory Text 22 3 2 2" xfId="35709" xr:uid="{00000000-0005-0000-0000-0000DC8A0000}"/>
    <cellStyle name="Explanatory Text 22 3 2_Essbase BS Tax Accounts EOY" xfId="35710" xr:uid="{00000000-0005-0000-0000-0000DD8A0000}"/>
    <cellStyle name="Explanatory Text 22 3 3" xfId="35711" xr:uid="{00000000-0005-0000-0000-0000DE8A0000}"/>
    <cellStyle name="Explanatory Text 22 3_Essbase BS Tax Accounts EOY" xfId="35712" xr:uid="{00000000-0005-0000-0000-0000DF8A0000}"/>
    <cellStyle name="Explanatory Text 22 4" xfId="35713" xr:uid="{00000000-0005-0000-0000-0000E08A0000}"/>
    <cellStyle name="Explanatory Text 22 4 2" xfId="35714" xr:uid="{00000000-0005-0000-0000-0000E18A0000}"/>
    <cellStyle name="Explanatory Text 22 4_Essbase BS Tax Accounts EOY" xfId="35715" xr:uid="{00000000-0005-0000-0000-0000E28A0000}"/>
    <cellStyle name="Explanatory Text 22 5" xfId="35716" xr:uid="{00000000-0005-0000-0000-0000E38A0000}"/>
    <cellStyle name="Explanatory Text 22_Essbase BS Tax Accounts EOY" xfId="35717" xr:uid="{00000000-0005-0000-0000-0000E48A0000}"/>
    <cellStyle name="Explanatory Text 23" xfId="35718" xr:uid="{00000000-0005-0000-0000-0000E58A0000}"/>
    <cellStyle name="Explanatory Text 23 2" xfId="35719" xr:uid="{00000000-0005-0000-0000-0000E68A0000}"/>
    <cellStyle name="Explanatory Text 23 2 2" xfId="35720" xr:uid="{00000000-0005-0000-0000-0000E78A0000}"/>
    <cellStyle name="Explanatory Text 23 2 2 2" xfId="35721" xr:uid="{00000000-0005-0000-0000-0000E88A0000}"/>
    <cellStyle name="Explanatory Text 23 2 2_Essbase BS Tax Accounts EOY" xfId="35722" xr:uid="{00000000-0005-0000-0000-0000E98A0000}"/>
    <cellStyle name="Explanatory Text 23 2 3" xfId="35723" xr:uid="{00000000-0005-0000-0000-0000EA8A0000}"/>
    <cellStyle name="Explanatory Text 23 2_Essbase BS Tax Accounts EOY" xfId="35724" xr:uid="{00000000-0005-0000-0000-0000EB8A0000}"/>
    <cellStyle name="Explanatory Text 23 3" xfId="35725" xr:uid="{00000000-0005-0000-0000-0000EC8A0000}"/>
    <cellStyle name="Explanatory Text 23 3 2" xfId="35726" xr:uid="{00000000-0005-0000-0000-0000ED8A0000}"/>
    <cellStyle name="Explanatory Text 23 3 2 2" xfId="35727" xr:uid="{00000000-0005-0000-0000-0000EE8A0000}"/>
    <cellStyle name="Explanatory Text 23 3 2_Essbase BS Tax Accounts EOY" xfId="35728" xr:uid="{00000000-0005-0000-0000-0000EF8A0000}"/>
    <cellStyle name="Explanatory Text 23 3 3" xfId="35729" xr:uid="{00000000-0005-0000-0000-0000F08A0000}"/>
    <cellStyle name="Explanatory Text 23 3_Essbase BS Tax Accounts EOY" xfId="35730" xr:uid="{00000000-0005-0000-0000-0000F18A0000}"/>
    <cellStyle name="Explanatory Text 23 4" xfId="35731" xr:uid="{00000000-0005-0000-0000-0000F28A0000}"/>
    <cellStyle name="Explanatory Text 23 4 2" xfId="35732" xr:uid="{00000000-0005-0000-0000-0000F38A0000}"/>
    <cellStyle name="Explanatory Text 23 4 2 2" xfId="35733" xr:uid="{00000000-0005-0000-0000-0000F48A0000}"/>
    <cellStyle name="Explanatory Text 23 4 2_Essbase BS Tax Accounts EOY" xfId="35734" xr:uid="{00000000-0005-0000-0000-0000F58A0000}"/>
    <cellStyle name="Explanatory Text 23 4 3" xfId="35735" xr:uid="{00000000-0005-0000-0000-0000F68A0000}"/>
    <cellStyle name="Explanatory Text 23 4_Essbase BS Tax Accounts EOY" xfId="35736" xr:uid="{00000000-0005-0000-0000-0000F78A0000}"/>
    <cellStyle name="Explanatory Text 23 5" xfId="35737" xr:uid="{00000000-0005-0000-0000-0000F88A0000}"/>
    <cellStyle name="Explanatory Text 23 5 2" xfId="35738" xr:uid="{00000000-0005-0000-0000-0000F98A0000}"/>
    <cellStyle name="Explanatory Text 23 5_Essbase BS Tax Accounts EOY" xfId="35739" xr:uid="{00000000-0005-0000-0000-0000FA8A0000}"/>
    <cellStyle name="Explanatory Text 23 6" xfId="35740" xr:uid="{00000000-0005-0000-0000-0000FB8A0000}"/>
    <cellStyle name="Explanatory Text 23_Essbase BS Tax Accounts EOY" xfId="35741" xr:uid="{00000000-0005-0000-0000-0000FC8A0000}"/>
    <cellStyle name="Explanatory Text 24" xfId="35742" xr:uid="{00000000-0005-0000-0000-0000FD8A0000}"/>
    <cellStyle name="Explanatory Text 24 2" xfId="35743" xr:uid="{00000000-0005-0000-0000-0000FE8A0000}"/>
    <cellStyle name="Explanatory Text 24 2 2" xfId="35744" xr:uid="{00000000-0005-0000-0000-0000FF8A0000}"/>
    <cellStyle name="Explanatory Text 24 2 2 2" xfId="35745" xr:uid="{00000000-0005-0000-0000-0000008B0000}"/>
    <cellStyle name="Explanatory Text 24 2 2 2 2" xfId="35746" xr:uid="{00000000-0005-0000-0000-0000018B0000}"/>
    <cellStyle name="Explanatory Text 24 2 2 2_Essbase BS Tax Accounts EOY" xfId="35747" xr:uid="{00000000-0005-0000-0000-0000028B0000}"/>
    <cellStyle name="Explanatory Text 24 2 2_Essbase BS Tax Accounts EOY" xfId="35748" xr:uid="{00000000-0005-0000-0000-0000038B0000}"/>
    <cellStyle name="Explanatory Text 24 2 3" xfId="35749" xr:uid="{00000000-0005-0000-0000-0000048B0000}"/>
    <cellStyle name="Explanatory Text 24 2 3 2" xfId="35750" xr:uid="{00000000-0005-0000-0000-0000058B0000}"/>
    <cellStyle name="Explanatory Text 24 2 3_Essbase BS Tax Accounts EOY" xfId="35751" xr:uid="{00000000-0005-0000-0000-0000068B0000}"/>
    <cellStyle name="Explanatory Text 24 2 4" xfId="35752" xr:uid="{00000000-0005-0000-0000-0000078B0000}"/>
    <cellStyle name="Explanatory Text 24 2 5" xfId="35753" xr:uid="{00000000-0005-0000-0000-0000088B0000}"/>
    <cellStyle name="Explanatory Text 24 2 6" xfId="35754" xr:uid="{00000000-0005-0000-0000-0000098B0000}"/>
    <cellStyle name="Explanatory Text 24 2 7" xfId="35755" xr:uid="{00000000-0005-0000-0000-00000A8B0000}"/>
    <cellStyle name="Explanatory Text 24 2 8" xfId="35756" xr:uid="{00000000-0005-0000-0000-00000B8B0000}"/>
    <cellStyle name="Explanatory Text 24 2_Essbase BS Tax Accounts EOY" xfId="35757" xr:uid="{00000000-0005-0000-0000-00000C8B0000}"/>
    <cellStyle name="Explanatory Text 24 3" xfId="35758" xr:uid="{00000000-0005-0000-0000-00000D8B0000}"/>
    <cellStyle name="Explanatory Text 24 3 2" xfId="35759" xr:uid="{00000000-0005-0000-0000-00000E8B0000}"/>
    <cellStyle name="Explanatory Text 24 3 2 2" xfId="35760" xr:uid="{00000000-0005-0000-0000-00000F8B0000}"/>
    <cellStyle name="Explanatory Text 24 3 2_Essbase BS Tax Accounts EOY" xfId="35761" xr:uid="{00000000-0005-0000-0000-0000108B0000}"/>
    <cellStyle name="Explanatory Text 24 3 3" xfId="35762" xr:uid="{00000000-0005-0000-0000-0000118B0000}"/>
    <cellStyle name="Explanatory Text 24 3 4" xfId="35763" xr:uid="{00000000-0005-0000-0000-0000128B0000}"/>
    <cellStyle name="Explanatory Text 24 3_Essbase BS Tax Accounts EOY" xfId="35764" xr:uid="{00000000-0005-0000-0000-0000138B0000}"/>
    <cellStyle name="Explanatory Text 24 4" xfId="35765" xr:uid="{00000000-0005-0000-0000-0000148B0000}"/>
    <cellStyle name="Explanatory Text 24 4 2" xfId="35766" xr:uid="{00000000-0005-0000-0000-0000158B0000}"/>
    <cellStyle name="Explanatory Text 24 4_Essbase BS Tax Accounts EOY" xfId="35767" xr:uid="{00000000-0005-0000-0000-0000168B0000}"/>
    <cellStyle name="Explanatory Text 24 5" xfId="35768" xr:uid="{00000000-0005-0000-0000-0000178B0000}"/>
    <cellStyle name="Explanatory Text 24 5 2" xfId="35769" xr:uid="{00000000-0005-0000-0000-0000188B0000}"/>
    <cellStyle name="Explanatory Text 24 5_Essbase BS Tax Accounts EOY" xfId="35770" xr:uid="{00000000-0005-0000-0000-0000198B0000}"/>
    <cellStyle name="Explanatory Text 24 6" xfId="35771" xr:uid="{00000000-0005-0000-0000-00001A8B0000}"/>
    <cellStyle name="Explanatory Text 24 7" xfId="35772" xr:uid="{00000000-0005-0000-0000-00001B8B0000}"/>
    <cellStyle name="Explanatory Text 24 8" xfId="35773" xr:uid="{00000000-0005-0000-0000-00001C8B0000}"/>
    <cellStyle name="Explanatory Text 24_Basis Detail" xfId="35774" xr:uid="{00000000-0005-0000-0000-00001D8B0000}"/>
    <cellStyle name="Explanatory Text 25" xfId="35775" xr:uid="{00000000-0005-0000-0000-00001E8B0000}"/>
    <cellStyle name="Explanatory Text 25 2" xfId="35776" xr:uid="{00000000-0005-0000-0000-00001F8B0000}"/>
    <cellStyle name="Explanatory Text 25 2 2" xfId="35777" xr:uid="{00000000-0005-0000-0000-0000208B0000}"/>
    <cellStyle name="Explanatory Text 25 2 2 2" xfId="35778" xr:uid="{00000000-0005-0000-0000-0000218B0000}"/>
    <cellStyle name="Explanatory Text 25 2 2_Essbase BS Tax Accounts EOY" xfId="35779" xr:uid="{00000000-0005-0000-0000-0000228B0000}"/>
    <cellStyle name="Explanatory Text 25 2 3" xfId="35780" xr:uid="{00000000-0005-0000-0000-0000238B0000}"/>
    <cellStyle name="Explanatory Text 25 2 4" xfId="35781" xr:uid="{00000000-0005-0000-0000-0000248B0000}"/>
    <cellStyle name="Explanatory Text 25 2 5" xfId="35782" xr:uid="{00000000-0005-0000-0000-0000258B0000}"/>
    <cellStyle name="Explanatory Text 25 2_Essbase BS Tax Accounts EOY" xfId="35783" xr:uid="{00000000-0005-0000-0000-0000268B0000}"/>
    <cellStyle name="Explanatory Text 25 3" xfId="35784" xr:uid="{00000000-0005-0000-0000-0000278B0000}"/>
    <cellStyle name="Explanatory Text 25 3 2" xfId="35785" xr:uid="{00000000-0005-0000-0000-0000288B0000}"/>
    <cellStyle name="Explanatory Text 25 3 3" xfId="35786" xr:uid="{00000000-0005-0000-0000-0000298B0000}"/>
    <cellStyle name="Explanatory Text 25 3_Essbase BS Tax Accounts EOY" xfId="35787" xr:uid="{00000000-0005-0000-0000-00002A8B0000}"/>
    <cellStyle name="Explanatory Text 25 4" xfId="35788" xr:uid="{00000000-0005-0000-0000-00002B8B0000}"/>
    <cellStyle name="Explanatory Text 25 5" xfId="35789" xr:uid="{00000000-0005-0000-0000-00002C8B0000}"/>
    <cellStyle name="Explanatory Text 25_Essbase BS Tax Accounts EOY" xfId="35790" xr:uid="{00000000-0005-0000-0000-00002D8B0000}"/>
    <cellStyle name="Explanatory Text 26" xfId="35791" xr:uid="{00000000-0005-0000-0000-00002E8B0000}"/>
    <cellStyle name="Explanatory Text 26 2" xfId="35792" xr:uid="{00000000-0005-0000-0000-00002F8B0000}"/>
    <cellStyle name="Explanatory Text 26 2 2" xfId="35793" xr:uid="{00000000-0005-0000-0000-0000308B0000}"/>
    <cellStyle name="Explanatory Text 26 2 2 2" xfId="35794" xr:uid="{00000000-0005-0000-0000-0000318B0000}"/>
    <cellStyle name="Explanatory Text 26 2 2_Essbase BS Tax Accounts EOY" xfId="35795" xr:uid="{00000000-0005-0000-0000-0000328B0000}"/>
    <cellStyle name="Explanatory Text 26 2_Essbase BS Tax Accounts EOY" xfId="35796" xr:uid="{00000000-0005-0000-0000-0000338B0000}"/>
    <cellStyle name="Explanatory Text 26 3" xfId="35797" xr:uid="{00000000-0005-0000-0000-0000348B0000}"/>
    <cellStyle name="Explanatory Text 26 3 2" xfId="35798" xr:uid="{00000000-0005-0000-0000-0000358B0000}"/>
    <cellStyle name="Explanatory Text 26 3_Essbase BS Tax Accounts EOY" xfId="35799" xr:uid="{00000000-0005-0000-0000-0000368B0000}"/>
    <cellStyle name="Explanatory Text 26 4" xfId="35800" xr:uid="{00000000-0005-0000-0000-0000378B0000}"/>
    <cellStyle name="Explanatory Text 26 5" xfId="35801" xr:uid="{00000000-0005-0000-0000-0000388B0000}"/>
    <cellStyle name="Explanatory Text 26 6" xfId="35802" xr:uid="{00000000-0005-0000-0000-0000398B0000}"/>
    <cellStyle name="Explanatory Text 26_Essbase BS Tax Accounts EOY" xfId="35803" xr:uid="{00000000-0005-0000-0000-00003A8B0000}"/>
    <cellStyle name="Explanatory Text 27" xfId="35804" xr:uid="{00000000-0005-0000-0000-00003B8B0000}"/>
    <cellStyle name="Explanatory Text 27 2" xfId="35805" xr:uid="{00000000-0005-0000-0000-00003C8B0000}"/>
    <cellStyle name="Explanatory Text 27 2 2" xfId="35806" xr:uid="{00000000-0005-0000-0000-00003D8B0000}"/>
    <cellStyle name="Explanatory Text 27 2 2 2" xfId="35807" xr:uid="{00000000-0005-0000-0000-00003E8B0000}"/>
    <cellStyle name="Explanatory Text 27 2 2_Essbase BS Tax Accounts EOY" xfId="35808" xr:uid="{00000000-0005-0000-0000-00003F8B0000}"/>
    <cellStyle name="Explanatory Text 27 2_Essbase BS Tax Accounts EOY" xfId="35809" xr:uid="{00000000-0005-0000-0000-0000408B0000}"/>
    <cellStyle name="Explanatory Text 27 3" xfId="35810" xr:uid="{00000000-0005-0000-0000-0000418B0000}"/>
    <cellStyle name="Explanatory Text 27 3 2" xfId="35811" xr:uid="{00000000-0005-0000-0000-0000428B0000}"/>
    <cellStyle name="Explanatory Text 27 3_Essbase BS Tax Accounts EOY" xfId="35812" xr:uid="{00000000-0005-0000-0000-0000438B0000}"/>
    <cellStyle name="Explanatory Text 27 4" xfId="35813" xr:uid="{00000000-0005-0000-0000-0000448B0000}"/>
    <cellStyle name="Explanatory Text 27 5" xfId="35814" xr:uid="{00000000-0005-0000-0000-0000458B0000}"/>
    <cellStyle name="Explanatory Text 27 6" xfId="35815" xr:uid="{00000000-0005-0000-0000-0000468B0000}"/>
    <cellStyle name="Explanatory Text 27_Essbase BS Tax Accounts EOY" xfId="35816" xr:uid="{00000000-0005-0000-0000-0000478B0000}"/>
    <cellStyle name="Explanatory Text 28" xfId="35817" xr:uid="{00000000-0005-0000-0000-0000488B0000}"/>
    <cellStyle name="Explanatory Text 28 2" xfId="35818" xr:uid="{00000000-0005-0000-0000-0000498B0000}"/>
    <cellStyle name="Explanatory Text 28 2 2" xfId="35819" xr:uid="{00000000-0005-0000-0000-00004A8B0000}"/>
    <cellStyle name="Explanatory Text 28 2_Essbase BS Tax Accounts EOY" xfId="35820" xr:uid="{00000000-0005-0000-0000-00004B8B0000}"/>
    <cellStyle name="Explanatory Text 28 3" xfId="35821" xr:uid="{00000000-0005-0000-0000-00004C8B0000}"/>
    <cellStyle name="Explanatory Text 28 3 2" xfId="35822" xr:uid="{00000000-0005-0000-0000-00004D8B0000}"/>
    <cellStyle name="Explanatory Text 28 3_Essbase BS Tax Accounts EOY" xfId="35823" xr:uid="{00000000-0005-0000-0000-00004E8B0000}"/>
    <cellStyle name="Explanatory Text 28_Essbase BS Tax Accounts EOY" xfId="35824" xr:uid="{00000000-0005-0000-0000-00004F8B0000}"/>
    <cellStyle name="Explanatory Text 29" xfId="35825" xr:uid="{00000000-0005-0000-0000-0000508B0000}"/>
    <cellStyle name="Explanatory Text 29 2" xfId="35826" xr:uid="{00000000-0005-0000-0000-0000518B0000}"/>
    <cellStyle name="Explanatory Text 29 2 2" xfId="35827" xr:uid="{00000000-0005-0000-0000-0000528B0000}"/>
    <cellStyle name="Explanatory Text 29 2_Essbase BS Tax Accounts EOY" xfId="35828" xr:uid="{00000000-0005-0000-0000-0000538B0000}"/>
    <cellStyle name="Explanatory Text 29_Essbase BS Tax Accounts EOY" xfId="35829" xr:uid="{00000000-0005-0000-0000-0000548B0000}"/>
    <cellStyle name="Explanatory Text 3" xfId="35830" xr:uid="{00000000-0005-0000-0000-0000558B0000}"/>
    <cellStyle name="Explanatory Text 3 2" xfId="35831" xr:uid="{00000000-0005-0000-0000-0000568B0000}"/>
    <cellStyle name="Explanatory Text 3 2 2" xfId="35832" xr:uid="{00000000-0005-0000-0000-0000578B0000}"/>
    <cellStyle name="Explanatory Text 3 2 2 2" xfId="35833" xr:uid="{00000000-0005-0000-0000-0000588B0000}"/>
    <cellStyle name="Explanatory Text 3 2 2 2 2" xfId="35834" xr:uid="{00000000-0005-0000-0000-0000598B0000}"/>
    <cellStyle name="Explanatory Text 3 2 2 2_Essbase BS Tax Accounts EOY" xfId="35835" xr:uid="{00000000-0005-0000-0000-00005A8B0000}"/>
    <cellStyle name="Explanatory Text 3 2 2_Essbase BS Tax Accounts EOY" xfId="35836" xr:uid="{00000000-0005-0000-0000-00005B8B0000}"/>
    <cellStyle name="Explanatory Text 3 2 3" xfId="35837" xr:uid="{00000000-0005-0000-0000-00005C8B0000}"/>
    <cellStyle name="Explanatory Text 3 2 3 2" xfId="35838" xr:uid="{00000000-0005-0000-0000-00005D8B0000}"/>
    <cellStyle name="Explanatory Text 3 2 3 2 2" xfId="35839" xr:uid="{00000000-0005-0000-0000-00005E8B0000}"/>
    <cellStyle name="Explanatory Text 3 2 3 2_Essbase BS Tax Accounts EOY" xfId="35840" xr:uid="{00000000-0005-0000-0000-00005F8B0000}"/>
    <cellStyle name="Explanatory Text 3 2 3_Essbase BS Tax Accounts EOY" xfId="35841" xr:uid="{00000000-0005-0000-0000-0000608B0000}"/>
    <cellStyle name="Explanatory Text 3 2 4" xfId="35842" xr:uid="{00000000-0005-0000-0000-0000618B0000}"/>
    <cellStyle name="Explanatory Text 3 2 4 2" xfId="35843" xr:uid="{00000000-0005-0000-0000-0000628B0000}"/>
    <cellStyle name="Explanatory Text 3 2 4_Essbase BS Tax Accounts EOY" xfId="35844" xr:uid="{00000000-0005-0000-0000-0000638B0000}"/>
    <cellStyle name="Explanatory Text 3 2 5" xfId="35845" xr:uid="{00000000-0005-0000-0000-0000648B0000}"/>
    <cellStyle name="Explanatory Text 3 2 6" xfId="35846" xr:uid="{00000000-0005-0000-0000-0000658B0000}"/>
    <cellStyle name="Explanatory Text 3 2 7" xfId="35847" xr:uid="{00000000-0005-0000-0000-0000668B0000}"/>
    <cellStyle name="Explanatory Text 3 2_Essbase BS Tax Accounts EOY" xfId="35848" xr:uid="{00000000-0005-0000-0000-0000678B0000}"/>
    <cellStyle name="Explanatory Text 3 3" xfId="35849" xr:uid="{00000000-0005-0000-0000-0000688B0000}"/>
    <cellStyle name="Explanatory Text 3 3 2" xfId="35850" xr:uid="{00000000-0005-0000-0000-0000698B0000}"/>
    <cellStyle name="Explanatory Text 3 3 2 2" xfId="35851" xr:uid="{00000000-0005-0000-0000-00006A8B0000}"/>
    <cellStyle name="Explanatory Text 3 3 2_Essbase BS Tax Accounts EOY" xfId="35852" xr:uid="{00000000-0005-0000-0000-00006B8B0000}"/>
    <cellStyle name="Explanatory Text 3 3 3" xfId="35853" xr:uid="{00000000-0005-0000-0000-00006C8B0000}"/>
    <cellStyle name="Explanatory Text 3 3_Essbase BS Tax Accounts EOY" xfId="35854" xr:uid="{00000000-0005-0000-0000-00006D8B0000}"/>
    <cellStyle name="Explanatory Text 3 4" xfId="35855" xr:uid="{00000000-0005-0000-0000-00006E8B0000}"/>
    <cellStyle name="Explanatory Text 3 4 2" xfId="35856" xr:uid="{00000000-0005-0000-0000-00006F8B0000}"/>
    <cellStyle name="Explanatory Text 3 4_Essbase BS Tax Accounts EOY" xfId="35857" xr:uid="{00000000-0005-0000-0000-0000708B0000}"/>
    <cellStyle name="Explanatory Text 3 5" xfId="35858" xr:uid="{00000000-0005-0000-0000-0000718B0000}"/>
    <cellStyle name="Explanatory Text 3_Essbase BS Tax Accounts EOY" xfId="35859" xr:uid="{00000000-0005-0000-0000-0000728B0000}"/>
    <cellStyle name="Explanatory Text 30" xfId="35860" xr:uid="{00000000-0005-0000-0000-0000738B0000}"/>
    <cellStyle name="Explanatory Text 30 2" xfId="35861" xr:uid="{00000000-0005-0000-0000-0000748B0000}"/>
    <cellStyle name="Explanatory Text 30_Essbase BS Tax Accounts EOY" xfId="35862" xr:uid="{00000000-0005-0000-0000-0000758B0000}"/>
    <cellStyle name="Explanatory Text 31" xfId="35863" xr:uid="{00000000-0005-0000-0000-0000768B0000}"/>
    <cellStyle name="Explanatory Text 31 2" xfId="35864" xr:uid="{00000000-0005-0000-0000-0000778B0000}"/>
    <cellStyle name="Explanatory Text 31_Essbase BS Tax Accounts EOY" xfId="35865" xr:uid="{00000000-0005-0000-0000-0000788B0000}"/>
    <cellStyle name="Explanatory Text 32" xfId="35866" xr:uid="{00000000-0005-0000-0000-0000798B0000}"/>
    <cellStyle name="Explanatory Text 32 2" xfId="35867" xr:uid="{00000000-0005-0000-0000-00007A8B0000}"/>
    <cellStyle name="Explanatory Text 32_Essbase BS Tax Accounts EOY" xfId="35868" xr:uid="{00000000-0005-0000-0000-00007B8B0000}"/>
    <cellStyle name="Explanatory Text 33" xfId="35869" xr:uid="{00000000-0005-0000-0000-00007C8B0000}"/>
    <cellStyle name="Explanatory Text 33 2" xfId="35870" xr:uid="{00000000-0005-0000-0000-00007D8B0000}"/>
    <cellStyle name="Explanatory Text 33_Essbase BS Tax Accounts EOY" xfId="35871" xr:uid="{00000000-0005-0000-0000-00007E8B0000}"/>
    <cellStyle name="Explanatory Text 34" xfId="35872" xr:uid="{00000000-0005-0000-0000-00007F8B0000}"/>
    <cellStyle name="Explanatory Text 35" xfId="35873" xr:uid="{00000000-0005-0000-0000-0000808B0000}"/>
    <cellStyle name="Explanatory Text 4" xfId="35874" xr:uid="{00000000-0005-0000-0000-0000818B0000}"/>
    <cellStyle name="Explanatory Text 4 2" xfId="35875" xr:uid="{00000000-0005-0000-0000-0000828B0000}"/>
    <cellStyle name="Explanatory Text 4 2 2" xfId="35876" xr:uid="{00000000-0005-0000-0000-0000838B0000}"/>
    <cellStyle name="Explanatory Text 4 2 2 2" xfId="35877" xr:uid="{00000000-0005-0000-0000-0000848B0000}"/>
    <cellStyle name="Explanatory Text 4 2 2 2 2" xfId="35878" xr:uid="{00000000-0005-0000-0000-0000858B0000}"/>
    <cellStyle name="Explanatory Text 4 2 2 2_Essbase BS Tax Accounts EOY" xfId="35879" xr:uid="{00000000-0005-0000-0000-0000868B0000}"/>
    <cellStyle name="Explanatory Text 4 2 2_Essbase BS Tax Accounts EOY" xfId="35880" xr:uid="{00000000-0005-0000-0000-0000878B0000}"/>
    <cellStyle name="Explanatory Text 4 2 3" xfId="35881" xr:uid="{00000000-0005-0000-0000-0000888B0000}"/>
    <cellStyle name="Explanatory Text 4 2 3 2" xfId="35882" xr:uid="{00000000-0005-0000-0000-0000898B0000}"/>
    <cellStyle name="Explanatory Text 4 2 3 2 2" xfId="35883" xr:uid="{00000000-0005-0000-0000-00008A8B0000}"/>
    <cellStyle name="Explanatory Text 4 2 3 2_Essbase BS Tax Accounts EOY" xfId="35884" xr:uid="{00000000-0005-0000-0000-00008B8B0000}"/>
    <cellStyle name="Explanatory Text 4 2 3_Essbase BS Tax Accounts EOY" xfId="35885" xr:uid="{00000000-0005-0000-0000-00008C8B0000}"/>
    <cellStyle name="Explanatory Text 4 2 4" xfId="35886" xr:uid="{00000000-0005-0000-0000-00008D8B0000}"/>
    <cellStyle name="Explanatory Text 4 2 4 2" xfId="35887" xr:uid="{00000000-0005-0000-0000-00008E8B0000}"/>
    <cellStyle name="Explanatory Text 4 2 4_Essbase BS Tax Accounts EOY" xfId="35888" xr:uid="{00000000-0005-0000-0000-00008F8B0000}"/>
    <cellStyle name="Explanatory Text 4 2 5" xfId="35889" xr:uid="{00000000-0005-0000-0000-0000908B0000}"/>
    <cellStyle name="Explanatory Text 4 2 6" xfId="35890" xr:uid="{00000000-0005-0000-0000-0000918B0000}"/>
    <cellStyle name="Explanatory Text 4 2_Essbase BS Tax Accounts EOY" xfId="35891" xr:uid="{00000000-0005-0000-0000-0000928B0000}"/>
    <cellStyle name="Explanatory Text 4 3" xfId="35892" xr:uid="{00000000-0005-0000-0000-0000938B0000}"/>
    <cellStyle name="Explanatory Text 4 3 2" xfId="35893" xr:uid="{00000000-0005-0000-0000-0000948B0000}"/>
    <cellStyle name="Explanatory Text 4 3 2 2" xfId="35894" xr:uid="{00000000-0005-0000-0000-0000958B0000}"/>
    <cellStyle name="Explanatory Text 4 3 2_Essbase BS Tax Accounts EOY" xfId="35895" xr:uid="{00000000-0005-0000-0000-0000968B0000}"/>
    <cellStyle name="Explanatory Text 4 3 3" xfId="35896" xr:uid="{00000000-0005-0000-0000-0000978B0000}"/>
    <cellStyle name="Explanatory Text 4 3_Essbase BS Tax Accounts EOY" xfId="35897" xr:uid="{00000000-0005-0000-0000-0000988B0000}"/>
    <cellStyle name="Explanatory Text 4 4" xfId="35898" xr:uid="{00000000-0005-0000-0000-0000998B0000}"/>
    <cellStyle name="Explanatory Text 4 4 2" xfId="35899" xr:uid="{00000000-0005-0000-0000-00009A8B0000}"/>
    <cellStyle name="Explanatory Text 4 4_Essbase BS Tax Accounts EOY" xfId="35900" xr:uid="{00000000-0005-0000-0000-00009B8B0000}"/>
    <cellStyle name="Explanatory Text 4 5" xfId="35901" xr:uid="{00000000-0005-0000-0000-00009C8B0000}"/>
    <cellStyle name="Explanatory Text 4_Essbase BS Tax Accounts EOY" xfId="35902" xr:uid="{00000000-0005-0000-0000-00009D8B0000}"/>
    <cellStyle name="Explanatory Text 5" xfId="35903" xr:uid="{00000000-0005-0000-0000-00009E8B0000}"/>
    <cellStyle name="Explanatory Text 5 2" xfId="35904" xr:uid="{00000000-0005-0000-0000-00009F8B0000}"/>
    <cellStyle name="Explanatory Text 5 2 2" xfId="35905" xr:uid="{00000000-0005-0000-0000-0000A08B0000}"/>
    <cellStyle name="Explanatory Text 5 2 2 2" xfId="35906" xr:uid="{00000000-0005-0000-0000-0000A18B0000}"/>
    <cellStyle name="Explanatory Text 5 2 2_Essbase BS Tax Accounts EOY" xfId="35907" xr:uid="{00000000-0005-0000-0000-0000A28B0000}"/>
    <cellStyle name="Explanatory Text 5 2 3" xfId="35908" xr:uid="{00000000-0005-0000-0000-0000A38B0000}"/>
    <cellStyle name="Explanatory Text 5 2_Essbase BS Tax Accounts EOY" xfId="35909" xr:uid="{00000000-0005-0000-0000-0000A48B0000}"/>
    <cellStyle name="Explanatory Text 5 3" xfId="35910" xr:uid="{00000000-0005-0000-0000-0000A58B0000}"/>
    <cellStyle name="Explanatory Text 5 3 2" xfId="35911" xr:uid="{00000000-0005-0000-0000-0000A68B0000}"/>
    <cellStyle name="Explanatory Text 5 3 2 2" xfId="35912" xr:uid="{00000000-0005-0000-0000-0000A78B0000}"/>
    <cellStyle name="Explanatory Text 5 3 2_Essbase BS Tax Accounts EOY" xfId="35913" xr:uid="{00000000-0005-0000-0000-0000A88B0000}"/>
    <cellStyle name="Explanatory Text 5 3 3" xfId="35914" xr:uid="{00000000-0005-0000-0000-0000A98B0000}"/>
    <cellStyle name="Explanatory Text 5 3_Essbase BS Tax Accounts EOY" xfId="35915" xr:uid="{00000000-0005-0000-0000-0000AA8B0000}"/>
    <cellStyle name="Explanatory Text 5 4" xfId="35916" xr:uid="{00000000-0005-0000-0000-0000AB8B0000}"/>
    <cellStyle name="Explanatory Text 5 4 2" xfId="35917" xr:uid="{00000000-0005-0000-0000-0000AC8B0000}"/>
    <cellStyle name="Explanatory Text 5 4_Essbase BS Tax Accounts EOY" xfId="35918" xr:uid="{00000000-0005-0000-0000-0000AD8B0000}"/>
    <cellStyle name="Explanatory Text 5 5" xfId="35919" xr:uid="{00000000-0005-0000-0000-0000AE8B0000}"/>
    <cellStyle name="Explanatory Text 5_Essbase BS Tax Accounts EOY" xfId="35920" xr:uid="{00000000-0005-0000-0000-0000AF8B0000}"/>
    <cellStyle name="Explanatory Text 6" xfId="35921" xr:uid="{00000000-0005-0000-0000-0000B08B0000}"/>
    <cellStyle name="Explanatory Text 6 2" xfId="35922" xr:uid="{00000000-0005-0000-0000-0000B18B0000}"/>
    <cellStyle name="Explanatory Text 6 2 2" xfId="35923" xr:uid="{00000000-0005-0000-0000-0000B28B0000}"/>
    <cellStyle name="Explanatory Text 6 2 2 2" xfId="35924" xr:uid="{00000000-0005-0000-0000-0000B38B0000}"/>
    <cellStyle name="Explanatory Text 6 2 2_Essbase BS Tax Accounts EOY" xfId="35925" xr:uid="{00000000-0005-0000-0000-0000B48B0000}"/>
    <cellStyle name="Explanatory Text 6 2 3" xfId="35926" xr:uid="{00000000-0005-0000-0000-0000B58B0000}"/>
    <cellStyle name="Explanatory Text 6 2_Essbase BS Tax Accounts EOY" xfId="35927" xr:uid="{00000000-0005-0000-0000-0000B68B0000}"/>
    <cellStyle name="Explanatory Text 6 3" xfId="35928" xr:uid="{00000000-0005-0000-0000-0000B78B0000}"/>
    <cellStyle name="Explanatory Text 6 3 2" xfId="35929" xr:uid="{00000000-0005-0000-0000-0000B88B0000}"/>
    <cellStyle name="Explanatory Text 6 3 2 2" xfId="35930" xr:uid="{00000000-0005-0000-0000-0000B98B0000}"/>
    <cellStyle name="Explanatory Text 6 3 2_Essbase BS Tax Accounts EOY" xfId="35931" xr:uid="{00000000-0005-0000-0000-0000BA8B0000}"/>
    <cellStyle name="Explanatory Text 6 3 3" xfId="35932" xr:uid="{00000000-0005-0000-0000-0000BB8B0000}"/>
    <cellStyle name="Explanatory Text 6 3_Essbase BS Tax Accounts EOY" xfId="35933" xr:uid="{00000000-0005-0000-0000-0000BC8B0000}"/>
    <cellStyle name="Explanatory Text 6 4" xfId="35934" xr:uid="{00000000-0005-0000-0000-0000BD8B0000}"/>
    <cellStyle name="Explanatory Text 6 4 2" xfId="35935" xr:uid="{00000000-0005-0000-0000-0000BE8B0000}"/>
    <cellStyle name="Explanatory Text 6 4_Essbase BS Tax Accounts EOY" xfId="35936" xr:uid="{00000000-0005-0000-0000-0000BF8B0000}"/>
    <cellStyle name="Explanatory Text 6 5" xfId="35937" xr:uid="{00000000-0005-0000-0000-0000C08B0000}"/>
    <cellStyle name="Explanatory Text 6_Essbase BS Tax Accounts EOY" xfId="35938" xr:uid="{00000000-0005-0000-0000-0000C18B0000}"/>
    <cellStyle name="Explanatory Text 7" xfId="35939" xr:uid="{00000000-0005-0000-0000-0000C28B0000}"/>
    <cellStyle name="Explanatory Text 7 2" xfId="35940" xr:uid="{00000000-0005-0000-0000-0000C38B0000}"/>
    <cellStyle name="Explanatory Text 7 2 2" xfId="35941" xr:uid="{00000000-0005-0000-0000-0000C48B0000}"/>
    <cellStyle name="Explanatory Text 7 2 2 2" xfId="35942" xr:uid="{00000000-0005-0000-0000-0000C58B0000}"/>
    <cellStyle name="Explanatory Text 7 2 2_Essbase BS Tax Accounts EOY" xfId="35943" xr:uid="{00000000-0005-0000-0000-0000C68B0000}"/>
    <cellStyle name="Explanatory Text 7 2 3" xfId="35944" xr:uid="{00000000-0005-0000-0000-0000C78B0000}"/>
    <cellStyle name="Explanatory Text 7 2_Essbase BS Tax Accounts EOY" xfId="35945" xr:uid="{00000000-0005-0000-0000-0000C88B0000}"/>
    <cellStyle name="Explanatory Text 7 3" xfId="35946" xr:uid="{00000000-0005-0000-0000-0000C98B0000}"/>
    <cellStyle name="Explanatory Text 7 3 2" xfId="35947" xr:uid="{00000000-0005-0000-0000-0000CA8B0000}"/>
    <cellStyle name="Explanatory Text 7 3 2 2" xfId="35948" xr:uid="{00000000-0005-0000-0000-0000CB8B0000}"/>
    <cellStyle name="Explanatory Text 7 3 2_Essbase BS Tax Accounts EOY" xfId="35949" xr:uid="{00000000-0005-0000-0000-0000CC8B0000}"/>
    <cellStyle name="Explanatory Text 7 3 3" xfId="35950" xr:uid="{00000000-0005-0000-0000-0000CD8B0000}"/>
    <cellStyle name="Explanatory Text 7 3_Essbase BS Tax Accounts EOY" xfId="35951" xr:uid="{00000000-0005-0000-0000-0000CE8B0000}"/>
    <cellStyle name="Explanatory Text 7 4" xfId="35952" xr:uid="{00000000-0005-0000-0000-0000CF8B0000}"/>
    <cellStyle name="Explanatory Text 7 4 2" xfId="35953" xr:uid="{00000000-0005-0000-0000-0000D08B0000}"/>
    <cellStyle name="Explanatory Text 7 4_Essbase BS Tax Accounts EOY" xfId="35954" xr:uid="{00000000-0005-0000-0000-0000D18B0000}"/>
    <cellStyle name="Explanatory Text 7 5" xfId="35955" xr:uid="{00000000-0005-0000-0000-0000D28B0000}"/>
    <cellStyle name="Explanatory Text 7_Essbase BS Tax Accounts EOY" xfId="35956" xr:uid="{00000000-0005-0000-0000-0000D38B0000}"/>
    <cellStyle name="Explanatory Text 8" xfId="35957" xr:uid="{00000000-0005-0000-0000-0000D48B0000}"/>
    <cellStyle name="Explanatory Text 8 2" xfId="35958" xr:uid="{00000000-0005-0000-0000-0000D58B0000}"/>
    <cellStyle name="Explanatory Text 8 2 2" xfId="35959" xr:uid="{00000000-0005-0000-0000-0000D68B0000}"/>
    <cellStyle name="Explanatory Text 8 2 2 2" xfId="35960" xr:uid="{00000000-0005-0000-0000-0000D78B0000}"/>
    <cellStyle name="Explanatory Text 8 2 2_Essbase BS Tax Accounts EOY" xfId="35961" xr:uid="{00000000-0005-0000-0000-0000D88B0000}"/>
    <cellStyle name="Explanatory Text 8 2 3" xfId="35962" xr:uid="{00000000-0005-0000-0000-0000D98B0000}"/>
    <cellStyle name="Explanatory Text 8 2_Essbase BS Tax Accounts EOY" xfId="35963" xr:uid="{00000000-0005-0000-0000-0000DA8B0000}"/>
    <cellStyle name="Explanatory Text 8 3" xfId="35964" xr:uid="{00000000-0005-0000-0000-0000DB8B0000}"/>
    <cellStyle name="Explanatory Text 8 3 2" xfId="35965" xr:uid="{00000000-0005-0000-0000-0000DC8B0000}"/>
    <cellStyle name="Explanatory Text 8 3 2 2" xfId="35966" xr:uid="{00000000-0005-0000-0000-0000DD8B0000}"/>
    <cellStyle name="Explanatory Text 8 3 2_Essbase BS Tax Accounts EOY" xfId="35967" xr:uid="{00000000-0005-0000-0000-0000DE8B0000}"/>
    <cellStyle name="Explanatory Text 8 3 3" xfId="35968" xr:uid="{00000000-0005-0000-0000-0000DF8B0000}"/>
    <cellStyle name="Explanatory Text 8 3_Essbase BS Tax Accounts EOY" xfId="35969" xr:uid="{00000000-0005-0000-0000-0000E08B0000}"/>
    <cellStyle name="Explanatory Text 8 4" xfId="35970" xr:uid="{00000000-0005-0000-0000-0000E18B0000}"/>
    <cellStyle name="Explanatory Text 8 4 2" xfId="35971" xr:uid="{00000000-0005-0000-0000-0000E28B0000}"/>
    <cellStyle name="Explanatory Text 8 4_Essbase BS Tax Accounts EOY" xfId="35972" xr:uid="{00000000-0005-0000-0000-0000E38B0000}"/>
    <cellStyle name="Explanatory Text 8 5" xfId="35973" xr:uid="{00000000-0005-0000-0000-0000E48B0000}"/>
    <cellStyle name="Explanatory Text 8_Essbase BS Tax Accounts EOY" xfId="35974" xr:uid="{00000000-0005-0000-0000-0000E58B0000}"/>
    <cellStyle name="Explanatory Text 9" xfId="35975" xr:uid="{00000000-0005-0000-0000-0000E68B0000}"/>
    <cellStyle name="Explanatory Text 9 2" xfId="35976" xr:uid="{00000000-0005-0000-0000-0000E78B0000}"/>
    <cellStyle name="Explanatory Text 9 2 2" xfId="35977" xr:uid="{00000000-0005-0000-0000-0000E88B0000}"/>
    <cellStyle name="Explanatory Text 9 2 2 2" xfId="35978" xr:uid="{00000000-0005-0000-0000-0000E98B0000}"/>
    <cellStyle name="Explanatory Text 9 2 2_Essbase BS Tax Accounts EOY" xfId="35979" xr:uid="{00000000-0005-0000-0000-0000EA8B0000}"/>
    <cellStyle name="Explanatory Text 9 2 3" xfId="35980" xr:uid="{00000000-0005-0000-0000-0000EB8B0000}"/>
    <cellStyle name="Explanatory Text 9 2_Essbase BS Tax Accounts EOY" xfId="35981" xr:uid="{00000000-0005-0000-0000-0000EC8B0000}"/>
    <cellStyle name="Explanatory Text 9 3" xfId="35982" xr:uid="{00000000-0005-0000-0000-0000ED8B0000}"/>
    <cellStyle name="Explanatory Text 9 3 2" xfId="35983" xr:uid="{00000000-0005-0000-0000-0000EE8B0000}"/>
    <cellStyle name="Explanatory Text 9 3 2 2" xfId="35984" xr:uid="{00000000-0005-0000-0000-0000EF8B0000}"/>
    <cellStyle name="Explanatory Text 9 3 2_Essbase BS Tax Accounts EOY" xfId="35985" xr:uid="{00000000-0005-0000-0000-0000F08B0000}"/>
    <cellStyle name="Explanatory Text 9 3 3" xfId="35986" xr:uid="{00000000-0005-0000-0000-0000F18B0000}"/>
    <cellStyle name="Explanatory Text 9 3_Essbase BS Tax Accounts EOY" xfId="35987" xr:uid="{00000000-0005-0000-0000-0000F28B0000}"/>
    <cellStyle name="Explanatory Text 9 4" xfId="35988" xr:uid="{00000000-0005-0000-0000-0000F38B0000}"/>
    <cellStyle name="Explanatory Text 9 4 2" xfId="35989" xr:uid="{00000000-0005-0000-0000-0000F48B0000}"/>
    <cellStyle name="Explanatory Text 9 4_Essbase BS Tax Accounts EOY" xfId="35990" xr:uid="{00000000-0005-0000-0000-0000F58B0000}"/>
    <cellStyle name="Explanatory Text 9 5" xfId="35991" xr:uid="{00000000-0005-0000-0000-0000F68B0000}"/>
    <cellStyle name="Explanatory Text 9_Essbase BS Tax Accounts EOY" xfId="35992" xr:uid="{00000000-0005-0000-0000-0000F78B0000}"/>
    <cellStyle name="Fixed" xfId="46" xr:uid="{00000000-0005-0000-0000-0000F88B0000}"/>
    <cellStyle name="Fixed 2" xfId="320" xr:uid="{00000000-0005-0000-0000-0000F98B0000}"/>
    <cellStyle name="Fixed 2 2" xfId="35993" xr:uid="{00000000-0005-0000-0000-0000FA8B0000}"/>
    <cellStyle name="Fixed 2 2 2" xfId="35994" xr:uid="{00000000-0005-0000-0000-0000FB8B0000}"/>
    <cellStyle name="Fixed 2 2_Essbase BS Tax Accounts EOY" xfId="35995" xr:uid="{00000000-0005-0000-0000-0000FC8B0000}"/>
    <cellStyle name="Fixed 2 3" xfId="35996" xr:uid="{00000000-0005-0000-0000-0000FD8B0000}"/>
    <cellStyle name="Fixed 2_Essbase BS Tax Accounts EOY" xfId="35997" xr:uid="{00000000-0005-0000-0000-0000FE8B0000}"/>
    <cellStyle name="Fixed 3" xfId="35998" xr:uid="{00000000-0005-0000-0000-0000FF8B0000}"/>
    <cellStyle name="Fixed 3 2" xfId="35999" xr:uid="{00000000-0005-0000-0000-0000008C0000}"/>
    <cellStyle name="Fixed 3_Essbase BS Tax Accounts EOY" xfId="36000" xr:uid="{00000000-0005-0000-0000-0000018C0000}"/>
    <cellStyle name="Fixed 4" xfId="36001" xr:uid="{00000000-0005-0000-0000-0000028C0000}"/>
    <cellStyle name="Fixed_03_2012" xfId="36002" xr:uid="{00000000-0005-0000-0000-0000038C0000}"/>
    <cellStyle name="Good" xfId="47" builtinId="26" customBuiltin="1"/>
    <cellStyle name="Good 10" xfId="36003" xr:uid="{00000000-0005-0000-0000-0000058C0000}"/>
    <cellStyle name="Good 10 2" xfId="36004" xr:uid="{00000000-0005-0000-0000-0000068C0000}"/>
    <cellStyle name="Good 10 2 2" xfId="36005" xr:uid="{00000000-0005-0000-0000-0000078C0000}"/>
    <cellStyle name="Good 10 2 2 2" xfId="36006" xr:uid="{00000000-0005-0000-0000-0000088C0000}"/>
    <cellStyle name="Good 10 2 2_Essbase BS Tax Accounts EOY" xfId="36007" xr:uid="{00000000-0005-0000-0000-0000098C0000}"/>
    <cellStyle name="Good 10 2 3" xfId="36008" xr:uid="{00000000-0005-0000-0000-00000A8C0000}"/>
    <cellStyle name="Good 10 2_Essbase BS Tax Accounts EOY" xfId="36009" xr:uid="{00000000-0005-0000-0000-00000B8C0000}"/>
    <cellStyle name="Good 10 3" xfId="36010" xr:uid="{00000000-0005-0000-0000-00000C8C0000}"/>
    <cellStyle name="Good 10 3 2" xfId="36011" xr:uid="{00000000-0005-0000-0000-00000D8C0000}"/>
    <cellStyle name="Good 10 3 2 2" xfId="36012" xr:uid="{00000000-0005-0000-0000-00000E8C0000}"/>
    <cellStyle name="Good 10 3 2_Essbase BS Tax Accounts EOY" xfId="36013" xr:uid="{00000000-0005-0000-0000-00000F8C0000}"/>
    <cellStyle name="Good 10 3 3" xfId="36014" xr:uid="{00000000-0005-0000-0000-0000108C0000}"/>
    <cellStyle name="Good 10 3_Essbase BS Tax Accounts EOY" xfId="36015" xr:uid="{00000000-0005-0000-0000-0000118C0000}"/>
    <cellStyle name="Good 10 4" xfId="36016" xr:uid="{00000000-0005-0000-0000-0000128C0000}"/>
    <cellStyle name="Good 10 4 2" xfId="36017" xr:uid="{00000000-0005-0000-0000-0000138C0000}"/>
    <cellStyle name="Good 10 4_Essbase BS Tax Accounts EOY" xfId="36018" xr:uid="{00000000-0005-0000-0000-0000148C0000}"/>
    <cellStyle name="Good 10 5" xfId="36019" xr:uid="{00000000-0005-0000-0000-0000158C0000}"/>
    <cellStyle name="Good 10_Essbase BS Tax Accounts EOY" xfId="36020" xr:uid="{00000000-0005-0000-0000-0000168C0000}"/>
    <cellStyle name="Good 100" xfId="36021" xr:uid="{00000000-0005-0000-0000-0000178C0000}"/>
    <cellStyle name="Good 101" xfId="36022" xr:uid="{00000000-0005-0000-0000-0000188C0000}"/>
    <cellStyle name="Good 102" xfId="36023" xr:uid="{00000000-0005-0000-0000-0000198C0000}"/>
    <cellStyle name="Good 103" xfId="36024" xr:uid="{00000000-0005-0000-0000-00001A8C0000}"/>
    <cellStyle name="Good 11" xfId="36025" xr:uid="{00000000-0005-0000-0000-00001B8C0000}"/>
    <cellStyle name="Good 11 2" xfId="36026" xr:uid="{00000000-0005-0000-0000-00001C8C0000}"/>
    <cellStyle name="Good 11 2 2" xfId="36027" xr:uid="{00000000-0005-0000-0000-00001D8C0000}"/>
    <cellStyle name="Good 11 2 2 2" xfId="36028" xr:uid="{00000000-0005-0000-0000-00001E8C0000}"/>
    <cellStyle name="Good 11 2 2_Essbase BS Tax Accounts EOY" xfId="36029" xr:uid="{00000000-0005-0000-0000-00001F8C0000}"/>
    <cellStyle name="Good 11 2 3" xfId="36030" xr:uid="{00000000-0005-0000-0000-0000208C0000}"/>
    <cellStyle name="Good 11 2_Essbase BS Tax Accounts EOY" xfId="36031" xr:uid="{00000000-0005-0000-0000-0000218C0000}"/>
    <cellStyle name="Good 11 3" xfId="36032" xr:uid="{00000000-0005-0000-0000-0000228C0000}"/>
    <cellStyle name="Good 11 3 2" xfId="36033" xr:uid="{00000000-0005-0000-0000-0000238C0000}"/>
    <cellStyle name="Good 11 3 2 2" xfId="36034" xr:uid="{00000000-0005-0000-0000-0000248C0000}"/>
    <cellStyle name="Good 11 3 2_Essbase BS Tax Accounts EOY" xfId="36035" xr:uid="{00000000-0005-0000-0000-0000258C0000}"/>
    <cellStyle name="Good 11 3 3" xfId="36036" xr:uid="{00000000-0005-0000-0000-0000268C0000}"/>
    <cellStyle name="Good 11 3_Essbase BS Tax Accounts EOY" xfId="36037" xr:uid="{00000000-0005-0000-0000-0000278C0000}"/>
    <cellStyle name="Good 11 4" xfId="36038" xr:uid="{00000000-0005-0000-0000-0000288C0000}"/>
    <cellStyle name="Good 11 4 2" xfId="36039" xr:uid="{00000000-0005-0000-0000-0000298C0000}"/>
    <cellStyle name="Good 11 4_Essbase BS Tax Accounts EOY" xfId="36040" xr:uid="{00000000-0005-0000-0000-00002A8C0000}"/>
    <cellStyle name="Good 11 5" xfId="36041" xr:uid="{00000000-0005-0000-0000-00002B8C0000}"/>
    <cellStyle name="Good 11_Essbase BS Tax Accounts EOY" xfId="36042" xr:uid="{00000000-0005-0000-0000-00002C8C0000}"/>
    <cellStyle name="Good 12" xfId="36043" xr:uid="{00000000-0005-0000-0000-00002D8C0000}"/>
    <cellStyle name="Good 12 2" xfId="36044" xr:uid="{00000000-0005-0000-0000-00002E8C0000}"/>
    <cellStyle name="Good 12 2 2" xfId="36045" xr:uid="{00000000-0005-0000-0000-00002F8C0000}"/>
    <cellStyle name="Good 12 2 2 2" xfId="36046" xr:uid="{00000000-0005-0000-0000-0000308C0000}"/>
    <cellStyle name="Good 12 2 2_Essbase BS Tax Accounts EOY" xfId="36047" xr:uid="{00000000-0005-0000-0000-0000318C0000}"/>
    <cellStyle name="Good 12 2 3" xfId="36048" xr:uid="{00000000-0005-0000-0000-0000328C0000}"/>
    <cellStyle name="Good 12 2_Essbase BS Tax Accounts EOY" xfId="36049" xr:uid="{00000000-0005-0000-0000-0000338C0000}"/>
    <cellStyle name="Good 12 3" xfId="36050" xr:uid="{00000000-0005-0000-0000-0000348C0000}"/>
    <cellStyle name="Good 12 3 2" xfId="36051" xr:uid="{00000000-0005-0000-0000-0000358C0000}"/>
    <cellStyle name="Good 12 3 2 2" xfId="36052" xr:uid="{00000000-0005-0000-0000-0000368C0000}"/>
    <cellStyle name="Good 12 3 2_Essbase BS Tax Accounts EOY" xfId="36053" xr:uid="{00000000-0005-0000-0000-0000378C0000}"/>
    <cellStyle name="Good 12 3 3" xfId="36054" xr:uid="{00000000-0005-0000-0000-0000388C0000}"/>
    <cellStyle name="Good 12 3_Essbase BS Tax Accounts EOY" xfId="36055" xr:uid="{00000000-0005-0000-0000-0000398C0000}"/>
    <cellStyle name="Good 12 4" xfId="36056" xr:uid="{00000000-0005-0000-0000-00003A8C0000}"/>
    <cellStyle name="Good 12 4 2" xfId="36057" xr:uid="{00000000-0005-0000-0000-00003B8C0000}"/>
    <cellStyle name="Good 12 4_Essbase BS Tax Accounts EOY" xfId="36058" xr:uid="{00000000-0005-0000-0000-00003C8C0000}"/>
    <cellStyle name="Good 12 5" xfId="36059" xr:uid="{00000000-0005-0000-0000-00003D8C0000}"/>
    <cellStyle name="Good 12_Essbase BS Tax Accounts EOY" xfId="36060" xr:uid="{00000000-0005-0000-0000-00003E8C0000}"/>
    <cellStyle name="Good 13" xfId="36061" xr:uid="{00000000-0005-0000-0000-00003F8C0000}"/>
    <cellStyle name="Good 13 2" xfId="36062" xr:uid="{00000000-0005-0000-0000-0000408C0000}"/>
    <cellStyle name="Good 13 2 2" xfId="36063" xr:uid="{00000000-0005-0000-0000-0000418C0000}"/>
    <cellStyle name="Good 13 2 2 2" xfId="36064" xr:uid="{00000000-0005-0000-0000-0000428C0000}"/>
    <cellStyle name="Good 13 2 2_Essbase BS Tax Accounts EOY" xfId="36065" xr:uid="{00000000-0005-0000-0000-0000438C0000}"/>
    <cellStyle name="Good 13 2 3" xfId="36066" xr:uid="{00000000-0005-0000-0000-0000448C0000}"/>
    <cellStyle name="Good 13 2_Essbase BS Tax Accounts EOY" xfId="36067" xr:uid="{00000000-0005-0000-0000-0000458C0000}"/>
    <cellStyle name="Good 13 3" xfId="36068" xr:uid="{00000000-0005-0000-0000-0000468C0000}"/>
    <cellStyle name="Good 13 3 2" xfId="36069" xr:uid="{00000000-0005-0000-0000-0000478C0000}"/>
    <cellStyle name="Good 13 3 2 2" xfId="36070" xr:uid="{00000000-0005-0000-0000-0000488C0000}"/>
    <cellStyle name="Good 13 3 2_Essbase BS Tax Accounts EOY" xfId="36071" xr:uid="{00000000-0005-0000-0000-0000498C0000}"/>
    <cellStyle name="Good 13 3 3" xfId="36072" xr:uid="{00000000-0005-0000-0000-00004A8C0000}"/>
    <cellStyle name="Good 13 3_Essbase BS Tax Accounts EOY" xfId="36073" xr:uid="{00000000-0005-0000-0000-00004B8C0000}"/>
    <cellStyle name="Good 13 4" xfId="36074" xr:uid="{00000000-0005-0000-0000-00004C8C0000}"/>
    <cellStyle name="Good 13 4 2" xfId="36075" xr:uid="{00000000-0005-0000-0000-00004D8C0000}"/>
    <cellStyle name="Good 13 4_Essbase BS Tax Accounts EOY" xfId="36076" xr:uid="{00000000-0005-0000-0000-00004E8C0000}"/>
    <cellStyle name="Good 13 5" xfId="36077" xr:uid="{00000000-0005-0000-0000-00004F8C0000}"/>
    <cellStyle name="Good 13_Essbase BS Tax Accounts EOY" xfId="36078" xr:uid="{00000000-0005-0000-0000-0000508C0000}"/>
    <cellStyle name="Good 14" xfId="36079" xr:uid="{00000000-0005-0000-0000-0000518C0000}"/>
    <cellStyle name="Good 14 2" xfId="36080" xr:uid="{00000000-0005-0000-0000-0000528C0000}"/>
    <cellStyle name="Good 14 2 2" xfId="36081" xr:uid="{00000000-0005-0000-0000-0000538C0000}"/>
    <cellStyle name="Good 14 2 2 2" xfId="36082" xr:uid="{00000000-0005-0000-0000-0000548C0000}"/>
    <cellStyle name="Good 14 2 2_Essbase BS Tax Accounts EOY" xfId="36083" xr:uid="{00000000-0005-0000-0000-0000558C0000}"/>
    <cellStyle name="Good 14 2 3" xfId="36084" xr:uid="{00000000-0005-0000-0000-0000568C0000}"/>
    <cellStyle name="Good 14 2_Essbase BS Tax Accounts EOY" xfId="36085" xr:uid="{00000000-0005-0000-0000-0000578C0000}"/>
    <cellStyle name="Good 14 3" xfId="36086" xr:uid="{00000000-0005-0000-0000-0000588C0000}"/>
    <cellStyle name="Good 14 3 2" xfId="36087" xr:uid="{00000000-0005-0000-0000-0000598C0000}"/>
    <cellStyle name="Good 14 3 2 2" xfId="36088" xr:uid="{00000000-0005-0000-0000-00005A8C0000}"/>
    <cellStyle name="Good 14 3 2_Essbase BS Tax Accounts EOY" xfId="36089" xr:uid="{00000000-0005-0000-0000-00005B8C0000}"/>
    <cellStyle name="Good 14 3 3" xfId="36090" xr:uid="{00000000-0005-0000-0000-00005C8C0000}"/>
    <cellStyle name="Good 14 3_Essbase BS Tax Accounts EOY" xfId="36091" xr:uid="{00000000-0005-0000-0000-00005D8C0000}"/>
    <cellStyle name="Good 14 4" xfId="36092" xr:uid="{00000000-0005-0000-0000-00005E8C0000}"/>
    <cellStyle name="Good 14 4 2" xfId="36093" xr:uid="{00000000-0005-0000-0000-00005F8C0000}"/>
    <cellStyle name="Good 14 4_Essbase BS Tax Accounts EOY" xfId="36094" xr:uid="{00000000-0005-0000-0000-0000608C0000}"/>
    <cellStyle name="Good 14 5" xfId="36095" xr:uid="{00000000-0005-0000-0000-0000618C0000}"/>
    <cellStyle name="Good 14_Essbase BS Tax Accounts EOY" xfId="36096" xr:uid="{00000000-0005-0000-0000-0000628C0000}"/>
    <cellStyle name="Good 15" xfId="36097" xr:uid="{00000000-0005-0000-0000-0000638C0000}"/>
    <cellStyle name="Good 15 2" xfId="36098" xr:uid="{00000000-0005-0000-0000-0000648C0000}"/>
    <cellStyle name="Good 15 2 2" xfId="36099" xr:uid="{00000000-0005-0000-0000-0000658C0000}"/>
    <cellStyle name="Good 15 2 2 2" xfId="36100" xr:uid="{00000000-0005-0000-0000-0000668C0000}"/>
    <cellStyle name="Good 15 2 2_Essbase BS Tax Accounts EOY" xfId="36101" xr:uid="{00000000-0005-0000-0000-0000678C0000}"/>
    <cellStyle name="Good 15 2 3" xfId="36102" xr:uid="{00000000-0005-0000-0000-0000688C0000}"/>
    <cellStyle name="Good 15 2_Essbase BS Tax Accounts EOY" xfId="36103" xr:uid="{00000000-0005-0000-0000-0000698C0000}"/>
    <cellStyle name="Good 15 3" xfId="36104" xr:uid="{00000000-0005-0000-0000-00006A8C0000}"/>
    <cellStyle name="Good 15 3 2" xfId="36105" xr:uid="{00000000-0005-0000-0000-00006B8C0000}"/>
    <cellStyle name="Good 15 3 2 2" xfId="36106" xr:uid="{00000000-0005-0000-0000-00006C8C0000}"/>
    <cellStyle name="Good 15 3 2_Essbase BS Tax Accounts EOY" xfId="36107" xr:uid="{00000000-0005-0000-0000-00006D8C0000}"/>
    <cellStyle name="Good 15 3 3" xfId="36108" xr:uid="{00000000-0005-0000-0000-00006E8C0000}"/>
    <cellStyle name="Good 15 3_Essbase BS Tax Accounts EOY" xfId="36109" xr:uid="{00000000-0005-0000-0000-00006F8C0000}"/>
    <cellStyle name="Good 15 4" xfId="36110" xr:uid="{00000000-0005-0000-0000-0000708C0000}"/>
    <cellStyle name="Good 15 4 2" xfId="36111" xr:uid="{00000000-0005-0000-0000-0000718C0000}"/>
    <cellStyle name="Good 15 4_Essbase BS Tax Accounts EOY" xfId="36112" xr:uid="{00000000-0005-0000-0000-0000728C0000}"/>
    <cellStyle name="Good 15 5" xfId="36113" xr:uid="{00000000-0005-0000-0000-0000738C0000}"/>
    <cellStyle name="Good 15_Essbase BS Tax Accounts EOY" xfId="36114" xr:uid="{00000000-0005-0000-0000-0000748C0000}"/>
    <cellStyle name="Good 16" xfId="36115" xr:uid="{00000000-0005-0000-0000-0000758C0000}"/>
    <cellStyle name="Good 16 2" xfId="36116" xr:uid="{00000000-0005-0000-0000-0000768C0000}"/>
    <cellStyle name="Good 16 2 2" xfId="36117" xr:uid="{00000000-0005-0000-0000-0000778C0000}"/>
    <cellStyle name="Good 16 2 2 2" xfId="36118" xr:uid="{00000000-0005-0000-0000-0000788C0000}"/>
    <cellStyle name="Good 16 2 2_Essbase BS Tax Accounts EOY" xfId="36119" xr:uid="{00000000-0005-0000-0000-0000798C0000}"/>
    <cellStyle name="Good 16 2 3" xfId="36120" xr:uid="{00000000-0005-0000-0000-00007A8C0000}"/>
    <cellStyle name="Good 16 2_Essbase BS Tax Accounts EOY" xfId="36121" xr:uid="{00000000-0005-0000-0000-00007B8C0000}"/>
    <cellStyle name="Good 16 3" xfId="36122" xr:uid="{00000000-0005-0000-0000-00007C8C0000}"/>
    <cellStyle name="Good 16 3 2" xfId="36123" xr:uid="{00000000-0005-0000-0000-00007D8C0000}"/>
    <cellStyle name="Good 16 3 2 2" xfId="36124" xr:uid="{00000000-0005-0000-0000-00007E8C0000}"/>
    <cellStyle name="Good 16 3 2_Essbase BS Tax Accounts EOY" xfId="36125" xr:uid="{00000000-0005-0000-0000-00007F8C0000}"/>
    <cellStyle name="Good 16 3 3" xfId="36126" xr:uid="{00000000-0005-0000-0000-0000808C0000}"/>
    <cellStyle name="Good 16 3_Essbase BS Tax Accounts EOY" xfId="36127" xr:uid="{00000000-0005-0000-0000-0000818C0000}"/>
    <cellStyle name="Good 16 4" xfId="36128" xr:uid="{00000000-0005-0000-0000-0000828C0000}"/>
    <cellStyle name="Good 16 4 2" xfId="36129" xr:uid="{00000000-0005-0000-0000-0000838C0000}"/>
    <cellStyle name="Good 16 4_Essbase BS Tax Accounts EOY" xfId="36130" xr:uid="{00000000-0005-0000-0000-0000848C0000}"/>
    <cellStyle name="Good 16 5" xfId="36131" xr:uid="{00000000-0005-0000-0000-0000858C0000}"/>
    <cellStyle name="Good 16_Essbase BS Tax Accounts EOY" xfId="36132" xr:uid="{00000000-0005-0000-0000-0000868C0000}"/>
    <cellStyle name="Good 17" xfId="36133" xr:uid="{00000000-0005-0000-0000-0000878C0000}"/>
    <cellStyle name="Good 17 2" xfId="36134" xr:uid="{00000000-0005-0000-0000-0000888C0000}"/>
    <cellStyle name="Good 17 2 2" xfId="36135" xr:uid="{00000000-0005-0000-0000-0000898C0000}"/>
    <cellStyle name="Good 17 2 2 2" xfId="36136" xr:uid="{00000000-0005-0000-0000-00008A8C0000}"/>
    <cellStyle name="Good 17 2 2_Essbase BS Tax Accounts EOY" xfId="36137" xr:uid="{00000000-0005-0000-0000-00008B8C0000}"/>
    <cellStyle name="Good 17 2 3" xfId="36138" xr:uid="{00000000-0005-0000-0000-00008C8C0000}"/>
    <cellStyle name="Good 17 2_Essbase BS Tax Accounts EOY" xfId="36139" xr:uid="{00000000-0005-0000-0000-00008D8C0000}"/>
    <cellStyle name="Good 17 3" xfId="36140" xr:uid="{00000000-0005-0000-0000-00008E8C0000}"/>
    <cellStyle name="Good 17 3 2" xfId="36141" xr:uid="{00000000-0005-0000-0000-00008F8C0000}"/>
    <cellStyle name="Good 17 3 2 2" xfId="36142" xr:uid="{00000000-0005-0000-0000-0000908C0000}"/>
    <cellStyle name="Good 17 3 2_Essbase BS Tax Accounts EOY" xfId="36143" xr:uid="{00000000-0005-0000-0000-0000918C0000}"/>
    <cellStyle name="Good 17 3 3" xfId="36144" xr:uid="{00000000-0005-0000-0000-0000928C0000}"/>
    <cellStyle name="Good 17 3_Essbase BS Tax Accounts EOY" xfId="36145" xr:uid="{00000000-0005-0000-0000-0000938C0000}"/>
    <cellStyle name="Good 17 4" xfId="36146" xr:uid="{00000000-0005-0000-0000-0000948C0000}"/>
    <cellStyle name="Good 17 4 2" xfId="36147" xr:uid="{00000000-0005-0000-0000-0000958C0000}"/>
    <cellStyle name="Good 17 4_Essbase BS Tax Accounts EOY" xfId="36148" xr:uid="{00000000-0005-0000-0000-0000968C0000}"/>
    <cellStyle name="Good 17 5" xfId="36149" xr:uid="{00000000-0005-0000-0000-0000978C0000}"/>
    <cellStyle name="Good 17_Essbase BS Tax Accounts EOY" xfId="36150" xr:uid="{00000000-0005-0000-0000-0000988C0000}"/>
    <cellStyle name="Good 18" xfId="36151" xr:uid="{00000000-0005-0000-0000-0000998C0000}"/>
    <cellStyle name="Good 18 2" xfId="36152" xr:uid="{00000000-0005-0000-0000-00009A8C0000}"/>
    <cellStyle name="Good 18 2 2" xfId="36153" xr:uid="{00000000-0005-0000-0000-00009B8C0000}"/>
    <cellStyle name="Good 18 2 2 2" xfId="36154" xr:uid="{00000000-0005-0000-0000-00009C8C0000}"/>
    <cellStyle name="Good 18 2 2_Essbase BS Tax Accounts EOY" xfId="36155" xr:uid="{00000000-0005-0000-0000-00009D8C0000}"/>
    <cellStyle name="Good 18 2 3" xfId="36156" xr:uid="{00000000-0005-0000-0000-00009E8C0000}"/>
    <cellStyle name="Good 18 2_Essbase BS Tax Accounts EOY" xfId="36157" xr:uid="{00000000-0005-0000-0000-00009F8C0000}"/>
    <cellStyle name="Good 18 3" xfId="36158" xr:uid="{00000000-0005-0000-0000-0000A08C0000}"/>
    <cellStyle name="Good 18 3 2" xfId="36159" xr:uid="{00000000-0005-0000-0000-0000A18C0000}"/>
    <cellStyle name="Good 18 3 2 2" xfId="36160" xr:uid="{00000000-0005-0000-0000-0000A28C0000}"/>
    <cellStyle name="Good 18 3 2_Essbase BS Tax Accounts EOY" xfId="36161" xr:uid="{00000000-0005-0000-0000-0000A38C0000}"/>
    <cellStyle name="Good 18 3 3" xfId="36162" xr:uid="{00000000-0005-0000-0000-0000A48C0000}"/>
    <cellStyle name="Good 18 3_Essbase BS Tax Accounts EOY" xfId="36163" xr:uid="{00000000-0005-0000-0000-0000A58C0000}"/>
    <cellStyle name="Good 18 4" xfId="36164" xr:uid="{00000000-0005-0000-0000-0000A68C0000}"/>
    <cellStyle name="Good 18 4 2" xfId="36165" xr:uid="{00000000-0005-0000-0000-0000A78C0000}"/>
    <cellStyle name="Good 18 4_Essbase BS Tax Accounts EOY" xfId="36166" xr:uid="{00000000-0005-0000-0000-0000A88C0000}"/>
    <cellStyle name="Good 18 5" xfId="36167" xr:uid="{00000000-0005-0000-0000-0000A98C0000}"/>
    <cellStyle name="Good 18_Essbase BS Tax Accounts EOY" xfId="36168" xr:uid="{00000000-0005-0000-0000-0000AA8C0000}"/>
    <cellStyle name="Good 19" xfId="36169" xr:uid="{00000000-0005-0000-0000-0000AB8C0000}"/>
    <cellStyle name="Good 19 2" xfId="36170" xr:uid="{00000000-0005-0000-0000-0000AC8C0000}"/>
    <cellStyle name="Good 19 2 2" xfId="36171" xr:uid="{00000000-0005-0000-0000-0000AD8C0000}"/>
    <cellStyle name="Good 19 2 2 2" xfId="36172" xr:uid="{00000000-0005-0000-0000-0000AE8C0000}"/>
    <cellStyle name="Good 19 2 2_Essbase BS Tax Accounts EOY" xfId="36173" xr:uid="{00000000-0005-0000-0000-0000AF8C0000}"/>
    <cellStyle name="Good 19 2 3" xfId="36174" xr:uid="{00000000-0005-0000-0000-0000B08C0000}"/>
    <cellStyle name="Good 19 2_Essbase BS Tax Accounts EOY" xfId="36175" xr:uid="{00000000-0005-0000-0000-0000B18C0000}"/>
    <cellStyle name="Good 19 3" xfId="36176" xr:uid="{00000000-0005-0000-0000-0000B28C0000}"/>
    <cellStyle name="Good 19 3 2" xfId="36177" xr:uid="{00000000-0005-0000-0000-0000B38C0000}"/>
    <cellStyle name="Good 19 3 2 2" xfId="36178" xr:uid="{00000000-0005-0000-0000-0000B48C0000}"/>
    <cellStyle name="Good 19 3 2_Essbase BS Tax Accounts EOY" xfId="36179" xr:uid="{00000000-0005-0000-0000-0000B58C0000}"/>
    <cellStyle name="Good 19 3 3" xfId="36180" xr:uid="{00000000-0005-0000-0000-0000B68C0000}"/>
    <cellStyle name="Good 19 3_Essbase BS Tax Accounts EOY" xfId="36181" xr:uid="{00000000-0005-0000-0000-0000B78C0000}"/>
    <cellStyle name="Good 19 4" xfId="36182" xr:uid="{00000000-0005-0000-0000-0000B88C0000}"/>
    <cellStyle name="Good 19 4 2" xfId="36183" xr:uid="{00000000-0005-0000-0000-0000B98C0000}"/>
    <cellStyle name="Good 19 4_Essbase BS Tax Accounts EOY" xfId="36184" xr:uid="{00000000-0005-0000-0000-0000BA8C0000}"/>
    <cellStyle name="Good 19 5" xfId="36185" xr:uid="{00000000-0005-0000-0000-0000BB8C0000}"/>
    <cellStyle name="Good 19_Essbase BS Tax Accounts EOY" xfId="36186" xr:uid="{00000000-0005-0000-0000-0000BC8C0000}"/>
    <cellStyle name="Good 2" xfId="36187" xr:uid="{00000000-0005-0000-0000-0000BD8C0000}"/>
    <cellStyle name="Good 2 2" xfId="36188" xr:uid="{00000000-0005-0000-0000-0000BE8C0000}"/>
    <cellStyle name="Good 2 2 2" xfId="36189" xr:uid="{00000000-0005-0000-0000-0000BF8C0000}"/>
    <cellStyle name="Good 2 2 2 2" xfId="36190" xr:uid="{00000000-0005-0000-0000-0000C08C0000}"/>
    <cellStyle name="Good 2 2 2 2 2" xfId="36191" xr:uid="{00000000-0005-0000-0000-0000C18C0000}"/>
    <cellStyle name="Good 2 2 2 2_Essbase BS Tax Accounts EOY" xfId="36192" xr:uid="{00000000-0005-0000-0000-0000C28C0000}"/>
    <cellStyle name="Good 2 2 2 3" xfId="36193" xr:uid="{00000000-0005-0000-0000-0000C38C0000}"/>
    <cellStyle name="Good 2 2 2_Essbase BS Tax Accounts EOY" xfId="36194" xr:uid="{00000000-0005-0000-0000-0000C48C0000}"/>
    <cellStyle name="Good 2 2 3" xfId="36195" xr:uid="{00000000-0005-0000-0000-0000C58C0000}"/>
    <cellStyle name="Good 2 2 3 2" xfId="36196" xr:uid="{00000000-0005-0000-0000-0000C68C0000}"/>
    <cellStyle name="Good 2 2 3 2 2" xfId="36197" xr:uid="{00000000-0005-0000-0000-0000C78C0000}"/>
    <cellStyle name="Good 2 2 3 2_Essbase BS Tax Accounts EOY" xfId="36198" xr:uid="{00000000-0005-0000-0000-0000C88C0000}"/>
    <cellStyle name="Good 2 2 3 3" xfId="36199" xr:uid="{00000000-0005-0000-0000-0000C98C0000}"/>
    <cellStyle name="Good 2 2 3_Essbase BS Tax Accounts EOY" xfId="36200" xr:uid="{00000000-0005-0000-0000-0000CA8C0000}"/>
    <cellStyle name="Good 2 2 4" xfId="36201" xr:uid="{00000000-0005-0000-0000-0000CB8C0000}"/>
    <cellStyle name="Good 2 2 4 2" xfId="36202" xr:uid="{00000000-0005-0000-0000-0000CC8C0000}"/>
    <cellStyle name="Good 2 2 4 2 2" xfId="36203" xr:uid="{00000000-0005-0000-0000-0000CD8C0000}"/>
    <cellStyle name="Good 2 2 4 2_Essbase BS Tax Accounts EOY" xfId="36204" xr:uid="{00000000-0005-0000-0000-0000CE8C0000}"/>
    <cellStyle name="Good 2 2 4_Essbase BS Tax Accounts EOY" xfId="36205" xr:uid="{00000000-0005-0000-0000-0000CF8C0000}"/>
    <cellStyle name="Good 2 2 5" xfId="36206" xr:uid="{00000000-0005-0000-0000-0000D08C0000}"/>
    <cellStyle name="Good 2 2 5 2" xfId="36207" xr:uid="{00000000-0005-0000-0000-0000D18C0000}"/>
    <cellStyle name="Good 2 2 5_Essbase BS Tax Accounts EOY" xfId="36208" xr:uid="{00000000-0005-0000-0000-0000D28C0000}"/>
    <cellStyle name="Good 2 2 6" xfId="36209" xr:uid="{00000000-0005-0000-0000-0000D38C0000}"/>
    <cellStyle name="Good 2 2 7" xfId="36210" xr:uid="{00000000-0005-0000-0000-0000D48C0000}"/>
    <cellStyle name="Good 2 2 8" xfId="36211" xr:uid="{00000000-0005-0000-0000-0000D58C0000}"/>
    <cellStyle name="Good 2 2 9" xfId="36212" xr:uid="{00000000-0005-0000-0000-0000D68C0000}"/>
    <cellStyle name="Good 2 2_Basis Info" xfId="36213" xr:uid="{00000000-0005-0000-0000-0000D78C0000}"/>
    <cellStyle name="Good 2 3" xfId="36214" xr:uid="{00000000-0005-0000-0000-0000D88C0000}"/>
    <cellStyle name="Good 2 3 2" xfId="36215" xr:uid="{00000000-0005-0000-0000-0000D98C0000}"/>
    <cellStyle name="Good 2 3 2 2" xfId="36216" xr:uid="{00000000-0005-0000-0000-0000DA8C0000}"/>
    <cellStyle name="Good 2 3 2 2 2" xfId="36217" xr:uid="{00000000-0005-0000-0000-0000DB8C0000}"/>
    <cellStyle name="Good 2 3 2 2_Essbase BS Tax Accounts EOY" xfId="36218" xr:uid="{00000000-0005-0000-0000-0000DC8C0000}"/>
    <cellStyle name="Good 2 3 2 3" xfId="36219" xr:uid="{00000000-0005-0000-0000-0000DD8C0000}"/>
    <cellStyle name="Good 2 3 2_Essbase BS Tax Accounts EOY" xfId="36220" xr:uid="{00000000-0005-0000-0000-0000DE8C0000}"/>
    <cellStyle name="Good 2 3 3" xfId="36221" xr:uid="{00000000-0005-0000-0000-0000DF8C0000}"/>
    <cellStyle name="Good 2 3 3 2" xfId="36222" xr:uid="{00000000-0005-0000-0000-0000E08C0000}"/>
    <cellStyle name="Good 2 3 3 2 2" xfId="36223" xr:uid="{00000000-0005-0000-0000-0000E18C0000}"/>
    <cellStyle name="Good 2 3 3 2_Essbase BS Tax Accounts EOY" xfId="36224" xr:uid="{00000000-0005-0000-0000-0000E28C0000}"/>
    <cellStyle name="Good 2 3 3 3" xfId="36225" xr:uid="{00000000-0005-0000-0000-0000E38C0000}"/>
    <cellStyle name="Good 2 3 3_Essbase BS Tax Accounts EOY" xfId="36226" xr:uid="{00000000-0005-0000-0000-0000E48C0000}"/>
    <cellStyle name="Good 2 3 4" xfId="36227" xr:uid="{00000000-0005-0000-0000-0000E58C0000}"/>
    <cellStyle name="Good 2 3 4 2" xfId="36228" xr:uid="{00000000-0005-0000-0000-0000E68C0000}"/>
    <cellStyle name="Good 2 3 4 2 2" xfId="36229" xr:uid="{00000000-0005-0000-0000-0000E78C0000}"/>
    <cellStyle name="Good 2 3 4 2_Essbase BS Tax Accounts EOY" xfId="36230" xr:uid="{00000000-0005-0000-0000-0000E88C0000}"/>
    <cellStyle name="Good 2 3 4 3" xfId="36231" xr:uid="{00000000-0005-0000-0000-0000E98C0000}"/>
    <cellStyle name="Good 2 3 4 4" xfId="36232" xr:uid="{00000000-0005-0000-0000-0000EA8C0000}"/>
    <cellStyle name="Good 2 3 4_Essbase BS Tax Accounts EOY" xfId="36233" xr:uid="{00000000-0005-0000-0000-0000EB8C0000}"/>
    <cellStyle name="Good 2 3 5" xfId="36234" xr:uid="{00000000-0005-0000-0000-0000EC8C0000}"/>
    <cellStyle name="Good 2 3 5 2" xfId="36235" xr:uid="{00000000-0005-0000-0000-0000ED8C0000}"/>
    <cellStyle name="Good 2 3 5_Essbase BS Tax Accounts EOY" xfId="36236" xr:uid="{00000000-0005-0000-0000-0000EE8C0000}"/>
    <cellStyle name="Good 2 3 6" xfId="36237" xr:uid="{00000000-0005-0000-0000-0000EF8C0000}"/>
    <cellStyle name="Good 2 3 6 2" xfId="36238" xr:uid="{00000000-0005-0000-0000-0000F08C0000}"/>
    <cellStyle name="Good 2 3 6_Essbase BS Tax Accounts EOY" xfId="36239" xr:uid="{00000000-0005-0000-0000-0000F18C0000}"/>
    <cellStyle name="Good 2 3 7" xfId="36240" xr:uid="{00000000-0005-0000-0000-0000F28C0000}"/>
    <cellStyle name="Good 2 3 8" xfId="36241" xr:uid="{00000000-0005-0000-0000-0000F38C0000}"/>
    <cellStyle name="Good 2 3 9" xfId="36242" xr:uid="{00000000-0005-0000-0000-0000F48C0000}"/>
    <cellStyle name="Good 2 3_Basis Info" xfId="36243" xr:uid="{00000000-0005-0000-0000-0000F58C0000}"/>
    <cellStyle name="Good 2 4" xfId="36244" xr:uid="{00000000-0005-0000-0000-0000F68C0000}"/>
    <cellStyle name="Good 2 4 2" xfId="36245" xr:uid="{00000000-0005-0000-0000-0000F78C0000}"/>
    <cellStyle name="Good 2 4 2 2" xfId="36246" xr:uid="{00000000-0005-0000-0000-0000F88C0000}"/>
    <cellStyle name="Good 2 4 2_Essbase BS Tax Accounts EOY" xfId="36247" xr:uid="{00000000-0005-0000-0000-0000F98C0000}"/>
    <cellStyle name="Good 2 4 3" xfId="36248" xr:uid="{00000000-0005-0000-0000-0000FA8C0000}"/>
    <cellStyle name="Good 2 4 4" xfId="36249" xr:uid="{00000000-0005-0000-0000-0000FB8C0000}"/>
    <cellStyle name="Good 2 4_Essbase BS Tax Accounts EOY" xfId="36250" xr:uid="{00000000-0005-0000-0000-0000FC8C0000}"/>
    <cellStyle name="Good 2 5" xfId="36251" xr:uid="{00000000-0005-0000-0000-0000FD8C0000}"/>
    <cellStyle name="Good 2 5 2" xfId="36252" xr:uid="{00000000-0005-0000-0000-0000FE8C0000}"/>
    <cellStyle name="Good 2 5 3" xfId="36253" xr:uid="{00000000-0005-0000-0000-0000FF8C0000}"/>
    <cellStyle name="Good 2 5_Essbase BS Tax Accounts EOY" xfId="36254" xr:uid="{00000000-0005-0000-0000-0000008D0000}"/>
    <cellStyle name="Good 2 6" xfId="36255" xr:uid="{00000000-0005-0000-0000-0000018D0000}"/>
    <cellStyle name="Good 2 6 2" xfId="36256" xr:uid="{00000000-0005-0000-0000-0000028D0000}"/>
    <cellStyle name="Good 2 7" xfId="36257" xr:uid="{00000000-0005-0000-0000-0000038D0000}"/>
    <cellStyle name="Good 2 7 2" xfId="36258" xr:uid="{00000000-0005-0000-0000-0000048D0000}"/>
    <cellStyle name="Good 2 8" xfId="36259" xr:uid="{00000000-0005-0000-0000-0000058D0000}"/>
    <cellStyle name="Good 2 9" xfId="36260" xr:uid="{00000000-0005-0000-0000-0000068D0000}"/>
    <cellStyle name="Good 2_10-1 BS" xfId="36261" xr:uid="{00000000-0005-0000-0000-0000078D0000}"/>
    <cellStyle name="Good 20" xfId="36262" xr:uid="{00000000-0005-0000-0000-0000088D0000}"/>
    <cellStyle name="Good 20 2" xfId="36263" xr:uid="{00000000-0005-0000-0000-0000098D0000}"/>
    <cellStyle name="Good 20 2 2" xfId="36264" xr:uid="{00000000-0005-0000-0000-00000A8D0000}"/>
    <cellStyle name="Good 20 2 2 2" xfId="36265" xr:uid="{00000000-0005-0000-0000-00000B8D0000}"/>
    <cellStyle name="Good 20 2 2_Essbase BS Tax Accounts EOY" xfId="36266" xr:uid="{00000000-0005-0000-0000-00000C8D0000}"/>
    <cellStyle name="Good 20 2 3" xfId="36267" xr:uid="{00000000-0005-0000-0000-00000D8D0000}"/>
    <cellStyle name="Good 20 2_Essbase BS Tax Accounts EOY" xfId="36268" xr:uid="{00000000-0005-0000-0000-00000E8D0000}"/>
    <cellStyle name="Good 20 3" xfId="36269" xr:uid="{00000000-0005-0000-0000-00000F8D0000}"/>
    <cellStyle name="Good 20 3 2" xfId="36270" xr:uid="{00000000-0005-0000-0000-0000108D0000}"/>
    <cellStyle name="Good 20 3 2 2" xfId="36271" xr:uid="{00000000-0005-0000-0000-0000118D0000}"/>
    <cellStyle name="Good 20 3 2_Essbase BS Tax Accounts EOY" xfId="36272" xr:uid="{00000000-0005-0000-0000-0000128D0000}"/>
    <cellStyle name="Good 20 3 3" xfId="36273" xr:uid="{00000000-0005-0000-0000-0000138D0000}"/>
    <cellStyle name="Good 20 3_Essbase BS Tax Accounts EOY" xfId="36274" xr:uid="{00000000-0005-0000-0000-0000148D0000}"/>
    <cellStyle name="Good 20 4" xfId="36275" xr:uid="{00000000-0005-0000-0000-0000158D0000}"/>
    <cellStyle name="Good 20 4 2" xfId="36276" xr:uid="{00000000-0005-0000-0000-0000168D0000}"/>
    <cellStyle name="Good 20 4_Essbase BS Tax Accounts EOY" xfId="36277" xr:uid="{00000000-0005-0000-0000-0000178D0000}"/>
    <cellStyle name="Good 20 5" xfId="36278" xr:uid="{00000000-0005-0000-0000-0000188D0000}"/>
    <cellStyle name="Good 20_Essbase BS Tax Accounts EOY" xfId="36279" xr:uid="{00000000-0005-0000-0000-0000198D0000}"/>
    <cellStyle name="Good 21" xfId="36280" xr:uid="{00000000-0005-0000-0000-00001A8D0000}"/>
    <cellStyle name="Good 21 2" xfId="36281" xr:uid="{00000000-0005-0000-0000-00001B8D0000}"/>
    <cellStyle name="Good 21 2 2" xfId="36282" xr:uid="{00000000-0005-0000-0000-00001C8D0000}"/>
    <cellStyle name="Good 21 2 2 2" xfId="36283" xr:uid="{00000000-0005-0000-0000-00001D8D0000}"/>
    <cellStyle name="Good 21 2 2_Essbase BS Tax Accounts EOY" xfId="36284" xr:uid="{00000000-0005-0000-0000-00001E8D0000}"/>
    <cellStyle name="Good 21 2 3" xfId="36285" xr:uid="{00000000-0005-0000-0000-00001F8D0000}"/>
    <cellStyle name="Good 21 2_Essbase BS Tax Accounts EOY" xfId="36286" xr:uid="{00000000-0005-0000-0000-0000208D0000}"/>
    <cellStyle name="Good 21 3" xfId="36287" xr:uid="{00000000-0005-0000-0000-0000218D0000}"/>
    <cellStyle name="Good 21 3 2" xfId="36288" xr:uid="{00000000-0005-0000-0000-0000228D0000}"/>
    <cellStyle name="Good 21 3 2 2" xfId="36289" xr:uid="{00000000-0005-0000-0000-0000238D0000}"/>
    <cellStyle name="Good 21 3 2_Essbase BS Tax Accounts EOY" xfId="36290" xr:uid="{00000000-0005-0000-0000-0000248D0000}"/>
    <cellStyle name="Good 21 3 3" xfId="36291" xr:uid="{00000000-0005-0000-0000-0000258D0000}"/>
    <cellStyle name="Good 21 3_Essbase BS Tax Accounts EOY" xfId="36292" xr:uid="{00000000-0005-0000-0000-0000268D0000}"/>
    <cellStyle name="Good 21 4" xfId="36293" xr:uid="{00000000-0005-0000-0000-0000278D0000}"/>
    <cellStyle name="Good 21 4 2" xfId="36294" xr:uid="{00000000-0005-0000-0000-0000288D0000}"/>
    <cellStyle name="Good 21 4_Essbase BS Tax Accounts EOY" xfId="36295" xr:uid="{00000000-0005-0000-0000-0000298D0000}"/>
    <cellStyle name="Good 21 5" xfId="36296" xr:uid="{00000000-0005-0000-0000-00002A8D0000}"/>
    <cellStyle name="Good 21_Essbase BS Tax Accounts EOY" xfId="36297" xr:uid="{00000000-0005-0000-0000-00002B8D0000}"/>
    <cellStyle name="Good 22" xfId="36298" xr:uid="{00000000-0005-0000-0000-00002C8D0000}"/>
    <cellStyle name="Good 22 2" xfId="36299" xr:uid="{00000000-0005-0000-0000-00002D8D0000}"/>
    <cellStyle name="Good 22 2 2" xfId="36300" xr:uid="{00000000-0005-0000-0000-00002E8D0000}"/>
    <cellStyle name="Good 22 2 2 2" xfId="36301" xr:uid="{00000000-0005-0000-0000-00002F8D0000}"/>
    <cellStyle name="Good 22 2 2_Essbase BS Tax Accounts EOY" xfId="36302" xr:uid="{00000000-0005-0000-0000-0000308D0000}"/>
    <cellStyle name="Good 22 2 3" xfId="36303" xr:uid="{00000000-0005-0000-0000-0000318D0000}"/>
    <cellStyle name="Good 22 2_Essbase BS Tax Accounts EOY" xfId="36304" xr:uid="{00000000-0005-0000-0000-0000328D0000}"/>
    <cellStyle name="Good 22 3" xfId="36305" xr:uid="{00000000-0005-0000-0000-0000338D0000}"/>
    <cellStyle name="Good 22 3 2" xfId="36306" xr:uid="{00000000-0005-0000-0000-0000348D0000}"/>
    <cellStyle name="Good 22 3 2 2" xfId="36307" xr:uid="{00000000-0005-0000-0000-0000358D0000}"/>
    <cellStyle name="Good 22 3 2_Essbase BS Tax Accounts EOY" xfId="36308" xr:uid="{00000000-0005-0000-0000-0000368D0000}"/>
    <cellStyle name="Good 22 3 3" xfId="36309" xr:uid="{00000000-0005-0000-0000-0000378D0000}"/>
    <cellStyle name="Good 22 3_Essbase BS Tax Accounts EOY" xfId="36310" xr:uid="{00000000-0005-0000-0000-0000388D0000}"/>
    <cellStyle name="Good 22 4" xfId="36311" xr:uid="{00000000-0005-0000-0000-0000398D0000}"/>
    <cellStyle name="Good 22 4 2" xfId="36312" xr:uid="{00000000-0005-0000-0000-00003A8D0000}"/>
    <cellStyle name="Good 22 4_Essbase BS Tax Accounts EOY" xfId="36313" xr:uid="{00000000-0005-0000-0000-00003B8D0000}"/>
    <cellStyle name="Good 22 5" xfId="36314" xr:uid="{00000000-0005-0000-0000-00003C8D0000}"/>
    <cellStyle name="Good 22_Essbase BS Tax Accounts EOY" xfId="36315" xr:uid="{00000000-0005-0000-0000-00003D8D0000}"/>
    <cellStyle name="Good 23" xfId="36316" xr:uid="{00000000-0005-0000-0000-00003E8D0000}"/>
    <cellStyle name="Good 23 2" xfId="36317" xr:uid="{00000000-0005-0000-0000-00003F8D0000}"/>
    <cellStyle name="Good 23 2 2" xfId="36318" xr:uid="{00000000-0005-0000-0000-0000408D0000}"/>
    <cellStyle name="Good 23 2 2 2" xfId="36319" xr:uid="{00000000-0005-0000-0000-0000418D0000}"/>
    <cellStyle name="Good 23 2 2_Essbase BS Tax Accounts EOY" xfId="36320" xr:uid="{00000000-0005-0000-0000-0000428D0000}"/>
    <cellStyle name="Good 23 2 3" xfId="36321" xr:uid="{00000000-0005-0000-0000-0000438D0000}"/>
    <cellStyle name="Good 23 2_Essbase BS Tax Accounts EOY" xfId="36322" xr:uid="{00000000-0005-0000-0000-0000448D0000}"/>
    <cellStyle name="Good 23 3" xfId="36323" xr:uid="{00000000-0005-0000-0000-0000458D0000}"/>
    <cellStyle name="Good 23 3 2" xfId="36324" xr:uid="{00000000-0005-0000-0000-0000468D0000}"/>
    <cellStyle name="Good 23 3 2 2" xfId="36325" xr:uid="{00000000-0005-0000-0000-0000478D0000}"/>
    <cellStyle name="Good 23 3 2_Essbase BS Tax Accounts EOY" xfId="36326" xr:uid="{00000000-0005-0000-0000-0000488D0000}"/>
    <cellStyle name="Good 23 3 3" xfId="36327" xr:uid="{00000000-0005-0000-0000-0000498D0000}"/>
    <cellStyle name="Good 23 3_Essbase BS Tax Accounts EOY" xfId="36328" xr:uid="{00000000-0005-0000-0000-00004A8D0000}"/>
    <cellStyle name="Good 23 4" xfId="36329" xr:uid="{00000000-0005-0000-0000-00004B8D0000}"/>
    <cellStyle name="Good 23 4 2" xfId="36330" xr:uid="{00000000-0005-0000-0000-00004C8D0000}"/>
    <cellStyle name="Good 23 4 2 2" xfId="36331" xr:uid="{00000000-0005-0000-0000-00004D8D0000}"/>
    <cellStyle name="Good 23 4 2_Essbase BS Tax Accounts EOY" xfId="36332" xr:uid="{00000000-0005-0000-0000-00004E8D0000}"/>
    <cellStyle name="Good 23 4 3" xfId="36333" xr:uid="{00000000-0005-0000-0000-00004F8D0000}"/>
    <cellStyle name="Good 23 4_Essbase BS Tax Accounts EOY" xfId="36334" xr:uid="{00000000-0005-0000-0000-0000508D0000}"/>
    <cellStyle name="Good 23 5" xfId="36335" xr:uid="{00000000-0005-0000-0000-0000518D0000}"/>
    <cellStyle name="Good 23 5 2" xfId="36336" xr:uid="{00000000-0005-0000-0000-0000528D0000}"/>
    <cellStyle name="Good 23 5_Essbase BS Tax Accounts EOY" xfId="36337" xr:uid="{00000000-0005-0000-0000-0000538D0000}"/>
    <cellStyle name="Good 23 6" xfId="36338" xr:uid="{00000000-0005-0000-0000-0000548D0000}"/>
    <cellStyle name="Good 23_Essbase BS Tax Accounts EOY" xfId="36339" xr:uid="{00000000-0005-0000-0000-0000558D0000}"/>
    <cellStyle name="Good 24" xfId="36340" xr:uid="{00000000-0005-0000-0000-0000568D0000}"/>
    <cellStyle name="Good 24 2" xfId="36341" xr:uid="{00000000-0005-0000-0000-0000578D0000}"/>
    <cellStyle name="Good 24 2 2" xfId="36342" xr:uid="{00000000-0005-0000-0000-0000588D0000}"/>
    <cellStyle name="Good 24 2 2 2" xfId="36343" xr:uid="{00000000-0005-0000-0000-0000598D0000}"/>
    <cellStyle name="Good 24 2 2 2 2" xfId="36344" xr:uid="{00000000-0005-0000-0000-00005A8D0000}"/>
    <cellStyle name="Good 24 2 2 2_Essbase BS Tax Accounts EOY" xfId="36345" xr:uid="{00000000-0005-0000-0000-00005B8D0000}"/>
    <cellStyle name="Good 24 2 2_Essbase BS Tax Accounts EOY" xfId="36346" xr:uid="{00000000-0005-0000-0000-00005C8D0000}"/>
    <cellStyle name="Good 24 2 3" xfId="36347" xr:uid="{00000000-0005-0000-0000-00005D8D0000}"/>
    <cellStyle name="Good 24 2 3 2" xfId="36348" xr:uid="{00000000-0005-0000-0000-00005E8D0000}"/>
    <cellStyle name="Good 24 2 3_Essbase BS Tax Accounts EOY" xfId="36349" xr:uid="{00000000-0005-0000-0000-00005F8D0000}"/>
    <cellStyle name="Good 24 2 4" xfId="36350" xr:uid="{00000000-0005-0000-0000-0000608D0000}"/>
    <cellStyle name="Good 24 2 5" xfId="36351" xr:uid="{00000000-0005-0000-0000-0000618D0000}"/>
    <cellStyle name="Good 24 2 6" xfId="36352" xr:uid="{00000000-0005-0000-0000-0000628D0000}"/>
    <cellStyle name="Good 24 2 7" xfId="36353" xr:uid="{00000000-0005-0000-0000-0000638D0000}"/>
    <cellStyle name="Good 24 2 8" xfId="36354" xr:uid="{00000000-0005-0000-0000-0000648D0000}"/>
    <cellStyle name="Good 24 2_Essbase BS Tax Accounts EOY" xfId="36355" xr:uid="{00000000-0005-0000-0000-0000658D0000}"/>
    <cellStyle name="Good 24 3" xfId="36356" xr:uid="{00000000-0005-0000-0000-0000668D0000}"/>
    <cellStyle name="Good 24 3 2" xfId="36357" xr:uid="{00000000-0005-0000-0000-0000678D0000}"/>
    <cellStyle name="Good 24 3 2 2" xfId="36358" xr:uid="{00000000-0005-0000-0000-0000688D0000}"/>
    <cellStyle name="Good 24 3 2_Essbase BS Tax Accounts EOY" xfId="36359" xr:uid="{00000000-0005-0000-0000-0000698D0000}"/>
    <cellStyle name="Good 24 3 3" xfId="36360" xr:uid="{00000000-0005-0000-0000-00006A8D0000}"/>
    <cellStyle name="Good 24 3 4" xfId="36361" xr:uid="{00000000-0005-0000-0000-00006B8D0000}"/>
    <cellStyle name="Good 24 3_Essbase BS Tax Accounts EOY" xfId="36362" xr:uid="{00000000-0005-0000-0000-00006C8D0000}"/>
    <cellStyle name="Good 24 4" xfId="36363" xr:uid="{00000000-0005-0000-0000-00006D8D0000}"/>
    <cellStyle name="Good 24 4 2" xfId="36364" xr:uid="{00000000-0005-0000-0000-00006E8D0000}"/>
    <cellStyle name="Good 24 4_Essbase BS Tax Accounts EOY" xfId="36365" xr:uid="{00000000-0005-0000-0000-00006F8D0000}"/>
    <cellStyle name="Good 24 5" xfId="36366" xr:uid="{00000000-0005-0000-0000-0000708D0000}"/>
    <cellStyle name="Good 24 5 2" xfId="36367" xr:uid="{00000000-0005-0000-0000-0000718D0000}"/>
    <cellStyle name="Good 24 5_Essbase BS Tax Accounts EOY" xfId="36368" xr:uid="{00000000-0005-0000-0000-0000728D0000}"/>
    <cellStyle name="Good 24 6" xfId="36369" xr:uid="{00000000-0005-0000-0000-0000738D0000}"/>
    <cellStyle name="Good 24 7" xfId="36370" xr:uid="{00000000-0005-0000-0000-0000748D0000}"/>
    <cellStyle name="Good 24 8" xfId="36371" xr:uid="{00000000-0005-0000-0000-0000758D0000}"/>
    <cellStyle name="Good 24_Basis Detail" xfId="36372" xr:uid="{00000000-0005-0000-0000-0000768D0000}"/>
    <cellStyle name="Good 25" xfId="36373" xr:uid="{00000000-0005-0000-0000-0000778D0000}"/>
    <cellStyle name="Good 25 2" xfId="36374" xr:uid="{00000000-0005-0000-0000-0000788D0000}"/>
    <cellStyle name="Good 25 2 2" xfId="36375" xr:uid="{00000000-0005-0000-0000-0000798D0000}"/>
    <cellStyle name="Good 25 2 2 2" xfId="36376" xr:uid="{00000000-0005-0000-0000-00007A8D0000}"/>
    <cellStyle name="Good 25 2 2_Essbase BS Tax Accounts EOY" xfId="36377" xr:uid="{00000000-0005-0000-0000-00007B8D0000}"/>
    <cellStyle name="Good 25 2 3" xfId="36378" xr:uid="{00000000-0005-0000-0000-00007C8D0000}"/>
    <cellStyle name="Good 25 2 4" xfId="36379" xr:uid="{00000000-0005-0000-0000-00007D8D0000}"/>
    <cellStyle name="Good 25 2 5" xfId="36380" xr:uid="{00000000-0005-0000-0000-00007E8D0000}"/>
    <cellStyle name="Good 25 2_Essbase BS Tax Accounts EOY" xfId="36381" xr:uid="{00000000-0005-0000-0000-00007F8D0000}"/>
    <cellStyle name="Good 25 3" xfId="36382" xr:uid="{00000000-0005-0000-0000-0000808D0000}"/>
    <cellStyle name="Good 25 3 2" xfId="36383" xr:uid="{00000000-0005-0000-0000-0000818D0000}"/>
    <cellStyle name="Good 25 3 2 2" xfId="36384" xr:uid="{00000000-0005-0000-0000-0000828D0000}"/>
    <cellStyle name="Good 25 3 2_Essbase BS Tax Accounts EOY" xfId="36385" xr:uid="{00000000-0005-0000-0000-0000838D0000}"/>
    <cellStyle name="Good 25 3 3" xfId="36386" xr:uid="{00000000-0005-0000-0000-0000848D0000}"/>
    <cellStyle name="Good 25 3 4" xfId="36387" xr:uid="{00000000-0005-0000-0000-0000858D0000}"/>
    <cellStyle name="Good 25 3_Essbase BS Tax Accounts EOY" xfId="36388" xr:uid="{00000000-0005-0000-0000-0000868D0000}"/>
    <cellStyle name="Good 25 4" xfId="36389" xr:uid="{00000000-0005-0000-0000-0000878D0000}"/>
    <cellStyle name="Good 25 4 2" xfId="36390" xr:uid="{00000000-0005-0000-0000-0000888D0000}"/>
    <cellStyle name="Good 25 4_Essbase BS Tax Accounts EOY" xfId="36391" xr:uid="{00000000-0005-0000-0000-0000898D0000}"/>
    <cellStyle name="Good 25 5" xfId="36392" xr:uid="{00000000-0005-0000-0000-00008A8D0000}"/>
    <cellStyle name="Good 25 6" xfId="36393" xr:uid="{00000000-0005-0000-0000-00008B8D0000}"/>
    <cellStyle name="Good 25 7" xfId="36394" xr:uid="{00000000-0005-0000-0000-00008C8D0000}"/>
    <cellStyle name="Good 25_Essbase BS Tax Accounts EOY" xfId="36395" xr:uid="{00000000-0005-0000-0000-00008D8D0000}"/>
    <cellStyle name="Good 26" xfId="36396" xr:uid="{00000000-0005-0000-0000-00008E8D0000}"/>
    <cellStyle name="Good 26 2" xfId="36397" xr:uid="{00000000-0005-0000-0000-00008F8D0000}"/>
    <cellStyle name="Good 26 2 2" xfId="36398" xr:uid="{00000000-0005-0000-0000-0000908D0000}"/>
    <cellStyle name="Good 26 2 2 2" xfId="36399" xr:uid="{00000000-0005-0000-0000-0000918D0000}"/>
    <cellStyle name="Good 26 2 2_Essbase BS Tax Accounts EOY" xfId="36400" xr:uid="{00000000-0005-0000-0000-0000928D0000}"/>
    <cellStyle name="Good 26 2 3" xfId="36401" xr:uid="{00000000-0005-0000-0000-0000938D0000}"/>
    <cellStyle name="Good 26 2_Essbase BS Tax Accounts EOY" xfId="36402" xr:uid="{00000000-0005-0000-0000-0000948D0000}"/>
    <cellStyle name="Good 26 3" xfId="36403" xr:uid="{00000000-0005-0000-0000-0000958D0000}"/>
    <cellStyle name="Good 26 3 2" xfId="36404" xr:uid="{00000000-0005-0000-0000-0000968D0000}"/>
    <cellStyle name="Good 26 3_Essbase BS Tax Accounts EOY" xfId="36405" xr:uid="{00000000-0005-0000-0000-0000978D0000}"/>
    <cellStyle name="Good 26 4" xfId="36406" xr:uid="{00000000-0005-0000-0000-0000988D0000}"/>
    <cellStyle name="Good 26 5" xfId="36407" xr:uid="{00000000-0005-0000-0000-0000998D0000}"/>
    <cellStyle name="Good 26 6" xfId="36408" xr:uid="{00000000-0005-0000-0000-00009A8D0000}"/>
    <cellStyle name="Good 26 7" xfId="36409" xr:uid="{00000000-0005-0000-0000-00009B8D0000}"/>
    <cellStyle name="Good 26_Essbase BS Tax Accounts EOY" xfId="36410" xr:uid="{00000000-0005-0000-0000-00009C8D0000}"/>
    <cellStyle name="Good 27" xfId="36411" xr:uid="{00000000-0005-0000-0000-00009D8D0000}"/>
    <cellStyle name="Good 27 2" xfId="36412" xr:uid="{00000000-0005-0000-0000-00009E8D0000}"/>
    <cellStyle name="Good 27 2 2" xfId="36413" xr:uid="{00000000-0005-0000-0000-00009F8D0000}"/>
    <cellStyle name="Good 27 2 2 2" xfId="36414" xr:uid="{00000000-0005-0000-0000-0000A08D0000}"/>
    <cellStyle name="Good 27 2 2_Essbase BS Tax Accounts EOY" xfId="36415" xr:uid="{00000000-0005-0000-0000-0000A18D0000}"/>
    <cellStyle name="Good 27 2_Essbase BS Tax Accounts EOY" xfId="36416" xr:uid="{00000000-0005-0000-0000-0000A28D0000}"/>
    <cellStyle name="Good 27 3" xfId="36417" xr:uid="{00000000-0005-0000-0000-0000A38D0000}"/>
    <cellStyle name="Good 27 3 2" xfId="36418" xr:uid="{00000000-0005-0000-0000-0000A48D0000}"/>
    <cellStyle name="Good 27 3_Essbase BS Tax Accounts EOY" xfId="36419" xr:uid="{00000000-0005-0000-0000-0000A58D0000}"/>
    <cellStyle name="Good 27 4" xfId="36420" xr:uid="{00000000-0005-0000-0000-0000A68D0000}"/>
    <cellStyle name="Good 27 5" xfId="36421" xr:uid="{00000000-0005-0000-0000-0000A78D0000}"/>
    <cellStyle name="Good 27 6" xfId="36422" xr:uid="{00000000-0005-0000-0000-0000A88D0000}"/>
    <cellStyle name="Good 27_Essbase BS Tax Accounts EOY" xfId="36423" xr:uid="{00000000-0005-0000-0000-0000A98D0000}"/>
    <cellStyle name="Good 28" xfId="36424" xr:uid="{00000000-0005-0000-0000-0000AA8D0000}"/>
    <cellStyle name="Good 28 2" xfId="36425" xr:uid="{00000000-0005-0000-0000-0000AB8D0000}"/>
    <cellStyle name="Good 28 2 2" xfId="36426" xr:uid="{00000000-0005-0000-0000-0000AC8D0000}"/>
    <cellStyle name="Good 28 2_Essbase BS Tax Accounts EOY" xfId="36427" xr:uid="{00000000-0005-0000-0000-0000AD8D0000}"/>
    <cellStyle name="Good 28_Essbase BS Tax Accounts EOY" xfId="36428" xr:uid="{00000000-0005-0000-0000-0000AE8D0000}"/>
    <cellStyle name="Good 29" xfId="36429" xr:uid="{00000000-0005-0000-0000-0000AF8D0000}"/>
    <cellStyle name="Good 29 2" xfId="36430" xr:uid="{00000000-0005-0000-0000-0000B08D0000}"/>
    <cellStyle name="Good 29 2 2" xfId="36431" xr:uid="{00000000-0005-0000-0000-0000B18D0000}"/>
    <cellStyle name="Good 29 2_Essbase BS Tax Accounts EOY" xfId="36432" xr:uid="{00000000-0005-0000-0000-0000B28D0000}"/>
    <cellStyle name="Good 29_Essbase BS Tax Accounts EOY" xfId="36433" xr:uid="{00000000-0005-0000-0000-0000B38D0000}"/>
    <cellStyle name="Good 3" xfId="36434" xr:uid="{00000000-0005-0000-0000-0000B48D0000}"/>
    <cellStyle name="Good 3 2" xfId="36435" xr:uid="{00000000-0005-0000-0000-0000B58D0000}"/>
    <cellStyle name="Good 3 2 2" xfId="36436" xr:uid="{00000000-0005-0000-0000-0000B68D0000}"/>
    <cellStyle name="Good 3 2 2 2" xfId="36437" xr:uid="{00000000-0005-0000-0000-0000B78D0000}"/>
    <cellStyle name="Good 3 2 2 2 2" xfId="36438" xr:uid="{00000000-0005-0000-0000-0000B88D0000}"/>
    <cellStyle name="Good 3 2 2 2_Essbase BS Tax Accounts EOY" xfId="36439" xr:uid="{00000000-0005-0000-0000-0000B98D0000}"/>
    <cellStyle name="Good 3 2 2_Essbase BS Tax Accounts EOY" xfId="36440" xr:uid="{00000000-0005-0000-0000-0000BA8D0000}"/>
    <cellStyle name="Good 3 2 3" xfId="36441" xr:uid="{00000000-0005-0000-0000-0000BB8D0000}"/>
    <cellStyle name="Good 3 2 3 2" xfId="36442" xr:uid="{00000000-0005-0000-0000-0000BC8D0000}"/>
    <cellStyle name="Good 3 2 3 2 2" xfId="36443" xr:uid="{00000000-0005-0000-0000-0000BD8D0000}"/>
    <cellStyle name="Good 3 2 3 2_Essbase BS Tax Accounts EOY" xfId="36444" xr:uid="{00000000-0005-0000-0000-0000BE8D0000}"/>
    <cellStyle name="Good 3 2 3_Essbase BS Tax Accounts EOY" xfId="36445" xr:uid="{00000000-0005-0000-0000-0000BF8D0000}"/>
    <cellStyle name="Good 3 2 4" xfId="36446" xr:uid="{00000000-0005-0000-0000-0000C08D0000}"/>
    <cellStyle name="Good 3 2 4 2" xfId="36447" xr:uid="{00000000-0005-0000-0000-0000C18D0000}"/>
    <cellStyle name="Good 3 2 4_Essbase BS Tax Accounts EOY" xfId="36448" xr:uid="{00000000-0005-0000-0000-0000C28D0000}"/>
    <cellStyle name="Good 3 2 5" xfId="36449" xr:uid="{00000000-0005-0000-0000-0000C38D0000}"/>
    <cellStyle name="Good 3 2 6" xfId="36450" xr:uid="{00000000-0005-0000-0000-0000C48D0000}"/>
    <cellStyle name="Good 3 2 7" xfId="36451" xr:uid="{00000000-0005-0000-0000-0000C58D0000}"/>
    <cellStyle name="Good 3 2_Essbase BS Tax Accounts EOY" xfId="36452" xr:uid="{00000000-0005-0000-0000-0000C68D0000}"/>
    <cellStyle name="Good 3 3" xfId="36453" xr:uid="{00000000-0005-0000-0000-0000C78D0000}"/>
    <cellStyle name="Good 3 3 2" xfId="36454" xr:uid="{00000000-0005-0000-0000-0000C88D0000}"/>
    <cellStyle name="Good 3 3 2 2" xfId="36455" xr:uid="{00000000-0005-0000-0000-0000C98D0000}"/>
    <cellStyle name="Good 3 3 2_Essbase BS Tax Accounts EOY" xfId="36456" xr:uid="{00000000-0005-0000-0000-0000CA8D0000}"/>
    <cellStyle name="Good 3 3 3" xfId="36457" xr:uid="{00000000-0005-0000-0000-0000CB8D0000}"/>
    <cellStyle name="Good 3 3_Essbase BS Tax Accounts EOY" xfId="36458" xr:uid="{00000000-0005-0000-0000-0000CC8D0000}"/>
    <cellStyle name="Good 3 4" xfId="36459" xr:uid="{00000000-0005-0000-0000-0000CD8D0000}"/>
    <cellStyle name="Good 3 4 2" xfId="36460" xr:uid="{00000000-0005-0000-0000-0000CE8D0000}"/>
    <cellStyle name="Good 3 4_Essbase BS Tax Accounts EOY" xfId="36461" xr:uid="{00000000-0005-0000-0000-0000CF8D0000}"/>
    <cellStyle name="Good 3 5" xfId="36462" xr:uid="{00000000-0005-0000-0000-0000D08D0000}"/>
    <cellStyle name="Good 3_Essbase BS Tax Accounts EOY" xfId="36463" xr:uid="{00000000-0005-0000-0000-0000D18D0000}"/>
    <cellStyle name="Good 30" xfId="36464" xr:uid="{00000000-0005-0000-0000-0000D28D0000}"/>
    <cellStyle name="Good 30 2" xfId="36465" xr:uid="{00000000-0005-0000-0000-0000D38D0000}"/>
    <cellStyle name="Good 30 2 2" xfId="36466" xr:uid="{00000000-0005-0000-0000-0000D48D0000}"/>
    <cellStyle name="Good 30 2_Essbase BS Tax Accounts EOY" xfId="36467" xr:uid="{00000000-0005-0000-0000-0000D58D0000}"/>
    <cellStyle name="Good 30_Essbase BS Tax Accounts EOY" xfId="36468" xr:uid="{00000000-0005-0000-0000-0000D68D0000}"/>
    <cellStyle name="Good 31" xfId="36469" xr:uid="{00000000-0005-0000-0000-0000D78D0000}"/>
    <cellStyle name="Good 31 2" xfId="36470" xr:uid="{00000000-0005-0000-0000-0000D88D0000}"/>
    <cellStyle name="Good 31 2 2" xfId="36471" xr:uid="{00000000-0005-0000-0000-0000D98D0000}"/>
    <cellStyle name="Good 31 2_Essbase BS Tax Accounts EOY" xfId="36472" xr:uid="{00000000-0005-0000-0000-0000DA8D0000}"/>
    <cellStyle name="Good 31_Essbase BS Tax Accounts EOY" xfId="36473" xr:uid="{00000000-0005-0000-0000-0000DB8D0000}"/>
    <cellStyle name="Good 32" xfId="36474" xr:uid="{00000000-0005-0000-0000-0000DC8D0000}"/>
    <cellStyle name="Good 32 2" xfId="36475" xr:uid="{00000000-0005-0000-0000-0000DD8D0000}"/>
    <cellStyle name="Good 32 2 2" xfId="36476" xr:uid="{00000000-0005-0000-0000-0000DE8D0000}"/>
    <cellStyle name="Good 32 2_Essbase BS Tax Accounts EOY" xfId="36477" xr:uid="{00000000-0005-0000-0000-0000DF8D0000}"/>
    <cellStyle name="Good 32_Essbase BS Tax Accounts EOY" xfId="36478" xr:uid="{00000000-0005-0000-0000-0000E08D0000}"/>
    <cellStyle name="Good 33" xfId="36479" xr:uid="{00000000-0005-0000-0000-0000E18D0000}"/>
    <cellStyle name="Good 33 2" xfId="36480" xr:uid="{00000000-0005-0000-0000-0000E28D0000}"/>
    <cellStyle name="Good 33 2 2" xfId="36481" xr:uid="{00000000-0005-0000-0000-0000E38D0000}"/>
    <cellStyle name="Good 33 2_Essbase BS Tax Accounts EOY" xfId="36482" xr:uid="{00000000-0005-0000-0000-0000E48D0000}"/>
    <cellStyle name="Good 33_Essbase BS Tax Accounts EOY" xfId="36483" xr:uid="{00000000-0005-0000-0000-0000E58D0000}"/>
    <cellStyle name="Good 34" xfId="36484" xr:uid="{00000000-0005-0000-0000-0000E68D0000}"/>
    <cellStyle name="Good 34 2" xfId="36485" xr:uid="{00000000-0005-0000-0000-0000E78D0000}"/>
    <cellStyle name="Good 34 2 2" xfId="36486" xr:uid="{00000000-0005-0000-0000-0000E88D0000}"/>
    <cellStyle name="Good 34 2_Essbase BS Tax Accounts EOY" xfId="36487" xr:uid="{00000000-0005-0000-0000-0000E98D0000}"/>
    <cellStyle name="Good 34_Essbase BS Tax Accounts EOY" xfId="36488" xr:uid="{00000000-0005-0000-0000-0000EA8D0000}"/>
    <cellStyle name="Good 35" xfId="36489" xr:uid="{00000000-0005-0000-0000-0000EB8D0000}"/>
    <cellStyle name="Good 35 2" xfId="36490" xr:uid="{00000000-0005-0000-0000-0000EC8D0000}"/>
    <cellStyle name="Good 35 2 2" xfId="36491" xr:uid="{00000000-0005-0000-0000-0000ED8D0000}"/>
    <cellStyle name="Good 35 2_Essbase BS Tax Accounts EOY" xfId="36492" xr:uid="{00000000-0005-0000-0000-0000EE8D0000}"/>
    <cellStyle name="Good 35_Essbase BS Tax Accounts EOY" xfId="36493" xr:uid="{00000000-0005-0000-0000-0000EF8D0000}"/>
    <cellStyle name="Good 36" xfId="36494" xr:uid="{00000000-0005-0000-0000-0000F08D0000}"/>
    <cellStyle name="Good 36 2" xfId="36495" xr:uid="{00000000-0005-0000-0000-0000F18D0000}"/>
    <cellStyle name="Good 36 2 2" xfId="36496" xr:uid="{00000000-0005-0000-0000-0000F28D0000}"/>
    <cellStyle name="Good 36 2_Essbase BS Tax Accounts EOY" xfId="36497" xr:uid="{00000000-0005-0000-0000-0000F38D0000}"/>
    <cellStyle name="Good 36_Essbase BS Tax Accounts EOY" xfId="36498" xr:uid="{00000000-0005-0000-0000-0000F48D0000}"/>
    <cellStyle name="Good 37" xfId="36499" xr:uid="{00000000-0005-0000-0000-0000F58D0000}"/>
    <cellStyle name="Good 37 2" xfId="36500" xr:uid="{00000000-0005-0000-0000-0000F68D0000}"/>
    <cellStyle name="Good 37 2 2" xfId="36501" xr:uid="{00000000-0005-0000-0000-0000F78D0000}"/>
    <cellStyle name="Good 37 2_Essbase BS Tax Accounts EOY" xfId="36502" xr:uid="{00000000-0005-0000-0000-0000F88D0000}"/>
    <cellStyle name="Good 37_Essbase BS Tax Accounts EOY" xfId="36503" xr:uid="{00000000-0005-0000-0000-0000F98D0000}"/>
    <cellStyle name="Good 38" xfId="36504" xr:uid="{00000000-0005-0000-0000-0000FA8D0000}"/>
    <cellStyle name="Good 38 2" xfId="36505" xr:uid="{00000000-0005-0000-0000-0000FB8D0000}"/>
    <cellStyle name="Good 38 2 2" xfId="36506" xr:uid="{00000000-0005-0000-0000-0000FC8D0000}"/>
    <cellStyle name="Good 38 2_Essbase BS Tax Accounts EOY" xfId="36507" xr:uid="{00000000-0005-0000-0000-0000FD8D0000}"/>
    <cellStyle name="Good 38_Essbase BS Tax Accounts EOY" xfId="36508" xr:uid="{00000000-0005-0000-0000-0000FE8D0000}"/>
    <cellStyle name="Good 39" xfId="36509" xr:uid="{00000000-0005-0000-0000-0000FF8D0000}"/>
    <cellStyle name="Good 39 2" xfId="36510" xr:uid="{00000000-0005-0000-0000-0000008E0000}"/>
    <cellStyle name="Good 39 2 2" xfId="36511" xr:uid="{00000000-0005-0000-0000-0000018E0000}"/>
    <cellStyle name="Good 39 2_Essbase BS Tax Accounts EOY" xfId="36512" xr:uid="{00000000-0005-0000-0000-0000028E0000}"/>
    <cellStyle name="Good 39_Essbase BS Tax Accounts EOY" xfId="36513" xr:uid="{00000000-0005-0000-0000-0000038E0000}"/>
    <cellStyle name="Good 4" xfId="36514" xr:uid="{00000000-0005-0000-0000-0000048E0000}"/>
    <cellStyle name="Good 4 2" xfId="36515" xr:uid="{00000000-0005-0000-0000-0000058E0000}"/>
    <cellStyle name="Good 4 2 2" xfId="36516" xr:uid="{00000000-0005-0000-0000-0000068E0000}"/>
    <cellStyle name="Good 4 2 2 2" xfId="36517" xr:uid="{00000000-0005-0000-0000-0000078E0000}"/>
    <cellStyle name="Good 4 2 2 2 2" xfId="36518" xr:uid="{00000000-0005-0000-0000-0000088E0000}"/>
    <cellStyle name="Good 4 2 2 2_Essbase BS Tax Accounts EOY" xfId="36519" xr:uid="{00000000-0005-0000-0000-0000098E0000}"/>
    <cellStyle name="Good 4 2 2 3" xfId="36520" xr:uid="{00000000-0005-0000-0000-00000A8E0000}"/>
    <cellStyle name="Good 4 2 2_Essbase BS Tax Accounts EOY" xfId="36521" xr:uid="{00000000-0005-0000-0000-00000B8E0000}"/>
    <cellStyle name="Good 4 2 3" xfId="36522" xr:uid="{00000000-0005-0000-0000-00000C8E0000}"/>
    <cellStyle name="Good 4 2 3 2" xfId="36523" xr:uid="{00000000-0005-0000-0000-00000D8E0000}"/>
    <cellStyle name="Good 4 2 3 2 2" xfId="36524" xr:uid="{00000000-0005-0000-0000-00000E8E0000}"/>
    <cellStyle name="Good 4 2 3 2_Essbase BS Tax Accounts EOY" xfId="36525" xr:uid="{00000000-0005-0000-0000-00000F8E0000}"/>
    <cellStyle name="Good 4 2 3_Essbase BS Tax Accounts EOY" xfId="36526" xr:uid="{00000000-0005-0000-0000-0000108E0000}"/>
    <cellStyle name="Good 4 2 4" xfId="36527" xr:uid="{00000000-0005-0000-0000-0000118E0000}"/>
    <cellStyle name="Good 4 2 4 2" xfId="36528" xr:uid="{00000000-0005-0000-0000-0000128E0000}"/>
    <cellStyle name="Good 4 2 4_Essbase BS Tax Accounts EOY" xfId="36529" xr:uid="{00000000-0005-0000-0000-0000138E0000}"/>
    <cellStyle name="Good 4 2 5" xfId="36530" xr:uid="{00000000-0005-0000-0000-0000148E0000}"/>
    <cellStyle name="Good 4 2 6" xfId="36531" xr:uid="{00000000-0005-0000-0000-0000158E0000}"/>
    <cellStyle name="Good 4 2 7" xfId="36532" xr:uid="{00000000-0005-0000-0000-0000168E0000}"/>
    <cellStyle name="Good 4 2 8" xfId="36533" xr:uid="{00000000-0005-0000-0000-0000178E0000}"/>
    <cellStyle name="Good 4 2_Essbase BS Tax Accounts EOY" xfId="36534" xr:uid="{00000000-0005-0000-0000-0000188E0000}"/>
    <cellStyle name="Good 4 3" xfId="36535" xr:uid="{00000000-0005-0000-0000-0000198E0000}"/>
    <cellStyle name="Good 4 3 2" xfId="36536" xr:uid="{00000000-0005-0000-0000-00001A8E0000}"/>
    <cellStyle name="Good 4 3 2 2" xfId="36537" xr:uid="{00000000-0005-0000-0000-00001B8E0000}"/>
    <cellStyle name="Good 4 3 2_Essbase BS Tax Accounts EOY" xfId="36538" xr:uid="{00000000-0005-0000-0000-00001C8E0000}"/>
    <cellStyle name="Good 4 3 3" xfId="36539" xr:uid="{00000000-0005-0000-0000-00001D8E0000}"/>
    <cellStyle name="Good 4 3_Essbase BS Tax Accounts EOY" xfId="36540" xr:uid="{00000000-0005-0000-0000-00001E8E0000}"/>
    <cellStyle name="Good 4 4" xfId="36541" xr:uid="{00000000-0005-0000-0000-00001F8E0000}"/>
    <cellStyle name="Good 4 4 2" xfId="36542" xr:uid="{00000000-0005-0000-0000-0000208E0000}"/>
    <cellStyle name="Good 4 4_Essbase BS Tax Accounts EOY" xfId="36543" xr:uid="{00000000-0005-0000-0000-0000218E0000}"/>
    <cellStyle name="Good 4 5" xfId="36544" xr:uid="{00000000-0005-0000-0000-0000228E0000}"/>
    <cellStyle name="Good 4_Essbase BS Tax Accounts EOY" xfId="36545" xr:uid="{00000000-0005-0000-0000-0000238E0000}"/>
    <cellStyle name="Good 40" xfId="36546" xr:uid="{00000000-0005-0000-0000-0000248E0000}"/>
    <cellStyle name="Good 40 2" xfId="36547" xr:uid="{00000000-0005-0000-0000-0000258E0000}"/>
    <cellStyle name="Good 40 2 2" xfId="36548" xr:uid="{00000000-0005-0000-0000-0000268E0000}"/>
    <cellStyle name="Good 40 2_Essbase BS Tax Accounts EOY" xfId="36549" xr:uid="{00000000-0005-0000-0000-0000278E0000}"/>
    <cellStyle name="Good 40_Essbase BS Tax Accounts EOY" xfId="36550" xr:uid="{00000000-0005-0000-0000-0000288E0000}"/>
    <cellStyle name="Good 41" xfId="36551" xr:uid="{00000000-0005-0000-0000-0000298E0000}"/>
    <cellStyle name="Good 41 2" xfId="36552" xr:uid="{00000000-0005-0000-0000-00002A8E0000}"/>
    <cellStyle name="Good 41 2 2" xfId="36553" xr:uid="{00000000-0005-0000-0000-00002B8E0000}"/>
    <cellStyle name="Good 41 2_Essbase BS Tax Accounts EOY" xfId="36554" xr:uid="{00000000-0005-0000-0000-00002C8E0000}"/>
    <cellStyle name="Good 41_Essbase BS Tax Accounts EOY" xfId="36555" xr:uid="{00000000-0005-0000-0000-00002D8E0000}"/>
    <cellStyle name="Good 42" xfId="36556" xr:uid="{00000000-0005-0000-0000-00002E8E0000}"/>
    <cellStyle name="Good 42 2" xfId="36557" xr:uid="{00000000-0005-0000-0000-00002F8E0000}"/>
    <cellStyle name="Good 42 2 2" xfId="36558" xr:uid="{00000000-0005-0000-0000-0000308E0000}"/>
    <cellStyle name="Good 42 2_Essbase BS Tax Accounts EOY" xfId="36559" xr:uid="{00000000-0005-0000-0000-0000318E0000}"/>
    <cellStyle name="Good 42_Essbase BS Tax Accounts EOY" xfId="36560" xr:uid="{00000000-0005-0000-0000-0000328E0000}"/>
    <cellStyle name="Good 43" xfId="36561" xr:uid="{00000000-0005-0000-0000-0000338E0000}"/>
    <cellStyle name="Good 43 2" xfId="36562" xr:uid="{00000000-0005-0000-0000-0000348E0000}"/>
    <cellStyle name="Good 43 2 2" xfId="36563" xr:uid="{00000000-0005-0000-0000-0000358E0000}"/>
    <cellStyle name="Good 43 2_Essbase BS Tax Accounts EOY" xfId="36564" xr:uid="{00000000-0005-0000-0000-0000368E0000}"/>
    <cellStyle name="Good 43_Essbase BS Tax Accounts EOY" xfId="36565" xr:uid="{00000000-0005-0000-0000-0000378E0000}"/>
    <cellStyle name="Good 44" xfId="36566" xr:uid="{00000000-0005-0000-0000-0000388E0000}"/>
    <cellStyle name="Good 44 2" xfId="36567" xr:uid="{00000000-0005-0000-0000-0000398E0000}"/>
    <cellStyle name="Good 44 2 2" xfId="36568" xr:uid="{00000000-0005-0000-0000-00003A8E0000}"/>
    <cellStyle name="Good 44 2_Essbase BS Tax Accounts EOY" xfId="36569" xr:uid="{00000000-0005-0000-0000-00003B8E0000}"/>
    <cellStyle name="Good 44_Essbase BS Tax Accounts EOY" xfId="36570" xr:uid="{00000000-0005-0000-0000-00003C8E0000}"/>
    <cellStyle name="Good 45" xfId="36571" xr:uid="{00000000-0005-0000-0000-00003D8E0000}"/>
    <cellStyle name="Good 45 2" xfId="36572" xr:uid="{00000000-0005-0000-0000-00003E8E0000}"/>
    <cellStyle name="Good 45 2 2" xfId="36573" xr:uid="{00000000-0005-0000-0000-00003F8E0000}"/>
    <cellStyle name="Good 45 2_Essbase BS Tax Accounts EOY" xfId="36574" xr:uid="{00000000-0005-0000-0000-0000408E0000}"/>
    <cellStyle name="Good 45_Essbase BS Tax Accounts EOY" xfId="36575" xr:uid="{00000000-0005-0000-0000-0000418E0000}"/>
    <cellStyle name="Good 46" xfId="36576" xr:uid="{00000000-0005-0000-0000-0000428E0000}"/>
    <cellStyle name="Good 46 2" xfId="36577" xr:uid="{00000000-0005-0000-0000-0000438E0000}"/>
    <cellStyle name="Good 46 2 2" xfId="36578" xr:uid="{00000000-0005-0000-0000-0000448E0000}"/>
    <cellStyle name="Good 46 2_Essbase BS Tax Accounts EOY" xfId="36579" xr:uid="{00000000-0005-0000-0000-0000458E0000}"/>
    <cellStyle name="Good 46_Essbase BS Tax Accounts EOY" xfId="36580" xr:uid="{00000000-0005-0000-0000-0000468E0000}"/>
    <cellStyle name="Good 47" xfId="36581" xr:uid="{00000000-0005-0000-0000-0000478E0000}"/>
    <cellStyle name="Good 47 2" xfId="36582" xr:uid="{00000000-0005-0000-0000-0000488E0000}"/>
    <cellStyle name="Good 47 2 2" xfId="36583" xr:uid="{00000000-0005-0000-0000-0000498E0000}"/>
    <cellStyle name="Good 47 2_Essbase BS Tax Accounts EOY" xfId="36584" xr:uid="{00000000-0005-0000-0000-00004A8E0000}"/>
    <cellStyle name="Good 47_Essbase BS Tax Accounts EOY" xfId="36585" xr:uid="{00000000-0005-0000-0000-00004B8E0000}"/>
    <cellStyle name="Good 48" xfId="36586" xr:uid="{00000000-0005-0000-0000-00004C8E0000}"/>
    <cellStyle name="Good 48 2" xfId="36587" xr:uid="{00000000-0005-0000-0000-00004D8E0000}"/>
    <cellStyle name="Good 48 2 2" xfId="36588" xr:uid="{00000000-0005-0000-0000-00004E8E0000}"/>
    <cellStyle name="Good 48 2_Essbase BS Tax Accounts EOY" xfId="36589" xr:uid="{00000000-0005-0000-0000-00004F8E0000}"/>
    <cellStyle name="Good 48_Essbase BS Tax Accounts EOY" xfId="36590" xr:uid="{00000000-0005-0000-0000-0000508E0000}"/>
    <cellStyle name="Good 49" xfId="36591" xr:uid="{00000000-0005-0000-0000-0000518E0000}"/>
    <cellStyle name="Good 49 2" xfId="36592" xr:uid="{00000000-0005-0000-0000-0000528E0000}"/>
    <cellStyle name="Good 49 2 2" xfId="36593" xr:uid="{00000000-0005-0000-0000-0000538E0000}"/>
    <cellStyle name="Good 49 2_Essbase BS Tax Accounts EOY" xfId="36594" xr:uid="{00000000-0005-0000-0000-0000548E0000}"/>
    <cellStyle name="Good 49_Essbase BS Tax Accounts EOY" xfId="36595" xr:uid="{00000000-0005-0000-0000-0000558E0000}"/>
    <cellStyle name="Good 5" xfId="36596" xr:uid="{00000000-0005-0000-0000-0000568E0000}"/>
    <cellStyle name="Good 5 2" xfId="36597" xr:uid="{00000000-0005-0000-0000-0000578E0000}"/>
    <cellStyle name="Good 5 2 2" xfId="36598" xr:uid="{00000000-0005-0000-0000-0000588E0000}"/>
    <cellStyle name="Good 5 2 2 2" xfId="36599" xr:uid="{00000000-0005-0000-0000-0000598E0000}"/>
    <cellStyle name="Good 5 2 2 2 2" xfId="36600" xr:uid="{00000000-0005-0000-0000-00005A8E0000}"/>
    <cellStyle name="Good 5 2 2 2_Essbase BS Tax Accounts EOY" xfId="36601" xr:uid="{00000000-0005-0000-0000-00005B8E0000}"/>
    <cellStyle name="Good 5 2 2_Essbase BS Tax Accounts EOY" xfId="36602" xr:uid="{00000000-0005-0000-0000-00005C8E0000}"/>
    <cellStyle name="Good 5 2 3" xfId="36603" xr:uid="{00000000-0005-0000-0000-00005D8E0000}"/>
    <cellStyle name="Good 5 2 3 2" xfId="36604" xr:uid="{00000000-0005-0000-0000-00005E8E0000}"/>
    <cellStyle name="Good 5 2 3 2 2" xfId="36605" xr:uid="{00000000-0005-0000-0000-00005F8E0000}"/>
    <cellStyle name="Good 5 2 3 2_Essbase BS Tax Accounts EOY" xfId="36606" xr:uid="{00000000-0005-0000-0000-0000608E0000}"/>
    <cellStyle name="Good 5 2 3_Essbase BS Tax Accounts EOY" xfId="36607" xr:uid="{00000000-0005-0000-0000-0000618E0000}"/>
    <cellStyle name="Good 5 2 4" xfId="36608" xr:uid="{00000000-0005-0000-0000-0000628E0000}"/>
    <cellStyle name="Good 5 2 4 2" xfId="36609" xr:uid="{00000000-0005-0000-0000-0000638E0000}"/>
    <cellStyle name="Good 5 2 4_Essbase BS Tax Accounts EOY" xfId="36610" xr:uid="{00000000-0005-0000-0000-0000648E0000}"/>
    <cellStyle name="Good 5 2 5" xfId="36611" xr:uid="{00000000-0005-0000-0000-0000658E0000}"/>
    <cellStyle name="Good 5 2 6" xfId="36612" xr:uid="{00000000-0005-0000-0000-0000668E0000}"/>
    <cellStyle name="Good 5 2_Essbase BS Tax Accounts EOY" xfId="36613" xr:uid="{00000000-0005-0000-0000-0000678E0000}"/>
    <cellStyle name="Good 5 3" xfId="36614" xr:uid="{00000000-0005-0000-0000-0000688E0000}"/>
    <cellStyle name="Good 5 3 2" xfId="36615" xr:uid="{00000000-0005-0000-0000-0000698E0000}"/>
    <cellStyle name="Good 5 3 2 2" xfId="36616" xr:uid="{00000000-0005-0000-0000-00006A8E0000}"/>
    <cellStyle name="Good 5 3 2_Essbase BS Tax Accounts EOY" xfId="36617" xr:uid="{00000000-0005-0000-0000-00006B8E0000}"/>
    <cellStyle name="Good 5 3 3" xfId="36618" xr:uid="{00000000-0005-0000-0000-00006C8E0000}"/>
    <cellStyle name="Good 5 3_Essbase BS Tax Accounts EOY" xfId="36619" xr:uid="{00000000-0005-0000-0000-00006D8E0000}"/>
    <cellStyle name="Good 5 4" xfId="36620" xr:uid="{00000000-0005-0000-0000-00006E8E0000}"/>
    <cellStyle name="Good 5 4 2" xfId="36621" xr:uid="{00000000-0005-0000-0000-00006F8E0000}"/>
    <cellStyle name="Good 5 4_Essbase BS Tax Accounts EOY" xfId="36622" xr:uid="{00000000-0005-0000-0000-0000708E0000}"/>
    <cellStyle name="Good 5 5" xfId="36623" xr:uid="{00000000-0005-0000-0000-0000718E0000}"/>
    <cellStyle name="Good 5_Essbase BS Tax Accounts EOY" xfId="36624" xr:uid="{00000000-0005-0000-0000-0000728E0000}"/>
    <cellStyle name="Good 50" xfId="36625" xr:uid="{00000000-0005-0000-0000-0000738E0000}"/>
    <cellStyle name="Good 50 2" xfId="36626" xr:uid="{00000000-0005-0000-0000-0000748E0000}"/>
    <cellStyle name="Good 50 2 2" xfId="36627" xr:uid="{00000000-0005-0000-0000-0000758E0000}"/>
    <cellStyle name="Good 50 2_Essbase BS Tax Accounts EOY" xfId="36628" xr:uid="{00000000-0005-0000-0000-0000768E0000}"/>
    <cellStyle name="Good 50_Essbase BS Tax Accounts EOY" xfId="36629" xr:uid="{00000000-0005-0000-0000-0000778E0000}"/>
    <cellStyle name="Good 51" xfId="36630" xr:uid="{00000000-0005-0000-0000-0000788E0000}"/>
    <cellStyle name="Good 51 2" xfId="36631" xr:uid="{00000000-0005-0000-0000-0000798E0000}"/>
    <cellStyle name="Good 51 2 2" xfId="36632" xr:uid="{00000000-0005-0000-0000-00007A8E0000}"/>
    <cellStyle name="Good 51 2_Essbase BS Tax Accounts EOY" xfId="36633" xr:uid="{00000000-0005-0000-0000-00007B8E0000}"/>
    <cellStyle name="Good 51_Essbase BS Tax Accounts EOY" xfId="36634" xr:uid="{00000000-0005-0000-0000-00007C8E0000}"/>
    <cellStyle name="Good 52" xfId="36635" xr:uid="{00000000-0005-0000-0000-00007D8E0000}"/>
    <cellStyle name="Good 52 2" xfId="36636" xr:uid="{00000000-0005-0000-0000-00007E8E0000}"/>
    <cellStyle name="Good 52 2 2" xfId="36637" xr:uid="{00000000-0005-0000-0000-00007F8E0000}"/>
    <cellStyle name="Good 52 2_Essbase BS Tax Accounts EOY" xfId="36638" xr:uid="{00000000-0005-0000-0000-0000808E0000}"/>
    <cellStyle name="Good 52_Essbase BS Tax Accounts EOY" xfId="36639" xr:uid="{00000000-0005-0000-0000-0000818E0000}"/>
    <cellStyle name="Good 53" xfId="36640" xr:uid="{00000000-0005-0000-0000-0000828E0000}"/>
    <cellStyle name="Good 53 2" xfId="36641" xr:uid="{00000000-0005-0000-0000-0000838E0000}"/>
    <cellStyle name="Good 53 2 2" xfId="36642" xr:uid="{00000000-0005-0000-0000-0000848E0000}"/>
    <cellStyle name="Good 53 2_Essbase BS Tax Accounts EOY" xfId="36643" xr:uid="{00000000-0005-0000-0000-0000858E0000}"/>
    <cellStyle name="Good 53_Essbase BS Tax Accounts EOY" xfId="36644" xr:uid="{00000000-0005-0000-0000-0000868E0000}"/>
    <cellStyle name="Good 54" xfId="36645" xr:uid="{00000000-0005-0000-0000-0000878E0000}"/>
    <cellStyle name="Good 54 2" xfId="36646" xr:uid="{00000000-0005-0000-0000-0000888E0000}"/>
    <cellStyle name="Good 54 2 2" xfId="36647" xr:uid="{00000000-0005-0000-0000-0000898E0000}"/>
    <cellStyle name="Good 54 2_Essbase BS Tax Accounts EOY" xfId="36648" xr:uid="{00000000-0005-0000-0000-00008A8E0000}"/>
    <cellStyle name="Good 54_Essbase BS Tax Accounts EOY" xfId="36649" xr:uid="{00000000-0005-0000-0000-00008B8E0000}"/>
    <cellStyle name="Good 55" xfId="36650" xr:uid="{00000000-0005-0000-0000-00008C8E0000}"/>
    <cellStyle name="Good 55 2" xfId="36651" xr:uid="{00000000-0005-0000-0000-00008D8E0000}"/>
    <cellStyle name="Good 55 2 2" xfId="36652" xr:uid="{00000000-0005-0000-0000-00008E8E0000}"/>
    <cellStyle name="Good 55 2_Essbase BS Tax Accounts EOY" xfId="36653" xr:uid="{00000000-0005-0000-0000-00008F8E0000}"/>
    <cellStyle name="Good 55_Essbase BS Tax Accounts EOY" xfId="36654" xr:uid="{00000000-0005-0000-0000-0000908E0000}"/>
    <cellStyle name="Good 56" xfId="36655" xr:uid="{00000000-0005-0000-0000-0000918E0000}"/>
    <cellStyle name="Good 56 2" xfId="36656" xr:uid="{00000000-0005-0000-0000-0000928E0000}"/>
    <cellStyle name="Good 56 2 2" xfId="36657" xr:uid="{00000000-0005-0000-0000-0000938E0000}"/>
    <cellStyle name="Good 56 2_Essbase BS Tax Accounts EOY" xfId="36658" xr:uid="{00000000-0005-0000-0000-0000948E0000}"/>
    <cellStyle name="Good 56_Essbase BS Tax Accounts EOY" xfId="36659" xr:uid="{00000000-0005-0000-0000-0000958E0000}"/>
    <cellStyle name="Good 57" xfId="36660" xr:uid="{00000000-0005-0000-0000-0000968E0000}"/>
    <cellStyle name="Good 57 2" xfId="36661" xr:uid="{00000000-0005-0000-0000-0000978E0000}"/>
    <cellStyle name="Good 57 2 2" xfId="36662" xr:uid="{00000000-0005-0000-0000-0000988E0000}"/>
    <cellStyle name="Good 57 2_Essbase BS Tax Accounts EOY" xfId="36663" xr:uid="{00000000-0005-0000-0000-0000998E0000}"/>
    <cellStyle name="Good 57_Essbase BS Tax Accounts EOY" xfId="36664" xr:uid="{00000000-0005-0000-0000-00009A8E0000}"/>
    <cellStyle name="Good 58" xfId="36665" xr:uid="{00000000-0005-0000-0000-00009B8E0000}"/>
    <cellStyle name="Good 58 2" xfId="36666" xr:uid="{00000000-0005-0000-0000-00009C8E0000}"/>
    <cellStyle name="Good 58 2 2" xfId="36667" xr:uid="{00000000-0005-0000-0000-00009D8E0000}"/>
    <cellStyle name="Good 58 2_Essbase BS Tax Accounts EOY" xfId="36668" xr:uid="{00000000-0005-0000-0000-00009E8E0000}"/>
    <cellStyle name="Good 58_Essbase BS Tax Accounts EOY" xfId="36669" xr:uid="{00000000-0005-0000-0000-00009F8E0000}"/>
    <cellStyle name="Good 59" xfId="36670" xr:uid="{00000000-0005-0000-0000-0000A08E0000}"/>
    <cellStyle name="Good 59 2" xfId="36671" xr:uid="{00000000-0005-0000-0000-0000A18E0000}"/>
    <cellStyle name="Good 59 2 2" xfId="36672" xr:uid="{00000000-0005-0000-0000-0000A28E0000}"/>
    <cellStyle name="Good 59 2_Essbase BS Tax Accounts EOY" xfId="36673" xr:uid="{00000000-0005-0000-0000-0000A38E0000}"/>
    <cellStyle name="Good 59_Essbase BS Tax Accounts EOY" xfId="36674" xr:uid="{00000000-0005-0000-0000-0000A48E0000}"/>
    <cellStyle name="Good 6" xfId="36675" xr:uid="{00000000-0005-0000-0000-0000A58E0000}"/>
    <cellStyle name="Good 6 2" xfId="36676" xr:uid="{00000000-0005-0000-0000-0000A68E0000}"/>
    <cellStyle name="Good 6 2 2" xfId="36677" xr:uid="{00000000-0005-0000-0000-0000A78E0000}"/>
    <cellStyle name="Good 6 2 2 2" xfId="36678" xr:uid="{00000000-0005-0000-0000-0000A88E0000}"/>
    <cellStyle name="Good 6 2 2_Essbase BS Tax Accounts EOY" xfId="36679" xr:uid="{00000000-0005-0000-0000-0000A98E0000}"/>
    <cellStyle name="Good 6 2 3" xfId="36680" xr:uid="{00000000-0005-0000-0000-0000AA8E0000}"/>
    <cellStyle name="Good 6 2_Essbase BS Tax Accounts EOY" xfId="36681" xr:uid="{00000000-0005-0000-0000-0000AB8E0000}"/>
    <cellStyle name="Good 6 3" xfId="36682" xr:uid="{00000000-0005-0000-0000-0000AC8E0000}"/>
    <cellStyle name="Good 6 3 2" xfId="36683" xr:uid="{00000000-0005-0000-0000-0000AD8E0000}"/>
    <cellStyle name="Good 6 3 2 2" xfId="36684" xr:uid="{00000000-0005-0000-0000-0000AE8E0000}"/>
    <cellStyle name="Good 6 3 2_Essbase BS Tax Accounts EOY" xfId="36685" xr:uid="{00000000-0005-0000-0000-0000AF8E0000}"/>
    <cellStyle name="Good 6 3 3" xfId="36686" xr:uid="{00000000-0005-0000-0000-0000B08E0000}"/>
    <cellStyle name="Good 6 3_Essbase BS Tax Accounts EOY" xfId="36687" xr:uid="{00000000-0005-0000-0000-0000B18E0000}"/>
    <cellStyle name="Good 6 4" xfId="36688" xr:uid="{00000000-0005-0000-0000-0000B28E0000}"/>
    <cellStyle name="Good 6 4 2" xfId="36689" xr:uid="{00000000-0005-0000-0000-0000B38E0000}"/>
    <cellStyle name="Good 6 4_Essbase BS Tax Accounts EOY" xfId="36690" xr:uid="{00000000-0005-0000-0000-0000B48E0000}"/>
    <cellStyle name="Good 6 5" xfId="36691" xr:uid="{00000000-0005-0000-0000-0000B58E0000}"/>
    <cellStyle name="Good 6_Essbase BS Tax Accounts EOY" xfId="36692" xr:uid="{00000000-0005-0000-0000-0000B68E0000}"/>
    <cellStyle name="Good 60" xfId="36693" xr:uid="{00000000-0005-0000-0000-0000B78E0000}"/>
    <cellStyle name="Good 60 2" xfId="36694" xr:uid="{00000000-0005-0000-0000-0000B88E0000}"/>
    <cellStyle name="Good 60 2 2" xfId="36695" xr:uid="{00000000-0005-0000-0000-0000B98E0000}"/>
    <cellStyle name="Good 60 2_Essbase BS Tax Accounts EOY" xfId="36696" xr:uid="{00000000-0005-0000-0000-0000BA8E0000}"/>
    <cellStyle name="Good 60 3" xfId="36697" xr:uid="{00000000-0005-0000-0000-0000BB8E0000}"/>
    <cellStyle name="Good 60_Essbase BS Tax Accounts EOY" xfId="36698" xr:uid="{00000000-0005-0000-0000-0000BC8E0000}"/>
    <cellStyle name="Good 61" xfId="36699" xr:uid="{00000000-0005-0000-0000-0000BD8E0000}"/>
    <cellStyle name="Good 61 2" xfId="36700" xr:uid="{00000000-0005-0000-0000-0000BE8E0000}"/>
    <cellStyle name="Good 61_Essbase BS Tax Accounts EOY" xfId="36701" xr:uid="{00000000-0005-0000-0000-0000BF8E0000}"/>
    <cellStyle name="Good 62" xfId="36702" xr:uid="{00000000-0005-0000-0000-0000C08E0000}"/>
    <cellStyle name="Good 62 2" xfId="36703" xr:uid="{00000000-0005-0000-0000-0000C18E0000}"/>
    <cellStyle name="Good 62_Essbase BS Tax Accounts EOY" xfId="36704" xr:uid="{00000000-0005-0000-0000-0000C28E0000}"/>
    <cellStyle name="Good 63" xfId="36705" xr:uid="{00000000-0005-0000-0000-0000C38E0000}"/>
    <cellStyle name="Good 64" xfId="36706" xr:uid="{00000000-0005-0000-0000-0000C48E0000}"/>
    <cellStyle name="Good 65" xfId="36707" xr:uid="{00000000-0005-0000-0000-0000C58E0000}"/>
    <cellStyle name="Good 66" xfId="36708" xr:uid="{00000000-0005-0000-0000-0000C68E0000}"/>
    <cellStyle name="Good 67" xfId="36709" xr:uid="{00000000-0005-0000-0000-0000C78E0000}"/>
    <cellStyle name="Good 68" xfId="36710" xr:uid="{00000000-0005-0000-0000-0000C88E0000}"/>
    <cellStyle name="Good 69" xfId="36711" xr:uid="{00000000-0005-0000-0000-0000C98E0000}"/>
    <cellStyle name="Good 7" xfId="36712" xr:uid="{00000000-0005-0000-0000-0000CA8E0000}"/>
    <cellStyle name="Good 7 2" xfId="36713" xr:uid="{00000000-0005-0000-0000-0000CB8E0000}"/>
    <cellStyle name="Good 7 2 2" xfId="36714" xr:uid="{00000000-0005-0000-0000-0000CC8E0000}"/>
    <cellStyle name="Good 7 2 2 2" xfId="36715" xr:uid="{00000000-0005-0000-0000-0000CD8E0000}"/>
    <cellStyle name="Good 7 2 2_Essbase BS Tax Accounts EOY" xfId="36716" xr:uid="{00000000-0005-0000-0000-0000CE8E0000}"/>
    <cellStyle name="Good 7 2 3" xfId="36717" xr:uid="{00000000-0005-0000-0000-0000CF8E0000}"/>
    <cellStyle name="Good 7 2_Essbase BS Tax Accounts EOY" xfId="36718" xr:uid="{00000000-0005-0000-0000-0000D08E0000}"/>
    <cellStyle name="Good 7 3" xfId="36719" xr:uid="{00000000-0005-0000-0000-0000D18E0000}"/>
    <cellStyle name="Good 7 3 2" xfId="36720" xr:uid="{00000000-0005-0000-0000-0000D28E0000}"/>
    <cellStyle name="Good 7 3 2 2" xfId="36721" xr:uid="{00000000-0005-0000-0000-0000D38E0000}"/>
    <cellStyle name="Good 7 3 2_Essbase BS Tax Accounts EOY" xfId="36722" xr:uid="{00000000-0005-0000-0000-0000D48E0000}"/>
    <cellStyle name="Good 7 3 3" xfId="36723" xr:uid="{00000000-0005-0000-0000-0000D58E0000}"/>
    <cellStyle name="Good 7 3_Essbase BS Tax Accounts EOY" xfId="36724" xr:uid="{00000000-0005-0000-0000-0000D68E0000}"/>
    <cellStyle name="Good 7 4" xfId="36725" xr:uid="{00000000-0005-0000-0000-0000D78E0000}"/>
    <cellStyle name="Good 7 4 2" xfId="36726" xr:uid="{00000000-0005-0000-0000-0000D88E0000}"/>
    <cellStyle name="Good 7 4_Essbase BS Tax Accounts EOY" xfId="36727" xr:uid="{00000000-0005-0000-0000-0000D98E0000}"/>
    <cellStyle name="Good 7 5" xfId="36728" xr:uid="{00000000-0005-0000-0000-0000DA8E0000}"/>
    <cellStyle name="Good 7_Essbase BS Tax Accounts EOY" xfId="36729" xr:uid="{00000000-0005-0000-0000-0000DB8E0000}"/>
    <cellStyle name="Good 70" xfId="36730" xr:uid="{00000000-0005-0000-0000-0000DC8E0000}"/>
    <cellStyle name="Good 71" xfId="36731" xr:uid="{00000000-0005-0000-0000-0000DD8E0000}"/>
    <cellStyle name="Good 72" xfId="36732" xr:uid="{00000000-0005-0000-0000-0000DE8E0000}"/>
    <cellStyle name="Good 73" xfId="36733" xr:uid="{00000000-0005-0000-0000-0000DF8E0000}"/>
    <cellStyle name="Good 74" xfId="36734" xr:uid="{00000000-0005-0000-0000-0000E08E0000}"/>
    <cellStyle name="Good 75" xfId="36735" xr:uid="{00000000-0005-0000-0000-0000E18E0000}"/>
    <cellStyle name="Good 76" xfId="36736" xr:uid="{00000000-0005-0000-0000-0000E28E0000}"/>
    <cellStyle name="Good 77" xfId="36737" xr:uid="{00000000-0005-0000-0000-0000E38E0000}"/>
    <cellStyle name="Good 78" xfId="36738" xr:uid="{00000000-0005-0000-0000-0000E48E0000}"/>
    <cellStyle name="Good 79" xfId="36739" xr:uid="{00000000-0005-0000-0000-0000E58E0000}"/>
    <cellStyle name="Good 8" xfId="36740" xr:uid="{00000000-0005-0000-0000-0000E68E0000}"/>
    <cellStyle name="Good 8 2" xfId="36741" xr:uid="{00000000-0005-0000-0000-0000E78E0000}"/>
    <cellStyle name="Good 8 2 2" xfId="36742" xr:uid="{00000000-0005-0000-0000-0000E88E0000}"/>
    <cellStyle name="Good 8 2 2 2" xfId="36743" xr:uid="{00000000-0005-0000-0000-0000E98E0000}"/>
    <cellStyle name="Good 8 2 2_Essbase BS Tax Accounts EOY" xfId="36744" xr:uid="{00000000-0005-0000-0000-0000EA8E0000}"/>
    <cellStyle name="Good 8 2 3" xfId="36745" xr:uid="{00000000-0005-0000-0000-0000EB8E0000}"/>
    <cellStyle name="Good 8 2_Essbase BS Tax Accounts EOY" xfId="36746" xr:uid="{00000000-0005-0000-0000-0000EC8E0000}"/>
    <cellStyle name="Good 8 3" xfId="36747" xr:uid="{00000000-0005-0000-0000-0000ED8E0000}"/>
    <cellStyle name="Good 8 3 2" xfId="36748" xr:uid="{00000000-0005-0000-0000-0000EE8E0000}"/>
    <cellStyle name="Good 8 3 2 2" xfId="36749" xr:uid="{00000000-0005-0000-0000-0000EF8E0000}"/>
    <cellStyle name="Good 8 3 2_Essbase BS Tax Accounts EOY" xfId="36750" xr:uid="{00000000-0005-0000-0000-0000F08E0000}"/>
    <cellStyle name="Good 8 3 3" xfId="36751" xr:uid="{00000000-0005-0000-0000-0000F18E0000}"/>
    <cellStyle name="Good 8 3_Essbase BS Tax Accounts EOY" xfId="36752" xr:uid="{00000000-0005-0000-0000-0000F28E0000}"/>
    <cellStyle name="Good 8 4" xfId="36753" xr:uid="{00000000-0005-0000-0000-0000F38E0000}"/>
    <cellStyle name="Good 8 4 2" xfId="36754" xr:uid="{00000000-0005-0000-0000-0000F48E0000}"/>
    <cellStyle name="Good 8 4_Essbase BS Tax Accounts EOY" xfId="36755" xr:uid="{00000000-0005-0000-0000-0000F58E0000}"/>
    <cellStyle name="Good 8 5" xfId="36756" xr:uid="{00000000-0005-0000-0000-0000F68E0000}"/>
    <cellStyle name="Good 8_Essbase BS Tax Accounts EOY" xfId="36757" xr:uid="{00000000-0005-0000-0000-0000F78E0000}"/>
    <cellStyle name="Good 80" xfId="36758" xr:uid="{00000000-0005-0000-0000-0000F88E0000}"/>
    <cellStyle name="Good 81" xfId="36759" xr:uid="{00000000-0005-0000-0000-0000F98E0000}"/>
    <cellStyle name="Good 82" xfId="36760" xr:uid="{00000000-0005-0000-0000-0000FA8E0000}"/>
    <cellStyle name="Good 83" xfId="36761" xr:uid="{00000000-0005-0000-0000-0000FB8E0000}"/>
    <cellStyle name="Good 84" xfId="36762" xr:uid="{00000000-0005-0000-0000-0000FC8E0000}"/>
    <cellStyle name="Good 85" xfId="36763" xr:uid="{00000000-0005-0000-0000-0000FD8E0000}"/>
    <cellStyle name="Good 86" xfId="36764" xr:uid="{00000000-0005-0000-0000-0000FE8E0000}"/>
    <cellStyle name="Good 87" xfId="36765" xr:uid="{00000000-0005-0000-0000-0000FF8E0000}"/>
    <cellStyle name="Good 88" xfId="36766" xr:uid="{00000000-0005-0000-0000-0000008F0000}"/>
    <cellStyle name="Good 89" xfId="36767" xr:uid="{00000000-0005-0000-0000-0000018F0000}"/>
    <cellStyle name="Good 9" xfId="36768" xr:uid="{00000000-0005-0000-0000-0000028F0000}"/>
    <cellStyle name="Good 9 2" xfId="36769" xr:uid="{00000000-0005-0000-0000-0000038F0000}"/>
    <cellStyle name="Good 9 2 2" xfId="36770" xr:uid="{00000000-0005-0000-0000-0000048F0000}"/>
    <cellStyle name="Good 9 2 2 2" xfId="36771" xr:uid="{00000000-0005-0000-0000-0000058F0000}"/>
    <cellStyle name="Good 9 2 2_Essbase BS Tax Accounts EOY" xfId="36772" xr:uid="{00000000-0005-0000-0000-0000068F0000}"/>
    <cellStyle name="Good 9 2 3" xfId="36773" xr:uid="{00000000-0005-0000-0000-0000078F0000}"/>
    <cellStyle name="Good 9 2_Essbase BS Tax Accounts EOY" xfId="36774" xr:uid="{00000000-0005-0000-0000-0000088F0000}"/>
    <cellStyle name="Good 9 3" xfId="36775" xr:uid="{00000000-0005-0000-0000-0000098F0000}"/>
    <cellStyle name="Good 9 3 2" xfId="36776" xr:uid="{00000000-0005-0000-0000-00000A8F0000}"/>
    <cellStyle name="Good 9 3 2 2" xfId="36777" xr:uid="{00000000-0005-0000-0000-00000B8F0000}"/>
    <cellStyle name="Good 9 3 2_Essbase BS Tax Accounts EOY" xfId="36778" xr:uid="{00000000-0005-0000-0000-00000C8F0000}"/>
    <cellStyle name="Good 9 3 3" xfId="36779" xr:uid="{00000000-0005-0000-0000-00000D8F0000}"/>
    <cellStyle name="Good 9 3_Essbase BS Tax Accounts EOY" xfId="36780" xr:uid="{00000000-0005-0000-0000-00000E8F0000}"/>
    <cellStyle name="Good 9 4" xfId="36781" xr:uid="{00000000-0005-0000-0000-00000F8F0000}"/>
    <cellStyle name="Good 9 4 2" xfId="36782" xr:uid="{00000000-0005-0000-0000-0000108F0000}"/>
    <cellStyle name="Good 9 4_Essbase BS Tax Accounts EOY" xfId="36783" xr:uid="{00000000-0005-0000-0000-0000118F0000}"/>
    <cellStyle name="Good 9 5" xfId="36784" xr:uid="{00000000-0005-0000-0000-0000128F0000}"/>
    <cellStyle name="Good 9_Essbase BS Tax Accounts EOY" xfId="36785" xr:uid="{00000000-0005-0000-0000-0000138F0000}"/>
    <cellStyle name="Good 90" xfId="36786" xr:uid="{00000000-0005-0000-0000-0000148F0000}"/>
    <cellStyle name="Good 91" xfId="36787" xr:uid="{00000000-0005-0000-0000-0000158F0000}"/>
    <cellStyle name="Good 92" xfId="36788" xr:uid="{00000000-0005-0000-0000-0000168F0000}"/>
    <cellStyle name="Good 93" xfId="36789" xr:uid="{00000000-0005-0000-0000-0000178F0000}"/>
    <cellStyle name="Good 94" xfId="36790" xr:uid="{00000000-0005-0000-0000-0000188F0000}"/>
    <cellStyle name="Good 95" xfId="36791" xr:uid="{00000000-0005-0000-0000-0000198F0000}"/>
    <cellStyle name="Good 96" xfId="36792" xr:uid="{00000000-0005-0000-0000-00001A8F0000}"/>
    <cellStyle name="Good 97" xfId="36793" xr:uid="{00000000-0005-0000-0000-00001B8F0000}"/>
    <cellStyle name="Good 98" xfId="36794" xr:uid="{00000000-0005-0000-0000-00001C8F0000}"/>
    <cellStyle name="Good 99" xfId="36795" xr:uid="{00000000-0005-0000-0000-00001D8F0000}"/>
    <cellStyle name="Grey" xfId="48" xr:uid="{00000000-0005-0000-0000-00001E8F0000}"/>
    <cellStyle name="Grey 2" xfId="321" xr:uid="{00000000-0005-0000-0000-00001F8F0000}"/>
    <cellStyle name="Grey_ACC12" xfId="36796" xr:uid="{00000000-0005-0000-0000-0000208F0000}"/>
    <cellStyle name="HEADER" xfId="49" xr:uid="{00000000-0005-0000-0000-0000218F0000}"/>
    <cellStyle name="Header1" xfId="50" xr:uid="{00000000-0005-0000-0000-0000228F0000}"/>
    <cellStyle name="Header1 2" xfId="36797" xr:uid="{00000000-0005-0000-0000-0000238F0000}"/>
    <cellStyle name="Header1 2 2" xfId="36798" xr:uid="{00000000-0005-0000-0000-0000248F0000}"/>
    <cellStyle name="Header1 2 2 2" xfId="36799" xr:uid="{00000000-0005-0000-0000-0000258F0000}"/>
    <cellStyle name="Header1 2 2 2 2" xfId="36800" xr:uid="{00000000-0005-0000-0000-0000268F0000}"/>
    <cellStyle name="Header1 2 2 2_Essbase BS Tax Accounts EOY" xfId="36801" xr:uid="{00000000-0005-0000-0000-0000278F0000}"/>
    <cellStyle name="Header1 2 2_Essbase BS Tax Accounts EOY" xfId="36802" xr:uid="{00000000-0005-0000-0000-0000288F0000}"/>
    <cellStyle name="Header1 2 3" xfId="36803" xr:uid="{00000000-0005-0000-0000-0000298F0000}"/>
    <cellStyle name="Header1 2 3 2" xfId="36804" xr:uid="{00000000-0005-0000-0000-00002A8F0000}"/>
    <cellStyle name="Header1 2 3 2 2" xfId="36805" xr:uid="{00000000-0005-0000-0000-00002B8F0000}"/>
    <cellStyle name="Header1 2 3 2_Essbase BS Tax Accounts EOY" xfId="36806" xr:uid="{00000000-0005-0000-0000-00002C8F0000}"/>
    <cellStyle name="Header1 2 3_Essbase BS Tax Accounts EOY" xfId="36807" xr:uid="{00000000-0005-0000-0000-00002D8F0000}"/>
    <cellStyle name="Header1 2 4" xfId="36808" xr:uid="{00000000-0005-0000-0000-00002E8F0000}"/>
    <cellStyle name="Header1 2 4 2" xfId="36809" xr:uid="{00000000-0005-0000-0000-00002F8F0000}"/>
    <cellStyle name="Header1 2 4_Essbase BS Tax Accounts EOY" xfId="36810" xr:uid="{00000000-0005-0000-0000-0000308F0000}"/>
    <cellStyle name="Header1 2 5" xfId="36811" xr:uid="{00000000-0005-0000-0000-0000318F0000}"/>
    <cellStyle name="Header1 2 6" xfId="36812" xr:uid="{00000000-0005-0000-0000-0000328F0000}"/>
    <cellStyle name="Header1 2_Essbase BS Tax Accounts EOY" xfId="36813" xr:uid="{00000000-0005-0000-0000-0000338F0000}"/>
    <cellStyle name="Header1 3" xfId="36814" xr:uid="{00000000-0005-0000-0000-0000348F0000}"/>
    <cellStyle name="Header1 3 2" xfId="36815" xr:uid="{00000000-0005-0000-0000-0000358F0000}"/>
    <cellStyle name="Header1 3 2 2" xfId="36816" xr:uid="{00000000-0005-0000-0000-0000368F0000}"/>
    <cellStyle name="Header1 3 2_Essbase BS Tax Accounts EOY" xfId="36817" xr:uid="{00000000-0005-0000-0000-0000378F0000}"/>
    <cellStyle name="Header1 3 3" xfId="36818" xr:uid="{00000000-0005-0000-0000-0000388F0000}"/>
    <cellStyle name="Header1 3_Essbase BS Tax Accounts EOY" xfId="36819" xr:uid="{00000000-0005-0000-0000-0000398F0000}"/>
    <cellStyle name="Header1 4" xfId="36820" xr:uid="{00000000-0005-0000-0000-00003A8F0000}"/>
    <cellStyle name="Header1 4 2" xfId="36821" xr:uid="{00000000-0005-0000-0000-00003B8F0000}"/>
    <cellStyle name="Header1 4 2 2" xfId="36822" xr:uid="{00000000-0005-0000-0000-00003C8F0000}"/>
    <cellStyle name="Header1 4 2_Essbase BS Tax Accounts EOY" xfId="36823" xr:uid="{00000000-0005-0000-0000-00003D8F0000}"/>
    <cellStyle name="Header1 4 3" xfId="36824" xr:uid="{00000000-0005-0000-0000-00003E8F0000}"/>
    <cellStyle name="Header1 4_Essbase BS Tax Accounts EOY" xfId="36825" xr:uid="{00000000-0005-0000-0000-00003F8F0000}"/>
    <cellStyle name="Header1 5" xfId="36826" xr:uid="{00000000-0005-0000-0000-0000408F0000}"/>
    <cellStyle name="Header1 5 2" xfId="36827" xr:uid="{00000000-0005-0000-0000-0000418F0000}"/>
    <cellStyle name="Header1 5 2 2" xfId="36828" xr:uid="{00000000-0005-0000-0000-0000428F0000}"/>
    <cellStyle name="Header1 5 2_Essbase BS Tax Accounts EOY" xfId="36829" xr:uid="{00000000-0005-0000-0000-0000438F0000}"/>
    <cellStyle name="Header1 5_Essbase BS Tax Accounts EOY" xfId="36830" xr:uid="{00000000-0005-0000-0000-0000448F0000}"/>
    <cellStyle name="Header1 6" xfId="36831" xr:uid="{00000000-0005-0000-0000-0000458F0000}"/>
    <cellStyle name="Header1 7" xfId="36832" xr:uid="{00000000-0005-0000-0000-0000468F0000}"/>
    <cellStyle name="Header1 7 2" xfId="36833" xr:uid="{00000000-0005-0000-0000-0000478F0000}"/>
    <cellStyle name="Header1 7_Essbase BS Tax Accounts EOY" xfId="36834" xr:uid="{00000000-0005-0000-0000-0000488F0000}"/>
    <cellStyle name="Header1 8" xfId="36835" xr:uid="{00000000-0005-0000-0000-0000498F0000}"/>
    <cellStyle name="Header1_Basis Adj AUT" xfId="36836" xr:uid="{00000000-0005-0000-0000-00004A8F0000}"/>
    <cellStyle name="Header2" xfId="51" xr:uid="{00000000-0005-0000-0000-00004B8F0000}"/>
    <cellStyle name="Header2 2" xfId="36837" xr:uid="{00000000-0005-0000-0000-00004C8F0000}"/>
    <cellStyle name="Header2 2 2" xfId="36838" xr:uid="{00000000-0005-0000-0000-00004D8F0000}"/>
    <cellStyle name="Header2 2 2 2" xfId="36839" xr:uid="{00000000-0005-0000-0000-00004E8F0000}"/>
    <cellStyle name="Header2 2 2 2 2" xfId="36840" xr:uid="{00000000-0005-0000-0000-00004F8F0000}"/>
    <cellStyle name="Header2 2 2 2_Essbase BS Tax Accounts EOY" xfId="36841" xr:uid="{00000000-0005-0000-0000-0000508F0000}"/>
    <cellStyle name="Header2 2 2_Essbase BS Tax Accounts EOY" xfId="36842" xr:uid="{00000000-0005-0000-0000-0000518F0000}"/>
    <cellStyle name="Header2 2 3" xfId="36843" xr:uid="{00000000-0005-0000-0000-0000528F0000}"/>
    <cellStyle name="Header2 2 3 2" xfId="36844" xr:uid="{00000000-0005-0000-0000-0000538F0000}"/>
    <cellStyle name="Header2 2 3 2 2" xfId="36845" xr:uid="{00000000-0005-0000-0000-0000548F0000}"/>
    <cellStyle name="Header2 2 3 2_Essbase BS Tax Accounts EOY" xfId="36846" xr:uid="{00000000-0005-0000-0000-0000558F0000}"/>
    <cellStyle name="Header2 2 3_Essbase BS Tax Accounts EOY" xfId="36847" xr:uid="{00000000-0005-0000-0000-0000568F0000}"/>
    <cellStyle name="Header2 2 4" xfId="36848" xr:uid="{00000000-0005-0000-0000-0000578F0000}"/>
    <cellStyle name="Header2 2 4 2" xfId="36849" xr:uid="{00000000-0005-0000-0000-0000588F0000}"/>
    <cellStyle name="Header2 2 4_Essbase BS Tax Accounts EOY" xfId="36850" xr:uid="{00000000-0005-0000-0000-0000598F0000}"/>
    <cellStyle name="Header2 2 5" xfId="36851" xr:uid="{00000000-0005-0000-0000-00005A8F0000}"/>
    <cellStyle name="Header2 2 6" xfId="36852" xr:uid="{00000000-0005-0000-0000-00005B8F0000}"/>
    <cellStyle name="Header2 2_Essbase BS Tax Accounts EOY" xfId="36853" xr:uid="{00000000-0005-0000-0000-00005C8F0000}"/>
    <cellStyle name="Header2 3" xfId="36854" xr:uid="{00000000-0005-0000-0000-00005D8F0000}"/>
    <cellStyle name="Header2 3 2" xfId="36855" xr:uid="{00000000-0005-0000-0000-00005E8F0000}"/>
    <cellStyle name="Header2 3 2 2" xfId="36856" xr:uid="{00000000-0005-0000-0000-00005F8F0000}"/>
    <cellStyle name="Header2 3 2_Essbase BS Tax Accounts EOY" xfId="36857" xr:uid="{00000000-0005-0000-0000-0000608F0000}"/>
    <cellStyle name="Header2 3 3" xfId="36858" xr:uid="{00000000-0005-0000-0000-0000618F0000}"/>
    <cellStyle name="Header2 3_Essbase BS Tax Accounts EOY" xfId="36859" xr:uid="{00000000-0005-0000-0000-0000628F0000}"/>
    <cellStyle name="Header2 4" xfId="36860" xr:uid="{00000000-0005-0000-0000-0000638F0000}"/>
    <cellStyle name="Header2 4 2" xfId="36861" xr:uid="{00000000-0005-0000-0000-0000648F0000}"/>
    <cellStyle name="Header2 4 2 2" xfId="36862" xr:uid="{00000000-0005-0000-0000-0000658F0000}"/>
    <cellStyle name="Header2 4 2_Essbase BS Tax Accounts EOY" xfId="36863" xr:uid="{00000000-0005-0000-0000-0000668F0000}"/>
    <cellStyle name="Header2 4 3" xfId="36864" xr:uid="{00000000-0005-0000-0000-0000678F0000}"/>
    <cellStyle name="Header2 4_Essbase BS Tax Accounts EOY" xfId="36865" xr:uid="{00000000-0005-0000-0000-0000688F0000}"/>
    <cellStyle name="Header2 5" xfId="36866" xr:uid="{00000000-0005-0000-0000-0000698F0000}"/>
    <cellStyle name="Header2 5 2" xfId="36867" xr:uid="{00000000-0005-0000-0000-00006A8F0000}"/>
    <cellStyle name="Header2 5 2 2" xfId="36868" xr:uid="{00000000-0005-0000-0000-00006B8F0000}"/>
    <cellStyle name="Header2 5 2_Essbase BS Tax Accounts EOY" xfId="36869" xr:uid="{00000000-0005-0000-0000-00006C8F0000}"/>
    <cellStyle name="Header2 5_Essbase BS Tax Accounts EOY" xfId="36870" xr:uid="{00000000-0005-0000-0000-00006D8F0000}"/>
    <cellStyle name="Header2 6" xfId="36871" xr:uid="{00000000-0005-0000-0000-00006E8F0000}"/>
    <cellStyle name="Header2 7" xfId="36872" xr:uid="{00000000-0005-0000-0000-00006F8F0000}"/>
    <cellStyle name="Header2 7 2" xfId="36873" xr:uid="{00000000-0005-0000-0000-0000708F0000}"/>
    <cellStyle name="Header2 7_Essbase BS Tax Accounts EOY" xfId="36874" xr:uid="{00000000-0005-0000-0000-0000718F0000}"/>
    <cellStyle name="Header2 8" xfId="36875" xr:uid="{00000000-0005-0000-0000-0000728F0000}"/>
    <cellStyle name="Header2_Basis Adj AUT" xfId="36876" xr:uid="{00000000-0005-0000-0000-0000738F0000}"/>
    <cellStyle name="heading" xfId="52" xr:uid="{00000000-0005-0000-0000-0000748F0000}"/>
    <cellStyle name="Heading 1" xfId="53" builtinId="16" customBuiltin="1"/>
    <cellStyle name="Heading 1 10" xfId="36877" xr:uid="{00000000-0005-0000-0000-0000768F0000}"/>
    <cellStyle name="Heading 1 10 2" xfId="36878" xr:uid="{00000000-0005-0000-0000-0000778F0000}"/>
    <cellStyle name="Heading 1 10 2 2" xfId="36879" xr:uid="{00000000-0005-0000-0000-0000788F0000}"/>
    <cellStyle name="Heading 1 10 2 2 2" xfId="36880" xr:uid="{00000000-0005-0000-0000-0000798F0000}"/>
    <cellStyle name="Heading 1 10 2 2_Essbase BS Tax Accounts EOY" xfId="36881" xr:uid="{00000000-0005-0000-0000-00007A8F0000}"/>
    <cellStyle name="Heading 1 10 2 3" xfId="36882" xr:uid="{00000000-0005-0000-0000-00007B8F0000}"/>
    <cellStyle name="Heading 1 10 2_Essbase BS Tax Accounts EOY" xfId="36883" xr:uid="{00000000-0005-0000-0000-00007C8F0000}"/>
    <cellStyle name="Heading 1 10 3" xfId="36884" xr:uid="{00000000-0005-0000-0000-00007D8F0000}"/>
    <cellStyle name="Heading 1 10 3 2" xfId="36885" xr:uid="{00000000-0005-0000-0000-00007E8F0000}"/>
    <cellStyle name="Heading 1 10 3 2 2" xfId="36886" xr:uid="{00000000-0005-0000-0000-00007F8F0000}"/>
    <cellStyle name="Heading 1 10 3 2_Essbase BS Tax Accounts EOY" xfId="36887" xr:uid="{00000000-0005-0000-0000-0000808F0000}"/>
    <cellStyle name="Heading 1 10 3 3" xfId="36888" xr:uid="{00000000-0005-0000-0000-0000818F0000}"/>
    <cellStyle name="Heading 1 10 3_Essbase BS Tax Accounts EOY" xfId="36889" xr:uid="{00000000-0005-0000-0000-0000828F0000}"/>
    <cellStyle name="Heading 1 10 4" xfId="36890" xr:uid="{00000000-0005-0000-0000-0000838F0000}"/>
    <cellStyle name="Heading 1 10 4 2" xfId="36891" xr:uid="{00000000-0005-0000-0000-0000848F0000}"/>
    <cellStyle name="Heading 1 10 4_Essbase BS Tax Accounts EOY" xfId="36892" xr:uid="{00000000-0005-0000-0000-0000858F0000}"/>
    <cellStyle name="Heading 1 10 5" xfId="36893" xr:uid="{00000000-0005-0000-0000-0000868F0000}"/>
    <cellStyle name="Heading 1 10_Essbase BS Tax Accounts EOY" xfId="36894" xr:uid="{00000000-0005-0000-0000-0000878F0000}"/>
    <cellStyle name="Heading 1 100" xfId="36895" xr:uid="{00000000-0005-0000-0000-0000888F0000}"/>
    <cellStyle name="Heading 1 101" xfId="36896" xr:uid="{00000000-0005-0000-0000-0000898F0000}"/>
    <cellStyle name="Heading 1 102" xfId="36897" xr:uid="{00000000-0005-0000-0000-00008A8F0000}"/>
    <cellStyle name="Heading 1 103" xfId="36898" xr:uid="{00000000-0005-0000-0000-00008B8F0000}"/>
    <cellStyle name="Heading 1 11" xfId="36899" xr:uid="{00000000-0005-0000-0000-00008C8F0000}"/>
    <cellStyle name="Heading 1 11 2" xfId="36900" xr:uid="{00000000-0005-0000-0000-00008D8F0000}"/>
    <cellStyle name="Heading 1 11 2 2" xfId="36901" xr:uid="{00000000-0005-0000-0000-00008E8F0000}"/>
    <cellStyle name="Heading 1 11 2 2 2" xfId="36902" xr:uid="{00000000-0005-0000-0000-00008F8F0000}"/>
    <cellStyle name="Heading 1 11 2 2_Essbase BS Tax Accounts EOY" xfId="36903" xr:uid="{00000000-0005-0000-0000-0000908F0000}"/>
    <cellStyle name="Heading 1 11 2 3" xfId="36904" xr:uid="{00000000-0005-0000-0000-0000918F0000}"/>
    <cellStyle name="Heading 1 11 2_Essbase BS Tax Accounts EOY" xfId="36905" xr:uid="{00000000-0005-0000-0000-0000928F0000}"/>
    <cellStyle name="Heading 1 11 3" xfId="36906" xr:uid="{00000000-0005-0000-0000-0000938F0000}"/>
    <cellStyle name="Heading 1 11 3 2" xfId="36907" xr:uid="{00000000-0005-0000-0000-0000948F0000}"/>
    <cellStyle name="Heading 1 11 3 2 2" xfId="36908" xr:uid="{00000000-0005-0000-0000-0000958F0000}"/>
    <cellStyle name="Heading 1 11 3 2_Essbase BS Tax Accounts EOY" xfId="36909" xr:uid="{00000000-0005-0000-0000-0000968F0000}"/>
    <cellStyle name="Heading 1 11 3 3" xfId="36910" xr:uid="{00000000-0005-0000-0000-0000978F0000}"/>
    <cellStyle name="Heading 1 11 3_Essbase BS Tax Accounts EOY" xfId="36911" xr:uid="{00000000-0005-0000-0000-0000988F0000}"/>
    <cellStyle name="Heading 1 11 4" xfId="36912" xr:uid="{00000000-0005-0000-0000-0000998F0000}"/>
    <cellStyle name="Heading 1 11 4 2" xfId="36913" xr:uid="{00000000-0005-0000-0000-00009A8F0000}"/>
    <cellStyle name="Heading 1 11 4_Essbase BS Tax Accounts EOY" xfId="36914" xr:uid="{00000000-0005-0000-0000-00009B8F0000}"/>
    <cellStyle name="Heading 1 11 5" xfId="36915" xr:uid="{00000000-0005-0000-0000-00009C8F0000}"/>
    <cellStyle name="Heading 1 11_Essbase BS Tax Accounts EOY" xfId="36916" xr:uid="{00000000-0005-0000-0000-00009D8F0000}"/>
    <cellStyle name="Heading 1 12" xfId="36917" xr:uid="{00000000-0005-0000-0000-00009E8F0000}"/>
    <cellStyle name="Heading 1 12 2" xfId="36918" xr:uid="{00000000-0005-0000-0000-00009F8F0000}"/>
    <cellStyle name="Heading 1 12 2 2" xfId="36919" xr:uid="{00000000-0005-0000-0000-0000A08F0000}"/>
    <cellStyle name="Heading 1 12 2 2 2" xfId="36920" xr:uid="{00000000-0005-0000-0000-0000A18F0000}"/>
    <cellStyle name="Heading 1 12 2 2_Essbase BS Tax Accounts EOY" xfId="36921" xr:uid="{00000000-0005-0000-0000-0000A28F0000}"/>
    <cellStyle name="Heading 1 12 2 3" xfId="36922" xr:uid="{00000000-0005-0000-0000-0000A38F0000}"/>
    <cellStyle name="Heading 1 12 2_Essbase BS Tax Accounts EOY" xfId="36923" xr:uid="{00000000-0005-0000-0000-0000A48F0000}"/>
    <cellStyle name="Heading 1 12 3" xfId="36924" xr:uid="{00000000-0005-0000-0000-0000A58F0000}"/>
    <cellStyle name="Heading 1 12 3 2" xfId="36925" xr:uid="{00000000-0005-0000-0000-0000A68F0000}"/>
    <cellStyle name="Heading 1 12 3 2 2" xfId="36926" xr:uid="{00000000-0005-0000-0000-0000A78F0000}"/>
    <cellStyle name="Heading 1 12 3 2_Essbase BS Tax Accounts EOY" xfId="36927" xr:uid="{00000000-0005-0000-0000-0000A88F0000}"/>
    <cellStyle name="Heading 1 12 3 3" xfId="36928" xr:uid="{00000000-0005-0000-0000-0000A98F0000}"/>
    <cellStyle name="Heading 1 12 3_Essbase BS Tax Accounts EOY" xfId="36929" xr:uid="{00000000-0005-0000-0000-0000AA8F0000}"/>
    <cellStyle name="Heading 1 12 4" xfId="36930" xr:uid="{00000000-0005-0000-0000-0000AB8F0000}"/>
    <cellStyle name="Heading 1 12 4 2" xfId="36931" xr:uid="{00000000-0005-0000-0000-0000AC8F0000}"/>
    <cellStyle name="Heading 1 12 4_Essbase BS Tax Accounts EOY" xfId="36932" xr:uid="{00000000-0005-0000-0000-0000AD8F0000}"/>
    <cellStyle name="Heading 1 12 5" xfId="36933" xr:uid="{00000000-0005-0000-0000-0000AE8F0000}"/>
    <cellStyle name="Heading 1 12_Essbase BS Tax Accounts EOY" xfId="36934" xr:uid="{00000000-0005-0000-0000-0000AF8F0000}"/>
    <cellStyle name="Heading 1 13" xfId="36935" xr:uid="{00000000-0005-0000-0000-0000B08F0000}"/>
    <cellStyle name="Heading 1 13 2" xfId="36936" xr:uid="{00000000-0005-0000-0000-0000B18F0000}"/>
    <cellStyle name="Heading 1 13 2 2" xfId="36937" xr:uid="{00000000-0005-0000-0000-0000B28F0000}"/>
    <cellStyle name="Heading 1 13 2 2 2" xfId="36938" xr:uid="{00000000-0005-0000-0000-0000B38F0000}"/>
    <cellStyle name="Heading 1 13 2 2_Essbase BS Tax Accounts EOY" xfId="36939" xr:uid="{00000000-0005-0000-0000-0000B48F0000}"/>
    <cellStyle name="Heading 1 13 2 3" xfId="36940" xr:uid="{00000000-0005-0000-0000-0000B58F0000}"/>
    <cellStyle name="Heading 1 13 2_Essbase BS Tax Accounts EOY" xfId="36941" xr:uid="{00000000-0005-0000-0000-0000B68F0000}"/>
    <cellStyle name="Heading 1 13 3" xfId="36942" xr:uid="{00000000-0005-0000-0000-0000B78F0000}"/>
    <cellStyle name="Heading 1 13 3 2" xfId="36943" xr:uid="{00000000-0005-0000-0000-0000B88F0000}"/>
    <cellStyle name="Heading 1 13 3 2 2" xfId="36944" xr:uid="{00000000-0005-0000-0000-0000B98F0000}"/>
    <cellStyle name="Heading 1 13 3 2_Essbase BS Tax Accounts EOY" xfId="36945" xr:uid="{00000000-0005-0000-0000-0000BA8F0000}"/>
    <cellStyle name="Heading 1 13 3 3" xfId="36946" xr:uid="{00000000-0005-0000-0000-0000BB8F0000}"/>
    <cellStyle name="Heading 1 13 3_Essbase BS Tax Accounts EOY" xfId="36947" xr:uid="{00000000-0005-0000-0000-0000BC8F0000}"/>
    <cellStyle name="Heading 1 13 4" xfId="36948" xr:uid="{00000000-0005-0000-0000-0000BD8F0000}"/>
    <cellStyle name="Heading 1 13 4 2" xfId="36949" xr:uid="{00000000-0005-0000-0000-0000BE8F0000}"/>
    <cellStyle name="Heading 1 13 4_Essbase BS Tax Accounts EOY" xfId="36950" xr:uid="{00000000-0005-0000-0000-0000BF8F0000}"/>
    <cellStyle name="Heading 1 13 5" xfId="36951" xr:uid="{00000000-0005-0000-0000-0000C08F0000}"/>
    <cellStyle name="Heading 1 13_Essbase BS Tax Accounts EOY" xfId="36952" xr:uid="{00000000-0005-0000-0000-0000C18F0000}"/>
    <cellStyle name="Heading 1 14" xfId="36953" xr:uid="{00000000-0005-0000-0000-0000C28F0000}"/>
    <cellStyle name="Heading 1 14 2" xfId="36954" xr:uid="{00000000-0005-0000-0000-0000C38F0000}"/>
    <cellStyle name="Heading 1 14 2 2" xfId="36955" xr:uid="{00000000-0005-0000-0000-0000C48F0000}"/>
    <cellStyle name="Heading 1 14 2 2 2" xfId="36956" xr:uid="{00000000-0005-0000-0000-0000C58F0000}"/>
    <cellStyle name="Heading 1 14 2 2_Essbase BS Tax Accounts EOY" xfId="36957" xr:uid="{00000000-0005-0000-0000-0000C68F0000}"/>
    <cellStyle name="Heading 1 14 2 3" xfId="36958" xr:uid="{00000000-0005-0000-0000-0000C78F0000}"/>
    <cellStyle name="Heading 1 14 2_Essbase BS Tax Accounts EOY" xfId="36959" xr:uid="{00000000-0005-0000-0000-0000C88F0000}"/>
    <cellStyle name="Heading 1 14 3" xfId="36960" xr:uid="{00000000-0005-0000-0000-0000C98F0000}"/>
    <cellStyle name="Heading 1 14 3 2" xfId="36961" xr:uid="{00000000-0005-0000-0000-0000CA8F0000}"/>
    <cellStyle name="Heading 1 14 3 2 2" xfId="36962" xr:uid="{00000000-0005-0000-0000-0000CB8F0000}"/>
    <cellStyle name="Heading 1 14 3 2_Essbase BS Tax Accounts EOY" xfId="36963" xr:uid="{00000000-0005-0000-0000-0000CC8F0000}"/>
    <cellStyle name="Heading 1 14 3 3" xfId="36964" xr:uid="{00000000-0005-0000-0000-0000CD8F0000}"/>
    <cellStyle name="Heading 1 14 3_Essbase BS Tax Accounts EOY" xfId="36965" xr:uid="{00000000-0005-0000-0000-0000CE8F0000}"/>
    <cellStyle name="Heading 1 14 4" xfId="36966" xr:uid="{00000000-0005-0000-0000-0000CF8F0000}"/>
    <cellStyle name="Heading 1 14 4 2" xfId="36967" xr:uid="{00000000-0005-0000-0000-0000D08F0000}"/>
    <cellStyle name="Heading 1 14 4_Essbase BS Tax Accounts EOY" xfId="36968" xr:uid="{00000000-0005-0000-0000-0000D18F0000}"/>
    <cellStyle name="Heading 1 14 5" xfId="36969" xr:uid="{00000000-0005-0000-0000-0000D28F0000}"/>
    <cellStyle name="Heading 1 14_Essbase BS Tax Accounts EOY" xfId="36970" xr:uid="{00000000-0005-0000-0000-0000D38F0000}"/>
    <cellStyle name="Heading 1 15" xfId="36971" xr:uid="{00000000-0005-0000-0000-0000D48F0000}"/>
    <cellStyle name="Heading 1 15 2" xfId="36972" xr:uid="{00000000-0005-0000-0000-0000D58F0000}"/>
    <cellStyle name="Heading 1 15 2 2" xfId="36973" xr:uid="{00000000-0005-0000-0000-0000D68F0000}"/>
    <cellStyle name="Heading 1 15 2 2 2" xfId="36974" xr:uid="{00000000-0005-0000-0000-0000D78F0000}"/>
    <cellStyle name="Heading 1 15 2 2_Essbase BS Tax Accounts EOY" xfId="36975" xr:uid="{00000000-0005-0000-0000-0000D88F0000}"/>
    <cellStyle name="Heading 1 15 2 3" xfId="36976" xr:uid="{00000000-0005-0000-0000-0000D98F0000}"/>
    <cellStyle name="Heading 1 15 2_Essbase BS Tax Accounts EOY" xfId="36977" xr:uid="{00000000-0005-0000-0000-0000DA8F0000}"/>
    <cellStyle name="Heading 1 15 3" xfId="36978" xr:uid="{00000000-0005-0000-0000-0000DB8F0000}"/>
    <cellStyle name="Heading 1 15 3 2" xfId="36979" xr:uid="{00000000-0005-0000-0000-0000DC8F0000}"/>
    <cellStyle name="Heading 1 15 3 2 2" xfId="36980" xr:uid="{00000000-0005-0000-0000-0000DD8F0000}"/>
    <cellStyle name="Heading 1 15 3 2_Essbase BS Tax Accounts EOY" xfId="36981" xr:uid="{00000000-0005-0000-0000-0000DE8F0000}"/>
    <cellStyle name="Heading 1 15 3 3" xfId="36982" xr:uid="{00000000-0005-0000-0000-0000DF8F0000}"/>
    <cellStyle name="Heading 1 15 3_Essbase BS Tax Accounts EOY" xfId="36983" xr:uid="{00000000-0005-0000-0000-0000E08F0000}"/>
    <cellStyle name="Heading 1 15 4" xfId="36984" xr:uid="{00000000-0005-0000-0000-0000E18F0000}"/>
    <cellStyle name="Heading 1 15 4 2" xfId="36985" xr:uid="{00000000-0005-0000-0000-0000E28F0000}"/>
    <cellStyle name="Heading 1 15 4_Essbase BS Tax Accounts EOY" xfId="36986" xr:uid="{00000000-0005-0000-0000-0000E38F0000}"/>
    <cellStyle name="Heading 1 15 5" xfId="36987" xr:uid="{00000000-0005-0000-0000-0000E48F0000}"/>
    <cellStyle name="Heading 1 15_Essbase BS Tax Accounts EOY" xfId="36988" xr:uid="{00000000-0005-0000-0000-0000E58F0000}"/>
    <cellStyle name="Heading 1 16" xfId="36989" xr:uid="{00000000-0005-0000-0000-0000E68F0000}"/>
    <cellStyle name="Heading 1 16 2" xfId="36990" xr:uid="{00000000-0005-0000-0000-0000E78F0000}"/>
    <cellStyle name="Heading 1 16 2 2" xfId="36991" xr:uid="{00000000-0005-0000-0000-0000E88F0000}"/>
    <cellStyle name="Heading 1 16 2 2 2" xfId="36992" xr:uid="{00000000-0005-0000-0000-0000E98F0000}"/>
    <cellStyle name="Heading 1 16 2 2_Essbase BS Tax Accounts EOY" xfId="36993" xr:uid="{00000000-0005-0000-0000-0000EA8F0000}"/>
    <cellStyle name="Heading 1 16 2 3" xfId="36994" xr:uid="{00000000-0005-0000-0000-0000EB8F0000}"/>
    <cellStyle name="Heading 1 16 2_Essbase BS Tax Accounts EOY" xfId="36995" xr:uid="{00000000-0005-0000-0000-0000EC8F0000}"/>
    <cellStyle name="Heading 1 16 3" xfId="36996" xr:uid="{00000000-0005-0000-0000-0000ED8F0000}"/>
    <cellStyle name="Heading 1 16 3 2" xfId="36997" xr:uid="{00000000-0005-0000-0000-0000EE8F0000}"/>
    <cellStyle name="Heading 1 16 3 2 2" xfId="36998" xr:uid="{00000000-0005-0000-0000-0000EF8F0000}"/>
    <cellStyle name="Heading 1 16 3 2_Essbase BS Tax Accounts EOY" xfId="36999" xr:uid="{00000000-0005-0000-0000-0000F08F0000}"/>
    <cellStyle name="Heading 1 16 3 3" xfId="37000" xr:uid="{00000000-0005-0000-0000-0000F18F0000}"/>
    <cellStyle name="Heading 1 16 3_Essbase BS Tax Accounts EOY" xfId="37001" xr:uid="{00000000-0005-0000-0000-0000F28F0000}"/>
    <cellStyle name="Heading 1 16 4" xfId="37002" xr:uid="{00000000-0005-0000-0000-0000F38F0000}"/>
    <cellStyle name="Heading 1 16 4 2" xfId="37003" xr:uid="{00000000-0005-0000-0000-0000F48F0000}"/>
    <cellStyle name="Heading 1 16 4_Essbase BS Tax Accounts EOY" xfId="37004" xr:uid="{00000000-0005-0000-0000-0000F58F0000}"/>
    <cellStyle name="Heading 1 16 5" xfId="37005" xr:uid="{00000000-0005-0000-0000-0000F68F0000}"/>
    <cellStyle name="Heading 1 16_Essbase BS Tax Accounts EOY" xfId="37006" xr:uid="{00000000-0005-0000-0000-0000F78F0000}"/>
    <cellStyle name="Heading 1 17" xfId="37007" xr:uid="{00000000-0005-0000-0000-0000F88F0000}"/>
    <cellStyle name="Heading 1 17 2" xfId="37008" xr:uid="{00000000-0005-0000-0000-0000F98F0000}"/>
    <cellStyle name="Heading 1 17 2 2" xfId="37009" xr:uid="{00000000-0005-0000-0000-0000FA8F0000}"/>
    <cellStyle name="Heading 1 17 2 2 2" xfId="37010" xr:uid="{00000000-0005-0000-0000-0000FB8F0000}"/>
    <cellStyle name="Heading 1 17 2 2_Essbase BS Tax Accounts EOY" xfId="37011" xr:uid="{00000000-0005-0000-0000-0000FC8F0000}"/>
    <cellStyle name="Heading 1 17 2 3" xfId="37012" xr:uid="{00000000-0005-0000-0000-0000FD8F0000}"/>
    <cellStyle name="Heading 1 17 2_Essbase BS Tax Accounts EOY" xfId="37013" xr:uid="{00000000-0005-0000-0000-0000FE8F0000}"/>
    <cellStyle name="Heading 1 17 3" xfId="37014" xr:uid="{00000000-0005-0000-0000-0000FF8F0000}"/>
    <cellStyle name="Heading 1 17 3 2" xfId="37015" xr:uid="{00000000-0005-0000-0000-000000900000}"/>
    <cellStyle name="Heading 1 17 3 2 2" xfId="37016" xr:uid="{00000000-0005-0000-0000-000001900000}"/>
    <cellStyle name="Heading 1 17 3 2_Essbase BS Tax Accounts EOY" xfId="37017" xr:uid="{00000000-0005-0000-0000-000002900000}"/>
    <cellStyle name="Heading 1 17 3 3" xfId="37018" xr:uid="{00000000-0005-0000-0000-000003900000}"/>
    <cellStyle name="Heading 1 17 3_Essbase BS Tax Accounts EOY" xfId="37019" xr:uid="{00000000-0005-0000-0000-000004900000}"/>
    <cellStyle name="Heading 1 17 4" xfId="37020" xr:uid="{00000000-0005-0000-0000-000005900000}"/>
    <cellStyle name="Heading 1 17 4 2" xfId="37021" xr:uid="{00000000-0005-0000-0000-000006900000}"/>
    <cellStyle name="Heading 1 17 4_Essbase BS Tax Accounts EOY" xfId="37022" xr:uid="{00000000-0005-0000-0000-000007900000}"/>
    <cellStyle name="Heading 1 17 5" xfId="37023" xr:uid="{00000000-0005-0000-0000-000008900000}"/>
    <cellStyle name="Heading 1 17_Essbase BS Tax Accounts EOY" xfId="37024" xr:uid="{00000000-0005-0000-0000-000009900000}"/>
    <cellStyle name="Heading 1 18" xfId="37025" xr:uid="{00000000-0005-0000-0000-00000A900000}"/>
    <cellStyle name="Heading 1 18 2" xfId="37026" xr:uid="{00000000-0005-0000-0000-00000B900000}"/>
    <cellStyle name="Heading 1 18 2 2" xfId="37027" xr:uid="{00000000-0005-0000-0000-00000C900000}"/>
    <cellStyle name="Heading 1 18 2 2 2" xfId="37028" xr:uid="{00000000-0005-0000-0000-00000D900000}"/>
    <cellStyle name="Heading 1 18 2 2_Essbase BS Tax Accounts EOY" xfId="37029" xr:uid="{00000000-0005-0000-0000-00000E900000}"/>
    <cellStyle name="Heading 1 18 2 3" xfId="37030" xr:uid="{00000000-0005-0000-0000-00000F900000}"/>
    <cellStyle name="Heading 1 18 2_Essbase BS Tax Accounts EOY" xfId="37031" xr:uid="{00000000-0005-0000-0000-000010900000}"/>
    <cellStyle name="Heading 1 18 3" xfId="37032" xr:uid="{00000000-0005-0000-0000-000011900000}"/>
    <cellStyle name="Heading 1 18 3 2" xfId="37033" xr:uid="{00000000-0005-0000-0000-000012900000}"/>
    <cellStyle name="Heading 1 18 3 2 2" xfId="37034" xr:uid="{00000000-0005-0000-0000-000013900000}"/>
    <cellStyle name="Heading 1 18 3 2_Essbase BS Tax Accounts EOY" xfId="37035" xr:uid="{00000000-0005-0000-0000-000014900000}"/>
    <cellStyle name="Heading 1 18 3 3" xfId="37036" xr:uid="{00000000-0005-0000-0000-000015900000}"/>
    <cellStyle name="Heading 1 18 3_Essbase BS Tax Accounts EOY" xfId="37037" xr:uid="{00000000-0005-0000-0000-000016900000}"/>
    <cellStyle name="Heading 1 18 4" xfId="37038" xr:uid="{00000000-0005-0000-0000-000017900000}"/>
    <cellStyle name="Heading 1 18 4 2" xfId="37039" xr:uid="{00000000-0005-0000-0000-000018900000}"/>
    <cellStyle name="Heading 1 18 4_Essbase BS Tax Accounts EOY" xfId="37040" xr:uid="{00000000-0005-0000-0000-000019900000}"/>
    <cellStyle name="Heading 1 18 5" xfId="37041" xr:uid="{00000000-0005-0000-0000-00001A900000}"/>
    <cellStyle name="Heading 1 18_Essbase BS Tax Accounts EOY" xfId="37042" xr:uid="{00000000-0005-0000-0000-00001B900000}"/>
    <cellStyle name="Heading 1 19" xfId="37043" xr:uid="{00000000-0005-0000-0000-00001C900000}"/>
    <cellStyle name="Heading 1 19 2" xfId="37044" xr:uid="{00000000-0005-0000-0000-00001D900000}"/>
    <cellStyle name="Heading 1 19 2 2" xfId="37045" xr:uid="{00000000-0005-0000-0000-00001E900000}"/>
    <cellStyle name="Heading 1 19 2 2 2" xfId="37046" xr:uid="{00000000-0005-0000-0000-00001F900000}"/>
    <cellStyle name="Heading 1 19 2 2_Essbase BS Tax Accounts EOY" xfId="37047" xr:uid="{00000000-0005-0000-0000-000020900000}"/>
    <cellStyle name="Heading 1 19 2 3" xfId="37048" xr:uid="{00000000-0005-0000-0000-000021900000}"/>
    <cellStyle name="Heading 1 19 2_Essbase BS Tax Accounts EOY" xfId="37049" xr:uid="{00000000-0005-0000-0000-000022900000}"/>
    <cellStyle name="Heading 1 19 3" xfId="37050" xr:uid="{00000000-0005-0000-0000-000023900000}"/>
    <cellStyle name="Heading 1 19 3 2" xfId="37051" xr:uid="{00000000-0005-0000-0000-000024900000}"/>
    <cellStyle name="Heading 1 19 3 2 2" xfId="37052" xr:uid="{00000000-0005-0000-0000-000025900000}"/>
    <cellStyle name="Heading 1 19 3 2_Essbase BS Tax Accounts EOY" xfId="37053" xr:uid="{00000000-0005-0000-0000-000026900000}"/>
    <cellStyle name="Heading 1 19 3 3" xfId="37054" xr:uid="{00000000-0005-0000-0000-000027900000}"/>
    <cellStyle name="Heading 1 19 3_Essbase BS Tax Accounts EOY" xfId="37055" xr:uid="{00000000-0005-0000-0000-000028900000}"/>
    <cellStyle name="Heading 1 19 4" xfId="37056" xr:uid="{00000000-0005-0000-0000-000029900000}"/>
    <cellStyle name="Heading 1 19 4 2" xfId="37057" xr:uid="{00000000-0005-0000-0000-00002A900000}"/>
    <cellStyle name="Heading 1 19 4_Essbase BS Tax Accounts EOY" xfId="37058" xr:uid="{00000000-0005-0000-0000-00002B900000}"/>
    <cellStyle name="Heading 1 19 5" xfId="37059" xr:uid="{00000000-0005-0000-0000-00002C900000}"/>
    <cellStyle name="Heading 1 19_Essbase BS Tax Accounts EOY" xfId="37060" xr:uid="{00000000-0005-0000-0000-00002D900000}"/>
    <cellStyle name="Heading 1 2" xfId="37061" xr:uid="{00000000-0005-0000-0000-00002E900000}"/>
    <cellStyle name="Heading 1 2 10" xfId="58777" xr:uid="{00000000-0005-0000-0000-00002F900000}"/>
    <cellStyle name="Heading 1 2 2" xfId="37062" xr:uid="{00000000-0005-0000-0000-000030900000}"/>
    <cellStyle name="Heading 1 2 2 2" xfId="37063" xr:uid="{00000000-0005-0000-0000-000031900000}"/>
    <cellStyle name="Heading 1 2 2 2 2" xfId="37064" xr:uid="{00000000-0005-0000-0000-000032900000}"/>
    <cellStyle name="Heading 1 2 2 2 2 2" xfId="37065" xr:uid="{00000000-0005-0000-0000-000033900000}"/>
    <cellStyle name="Heading 1 2 2 2 2_Essbase BS Tax Accounts EOY" xfId="37066" xr:uid="{00000000-0005-0000-0000-000034900000}"/>
    <cellStyle name="Heading 1 2 2 2 3" xfId="37067" xr:uid="{00000000-0005-0000-0000-000035900000}"/>
    <cellStyle name="Heading 1 2 2 2_Essbase BS Tax Accounts EOY" xfId="37068" xr:uid="{00000000-0005-0000-0000-000036900000}"/>
    <cellStyle name="Heading 1 2 2 3" xfId="37069" xr:uid="{00000000-0005-0000-0000-000037900000}"/>
    <cellStyle name="Heading 1 2 2 3 2" xfId="37070" xr:uid="{00000000-0005-0000-0000-000038900000}"/>
    <cellStyle name="Heading 1 2 2 3 2 2" xfId="37071" xr:uid="{00000000-0005-0000-0000-000039900000}"/>
    <cellStyle name="Heading 1 2 2 3 2_Essbase BS Tax Accounts EOY" xfId="37072" xr:uid="{00000000-0005-0000-0000-00003A900000}"/>
    <cellStyle name="Heading 1 2 2 3 3" xfId="37073" xr:uid="{00000000-0005-0000-0000-00003B900000}"/>
    <cellStyle name="Heading 1 2 2 3_Essbase BS Tax Accounts EOY" xfId="37074" xr:uid="{00000000-0005-0000-0000-00003C900000}"/>
    <cellStyle name="Heading 1 2 2 4" xfId="37075" xr:uid="{00000000-0005-0000-0000-00003D900000}"/>
    <cellStyle name="Heading 1 2 2 4 2" xfId="37076" xr:uid="{00000000-0005-0000-0000-00003E900000}"/>
    <cellStyle name="Heading 1 2 2 4 2 2" xfId="37077" xr:uid="{00000000-0005-0000-0000-00003F900000}"/>
    <cellStyle name="Heading 1 2 2 4 2_Essbase BS Tax Accounts EOY" xfId="37078" xr:uid="{00000000-0005-0000-0000-000040900000}"/>
    <cellStyle name="Heading 1 2 2 4_Essbase BS Tax Accounts EOY" xfId="37079" xr:uid="{00000000-0005-0000-0000-000041900000}"/>
    <cellStyle name="Heading 1 2 2 5" xfId="37080" xr:uid="{00000000-0005-0000-0000-000042900000}"/>
    <cellStyle name="Heading 1 2 2 5 2" xfId="37081" xr:uid="{00000000-0005-0000-0000-000043900000}"/>
    <cellStyle name="Heading 1 2 2 5_Essbase BS Tax Accounts EOY" xfId="37082" xr:uid="{00000000-0005-0000-0000-000044900000}"/>
    <cellStyle name="Heading 1 2 2 6" xfId="37083" xr:uid="{00000000-0005-0000-0000-000045900000}"/>
    <cellStyle name="Heading 1 2 2 7" xfId="37084" xr:uid="{00000000-0005-0000-0000-000046900000}"/>
    <cellStyle name="Heading 1 2 2 8" xfId="37085" xr:uid="{00000000-0005-0000-0000-000047900000}"/>
    <cellStyle name="Heading 1 2 2 9" xfId="37086" xr:uid="{00000000-0005-0000-0000-000048900000}"/>
    <cellStyle name="Heading 1 2 2_Basis Info" xfId="37087" xr:uid="{00000000-0005-0000-0000-000049900000}"/>
    <cellStyle name="Heading 1 2 3" xfId="37088" xr:uid="{00000000-0005-0000-0000-00004A900000}"/>
    <cellStyle name="Heading 1 2 3 2" xfId="37089" xr:uid="{00000000-0005-0000-0000-00004B900000}"/>
    <cellStyle name="Heading 1 2 3 2 2" xfId="37090" xr:uid="{00000000-0005-0000-0000-00004C900000}"/>
    <cellStyle name="Heading 1 2 3 2 2 2" xfId="37091" xr:uid="{00000000-0005-0000-0000-00004D900000}"/>
    <cellStyle name="Heading 1 2 3 2 2_Essbase BS Tax Accounts EOY" xfId="37092" xr:uid="{00000000-0005-0000-0000-00004E900000}"/>
    <cellStyle name="Heading 1 2 3 2 3" xfId="37093" xr:uid="{00000000-0005-0000-0000-00004F900000}"/>
    <cellStyle name="Heading 1 2 3 2_Essbase BS Tax Accounts EOY" xfId="37094" xr:uid="{00000000-0005-0000-0000-000050900000}"/>
    <cellStyle name="Heading 1 2 3 3" xfId="37095" xr:uid="{00000000-0005-0000-0000-000051900000}"/>
    <cellStyle name="Heading 1 2 3 3 2" xfId="37096" xr:uid="{00000000-0005-0000-0000-000052900000}"/>
    <cellStyle name="Heading 1 2 3 3 2 2" xfId="37097" xr:uid="{00000000-0005-0000-0000-000053900000}"/>
    <cellStyle name="Heading 1 2 3 3 2_Essbase BS Tax Accounts EOY" xfId="37098" xr:uid="{00000000-0005-0000-0000-000054900000}"/>
    <cellStyle name="Heading 1 2 3 3 3" xfId="37099" xr:uid="{00000000-0005-0000-0000-000055900000}"/>
    <cellStyle name="Heading 1 2 3 3_Essbase BS Tax Accounts EOY" xfId="37100" xr:uid="{00000000-0005-0000-0000-000056900000}"/>
    <cellStyle name="Heading 1 2 3 4" xfId="37101" xr:uid="{00000000-0005-0000-0000-000057900000}"/>
    <cellStyle name="Heading 1 2 3 4 2" xfId="37102" xr:uid="{00000000-0005-0000-0000-000058900000}"/>
    <cellStyle name="Heading 1 2 3 4 2 2" xfId="37103" xr:uid="{00000000-0005-0000-0000-000059900000}"/>
    <cellStyle name="Heading 1 2 3 4 2_Essbase BS Tax Accounts EOY" xfId="37104" xr:uid="{00000000-0005-0000-0000-00005A900000}"/>
    <cellStyle name="Heading 1 2 3 4 3" xfId="37105" xr:uid="{00000000-0005-0000-0000-00005B900000}"/>
    <cellStyle name="Heading 1 2 3 4 4" xfId="37106" xr:uid="{00000000-0005-0000-0000-00005C900000}"/>
    <cellStyle name="Heading 1 2 3 4_Essbase BS Tax Accounts EOY" xfId="37107" xr:uid="{00000000-0005-0000-0000-00005D900000}"/>
    <cellStyle name="Heading 1 2 3 5" xfId="37108" xr:uid="{00000000-0005-0000-0000-00005E900000}"/>
    <cellStyle name="Heading 1 2 3 5 2" xfId="37109" xr:uid="{00000000-0005-0000-0000-00005F900000}"/>
    <cellStyle name="Heading 1 2 3 5_Essbase BS Tax Accounts EOY" xfId="37110" xr:uid="{00000000-0005-0000-0000-000060900000}"/>
    <cellStyle name="Heading 1 2 3 6" xfId="37111" xr:uid="{00000000-0005-0000-0000-000061900000}"/>
    <cellStyle name="Heading 1 2 3 6 2" xfId="37112" xr:uid="{00000000-0005-0000-0000-000062900000}"/>
    <cellStyle name="Heading 1 2 3 6_Essbase BS Tax Accounts EOY" xfId="37113" xr:uid="{00000000-0005-0000-0000-000063900000}"/>
    <cellStyle name="Heading 1 2 3 7" xfId="37114" xr:uid="{00000000-0005-0000-0000-000064900000}"/>
    <cellStyle name="Heading 1 2 3 8" xfId="37115" xr:uid="{00000000-0005-0000-0000-000065900000}"/>
    <cellStyle name="Heading 1 2 3 9" xfId="37116" xr:uid="{00000000-0005-0000-0000-000066900000}"/>
    <cellStyle name="Heading 1 2 3_Basis Info" xfId="37117" xr:uid="{00000000-0005-0000-0000-000067900000}"/>
    <cellStyle name="Heading 1 2 4" xfId="37118" xr:uid="{00000000-0005-0000-0000-000068900000}"/>
    <cellStyle name="Heading 1 2 4 2" xfId="37119" xr:uid="{00000000-0005-0000-0000-000069900000}"/>
    <cellStyle name="Heading 1 2 4 2 2" xfId="37120" xr:uid="{00000000-0005-0000-0000-00006A900000}"/>
    <cellStyle name="Heading 1 2 4 2_Essbase BS Tax Accounts EOY" xfId="37121" xr:uid="{00000000-0005-0000-0000-00006B900000}"/>
    <cellStyle name="Heading 1 2 4 3" xfId="37122" xr:uid="{00000000-0005-0000-0000-00006C900000}"/>
    <cellStyle name="Heading 1 2 4 4" xfId="37123" xr:uid="{00000000-0005-0000-0000-00006D900000}"/>
    <cellStyle name="Heading 1 2 4_Essbase BS Tax Accounts EOY" xfId="37124" xr:uid="{00000000-0005-0000-0000-00006E900000}"/>
    <cellStyle name="Heading 1 2 5" xfId="37125" xr:uid="{00000000-0005-0000-0000-00006F900000}"/>
    <cellStyle name="Heading 1 2 5 2" xfId="37126" xr:uid="{00000000-0005-0000-0000-000070900000}"/>
    <cellStyle name="Heading 1 2 5 3" xfId="37127" xr:uid="{00000000-0005-0000-0000-000071900000}"/>
    <cellStyle name="Heading 1 2 5_Essbase BS Tax Accounts EOY" xfId="37128" xr:uid="{00000000-0005-0000-0000-000072900000}"/>
    <cellStyle name="Heading 1 2 6" xfId="37129" xr:uid="{00000000-0005-0000-0000-000073900000}"/>
    <cellStyle name="Heading 1 2 6 2" xfId="37130" xr:uid="{00000000-0005-0000-0000-000074900000}"/>
    <cellStyle name="Heading 1 2 7" xfId="37131" xr:uid="{00000000-0005-0000-0000-000075900000}"/>
    <cellStyle name="Heading 1 2 7 2" xfId="37132" xr:uid="{00000000-0005-0000-0000-000076900000}"/>
    <cellStyle name="Heading 1 2 8" xfId="37133" xr:uid="{00000000-0005-0000-0000-000077900000}"/>
    <cellStyle name="Heading 1 2 9" xfId="37134" xr:uid="{00000000-0005-0000-0000-000078900000}"/>
    <cellStyle name="Heading 1 2_10-1 BS" xfId="37135" xr:uid="{00000000-0005-0000-0000-000079900000}"/>
    <cellStyle name="Heading 1 20" xfId="37136" xr:uid="{00000000-0005-0000-0000-00007A900000}"/>
    <cellStyle name="Heading 1 20 2" xfId="37137" xr:uid="{00000000-0005-0000-0000-00007B900000}"/>
    <cellStyle name="Heading 1 20 2 2" xfId="37138" xr:uid="{00000000-0005-0000-0000-00007C900000}"/>
    <cellStyle name="Heading 1 20 2 2 2" xfId="37139" xr:uid="{00000000-0005-0000-0000-00007D900000}"/>
    <cellStyle name="Heading 1 20 2 2_Essbase BS Tax Accounts EOY" xfId="37140" xr:uid="{00000000-0005-0000-0000-00007E900000}"/>
    <cellStyle name="Heading 1 20 2 3" xfId="37141" xr:uid="{00000000-0005-0000-0000-00007F900000}"/>
    <cellStyle name="Heading 1 20 2_Essbase BS Tax Accounts EOY" xfId="37142" xr:uid="{00000000-0005-0000-0000-000080900000}"/>
    <cellStyle name="Heading 1 20 3" xfId="37143" xr:uid="{00000000-0005-0000-0000-000081900000}"/>
    <cellStyle name="Heading 1 20 3 2" xfId="37144" xr:uid="{00000000-0005-0000-0000-000082900000}"/>
    <cellStyle name="Heading 1 20 3 2 2" xfId="37145" xr:uid="{00000000-0005-0000-0000-000083900000}"/>
    <cellStyle name="Heading 1 20 3 2_Essbase BS Tax Accounts EOY" xfId="37146" xr:uid="{00000000-0005-0000-0000-000084900000}"/>
    <cellStyle name="Heading 1 20 3 3" xfId="37147" xr:uid="{00000000-0005-0000-0000-000085900000}"/>
    <cellStyle name="Heading 1 20 3_Essbase BS Tax Accounts EOY" xfId="37148" xr:uid="{00000000-0005-0000-0000-000086900000}"/>
    <cellStyle name="Heading 1 20 4" xfId="37149" xr:uid="{00000000-0005-0000-0000-000087900000}"/>
    <cellStyle name="Heading 1 20 4 2" xfId="37150" xr:uid="{00000000-0005-0000-0000-000088900000}"/>
    <cellStyle name="Heading 1 20 4_Essbase BS Tax Accounts EOY" xfId="37151" xr:uid="{00000000-0005-0000-0000-000089900000}"/>
    <cellStyle name="Heading 1 20 5" xfId="37152" xr:uid="{00000000-0005-0000-0000-00008A900000}"/>
    <cellStyle name="Heading 1 20_Essbase BS Tax Accounts EOY" xfId="37153" xr:uid="{00000000-0005-0000-0000-00008B900000}"/>
    <cellStyle name="Heading 1 21" xfId="37154" xr:uid="{00000000-0005-0000-0000-00008C900000}"/>
    <cellStyle name="Heading 1 21 2" xfId="37155" xr:uid="{00000000-0005-0000-0000-00008D900000}"/>
    <cellStyle name="Heading 1 21 2 2" xfId="37156" xr:uid="{00000000-0005-0000-0000-00008E900000}"/>
    <cellStyle name="Heading 1 21 2 2 2" xfId="37157" xr:uid="{00000000-0005-0000-0000-00008F900000}"/>
    <cellStyle name="Heading 1 21 2 2_Essbase BS Tax Accounts EOY" xfId="37158" xr:uid="{00000000-0005-0000-0000-000090900000}"/>
    <cellStyle name="Heading 1 21 2 3" xfId="37159" xr:uid="{00000000-0005-0000-0000-000091900000}"/>
    <cellStyle name="Heading 1 21 2_Essbase BS Tax Accounts EOY" xfId="37160" xr:uid="{00000000-0005-0000-0000-000092900000}"/>
    <cellStyle name="Heading 1 21 3" xfId="37161" xr:uid="{00000000-0005-0000-0000-000093900000}"/>
    <cellStyle name="Heading 1 21 3 2" xfId="37162" xr:uid="{00000000-0005-0000-0000-000094900000}"/>
    <cellStyle name="Heading 1 21 3 2 2" xfId="37163" xr:uid="{00000000-0005-0000-0000-000095900000}"/>
    <cellStyle name="Heading 1 21 3 2_Essbase BS Tax Accounts EOY" xfId="37164" xr:uid="{00000000-0005-0000-0000-000096900000}"/>
    <cellStyle name="Heading 1 21 3 3" xfId="37165" xr:uid="{00000000-0005-0000-0000-000097900000}"/>
    <cellStyle name="Heading 1 21 3_Essbase BS Tax Accounts EOY" xfId="37166" xr:uid="{00000000-0005-0000-0000-000098900000}"/>
    <cellStyle name="Heading 1 21 4" xfId="37167" xr:uid="{00000000-0005-0000-0000-000099900000}"/>
    <cellStyle name="Heading 1 21 4 2" xfId="37168" xr:uid="{00000000-0005-0000-0000-00009A900000}"/>
    <cellStyle name="Heading 1 21 4_Essbase BS Tax Accounts EOY" xfId="37169" xr:uid="{00000000-0005-0000-0000-00009B900000}"/>
    <cellStyle name="Heading 1 21 5" xfId="37170" xr:uid="{00000000-0005-0000-0000-00009C900000}"/>
    <cellStyle name="Heading 1 21_Essbase BS Tax Accounts EOY" xfId="37171" xr:uid="{00000000-0005-0000-0000-00009D900000}"/>
    <cellStyle name="Heading 1 22" xfId="37172" xr:uid="{00000000-0005-0000-0000-00009E900000}"/>
    <cellStyle name="Heading 1 22 2" xfId="37173" xr:uid="{00000000-0005-0000-0000-00009F900000}"/>
    <cellStyle name="Heading 1 22 2 2" xfId="37174" xr:uid="{00000000-0005-0000-0000-0000A0900000}"/>
    <cellStyle name="Heading 1 22 2 2 2" xfId="37175" xr:uid="{00000000-0005-0000-0000-0000A1900000}"/>
    <cellStyle name="Heading 1 22 2 2_Essbase BS Tax Accounts EOY" xfId="37176" xr:uid="{00000000-0005-0000-0000-0000A2900000}"/>
    <cellStyle name="Heading 1 22 2 3" xfId="37177" xr:uid="{00000000-0005-0000-0000-0000A3900000}"/>
    <cellStyle name="Heading 1 22 2_Essbase BS Tax Accounts EOY" xfId="37178" xr:uid="{00000000-0005-0000-0000-0000A4900000}"/>
    <cellStyle name="Heading 1 22 3" xfId="37179" xr:uid="{00000000-0005-0000-0000-0000A5900000}"/>
    <cellStyle name="Heading 1 22 3 2" xfId="37180" xr:uid="{00000000-0005-0000-0000-0000A6900000}"/>
    <cellStyle name="Heading 1 22 3 2 2" xfId="37181" xr:uid="{00000000-0005-0000-0000-0000A7900000}"/>
    <cellStyle name="Heading 1 22 3 2_Essbase BS Tax Accounts EOY" xfId="37182" xr:uid="{00000000-0005-0000-0000-0000A8900000}"/>
    <cellStyle name="Heading 1 22 3 3" xfId="37183" xr:uid="{00000000-0005-0000-0000-0000A9900000}"/>
    <cellStyle name="Heading 1 22 3_Essbase BS Tax Accounts EOY" xfId="37184" xr:uid="{00000000-0005-0000-0000-0000AA900000}"/>
    <cellStyle name="Heading 1 22 4" xfId="37185" xr:uid="{00000000-0005-0000-0000-0000AB900000}"/>
    <cellStyle name="Heading 1 22 4 2" xfId="37186" xr:uid="{00000000-0005-0000-0000-0000AC900000}"/>
    <cellStyle name="Heading 1 22 4_Essbase BS Tax Accounts EOY" xfId="37187" xr:uid="{00000000-0005-0000-0000-0000AD900000}"/>
    <cellStyle name="Heading 1 22 5" xfId="37188" xr:uid="{00000000-0005-0000-0000-0000AE900000}"/>
    <cellStyle name="Heading 1 22_Essbase BS Tax Accounts EOY" xfId="37189" xr:uid="{00000000-0005-0000-0000-0000AF900000}"/>
    <cellStyle name="Heading 1 23" xfId="37190" xr:uid="{00000000-0005-0000-0000-0000B0900000}"/>
    <cellStyle name="Heading 1 23 2" xfId="37191" xr:uid="{00000000-0005-0000-0000-0000B1900000}"/>
    <cellStyle name="Heading 1 23 2 2" xfId="37192" xr:uid="{00000000-0005-0000-0000-0000B2900000}"/>
    <cellStyle name="Heading 1 23 2 2 2" xfId="37193" xr:uid="{00000000-0005-0000-0000-0000B3900000}"/>
    <cellStyle name="Heading 1 23 2 2_Essbase BS Tax Accounts EOY" xfId="37194" xr:uid="{00000000-0005-0000-0000-0000B4900000}"/>
    <cellStyle name="Heading 1 23 2 3" xfId="37195" xr:uid="{00000000-0005-0000-0000-0000B5900000}"/>
    <cellStyle name="Heading 1 23 2_Essbase BS Tax Accounts EOY" xfId="37196" xr:uid="{00000000-0005-0000-0000-0000B6900000}"/>
    <cellStyle name="Heading 1 23 3" xfId="37197" xr:uid="{00000000-0005-0000-0000-0000B7900000}"/>
    <cellStyle name="Heading 1 23 3 2" xfId="37198" xr:uid="{00000000-0005-0000-0000-0000B8900000}"/>
    <cellStyle name="Heading 1 23 3 2 2" xfId="37199" xr:uid="{00000000-0005-0000-0000-0000B9900000}"/>
    <cellStyle name="Heading 1 23 3 2_Essbase BS Tax Accounts EOY" xfId="37200" xr:uid="{00000000-0005-0000-0000-0000BA900000}"/>
    <cellStyle name="Heading 1 23 3 3" xfId="37201" xr:uid="{00000000-0005-0000-0000-0000BB900000}"/>
    <cellStyle name="Heading 1 23 3_Essbase BS Tax Accounts EOY" xfId="37202" xr:uid="{00000000-0005-0000-0000-0000BC900000}"/>
    <cellStyle name="Heading 1 23 4" xfId="37203" xr:uid="{00000000-0005-0000-0000-0000BD900000}"/>
    <cellStyle name="Heading 1 23 4 2" xfId="37204" xr:uid="{00000000-0005-0000-0000-0000BE900000}"/>
    <cellStyle name="Heading 1 23 4 2 2" xfId="37205" xr:uid="{00000000-0005-0000-0000-0000BF900000}"/>
    <cellStyle name="Heading 1 23 4 2_Essbase BS Tax Accounts EOY" xfId="37206" xr:uid="{00000000-0005-0000-0000-0000C0900000}"/>
    <cellStyle name="Heading 1 23 4 3" xfId="37207" xr:uid="{00000000-0005-0000-0000-0000C1900000}"/>
    <cellStyle name="Heading 1 23 4_Essbase BS Tax Accounts EOY" xfId="37208" xr:uid="{00000000-0005-0000-0000-0000C2900000}"/>
    <cellStyle name="Heading 1 23 5" xfId="37209" xr:uid="{00000000-0005-0000-0000-0000C3900000}"/>
    <cellStyle name="Heading 1 23 5 2" xfId="37210" xr:uid="{00000000-0005-0000-0000-0000C4900000}"/>
    <cellStyle name="Heading 1 23 5_Essbase BS Tax Accounts EOY" xfId="37211" xr:uid="{00000000-0005-0000-0000-0000C5900000}"/>
    <cellStyle name="Heading 1 23 6" xfId="37212" xr:uid="{00000000-0005-0000-0000-0000C6900000}"/>
    <cellStyle name="Heading 1 23_Essbase BS Tax Accounts EOY" xfId="37213" xr:uid="{00000000-0005-0000-0000-0000C7900000}"/>
    <cellStyle name="Heading 1 24" xfId="37214" xr:uid="{00000000-0005-0000-0000-0000C8900000}"/>
    <cellStyle name="Heading 1 24 2" xfId="37215" xr:uid="{00000000-0005-0000-0000-0000C9900000}"/>
    <cellStyle name="Heading 1 24 2 2" xfId="37216" xr:uid="{00000000-0005-0000-0000-0000CA900000}"/>
    <cellStyle name="Heading 1 24 2 2 2" xfId="37217" xr:uid="{00000000-0005-0000-0000-0000CB900000}"/>
    <cellStyle name="Heading 1 24 2 2 2 2" xfId="37218" xr:uid="{00000000-0005-0000-0000-0000CC900000}"/>
    <cellStyle name="Heading 1 24 2 2 2_Essbase BS Tax Accounts EOY" xfId="37219" xr:uid="{00000000-0005-0000-0000-0000CD900000}"/>
    <cellStyle name="Heading 1 24 2 2_Essbase BS Tax Accounts EOY" xfId="37220" xr:uid="{00000000-0005-0000-0000-0000CE900000}"/>
    <cellStyle name="Heading 1 24 2 3" xfId="37221" xr:uid="{00000000-0005-0000-0000-0000CF900000}"/>
    <cellStyle name="Heading 1 24 2 3 2" xfId="37222" xr:uid="{00000000-0005-0000-0000-0000D0900000}"/>
    <cellStyle name="Heading 1 24 2 3_Essbase BS Tax Accounts EOY" xfId="37223" xr:uid="{00000000-0005-0000-0000-0000D1900000}"/>
    <cellStyle name="Heading 1 24 2 4" xfId="37224" xr:uid="{00000000-0005-0000-0000-0000D2900000}"/>
    <cellStyle name="Heading 1 24 2 5" xfId="37225" xr:uid="{00000000-0005-0000-0000-0000D3900000}"/>
    <cellStyle name="Heading 1 24 2 6" xfId="37226" xr:uid="{00000000-0005-0000-0000-0000D4900000}"/>
    <cellStyle name="Heading 1 24 2 7" xfId="37227" xr:uid="{00000000-0005-0000-0000-0000D5900000}"/>
    <cellStyle name="Heading 1 24 2 8" xfId="37228" xr:uid="{00000000-0005-0000-0000-0000D6900000}"/>
    <cellStyle name="Heading 1 24 2_Essbase BS Tax Accounts EOY" xfId="37229" xr:uid="{00000000-0005-0000-0000-0000D7900000}"/>
    <cellStyle name="Heading 1 24 3" xfId="37230" xr:uid="{00000000-0005-0000-0000-0000D8900000}"/>
    <cellStyle name="Heading 1 24 3 2" xfId="37231" xr:uid="{00000000-0005-0000-0000-0000D9900000}"/>
    <cellStyle name="Heading 1 24 3 2 2" xfId="37232" xr:uid="{00000000-0005-0000-0000-0000DA900000}"/>
    <cellStyle name="Heading 1 24 3 2_Essbase BS Tax Accounts EOY" xfId="37233" xr:uid="{00000000-0005-0000-0000-0000DB900000}"/>
    <cellStyle name="Heading 1 24 3 3" xfId="37234" xr:uid="{00000000-0005-0000-0000-0000DC900000}"/>
    <cellStyle name="Heading 1 24 3 4" xfId="37235" xr:uid="{00000000-0005-0000-0000-0000DD900000}"/>
    <cellStyle name="Heading 1 24 3_Essbase BS Tax Accounts EOY" xfId="37236" xr:uid="{00000000-0005-0000-0000-0000DE900000}"/>
    <cellStyle name="Heading 1 24 4" xfId="37237" xr:uid="{00000000-0005-0000-0000-0000DF900000}"/>
    <cellStyle name="Heading 1 24 4 2" xfId="37238" xr:uid="{00000000-0005-0000-0000-0000E0900000}"/>
    <cellStyle name="Heading 1 24 4_Essbase BS Tax Accounts EOY" xfId="37239" xr:uid="{00000000-0005-0000-0000-0000E1900000}"/>
    <cellStyle name="Heading 1 24 5" xfId="37240" xr:uid="{00000000-0005-0000-0000-0000E2900000}"/>
    <cellStyle name="Heading 1 24 5 2" xfId="37241" xr:uid="{00000000-0005-0000-0000-0000E3900000}"/>
    <cellStyle name="Heading 1 24 5_Essbase BS Tax Accounts EOY" xfId="37242" xr:uid="{00000000-0005-0000-0000-0000E4900000}"/>
    <cellStyle name="Heading 1 24 6" xfId="37243" xr:uid="{00000000-0005-0000-0000-0000E5900000}"/>
    <cellStyle name="Heading 1 24 7" xfId="37244" xr:uid="{00000000-0005-0000-0000-0000E6900000}"/>
    <cellStyle name="Heading 1 24 8" xfId="37245" xr:uid="{00000000-0005-0000-0000-0000E7900000}"/>
    <cellStyle name="Heading 1 24_Basis Detail" xfId="37246" xr:uid="{00000000-0005-0000-0000-0000E8900000}"/>
    <cellStyle name="Heading 1 25" xfId="37247" xr:uid="{00000000-0005-0000-0000-0000E9900000}"/>
    <cellStyle name="Heading 1 25 2" xfId="37248" xr:uid="{00000000-0005-0000-0000-0000EA900000}"/>
    <cellStyle name="Heading 1 25 2 2" xfId="37249" xr:uid="{00000000-0005-0000-0000-0000EB900000}"/>
    <cellStyle name="Heading 1 25 2 2 2" xfId="37250" xr:uid="{00000000-0005-0000-0000-0000EC900000}"/>
    <cellStyle name="Heading 1 25 2 2_Essbase BS Tax Accounts EOY" xfId="37251" xr:uid="{00000000-0005-0000-0000-0000ED900000}"/>
    <cellStyle name="Heading 1 25 2 3" xfId="37252" xr:uid="{00000000-0005-0000-0000-0000EE900000}"/>
    <cellStyle name="Heading 1 25 2 4" xfId="37253" xr:uid="{00000000-0005-0000-0000-0000EF900000}"/>
    <cellStyle name="Heading 1 25 2 5" xfId="37254" xr:uid="{00000000-0005-0000-0000-0000F0900000}"/>
    <cellStyle name="Heading 1 25 2_Essbase BS Tax Accounts EOY" xfId="37255" xr:uid="{00000000-0005-0000-0000-0000F1900000}"/>
    <cellStyle name="Heading 1 25 3" xfId="37256" xr:uid="{00000000-0005-0000-0000-0000F2900000}"/>
    <cellStyle name="Heading 1 25 3 2" xfId="37257" xr:uid="{00000000-0005-0000-0000-0000F3900000}"/>
    <cellStyle name="Heading 1 25 3 2 2" xfId="37258" xr:uid="{00000000-0005-0000-0000-0000F4900000}"/>
    <cellStyle name="Heading 1 25 3 2_Essbase BS Tax Accounts EOY" xfId="37259" xr:uid="{00000000-0005-0000-0000-0000F5900000}"/>
    <cellStyle name="Heading 1 25 3 3" xfId="37260" xr:uid="{00000000-0005-0000-0000-0000F6900000}"/>
    <cellStyle name="Heading 1 25 3 4" xfId="37261" xr:uid="{00000000-0005-0000-0000-0000F7900000}"/>
    <cellStyle name="Heading 1 25 3_Essbase BS Tax Accounts EOY" xfId="37262" xr:uid="{00000000-0005-0000-0000-0000F8900000}"/>
    <cellStyle name="Heading 1 25 4" xfId="37263" xr:uid="{00000000-0005-0000-0000-0000F9900000}"/>
    <cellStyle name="Heading 1 25 4 2" xfId="37264" xr:uid="{00000000-0005-0000-0000-0000FA900000}"/>
    <cellStyle name="Heading 1 25 4_Essbase BS Tax Accounts EOY" xfId="37265" xr:uid="{00000000-0005-0000-0000-0000FB900000}"/>
    <cellStyle name="Heading 1 25 5" xfId="37266" xr:uid="{00000000-0005-0000-0000-0000FC900000}"/>
    <cellStyle name="Heading 1 25 6" xfId="37267" xr:uid="{00000000-0005-0000-0000-0000FD900000}"/>
    <cellStyle name="Heading 1 25 7" xfId="37268" xr:uid="{00000000-0005-0000-0000-0000FE900000}"/>
    <cellStyle name="Heading 1 25_Essbase BS Tax Accounts EOY" xfId="37269" xr:uid="{00000000-0005-0000-0000-0000FF900000}"/>
    <cellStyle name="Heading 1 26" xfId="37270" xr:uid="{00000000-0005-0000-0000-000000910000}"/>
    <cellStyle name="Heading 1 26 2" xfId="37271" xr:uid="{00000000-0005-0000-0000-000001910000}"/>
    <cellStyle name="Heading 1 26 2 2" xfId="37272" xr:uid="{00000000-0005-0000-0000-000002910000}"/>
    <cellStyle name="Heading 1 26 2 2 2" xfId="37273" xr:uid="{00000000-0005-0000-0000-000003910000}"/>
    <cellStyle name="Heading 1 26 2 2_Essbase BS Tax Accounts EOY" xfId="37274" xr:uid="{00000000-0005-0000-0000-000004910000}"/>
    <cellStyle name="Heading 1 26 2 3" xfId="37275" xr:uid="{00000000-0005-0000-0000-000005910000}"/>
    <cellStyle name="Heading 1 26 2_Essbase BS Tax Accounts EOY" xfId="37276" xr:uid="{00000000-0005-0000-0000-000006910000}"/>
    <cellStyle name="Heading 1 26 3" xfId="37277" xr:uid="{00000000-0005-0000-0000-000007910000}"/>
    <cellStyle name="Heading 1 26 3 2" xfId="37278" xr:uid="{00000000-0005-0000-0000-000008910000}"/>
    <cellStyle name="Heading 1 26 3_Essbase BS Tax Accounts EOY" xfId="37279" xr:uid="{00000000-0005-0000-0000-000009910000}"/>
    <cellStyle name="Heading 1 26 4" xfId="37280" xr:uid="{00000000-0005-0000-0000-00000A910000}"/>
    <cellStyle name="Heading 1 26 5" xfId="37281" xr:uid="{00000000-0005-0000-0000-00000B910000}"/>
    <cellStyle name="Heading 1 26 6" xfId="37282" xr:uid="{00000000-0005-0000-0000-00000C910000}"/>
    <cellStyle name="Heading 1 26 7" xfId="37283" xr:uid="{00000000-0005-0000-0000-00000D910000}"/>
    <cellStyle name="Heading 1 26_Essbase BS Tax Accounts EOY" xfId="37284" xr:uid="{00000000-0005-0000-0000-00000E910000}"/>
    <cellStyle name="Heading 1 27" xfId="37285" xr:uid="{00000000-0005-0000-0000-00000F910000}"/>
    <cellStyle name="Heading 1 27 2" xfId="37286" xr:uid="{00000000-0005-0000-0000-000010910000}"/>
    <cellStyle name="Heading 1 27 2 2" xfId="37287" xr:uid="{00000000-0005-0000-0000-000011910000}"/>
    <cellStyle name="Heading 1 27 2 2 2" xfId="37288" xr:uid="{00000000-0005-0000-0000-000012910000}"/>
    <cellStyle name="Heading 1 27 2 2_Essbase BS Tax Accounts EOY" xfId="37289" xr:uid="{00000000-0005-0000-0000-000013910000}"/>
    <cellStyle name="Heading 1 27 2_Essbase BS Tax Accounts EOY" xfId="37290" xr:uid="{00000000-0005-0000-0000-000014910000}"/>
    <cellStyle name="Heading 1 27 3" xfId="37291" xr:uid="{00000000-0005-0000-0000-000015910000}"/>
    <cellStyle name="Heading 1 27 3 2" xfId="37292" xr:uid="{00000000-0005-0000-0000-000016910000}"/>
    <cellStyle name="Heading 1 27 3_Essbase BS Tax Accounts EOY" xfId="37293" xr:uid="{00000000-0005-0000-0000-000017910000}"/>
    <cellStyle name="Heading 1 27 4" xfId="37294" xr:uid="{00000000-0005-0000-0000-000018910000}"/>
    <cellStyle name="Heading 1 27 5" xfId="37295" xr:uid="{00000000-0005-0000-0000-000019910000}"/>
    <cellStyle name="Heading 1 27 6" xfId="37296" xr:uid="{00000000-0005-0000-0000-00001A910000}"/>
    <cellStyle name="Heading 1 27_Essbase BS Tax Accounts EOY" xfId="37297" xr:uid="{00000000-0005-0000-0000-00001B910000}"/>
    <cellStyle name="Heading 1 28" xfId="37298" xr:uid="{00000000-0005-0000-0000-00001C910000}"/>
    <cellStyle name="Heading 1 28 2" xfId="37299" xr:uid="{00000000-0005-0000-0000-00001D910000}"/>
    <cellStyle name="Heading 1 28 2 2" xfId="37300" xr:uid="{00000000-0005-0000-0000-00001E910000}"/>
    <cellStyle name="Heading 1 28 2_Essbase BS Tax Accounts EOY" xfId="37301" xr:uid="{00000000-0005-0000-0000-00001F910000}"/>
    <cellStyle name="Heading 1 28_Essbase BS Tax Accounts EOY" xfId="37302" xr:uid="{00000000-0005-0000-0000-000020910000}"/>
    <cellStyle name="Heading 1 29" xfId="37303" xr:uid="{00000000-0005-0000-0000-000021910000}"/>
    <cellStyle name="Heading 1 29 2" xfId="37304" xr:uid="{00000000-0005-0000-0000-000022910000}"/>
    <cellStyle name="Heading 1 29 2 2" xfId="37305" xr:uid="{00000000-0005-0000-0000-000023910000}"/>
    <cellStyle name="Heading 1 29 2_Essbase BS Tax Accounts EOY" xfId="37306" xr:uid="{00000000-0005-0000-0000-000024910000}"/>
    <cellStyle name="Heading 1 29_Essbase BS Tax Accounts EOY" xfId="37307" xr:uid="{00000000-0005-0000-0000-000025910000}"/>
    <cellStyle name="Heading 1 3" xfId="37308" xr:uid="{00000000-0005-0000-0000-000026910000}"/>
    <cellStyle name="Heading 1 3 2" xfId="37309" xr:uid="{00000000-0005-0000-0000-000027910000}"/>
    <cellStyle name="Heading 1 3 2 2" xfId="37310" xr:uid="{00000000-0005-0000-0000-000028910000}"/>
    <cellStyle name="Heading 1 3 2 2 2" xfId="37311" xr:uid="{00000000-0005-0000-0000-000029910000}"/>
    <cellStyle name="Heading 1 3 2 2 2 2" xfId="37312" xr:uid="{00000000-0005-0000-0000-00002A910000}"/>
    <cellStyle name="Heading 1 3 2 2 2_Essbase BS Tax Accounts EOY" xfId="37313" xr:uid="{00000000-0005-0000-0000-00002B910000}"/>
    <cellStyle name="Heading 1 3 2 2_Essbase BS Tax Accounts EOY" xfId="37314" xr:uid="{00000000-0005-0000-0000-00002C910000}"/>
    <cellStyle name="Heading 1 3 2 3" xfId="37315" xr:uid="{00000000-0005-0000-0000-00002D910000}"/>
    <cellStyle name="Heading 1 3 2 3 2" xfId="37316" xr:uid="{00000000-0005-0000-0000-00002E910000}"/>
    <cellStyle name="Heading 1 3 2 3 2 2" xfId="37317" xr:uid="{00000000-0005-0000-0000-00002F910000}"/>
    <cellStyle name="Heading 1 3 2 3 2_Essbase BS Tax Accounts EOY" xfId="37318" xr:uid="{00000000-0005-0000-0000-000030910000}"/>
    <cellStyle name="Heading 1 3 2 3_Essbase BS Tax Accounts EOY" xfId="37319" xr:uid="{00000000-0005-0000-0000-000031910000}"/>
    <cellStyle name="Heading 1 3 2 4" xfId="37320" xr:uid="{00000000-0005-0000-0000-000032910000}"/>
    <cellStyle name="Heading 1 3 2 4 2" xfId="37321" xr:uid="{00000000-0005-0000-0000-000033910000}"/>
    <cellStyle name="Heading 1 3 2 4_Essbase BS Tax Accounts EOY" xfId="37322" xr:uid="{00000000-0005-0000-0000-000034910000}"/>
    <cellStyle name="Heading 1 3 2 5" xfId="37323" xr:uid="{00000000-0005-0000-0000-000035910000}"/>
    <cellStyle name="Heading 1 3 2 6" xfId="37324" xr:uid="{00000000-0005-0000-0000-000036910000}"/>
    <cellStyle name="Heading 1 3 2 7" xfId="37325" xr:uid="{00000000-0005-0000-0000-000037910000}"/>
    <cellStyle name="Heading 1 3 2_Essbase BS Tax Accounts EOY" xfId="37326" xr:uid="{00000000-0005-0000-0000-000038910000}"/>
    <cellStyle name="Heading 1 3 3" xfId="37327" xr:uid="{00000000-0005-0000-0000-000039910000}"/>
    <cellStyle name="Heading 1 3 3 2" xfId="37328" xr:uid="{00000000-0005-0000-0000-00003A910000}"/>
    <cellStyle name="Heading 1 3 3 2 2" xfId="37329" xr:uid="{00000000-0005-0000-0000-00003B910000}"/>
    <cellStyle name="Heading 1 3 3 2_Essbase BS Tax Accounts EOY" xfId="37330" xr:uid="{00000000-0005-0000-0000-00003C910000}"/>
    <cellStyle name="Heading 1 3 3 3" xfId="37331" xr:uid="{00000000-0005-0000-0000-00003D910000}"/>
    <cellStyle name="Heading 1 3 3_Essbase BS Tax Accounts EOY" xfId="37332" xr:uid="{00000000-0005-0000-0000-00003E910000}"/>
    <cellStyle name="Heading 1 3 4" xfId="37333" xr:uid="{00000000-0005-0000-0000-00003F910000}"/>
    <cellStyle name="Heading 1 3 4 2" xfId="37334" xr:uid="{00000000-0005-0000-0000-000040910000}"/>
    <cellStyle name="Heading 1 3 4_Essbase BS Tax Accounts EOY" xfId="37335" xr:uid="{00000000-0005-0000-0000-000041910000}"/>
    <cellStyle name="Heading 1 3 5" xfId="37336" xr:uid="{00000000-0005-0000-0000-000042910000}"/>
    <cellStyle name="Heading 1 3_Essbase BS Tax Accounts EOY" xfId="37337" xr:uid="{00000000-0005-0000-0000-000043910000}"/>
    <cellStyle name="Heading 1 30" xfId="37338" xr:uid="{00000000-0005-0000-0000-000044910000}"/>
    <cellStyle name="Heading 1 30 2" xfId="37339" xr:uid="{00000000-0005-0000-0000-000045910000}"/>
    <cellStyle name="Heading 1 30 2 2" xfId="37340" xr:uid="{00000000-0005-0000-0000-000046910000}"/>
    <cellStyle name="Heading 1 30 2_Essbase BS Tax Accounts EOY" xfId="37341" xr:uid="{00000000-0005-0000-0000-000047910000}"/>
    <cellStyle name="Heading 1 30_Essbase BS Tax Accounts EOY" xfId="37342" xr:uid="{00000000-0005-0000-0000-000048910000}"/>
    <cellStyle name="Heading 1 31" xfId="37343" xr:uid="{00000000-0005-0000-0000-000049910000}"/>
    <cellStyle name="Heading 1 31 2" xfId="37344" xr:uid="{00000000-0005-0000-0000-00004A910000}"/>
    <cellStyle name="Heading 1 31 2 2" xfId="37345" xr:uid="{00000000-0005-0000-0000-00004B910000}"/>
    <cellStyle name="Heading 1 31 2_Essbase BS Tax Accounts EOY" xfId="37346" xr:uid="{00000000-0005-0000-0000-00004C910000}"/>
    <cellStyle name="Heading 1 31_Essbase BS Tax Accounts EOY" xfId="37347" xr:uid="{00000000-0005-0000-0000-00004D910000}"/>
    <cellStyle name="Heading 1 32" xfId="37348" xr:uid="{00000000-0005-0000-0000-00004E910000}"/>
    <cellStyle name="Heading 1 32 2" xfId="37349" xr:uid="{00000000-0005-0000-0000-00004F910000}"/>
    <cellStyle name="Heading 1 32 2 2" xfId="37350" xr:uid="{00000000-0005-0000-0000-000050910000}"/>
    <cellStyle name="Heading 1 32 2_Essbase BS Tax Accounts EOY" xfId="37351" xr:uid="{00000000-0005-0000-0000-000051910000}"/>
    <cellStyle name="Heading 1 32_Essbase BS Tax Accounts EOY" xfId="37352" xr:uid="{00000000-0005-0000-0000-000052910000}"/>
    <cellStyle name="Heading 1 33" xfId="37353" xr:uid="{00000000-0005-0000-0000-000053910000}"/>
    <cellStyle name="Heading 1 33 2" xfId="37354" xr:uid="{00000000-0005-0000-0000-000054910000}"/>
    <cellStyle name="Heading 1 33 2 2" xfId="37355" xr:uid="{00000000-0005-0000-0000-000055910000}"/>
    <cellStyle name="Heading 1 33 2_Essbase BS Tax Accounts EOY" xfId="37356" xr:uid="{00000000-0005-0000-0000-000056910000}"/>
    <cellStyle name="Heading 1 33_Essbase BS Tax Accounts EOY" xfId="37357" xr:uid="{00000000-0005-0000-0000-000057910000}"/>
    <cellStyle name="Heading 1 34" xfId="37358" xr:uid="{00000000-0005-0000-0000-000058910000}"/>
    <cellStyle name="Heading 1 34 2" xfId="37359" xr:uid="{00000000-0005-0000-0000-000059910000}"/>
    <cellStyle name="Heading 1 34 2 2" xfId="37360" xr:uid="{00000000-0005-0000-0000-00005A910000}"/>
    <cellStyle name="Heading 1 34 2_Essbase BS Tax Accounts EOY" xfId="37361" xr:uid="{00000000-0005-0000-0000-00005B910000}"/>
    <cellStyle name="Heading 1 34_Essbase BS Tax Accounts EOY" xfId="37362" xr:uid="{00000000-0005-0000-0000-00005C910000}"/>
    <cellStyle name="Heading 1 35" xfId="37363" xr:uid="{00000000-0005-0000-0000-00005D910000}"/>
    <cellStyle name="Heading 1 35 2" xfId="37364" xr:uid="{00000000-0005-0000-0000-00005E910000}"/>
    <cellStyle name="Heading 1 35 2 2" xfId="37365" xr:uid="{00000000-0005-0000-0000-00005F910000}"/>
    <cellStyle name="Heading 1 35 2_Essbase BS Tax Accounts EOY" xfId="37366" xr:uid="{00000000-0005-0000-0000-000060910000}"/>
    <cellStyle name="Heading 1 35_Essbase BS Tax Accounts EOY" xfId="37367" xr:uid="{00000000-0005-0000-0000-000061910000}"/>
    <cellStyle name="Heading 1 36" xfId="37368" xr:uid="{00000000-0005-0000-0000-000062910000}"/>
    <cellStyle name="Heading 1 36 2" xfId="37369" xr:uid="{00000000-0005-0000-0000-000063910000}"/>
    <cellStyle name="Heading 1 36 2 2" xfId="37370" xr:uid="{00000000-0005-0000-0000-000064910000}"/>
    <cellStyle name="Heading 1 36 2_Essbase BS Tax Accounts EOY" xfId="37371" xr:uid="{00000000-0005-0000-0000-000065910000}"/>
    <cellStyle name="Heading 1 36_Essbase BS Tax Accounts EOY" xfId="37372" xr:uid="{00000000-0005-0000-0000-000066910000}"/>
    <cellStyle name="Heading 1 37" xfId="37373" xr:uid="{00000000-0005-0000-0000-000067910000}"/>
    <cellStyle name="Heading 1 37 2" xfId="37374" xr:uid="{00000000-0005-0000-0000-000068910000}"/>
    <cellStyle name="Heading 1 37 2 2" xfId="37375" xr:uid="{00000000-0005-0000-0000-000069910000}"/>
    <cellStyle name="Heading 1 37 2_Essbase BS Tax Accounts EOY" xfId="37376" xr:uid="{00000000-0005-0000-0000-00006A910000}"/>
    <cellStyle name="Heading 1 37_Essbase BS Tax Accounts EOY" xfId="37377" xr:uid="{00000000-0005-0000-0000-00006B910000}"/>
    <cellStyle name="Heading 1 38" xfId="37378" xr:uid="{00000000-0005-0000-0000-00006C910000}"/>
    <cellStyle name="Heading 1 38 2" xfId="37379" xr:uid="{00000000-0005-0000-0000-00006D910000}"/>
    <cellStyle name="Heading 1 38 2 2" xfId="37380" xr:uid="{00000000-0005-0000-0000-00006E910000}"/>
    <cellStyle name="Heading 1 38 2_Essbase BS Tax Accounts EOY" xfId="37381" xr:uid="{00000000-0005-0000-0000-00006F910000}"/>
    <cellStyle name="Heading 1 38_Essbase BS Tax Accounts EOY" xfId="37382" xr:uid="{00000000-0005-0000-0000-000070910000}"/>
    <cellStyle name="Heading 1 39" xfId="37383" xr:uid="{00000000-0005-0000-0000-000071910000}"/>
    <cellStyle name="Heading 1 39 2" xfId="37384" xr:uid="{00000000-0005-0000-0000-000072910000}"/>
    <cellStyle name="Heading 1 39 2 2" xfId="37385" xr:uid="{00000000-0005-0000-0000-000073910000}"/>
    <cellStyle name="Heading 1 39 2_Essbase BS Tax Accounts EOY" xfId="37386" xr:uid="{00000000-0005-0000-0000-000074910000}"/>
    <cellStyle name="Heading 1 39_Essbase BS Tax Accounts EOY" xfId="37387" xr:uid="{00000000-0005-0000-0000-000075910000}"/>
    <cellStyle name="Heading 1 4" xfId="37388" xr:uid="{00000000-0005-0000-0000-000076910000}"/>
    <cellStyle name="Heading 1 4 2" xfId="37389" xr:uid="{00000000-0005-0000-0000-000077910000}"/>
    <cellStyle name="Heading 1 4 2 2" xfId="37390" xr:uid="{00000000-0005-0000-0000-000078910000}"/>
    <cellStyle name="Heading 1 4 2 2 2" xfId="37391" xr:uid="{00000000-0005-0000-0000-000079910000}"/>
    <cellStyle name="Heading 1 4 2 2 2 2" xfId="37392" xr:uid="{00000000-0005-0000-0000-00007A910000}"/>
    <cellStyle name="Heading 1 4 2 2 2_Essbase BS Tax Accounts EOY" xfId="37393" xr:uid="{00000000-0005-0000-0000-00007B910000}"/>
    <cellStyle name="Heading 1 4 2 2 3" xfId="37394" xr:uid="{00000000-0005-0000-0000-00007C910000}"/>
    <cellStyle name="Heading 1 4 2 2_Essbase BS Tax Accounts EOY" xfId="37395" xr:uid="{00000000-0005-0000-0000-00007D910000}"/>
    <cellStyle name="Heading 1 4 2 3" xfId="37396" xr:uid="{00000000-0005-0000-0000-00007E910000}"/>
    <cellStyle name="Heading 1 4 2 3 2" xfId="37397" xr:uid="{00000000-0005-0000-0000-00007F910000}"/>
    <cellStyle name="Heading 1 4 2 3 2 2" xfId="37398" xr:uid="{00000000-0005-0000-0000-000080910000}"/>
    <cellStyle name="Heading 1 4 2 3 2_Essbase BS Tax Accounts EOY" xfId="37399" xr:uid="{00000000-0005-0000-0000-000081910000}"/>
    <cellStyle name="Heading 1 4 2 3_Essbase BS Tax Accounts EOY" xfId="37400" xr:uid="{00000000-0005-0000-0000-000082910000}"/>
    <cellStyle name="Heading 1 4 2 4" xfId="37401" xr:uid="{00000000-0005-0000-0000-000083910000}"/>
    <cellStyle name="Heading 1 4 2 4 2" xfId="37402" xr:uid="{00000000-0005-0000-0000-000084910000}"/>
    <cellStyle name="Heading 1 4 2 4_Essbase BS Tax Accounts EOY" xfId="37403" xr:uid="{00000000-0005-0000-0000-000085910000}"/>
    <cellStyle name="Heading 1 4 2 5" xfId="37404" xr:uid="{00000000-0005-0000-0000-000086910000}"/>
    <cellStyle name="Heading 1 4 2 6" xfId="37405" xr:uid="{00000000-0005-0000-0000-000087910000}"/>
    <cellStyle name="Heading 1 4 2 7" xfId="37406" xr:uid="{00000000-0005-0000-0000-000088910000}"/>
    <cellStyle name="Heading 1 4 2 8" xfId="37407" xr:uid="{00000000-0005-0000-0000-000089910000}"/>
    <cellStyle name="Heading 1 4 2_Essbase BS Tax Accounts EOY" xfId="37408" xr:uid="{00000000-0005-0000-0000-00008A910000}"/>
    <cellStyle name="Heading 1 4 3" xfId="37409" xr:uid="{00000000-0005-0000-0000-00008B910000}"/>
    <cellStyle name="Heading 1 4 3 2" xfId="37410" xr:uid="{00000000-0005-0000-0000-00008C910000}"/>
    <cellStyle name="Heading 1 4 3 2 2" xfId="37411" xr:uid="{00000000-0005-0000-0000-00008D910000}"/>
    <cellStyle name="Heading 1 4 3 2_Essbase BS Tax Accounts EOY" xfId="37412" xr:uid="{00000000-0005-0000-0000-00008E910000}"/>
    <cellStyle name="Heading 1 4 3 3" xfId="37413" xr:uid="{00000000-0005-0000-0000-00008F910000}"/>
    <cellStyle name="Heading 1 4 3_Essbase BS Tax Accounts EOY" xfId="37414" xr:uid="{00000000-0005-0000-0000-000090910000}"/>
    <cellStyle name="Heading 1 4 4" xfId="37415" xr:uid="{00000000-0005-0000-0000-000091910000}"/>
    <cellStyle name="Heading 1 4 4 2" xfId="37416" xr:uid="{00000000-0005-0000-0000-000092910000}"/>
    <cellStyle name="Heading 1 4 4_Essbase BS Tax Accounts EOY" xfId="37417" xr:uid="{00000000-0005-0000-0000-000093910000}"/>
    <cellStyle name="Heading 1 4 5" xfId="37418" xr:uid="{00000000-0005-0000-0000-000094910000}"/>
    <cellStyle name="Heading 1 4_Essbase BS Tax Accounts EOY" xfId="37419" xr:uid="{00000000-0005-0000-0000-000095910000}"/>
    <cellStyle name="Heading 1 40" xfId="37420" xr:uid="{00000000-0005-0000-0000-000096910000}"/>
    <cellStyle name="Heading 1 40 2" xfId="37421" xr:uid="{00000000-0005-0000-0000-000097910000}"/>
    <cellStyle name="Heading 1 40 2 2" xfId="37422" xr:uid="{00000000-0005-0000-0000-000098910000}"/>
    <cellStyle name="Heading 1 40 2_Essbase BS Tax Accounts EOY" xfId="37423" xr:uid="{00000000-0005-0000-0000-000099910000}"/>
    <cellStyle name="Heading 1 40_Essbase BS Tax Accounts EOY" xfId="37424" xr:uid="{00000000-0005-0000-0000-00009A910000}"/>
    <cellStyle name="Heading 1 41" xfId="37425" xr:uid="{00000000-0005-0000-0000-00009B910000}"/>
    <cellStyle name="Heading 1 41 2" xfId="37426" xr:uid="{00000000-0005-0000-0000-00009C910000}"/>
    <cellStyle name="Heading 1 41 2 2" xfId="37427" xr:uid="{00000000-0005-0000-0000-00009D910000}"/>
    <cellStyle name="Heading 1 41 2_Essbase BS Tax Accounts EOY" xfId="37428" xr:uid="{00000000-0005-0000-0000-00009E910000}"/>
    <cellStyle name="Heading 1 41_Essbase BS Tax Accounts EOY" xfId="37429" xr:uid="{00000000-0005-0000-0000-00009F910000}"/>
    <cellStyle name="Heading 1 42" xfId="37430" xr:uid="{00000000-0005-0000-0000-0000A0910000}"/>
    <cellStyle name="Heading 1 42 2" xfId="37431" xr:uid="{00000000-0005-0000-0000-0000A1910000}"/>
    <cellStyle name="Heading 1 42 2 2" xfId="37432" xr:uid="{00000000-0005-0000-0000-0000A2910000}"/>
    <cellStyle name="Heading 1 42 2_Essbase BS Tax Accounts EOY" xfId="37433" xr:uid="{00000000-0005-0000-0000-0000A3910000}"/>
    <cellStyle name="Heading 1 42_Essbase BS Tax Accounts EOY" xfId="37434" xr:uid="{00000000-0005-0000-0000-0000A4910000}"/>
    <cellStyle name="Heading 1 43" xfId="37435" xr:uid="{00000000-0005-0000-0000-0000A5910000}"/>
    <cellStyle name="Heading 1 43 2" xfId="37436" xr:uid="{00000000-0005-0000-0000-0000A6910000}"/>
    <cellStyle name="Heading 1 43 2 2" xfId="37437" xr:uid="{00000000-0005-0000-0000-0000A7910000}"/>
    <cellStyle name="Heading 1 43 2_Essbase BS Tax Accounts EOY" xfId="37438" xr:uid="{00000000-0005-0000-0000-0000A8910000}"/>
    <cellStyle name="Heading 1 43_Essbase BS Tax Accounts EOY" xfId="37439" xr:uid="{00000000-0005-0000-0000-0000A9910000}"/>
    <cellStyle name="Heading 1 44" xfId="37440" xr:uid="{00000000-0005-0000-0000-0000AA910000}"/>
    <cellStyle name="Heading 1 44 2" xfId="37441" xr:uid="{00000000-0005-0000-0000-0000AB910000}"/>
    <cellStyle name="Heading 1 44 2 2" xfId="37442" xr:uid="{00000000-0005-0000-0000-0000AC910000}"/>
    <cellStyle name="Heading 1 44 2_Essbase BS Tax Accounts EOY" xfId="37443" xr:uid="{00000000-0005-0000-0000-0000AD910000}"/>
    <cellStyle name="Heading 1 44_Essbase BS Tax Accounts EOY" xfId="37444" xr:uid="{00000000-0005-0000-0000-0000AE910000}"/>
    <cellStyle name="Heading 1 45" xfId="37445" xr:uid="{00000000-0005-0000-0000-0000AF910000}"/>
    <cellStyle name="Heading 1 45 2" xfId="37446" xr:uid="{00000000-0005-0000-0000-0000B0910000}"/>
    <cellStyle name="Heading 1 45 2 2" xfId="37447" xr:uid="{00000000-0005-0000-0000-0000B1910000}"/>
    <cellStyle name="Heading 1 45 2_Essbase BS Tax Accounts EOY" xfId="37448" xr:uid="{00000000-0005-0000-0000-0000B2910000}"/>
    <cellStyle name="Heading 1 45_Essbase BS Tax Accounts EOY" xfId="37449" xr:uid="{00000000-0005-0000-0000-0000B3910000}"/>
    <cellStyle name="Heading 1 46" xfId="37450" xr:uid="{00000000-0005-0000-0000-0000B4910000}"/>
    <cellStyle name="Heading 1 46 2" xfId="37451" xr:uid="{00000000-0005-0000-0000-0000B5910000}"/>
    <cellStyle name="Heading 1 46 2 2" xfId="37452" xr:uid="{00000000-0005-0000-0000-0000B6910000}"/>
    <cellStyle name="Heading 1 46 2_Essbase BS Tax Accounts EOY" xfId="37453" xr:uid="{00000000-0005-0000-0000-0000B7910000}"/>
    <cellStyle name="Heading 1 46_Essbase BS Tax Accounts EOY" xfId="37454" xr:uid="{00000000-0005-0000-0000-0000B8910000}"/>
    <cellStyle name="Heading 1 47" xfId="37455" xr:uid="{00000000-0005-0000-0000-0000B9910000}"/>
    <cellStyle name="Heading 1 47 2" xfId="37456" xr:uid="{00000000-0005-0000-0000-0000BA910000}"/>
    <cellStyle name="Heading 1 47 2 2" xfId="37457" xr:uid="{00000000-0005-0000-0000-0000BB910000}"/>
    <cellStyle name="Heading 1 47 2_Essbase BS Tax Accounts EOY" xfId="37458" xr:uid="{00000000-0005-0000-0000-0000BC910000}"/>
    <cellStyle name="Heading 1 47_Essbase BS Tax Accounts EOY" xfId="37459" xr:uid="{00000000-0005-0000-0000-0000BD910000}"/>
    <cellStyle name="Heading 1 48" xfId="37460" xr:uid="{00000000-0005-0000-0000-0000BE910000}"/>
    <cellStyle name="Heading 1 48 2" xfId="37461" xr:uid="{00000000-0005-0000-0000-0000BF910000}"/>
    <cellStyle name="Heading 1 48 2 2" xfId="37462" xr:uid="{00000000-0005-0000-0000-0000C0910000}"/>
    <cellStyle name="Heading 1 48 2_Essbase BS Tax Accounts EOY" xfId="37463" xr:uid="{00000000-0005-0000-0000-0000C1910000}"/>
    <cellStyle name="Heading 1 48_Essbase BS Tax Accounts EOY" xfId="37464" xr:uid="{00000000-0005-0000-0000-0000C2910000}"/>
    <cellStyle name="Heading 1 49" xfId="37465" xr:uid="{00000000-0005-0000-0000-0000C3910000}"/>
    <cellStyle name="Heading 1 49 2" xfId="37466" xr:uid="{00000000-0005-0000-0000-0000C4910000}"/>
    <cellStyle name="Heading 1 49 2 2" xfId="37467" xr:uid="{00000000-0005-0000-0000-0000C5910000}"/>
    <cellStyle name="Heading 1 49 2_Essbase BS Tax Accounts EOY" xfId="37468" xr:uid="{00000000-0005-0000-0000-0000C6910000}"/>
    <cellStyle name="Heading 1 49_Essbase BS Tax Accounts EOY" xfId="37469" xr:uid="{00000000-0005-0000-0000-0000C7910000}"/>
    <cellStyle name="Heading 1 5" xfId="37470" xr:uid="{00000000-0005-0000-0000-0000C8910000}"/>
    <cellStyle name="Heading 1 5 2" xfId="37471" xr:uid="{00000000-0005-0000-0000-0000C9910000}"/>
    <cellStyle name="Heading 1 5 2 2" xfId="37472" xr:uid="{00000000-0005-0000-0000-0000CA910000}"/>
    <cellStyle name="Heading 1 5 2 2 2" xfId="37473" xr:uid="{00000000-0005-0000-0000-0000CB910000}"/>
    <cellStyle name="Heading 1 5 2 2 2 2" xfId="37474" xr:uid="{00000000-0005-0000-0000-0000CC910000}"/>
    <cellStyle name="Heading 1 5 2 2 2_Essbase BS Tax Accounts EOY" xfId="37475" xr:uid="{00000000-0005-0000-0000-0000CD910000}"/>
    <cellStyle name="Heading 1 5 2 2_Essbase BS Tax Accounts EOY" xfId="37476" xr:uid="{00000000-0005-0000-0000-0000CE910000}"/>
    <cellStyle name="Heading 1 5 2 3" xfId="37477" xr:uid="{00000000-0005-0000-0000-0000CF910000}"/>
    <cellStyle name="Heading 1 5 2 3 2" xfId="37478" xr:uid="{00000000-0005-0000-0000-0000D0910000}"/>
    <cellStyle name="Heading 1 5 2 3 2 2" xfId="37479" xr:uid="{00000000-0005-0000-0000-0000D1910000}"/>
    <cellStyle name="Heading 1 5 2 3 2_Essbase BS Tax Accounts EOY" xfId="37480" xr:uid="{00000000-0005-0000-0000-0000D2910000}"/>
    <cellStyle name="Heading 1 5 2 3_Essbase BS Tax Accounts EOY" xfId="37481" xr:uid="{00000000-0005-0000-0000-0000D3910000}"/>
    <cellStyle name="Heading 1 5 2 4" xfId="37482" xr:uid="{00000000-0005-0000-0000-0000D4910000}"/>
    <cellStyle name="Heading 1 5 2 4 2" xfId="37483" xr:uid="{00000000-0005-0000-0000-0000D5910000}"/>
    <cellStyle name="Heading 1 5 2 4_Essbase BS Tax Accounts EOY" xfId="37484" xr:uid="{00000000-0005-0000-0000-0000D6910000}"/>
    <cellStyle name="Heading 1 5 2 5" xfId="37485" xr:uid="{00000000-0005-0000-0000-0000D7910000}"/>
    <cellStyle name="Heading 1 5 2 6" xfId="37486" xr:uid="{00000000-0005-0000-0000-0000D8910000}"/>
    <cellStyle name="Heading 1 5 2_Essbase BS Tax Accounts EOY" xfId="37487" xr:uid="{00000000-0005-0000-0000-0000D9910000}"/>
    <cellStyle name="Heading 1 5 3" xfId="37488" xr:uid="{00000000-0005-0000-0000-0000DA910000}"/>
    <cellStyle name="Heading 1 5 3 2" xfId="37489" xr:uid="{00000000-0005-0000-0000-0000DB910000}"/>
    <cellStyle name="Heading 1 5 3 2 2" xfId="37490" xr:uid="{00000000-0005-0000-0000-0000DC910000}"/>
    <cellStyle name="Heading 1 5 3 2_Essbase BS Tax Accounts EOY" xfId="37491" xr:uid="{00000000-0005-0000-0000-0000DD910000}"/>
    <cellStyle name="Heading 1 5 3 3" xfId="37492" xr:uid="{00000000-0005-0000-0000-0000DE910000}"/>
    <cellStyle name="Heading 1 5 3_Essbase BS Tax Accounts EOY" xfId="37493" xr:uid="{00000000-0005-0000-0000-0000DF910000}"/>
    <cellStyle name="Heading 1 5 4" xfId="37494" xr:uid="{00000000-0005-0000-0000-0000E0910000}"/>
    <cellStyle name="Heading 1 5 4 2" xfId="37495" xr:uid="{00000000-0005-0000-0000-0000E1910000}"/>
    <cellStyle name="Heading 1 5 4_Essbase BS Tax Accounts EOY" xfId="37496" xr:uid="{00000000-0005-0000-0000-0000E2910000}"/>
    <cellStyle name="Heading 1 5 5" xfId="37497" xr:uid="{00000000-0005-0000-0000-0000E3910000}"/>
    <cellStyle name="Heading 1 5_Essbase BS Tax Accounts EOY" xfId="37498" xr:uid="{00000000-0005-0000-0000-0000E4910000}"/>
    <cellStyle name="Heading 1 50" xfId="37499" xr:uid="{00000000-0005-0000-0000-0000E5910000}"/>
    <cellStyle name="Heading 1 50 2" xfId="37500" xr:uid="{00000000-0005-0000-0000-0000E6910000}"/>
    <cellStyle name="Heading 1 50 2 2" xfId="37501" xr:uid="{00000000-0005-0000-0000-0000E7910000}"/>
    <cellStyle name="Heading 1 50 2_Essbase BS Tax Accounts EOY" xfId="37502" xr:uid="{00000000-0005-0000-0000-0000E8910000}"/>
    <cellStyle name="Heading 1 50_Essbase BS Tax Accounts EOY" xfId="37503" xr:uid="{00000000-0005-0000-0000-0000E9910000}"/>
    <cellStyle name="Heading 1 51" xfId="37504" xr:uid="{00000000-0005-0000-0000-0000EA910000}"/>
    <cellStyle name="Heading 1 51 2" xfId="37505" xr:uid="{00000000-0005-0000-0000-0000EB910000}"/>
    <cellStyle name="Heading 1 51 2 2" xfId="37506" xr:uid="{00000000-0005-0000-0000-0000EC910000}"/>
    <cellStyle name="Heading 1 51 2_Essbase BS Tax Accounts EOY" xfId="37507" xr:uid="{00000000-0005-0000-0000-0000ED910000}"/>
    <cellStyle name="Heading 1 51_Essbase BS Tax Accounts EOY" xfId="37508" xr:uid="{00000000-0005-0000-0000-0000EE910000}"/>
    <cellStyle name="Heading 1 52" xfId="37509" xr:uid="{00000000-0005-0000-0000-0000EF910000}"/>
    <cellStyle name="Heading 1 52 2" xfId="37510" xr:uid="{00000000-0005-0000-0000-0000F0910000}"/>
    <cellStyle name="Heading 1 52 2 2" xfId="37511" xr:uid="{00000000-0005-0000-0000-0000F1910000}"/>
    <cellStyle name="Heading 1 52 2_Essbase BS Tax Accounts EOY" xfId="37512" xr:uid="{00000000-0005-0000-0000-0000F2910000}"/>
    <cellStyle name="Heading 1 52_Essbase BS Tax Accounts EOY" xfId="37513" xr:uid="{00000000-0005-0000-0000-0000F3910000}"/>
    <cellStyle name="Heading 1 53" xfId="37514" xr:uid="{00000000-0005-0000-0000-0000F4910000}"/>
    <cellStyle name="Heading 1 53 2" xfId="37515" xr:uid="{00000000-0005-0000-0000-0000F5910000}"/>
    <cellStyle name="Heading 1 53 2 2" xfId="37516" xr:uid="{00000000-0005-0000-0000-0000F6910000}"/>
    <cellStyle name="Heading 1 53 2_Essbase BS Tax Accounts EOY" xfId="37517" xr:uid="{00000000-0005-0000-0000-0000F7910000}"/>
    <cellStyle name="Heading 1 53_Essbase BS Tax Accounts EOY" xfId="37518" xr:uid="{00000000-0005-0000-0000-0000F8910000}"/>
    <cellStyle name="Heading 1 54" xfId="37519" xr:uid="{00000000-0005-0000-0000-0000F9910000}"/>
    <cellStyle name="Heading 1 54 2" xfId="37520" xr:uid="{00000000-0005-0000-0000-0000FA910000}"/>
    <cellStyle name="Heading 1 54 2 2" xfId="37521" xr:uid="{00000000-0005-0000-0000-0000FB910000}"/>
    <cellStyle name="Heading 1 54 2_Essbase BS Tax Accounts EOY" xfId="37522" xr:uid="{00000000-0005-0000-0000-0000FC910000}"/>
    <cellStyle name="Heading 1 54_Essbase BS Tax Accounts EOY" xfId="37523" xr:uid="{00000000-0005-0000-0000-0000FD910000}"/>
    <cellStyle name="Heading 1 55" xfId="37524" xr:uid="{00000000-0005-0000-0000-0000FE910000}"/>
    <cellStyle name="Heading 1 55 2" xfId="37525" xr:uid="{00000000-0005-0000-0000-0000FF910000}"/>
    <cellStyle name="Heading 1 55 2 2" xfId="37526" xr:uid="{00000000-0005-0000-0000-000000920000}"/>
    <cellStyle name="Heading 1 55 2_Essbase BS Tax Accounts EOY" xfId="37527" xr:uid="{00000000-0005-0000-0000-000001920000}"/>
    <cellStyle name="Heading 1 55_Essbase BS Tax Accounts EOY" xfId="37528" xr:uid="{00000000-0005-0000-0000-000002920000}"/>
    <cellStyle name="Heading 1 56" xfId="37529" xr:uid="{00000000-0005-0000-0000-000003920000}"/>
    <cellStyle name="Heading 1 56 2" xfId="37530" xr:uid="{00000000-0005-0000-0000-000004920000}"/>
    <cellStyle name="Heading 1 56 2 2" xfId="37531" xr:uid="{00000000-0005-0000-0000-000005920000}"/>
    <cellStyle name="Heading 1 56 2_Essbase BS Tax Accounts EOY" xfId="37532" xr:uid="{00000000-0005-0000-0000-000006920000}"/>
    <cellStyle name="Heading 1 56_Essbase BS Tax Accounts EOY" xfId="37533" xr:uid="{00000000-0005-0000-0000-000007920000}"/>
    <cellStyle name="Heading 1 57" xfId="37534" xr:uid="{00000000-0005-0000-0000-000008920000}"/>
    <cellStyle name="Heading 1 57 2" xfId="37535" xr:uid="{00000000-0005-0000-0000-000009920000}"/>
    <cellStyle name="Heading 1 57 2 2" xfId="37536" xr:uid="{00000000-0005-0000-0000-00000A920000}"/>
    <cellStyle name="Heading 1 57 2_Essbase BS Tax Accounts EOY" xfId="37537" xr:uid="{00000000-0005-0000-0000-00000B920000}"/>
    <cellStyle name="Heading 1 57_Essbase BS Tax Accounts EOY" xfId="37538" xr:uid="{00000000-0005-0000-0000-00000C920000}"/>
    <cellStyle name="Heading 1 58" xfId="37539" xr:uid="{00000000-0005-0000-0000-00000D920000}"/>
    <cellStyle name="Heading 1 58 2" xfId="37540" xr:uid="{00000000-0005-0000-0000-00000E920000}"/>
    <cellStyle name="Heading 1 58 2 2" xfId="37541" xr:uid="{00000000-0005-0000-0000-00000F920000}"/>
    <cellStyle name="Heading 1 58 2_Essbase BS Tax Accounts EOY" xfId="37542" xr:uid="{00000000-0005-0000-0000-000010920000}"/>
    <cellStyle name="Heading 1 58_Essbase BS Tax Accounts EOY" xfId="37543" xr:uid="{00000000-0005-0000-0000-000011920000}"/>
    <cellStyle name="Heading 1 59" xfId="37544" xr:uid="{00000000-0005-0000-0000-000012920000}"/>
    <cellStyle name="Heading 1 59 2" xfId="37545" xr:uid="{00000000-0005-0000-0000-000013920000}"/>
    <cellStyle name="Heading 1 59 2 2" xfId="37546" xr:uid="{00000000-0005-0000-0000-000014920000}"/>
    <cellStyle name="Heading 1 59 2_Essbase BS Tax Accounts EOY" xfId="37547" xr:uid="{00000000-0005-0000-0000-000015920000}"/>
    <cellStyle name="Heading 1 59_Essbase BS Tax Accounts EOY" xfId="37548" xr:uid="{00000000-0005-0000-0000-000016920000}"/>
    <cellStyle name="Heading 1 6" xfId="37549" xr:uid="{00000000-0005-0000-0000-000017920000}"/>
    <cellStyle name="Heading 1 6 2" xfId="37550" xr:uid="{00000000-0005-0000-0000-000018920000}"/>
    <cellStyle name="Heading 1 6 2 2" xfId="37551" xr:uid="{00000000-0005-0000-0000-000019920000}"/>
    <cellStyle name="Heading 1 6 2 2 2" xfId="37552" xr:uid="{00000000-0005-0000-0000-00001A920000}"/>
    <cellStyle name="Heading 1 6 2 2_Essbase BS Tax Accounts EOY" xfId="37553" xr:uid="{00000000-0005-0000-0000-00001B920000}"/>
    <cellStyle name="Heading 1 6 2 3" xfId="37554" xr:uid="{00000000-0005-0000-0000-00001C920000}"/>
    <cellStyle name="Heading 1 6 2_Essbase BS Tax Accounts EOY" xfId="37555" xr:uid="{00000000-0005-0000-0000-00001D920000}"/>
    <cellStyle name="Heading 1 6 3" xfId="37556" xr:uid="{00000000-0005-0000-0000-00001E920000}"/>
    <cellStyle name="Heading 1 6 3 2" xfId="37557" xr:uid="{00000000-0005-0000-0000-00001F920000}"/>
    <cellStyle name="Heading 1 6 3 2 2" xfId="37558" xr:uid="{00000000-0005-0000-0000-000020920000}"/>
    <cellStyle name="Heading 1 6 3 2_Essbase BS Tax Accounts EOY" xfId="37559" xr:uid="{00000000-0005-0000-0000-000021920000}"/>
    <cellStyle name="Heading 1 6 3 3" xfId="37560" xr:uid="{00000000-0005-0000-0000-000022920000}"/>
    <cellStyle name="Heading 1 6 3_Essbase BS Tax Accounts EOY" xfId="37561" xr:uid="{00000000-0005-0000-0000-000023920000}"/>
    <cellStyle name="Heading 1 6 4" xfId="37562" xr:uid="{00000000-0005-0000-0000-000024920000}"/>
    <cellStyle name="Heading 1 6 4 2" xfId="37563" xr:uid="{00000000-0005-0000-0000-000025920000}"/>
    <cellStyle name="Heading 1 6 4_Essbase BS Tax Accounts EOY" xfId="37564" xr:uid="{00000000-0005-0000-0000-000026920000}"/>
    <cellStyle name="Heading 1 6 5" xfId="37565" xr:uid="{00000000-0005-0000-0000-000027920000}"/>
    <cellStyle name="Heading 1 6_Essbase BS Tax Accounts EOY" xfId="37566" xr:uid="{00000000-0005-0000-0000-000028920000}"/>
    <cellStyle name="Heading 1 60" xfId="37567" xr:uid="{00000000-0005-0000-0000-000029920000}"/>
    <cellStyle name="Heading 1 60 2" xfId="37568" xr:uid="{00000000-0005-0000-0000-00002A920000}"/>
    <cellStyle name="Heading 1 60 2 2" xfId="37569" xr:uid="{00000000-0005-0000-0000-00002B920000}"/>
    <cellStyle name="Heading 1 60 2_Essbase BS Tax Accounts EOY" xfId="37570" xr:uid="{00000000-0005-0000-0000-00002C920000}"/>
    <cellStyle name="Heading 1 60 3" xfId="37571" xr:uid="{00000000-0005-0000-0000-00002D920000}"/>
    <cellStyle name="Heading 1 60_Essbase BS Tax Accounts EOY" xfId="37572" xr:uid="{00000000-0005-0000-0000-00002E920000}"/>
    <cellStyle name="Heading 1 61" xfId="37573" xr:uid="{00000000-0005-0000-0000-00002F920000}"/>
    <cellStyle name="Heading 1 61 2" xfId="37574" xr:uid="{00000000-0005-0000-0000-000030920000}"/>
    <cellStyle name="Heading 1 61_Essbase BS Tax Accounts EOY" xfId="37575" xr:uid="{00000000-0005-0000-0000-000031920000}"/>
    <cellStyle name="Heading 1 62" xfId="37576" xr:uid="{00000000-0005-0000-0000-000032920000}"/>
    <cellStyle name="Heading 1 62 2" xfId="37577" xr:uid="{00000000-0005-0000-0000-000033920000}"/>
    <cellStyle name="Heading 1 62_Essbase BS Tax Accounts EOY" xfId="37578" xr:uid="{00000000-0005-0000-0000-000034920000}"/>
    <cellStyle name="Heading 1 63" xfId="37579" xr:uid="{00000000-0005-0000-0000-000035920000}"/>
    <cellStyle name="Heading 1 64" xfId="37580" xr:uid="{00000000-0005-0000-0000-000036920000}"/>
    <cellStyle name="Heading 1 65" xfId="37581" xr:uid="{00000000-0005-0000-0000-000037920000}"/>
    <cellStyle name="Heading 1 66" xfId="37582" xr:uid="{00000000-0005-0000-0000-000038920000}"/>
    <cellStyle name="Heading 1 67" xfId="37583" xr:uid="{00000000-0005-0000-0000-000039920000}"/>
    <cellStyle name="Heading 1 68" xfId="37584" xr:uid="{00000000-0005-0000-0000-00003A920000}"/>
    <cellStyle name="Heading 1 69" xfId="37585" xr:uid="{00000000-0005-0000-0000-00003B920000}"/>
    <cellStyle name="Heading 1 7" xfId="37586" xr:uid="{00000000-0005-0000-0000-00003C920000}"/>
    <cellStyle name="Heading 1 7 2" xfId="37587" xr:uid="{00000000-0005-0000-0000-00003D920000}"/>
    <cellStyle name="Heading 1 7 2 2" xfId="37588" xr:uid="{00000000-0005-0000-0000-00003E920000}"/>
    <cellStyle name="Heading 1 7 2 2 2" xfId="37589" xr:uid="{00000000-0005-0000-0000-00003F920000}"/>
    <cellStyle name="Heading 1 7 2 2_Essbase BS Tax Accounts EOY" xfId="37590" xr:uid="{00000000-0005-0000-0000-000040920000}"/>
    <cellStyle name="Heading 1 7 2 3" xfId="37591" xr:uid="{00000000-0005-0000-0000-000041920000}"/>
    <cellStyle name="Heading 1 7 2_Essbase BS Tax Accounts EOY" xfId="37592" xr:uid="{00000000-0005-0000-0000-000042920000}"/>
    <cellStyle name="Heading 1 7 3" xfId="37593" xr:uid="{00000000-0005-0000-0000-000043920000}"/>
    <cellStyle name="Heading 1 7 3 2" xfId="37594" xr:uid="{00000000-0005-0000-0000-000044920000}"/>
    <cellStyle name="Heading 1 7 3 2 2" xfId="37595" xr:uid="{00000000-0005-0000-0000-000045920000}"/>
    <cellStyle name="Heading 1 7 3 2_Essbase BS Tax Accounts EOY" xfId="37596" xr:uid="{00000000-0005-0000-0000-000046920000}"/>
    <cellStyle name="Heading 1 7 3 3" xfId="37597" xr:uid="{00000000-0005-0000-0000-000047920000}"/>
    <cellStyle name="Heading 1 7 3_Essbase BS Tax Accounts EOY" xfId="37598" xr:uid="{00000000-0005-0000-0000-000048920000}"/>
    <cellStyle name="Heading 1 7 4" xfId="37599" xr:uid="{00000000-0005-0000-0000-000049920000}"/>
    <cellStyle name="Heading 1 7 4 2" xfId="37600" xr:uid="{00000000-0005-0000-0000-00004A920000}"/>
    <cellStyle name="Heading 1 7 4_Essbase BS Tax Accounts EOY" xfId="37601" xr:uid="{00000000-0005-0000-0000-00004B920000}"/>
    <cellStyle name="Heading 1 7 5" xfId="37602" xr:uid="{00000000-0005-0000-0000-00004C920000}"/>
    <cellStyle name="Heading 1 7_Essbase BS Tax Accounts EOY" xfId="37603" xr:uid="{00000000-0005-0000-0000-00004D920000}"/>
    <cellStyle name="Heading 1 70" xfId="37604" xr:uid="{00000000-0005-0000-0000-00004E920000}"/>
    <cellStyle name="Heading 1 71" xfId="37605" xr:uid="{00000000-0005-0000-0000-00004F920000}"/>
    <cellStyle name="Heading 1 72" xfId="37606" xr:uid="{00000000-0005-0000-0000-000050920000}"/>
    <cellStyle name="Heading 1 73" xfId="37607" xr:uid="{00000000-0005-0000-0000-000051920000}"/>
    <cellStyle name="Heading 1 74" xfId="37608" xr:uid="{00000000-0005-0000-0000-000052920000}"/>
    <cellStyle name="Heading 1 75" xfId="37609" xr:uid="{00000000-0005-0000-0000-000053920000}"/>
    <cellStyle name="Heading 1 76" xfId="37610" xr:uid="{00000000-0005-0000-0000-000054920000}"/>
    <cellStyle name="Heading 1 77" xfId="37611" xr:uid="{00000000-0005-0000-0000-000055920000}"/>
    <cellStyle name="Heading 1 78" xfId="37612" xr:uid="{00000000-0005-0000-0000-000056920000}"/>
    <cellStyle name="Heading 1 79" xfId="37613" xr:uid="{00000000-0005-0000-0000-000057920000}"/>
    <cellStyle name="Heading 1 8" xfId="37614" xr:uid="{00000000-0005-0000-0000-000058920000}"/>
    <cellStyle name="Heading 1 8 2" xfId="37615" xr:uid="{00000000-0005-0000-0000-000059920000}"/>
    <cellStyle name="Heading 1 8 2 2" xfId="37616" xr:uid="{00000000-0005-0000-0000-00005A920000}"/>
    <cellStyle name="Heading 1 8 2 2 2" xfId="37617" xr:uid="{00000000-0005-0000-0000-00005B920000}"/>
    <cellStyle name="Heading 1 8 2 2_Essbase BS Tax Accounts EOY" xfId="37618" xr:uid="{00000000-0005-0000-0000-00005C920000}"/>
    <cellStyle name="Heading 1 8 2 3" xfId="37619" xr:uid="{00000000-0005-0000-0000-00005D920000}"/>
    <cellStyle name="Heading 1 8 2_Essbase BS Tax Accounts EOY" xfId="37620" xr:uid="{00000000-0005-0000-0000-00005E920000}"/>
    <cellStyle name="Heading 1 8 3" xfId="37621" xr:uid="{00000000-0005-0000-0000-00005F920000}"/>
    <cellStyle name="Heading 1 8 3 2" xfId="37622" xr:uid="{00000000-0005-0000-0000-000060920000}"/>
    <cellStyle name="Heading 1 8 3 2 2" xfId="37623" xr:uid="{00000000-0005-0000-0000-000061920000}"/>
    <cellStyle name="Heading 1 8 3 2_Essbase BS Tax Accounts EOY" xfId="37624" xr:uid="{00000000-0005-0000-0000-000062920000}"/>
    <cellStyle name="Heading 1 8 3 3" xfId="37625" xr:uid="{00000000-0005-0000-0000-000063920000}"/>
    <cellStyle name="Heading 1 8 3_Essbase BS Tax Accounts EOY" xfId="37626" xr:uid="{00000000-0005-0000-0000-000064920000}"/>
    <cellStyle name="Heading 1 8 4" xfId="37627" xr:uid="{00000000-0005-0000-0000-000065920000}"/>
    <cellStyle name="Heading 1 8 4 2" xfId="37628" xr:uid="{00000000-0005-0000-0000-000066920000}"/>
    <cellStyle name="Heading 1 8 4_Essbase BS Tax Accounts EOY" xfId="37629" xr:uid="{00000000-0005-0000-0000-000067920000}"/>
    <cellStyle name="Heading 1 8 5" xfId="37630" xr:uid="{00000000-0005-0000-0000-000068920000}"/>
    <cellStyle name="Heading 1 8_Essbase BS Tax Accounts EOY" xfId="37631" xr:uid="{00000000-0005-0000-0000-000069920000}"/>
    <cellStyle name="Heading 1 80" xfId="37632" xr:uid="{00000000-0005-0000-0000-00006A920000}"/>
    <cellStyle name="Heading 1 81" xfId="37633" xr:uid="{00000000-0005-0000-0000-00006B920000}"/>
    <cellStyle name="Heading 1 82" xfId="37634" xr:uid="{00000000-0005-0000-0000-00006C920000}"/>
    <cellStyle name="Heading 1 83" xfId="37635" xr:uid="{00000000-0005-0000-0000-00006D920000}"/>
    <cellStyle name="Heading 1 84" xfId="37636" xr:uid="{00000000-0005-0000-0000-00006E920000}"/>
    <cellStyle name="Heading 1 85" xfId="37637" xr:uid="{00000000-0005-0000-0000-00006F920000}"/>
    <cellStyle name="Heading 1 86" xfId="37638" xr:uid="{00000000-0005-0000-0000-000070920000}"/>
    <cellStyle name="Heading 1 87" xfId="37639" xr:uid="{00000000-0005-0000-0000-000071920000}"/>
    <cellStyle name="Heading 1 88" xfId="37640" xr:uid="{00000000-0005-0000-0000-000072920000}"/>
    <cellStyle name="Heading 1 89" xfId="37641" xr:uid="{00000000-0005-0000-0000-000073920000}"/>
    <cellStyle name="Heading 1 9" xfId="37642" xr:uid="{00000000-0005-0000-0000-000074920000}"/>
    <cellStyle name="Heading 1 9 2" xfId="37643" xr:uid="{00000000-0005-0000-0000-000075920000}"/>
    <cellStyle name="Heading 1 9 2 2" xfId="37644" xr:uid="{00000000-0005-0000-0000-000076920000}"/>
    <cellStyle name="Heading 1 9 2 2 2" xfId="37645" xr:uid="{00000000-0005-0000-0000-000077920000}"/>
    <cellStyle name="Heading 1 9 2 2_Essbase BS Tax Accounts EOY" xfId="37646" xr:uid="{00000000-0005-0000-0000-000078920000}"/>
    <cellStyle name="Heading 1 9 2 3" xfId="37647" xr:uid="{00000000-0005-0000-0000-000079920000}"/>
    <cellStyle name="Heading 1 9 2_Essbase BS Tax Accounts EOY" xfId="37648" xr:uid="{00000000-0005-0000-0000-00007A920000}"/>
    <cellStyle name="Heading 1 9 3" xfId="37649" xr:uid="{00000000-0005-0000-0000-00007B920000}"/>
    <cellStyle name="Heading 1 9 3 2" xfId="37650" xr:uid="{00000000-0005-0000-0000-00007C920000}"/>
    <cellStyle name="Heading 1 9 3 2 2" xfId="37651" xr:uid="{00000000-0005-0000-0000-00007D920000}"/>
    <cellStyle name="Heading 1 9 3 2_Essbase BS Tax Accounts EOY" xfId="37652" xr:uid="{00000000-0005-0000-0000-00007E920000}"/>
    <cellStyle name="Heading 1 9 3 3" xfId="37653" xr:uid="{00000000-0005-0000-0000-00007F920000}"/>
    <cellStyle name="Heading 1 9 3_Essbase BS Tax Accounts EOY" xfId="37654" xr:uid="{00000000-0005-0000-0000-000080920000}"/>
    <cellStyle name="Heading 1 9 4" xfId="37655" xr:uid="{00000000-0005-0000-0000-000081920000}"/>
    <cellStyle name="Heading 1 9 4 2" xfId="37656" xr:uid="{00000000-0005-0000-0000-000082920000}"/>
    <cellStyle name="Heading 1 9 4_Essbase BS Tax Accounts EOY" xfId="37657" xr:uid="{00000000-0005-0000-0000-000083920000}"/>
    <cellStyle name="Heading 1 9 5" xfId="37658" xr:uid="{00000000-0005-0000-0000-000084920000}"/>
    <cellStyle name="Heading 1 9_Essbase BS Tax Accounts EOY" xfId="37659" xr:uid="{00000000-0005-0000-0000-000085920000}"/>
    <cellStyle name="Heading 1 90" xfId="37660" xr:uid="{00000000-0005-0000-0000-000086920000}"/>
    <cellStyle name="Heading 1 91" xfId="37661" xr:uid="{00000000-0005-0000-0000-000087920000}"/>
    <cellStyle name="Heading 1 92" xfId="37662" xr:uid="{00000000-0005-0000-0000-000088920000}"/>
    <cellStyle name="Heading 1 93" xfId="37663" xr:uid="{00000000-0005-0000-0000-000089920000}"/>
    <cellStyle name="Heading 1 94" xfId="37664" xr:uid="{00000000-0005-0000-0000-00008A920000}"/>
    <cellStyle name="Heading 1 95" xfId="37665" xr:uid="{00000000-0005-0000-0000-00008B920000}"/>
    <cellStyle name="Heading 1 96" xfId="37666" xr:uid="{00000000-0005-0000-0000-00008C920000}"/>
    <cellStyle name="Heading 1 97" xfId="37667" xr:uid="{00000000-0005-0000-0000-00008D920000}"/>
    <cellStyle name="Heading 1 98" xfId="37668" xr:uid="{00000000-0005-0000-0000-00008E920000}"/>
    <cellStyle name="Heading 1 99" xfId="37669" xr:uid="{00000000-0005-0000-0000-00008F920000}"/>
    <cellStyle name="heading 10" xfId="37670" xr:uid="{00000000-0005-0000-0000-000090920000}"/>
    <cellStyle name="heading 11" xfId="37671" xr:uid="{00000000-0005-0000-0000-000091920000}"/>
    <cellStyle name="heading 12" xfId="37672" xr:uid="{00000000-0005-0000-0000-000092920000}"/>
    <cellStyle name="heading 13" xfId="37673" xr:uid="{00000000-0005-0000-0000-000093920000}"/>
    <cellStyle name="heading 14" xfId="37674" xr:uid="{00000000-0005-0000-0000-000094920000}"/>
    <cellStyle name="heading 15" xfId="37675" xr:uid="{00000000-0005-0000-0000-000095920000}"/>
    <cellStyle name="heading 16" xfId="37676" xr:uid="{00000000-0005-0000-0000-000096920000}"/>
    <cellStyle name="heading 17" xfId="37677" xr:uid="{00000000-0005-0000-0000-000097920000}"/>
    <cellStyle name="heading 18" xfId="37678" xr:uid="{00000000-0005-0000-0000-000098920000}"/>
    <cellStyle name="heading 19" xfId="37679" xr:uid="{00000000-0005-0000-0000-000099920000}"/>
    <cellStyle name="Heading 2" xfId="54" builtinId="17" customBuiltin="1"/>
    <cellStyle name="Heading 2 10" xfId="37680" xr:uid="{00000000-0005-0000-0000-00009B920000}"/>
    <cellStyle name="Heading 2 10 2" xfId="37681" xr:uid="{00000000-0005-0000-0000-00009C920000}"/>
    <cellStyle name="Heading 2 10 2 2" xfId="37682" xr:uid="{00000000-0005-0000-0000-00009D920000}"/>
    <cellStyle name="Heading 2 10 2 2 2" xfId="37683" xr:uid="{00000000-0005-0000-0000-00009E920000}"/>
    <cellStyle name="Heading 2 10 2 2_Essbase BS Tax Accounts EOY" xfId="37684" xr:uid="{00000000-0005-0000-0000-00009F920000}"/>
    <cellStyle name="Heading 2 10 2 3" xfId="37685" xr:uid="{00000000-0005-0000-0000-0000A0920000}"/>
    <cellStyle name="Heading 2 10 2_Essbase BS Tax Accounts EOY" xfId="37686" xr:uid="{00000000-0005-0000-0000-0000A1920000}"/>
    <cellStyle name="Heading 2 10 3" xfId="37687" xr:uid="{00000000-0005-0000-0000-0000A2920000}"/>
    <cellStyle name="Heading 2 10 3 2" xfId="37688" xr:uid="{00000000-0005-0000-0000-0000A3920000}"/>
    <cellStyle name="Heading 2 10 3 2 2" xfId="37689" xr:uid="{00000000-0005-0000-0000-0000A4920000}"/>
    <cellStyle name="Heading 2 10 3 2_Essbase BS Tax Accounts EOY" xfId="37690" xr:uid="{00000000-0005-0000-0000-0000A5920000}"/>
    <cellStyle name="Heading 2 10 3 3" xfId="37691" xr:uid="{00000000-0005-0000-0000-0000A6920000}"/>
    <cellStyle name="Heading 2 10 3_Essbase BS Tax Accounts EOY" xfId="37692" xr:uid="{00000000-0005-0000-0000-0000A7920000}"/>
    <cellStyle name="Heading 2 10 4" xfId="37693" xr:uid="{00000000-0005-0000-0000-0000A8920000}"/>
    <cellStyle name="Heading 2 10 4 2" xfId="37694" xr:uid="{00000000-0005-0000-0000-0000A9920000}"/>
    <cellStyle name="Heading 2 10 4_Essbase BS Tax Accounts EOY" xfId="37695" xr:uid="{00000000-0005-0000-0000-0000AA920000}"/>
    <cellStyle name="Heading 2 10 5" xfId="37696" xr:uid="{00000000-0005-0000-0000-0000AB920000}"/>
    <cellStyle name="Heading 2 10_Essbase BS Tax Accounts EOY" xfId="37697" xr:uid="{00000000-0005-0000-0000-0000AC920000}"/>
    <cellStyle name="Heading 2 100" xfId="37698" xr:uid="{00000000-0005-0000-0000-0000AD920000}"/>
    <cellStyle name="Heading 2 101" xfId="37699" xr:uid="{00000000-0005-0000-0000-0000AE920000}"/>
    <cellStyle name="Heading 2 102" xfId="37700" xr:uid="{00000000-0005-0000-0000-0000AF920000}"/>
    <cellStyle name="Heading 2 103" xfId="37701" xr:uid="{00000000-0005-0000-0000-0000B0920000}"/>
    <cellStyle name="Heading 2 104" xfId="37702" xr:uid="{00000000-0005-0000-0000-0000B1920000}"/>
    <cellStyle name="Heading 2 105" xfId="37703" xr:uid="{00000000-0005-0000-0000-0000B2920000}"/>
    <cellStyle name="Heading 2 106" xfId="37704" xr:uid="{00000000-0005-0000-0000-0000B3920000}"/>
    <cellStyle name="Heading 2 107" xfId="37705" xr:uid="{00000000-0005-0000-0000-0000B4920000}"/>
    <cellStyle name="Heading 2 108" xfId="37706" xr:uid="{00000000-0005-0000-0000-0000B5920000}"/>
    <cellStyle name="Heading 2 109" xfId="37707" xr:uid="{00000000-0005-0000-0000-0000B6920000}"/>
    <cellStyle name="Heading 2 11" xfId="37708" xr:uid="{00000000-0005-0000-0000-0000B7920000}"/>
    <cellStyle name="Heading 2 11 2" xfId="37709" xr:uid="{00000000-0005-0000-0000-0000B8920000}"/>
    <cellStyle name="Heading 2 11 2 2" xfId="37710" xr:uid="{00000000-0005-0000-0000-0000B9920000}"/>
    <cellStyle name="Heading 2 11 2 2 2" xfId="37711" xr:uid="{00000000-0005-0000-0000-0000BA920000}"/>
    <cellStyle name="Heading 2 11 2 2_Essbase BS Tax Accounts EOY" xfId="37712" xr:uid="{00000000-0005-0000-0000-0000BB920000}"/>
    <cellStyle name="Heading 2 11 2 3" xfId="37713" xr:uid="{00000000-0005-0000-0000-0000BC920000}"/>
    <cellStyle name="Heading 2 11 2_Essbase BS Tax Accounts EOY" xfId="37714" xr:uid="{00000000-0005-0000-0000-0000BD920000}"/>
    <cellStyle name="Heading 2 11 3" xfId="37715" xr:uid="{00000000-0005-0000-0000-0000BE920000}"/>
    <cellStyle name="Heading 2 11 3 2" xfId="37716" xr:uid="{00000000-0005-0000-0000-0000BF920000}"/>
    <cellStyle name="Heading 2 11 3 2 2" xfId="37717" xr:uid="{00000000-0005-0000-0000-0000C0920000}"/>
    <cellStyle name="Heading 2 11 3 2_Essbase BS Tax Accounts EOY" xfId="37718" xr:uid="{00000000-0005-0000-0000-0000C1920000}"/>
    <cellStyle name="Heading 2 11 3 3" xfId="37719" xr:uid="{00000000-0005-0000-0000-0000C2920000}"/>
    <cellStyle name="Heading 2 11 3_Essbase BS Tax Accounts EOY" xfId="37720" xr:uid="{00000000-0005-0000-0000-0000C3920000}"/>
    <cellStyle name="Heading 2 11 4" xfId="37721" xr:uid="{00000000-0005-0000-0000-0000C4920000}"/>
    <cellStyle name="Heading 2 11 4 2" xfId="37722" xr:uid="{00000000-0005-0000-0000-0000C5920000}"/>
    <cellStyle name="Heading 2 11 4_Essbase BS Tax Accounts EOY" xfId="37723" xr:uid="{00000000-0005-0000-0000-0000C6920000}"/>
    <cellStyle name="Heading 2 11 5" xfId="37724" xr:uid="{00000000-0005-0000-0000-0000C7920000}"/>
    <cellStyle name="Heading 2 11_Essbase BS Tax Accounts EOY" xfId="37725" xr:uid="{00000000-0005-0000-0000-0000C8920000}"/>
    <cellStyle name="Heading 2 110" xfId="37726" xr:uid="{00000000-0005-0000-0000-0000C9920000}"/>
    <cellStyle name="Heading 2 12" xfId="37727" xr:uid="{00000000-0005-0000-0000-0000CA920000}"/>
    <cellStyle name="Heading 2 12 2" xfId="37728" xr:uid="{00000000-0005-0000-0000-0000CB920000}"/>
    <cellStyle name="Heading 2 12 2 2" xfId="37729" xr:uid="{00000000-0005-0000-0000-0000CC920000}"/>
    <cellStyle name="Heading 2 12 2 2 2" xfId="37730" xr:uid="{00000000-0005-0000-0000-0000CD920000}"/>
    <cellStyle name="Heading 2 12 2 2_Essbase BS Tax Accounts EOY" xfId="37731" xr:uid="{00000000-0005-0000-0000-0000CE920000}"/>
    <cellStyle name="Heading 2 12 2 3" xfId="37732" xr:uid="{00000000-0005-0000-0000-0000CF920000}"/>
    <cellStyle name="Heading 2 12 2_Essbase BS Tax Accounts EOY" xfId="37733" xr:uid="{00000000-0005-0000-0000-0000D0920000}"/>
    <cellStyle name="Heading 2 12 3" xfId="37734" xr:uid="{00000000-0005-0000-0000-0000D1920000}"/>
    <cellStyle name="Heading 2 12 3 2" xfId="37735" xr:uid="{00000000-0005-0000-0000-0000D2920000}"/>
    <cellStyle name="Heading 2 12 3 2 2" xfId="37736" xr:uid="{00000000-0005-0000-0000-0000D3920000}"/>
    <cellStyle name="Heading 2 12 3 2_Essbase BS Tax Accounts EOY" xfId="37737" xr:uid="{00000000-0005-0000-0000-0000D4920000}"/>
    <cellStyle name="Heading 2 12 3 3" xfId="37738" xr:uid="{00000000-0005-0000-0000-0000D5920000}"/>
    <cellStyle name="Heading 2 12 3_Essbase BS Tax Accounts EOY" xfId="37739" xr:uid="{00000000-0005-0000-0000-0000D6920000}"/>
    <cellStyle name="Heading 2 12 4" xfId="37740" xr:uid="{00000000-0005-0000-0000-0000D7920000}"/>
    <cellStyle name="Heading 2 12 4 2" xfId="37741" xr:uid="{00000000-0005-0000-0000-0000D8920000}"/>
    <cellStyle name="Heading 2 12 4_Essbase BS Tax Accounts EOY" xfId="37742" xr:uid="{00000000-0005-0000-0000-0000D9920000}"/>
    <cellStyle name="Heading 2 12 5" xfId="37743" xr:uid="{00000000-0005-0000-0000-0000DA920000}"/>
    <cellStyle name="Heading 2 12_Essbase BS Tax Accounts EOY" xfId="37744" xr:uid="{00000000-0005-0000-0000-0000DB920000}"/>
    <cellStyle name="Heading 2 13" xfId="37745" xr:uid="{00000000-0005-0000-0000-0000DC920000}"/>
    <cellStyle name="Heading 2 13 2" xfId="37746" xr:uid="{00000000-0005-0000-0000-0000DD920000}"/>
    <cellStyle name="Heading 2 13 2 2" xfId="37747" xr:uid="{00000000-0005-0000-0000-0000DE920000}"/>
    <cellStyle name="Heading 2 13 2 2 2" xfId="37748" xr:uid="{00000000-0005-0000-0000-0000DF920000}"/>
    <cellStyle name="Heading 2 13 2 2_Essbase BS Tax Accounts EOY" xfId="37749" xr:uid="{00000000-0005-0000-0000-0000E0920000}"/>
    <cellStyle name="Heading 2 13 2 3" xfId="37750" xr:uid="{00000000-0005-0000-0000-0000E1920000}"/>
    <cellStyle name="Heading 2 13 2_Essbase BS Tax Accounts EOY" xfId="37751" xr:uid="{00000000-0005-0000-0000-0000E2920000}"/>
    <cellStyle name="Heading 2 13 3" xfId="37752" xr:uid="{00000000-0005-0000-0000-0000E3920000}"/>
    <cellStyle name="Heading 2 13 3 2" xfId="37753" xr:uid="{00000000-0005-0000-0000-0000E4920000}"/>
    <cellStyle name="Heading 2 13 3 2 2" xfId="37754" xr:uid="{00000000-0005-0000-0000-0000E5920000}"/>
    <cellStyle name="Heading 2 13 3 2_Essbase BS Tax Accounts EOY" xfId="37755" xr:uid="{00000000-0005-0000-0000-0000E6920000}"/>
    <cellStyle name="Heading 2 13 3 3" xfId="37756" xr:uid="{00000000-0005-0000-0000-0000E7920000}"/>
    <cellStyle name="Heading 2 13 3_Essbase BS Tax Accounts EOY" xfId="37757" xr:uid="{00000000-0005-0000-0000-0000E8920000}"/>
    <cellStyle name="Heading 2 13 4" xfId="37758" xr:uid="{00000000-0005-0000-0000-0000E9920000}"/>
    <cellStyle name="Heading 2 13 4 2" xfId="37759" xr:uid="{00000000-0005-0000-0000-0000EA920000}"/>
    <cellStyle name="Heading 2 13 4_Essbase BS Tax Accounts EOY" xfId="37760" xr:uid="{00000000-0005-0000-0000-0000EB920000}"/>
    <cellStyle name="Heading 2 13 5" xfId="37761" xr:uid="{00000000-0005-0000-0000-0000EC920000}"/>
    <cellStyle name="Heading 2 13_Essbase BS Tax Accounts EOY" xfId="37762" xr:uid="{00000000-0005-0000-0000-0000ED920000}"/>
    <cellStyle name="Heading 2 14" xfId="37763" xr:uid="{00000000-0005-0000-0000-0000EE920000}"/>
    <cellStyle name="Heading 2 14 2" xfId="37764" xr:uid="{00000000-0005-0000-0000-0000EF920000}"/>
    <cellStyle name="Heading 2 14 2 2" xfId="37765" xr:uid="{00000000-0005-0000-0000-0000F0920000}"/>
    <cellStyle name="Heading 2 14 2 2 2" xfId="37766" xr:uid="{00000000-0005-0000-0000-0000F1920000}"/>
    <cellStyle name="Heading 2 14 2 2_Essbase BS Tax Accounts EOY" xfId="37767" xr:uid="{00000000-0005-0000-0000-0000F2920000}"/>
    <cellStyle name="Heading 2 14 2 3" xfId="37768" xr:uid="{00000000-0005-0000-0000-0000F3920000}"/>
    <cellStyle name="Heading 2 14 2_Essbase BS Tax Accounts EOY" xfId="37769" xr:uid="{00000000-0005-0000-0000-0000F4920000}"/>
    <cellStyle name="Heading 2 14 3" xfId="37770" xr:uid="{00000000-0005-0000-0000-0000F5920000}"/>
    <cellStyle name="Heading 2 14 3 2" xfId="37771" xr:uid="{00000000-0005-0000-0000-0000F6920000}"/>
    <cellStyle name="Heading 2 14 3 2 2" xfId="37772" xr:uid="{00000000-0005-0000-0000-0000F7920000}"/>
    <cellStyle name="Heading 2 14 3 2_Essbase BS Tax Accounts EOY" xfId="37773" xr:uid="{00000000-0005-0000-0000-0000F8920000}"/>
    <cellStyle name="Heading 2 14 3 3" xfId="37774" xr:uid="{00000000-0005-0000-0000-0000F9920000}"/>
    <cellStyle name="Heading 2 14 3_Essbase BS Tax Accounts EOY" xfId="37775" xr:uid="{00000000-0005-0000-0000-0000FA920000}"/>
    <cellStyle name="Heading 2 14 4" xfId="37776" xr:uid="{00000000-0005-0000-0000-0000FB920000}"/>
    <cellStyle name="Heading 2 14 4 2" xfId="37777" xr:uid="{00000000-0005-0000-0000-0000FC920000}"/>
    <cellStyle name="Heading 2 14 4_Essbase BS Tax Accounts EOY" xfId="37778" xr:uid="{00000000-0005-0000-0000-0000FD920000}"/>
    <cellStyle name="Heading 2 14 5" xfId="37779" xr:uid="{00000000-0005-0000-0000-0000FE920000}"/>
    <cellStyle name="Heading 2 14_Essbase BS Tax Accounts EOY" xfId="37780" xr:uid="{00000000-0005-0000-0000-0000FF920000}"/>
    <cellStyle name="Heading 2 15" xfId="37781" xr:uid="{00000000-0005-0000-0000-000000930000}"/>
    <cellStyle name="Heading 2 15 2" xfId="37782" xr:uid="{00000000-0005-0000-0000-000001930000}"/>
    <cellStyle name="Heading 2 15 2 2" xfId="37783" xr:uid="{00000000-0005-0000-0000-000002930000}"/>
    <cellStyle name="Heading 2 15 2 2 2" xfId="37784" xr:uid="{00000000-0005-0000-0000-000003930000}"/>
    <cellStyle name="Heading 2 15 2 2_Essbase BS Tax Accounts EOY" xfId="37785" xr:uid="{00000000-0005-0000-0000-000004930000}"/>
    <cellStyle name="Heading 2 15 2 3" xfId="37786" xr:uid="{00000000-0005-0000-0000-000005930000}"/>
    <cellStyle name="Heading 2 15 2_Essbase BS Tax Accounts EOY" xfId="37787" xr:uid="{00000000-0005-0000-0000-000006930000}"/>
    <cellStyle name="Heading 2 15 3" xfId="37788" xr:uid="{00000000-0005-0000-0000-000007930000}"/>
    <cellStyle name="Heading 2 15 3 2" xfId="37789" xr:uid="{00000000-0005-0000-0000-000008930000}"/>
    <cellStyle name="Heading 2 15 3 2 2" xfId="37790" xr:uid="{00000000-0005-0000-0000-000009930000}"/>
    <cellStyle name="Heading 2 15 3 2_Essbase BS Tax Accounts EOY" xfId="37791" xr:uid="{00000000-0005-0000-0000-00000A930000}"/>
    <cellStyle name="Heading 2 15 3 3" xfId="37792" xr:uid="{00000000-0005-0000-0000-00000B930000}"/>
    <cellStyle name="Heading 2 15 3_Essbase BS Tax Accounts EOY" xfId="37793" xr:uid="{00000000-0005-0000-0000-00000C930000}"/>
    <cellStyle name="Heading 2 15 4" xfId="37794" xr:uid="{00000000-0005-0000-0000-00000D930000}"/>
    <cellStyle name="Heading 2 15 4 2" xfId="37795" xr:uid="{00000000-0005-0000-0000-00000E930000}"/>
    <cellStyle name="Heading 2 15 4_Essbase BS Tax Accounts EOY" xfId="37796" xr:uid="{00000000-0005-0000-0000-00000F930000}"/>
    <cellStyle name="Heading 2 15 5" xfId="37797" xr:uid="{00000000-0005-0000-0000-000010930000}"/>
    <cellStyle name="Heading 2 15_Essbase BS Tax Accounts EOY" xfId="37798" xr:uid="{00000000-0005-0000-0000-000011930000}"/>
    <cellStyle name="Heading 2 16" xfId="37799" xr:uid="{00000000-0005-0000-0000-000012930000}"/>
    <cellStyle name="Heading 2 16 2" xfId="37800" xr:uid="{00000000-0005-0000-0000-000013930000}"/>
    <cellStyle name="Heading 2 16 2 2" xfId="37801" xr:uid="{00000000-0005-0000-0000-000014930000}"/>
    <cellStyle name="Heading 2 16 2 2 2" xfId="37802" xr:uid="{00000000-0005-0000-0000-000015930000}"/>
    <cellStyle name="Heading 2 16 2 2_Essbase BS Tax Accounts EOY" xfId="37803" xr:uid="{00000000-0005-0000-0000-000016930000}"/>
    <cellStyle name="Heading 2 16 2 3" xfId="37804" xr:uid="{00000000-0005-0000-0000-000017930000}"/>
    <cellStyle name="Heading 2 16 2_Essbase BS Tax Accounts EOY" xfId="37805" xr:uid="{00000000-0005-0000-0000-000018930000}"/>
    <cellStyle name="Heading 2 16 3" xfId="37806" xr:uid="{00000000-0005-0000-0000-000019930000}"/>
    <cellStyle name="Heading 2 16 3 2" xfId="37807" xr:uid="{00000000-0005-0000-0000-00001A930000}"/>
    <cellStyle name="Heading 2 16 3 2 2" xfId="37808" xr:uid="{00000000-0005-0000-0000-00001B930000}"/>
    <cellStyle name="Heading 2 16 3 2_Essbase BS Tax Accounts EOY" xfId="37809" xr:uid="{00000000-0005-0000-0000-00001C930000}"/>
    <cellStyle name="Heading 2 16 3 3" xfId="37810" xr:uid="{00000000-0005-0000-0000-00001D930000}"/>
    <cellStyle name="Heading 2 16 3_Essbase BS Tax Accounts EOY" xfId="37811" xr:uid="{00000000-0005-0000-0000-00001E930000}"/>
    <cellStyle name="Heading 2 16 4" xfId="37812" xr:uid="{00000000-0005-0000-0000-00001F930000}"/>
    <cellStyle name="Heading 2 16 4 2" xfId="37813" xr:uid="{00000000-0005-0000-0000-000020930000}"/>
    <cellStyle name="Heading 2 16 4_Essbase BS Tax Accounts EOY" xfId="37814" xr:uid="{00000000-0005-0000-0000-000021930000}"/>
    <cellStyle name="Heading 2 16 5" xfId="37815" xr:uid="{00000000-0005-0000-0000-000022930000}"/>
    <cellStyle name="Heading 2 16_Essbase BS Tax Accounts EOY" xfId="37816" xr:uid="{00000000-0005-0000-0000-000023930000}"/>
    <cellStyle name="Heading 2 17" xfId="37817" xr:uid="{00000000-0005-0000-0000-000024930000}"/>
    <cellStyle name="Heading 2 17 2" xfId="37818" xr:uid="{00000000-0005-0000-0000-000025930000}"/>
    <cellStyle name="Heading 2 17 2 2" xfId="37819" xr:uid="{00000000-0005-0000-0000-000026930000}"/>
    <cellStyle name="Heading 2 17 2 2 2" xfId="37820" xr:uid="{00000000-0005-0000-0000-000027930000}"/>
    <cellStyle name="Heading 2 17 2 2_Essbase BS Tax Accounts EOY" xfId="37821" xr:uid="{00000000-0005-0000-0000-000028930000}"/>
    <cellStyle name="Heading 2 17 2 3" xfId="37822" xr:uid="{00000000-0005-0000-0000-000029930000}"/>
    <cellStyle name="Heading 2 17 2_Essbase BS Tax Accounts EOY" xfId="37823" xr:uid="{00000000-0005-0000-0000-00002A930000}"/>
    <cellStyle name="Heading 2 17 3" xfId="37824" xr:uid="{00000000-0005-0000-0000-00002B930000}"/>
    <cellStyle name="Heading 2 17 3 2" xfId="37825" xr:uid="{00000000-0005-0000-0000-00002C930000}"/>
    <cellStyle name="Heading 2 17 3 2 2" xfId="37826" xr:uid="{00000000-0005-0000-0000-00002D930000}"/>
    <cellStyle name="Heading 2 17 3 2_Essbase BS Tax Accounts EOY" xfId="37827" xr:uid="{00000000-0005-0000-0000-00002E930000}"/>
    <cellStyle name="Heading 2 17 3 3" xfId="37828" xr:uid="{00000000-0005-0000-0000-00002F930000}"/>
    <cellStyle name="Heading 2 17 3_Essbase BS Tax Accounts EOY" xfId="37829" xr:uid="{00000000-0005-0000-0000-000030930000}"/>
    <cellStyle name="Heading 2 17 4" xfId="37830" xr:uid="{00000000-0005-0000-0000-000031930000}"/>
    <cellStyle name="Heading 2 17 4 2" xfId="37831" xr:uid="{00000000-0005-0000-0000-000032930000}"/>
    <cellStyle name="Heading 2 17 4_Essbase BS Tax Accounts EOY" xfId="37832" xr:uid="{00000000-0005-0000-0000-000033930000}"/>
    <cellStyle name="Heading 2 17 5" xfId="37833" xr:uid="{00000000-0005-0000-0000-000034930000}"/>
    <cellStyle name="Heading 2 17_Essbase BS Tax Accounts EOY" xfId="37834" xr:uid="{00000000-0005-0000-0000-000035930000}"/>
    <cellStyle name="Heading 2 18" xfId="37835" xr:uid="{00000000-0005-0000-0000-000036930000}"/>
    <cellStyle name="Heading 2 18 2" xfId="37836" xr:uid="{00000000-0005-0000-0000-000037930000}"/>
    <cellStyle name="Heading 2 18 2 2" xfId="37837" xr:uid="{00000000-0005-0000-0000-000038930000}"/>
    <cellStyle name="Heading 2 18 2 2 2" xfId="37838" xr:uid="{00000000-0005-0000-0000-000039930000}"/>
    <cellStyle name="Heading 2 18 2 2_Essbase BS Tax Accounts EOY" xfId="37839" xr:uid="{00000000-0005-0000-0000-00003A930000}"/>
    <cellStyle name="Heading 2 18 2 3" xfId="37840" xr:uid="{00000000-0005-0000-0000-00003B930000}"/>
    <cellStyle name="Heading 2 18 2_Essbase BS Tax Accounts EOY" xfId="37841" xr:uid="{00000000-0005-0000-0000-00003C930000}"/>
    <cellStyle name="Heading 2 18 3" xfId="37842" xr:uid="{00000000-0005-0000-0000-00003D930000}"/>
    <cellStyle name="Heading 2 18 3 2" xfId="37843" xr:uid="{00000000-0005-0000-0000-00003E930000}"/>
    <cellStyle name="Heading 2 18 3 2 2" xfId="37844" xr:uid="{00000000-0005-0000-0000-00003F930000}"/>
    <cellStyle name="Heading 2 18 3 2_Essbase BS Tax Accounts EOY" xfId="37845" xr:uid="{00000000-0005-0000-0000-000040930000}"/>
    <cellStyle name="Heading 2 18 3 3" xfId="37846" xr:uid="{00000000-0005-0000-0000-000041930000}"/>
    <cellStyle name="Heading 2 18 3_Essbase BS Tax Accounts EOY" xfId="37847" xr:uid="{00000000-0005-0000-0000-000042930000}"/>
    <cellStyle name="Heading 2 18 4" xfId="37848" xr:uid="{00000000-0005-0000-0000-000043930000}"/>
    <cellStyle name="Heading 2 18 4 2" xfId="37849" xr:uid="{00000000-0005-0000-0000-000044930000}"/>
    <cellStyle name="Heading 2 18 4_Essbase BS Tax Accounts EOY" xfId="37850" xr:uid="{00000000-0005-0000-0000-000045930000}"/>
    <cellStyle name="Heading 2 18 5" xfId="37851" xr:uid="{00000000-0005-0000-0000-000046930000}"/>
    <cellStyle name="Heading 2 18_Essbase BS Tax Accounts EOY" xfId="37852" xr:uid="{00000000-0005-0000-0000-000047930000}"/>
    <cellStyle name="Heading 2 19" xfId="37853" xr:uid="{00000000-0005-0000-0000-000048930000}"/>
    <cellStyle name="Heading 2 19 2" xfId="37854" xr:uid="{00000000-0005-0000-0000-000049930000}"/>
    <cellStyle name="Heading 2 19 2 2" xfId="37855" xr:uid="{00000000-0005-0000-0000-00004A930000}"/>
    <cellStyle name="Heading 2 19 2 2 2" xfId="37856" xr:uid="{00000000-0005-0000-0000-00004B930000}"/>
    <cellStyle name="Heading 2 19 2 2_Essbase BS Tax Accounts EOY" xfId="37857" xr:uid="{00000000-0005-0000-0000-00004C930000}"/>
    <cellStyle name="Heading 2 19 2 3" xfId="37858" xr:uid="{00000000-0005-0000-0000-00004D930000}"/>
    <cellStyle name="Heading 2 19 2_Essbase BS Tax Accounts EOY" xfId="37859" xr:uid="{00000000-0005-0000-0000-00004E930000}"/>
    <cellStyle name="Heading 2 19 3" xfId="37860" xr:uid="{00000000-0005-0000-0000-00004F930000}"/>
    <cellStyle name="Heading 2 19 3 2" xfId="37861" xr:uid="{00000000-0005-0000-0000-000050930000}"/>
    <cellStyle name="Heading 2 19 3 2 2" xfId="37862" xr:uid="{00000000-0005-0000-0000-000051930000}"/>
    <cellStyle name="Heading 2 19 3 2_Essbase BS Tax Accounts EOY" xfId="37863" xr:uid="{00000000-0005-0000-0000-000052930000}"/>
    <cellStyle name="Heading 2 19 3 3" xfId="37864" xr:uid="{00000000-0005-0000-0000-000053930000}"/>
    <cellStyle name="Heading 2 19 3_Essbase BS Tax Accounts EOY" xfId="37865" xr:uid="{00000000-0005-0000-0000-000054930000}"/>
    <cellStyle name="Heading 2 19 4" xfId="37866" xr:uid="{00000000-0005-0000-0000-000055930000}"/>
    <cellStyle name="Heading 2 19 4 2" xfId="37867" xr:uid="{00000000-0005-0000-0000-000056930000}"/>
    <cellStyle name="Heading 2 19 4_Essbase BS Tax Accounts EOY" xfId="37868" xr:uid="{00000000-0005-0000-0000-000057930000}"/>
    <cellStyle name="Heading 2 19 5" xfId="37869" xr:uid="{00000000-0005-0000-0000-000058930000}"/>
    <cellStyle name="Heading 2 19_Essbase BS Tax Accounts EOY" xfId="37870" xr:uid="{00000000-0005-0000-0000-000059930000}"/>
    <cellStyle name="Heading 2 2" xfId="37871" xr:uid="{00000000-0005-0000-0000-00005A930000}"/>
    <cellStyle name="Heading 2 2 10" xfId="58778" xr:uid="{00000000-0005-0000-0000-00005B930000}"/>
    <cellStyle name="Heading 2 2 2" xfId="37872" xr:uid="{00000000-0005-0000-0000-00005C930000}"/>
    <cellStyle name="Heading 2 2 2 2" xfId="37873" xr:uid="{00000000-0005-0000-0000-00005D930000}"/>
    <cellStyle name="Heading 2 2 2 2 2" xfId="37874" xr:uid="{00000000-0005-0000-0000-00005E930000}"/>
    <cellStyle name="Heading 2 2 2 2 2 2" xfId="37875" xr:uid="{00000000-0005-0000-0000-00005F930000}"/>
    <cellStyle name="Heading 2 2 2 2 2_Essbase BS Tax Accounts EOY" xfId="37876" xr:uid="{00000000-0005-0000-0000-000060930000}"/>
    <cellStyle name="Heading 2 2 2 2 3" xfId="37877" xr:uid="{00000000-0005-0000-0000-000061930000}"/>
    <cellStyle name="Heading 2 2 2 2_Essbase BS Tax Accounts EOY" xfId="37878" xr:uid="{00000000-0005-0000-0000-000062930000}"/>
    <cellStyle name="Heading 2 2 2 3" xfId="37879" xr:uid="{00000000-0005-0000-0000-000063930000}"/>
    <cellStyle name="Heading 2 2 2 3 2" xfId="37880" xr:uid="{00000000-0005-0000-0000-000064930000}"/>
    <cellStyle name="Heading 2 2 2 3 2 2" xfId="37881" xr:uid="{00000000-0005-0000-0000-000065930000}"/>
    <cellStyle name="Heading 2 2 2 3 2_Essbase BS Tax Accounts EOY" xfId="37882" xr:uid="{00000000-0005-0000-0000-000066930000}"/>
    <cellStyle name="Heading 2 2 2 3 3" xfId="37883" xr:uid="{00000000-0005-0000-0000-000067930000}"/>
    <cellStyle name="Heading 2 2 2 3_Essbase BS Tax Accounts EOY" xfId="37884" xr:uid="{00000000-0005-0000-0000-000068930000}"/>
    <cellStyle name="Heading 2 2 2 4" xfId="37885" xr:uid="{00000000-0005-0000-0000-000069930000}"/>
    <cellStyle name="Heading 2 2 2 4 2" xfId="37886" xr:uid="{00000000-0005-0000-0000-00006A930000}"/>
    <cellStyle name="Heading 2 2 2 4 2 2" xfId="37887" xr:uid="{00000000-0005-0000-0000-00006B930000}"/>
    <cellStyle name="Heading 2 2 2 4 2_Essbase BS Tax Accounts EOY" xfId="37888" xr:uid="{00000000-0005-0000-0000-00006C930000}"/>
    <cellStyle name="Heading 2 2 2 4_Essbase BS Tax Accounts EOY" xfId="37889" xr:uid="{00000000-0005-0000-0000-00006D930000}"/>
    <cellStyle name="Heading 2 2 2 5" xfId="37890" xr:uid="{00000000-0005-0000-0000-00006E930000}"/>
    <cellStyle name="Heading 2 2 2 5 2" xfId="37891" xr:uid="{00000000-0005-0000-0000-00006F930000}"/>
    <cellStyle name="Heading 2 2 2 5_Essbase BS Tax Accounts EOY" xfId="37892" xr:uid="{00000000-0005-0000-0000-000070930000}"/>
    <cellStyle name="Heading 2 2 2 6" xfId="37893" xr:uid="{00000000-0005-0000-0000-000071930000}"/>
    <cellStyle name="Heading 2 2 2 7" xfId="37894" xr:uid="{00000000-0005-0000-0000-000072930000}"/>
    <cellStyle name="Heading 2 2 2 8" xfId="37895" xr:uid="{00000000-0005-0000-0000-000073930000}"/>
    <cellStyle name="Heading 2 2 2 9" xfId="37896" xr:uid="{00000000-0005-0000-0000-000074930000}"/>
    <cellStyle name="Heading 2 2 2_Basis Info" xfId="37897" xr:uid="{00000000-0005-0000-0000-000075930000}"/>
    <cellStyle name="Heading 2 2 3" xfId="37898" xr:uid="{00000000-0005-0000-0000-000076930000}"/>
    <cellStyle name="Heading 2 2 3 2" xfId="37899" xr:uid="{00000000-0005-0000-0000-000077930000}"/>
    <cellStyle name="Heading 2 2 3 2 2" xfId="37900" xr:uid="{00000000-0005-0000-0000-000078930000}"/>
    <cellStyle name="Heading 2 2 3 2 2 2" xfId="37901" xr:uid="{00000000-0005-0000-0000-000079930000}"/>
    <cellStyle name="Heading 2 2 3 2 2_Essbase BS Tax Accounts EOY" xfId="37902" xr:uid="{00000000-0005-0000-0000-00007A930000}"/>
    <cellStyle name="Heading 2 2 3 2 3" xfId="37903" xr:uid="{00000000-0005-0000-0000-00007B930000}"/>
    <cellStyle name="Heading 2 2 3 2_Essbase BS Tax Accounts EOY" xfId="37904" xr:uid="{00000000-0005-0000-0000-00007C930000}"/>
    <cellStyle name="Heading 2 2 3 3" xfId="37905" xr:uid="{00000000-0005-0000-0000-00007D930000}"/>
    <cellStyle name="Heading 2 2 3 3 2" xfId="37906" xr:uid="{00000000-0005-0000-0000-00007E930000}"/>
    <cellStyle name="Heading 2 2 3 3 2 2" xfId="37907" xr:uid="{00000000-0005-0000-0000-00007F930000}"/>
    <cellStyle name="Heading 2 2 3 3 2_Essbase BS Tax Accounts EOY" xfId="37908" xr:uid="{00000000-0005-0000-0000-000080930000}"/>
    <cellStyle name="Heading 2 2 3 3 3" xfId="37909" xr:uid="{00000000-0005-0000-0000-000081930000}"/>
    <cellStyle name="Heading 2 2 3 3_Essbase BS Tax Accounts EOY" xfId="37910" xr:uid="{00000000-0005-0000-0000-000082930000}"/>
    <cellStyle name="Heading 2 2 3 4" xfId="37911" xr:uid="{00000000-0005-0000-0000-000083930000}"/>
    <cellStyle name="Heading 2 2 3 4 2" xfId="37912" xr:uid="{00000000-0005-0000-0000-000084930000}"/>
    <cellStyle name="Heading 2 2 3 4 2 2" xfId="37913" xr:uid="{00000000-0005-0000-0000-000085930000}"/>
    <cellStyle name="Heading 2 2 3 4 2_Essbase BS Tax Accounts EOY" xfId="37914" xr:uid="{00000000-0005-0000-0000-000086930000}"/>
    <cellStyle name="Heading 2 2 3 4 3" xfId="37915" xr:uid="{00000000-0005-0000-0000-000087930000}"/>
    <cellStyle name="Heading 2 2 3 4 4" xfId="37916" xr:uid="{00000000-0005-0000-0000-000088930000}"/>
    <cellStyle name="Heading 2 2 3 4_Essbase BS Tax Accounts EOY" xfId="37917" xr:uid="{00000000-0005-0000-0000-000089930000}"/>
    <cellStyle name="Heading 2 2 3 5" xfId="37918" xr:uid="{00000000-0005-0000-0000-00008A930000}"/>
    <cellStyle name="Heading 2 2 3 5 2" xfId="37919" xr:uid="{00000000-0005-0000-0000-00008B930000}"/>
    <cellStyle name="Heading 2 2 3 5_Essbase BS Tax Accounts EOY" xfId="37920" xr:uid="{00000000-0005-0000-0000-00008C930000}"/>
    <cellStyle name="Heading 2 2 3 6" xfId="37921" xr:uid="{00000000-0005-0000-0000-00008D930000}"/>
    <cellStyle name="Heading 2 2 3 6 2" xfId="37922" xr:uid="{00000000-0005-0000-0000-00008E930000}"/>
    <cellStyle name="Heading 2 2 3 6_Essbase BS Tax Accounts EOY" xfId="37923" xr:uid="{00000000-0005-0000-0000-00008F930000}"/>
    <cellStyle name="Heading 2 2 3 7" xfId="37924" xr:uid="{00000000-0005-0000-0000-000090930000}"/>
    <cellStyle name="Heading 2 2 3 8" xfId="37925" xr:uid="{00000000-0005-0000-0000-000091930000}"/>
    <cellStyle name="Heading 2 2 3 9" xfId="37926" xr:uid="{00000000-0005-0000-0000-000092930000}"/>
    <cellStyle name="Heading 2 2 3_Basis Info" xfId="37927" xr:uid="{00000000-0005-0000-0000-000093930000}"/>
    <cellStyle name="Heading 2 2 4" xfId="37928" xr:uid="{00000000-0005-0000-0000-000094930000}"/>
    <cellStyle name="Heading 2 2 4 2" xfId="37929" xr:uid="{00000000-0005-0000-0000-000095930000}"/>
    <cellStyle name="Heading 2 2 4 2 2" xfId="37930" xr:uid="{00000000-0005-0000-0000-000096930000}"/>
    <cellStyle name="Heading 2 2 4 2_Essbase BS Tax Accounts EOY" xfId="37931" xr:uid="{00000000-0005-0000-0000-000097930000}"/>
    <cellStyle name="Heading 2 2 4 3" xfId="37932" xr:uid="{00000000-0005-0000-0000-000098930000}"/>
    <cellStyle name="Heading 2 2 4 4" xfId="37933" xr:uid="{00000000-0005-0000-0000-000099930000}"/>
    <cellStyle name="Heading 2 2 4_Essbase BS Tax Accounts EOY" xfId="37934" xr:uid="{00000000-0005-0000-0000-00009A930000}"/>
    <cellStyle name="Heading 2 2 5" xfId="37935" xr:uid="{00000000-0005-0000-0000-00009B930000}"/>
    <cellStyle name="Heading 2 2 5 2" xfId="37936" xr:uid="{00000000-0005-0000-0000-00009C930000}"/>
    <cellStyle name="Heading 2 2 5 3" xfId="37937" xr:uid="{00000000-0005-0000-0000-00009D930000}"/>
    <cellStyle name="Heading 2 2 5_Essbase BS Tax Accounts EOY" xfId="37938" xr:uid="{00000000-0005-0000-0000-00009E930000}"/>
    <cellStyle name="Heading 2 2 6" xfId="37939" xr:uid="{00000000-0005-0000-0000-00009F930000}"/>
    <cellStyle name="Heading 2 2 6 2" xfId="37940" xr:uid="{00000000-0005-0000-0000-0000A0930000}"/>
    <cellStyle name="Heading 2 2 7" xfId="37941" xr:uid="{00000000-0005-0000-0000-0000A1930000}"/>
    <cellStyle name="Heading 2 2 7 2" xfId="37942" xr:uid="{00000000-0005-0000-0000-0000A2930000}"/>
    <cellStyle name="Heading 2 2 8" xfId="37943" xr:uid="{00000000-0005-0000-0000-0000A3930000}"/>
    <cellStyle name="Heading 2 2 9" xfId="37944" xr:uid="{00000000-0005-0000-0000-0000A4930000}"/>
    <cellStyle name="Heading 2 2_10-1 BS" xfId="37945" xr:uid="{00000000-0005-0000-0000-0000A5930000}"/>
    <cellStyle name="Heading 2 20" xfId="37946" xr:uid="{00000000-0005-0000-0000-0000A6930000}"/>
    <cellStyle name="Heading 2 20 2" xfId="37947" xr:uid="{00000000-0005-0000-0000-0000A7930000}"/>
    <cellStyle name="Heading 2 20 2 2" xfId="37948" xr:uid="{00000000-0005-0000-0000-0000A8930000}"/>
    <cellStyle name="Heading 2 20 2 2 2" xfId="37949" xr:uid="{00000000-0005-0000-0000-0000A9930000}"/>
    <cellStyle name="Heading 2 20 2 2_Essbase BS Tax Accounts EOY" xfId="37950" xr:uid="{00000000-0005-0000-0000-0000AA930000}"/>
    <cellStyle name="Heading 2 20 2 3" xfId="37951" xr:uid="{00000000-0005-0000-0000-0000AB930000}"/>
    <cellStyle name="Heading 2 20 2_Essbase BS Tax Accounts EOY" xfId="37952" xr:uid="{00000000-0005-0000-0000-0000AC930000}"/>
    <cellStyle name="Heading 2 20 3" xfId="37953" xr:uid="{00000000-0005-0000-0000-0000AD930000}"/>
    <cellStyle name="Heading 2 20 3 2" xfId="37954" xr:uid="{00000000-0005-0000-0000-0000AE930000}"/>
    <cellStyle name="Heading 2 20 3 2 2" xfId="37955" xr:uid="{00000000-0005-0000-0000-0000AF930000}"/>
    <cellStyle name="Heading 2 20 3 2_Essbase BS Tax Accounts EOY" xfId="37956" xr:uid="{00000000-0005-0000-0000-0000B0930000}"/>
    <cellStyle name="Heading 2 20 3 3" xfId="37957" xr:uid="{00000000-0005-0000-0000-0000B1930000}"/>
    <cellStyle name="Heading 2 20 3_Essbase BS Tax Accounts EOY" xfId="37958" xr:uid="{00000000-0005-0000-0000-0000B2930000}"/>
    <cellStyle name="Heading 2 20 4" xfId="37959" xr:uid="{00000000-0005-0000-0000-0000B3930000}"/>
    <cellStyle name="Heading 2 20 4 2" xfId="37960" xr:uid="{00000000-0005-0000-0000-0000B4930000}"/>
    <cellStyle name="Heading 2 20 4_Essbase BS Tax Accounts EOY" xfId="37961" xr:uid="{00000000-0005-0000-0000-0000B5930000}"/>
    <cellStyle name="Heading 2 20 5" xfId="37962" xr:uid="{00000000-0005-0000-0000-0000B6930000}"/>
    <cellStyle name="Heading 2 20_Essbase BS Tax Accounts EOY" xfId="37963" xr:uid="{00000000-0005-0000-0000-0000B7930000}"/>
    <cellStyle name="Heading 2 21" xfId="37964" xr:uid="{00000000-0005-0000-0000-0000B8930000}"/>
    <cellStyle name="Heading 2 21 2" xfId="37965" xr:uid="{00000000-0005-0000-0000-0000B9930000}"/>
    <cellStyle name="Heading 2 21 2 2" xfId="37966" xr:uid="{00000000-0005-0000-0000-0000BA930000}"/>
    <cellStyle name="Heading 2 21 2 2 2" xfId="37967" xr:uid="{00000000-0005-0000-0000-0000BB930000}"/>
    <cellStyle name="Heading 2 21 2 2_Essbase BS Tax Accounts EOY" xfId="37968" xr:uid="{00000000-0005-0000-0000-0000BC930000}"/>
    <cellStyle name="Heading 2 21 2 3" xfId="37969" xr:uid="{00000000-0005-0000-0000-0000BD930000}"/>
    <cellStyle name="Heading 2 21 2_Essbase BS Tax Accounts EOY" xfId="37970" xr:uid="{00000000-0005-0000-0000-0000BE930000}"/>
    <cellStyle name="Heading 2 21 3" xfId="37971" xr:uid="{00000000-0005-0000-0000-0000BF930000}"/>
    <cellStyle name="Heading 2 21 3 2" xfId="37972" xr:uid="{00000000-0005-0000-0000-0000C0930000}"/>
    <cellStyle name="Heading 2 21 3 2 2" xfId="37973" xr:uid="{00000000-0005-0000-0000-0000C1930000}"/>
    <cellStyle name="Heading 2 21 3 2_Essbase BS Tax Accounts EOY" xfId="37974" xr:uid="{00000000-0005-0000-0000-0000C2930000}"/>
    <cellStyle name="Heading 2 21 3 3" xfId="37975" xr:uid="{00000000-0005-0000-0000-0000C3930000}"/>
    <cellStyle name="Heading 2 21 3_Essbase BS Tax Accounts EOY" xfId="37976" xr:uid="{00000000-0005-0000-0000-0000C4930000}"/>
    <cellStyle name="Heading 2 21 4" xfId="37977" xr:uid="{00000000-0005-0000-0000-0000C5930000}"/>
    <cellStyle name="Heading 2 21 4 2" xfId="37978" xr:uid="{00000000-0005-0000-0000-0000C6930000}"/>
    <cellStyle name="Heading 2 21 4_Essbase BS Tax Accounts EOY" xfId="37979" xr:uid="{00000000-0005-0000-0000-0000C7930000}"/>
    <cellStyle name="Heading 2 21 5" xfId="37980" xr:uid="{00000000-0005-0000-0000-0000C8930000}"/>
    <cellStyle name="Heading 2 21_Essbase BS Tax Accounts EOY" xfId="37981" xr:uid="{00000000-0005-0000-0000-0000C9930000}"/>
    <cellStyle name="Heading 2 22" xfId="37982" xr:uid="{00000000-0005-0000-0000-0000CA930000}"/>
    <cellStyle name="Heading 2 22 2" xfId="37983" xr:uid="{00000000-0005-0000-0000-0000CB930000}"/>
    <cellStyle name="Heading 2 22 2 2" xfId="37984" xr:uid="{00000000-0005-0000-0000-0000CC930000}"/>
    <cellStyle name="Heading 2 22 2 2 2" xfId="37985" xr:uid="{00000000-0005-0000-0000-0000CD930000}"/>
    <cellStyle name="Heading 2 22 2 2_Essbase BS Tax Accounts EOY" xfId="37986" xr:uid="{00000000-0005-0000-0000-0000CE930000}"/>
    <cellStyle name="Heading 2 22 2 3" xfId="37987" xr:uid="{00000000-0005-0000-0000-0000CF930000}"/>
    <cellStyle name="Heading 2 22 2_Essbase BS Tax Accounts EOY" xfId="37988" xr:uid="{00000000-0005-0000-0000-0000D0930000}"/>
    <cellStyle name="Heading 2 22 3" xfId="37989" xr:uid="{00000000-0005-0000-0000-0000D1930000}"/>
    <cellStyle name="Heading 2 22 3 2" xfId="37990" xr:uid="{00000000-0005-0000-0000-0000D2930000}"/>
    <cellStyle name="Heading 2 22 3 2 2" xfId="37991" xr:uid="{00000000-0005-0000-0000-0000D3930000}"/>
    <cellStyle name="Heading 2 22 3 2_Essbase BS Tax Accounts EOY" xfId="37992" xr:uid="{00000000-0005-0000-0000-0000D4930000}"/>
    <cellStyle name="Heading 2 22 3 3" xfId="37993" xr:uid="{00000000-0005-0000-0000-0000D5930000}"/>
    <cellStyle name="Heading 2 22 3_Essbase BS Tax Accounts EOY" xfId="37994" xr:uid="{00000000-0005-0000-0000-0000D6930000}"/>
    <cellStyle name="Heading 2 22 4" xfId="37995" xr:uid="{00000000-0005-0000-0000-0000D7930000}"/>
    <cellStyle name="Heading 2 22 4 2" xfId="37996" xr:uid="{00000000-0005-0000-0000-0000D8930000}"/>
    <cellStyle name="Heading 2 22 4_Essbase BS Tax Accounts EOY" xfId="37997" xr:uid="{00000000-0005-0000-0000-0000D9930000}"/>
    <cellStyle name="Heading 2 22 5" xfId="37998" xr:uid="{00000000-0005-0000-0000-0000DA930000}"/>
    <cellStyle name="Heading 2 22_Essbase BS Tax Accounts EOY" xfId="37999" xr:uid="{00000000-0005-0000-0000-0000DB930000}"/>
    <cellStyle name="Heading 2 23" xfId="38000" xr:uid="{00000000-0005-0000-0000-0000DC930000}"/>
    <cellStyle name="Heading 2 23 2" xfId="38001" xr:uid="{00000000-0005-0000-0000-0000DD930000}"/>
    <cellStyle name="Heading 2 23 2 2" xfId="38002" xr:uid="{00000000-0005-0000-0000-0000DE930000}"/>
    <cellStyle name="Heading 2 23 2 2 2" xfId="38003" xr:uid="{00000000-0005-0000-0000-0000DF930000}"/>
    <cellStyle name="Heading 2 23 2 2_Essbase BS Tax Accounts EOY" xfId="38004" xr:uid="{00000000-0005-0000-0000-0000E0930000}"/>
    <cellStyle name="Heading 2 23 2 3" xfId="38005" xr:uid="{00000000-0005-0000-0000-0000E1930000}"/>
    <cellStyle name="Heading 2 23 2_Essbase BS Tax Accounts EOY" xfId="38006" xr:uid="{00000000-0005-0000-0000-0000E2930000}"/>
    <cellStyle name="Heading 2 23 3" xfId="38007" xr:uid="{00000000-0005-0000-0000-0000E3930000}"/>
    <cellStyle name="Heading 2 23 3 2" xfId="38008" xr:uid="{00000000-0005-0000-0000-0000E4930000}"/>
    <cellStyle name="Heading 2 23 3 2 2" xfId="38009" xr:uid="{00000000-0005-0000-0000-0000E5930000}"/>
    <cellStyle name="Heading 2 23 3 2_Essbase BS Tax Accounts EOY" xfId="38010" xr:uid="{00000000-0005-0000-0000-0000E6930000}"/>
    <cellStyle name="Heading 2 23 3 3" xfId="38011" xr:uid="{00000000-0005-0000-0000-0000E7930000}"/>
    <cellStyle name="Heading 2 23 3_Essbase BS Tax Accounts EOY" xfId="38012" xr:uid="{00000000-0005-0000-0000-0000E8930000}"/>
    <cellStyle name="Heading 2 23 4" xfId="38013" xr:uid="{00000000-0005-0000-0000-0000E9930000}"/>
    <cellStyle name="Heading 2 23 4 2" xfId="38014" xr:uid="{00000000-0005-0000-0000-0000EA930000}"/>
    <cellStyle name="Heading 2 23 4 2 2" xfId="38015" xr:uid="{00000000-0005-0000-0000-0000EB930000}"/>
    <cellStyle name="Heading 2 23 4 2_Essbase BS Tax Accounts EOY" xfId="38016" xr:uid="{00000000-0005-0000-0000-0000EC930000}"/>
    <cellStyle name="Heading 2 23 4 3" xfId="38017" xr:uid="{00000000-0005-0000-0000-0000ED930000}"/>
    <cellStyle name="Heading 2 23 4_Essbase BS Tax Accounts EOY" xfId="38018" xr:uid="{00000000-0005-0000-0000-0000EE930000}"/>
    <cellStyle name="Heading 2 23 5" xfId="38019" xr:uid="{00000000-0005-0000-0000-0000EF930000}"/>
    <cellStyle name="Heading 2 23 5 2" xfId="38020" xr:uid="{00000000-0005-0000-0000-0000F0930000}"/>
    <cellStyle name="Heading 2 23 5_Essbase BS Tax Accounts EOY" xfId="38021" xr:uid="{00000000-0005-0000-0000-0000F1930000}"/>
    <cellStyle name="Heading 2 23 6" xfId="38022" xr:uid="{00000000-0005-0000-0000-0000F2930000}"/>
    <cellStyle name="Heading 2 23_Essbase BS Tax Accounts EOY" xfId="38023" xr:uid="{00000000-0005-0000-0000-0000F3930000}"/>
    <cellStyle name="Heading 2 24" xfId="38024" xr:uid="{00000000-0005-0000-0000-0000F4930000}"/>
    <cellStyle name="Heading 2 24 2" xfId="38025" xr:uid="{00000000-0005-0000-0000-0000F5930000}"/>
    <cellStyle name="Heading 2 24 2 2" xfId="38026" xr:uid="{00000000-0005-0000-0000-0000F6930000}"/>
    <cellStyle name="Heading 2 24 2 2 2" xfId="38027" xr:uid="{00000000-0005-0000-0000-0000F7930000}"/>
    <cellStyle name="Heading 2 24 2 2 2 2" xfId="38028" xr:uid="{00000000-0005-0000-0000-0000F8930000}"/>
    <cellStyle name="Heading 2 24 2 2 2_Essbase BS Tax Accounts EOY" xfId="38029" xr:uid="{00000000-0005-0000-0000-0000F9930000}"/>
    <cellStyle name="Heading 2 24 2 2_Essbase BS Tax Accounts EOY" xfId="38030" xr:uid="{00000000-0005-0000-0000-0000FA930000}"/>
    <cellStyle name="Heading 2 24 2 3" xfId="38031" xr:uid="{00000000-0005-0000-0000-0000FB930000}"/>
    <cellStyle name="Heading 2 24 2 3 2" xfId="38032" xr:uid="{00000000-0005-0000-0000-0000FC930000}"/>
    <cellStyle name="Heading 2 24 2 3_Essbase BS Tax Accounts EOY" xfId="38033" xr:uid="{00000000-0005-0000-0000-0000FD930000}"/>
    <cellStyle name="Heading 2 24 2 4" xfId="38034" xr:uid="{00000000-0005-0000-0000-0000FE930000}"/>
    <cellStyle name="Heading 2 24 2 5" xfId="38035" xr:uid="{00000000-0005-0000-0000-0000FF930000}"/>
    <cellStyle name="Heading 2 24 2 6" xfId="38036" xr:uid="{00000000-0005-0000-0000-000000940000}"/>
    <cellStyle name="Heading 2 24 2 7" xfId="38037" xr:uid="{00000000-0005-0000-0000-000001940000}"/>
    <cellStyle name="Heading 2 24 2 8" xfId="38038" xr:uid="{00000000-0005-0000-0000-000002940000}"/>
    <cellStyle name="Heading 2 24 2_Essbase BS Tax Accounts EOY" xfId="38039" xr:uid="{00000000-0005-0000-0000-000003940000}"/>
    <cellStyle name="Heading 2 24 3" xfId="38040" xr:uid="{00000000-0005-0000-0000-000004940000}"/>
    <cellStyle name="Heading 2 24 3 2" xfId="38041" xr:uid="{00000000-0005-0000-0000-000005940000}"/>
    <cellStyle name="Heading 2 24 3 2 2" xfId="38042" xr:uid="{00000000-0005-0000-0000-000006940000}"/>
    <cellStyle name="Heading 2 24 3 2_Essbase BS Tax Accounts EOY" xfId="38043" xr:uid="{00000000-0005-0000-0000-000007940000}"/>
    <cellStyle name="Heading 2 24 3 3" xfId="38044" xr:uid="{00000000-0005-0000-0000-000008940000}"/>
    <cellStyle name="Heading 2 24 3 4" xfId="38045" xr:uid="{00000000-0005-0000-0000-000009940000}"/>
    <cellStyle name="Heading 2 24 3_Essbase BS Tax Accounts EOY" xfId="38046" xr:uid="{00000000-0005-0000-0000-00000A940000}"/>
    <cellStyle name="Heading 2 24 4" xfId="38047" xr:uid="{00000000-0005-0000-0000-00000B940000}"/>
    <cellStyle name="Heading 2 24 4 2" xfId="38048" xr:uid="{00000000-0005-0000-0000-00000C940000}"/>
    <cellStyle name="Heading 2 24 4_Essbase BS Tax Accounts EOY" xfId="38049" xr:uid="{00000000-0005-0000-0000-00000D940000}"/>
    <cellStyle name="Heading 2 24 5" xfId="38050" xr:uid="{00000000-0005-0000-0000-00000E940000}"/>
    <cellStyle name="Heading 2 24 5 2" xfId="38051" xr:uid="{00000000-0005-0000-0000-00000F940000}"/>
    <cellStyle name="Heading 2 24 5_Essbase BS Tax Accounts EOY" xfId="38052" xr:uid="{00000000-0005-0000-0000-000010940000}"/>
    <cellStyle name="Heading 2 24 6" xfId="38053" xr:uid="{00000000-0005-0000-0000-000011940000}"/>
    <cellStyle name="Heading 2 24 7" xfId="38054" xr:uid="{00000000-0005-0000-0000-000012940000}"/>
    <cellStyle name="Heading 2 24 8" xfId="38055" xr:uid="{00000000-0005-0000-0000-000013940000}"/>
    <cellStyle name="Heading 2 24_Basis Detail" xfId="38056" xr:uid="{00000000-0005-0000-0000-000014940000}"/>
    <cellStyle name="Heading 2 25" xfId="38057" xr:uid="{00000000-0005-0000-0000-000015940000}"/>
    <cellStyle name="Heading 2 25 2" xfId="38058" xr:uid="{00000000-0005-0000-0000-000016940000}"/>
    <cellStyle name="Heading 2 25 2 2" xfId="38059" xr:uid="{00000000-0005-0000-0000-000017940000}"/>
    <cellStyle name="Heading 2 25 2 2 2" xfId="38060" xr:uid="{00000000-0005-0000-0000-000018940000}"/>
    <cellStyle name="Heading 2 25 2 2_Essbase BS Tax Accounts EOY" xfId="38061" xr:uid="{00000000-0005-0000-0000-000019940000}"/>
    <cellStyle name="Heading 2 25 2 3" xfId="38062" xr:uid="{00000000-0005-0000-0000-00001A940000}"/>
    <cellStyle name="Heading 2 25 2 4" xfId="38063" xr:uid="{00000000-0005-0000-0000-00001B940000}"/>
    <cellStyle name="Heading 2 25 2 5" xfId="38064" xr:uid="{00000000-0005-0000-0000-00001C940000}"/>
    <cellStyle name="Heading 2 25 2_Essbase BS Tax Accounts EOY" xfId="38065" xr:uid="{00000000-0005-0000-0000-00001D940000}"/>
    <cellStyle name="Heading 2 25 3" xfId="38066" xr:uid="{00000000-0005-0000-0000-00001E940000}"/>
    <cellStyle name="Heading 2 25 3 2" xfId="38067" xr:uid="{00000000-0005-0000-0000-00001F940000}"/>
    <cellStyle name="Heading 2 25 3 2 2" xfId="38068" xr:uid="{00000000-0005-0000-0000-000020940000}"/>
    <cellStyle name="Heading 2 25 3 2_Essbase BS Tax Accounts EOY" xfId="38069" xr:uid="{00000000-0005-0000-0000-000021940000}"/>
    <cellStyle name="Heading 2 25 3 3" xfId="38070" xr:uid="{00000000-0005-0000-0000-000022940000}"/>
    <cellStyle name="Heading 2 25 3 4" xfId="38071" xr:uid="{00000000-0005-0000-0000-000023940000}"/>
    <cellStyle name="Heading 2 25 3_Essbase BS Tax Accounts EOY" xfId="38072" xr:uid="{00000000-0005-0000-0000-000024940000}"/>
    <cellStyle name="Heading 2 25 4" xfId="38073" xr:uid="{00000000-0005-0000-0000-000025940000}"/>
    <cellStyle name="Heading 2 25 4 2" xfId="38074" xr:uid="{00000000-0005-0000-0000-000026940000}"/>
    <cellStyle name="Heading 2 25 4_Essbase BS Tax Accounts EOY" xfId="38075" xr:uid="{00000000-0005-0000-0000-000027940000}"/>
    <cellStyle name="Heading 2 25 5" xfId="38076" xr:uid="{00000000-0005-0000-0000-000028940000}"/>
    <cellStyle name="Heading 2 25 6" xfId="38077" xr:uid="{00000000-0005-0000-0000-000029940000}"/>
    <cellStyle name="Heading 2 25 7" xfId="38078" xr:uid="{00000000-0005-0000-0000-00002A940000}"/>
    <cellStyle name="Heading 2 25_Essbase BS Tax Accounts EOY" xfId="38079" xr:uid="{00000000-0005-0000-0000-00002B940000}"/>
    <cellStyle name="Heading 2 26" xfId="38080" xr:uid="{00000000-0005-0000-0000-00002C940000}"/>
    <cellStyle name="Heading 2 26 2" xfId="38081" xr:uid="{00000000-0005-0000-0000-00002D940000}"/>
    <cellStyle name="Heading 2 26 2 2" xfId="38082" xr:uid="{00000000-0005-0000-0000-00002E940000}"/>
    <cellStyle name="Heading 2 26 2 2 2" xfId="38083" xr:uid="{00000000-0005-0000-0000-00002F940000}"/>
    <cellStyle name="Heading 2 26 2 2_Essbase BS Tax Accounts EOY" xfId="38084" xr:uid="{00000000-0005-0000-0000-000030940000}"/>
    <cellStyle name="Heading 2 26 2 3" xfId="38085" xr:uid="{00000000-0005-0000-0000-000031940000}"/>
    <cellStyle name="Heading 2 26 2_Essbase BS Tax Accounts EOY" xfId="38086" xr:uid="{00000000-0005-0000-0000-000032940000}"/>
    <cellStyle name="Heading 2 26 3" xfId="38087" xr:uid="{00000000-0005-0000-0000-000033940000}"/>
    <cellStyle name="Heading 2 26 3 2" xfId="38088" xr:uid="{00000000-0005-0000-0000-000034940000}"/>
    <cellStyle name="Heading 2 26 3_Essbase BS Tax Accounts EOY" xfId="38089" xr:uid="{00000000-0005-0000-0000-000035940000}"/>
    <cellStyle name="Heading 2 26 4" xfId="38090" xr:uid="{00000000-0005-0000-0000-000036940000}"/>
    <cellStyle name="Heading 2 26 5" xfId="38091" xr:uid="{00000000-0005-0000-0000-000037940000}"/>
    <cellStyle name="Heading 2 26 6" xfId="38092" xr:uid="{00000000-0005-0000-0000-000038940000}"/>
    <cellStyle name="Heading 2 26 7" xfId="38093" xr:uid="{00000000-0005-0000-0000-000039940000}"/>
    <cellStyle name="Heading 2 26_Essbase BS Tax Accounts EOY" xfId="38094" xr:uid="{00000000-0005-0000-0000-00003A940000}"/>
    <cellStyle name="Heading 2 27" xfId="38095" xr:uid="{00000000-0005-0000-0000-00003B940000}"/>
    <cellStyle name="Heading 2 27 2" xfId="38096" xr:uid="{00000000-0005-0000-0000-00003C940000}"/>
    <cellStyle name="Heading 2 27 2 2" xfId="38097" xr:uid="{00000000-0005-0000-0000-00003D940000}"/>
    <cellStyle name="Heading 2 27 2 2 2" xfId="38098" xr:uid="{00000000-0005-0000-0000-00003E940000}"/>
    <cellStyle name="Heading 2 27 2 2_Essbase BS Tax Accounts EOY" xfId="38099" xr:uid="{00000000-0005-0000-0000-00003F940000}"/>
    <cellStyle name="Heading 2 27 2_Essbase BS Tax Accounts EOY" xfId="38100" xr:uid="{00000000-0005-0000-0000-000040940000}"/>
    <cellStyle name="Heading 2 27 3" xfId="38101" xr:uid="{00000000-0005-0000-0000-000041940000}"/>
    <cellStyle name="Heading 2 27 3 2" xfId="38102" xr:uid="{00000000-0005-0000-0000-000042940000}"/>
    <cellStyle name="Heading 2 27 3_Essbase BS Tax Accounts EOY" xfId="38103" xr:uid="{00000000-0005-0000-0000-000043940000}"/>
    <cellStyle name="Heading 2 27 4" xfId="38104" xr:uid="{00000000-0005-0000-0000-000044940000}"/>
    <cellStyle name="Heading 2 27 5" xfId="38105" xr:uid="{00000000-0005-0000-0000-000045940000}"/>
    <cellStyle name="Heading 2 27 6" xfId="38106" xr:uid="{00000000-0005-0000-0000-000046940000}"/>
    <cellStyle name="Heading 2 27_Essbase BS Tax Accounts EOY" xfId="38107" xr:uid="{00000000-0005-0000-0000-000047940000}"/>
    <cellStyle name="Heading 2 28" xfId="38108" xr:uid="{00000000-0005-0000-0000-000048940000}"/>
    <cellStyle name="Heading 2 28 2" xfId="38109" xr:uid="{00000000-0005-0000-0000-000049940000}"/>
    <cellStyle name="Heading 2 28 2 2" xfId="38110" xr:uid="{00000000-0005-0000-0000-00004A940000}"/>
    <cellStyle name="Heading 2 28 2_Essbase BS Tax Accounts EOY" xfId="38111" xr:uid="{00000000-0005-0000-0000-00004B940000}"/>
    <cellStyle name="Heading 2 28_Essbase BS Tax Accounts EOY" xfId="38112" xr:uid="{00000000-0005-0000-0000-00004C940000}"/>
    <cellStyle name="Heading 2 29" xfId="38113" xr:uid="{00000000-0005-0000-0000-00004D940000}"/>
    <cellStyle name="Heading 2 29 2" xfId="38114" xr:uid="{00000000-0005-0000-0000-00004E940000}"/>
    <cellStyle name="Heading 2 29 2 2" xfId="38115" xr:uid="{00000000-0005-0000-0000-00004F940000}"/>
    <cellStyle name="Heading 2 29 2_Essbase BS Tax Accounts EOY" xfId="38116" xr:uid="{00000000-0005-0000-0000-000050940000}"/>
    <cellStyle name="Heading 2 29_Essbase BS Tax Accounts EOY" xfId="38117" xr:uid="{00000000-0005-0000-0000-000051940000}"/>
    <cellStyle name="Heading 2 3" xfId="38118" xr:uid="{00000000-0005-0000-0000-000052940000}"/>
    <cellStyle name="Heading 2 3 2" xfId="38119" xr:uid="{00000000-0005-0000-0000-000053940000}"/>
    <cellStyle name="Heading 2 3 2 2" xfId="38120" xr:uid="{00000000-0005-0000-0000-000054940000}"/>
    <cellStyle name="Heading 2 3 2 2 2" xfId="38121" xr:uid="{00000000-0005-0000-0000-000055940000}"/>
    <cellStyle name="Heading 2 3 2 2 2 2" xfId="38122" xr:uid="{00000000-0005-0000-0000-000056940000}"/>
    <cellStyle name="Heading 2 3 2 2 2_Essbase BS Tax Accounts EOY" xfId="38123" xr:uid="{00000000-0005-0000-0000-000057940000}"/>
    <cellStyle name="Heading 2 3 2 2_Essbase BS Tax Accounts EOY" xfId="38124" xr:uid="{00000000-0005-0000-0000-000058940000}"/>
    <cellStyle name="Heading 2 3 2 3" xfId="38125" xr:uid="{00000000-0005-0000-0000-000059940000}"/>
    <cellStyle name="Heading 2 3 2 3 2" xfId="38126" xr:uid="{00000000-0005-0000-0000-00005A940000}"/>
    <cellStyle name="Heading 2 3 2 3 2 2" xfId="38127" xr:uid="{00000000-0005-0000-0000-00005B940000}"/>
    <cellStyle name="Heading 2 3 2 3 2_Essbase BS Tax Accounts EOY" xfId="38128" xr:uid="{00000000-0005-0000-0000-00005C940000}"/>
    <cellStyle name="Heading 2 3 2 3_Essbase BS Tax Accounts EOY" xfId="38129" xr:uid="{00000000-0005-0000-0000-00005D940000}"/>
    <cellStyle name="Heading 2 3 2 4" xfId="38130" xr:uid="{00000000-0005-0000-0000-00005E940000}"/>
    <cellStyle name="Heading 2 3 2 4 2" xfId="38131" xr:uid="{00000000-0005-0000-0000-00005F940000}"/>
    <cellStyle name="Heading 2 3 2 4_Essbase BS Tax Accounts EOY" xfId="38132" xr:uid="{00000000-0005-0000-0000-000060940000}"/>
    <cellStyle name="Heading 2 3 2 5" xfId="38133" xr:uid="{00000000-0005-0000-0000-000061940000}"/>
    <cellStyle name="Heading 2 3 2 6" xfId="38134" xr:uid="{00000000-0005-0000-0000-000062940000}"/>
    <cellStyle name="Heading 2 3 2 7" xfId="38135" xr:uid="{00000000-0005-0000-0000-000063940000}"/>
    <cellStyle name="Heading 2 3 2_Essbase BS Tax Accounts EOY" xfId="38136" xr:uid="{00000000-0005-0000-0000-000064940000}"/>
    <cellStyle name="Heading 2 3 3" xfId="38137" xr:uid="{00000000-0005-0000-0000-000065940000}"/>
    <cellStyle name="Heading 2 3 3 2" xfId="38138" xr:uid="{00000000-0005-0000-0000-000066940000}"/>
    <cellStyle name="Heading 2 3 3 2 2" xfId="38139" xr:uid="{00000000-0005-0000-0000-000067940000}"/>
    <cellStyle name="Heading 2 3 3 2_Essbase BS Tax Accounts EOY" xfId="38140" xr:uid="{00000000-0005-0000-0000-000068940000}"/>
    <cellStyle name="Heading 2 3 3 3" xfId="38141" xr:uid="{00000000-0005-0000-0000-000069940000}"/>
    <cellStyle name="Heading 2 3 3_Essbase BS Tax Accounts EOY" xfId="38142" xr:uid="{00000000-0005-0000-0000-00006A940000}"/>
    <cellStyle name="Heading 2 3 4" xfId="38143" xr:uid="{00000000-0005-0000-0000-00006B940000}"/>
    <cellStyle name="Heading 2 3 4 2" xfId="38144" xr:uid="{00000000-0005-0000-0000-00006C940000}"/>
    <cellStyle name="Heading 2 3 4_Essbase BS Tax Accounts EOY" xfId="38145" xr:uid="{00000000-0005-0000-0000-00006D940000}"/>
    <cellStyle name="Heading 2 3 5" xfId="38146" xr:uid="{00000000-0005-0000-0000-00006E940000}"/>
    <cellStyle name="Heading 2 3_Essbase BS Tax Accounts EOY" xfId="38147" xr:uid="{00000000-0005-0000-0000-00006F940000}"/>
    <cellStyle name="Heading 2 30" xfId="38148" xr:uid="{00000000-0005-0000-0000-000070940000}"/>
    <cellStyle name="Heading 2 30 2" xfId="38149" xr:uid="{00000000-0005-0000-0000-000071940000}"/>
    <cellStyle name="Heading 2 30 2 2" xfId="38150" xr:uid="{00000000-0005-0000-0000-000072940000}"/>
    <cellStyle name="Heading 2 30 2_Essbase BS Tax Accounts EOY" xfId="38151" xr:uid="{00000000-0005-0000-0000-000073940000}"/>
    <cellStyle name="Heading 2 30_Essbase BS Tax Accounts EOY" xfId="38152" xr:uid="{00000000-0005-0000-0000-000074940000}"/>
    <cellStyle name="Heading 2 31" xfId="38153" xr:uid="{00000000-0005-0000-0000-000075940000}"/>
    <cellStyle name="Heading 2 31 2" xfId="38154" xr:uid="{00000000-0005-0000-0000-000076940000}"/>
    <cellStyle name="Heading 2 31 2 2" xfId="38155" xr:uid="{00000000-0005-0000-0000-000077940000}"/>
    <cellStyle name="Heading 2 31 2_Essbase BS Tax Accounts EOY" xfId="38156" xr:uid="{00000000-0005-0000-0000-000078940000}"/>
    <cellStyle name="Heading 2 31_Essbase BS Tax Accounts EOY" xfId="38157" xr:uid="{00000000-0005-0000-0000-000079940000}"/>
    <cellStyle name="Heading 2 32" xfId="38158" xr:uid="{00000000-0005-0000-0000-00007A940000}"/>
    <cellStyle name="Heading 2 32 2" xfId="38159" xr:uid="{00000000-0005-0000-0000-00007B940000}"/>
    <cellStyle name="Heading 2 32 2 2" xfId="38160" xr:uid="{00000000-0005-0000-0000-00007C940000}"/>
    <cellStyle name="Heading 2 32 2_Essbase BS Tax Accounts EOY" xfId="38161" xr:uid="{00000000-0005-0000-0000-00007D940000}"/>
    <cellStyle name="Heading 2 32_Essbase BS Tax Accounts EOY" xfId="38162" xr:uid="{00000000-0005-0000-0000-00007E940000}"/>
    <cellStyle name="Heading 2 33" xfId="38163" xr:uid="{00000000-0005-0000-0000-00007F940000}"/>
    <cellStyle name="Heading 2 33 2" xfId="38164" xr:uid="{00000000-0005-0000-0000-000080940000}"/>
    <cellStyle name="Heading 2 33 2 2" xfId="38165" xr:uid="{00000000-0005-0000-0000-000081940000}"/>
    <cellStyle name="Heading 2 33 2_Essbase BS Tax Accounts EOY" xfId="38166" xr:uid="{00000000-0005-0000-0000-000082940000}"/>
    <cellStyle name="Heading 2 33_Essbase BS Tax Accounts EOY" xfId="38167" xr:uid="{00000000-0005-0000-0000-000083940000}"/>
    <cellStyle name="Heading 2 34" xfId="38168" xr:uid="{00000000-0005-0000-0000-000084940000}"/>
    <cellStyle name="Heading 2 34 2" xfId="38169" xr:uid="{00000000-0005-0000-0000-000085940000}"/>
    <cellStyle name="Heading 2 34 2 2" xfId="38170" xr:uid="{00000000-0005-0000-0000-000086940000}"/>
    <cellStyle name="Heading 2 34 2_Essbase BS Tax Accounts EOY" xfId="38171" xr:uid="{00000000-0005-0000-0000-000087940000}"/>
    <cellStyle name="Heading 2 34_Essbase BS Tax Accounts EOY" xfId="38172" xr:uid="{00000000-0005-0000-0000-000088940000}"/>
    <cellStyle name="Heading 2 35" xfId="38173" xr:uid="{00000000-0005-0000-0000-000089940000}"/>
    <cellStyle name="Heading 2 35 2" xfId="38174" xr:uid="{00000000-0005-0000-0000-00008A940000}"/>
    <cellStyle name="Heading 2 35 2 2" xfId="38175" xr:uid="{00000000-0005-0000-0000-00008B940000}"/>
    <cellStyle name="Heading 2 35 2_Essbase BS Tax Accounts EOY" xfId="38176" xr:uid="{00000000-0005-0000-0000-00008C940000}"/>
    <cellStyle name="Heading 2 35_Essbase BS Tax Accounts EOY" xfId="38177" xr:uid="{00000000-0005-0000-0000-00008D940000}"/>
    <cellStyle name="Heading 2 36" xfId="38178" xr:uid="{00000000-0005-0000-0000-00008E940000}"/>
    <cellStyle name="Heading 2 36 2" xfId="38179" xr:uid="{00000000-0005-0000-0000-00008F940000}"/>
    <cellStyle name="Heading 2 36 2 2" xfId="38180" xr:uid="{00000000-0005-0000-0000-000090940000}"/>
    <cellStyle name="Heading 2 36 2_Essbase BS Tax Accounts EOY" xfId="38181" xr:uid="{00000000-0005-0000-0000-000091940000}"/>
    <cellStyle name="Heading 2 36_Essbase BS Tax Accounts EOY" xfId="38182" xr:uid="{00000000-0005-0000-0000-000092940000}"/>
    <cellStyle name="Heading 2 37" xfId="38183" xr:uid="{00000000-0005-0000-0000-000093940000}"/>
    <cellStyle name="Heading 2 37 2" xfId="38184" xr:uid="{00000000-0005-0000-0000-000094940000}"/>
    <cellStyle name="Heading 2 37 2 2" xfId="38185" xr:uid="{00000000-0005-0000-0000-000095940000}"/>
    <cellStyle name="Heading 2 37 2_Essbase BS Tax Accounts EOY" xfId="38186" xr:uid="{00000000-0005-0000-0000-000096940000}"/>
    <cellStyle name="Heading 2 37_Essbase BS Tax Accounts EOY" xfId="38187" xr:uid="{00000000-0005-0000-0000-000097940000}"/>
    <cellStyle name="Heading 2 38" xfId="38188" xr:uid="{00000000-0005-0000-0000-000098940000}"/>
    <cellStyle name="Heading 2 38 2" xfId="38189" xr:uid="{00000000-0005-0000-0000-000099940000}"/>
    <cellStyle name="Heading 2 38 2 2" xfId="38190" xr:uid="{00000000-0005-0000-0000-00009A940000}"/>
    <cellStyle name="Heading 2 38 2_Essbase BS Tax Accounts EOY" xfId="38191" xr:uid="{00000000-0005-0000-0000-00009B940000}"/>
    <cellStyle name="Heading 2 38_Essbase BS Tax Accounts EOY" xfId="38192" xr:uid="{00000000-0005-0000-0000-00009C940000}"/>
    <cellStyle name="Heading 2 39" xfId="38193" xr:uid="{00000000-0005-0000-0000-00009D940000}"/>
    <cellStyle name="Heading 2 39 2" xfId="38194" xr:uid="{00000000-0005-0000-0000-00009E940000}"/>
    <cellStyle name="Heading 2 39 2 2" xfId="38195" xr:uid="{00000000-0005-0000-0000-00009F940000}"/>
    <cellStyle name="Heading 2 39 2_Essbase BS Tax Accounts EOY" xfId="38196" xr:uid="{00000000-0005-0000-0000-0000A0940000}"/>
    <cellStyle name="Heading 2 39_Essbase BS Tax Accounts EOY" xfId="38197" xr:uid="{00000000-0005-0000-0000-0000A1940000}"/>
    <cellStyle name="Heading 2 4" xfId="38198" xr:uid="{00000000-0005-0000-0000-0000A2940000}"/>
    <cellStyle name="Heading 2 4 2" xfId="38199" xr:uid="{00000000-0005-0000-0000-0000A3940000}"/>
    <cellStyle name="Heading 2 4 2 2" xfId="38200" xr:uid="{00000000-0005-0000-0000-0000A4940000}"/>
    <cellStyle name="Heading 2 4 2 2 2" xfId="38201" xr:uid="{00000000-0005-0000-0000-0000A5940000}"/>
    <cellStyle name="Heading 2 4 2 2 2 2" xfId="38202" xr:uid="{00000000-0005-0000-0000-0000A6940000}"/>
    <cellStyle name="Heading 2 4 2 2 2_Essbase BS Tax Accounts EOY" xfId="38203" xr:uid="{00000000-0005-0000-0000-0000A7940000}"/>
    <cellStyle name="Heading 2 4 2 2 3" xfId="38204" xr:uid="{00000000-0005-0000-0000-0000A8940000}"/>
    <cellStyle name="Heading 2 4 2 2_Essbase BS Tax Accounts EOY" xfId="38205" xr:uid="{00000000-0005-0000-0000-0000A9940000}"/>
    <cellStyle name="Heading 2 4 2 3" xfId="38206" xr:uid="{00000000-0005-0000-0000-0000AA940000}"/>
    <cellStyle name="Heading 2 4 2 3 2" xfId="38207" xr:uid="{00000000-0005-0000-0000-0000AB940000}"/>
    <cellStyle name="Heading 2 4 2 3 2 2" xfId="38208" xr:uid="{00000000-0005-0000-0000-0000AC940000}"/>
    <cellStyle name="Heading 2 4 2 3 2_Essbase BS Tax Accounts EOY" xfId="38209" xr:uid="{00000000-0005-0000-0000-0000AD940000}"/>
    <cellStyle name="Heading 2 4 2 3_Essbase BS Tax Accounts EOY" xfId="38210" xr:uid="{00000000-0005-0000-0000-0000AE940000}"/>
    <cellStyle name="Heading 2 4 2 4" xfId="38211" xr:uid="{00000000-0005-0000-0000-0000AF940000}"/>
    <cellStyle name="Heading 2 4 2 4 2" xfId="38212" xr:uid="{00000000-0005-0000-0000-0000B0940000}"/>
    <cellStyle name="Heading 2 4 2 4_Essbase BS Tax Accounts EOY" xfId="38213" xr:uid="{00000000-0005-0000-0000-0000B1940000}"/>
    <cellStyle name="Heading 2 4 2 5" xfId="38214" xr:uid="{00000000-0005-0000-0000-0000B2940000}"/>
    <cellStyle name="Heading 2 4 2 6" xfId="38215" xr:uid="{00000000-0005-0000-0000-0000B3940000}"/>
    <cellStyle name="Heading 2 4 2 7" xfId="38216" xr:uid="{00000000-0005-0000-0000-0000B4940000}"/>
    <cellStyle name="Heading 2 4 2 8" xfId="38217" xr:uid="{00000000-0005-0000-0000-0000B5940000}"/>
    <cellStyle name="Heading 2 4 2_Essbase BS Tax Accounts EOY" xfId="38218" xr:uid="{00000000-0005-0000-0000-0000B6940000}"/>
    <cellStyle name="Heading 2 4 3" xfId="38219" xr:uid="{00000000-0005-0000-0000-0000B7940000}"/>
    <cellStyle name="Heading 2 4 3 2" xfId="38220" xr:uid="{00000000-0005-0000-0000-0000B8940000}"/>
    <cellStyle name="Heading 2 4 3 2 2" xfId="38221" xr:uid="{00000000-0005-0000-0000-0000B9940000}"/>
    <cellStyle name="Heading 2 4 3 2_Essbase BS Tax Accounts EOY" xfId="38222" xr:uid="{00000000-0005-0000-0000-0000BA940000}"/>
    <cellStyle name="Heading 2 4 3 3" xfId="38223" xr:uid="{00000000-0005-0000-0000-0000BB940000}"/>
    <cellStyle name="Heading 2 4 3_Essbase BS Tax Accounts EOY" xfId="38224" xr:uid="{00000000-0005-0000-0000-0000BC940000}"/>
    <cellStyle name="Heading 2 4 4" xfId="38225" xr:uid="{00000000-0005-0000-0000-0000BD940000}"/>
    <cellStyle name="Heading 2 4 4 2" xfId="38226" xr:uid="{00000000-0005-0000-0000-0000BE940000}"/>
    <cellStyle name="Heading 2 4 4_Essbase BS Tax Accounts EOY" xfId="38227" xr:uid="{00000000-0005-0000-0000-0000BF940000}"/>
    <cellStyle name="Heading 2 4 5" xfId="38228" xr:uid="{00000000-0005-0000-0000-0000C0940000}"/>
    <cellStyle name="Heading 2 4_Essbase BS Tax Accounts EOY" xfId="38229" xr:uid="{00000000-0005-0000-0000-0000C1940000}"/>
    <cellStyle name="Heading 2 40" xfId="38230" xr:uid="{00000000-0005-0000-0000-0000C2940000}"/>
    <cellStyle name="Heading 2 40 2" xfId="38231" xr:uid="{00000000-0005-0000-0000-0000C3940000}"/>
    <cellStyle name="Heading 2 40 2 2" xfId="38232" xr:uid="{00000000-0005-0000-0000-0000C4940000}"/>
    <cellStyle name="Heading 2 40 2_Essbase BS Tax Accounts EOY" xfId="38233" xr:uid="{00000000-0005-0000-0000-0000C5940000}"/>
    <cellStyle name="Heading 2 40_Essbase BS Tax Accounts EOY" xfId="38234" xr:uid="{00000000-0005-0000-0000-0000C6940000}"/>
    <cellStyle name="Heading 2 41" xfId="38235" xr:uid="{00000000-0005-0000-0000-0000C7940000}"/>
    <cellStyle name="Heading 2 41 2" xfId="38236" xr:uid="{00000000-0005-0000-0000-0000C8940000}"/>
    <cellStyle name="Heading 2 41 2 2" xfId="38237" xr:uid="{00000000-0005-0000-0000-0000C9940000}"/>
    <cellStyle name="Heading 2 41 2_Essbase BS Tax Accounts EOY" xfId="38238" xr:uid="{00000000-0005-0000-0000-0000CA940000}"/>
    <cellStyle name="Heading 2 41_Essbase BS Tax Accounts EOY" xfId="38239" xr:uid="{00000000-0005-0000-0000-0000CB940000}"/>
    <cellStyle name="Heading 2 42" xfId="38240" xr:uid="{00000000-0005-0000-0000-0000CC940000}"/>
    <cellStyle name="Heading 2 42 2" xfId="38241" xr:uid="{00000000-0005-0000-0000-0000CD940000}"/>
    <cellStyle name="Heading 2 42 2 2" xfId="38242" xr:uid="{00000000-0005-0000-0000-0000CE940000}"/>
    <cellStyle name="Heading 2 42 2_Essbase BS Tax Accounts EOY" xfId="38243" xr:uid="{00000000-0005-0000-0000-0000CF940000}"/>
    <cellStyle name="Heading 2 42_Essbase BS Tax Accounts EOY" xfId="38244" xr:uid="{00000000-0005-0000-0000-0000D0940000}"/>
    <cellStyle name="Heading 2 43" xfId="38245" xr:uid="{00000000-0005-0000-0000-0000D1940000}"/>
    <cellStyle name="Heading 2 43 2" xfId="38246" xr:uid="{00000000-0005-0000-0000-0000D2940000}"/>
    <cellStyle name="Heading 2 43 2 2" xfId="38247" xr:uid="{00000000-0005-0000-0000-0000D3940000}"/>
    <cellStyle name="Heading 2 43 2_Essbase BS Tax Accounts EOY" xfId="38248" xr:uid="{00000000-0005-0000-0000-0000D4940000}"/>
    <cellStyle name="Heading 2 43_Essbase BS Tax Accounts EOY" xfId="38249" xr:uid="{00000000-0005-0000-0000-0000D5940000}"/>
    <cellStyle name="Heading 2 44" xfId="38250" xr:uid="{00000000-0005-0000-0000-0000D6940000}"/>
    <cellStyle name="Heading 2 44 2" xfId="38251" xr:uid="{00000000-0005-0000-0000-0000D7940000}"/>
    <cellStyle name="Heading 2 44 2 2" xfId="38252" xr:uid="{00000000-0005-0000-0000-0000D8940000}"/>
    <cellStyle name="Heading 2 44 2_Essbase BS Tax Accounts EOY" xfId="38253" xr:uid="{00000000-0005-0000-0000-0000D9940000}"/>
    <cellStyle name="Heading 2 44_Essbase BS Tax Accounts EOY" xfId="38254" xr:uid="{00000000-0005-0000-0000-0000DA940000}"/>
    <cellStyle name="Heading 2 45" xfId="38255" xr:uid="{00000000-0005-0000-0000-0000DB940000}"/>
    <cellStyle name="Heading 2 45 2" xfId="38256" xr:uid="{00000000-0005-0000-0000-0000DC940000}"/>
    <cellStyle name="Heading 2 45 2 2" xfId="38257" xr:uid="{00000000-0005-0000-0000-0000DD940000}"/>
    <cellStyle name="Heading 2 45 2_Essbase BS Tax Accounts EOY" xfId="38258" xr:uid="{00000000-0005-0000-0000-0000DE940000}"/>
    <cellStyle name="Heading 2 45_Essbase BS Tax Accounts EOY" xfId="38259" xr:uid="{00000000-0005-0000-0000-0000DF940000}"/>
    <cellStyle name="Heading 2 46" xfId="38260" xr:uid="{00000000-0005-0000-0000-0000E0940000}"/>
    <cellStyle name="Heading 2 46 2" xfId="38261" xr:uid="{00000000-0005-0000-0000-0000E1940000}"/>
    <cellStyle name="Heading 2 46 2 2" xfId="38262" xr:uid="{00000000-0005-0000-0000-0000E2940000}"/>
    <cellStyle name="Heading 2 46 2_Essbase BS Tax Accounts EOY" xfId="38263" xr:uid="{00000000-0005-0000-0000-0000E3940000}"/>
    <cellStyle name="Heading 2 46_Essbase BS Tax Accounts EOY" xfId="38264" xr:uid="{00000000-0005-0000-0000-0000E4940000}"/>
    <cellStyle name="Heading 2 47" xfId="38265" xr:uid="{00000000-0005-0000-0000-0000E5940000}"/>
    <cellStyle name="Heading 2 47 2" xfId="38266" xr:uid="{00000000-0005-0000-0000-0000E6940000}"/>
    <cellStyle name="Heading 2 47 2 2" xfId="38267" xr:uid="{00000000-0005-0000-0000-0000E7940000}"/>
    <cellStyle name="Heading 2 47 2_Essbase BS Tax Accounts EOY" xfId="38268" xr:uid="{00000000-0005-0000-0000-0000E8940000}"/>
    <cellStyle name="Heading 2 47_Essbase BS Tax Accounts EOY" xfId="38269" xr:uid="{00000000-0005-0000-0000-0000E9940000}"/>
    <cellStyle name="Heading 2 48" xfId="38270" xr:uid="{00000000-0005-0000-0000-0000EA940000}"/>
    <cellStyle name="Heading 2 48 2" xfId="38271" xr:uid="{00000000-0005-0000-0000-0000EB940000}"/>
    <cellStyle name="Heading 2 48 2 2" xfId="38272" xr:uid="{00000000-0005-0000-0000-0000EC940000}"/>
    <cellStyle name="Heading 2 48 2_Essbase BS Tax Accounts EOY" xfId="38273" xr:uid="{00000000-0005-0000-0000-0000ED940000}"/>
    <cellStyle name="Heading 2 48_Essbase BS Tax Accounts EOY" xfId="38274" xr:uid="{00000000-0005-0000-0000-0000EE940000}"/>
    <cellStyle name="Heading 2 49" xfId="38275" xr:uid="{00000000-0005-0000-0000-0000EF940000}"/>
    <cellStyle name="Heading 2 49 2" xfId="38276" xr:uid="{00000000-0005-0000-0000-0000F0940000}"/>
    <cellStyle name="Heading 2 49 2 2" xfId="38277" xr:uid="{00000000-0005-0000-0000-0000F1940000}"/>
    <cellStyle name="Heading 2 49 2_Essbase BS Tax Accounts EOY" xfId="38278" xr:uid="{00000000-0005-0000-0000-0000F2940000}"/>
    <cellStyle name="Heading 2 49_Essbase BS Tax Accounts EOY" xfId="38279" xr:uid="{00000000-0005-0000-0000-0000F3940000}"/>
    <cellStyle name="Heading 2 5" xfId="38280" xr:uid="{00000000-0005-0000-0000-0000F4940000}"/>
    <cellStyle name="Heading 2 5 2" xfId="38281" xr:uid="{00000000-0005-0000-0000-0000F5940000}"/>
    <cellStyle name="Heading 2 5 2 2" xfId="38282" xr:uid="{00000000-0005-0000-0000-0000F6940000}"/>
    <cellStyle name="Heading 2 5 2 2 2" xfId="38283" xr:uid="{00000000-0005-0000-0000-0000F7940000}"/>
    <cellStyle name="Heading 2 5 2 2 2 2" xfId="38284" xr:uid="{00000000-0005-0000-0000-0000F8940000}"/>
    <cellStyle name="Heading 2 5 2 2 2_Essbase BS Tax Accounts EOY" xfId="38285" xr:uid="{00000000-0005-0000-0000-0000F9940000}"/>
    <cellStyle name="Heading 2 5 2 2_Essbase BS Tax Accounts EOY" xfId="38286" xr:uid="{00000000-0005-0000-0000-0000FA940000}"/>
    <cellStyle name="Heading 2 5 2 3" xfId="38287" xr:uid="{00000000-0005-0000-0000-0000FB940000}"/>
    <cellStyle name="Heading 2 5 2 3 2" xfId="38288" xr:uid="{00000000-0005-0000-0000-0000FC940000}"/>
    <cellStyle name="Heading 2 5 2 3 2 2" xfId="38289" xr:uid="{00000000-0005-0000-0000-0000FD940000}"/>
    <cellStyle name="Heading 2 5 2 3 2_Essbase BS Tax Accounts EOY" xfId="38290" xr:uid="{00000000-0005-0000-0000-0000FE940000}"/>
    <cellStyle name="Heading 2 5 2 3_Essbase BS Tax Accounts EOY" xfId="38291" xr:uid="{00000000-0005-0000-0000-0000FF940000}"/>
    <cellStyle name="Heading 2 5 2 4" xfId="38292" xr:uid="{00000000-0005-0000-0000-000000950000}"/>
    <cellStyle name="Heading 2 5 2 4 2" xfId="38293" xr:uid="{00000000-0005-0000-0000-000001950000}"/>
    <cellStyle name="Heading 2 5 2 4_Essbase BS Tax Accounts EOY" xfId="38294" xr:uid="{00000000-0005-0000-0000-000002950000}"/>
    <cellStyle name="Heading 2 5 2 5" xfId="38295" xr:uid="{00000000-0005-0000-0000-000003950000}"/>
    <cellStyle name="Heading 2 5 2 6" xfId="38296" xr:uid="{00000000-0005-0000-0000-000004950000}"/>
    <cellStyle name="Heading 2 5 2_Essbase BS Tax Accounts EOY" xfId="38297" xr:uid="{00000000-0005-0000-0000-000005950000}"/>
    <cellStyle name="Heading 2 5 3" xfId="38298" xr:uid="{00000000-0005-0000-0000-000006950000}"/>
    <cellStyle name="Heading 2 5 3 2" xfId="38299" xr:uid="{00000000-0005-0000-0000-000007950000}"/>
    <cellStyle name="Heading 2 5 3 2 2" xfId="38300" xr:uid="{00000000-0005-0000-0000-000008950000}"/>
    <cellStyle name="Heading 2 5 3 2_Essbase BS Tax Accounts EOY" xfId="38301" xr:uid="{00000000-0005-0000-0000-000009950000}"/>
    <cellStyle name="Heading 2 5 3 3" xfId="38302" xr:uid="{00000000-0005-0000-0000-00000A950000}"/>
    <cellStyle name="Heading 2 5 3_Essbase BS Tax Accounts EOY" xfId="38303" xr:uid="{00000000-0005-0000-0000-00000B950000}"/>
    <cellStyle name="Heading 2 5 4" xfId="38304" xr:uid="{00000000-0005-0000-0000-00000C950000}"/>
    <cellStyle name="Heading 2 5 4 2" xfId="38305" xr:uid="{00000000-0005-0000-0000-00000D950000}"/>
    <cellStyle name="Heading 2 5 4_Essbase BS Tax Accounts EOY" xfId="38306" xr:uid="{00000000-0005-0000-0000-00000E950000}"/>
    <cellStyle name="Heading 2 5 5" xfId="38307" xr:uid="{00000000-0005-0000-0000-00000F950000}"/>
    <cellStyle name="Heading 2 5_Essbase BS Tax Accounts EOY" xfId="38308" xr:uid="{00000000-0005-0000-0000-000010950000}"/>
    <cellStyle name="Heading 2 50" xfId="38309" xr:uid="{00000000-0005-0000-0000-000011950000}"/>
    <cellStyle name="Heading 2 50 2" xfId="38310" xr:uid="{00000000-0005-0000-0000-000012950000}"/>
    <cellStyle name="Heading 2 50 2 2" xfId="38311" xr:uid="{00000000-0005-0000-0000-000013950000}"/>
    <cellStyle name="Heading 2 50 2_Essbase BS Tax Accounts EOY" xfId="38312" xr:uid="{00000000-0005-0000-0000-000014950000}"/>
    <cellStyle name="Heading 2 50_Essbase BS Tax Accounts EOY" xfId="38313" xr:uid="{00000000-0005-0000-0000-000015950000}"/>
    <cellStyle name="Heading 2 51" xfId="38314" xr:uid="{00000000-0005-0000-0000-000016950000}"/>
    <cellStyle name="Heading 2 51 2" xfId="38315" xr:uid="{00000000-0005-0000-0000-000017950000}"/>
    <cellStyle name="Heading 2 51 2 2" xfId="38316" xr:uid="{00000000-0005-0000-0000-000018950000}"/>
    <cellStyle name="Heading 2 51 2_Essbase BS Tax Accounts EOY" xfId="38317" xr:uid="{00000000-0005-0000-0000-000019950000}"/>
    <cellStyle name="Heading 2 51_Essbase BS Tax Accounts EOY" xfId="38318" xr:uid="{00000000-0005-0000-0000-00001A950000}"/>
    <cellStyle name="Heading 2 52" xfId="38319" xr:uid="{00000000-0005-0000-0000-00001B950000}"/>
    <cellStyle name="Heading 2 52 2" xfId="38320" xr:uid="{00000000-0005-0000-0000-00001C950000}"/>
    <cellStyle name="Heading 2 52 2 2" xfId="38321" xr:uid="{00000000-0005-0000-0000-00001D950000}"/>
    <cellStyle name="Heading 2 52 2_Essbase BS Tax Accounts EOY" xfId="38322" xr:uid="{00000000-0005-0000-0000-00001E950000}"/>
    <cellStyle name="Heading 2 52_Essbase BS Tax Accounts EOY" xfId="38323" xr:uid="{00000000-0005-0000-0000-00001F950000}"/>
    <cellStyle name="Heading 2 53" xfId="38324" xr:uid="{00000000-0005-0000-0000-000020950000}"/>
    <cellStyle name="Heading 2 53 2" xfId="38325" xr:uid="{00000000-0005-0000-0000-000021950000}"/>
    <cellStyle name="Heading 2 53 2 2" xfId="38326" xr:uid="{00000000-0005-0000-0000-000022950000}"/>
    <cellStyle name="Heading 2 53 2_Essbase BS Tax Accounts EOY" xfId="38327" xr:uid="{00000000-0005-0000-0000-000023950000}"/>
    <cellStyle name="Heading 2 53_Essbase BS Tax Accounts EOY" xfId="38328" xr:uid="{00000000-0005-0000-0000-000024950000}"/>
    <cellStyle name="Heading 2 54" xfId="38329" xr:uid="{00000000-0005-0000-0000-000025950000}"/>
    <cellStyle name="Heading 2 54 2" xfId="38330" xr:uid="{00000000-0005-0000-0000-000026950000}"/>
    <cellStyle name="Heading 2 54 2 2" xfId="38331" xr:uid="{00000000-0005-0000-0000-000027950000}"/>
    <cellStyle name="Heading 2 54 2_Essbase BS Tax Accounts EOY" xfId="38332" xr:uid="{00000000-0005-0000-0000-000028950000}"/>
    <cellStyle name="Heading 2 54_Essbase BS Tax Accounts EOY" xfId="38333" xr:uid="{00000000-0005-0000-0000-000029950000}"/>
    <cellStyle name="Heading 2 55" xfId="38334" xr:uid="{00000000-0005-0000-0000-00002A950000}"/>
    <cellStyle name="Heading 2 55 2" xfId="38335" xr:uid="{00000000-0005-0000-0000-00002B950000}"/>
    <cellStyle name="Heading 2 55 2 2" xfId="38336" xr:uid="{00000000-0005-0000-0000-00002C950000}"/>
    <cellStyle name="Heading 2 55 2_Essbase BS Tax Accounts EOY" xfId="38337" xr:uid="{00000000-0005-0000-0000-00002D950000}"/>
    <cellStyle name="Heading 2 55_Essbase BS Tax Accounts EOY" xfId="38338" xr:uid="{00000000-0005-0000-0000-00002E950000}"/>
    <cellStyle name="Heading 2 56" xfId="38339" xr:uid="{00000000-0005-0000-0000-00002F950000}"/>
    <cellStyle name="Heading 2 56 2" xfId="38340" xr:uid="{00000000-0005-0000-0000-000030950000}"/>
    <cellStyle name="Heading 2 56 2 2" xfId="38341" xr:uid="{00000000-0005-0000-0000-000031950000}"/>
    <cellStyle name="Heading 2 56 2_Essbase BS Tax Accounts EOY" xfId="38342" xr:uid="{00000000-0005-0000-0000-000032950000}"/>
    <cellStyle name="Heading 2 56_Essbase BS Tax Accounts EOY" xfId="38343" xr:uid="{00000000-0005-0000-0000-000033950000}"/>
    <cellStyle name="Heading 2 57" xfId="38344" xr:uid="{00000000-0005-0000-0000-000034950000}"/>
    <cellStyle name="Heading 2 57 2" xfId="38345" xr:uid="{00000000-0005-0000-0000-000035950000}"/>
    <cellStyle name="Heading 2 57 2 2" xfId="38346" xr:uid="{00000000-0005-0000-0000-000036950000}"/>
    <cellStyle name="Heading 2 57 2_Essbase BS Tax Accounts EOY" xfId="38347" xr:uid="{00000000-0005-0000-0000-000037950000}"/>
    <cellStyle name="Heading 2 57_Essbase BS Tax Accounts EOY" xfId="38348" xr:uid="{00000000-0005-0000-0000-000038950000}"/>
    <cellStyle name="Heading 2 58" xfId="38349" xr:uid="{00000000-0005-0000-0000-000039950000}"/>
    <cellStyle name="Heading 2 58 2" xfId="38350" xr:uid="{00000000-0005-0000-0000-00003A950000}"/>
    <cellStyle name="Heading 2 58 2 2" xfId="38351" xr:uid="{00000000-0005-0000-0000-00003B950000}"/>
    <cellStyle name="Heading 2 58 2_Essbase BS Tax Accounts EOY" xfId="38352" xr:uid="{00000000-0005-0000-0000-00003C950000}"/>
    <cellStyle name="Heading 2 58_Essbase BS Tax Accounts EOY" xfId="38353" xr:uid="{00000000-0005-0000-0000-00003D950000}"/>
    <cellStyle name="Heading 2 59" xfId="38354" xr:uid="{00000000-0005-0000-0000-00003E950000}"/>
    <cellStyle name="Heading 2 59 2" xfId="38355" xr:uid="{00000000-0005-0000-0000-00003F950000}"/>
    <cellStyle name="Heading 2 59 2 2" xfId="38356" xr:uid="{00000000-0005-0000-0000-000040950000}"/>
    <cellStyle name="Heading 2 59 2_Essbase BS Tax Accounts EOY" xfId="38357" xr:uid="{00000000-0005-0000-0000-000041950000}"/>
    <cellStyle name="Heading 2 59_Essbase BS Tax Accounts EOY" xfId="38358" xr:uid="{00000000-0005-0000-0000-000042950000}"/>
    <cellStyle name="Heading 2 6" xfId="38359" xr:uid="{00000000-0005-0000-0000-000043950000}"/>
    <cellStyle name="Heading 2 6 2" xfId="38360" xr:uid="{00000000-0005-0000-0000-000044950000}"/>
    <cellStyle name="Heading 2 6 2 2" xfId="38361" xr:uid="{00000000-0005-0000-0000-000045950000}"/>
    <cellStyle name="Heading 2 6 2 2 2" xfId="38362" xr:uid="{00000000-0005-0000-0000-000046950000}"/>
    <cellStyle name="Heading 2 6 2 2_Essbase BS Tax Accounts EOY" xfId="38363" xr:uid="{00000000-0005-0000-0000-000047950000}"/>
    <cellStyle name="Heading 2 6 2 3" xfId="38364" xr:uid="{00000000-0005-0000-0000-000048950000}"/>
    <cellStyle name="Heading 2 6 2_Essbase BS Tax Accounts EOY" xfId="38365" xr:uid="{00000000-0005-0000-0000-000049950000}"/>
    <cellStyle name="Heading 2 6 3" xfId="38366" xr:uid="{00000000-0005-0000-0000-00004A950000}"/>
    <cellStyle name="Heading 2 6 3 2" xfId="38367" xr:uid="{00000000-0005-0000-0000-00004B950000}"/>
    <cellStyle name="Heading 2 6 3 2 2" xfId="38368" xr:uid="{00000000-0005-0000-0000-00004C950000}"/>
    <cellStyle name="Heading 2 6 3 2_Essbase BS Tax Accounts EOY" xfId="38369" xr:uid="{00000000-0005-0000-0000-00004D950000}"/>
    <cellStyle name="Heading 2 6 3 3" xfId="38370" xr:uid="{00000000-0005-0000-0000-00004E950000}"/>
    <cellStyle name="Heading 2 6 3_Essbase BS Tax Accounts EOY" xfId="38371" xr:uid="{00000000-0005-0000-0000-00004F950000}"/>
    <cellStyle name="Heading 2 6 4" xfId="38372" xr:uid="{00000000-0005-0000-0000-000050950000}"/>
    <cellStyle name="Heading 2 6 4 2" xfId="38373" xr:uid="{00000000-0005-0000-0000-000051950000}"/>
    <cellStyle name="Heading 2 6 4_Essbase BS Tax Accounts EOY" xfId="38374" xr:uid="{00000000-0005-0000-0000-000052950000}"/>
    <cellStyle name="Heading 2 6 5" xfId="38375" xr:uid="{00000000-0005-0000-0000-000053950000}"/>
    <cellStyle name="Heading 2 6_Essbase BS Tax Accounts EOY" xfId="38376" xr:uid="{00000000-0005-0000-0000-000054950000}"/>
    <cellStyle name="Heading 2 60" xfId="38377" xr:uid="{00000000-0005-0000-0000-000055950000}"/>
    <cellStyle name="Heading 2 60 2" xfId="38378" xr:uid="{00000000-0005-0000-0000-000056950000}"/>
    <cellStyle name="Heading 2 60 2 2" xfId="38379" xr:uid="{00000000-0005-0000-0000-000057950000}"/>
    <cellStyle name="Heading 2 60 2_Essbase BS Tax Accounts EOY" xfId="38380" xr:uid="{00000000-0005-0000-0000-000058950000}"/>
    <cellStyle name="Heading 2 60 3" xfId="38381" xr:uid="{00000000-0005-0000-0000-000059950000}"/>
    <cellStyle name="Heading 2 60_Essbase BS Tax Accounts EOY" xfId="38382" xr:uid="{00000000-0005-0000-0000-00005A950000}"/>
    <cellStyle name="Heading 2 61" xfId="38383" xr:uid="{00000000-0005-0000-0000-00005B950000}"/>
    <cellStyle name="Heading 2 61 2" xfId="38384" xr:uid="{00000000-0005-0000-0000-00005C950000}"/>
    <cellStyle name="Heading 2 61_Essbase BS Tax Accounts EOY" xfId="38385" xr:uid="{00000000-0005-0000-0000-00005D950000}"/>
    <cellStyle name="Heading 2 62" xfId="38386" xr:uid="{00000000-0005-0000-0000-00005E950000}"/>
    <cellStyle name="Heading 2 62 2" xfId="38387" xr:uid="{00000000-0005-0000-0000-00005F950000}"/>
    <cellStyle name="Heading 2 62_Essbase BS Tax Accounts EOY" xfId="38388" xr:uid="{00000000-0005-0000-0000-000060950000}"/>
    <cellStyle name="Heading 2 63" xfId="38389" xr:uid="{00000000-0005-0000-0000-000061950000}"/>
    <cellStyle name="Heading 2 64" xfId="38390" xr:uid="{00000000-0005-0000-0000-000062950000}"/>
    <cellStyle name="Heading 2 65" xfId="38391" xr:uid="{00000000-0005-0000-0000-000063950000}"/>
    <cellStyle name="Heading 2 66" xfId="38392" xr:uid="{00000000-0005-0000-0000-000064950000}"/>
    <cellStyle name="Heading 2 67" xfId="38393" xr:uid="{00000000-0005-0000-0000-000065950000}"/>
    <cellStyle name="Heading 2 68" xfId="38394" xr:uid="{00000000-0005-0000-0000-000066950000}"/>
    <cellStyle name="Heading 2 69" xfId="38395" xr:uid="{00000000-0005-0000-0000-000067950000}"/>
    <cellStyle name="Heading 2 7" xfId="38396" xr:uid="{00000000-0005-0000-0000-000068950000}"/>
    <cellStyle name="Heading 2 7 2" xfId="38397" xr:uid="{00000000-0005-0000-0000-000069950000}"/>
    <cellStyle name="Heading 2 7 2 2" xfId="38398" xr:uid="{00000000-0005-0000-0000-00006A950000}"/>
    <cellStyle name="Heading 2 7 2 2 2" xfId="38399" xr:uid="{00000000-0005-0000-0000-00006B950000}"/>
    <cellStyle name="Heading 2 7 2 2_Essbase BS Tax Accounts EOY" xfId="38400" xr:uid="{00000000-0005-0000-0000-00006C950000}"/>
    <cellStyle name="Heading 2 7 2 3" xfId="38401" xr:uid="{00000000-0005-0000-0000-00006D950000}"/>
    <cellStyle name="Heading 2 7 2_Essbase BS Tax Accounts EOY" xfId="38402" xr:uid="{00000000-0005-0000-0000-00006E950000}"/>
    <cellStyle name="Heading 2 7 3" xfId="38403" xr:uid="{00000000-0005-0000-0000-00006F950000}"/>
    <cellStyle name="Heading 2 7 3 2" xfId="38404" xr:uid="{00000000-0005-0000-0000-000070950000}"/>
    <cellStyle name="Heading 2 7 3 2 2" xfId="38405" xr:uid="{00000000-0005-0000-0000-000071950000}"/>
    <cellStyle name="Heading 2 7 3 2_Essbase BS Tax Accounts EOY" xfId="38406" xr:uid="{00000000-0005-0000-0000-000072950000}"/>
    <cellStyle name="Heading 2 7 3 3" xfId="38407" xr:uid="{00000000-0005-0000-0000-000073950000}"/>
    <cellStyle name="Heading 2 7 3_Essbase BS Tax Accounts EOY" xfId="38408" xr:uid="{00000000-0005-0000-0000-000074950000}"/>
    <cellStyle name="Heading 2 7 4" xfId="38409" xr:uid="{00000000-0005-0000-0000-000075950000}"/>
    <cellStyle name="Heading 2 7 4 2" xfId="38410" xr:uid="{00000000-0005-0000-0000-000076950000}"/>
    <cellStyle name="Heading 2 7 4_Essbase BS Tax Accounts EOY" xfId="38411" xr:uid="{00000000-0005-0000-0000-000077950000}"/>
    <cellStyle name="Heading 2 7 5" xfId="38412" xr:uid="{00000000-0005-0000-0000-000078950000}"/>
    <cellStyle name="Heading 2 7_Essbase BS Tax Accounts EOY" xfId="38413" xr:uid="{00000000-0005-0000-0000-000079950000}"/>
    <cellStyle name="Heading 2 70" xfId="38414" xr:uid="{00000000-0005-0000-0000-00007A950000}"/>
    <cellStyle name="Heading 2 71" xfId="38415" xr:uid="{00000000-0005-0000-0000-00007B950000}"/>
    <cellStyle name="Heading 2 72" xfId="38416" xr:uid="{00000000-0005-0000-0000-00007C950000}"/>
    <cellStyle name="Heading 2 73" xfId="38417" xr:uid="{00000000-0005-0000-0000-00007D950000}"/>
    <cellStyle name="Heading 2 74" xfId="38418" xr:uid="{00000000-0005-0000-0000-00007E950000}"/>
    <cellStyle name="Heading 2 75" xfId="38419" xr:uid="{00000000-0005-0000-0000-00007F950000}"/>
    <cellStyle name="Heading 2 76" xfId="38420" xr:uid="{00000000-0005-0000-0000-000080950000}"/>
    <cellStyle name="Heading 2 77" xfId="38421" xr:uid="{00000000-0005-0000-0000-000081950000}"/>
    <cellStyle name="Heading 2 78" xfId="38422" xr:uid="{00000000-0005-0000-0000-000082950000}"/>
    <cellStyle name="Heading 2 79" xfId="38423" xr:uid="{00000000-0005-0000-0000-000083950000}"/>
    <cellStyle name="Heading 2 8" xfId="38424" xr:uid="{00000000-0005-0000-0000-000084950000}"/>
    <cellStyle name="Heading 2 8 2" xfId="38425" xr:uid="{00000000-0005-0000-0000-000085950000}"/>
    <cellStyle name="Heading 2 8 2 2" xfId="38426" xr:uid="{00000000-0005-0000-0000-000086950000}"/>
    <cellStyle name="Heading 2 8 2 2 2" xfId="38427" xr:uid="{00000000-0005-0000-0000-000087950000}"/>
    <cellStyle name="Heading 2 8 2 2_Essbase BS Tax Accounts EOY" xfId="38428" xr:uid="{00000000-0005-0000-0000-000088950000}"/>
    <cellStyle name="Heading 2 8 2 3" xfId="38429" xr:uid="{00000000-0005-0000-0000-000089950000}"/>
    <cellStyle name="Heading 2 8 2_Essbase BS Tax Accounts EOY" xfId="38430" xr:uid="{00000000-0005-0000-0000-00008A950000}"/>
    <cellStyle name="Heading 2 8 3" xfId="38431" xr:uid="{00000000-0005-0000-0000-00008B950000}"/>
    <cellStyle name="Heading 2 8 3 2" xfId="38432" xr:uid="{00000000-0005-0000-0000-00008C950000}"/>
    <cellStyle name="Heading 2 8 3 2 2" xfId="38433" xr:uid="{00000000-0005-0000-0000-00008D950000}"/>
    <cellStyle name="Heading 2 8 3 2_Essbase BS Tax Accounts EOY" xfId="38434" xr:uid="{00000000-0005-0000-0000-00008E950000}"/>
    <cellStyle name="Heading 2 8 3 3" xfId="38435" xr:uid="{00000000-0005-0000-0000-00008F950000}"/>
    <cellStyle name="Heading 2 8 3_Essbase BS Tax Accounts EOY" xfId="38436" xr:uid="{00000000-0005-0000-0000-000090950000}"/>
    <cellStyle name="Heading 2 8 4" xfId="38437" xr:uid="{00000000-0005-0000-0000-000091950000}"/>
    <cellStyle name="Heading 2 8 4 2" xfId="38438" xr:uid="{00000000-0005-0000-0000-000092950000}"/>
    <cellStyle name="Heading 2 8 4_Essbase BS Tax Accounts EOY" xfId="38439" xr:uid="{00000000-0005-0000-0000-000093950000}"/>
    <cellStyle name="Heading 2 8 5" xfId="38440" xr:uid="{00000000-0005-0000-0000-000094950000}"/>
    <cellStyle name="Heading 2 8_Essbase BS Tax Accounts EOY" xfId="38441" xr:uid="{00000000-0005-0000-0000-000095950000}"/>
    <cellStyle name="Heading 2 80" xfId="38442" xr:uid="{00000000-0005-0000-0000-000096950000}"/>
    <cellStyle name="Heading 2 81" xfId="38443" xr:uid="{00000000-0005-0000-0000-000097950000}"/>
    <cellStyle name="Heading 2 82" xfId="38444" xr:uid="{00000000-0005-0000-0000-000098950000}"/>
    <cellStyle name="Heading 2 83" xfId="38445" xr:uid="{00000000-0005-0000-0000-000099950000}"/>
    <cellStyle name="Heading 2 84" xfId="38446" xr:uid="{00000000-0005-0000-0000-00009A950000}"/>
    <cellStyle name="Heading 2 85" xfId="38447" xr:uid="{00000000-0005-0000-0000-00009B950000}"/>
    <cellStyle name="Heading 2 86" xfId="38448" xr:uid="{00000000-0005-0000-0000-00009C950000}"/>
    <cellStyle name="Heading 2 87" xfId="38449" xr:uid="{00000000-0005-0000-0000-00009D950000}"/>
    <cellStyle name="Heading 2 88" xfId="38450" xr:uid="{00000000-0005-0000-0000-00009E950000}"/>
    <cellStyle name="Heading 2 89" xfId="38451" xr:uid="{00000000-0005-0000-0000-00009F950000}"/>
    <cellStyle name="Heading 2 9" xfId="38452" xr:uid="{00000000-0005-0000-0000-0000A0950000}"/>
    <cellStyle name="Heading 2 9 2" xfId="38453" xr:uid="{00000000-0005-0000-0000-0000A1950000}"/>
    <cellStyle name="Heading 2 9 2 2" xfId="38454" xr:uid="{00000000-0005-0000-0000-0000A2950000}"/>
    <cellStyle name="Heading 2 9 2 2 2" xfId="38455" xr:uid="{00000000-0005-0000-0000-0000A3950000}"/>
    <cellStyle name="Heading 2 9 2 2_Essbase BS Tax Accounts EOY" xfId="38456" xr:uid="{00000000-0005-0000-0000-0000A4950000}"/>
    <cellStyle name="Heading 2 9 2 3" xfId="38457" xr:uid="{00000000-0005-0000-0000-0000A5950000}"/>
    <cellStyle name="Heading 2 9 2_Essbase BS Tax Accounts EOY" xfId="38458" xr:uid="{00000000-0005-0000-0000-0000A6950000}"/>
    <cellStyle name="Heading 2 9 3" xfId="38459" xr:uid="{00000000-0005-0000-0000-0000A7950000}"/>
    <cellStyle name="Heading 2 9 3 2" xfId="38460" xr:uid="{00000000-0005-0000-0000-0000A8950000}"/>
    <cellStyle name="Heading 2 9 3 2 2" xfId="38461" xr:uid="{00000000-0005-0000-0000-0000A9950000}"/>
    <cellStyle name="Heading 2 9 3 2_Essbase BS Tax Accounts EOY" xfId="38462" xr:uid="{00000000-0005-0000-0000-0000AA950000}"/>
    <cellStyle name="Heading 2 9 3 3" xfId="38463" xr:uid="{00000000-0005-0000-0000-0000AB950000}"/>
    <cellStyle name="Heading 2 9 3_Essbase BS Tax Accounts EOY" xfId="38464" xr:uid="{00000000-0005-0000-0000-0000AC950000}"/>
    <cellStyle name="Heading 2 9 4" xfId="38465" xr:uid="{00000000-0005-0000-0000-0000AD950000}"/>
    <cellStyle name="Heading 2 9 4 2" xfId="38466" xr:uid="{00000000-0005-0000-0000-0000AE950000}"/>
    <cellStyle name="Heading 2 9 4_Essbase BS Tax Accounts EOY" xfId="38467" xr:uid="{00000000-0005-0000-0000-0000AF950000}"/>
    <cellStyle name="Heading 2 9 5" xfId="38468" xr:uid="{00000000-0005-0000-0000-0000B0950000}"/>
    <cellStyle name="Heading 2 9_Essbase BS Tax Accounts EOY" xfId="38469" xr:uid="{00000000-0005-0000-0000-0000B1950000}"/>
    <cellStyle name="Heading 2 90" xfId="38470" xr:uid="{00000000-0005-0000-0000-0000B2950000}"/>
    <cellStyle name="Heading 2 91" xfId="38471" xr:uid="{00000000-0005-0000-0000-0000B3950000}"/>
    <cellStyle name="Heading 2 92" xfId="38472" xr:uid="{00000000-0005-0000-0000-0000B4950000}"/>
    <cellStyle name="Heading 2 93" xfId="38473" xr:uid="{00000000-0005-0000-0000-0000B5950000}"/>
    <cellStyle name="Heading 2 94" xfId="38474" xr:uid="{00000000-0005-0000-0000-0000B6950000}"/>
    <cellStyle name="Heading 2 95" xfId="38475" xr:uid="{00000000-0005-0000-0000-0000B7950000}"/>
    <cellStyle name="Heading 2 96" xfId="38476" xr:uid="{00000000-0005-0000-0000-0000B8950000}"/>
    <cellStyle name="Heading 2 97" xfId="38477" xr:uid="{00000000-0005-0000-0000-0000B9950000}"/>
    <cellStyle name="Heading 2 98" xfId="38478" xr:uid="{00000000-0005-0000-0000-0000BA950000}"/>
    <cellStyle name="Heading 2 99" xfId="38479" xr:uid="{00000000-0005-0000-0000-0000BB950000}"/>
    <cellStyle name="heading 20" xfId="38480" xr:uid="{00000000-0005-0000-0000-0000BC950000}"/>
    <cellStyle name="heading 21" xfId="38481" xr:uid="{00000000-0005-0000-0000-0000BD950000}"/>
    <cellStyle name="heading 22" xfId="38482" xr:uid="{00000000-0005-0000-0000-0000BE950000}"/>
    <cellStyle name="heading 23" xfId="38483" xr:uid="{00000000-0005-0000-0000-0000BF950000}"/>
    <cellStyle name="heading 24" xfId="38484" xr:uid="{00000000-0005-0000-0000-0000C0950000}"/>
    <cellStyle name="heading 25" xfId="38485" xr:uid="{00000000-0005-0000-0000-0000C1950000}"/>
    <cellStyle name="heading 26" xfId="38486" xr:uid="{00000000-0005-0000-0000-0000C2950000}"/>
    <cellStyle name="heading 27" xfId="38487" xr:uid="{00000000-0005-0000-0000-0000C3950000}"/>
    <cellStyle name="heading 28" xfId="38488" xr:uid="{00000000-0005-0000-0000-0000C4950000}"/>
    <cellStyle name="heading 29" xfId="38489" xr:uid="{00000000-0005-0000-0000-0000C5950000}"/>
    <cellStyle name="Heading 3" xfId="55" builtinId="18" customBuiltin="1"/>
    <cellStyle name="Heading 3 10" xfId="38490" xr:uid="{00000000-0005-0000-0000-0000C7950000}"/>
    <cellStyle name="Heading 3 10 2" xfId="38491" xr:uid="{00000000-0005-0000-0000-0000C8950000}"/>
    <cellStyle name="Heading 3 10 2 2" xfId="38492" xr:uid="{00000000-0005-0000-0000-0000C9950000}"/>
    <cellStyle name="Heading 3 10 2 2 2" xfId="38493" xr:uid="{00000000-0005-0000-0000-0000CA950000}"/>
    <cellStyle name="Heading 3 10 2 2_Essbase BS Tax Accounts EOY" xfId="38494" xr:uid="{00000000-0005-0000-0000-0000CB950000}"/>
    <cellStyle name="Heading 3 10 2 3" xfId="38495" xr:uid="{00000000-0005-0000-0000-0000CC950000}"/>
    <cellStyle name="Heading 3 10 2_Essbase BS Tax Accounts EOY" xfId="38496" xr:uid="{00000000-0005-0000-0000-0000CD950000}"/>
    <cellStyle name="Heading 3 10 3" xfId="38497" xr:uid="{00000000-0005-0000-0000-0000CE950000}"/>
    <cellStyle name="Heading 3 10 3 2" xfId="38498" xr:uid="{00000000-0005-0000-0000-0000CF950000}"/>
    <cellStyle name="Heading 3 10 3 2 2" xfId="38499" xr:uid="{00000000-0005-0000-0000-0000D0950000}"/>
    <cellStyle name="Heading 3 10 3 2_Essbase BS Tax Accounts EOY" xfId="38500" xr:uid="{00000000-0005-0000-0000-0000D1950000}"/>
    <cellStyle name="Heading 3 10 3 3" xfId="38501" xr:uid="{00000000-0005-0000-0000-0000D2950000}"/>
    <cellStyle name="Heading 3 10 3_Essbase BS Tax Accounts EOY" xfId="38502" xr:uid="{00000000-0005-0000-0000-0000D3950000}"/>
    <cellStyle name="Heading 3 10 4" xfId="38503" xr:uid="{00000000-0005-0000-0000-0000D4950000}"/>
    <cellStyle name="Heading 3 10 4 2" xfId="38504" xr:uid="{00000000-0005-0000-0000-0000D5950000}"/>
    <cellStyle name="Heading 3 10 4_Essbase BS Tax Accounts EOY" xfId="38505" xr:uid="{00000000-0005-0000-0000-0000D6950000}"/>
    <cellStyle name="Heading 3 10 5" xfId="38506" xr:uid="{00000000-0005-0000-0000-0000D7950000}"/>
    <cellStyle name="Heading 3 10_Essbase BS Tax Accounts EOY" xfId="38507" xr:uid="{00000000-0005-0000-0000-0000D8950000}"/>
    <cellStyle name="Heading 3 100" xfId="38508" xr:uid="{00000000-0005-0000-0000-0000D9950000}"/>
    <cellStyle name="Heading 3 101" xfId="38509" xr:uid="{00000000-0005-0000-0000-0000DA950000}"/>
    <cellStyle name="Heading 3 102" xfId="38510" xr:uid="{00000000-0005-0000-0000-0000DB950000}"/>
    <cellStyle name="Heading 3 103" xfId="38511" xr:uid="{00000000-0005-0000-0000-0000DC950000}"/>
    <cellStyle name="Heading 3 104" xfId="38512" xr:uid="{00000000-0005-0000-0000-0000DD950000}"/>
    <cellStyle name="Heading 3 105" xfId="38513" xr:uid="{00000000-0005-0000-0000-0000DE950000}"/>
    <cellStyle name="Heading 3 106" xfId="38514" xr:uid="{00000000-0005-0000-0000-0000DF950000}"/>
    <cellStyle name="Heading 3 107" xfId="38515" xr:uid="{00000000-0005-0000-0000-0000E0950000}"/>
    <cellStyle name="Heading 3 108" xfId="38516" xr:uid="{00000000-0005-0000-0000-0000E1950000}"/>
    <cellStyle name="Heading 3 109" xfId="38517" xr:uid="{00000000-0005-0000-0000-0000E2950000}"/>
    <cellStyle name="Heading 3 11" xfId="38518" xr:uid="{00000000-0005-0000-0000-0000E3950000}"/>
    <cellStyle name="Heading 3 11 2" xfId="38519" xr:uid="{00000000-0005-0000-0000-0000E4950000}"/>
    <cellStyle name="Heading 3 11 2 2" xfId="38520" xr:uid="{00000000-0005-0000-0000-0000E5950000}"/>
    <cellStyle name="Heading 3 11 2 2 2" xfId="38521" xr:uid="{00000000-0005-0000-0000-0000E6950000}"/>
    <cellStyle name="Heading 3 11 2 2_Essbase BS Tax Accounts EOY" xfId="38522" xr:uid="{00000000-0005-0000-0000-0000E7950000}"/>
    <cellStyle name="Heading 3 11 2 3" xfId="38523" xr:uid="{00000000-0005-0000-0000-0000E8950000}"/>
    <cellStyle name="Heading 3 11 2_Essbase BS Tax Accounts EOY" xfId="38524" xr:uid="{00000000-0005-0000-0000-0000E9950000}"/>
    <cellStyle name="Heading 3 11 3" xfId="38525" xr:uid="{00000000-0005-0000-0000-0000EA950000}"/>
    <cellStyle name="Heading 3 11 3 2" xfId="38526" xr:uid="{00000000-0005-0000-0000-0000EB950000}"/>
    <cellStyle name="Heading 3 11 3 2 2" xfId="38527" xr:uid="{00000000-0005-0000-0000-0000EC950000}"/>
    <cellStyle name="Heading 3 11 3 2_Essbase BS Tax Accounts EOY" xfId="38528" xr:uid="{00000000-0005-0000-0000-0000ED950000}"/>
    <cellStyle name="Heading 3 11 3 3" xfId="38529" xr:uid="{00000000-0005-0000-0000-0000EE950000}"/>
    <cellStyle name="Heading 3 11 3_Essbase BS Tax Accounts EOY" xfId="38530" xr:uid="{00000000-0005-0000-0000-0000EF950000}"/>
    <cellStyle name="Heading 3 11 4" xfId="38531" xr:uid="{00000000-0005-0000-0000-0000F0950000}"/>
    <cellStyle name="Heading 3 11 4 2" xfId="38532" xr:uid="{00000000-0005-0000-0000-0000F1950000}"/>
    <cellStyle name="Heading 3 11 4_Essbase BS Tax Accounts EOY" xfId="38533" xr:uid="{00000000-0005-0000-0000-0000F2950000}"/>
    <cellStyle name="Heading 3 11 5" xfId="38534" xr:uid="{00000000-0005-0000-0000-0000F3950000}"/>
    <cellStyle name="Heading 3 11_Essbase BS Tax Accounts EOY" xfId="38535" xr:uid="{00000000-0005-0000-0000-0000F4950000}"/>
    <cellStyle name="Heading 3 110" xfId="38536" xr:uid="{00000000-0005-0000-0000-0000F5950000}"/>
    <cellStyle name="Heading 3 12" xfId="38537" xr:uid="{00000000-0005-0000-0000-0000F6950000}"/>
    <cellStyle name="Heading 3 12 2" xfId="38538" xr:uid="{00000000-0005-0000-0000-0000F7950000}"/>
    <cellStyle name="Heading 3 12 2 2" xfId="38539" xr:uid="{00000000-0005-0000-0000-0000F8950000}"/>
    <cellStyle name="Heading 3 12 2 2 2" xfId="38540" xr:uid="{00000000-0005-0000-0000-0000F9950000}"/>
    <cellStyle name="Heading 3 12 2 2_Essbase BS Tax Accounts EOY" xfId="38541" xr:uid="{00000000-0005-0000-0000-0000FA950000}"/>
    <cellStyle name="Heading 3 12 2 3" xfId="38542" xr:uid="{00000000-0005-0000-0000-0000FB950000}"/>
    <cellStyle name="Heading 3 12 2_Essbase BS Tax Accounts EOY" xfId="38543" xr:uid="{00000000-0005-0000-0000-0000FC950000}"/>
    <cellStyle name="Heading 3 12 3" xfId="38544" xr:uid="{00000000-0005-0000-0000-0000FD950000}"/>
    <cellStyle name="Heading 3 12 3 2" xfId="38545" xr:uid="{00000000-0005-0000-0000-0000FE950000}"/>
    <cellStyle name="Heading 3 12 3 2 2" xfId="38546" xr:uid="{00000000-0005-0000-0000-0000FF950000}"/>
    <cellStyle name="Heading 3 12 3 2_Essbase BS Tax Accounts EOY" xfId="38547" xr:uid="{00000000-0005-0000-0000-000000960000}"/>
    <cellStyle name="Heading 3 12 3 3" xfId="38548" xr:uid="{00000000-0005-0000-0000-000001960000}"/>
    <cellStyle name="Heading 3 12 3_Essbase BS Tax Accounts EOY" xfId="38549" xr:uid="{00000000-0005-0000-0000-000002960000}"/>
    <cellStyle name="Heading 3 12 4" xfId="38550" xr:uid="{00000000-0005-0000-0000-000003960000}"/>
    <cellStyle name="Heading 3 12 4 2" xfId="38551" xr:uid="{00000000-0005-0000-0000-000004960000}"/>
    <cellStyle name="Heading 3 12 4_Essbase BS Tax Accounts EOY" xfId="38552" xr:uid="{00000000-0005-0000-0000-000005960000}"/>
    <cellStyle name="Heading 3 12 5" xfId="38553" xr:uid="{00000000-0005-0000-0000-000006960000}"/>
    <cellStyle name="Heading 3 12_Essbase BS Tax Accounts EOY" xfId="38554" xr:uid="{00000000-0005-0000-0000-000007960000}"/>
    <cellStyle name="Heading 3 13" xfId="38555" xr:uid="{00000000-0005-0000-0000-000008960000}"/>
    <cellStyle name="Heading 3 13 2" xfId="38556" xr:uid="{00000000-0005-0000-0000-000009960000}"/>
    <cellStyle name="Heading 3 13 2 2" xfId="38557" xr:uid="{00000000-0005-0000-0000-00000A960000}"/>
    <cellStyle name="Heading 3 13 2 2 2" xfId="38558" xr:uid="{00000000-0005-0000-0000-00000B960000}"/>
    <cellStyle name="Heading 3 13 2 2_Essbase BS Tax Accounts EOY" xfId="38559" xr:uid="{00000000-0005-0000-0000-00000C960000}"/>
    <cellStyle name="Heading 3 13 2 3" xfId="38560" xr:uid="{00000000-0005-0000-0000-00000D960000}"/>
    <cellStyle name="Heading 3 13 2_Essbase BS Tax Accounts EOY" xfId="38561" xr:uid="{00000000-0005-0000-0000-00000E960000}"/>
    <cellStyle name="Heading 3 13 3" xfId="38562" xr:uid="{00000000-0005-0000-0000-00000F960000}"/>
    <cellStyle name="Heading 3 13 3 2" xfId="38563" xr:uid="{00000000-0005-0000-0000-000010960000}"/>
    <cellStyle name="Heading 3 13 3 2 2" xfId="38564" xr:uid="{00000000-0005-0000-0000-000011960000}"/>
    <cellStyle name="Heading 3 13 3 2_Essbase BS Tax Accounts EOY" xfId="38565" xr:uid="{00000000-0005-0000-0000-000012960000}"/>
    <cellStyle name="Heading 3 13 3 3" xfId="38566" xr:uid="{00000000-0005-0000-0000-000013960000}"/>
    <cellStyle name="Heading 3 13 3_Essbase BS Tax Accounts EOY" xfId="38567" xr:uid="{00000000-0005-0000-0000-000014960000}"/>
    <cellStyle name="Heading 3 13 4" xfId="38568" xr:uid="{00000000-0005-0000-0000-000015960000}"/>
    <cellStyle name="Heading 3 13 4 2" xfId="38569" xr:uid="{00000000-0005-0000-0000-000016960000}"/>
    <cellStyle name="Heading 3 13 4_Essbase BS Tax Accounts EOY" xfId="38570" xr:uid="{00000000-0005-0000-0000-000017960000}"/>
    <cellStyle name="Heading 3 13 5" xfId="38571" xr:uid="{00000000-0005-0000-0000-000018960000}"/>
    <cellStyle name="Heading 3 13_Essbase BS Tax Accounts EOY" xfId="38572" xr:uid="{00000000-0005-0000-0000-000019960000}"/>
    <cellStyle name="Heading 3 14" xfId="38573" xr:uid="{00000000-0005-0000-0000-00001A960000}"/>
    <cellStyle name="Heading 3 14 2" xfId="38574" xr:uid="{00000000-0005-0000-0000-00001B960000}"/>
    <cellStyle name="Heading 3 14 2 2" xfId="38575" xr:uid="{00000000-0005-0000-0000-00001C960000}"/>
    <cellStyle name="Heading 3 14 2 2 2" xfId="38576" xr:uid="{00000000-0005-0000-0000-00001D960000}"/>
    <cellStyle name="Heading 3 14 2 2_Essbase BS Tax Accounts EOY" xfId="38577" xr:uid="{00000000-0005-0000-0000-00001E960000}"/>
    <cellStyle name="Heading 3 14 2 3" xfId="38578" xr:uid="{00000000-0005-0000-0000-00001F960000}"/>
    <cellStyle name="Heading 3 14 2_Essbase BS Tax Accounts EOY" xfId="38579" xr:uid="{00000000-0005-0000-0000-000020960000}"/>
    <cellStyle name="Heading 3 14 3" xfId="38580" xr:uid="{00000000-0005-0000-0000-000021960000}"/>
    <cellStyle name="Heading 3 14 3 2" xfId="38581" xr:uid="{00000000-0005-0000-0000-000022960000}"/>
    <cellStyle name="Heading 3 14 3 2 2" xfId="38582" xr:uid="{00000000-0005-0000-0000-000023960000}"/>
    <cellStyle name="Heading 3 14 3 2_Essbase BS Tax Accounts EOY" xfId="38583" xr:uid="{00000000-0005-0000-0000-000024960000}"/>
    <cellStyle name="Heading 3 14 3 3" xfId="38584" xr:uid="{00000000-0005-0000-0000-000025960000}"/>
    <cellStyle name="Heading 3 14 3_Essbase BS Tax Accounts EOY" xfId="38585" xr:uid="{00000000-0005-0000-0000-000026960000}"/>
    <cellStyle name="Heading 3 14 4" xfId="38586" xr:uid="{00000000-0005-0000-0000-000027960000}"/>
    <cellStyle name="Heading 3 14 4 2" xfId="38587" xr:uid="{00000000-0005-0000-0000-000028960000}"/>
    <cellStyle name="Heading 3 14 4_Essbase BS Tax Accounts EOY" xfId="38588" xr:uid="{00000000-0005-0000-0000-000029960000}"/>
    <cellStyle name="Heading 3 14 5" xfId="38589" xr:uid="{00000000-0005-0000-0000-00002A960000}"/>
    <cellStyle name="Heading 3 14_Essbase BS Tax Accounts EOY" xfId="38590" xr:uid="{00000000-0005-0000-0000-00002B960000}"/>
    <cellStyle name="Heading 3 15" xfId="38591" xr:uid="{00000000-0005-0000-0000-00002C960000}"/>
    <cellStyle name="Heading 3 15 2" xfId="38592" xr:uid="{00000000-0005-0000-0000-00002D960000}"/>
    <cellStyle name="Heading 3 15 2 2" xfId="38593" xr:uid="{00000000-0005-0000-0000-00002E960000}"/>
    <cellStyle name="Heading 3 15 2 2 2" xfId="38594" xr:uid="{00000000-0005-0000-0000-00002F960000}"/>
    <cellStyle name="Heading 3 15 2 2_Essbase BS Tax Accounts EOY" xfId="38595" xr:uid="{00000000-0005-0000-0000-000030960000}"/>
    <cellStyle name="Heading 3 15 2 3" xfId="38596" xr:uid="{00000000-0005-0000-0000-000031960000}"/>
    <cellStyle name="Heading 3 15 2_Essbase BS Tax Accounts EOY" xfId="38597" xr:uid="{00000000-0005-0000-0000-000032960000}"/>
    <cellStyle name="Heading 3 15 3" xfId="38598" xr:uid="{00000000-0005-0000-0000-000033960000}"/>
    <cellStyle name="Heading 3 15 3 2" xfId="38599" xr:uid="{00000000-0005-0000-0000-000034960000}"/>
    <cellStyle name="Heading 3 15 3 2 2" xfId="38600" xr:uid="{00000000-0005-0000-0000-000035960000}"/>
    <cellStyle name="Heading 3 15 3 2_Essbase BS Tax Accounts EOY" xfId="38601" xr:uid="{00000000-0005-0000-0000-000036960000}"/>
    <cellStyle name="Heading 3 15 3 3" xfId="38602" xr:uid="{00000000-0005-0000-0000-000037960000}"/>
    <cellStyle name="Heading 3 15 3_Essbase BS Tax Accounts EOY" xfId="38603" xr:uid="{00000000-0005-0000-0000-000038960000}"/>
    <cellStyle name="Heading 3 15 4" xfId="38604" xr:uid="{00000000-0005-0000-0000-000039960000}"/>
    <cellStyle name="Heading 3 15 4 2" xfId="38605" xr:uid="{00000000-0005-0000-0000-00003A960000}"/>
    <cellStyle name="Heading 3 15 4_Essbase BS Tax Accounts EOY" xfId="38606" xr:uid="{00000000-0005-0000-0000-00003B960000}"/>
    <cellStyle name="Heading 3 15 5" xfId="38607" xr:uid="{00000000-0005-0000-0000-00003C960000}"/>
    <cellStyle name="Heading 3 15_Essbase BS Tax Accounts EOY" xfId="38608" xr:uid="{00000000-0005-0000-0000-00003D960000}"/>
    <cellStyle name="Heading 3 16" xfId="38609" xr:uid="{00000000-0005-0000-0000-00003E960000}"/>
    <cellStyle name="Heading 3 16 2" xfId="38610" xr:uid="{00000000-0005-0000-0000-00003F960000}"/>
    <cellStyle name="Heading 3 16 2 2" xfId="38611" xr:uid="{00000000-0005-0000-0000-000040960000}"/>
    <cellStyle name="Heading 3 16 2 2 2" xfId="38612" xr:uid="{00000000-0005-0000-0000-000041960000}"/>
    <cellStyle name="Heading 3 16 2 2_Essbase BS Tax Accounts EOY" xfId="38613" xr:uid="{00000000-0005-0000-0000-000042960000}"/>
    <cellStyle name="Heading 3 16 2 3" xfId="38614" xr:uid="{00000000-0005-0000-0000-000043960000}"/>
    <cellStyle name="Heading 3 16 2_Essbase BS Tax Accounts EOY" xfId="38615" xr:uid="{00000000-0005-0000-0000-000044960000}"/>
    <cellStyle name="Heading 3 16 3" xfId="38616" xr:uid="{00000000-0005-0000-0000-000045960000}"/>
    <cellStyle name="Heading 3 16 3 2" xfId="38617" xr:uid="{00000000-0005-0000-0000-000046960000}"/>
    <cellStyle name="Heading 3 16 3 2 2" xfId="38618" xr:uid="{00000000-0005-0000-0000-000047960000}"/>
    <cellStyle name="Heading 3 16 3 2_Essbase BS Tax Accounts EOY" xfId="38619" xr:uid="{00000000-0005-0000-0000-000048960000}"/>
    <cellStyle name="Heading 3 16 3 3" xfId="38620" xr:uid="{00000000-0005-0000-0000-000049960000}"/>
    <cellStyle name="Heading 3 16 3_Essbase BS Tax Accounts EOY" xfId="38621" xr:uid="{00000000-0005-0000-0000-00004A960000}"/>
    <cellStyle name="Heading 3 16 4" xfId="38622" xr:uid="{00000000-0005-0000-0000-00004B960000}"/>
    <cellStyle name="Heading 3 16 4 2" xfId="38623" xr:uid="{00000000-0005-0000-0000-00004C960000}"/>
    <cellStyle name="Heading 3 16 4_Essbase BS Tax Accounts EOY" xfId="38624" xr:uid="{00000000-0005-0000-0000-00004D960000}"/>
    <cellStyle name="Heading 3 16 5" xfId="38625" xr:uid="{00000000-0005-0000-0000-00004E960000}"/>
    <cellStyle name="Heading 3 16_Essbase BS Tax Accounts EOY" xfId="38626" xr:uid="{00000000-0005-0000-0000-00004F960000}"/>
    <cellStyle name="Heading 3 17" xfId="38627" xr:uid="{00000000-0005-0000-0000-000050960000}"/>
    <cellStyle name="Heading 3 17 2" xfId="38628" xr:uid="{00000000-0005-0000-0000-000051960000}"/>
    <cellStyle name="Heading 3 17 2 2" xfId="38629" xr:uid="{00000000-0005-0000-0000-000052960000}"/>
    <cellStyle name="Heading 3 17 2 2 2" xfId="38630" xr:uid="{00000000-0005-0000-0000-000053960000}"/>
    <cellStyle name="Heading 3 17 2 2_Essbase BS Tax Accounts EOY" xfId="38631" xr:uid="{00000000-0005-0000-0000-000054960000}"/>
    <cellStyle name="Heading 3 17 2 3" xfId="38632" xr:uid="{00000000-0005-0000-0000-000055960000}"/>
    <cellStyle name="Heading 3 17 2_Essbase BS Tax Accounts EOY" xfId="38633" xr:uid="{00000000-0005-0000-0000-000056960000}"/>
    <cellStyle name="Heading 3 17 3" xfId="38634" xr:uid="{00000000-0005-0000-0000-000057960000}"/>
    <cellStyle name="Heading 3 17 3 2" xfId="38635" xr:uid="{00000000-0005-0000-0000-000058960000}"/>
    <cellStyle name="Heading 3 17 3 2 2" xfId="38636" xr:uid="{00000000-0005-0000-0000-000059960000}"/>
    <cellStyle name="Heading 3 17 3 2_Essbase BS Tax Accounts EOY" xfId="38637" xr:uid="{00000000-0005-0000-0000-00005A960000}"/>
    <cellStyle name="Heading 3 17 3 3" xfId="38638" xr:uid="{00000000-0005-0000-0000-00005B960000}"/>
    <cellStyle name="Heading 3 17 3_Essbase BS Tax Accounts EOY" xfId="38639" xr:uid="{00000000-0005-0000-0000-00005C960000}"/>
    <cellStyle name="Heading 3 17 4" xfId="38640" xr:uid="{00000000-0005-0000-0000-00005D960000}"/>
    <cellStyle name="Heading 3 17 4 2" xfId="38641" xr:uid="{00000000-0005-0000-0000-00005E960000}"/>
    <cellStyle name="Heading 3 17 4_Essbase BS Tax Accounts EOY" xfId="38642" xr:uid="{00000000-0005-0000-0000-00005F960000}"/>
    <cellStyle name="Heading 3 17 5" xfId="38643" xr:uid="{00000000-0005-0000-0000-000060960000}"/>
    <cellStyle name="Heading 3 17_Essbase BS Tax Accounts EOY" xfId="38644" xr:uid="{00000000-0005-0000-0000-000061960000}"/>
    <cellStyle name="Heading 3 18" xfId="38645" xr:uid="{00000000-0005-0000-0000-000062960000}"/>
    <cellStyle name="Heading 3 18 2" xfId="38646" xr:uid="{00000000-0005-0000-0000-000063960000}"/>
    <cellStyle name="Heading 3 18 2 2" xfId="38647" xr:uid="{00000000-0005-0000-0000-000064960000}"/>
    <cellStyle name="Heading 3 18 2 2 2" xfId="38648" xr:uid="{00000000-0005-0000-0000-000065960000}"/>
    <cellStyle name="Heading 3 18 2 2_Essbase BS Tax Accounts EOY" xfId="38649" xr:uid="{00000000-0005-0000-0000-000066960000}"/>
    <cellStyle name="Heading 3 18 2 3" xfId="38650" xr:uid="{00000000-0005-0000-0000-000067960000}"/>
    <cellStyle name="Heading 3 18 2_Essbase BS Tax Accounts EOY" xfId="38651" xr:uid="{00000000-0005-0000-0000-000068960000}"/>
    <cellStyle name="Heading 3 18 3" xfId="38652" xr:uid="{00000000-0005-0000-0000-000069960000}"/>
    <cellStyle name="Heading 3 18 3 2" xfId="38653" xr:uid="{00000000-0005-0000-0000-00006A960000}"/>
    <cellStyle name="Heading 3 18 3 2 2" xfId="38654" xr:uid="{00000000-0005-0000-0000-00006B960000}"/>
    <cellStyle name="Heading 3 18 3 2_Essbase BS Tax Accounts EOY" xfId="38655" xr:uid="{00000000-0005-0000-0000-00006C960000}"/>
    <cellStyle name="Heading 3 18 3 3" xfId="38656" xr:uid="{00000000-0005-0000-0000-00006D960000}"/>
    <cellStyle name="Heading 3 18 3_Essbase BS Tax Accounts EOY" xfId="38657" xr:uid="{00000000-0005-0000-0000-00006E960000}"/>
    <cellStyle name="Heading 3 18 4" xfId="38658" xr:uid="{00000000-0005-0000-0000-00006F960000}"/>
    <cellStyle name="Heading 3 18 4 2" xfId="38659" xr:uid="{00000000-0005-0000-0000-000070960000}"/>
    <cellStyle name="Heading 3 18 4_Essbase BS Tax Accounts EOY" xfId="38660" xr:uid="{00000000-0005-0000-0000-000071960000}"/>
    <cellStyle name="Heading 3 18 5" xfId="38661" xr:uid="{00000000-0005-0000-0000-000072960000}"/>
    <cellStyle name="Heading 3 18_Essbase BS Tax Accounts EOY" xfId="38662" xr:uid="{00000000-0005-0000-0000-000073960000}"/>
    <cellStyle name="Heading 3 19" xfId="38663" xr:uid="{00000000-0005-0000-0000-000074960000}"/>
    <cellStyle name="Heading 3 19 2" xfId="38664" xr:uid="{00000000-0005-0000-0000-000075960000}"/>
    <cellStyle name="Heading 3 19 2 2" xfId="38665" xr:uid="{00000000-0005-0000-0000-000076960000}"/>
    <cellStyle name="Heading 3 19 2 2 2" xfId="38666" xr:uid="{00000000-0005-0000-0000-000077960000}"/>
    <cellStyle name="Heading 3 19 2 2_Essbase BS Tax Accounts EOY" xfId="38667" xr:uid="{00000000-0005-0000-0000-000078960000}"/>
    <cellStyle name="Heading 3 19 2 3" xfId="38668" xr:uid="{00000000-0005-0000-0000-000079960000}"/>
    <cellStyle name="Heading 3 19 2_Essbase BS Tax Accounts EOY" xfId="38669" xr:uid="{00000000-0005-0000-0000-00007A960000}"/>
    <cellStyle name="Heading 3 19 3" xfId="38670" xr:uid="{00000000-0005-0000-0000-00007B960000}"/>
    <cellStyle name="Heading 3 19 3 2" xfId="38671" xr:uid="{00000000-0005-0000-0000-00007C960000}"/>
    <cellStyle name="Heading 3 19 3 2 2" xfId="38672" xr:uid="{00000000-0005-0000-0000-00007D960000}"/>
    <cellStyle name="Heading 3 19 3 2_Essbase BS Tax Accounts EOY" xfId="38673" xr:uid="{00000000-0005-0000-0000-00007E960000}"/>
    <cellStyle name="Heading 3 19 3 3" xfId="38674" xr:uid="{00000000-0005-0000-0000-00007F960000}"/>
    <cellStyle name="Heading 3 19 3_Essbase BS Tax Accounts EOY" xfId="38675" xr:uid="{00000000-0005-0000-0000-000080960000}"/>
    <cellStyle name="Heading 3 19 4" xfId="38676" xr:uid="{00000000-0005-0000-0000-000081960000}"/>
    <cellStyle name="Heading 3 19 4 2" xfId="38677" xr:uid="{00000000-0005-0000-0000-000082960000}"/>
    <cellStyle name="Heading 3 19 4_Essbase BS Tax Accounts EOY" xfId="38678" xr:uid="{00000000-0005-0000-0000-000083960000}"/>
    <cellStyle name="Heading 3 19 5" xfId="38679" xr:uid="{00000000-0005-0000-0000-000084960000}"/>
    <cellStyle name="Heading 3 19_Essbase BS Tax Accounts EOY" xfId="38680" xr:uid="{00000000-0005-0000-0000-000085960000}"/>
    <cellStyle name="Heading 3 2" xfId="38681" xr:uid="{00000000-0005-0000-0000-000086960000}"/>
    <cellStyle name="Heading 3 2 10" xfId="58779" xr:uid="{00000000-0005-0000-0000-000087960000}"/>
    <cellStyle name="Heading 3 2 2" xfId="38682" xr:uid="{00000000-0005-0000-0000-000088960000}"/>
    <cellStyle name="Heading 3 2 2 2" xfId="38683" xr:uid="{00000000-0005-0000-0000-000089960000}"/>
    <cellStyle name="Heading 3 2 2 2 2" xfId="38684" xr:uid="{00000000-0005-0000-0000-00008A960000}"/>
    <cellStyle name="Heading 3 2 2 2 2 2" xfId="38685" xr:uid="{00000000-0005-0000-0000-00008B960000}"/>
    <cellStyle name="Heading 3 2 2 2 2_Essbase BS Tax Accounts EOY" xfId="38686" xr:uid="{00000000-0005-0000-0000-00008C960000}"/>
    <cellStyle name="Heading 3 2 2 2 3" xfId="38687" xr:uid="{00000000-0005-0000-0000-00008D960000}"/>
    <cellStyle name="Heading 3 2 2 2_Essbase BS Tax Accounts EOY" xfId="38688" xr:uid="{00000000-0005-0000-0000-00008E960000}"/>
    <cellStyle name="Heading 3 2 2 3" xfId="38689" xr:uid="{00000000-0005-0000-0000-00008F960000}"/>
    <cellStyle name="Heading 3 2 2 3 2" xfId="38690" xr:uid="{00000000-0005-0000-0000-000090960000}"/>
    <cellStyle name="Heading 3 2 2 3 2 2" xfId="38691" xr:uid="{00000000-0005-0000-0000-000091960000}"/>
    <cellStyle name="Heading 3 2 2 3 2_Essbase BS Tax Accounts EOY" xfId="38692" xr:uid="{00000000-0005-0000-0000-000092960000}"/>
    <cellStyle name="Heading 3 2 2 3 3" xfId="38693" xr:uid="{00000000-0005-0000-0000-000093960000}"/>
    <cellStyle name="Heading 3 2 2 3_Essbase BS Tax Accounts EOY" xfId="38694" xr:uid="{00000000-0005-0000-0000-000094960000}"/>
    <cellStyle name="Heading 3 2 2 4" xfId="38695" xr:uid="{00000000-0005-0000-0000-000095960000}"/>
    <cellStyle name="Heading 3 2 2 4 2" xfId="38696" xr:uid="{00000000-0005-0000-0000-000096960000}"/>
    <cellStyle name="Heading 3 2 2 4 2 2" xfId="38697" xr:uid="{00000000-0005-0000-0000-000097960000}"/>
    <cellStyle name="Heading 3 2 2 4 2_Essbase BS Tax Accounts EOY" xfId="38698" xr:uid="{00000000-0005-0000-0000-000098960000}"/>
    <cellStyle name="Heading 3 2 2 4_Essbase BS Tax Accounts EOY" xfId="38699" xr:uid="{00000000-0005-0000-0000-000099960000}"/>
    <cellStyle name="Heading 3 2 2 5" xfId="38700" xr:uid="{00000000-0005-0000-0000-00009A960000}"/>
    <cellStyle name="Heading 3 2 2 5 2" xfId="38701" xr:uid="{00000000-0005-0000-0000-00009B960000}"/>
    <cellStyle name="Heading 3 2 2 5_Essbase BS Tax Accounts EOY" xfId="38702" xr:uid="{00000000-0005-0000-0000-00009C960000}"/>
    <cellStyle name="Heading 3 2 2 6" xfId="38703" xr:uid="{00000000-0005-0000-0000-00009D960000}"/>
    <cellStyle name="Heading 3 2 2 7" xfId="38704" xr:uid="{00000000-0005-0000-0000-00009E960000}"/>
    <cellStyle name="Heading 3 2 2 8" xfId="38705" xr:uid="{00000000-0005-0000-0000-00009F960000}"/>
    <cellStyle name="Heading 3 2 2 9" xfId="38706" xr:uid="{00000000-0005-0000-0000-0000A0960000}"/>
    <cellStyle name="Heading 3 2 2_Basis Info" xfId="38707" xr:uid="{00000000-0005-0000-0000-0000A1960000}"/>
    <cellStyle name="Heading 3 2 3" xfId="38708" xr:uid="{00000000-0005-0000-0000-0000A2960000}"/>
    <cellStyle name="Heading 3 2 3 2" xfId="38709" xr:uid="{00000000-0005-0000-0000-0000A3960000}"/>
    <cellStyle name="Heading 3 2 3 2 2" xfId="38710" xr:uid="{00000000-0005-0000-0000-0000A4960000}"/>
    <cellStyle name="Heading 3 2 3 2 2 2" xfId="38711" xr:uid="{00000000-0005-0000-0000-0000A5960000}"/>
    <cellStyle name="Heading 3 2 3 2 2_Essbase BS Tax Accounts EOY" xfId="38712" xr:uid="{00000000-0005-0000-0000-0000A6960000}"/>
    <cellStyle name="Heading 3 2 3 2 3" xfId="38713" xr:uid="{00000000-0005-0000-0000-0000A7960000}"/>
    <cellStyle name="Heading 3 2 3 2_Essbase BS Tax Accounts EOY" xfId="38714" xr:uid="{00000000-0005-0000-0000-0000A8960000}"/>
    <cellStyle name="Heading 3 2 3 3" xfId="38715" xr:uid="{00000000-0005-0000-0000-0000A9960000}"/>
    <cellStyle name="Heading 3 2 3 3 2" xfId="38716" xr:uid="{00000000-0005-0000-0000-0000AA960000}"/>
    <cellStyle name="Heading 3 2 3 3 2 2" xfId="38717" xr:uid="{00000000-0005-0000-0000-0000AB960000}"/>
    <cellStyle name="Heading 3 2 3 3 2_Essbase BS Tax Accounts EOY" xfId="38718" xr:uid="{00000000-0005-0000-0000-0000AC960000}"/>
    <cellStyle name="Heading 3 2 3 3 3" xfId="38719" xr:uid="{00000000-0005-0000-0000-0000AD960000}"/>
    <cellStyle name="Heading 3 2 3 3_Essbase BS Tax Accounts EOY" xfId="38720" xr:uid="{00000000-0005-0000-0000-0000AE960000}"/>
    <cellStyle name="Heading 3 2 3 4" xfId="38721" xr:uid="{00000000-0005-0000-0000-0000AF960000}"/>
    <cellStyle name="Heading 3 2 3 4 2" xfId="38722" xr:uid="{00000000-0005-0000-0000-0000B0960000}"/>
    <cellStyle name="Heading 3 2 3 4 2 2" xfId="38723" xr:uid="{00000000-0005-0000-0000-0000B1960000}"/>
    <cellStyle name="Heading 3 2 3 4 2_Essbase BS Tax Accounts EOY" xfId="38724" xr:uid="{00000000-0005-0000-0000-0000B2960000}"/>
    <cellStyle name="Heading 3 2 3 4 3" xfId="38725" xr:uid="{00000000-0005-0000-0000-0000B3960000}"/>
    <cellStyle name="Heading 3 2 3 4 4" xfId="38726" xr:uid="{00000000-0005-0000-0000-0000B4960000}"/>
    <cellStyle name="Heading 3 2 3 4_Essbase BS Tax Accounts EOY" xfId="38727" xr:uid="{00000000-0005-0000-0000-0000B5960000}"/>
    <cellStyle name="Heading 3 2 3 5" xfId="38728" xr:uid="{00000000-0005-0000-0000-0000B6960000}"/>
    <cellStyle name="Heading 3 2 3 5 2" xfId="38729" xr:uid="{00000000-0005-0000-0000-0000B7960000}"/>
    <cellStyle name="Heading 3 2 3 5_Essbase BS Tax Accounts EOY" xfId="38730" xr:uid="{00000000-0005-0000-0000-0000B8960000}"/>
    <cellStyle name="Heading 3 2 3 6" xfId="38731" xr:uid="{00000000-0005-0000-0000-0000B9960000}"/>
    <cellStyle name="Heading 3 2 3 6 2" xfId="38732" xr:uid="{00000000-0005-0000-0000-0000BA960000}"/>
    <cellStyle name="Heading 3 2 3 6_Essbase BS Tax Accounts EOY" xfId="38733" xr:uid="{00000000-0005-0000-0000-0000BB960000}"/>
    <cellStyle name="Heading 3 2 3 7" xfId="38734" xr:uid="{00000000-0005-0000-0000-0000BC960000}"/>
    <cellStyle name="Heading 3 2 3 8" xfId="38735" xr:uid="{00000000-0005-0000-0000-0000BD960000}"/>
    <cellStyle name="Heading 3 2 3 9" xfId="38736" xr:uid="{00000000-0005-0000-0000-0000BE960000}"/>
    <cellStyle name="Heading 3 2 3_Basis Info" xfId="38737" xr:uid="{00000000-0005-0000-0000-0000BF960000}"/>
    <cellStyle name="Heading 3 2 4" xfId="38738" xr:uid="{00000000-0005-0000-0000-0000C0960000}"/>
    <cellStyle name="Heading 3 2 4 2" xfId="38739" xr:uid="{00000000-0005-0000-0000-0000C1960000}"/>
    <cellStyle name="Heading 3 2 4 2 2" xfId="38740" xr:uid="{00000000-0005-0000-0000-0000C2960000}"/>
    <cellStyle name="Heading 3 2 4 2_Essbase BS Tax Accounts EOY" xfId="38741" xr:uid="{00000000-0005-0000-0000-0000C3960000}"/>
    <cellStyle name="Heading 3 2 4 3" xfId="38742" xr:uid="{00000000-0005-0000-0000-0000C4960000}"/>
    <cellStyle name="Heading 3 2 4 4" xfId="38743" xr:uid="{00000000-0005-0000-0000-0000C5960000}"/>
    <cellStyle name="Heading 3 2 4_Essbase BS Tax Accounts EOY" xfId="38744" xr:uid="{00000000-0005-0000-0000-0000C6960000}"/>
    <cellStyle name="Heading 3 2 5" xfId="38745" xr:uid="{00000000-0005-0000-0000-0000C7960000}"/>
    <cellStyle name="Heading 3 2 5 2" xfId="38746" xr:uid="{00000000-0005-0000-0000-0000C8960000}"/>
    <cellStyle name="Heading 3 2 5 3" xfId="38747" xr:uid="{00000000-0005-0000-0000-0000C9960000}"/>
    <cellStyle name="Heading 3 2 5_Essbase BS Tax Accounts EOY" xfId="38748" xr:uid="{00000000-0005-0000-0000-0000CA960000}"/>
    <cellStyle name="Heading 3 2 6" xfId="38749" xr:uid="{00000000-0005-0000-0000-0000CB960000}"/>
    <cellStyle name="Heading 3 2 6 2" xfId="38750" xr:uid="{00000000-0005-0000-0000-0000CC960000}"/>
    <cellStyle name="Heading 3 2 7" xfId="38751" xr:uid="{00000000-0005-0000-0000-0000CD960000}"/>
    <cellStyle name="Heading 3 2 7 2" xfId="38752" xr:uid="{00000000-0005-0000-0000-0000CE960000}"/>
    <cellStyle name="Heading 3 2 8" xfId="38753" xr:uid="{00000000-0005-0000-0000-0000CF960000}"/>
    <cellStyle name="Heading 3 2 9" xfId="38754" xr:uid="{00000000-0005-0000-0000-0000D0960000}"/>
    <cellStyle name="Heading 3 2_10-1 BS" xfId="38755" xr:uid="{00000000-0005-0000-0000-0000D1960000}"/>
    <cellStyle name="Heading 3 20" xfId="38756" xr:uid="{00000000-0005-0000-0000-0000D2960000}"/>
    <cellStyle name="Heading 3 20 2" xfId="38757" xr:uid="{00000000-0005-0000-0000-0000D3960000}"/>
    <cellStyle name="Heading 3 20 2 2" xfId="38758" xr:uid="{00000000-0005-0000-0000-0000D4960000}"/>
    <cellStyle name="Heading 3 20 2 2 2" xfId="38759" xr:uid="{00000000-0005-0000-0000-0000D5960000}"/>
    <cellStyle name="Heading 3 20 2 2_Essbase BS Tax Accounts EOY" xfId="38760" xr:uid="{00000000-0005-0000-0000-0000D6960000}"/>
    <cellStyle name="Heading 3 20 2 3" xfId="38761" xr:uid="{00000000-0005-0000-0000-0000D7960000}"/>
    <cellStyle name="Heading 3 20 2_Essbase BS Tax Accounts EOY" xfId="38762" xr:uid="{00000000-0005-0000-0000-0000D8960000}"/>
    <cellStyle name="Heading 3 20 3" xfId="38763" xr:uid="{00000000-0005-0000-0000-0000D9960000}"/>
    <cellStyle name="Heading 3 20 3 2" xfId="38764" xr:uid="{00000000-0005-0000-0000-0000DA960000}"/>
    <cellStyle name="Heading 3 20 3 2 2" xfId="38765" xr:uid="{00000000-0005-0000-0000-0000DB960000}"/>
    <cellStyle name="Heading 3 20 3 2_Essbase BS Tax Accounts EOY" xfId="38766" xr:uid="{00000000-0005-0000-0000-0000DC960000}"/>
    <cellStyle name="Heading 3 20 3 3" xfId="38767" xr:uid="{00000000-0005-0000-0000-0000DD960000}"/>
    <cellStyle name="Heading 3 20 3_Essbase BS Tax Accounts EOY" xfId="38768" xr:uid="{00000000-0005-0000-0000-0000DE960000}"/>
    <cellStyle name="Heading 3 20 4" xfId="38769" xr:uid="{00000000-0005-0000-0000-0000DF960000}"/>
    <cellStyle name="Heading 3 20 4 2" xfId="38770" xr:uid="{00000000-0005-0000-0000-0000E0960000}"/>
    <cellStyle name="Heading 3 20 4_Essbase BS Tax Accounts EOY" xfId="38771" xr:uid="{00000000-0005-0000-0000-0000E1960000}"/>
    <cellStyle name="Heading 3 20 5" xfId="38772" xr:uid="{00000000-0005-0000-0000-0000E2960000}"/>
    <cellStyle name="Heading 3 20_Essbase BS Tax Accounts EOY" xfId="38773" xr:uid="{00000000-0005-0000-0000-0000E3960000}"/>
    <cellStyle name="Heading 3 21" xfId="38774" xr:uid="{00000000-0005-0000-0000-0000E4960000}"/>
    <cellStyle name="Heading 3 21 2" xfId="38775" xr:uid="{00000000-0005-0000-0000-0000E5960000}"/>
    <cellStyle name="Heading 3 21 2 2" xfId="38776" xr:uid="{00000000-0005-0000-0000-0000E6960000}"/>
    <cellStyle name="Heading 3 21 2 2 2" xfId="38777" xr:uid="{00000000-0005-0000-0000-0000E7960000}"/>
    <cellStyle name="Heading 3 21 2 2_Essbase BS Tax Accounts EOY" xfId="38778" xr:uid="{00000000-0005-0000-0000-0000E8960000}"/>
    <cellStyle name="Heading 3 21 2 3" xfId="38779" xr:uid="{00000000-0005-0000-0000-0000E9960000}"/>
    <cellStyle name="Heading 3 21 2_Essbase BS Tax Accounts EOY" xfId="38780" xr:uid="{00000000-0005-0000-0000-0000EA960000}"/>
    <cellStyle name="Heading 3 21 3" xfId="38781" xr:uid="{00000000-0005-0000-0000-0000EB960000}"/>
    <cellStyle name="Heading 3 21 3 2" xfId="38782" xr:uid="{00000000-0005-0000-0000-0000EC960000}"/>
    <cellStyle name="Heading 3 21 3 2 2" xfId="38783" xr:uid="{00000000-0005-0000-0000-0000ED960000}"/>
    <cellStyle name="Heading 3 21 3 2_Essbase BS Tax Accounts EOY" xfId="38784" xr:uid="{00000000-0005-0000-0000-0000EE960000}"/>
    <cellStyle name="Heading 3 21 3 3" xfId="38785" xr:uid="{00000000-0005-0000-0000-0000EF960000}"/>
    <cellStyle name="Heading 3 21 3_Essbase BS Tax Accounts EOY" xfId="38786" xr:uid="{00000000-0005-0000-0000-0000F0960000}"/>
    <cellStyle name="Heading 3 21 4" xfId="38787" xr:uid="{00000000-0005-0000-0000-0000F1960000}"/>
    <cellStyle name="Heading 3 21 4 2" xfId="38788" xr:uid="{00000000-0005-0000-0000-0000F2960000}"/>
    <cellStyle name="Heading 3 21 4_Essbase BS Tax Accounts EOY" xfId="38789" xr:uid="{00000000-0005-0000-0000-0000F3960000}"/>
    <cellStyle name="Heading 3 21 5" xfId="38790" xr:uid="{00000000-0005-0000-0000-0000F4960000}"/>
    <cellStyle name="Heading 3 21_Essbase BS Tax Accounts EOY" xfId="38791" xr:uid="{00000000-0005-0000-0000-0000F5960000}"/>
    <cellStyle name="Heading 3 22" xfId="38792" xr:uid="{00000000-0005-0000-0000-0000F6960000}"/>
    <cellStyle name="Heading 3 22 2" xfId="38793" xr:uid="{00000000-0005-0000-0000-0000F7960000}"/>
    <cellStyle name="Heading 3 22 2 2" xfId="38794" xr:uid="{00000000-0005-0000-0000-0000F8960000}"/>
    <cellStyle name="Heading 3 22 2 2 2" xfId="38795" xr:uid="{00000000-0005-0000-0000-0000F9960000}"/>
    <cellStyle name="Heading 3 22 2 2_Essbase BS Tax Accounts EOY" xfId="38796" xr:uid="{00000000-0005-0000-0000-0000FA960000}"/>
    <cellStyle name="Heading 3 22 2 3" xfId="38797" xr:uid="{00000000-0005-0000-0000-0000FB960000}"/>
    <cellStyle name="Heading 3 22 2_Essbase BS Tax Accounts EOY" xfId="38798" xr:uid="{00000000-0005-0000-0000-0000FC960000}"/>
    <cellStyle name="Heading 3 22 3" xfId="38799" xr:uid="{00000000-0005-0000-0000-0000FD960000}"/>
    <cellStyle name="Heading 3 22 3 2" xfId="38800" xr:uid="{00000000-0005-0000-0000-0000FE960000}"/>
    <cellStyle name="Heading 3 22 3 2 2" xfId="38801" xr:uid="{00000000-0005-0000-0000-0000FF960000}"/>
    <cellStyle name="Heading 3 22 3 2_Essbase BS Tax Accounts EOY" xfId="38802" xr:uid="{00000000-0005-0000-0000-000000970000}"/>
    <cellStyle name="Heading 3 22 3 3" xfId="38803" xr:uid="{00000000-0005-0000-0000-000001970000}"/>
    <cellStyle name="Heading 3 22 3_Essbase BS Tax Accounts EOY" xfId="38804" xr:uid="{00000000-0005-0000-0000-000002970000}"/>
    <cellStyle name="Heading 3 22 4" xfId="38805" xr:uid="{00000000-0005-0000-0000-000003970000}"/>
    <cellStyle name="Heading 3 22 4 2" xfId="38806" xr:uid="{00000000-0005-0000-0000-000004970000}"/>
    <cellStyle name="Heading 3 22 4_Essbase BS Tax Accounts EOY" xfId="38807" xr:uid="{00000000-0005-0000-0000-000005970000}"/>
    <cellStyle name="Heading 3 22 5" xfId="38808" xr:uid="{00000000-0005-0000-0000-000006970000}"/>
    <cellStyle name="Heading 3 22_Essbase BS Tax Accounts EOY" xfId="38809" xr:uid="{00000000-0005-0000-0000-000007970000}"/>
    <cellStyle name="Heading 3 23" xfId="38810" xr:uid="{00000000-0005-0000-0000-000008970000}"/>
    <cellStyle name="Heading 3 23 2" xfId="38811" xr:uid="{00000000-0005-0000-0000-000009970000}"/>
    <cellStyle name="Heading 3 23 2 2" xfId="38812" xr:uid="{00000000-0005-0000-0000-00000A970000}"/>
    <cellStyle name="Heading 3 23 2 2 2" xfId="38813" xr:uid="{00000000-0005-0000-0000-00000B970000}"/>
    <cellStyle name="Heading 3 23 2 2_Essbase BS Tax Accounts EOY" xfId="38814" xr:uid="{00000000-0005-0000-0000-00000C970000}"/>
    <cellStyle name="Heading 3 23 2 3" xfId="38815" xr:uid="{00000000-0005-0000-0000-00000D970000}"/>
    <cellStyle name="Heading 3 23 2_Essbase BS Tax Accounts EOY" xfId="38816" xr:uid="{00000000-0005-0000-0000-00000E970000}"/>
    <cellStyle name="Heading 3 23 3" xfId="38817" xr:uid="{00000000-0005-0000-0000-00000F970000}"/>
    <cellStyle name="Heading 3 23 3 2" xfId="38818" xr:uid="{00000000-0005-0000-0000-000010970000}"/>
    <cellStyle name="Heading 3 23 3 2 2" xfId="38819" xr:uid="{00000000-0005-0000-0000-000011970000}"/>
    <cellStyle name="Heading 3 23 3 2_Essbase BS Tax Accounts EOY" xfId="38820" xr:uid="{00000000-0005-0000-0000-000012970000}"/>
    <cellStyle name="Heading 3 23 3 3" xfId="38821" xr:uid="{00000000-0005-0000-0000-000013970000}"/>
    <cellStyle name="Heading 3 23 3_Essbase BS Tax Accounts EOY" xfId="38822" xr:uid="{00000000-0005-0000-0000-000014970000}"/>
    <cellStyle name="Heading 3 23 4" xfId="38823" xr:uid="{00000000-0005-0000-0000-000015970000}"/>
    <cellStyle name="Heading 3 23 4 2" xfId="38824" xr:uid="{00000000-0005-0000-0000-000016970000}"/>
    <cellStyle name="Heading 3 23 4 2 2" xfId="38825" xr:uid="{00000000-0005-0000-0000-000017970000}"/>
    <cellStyle name="Heading 3 23 4 2_Essbase BS Tax Accounts EOY" xfId="38826" xr:uid="{00000000-0005-0000-0000-000018970000}"/>
    <cellStyle name="Heading 3 23 4 3" xfId="38827" xr:uid="{00000000-0005-0000-0000-000019970000}"/>
    <cellStyle name="Heading 3 23 4_Essbase BS Tax Accounts EOY" xfId="38828" xr:uid="{00000000-0005-0000-0000-00001A970000}"/>
    <cellStyle name="Heading 3 23 5" xfId="38829" xr:uid="{00000000-0005-0000-0000-00001B970000}"/>
    <cellStyle name="Heading 3 23 5 2" xfId="38830" xr:uid="{00000000-0005-0000-0000-00001C970000}"/>
    <cellStyle name="Heading 3 23 5_Essbase BS Tax Accounts EOY" xfId="38831" xr:uid="{00000000-0005-0000-0000-00001D970000}"/>
    <cellStyle name="Heading 3 23 6" xfId="38832" xr:uid="{00000000-0005-0000-0000-00001E970000}"/>
    <cellStyle name="Heading 3 23_Essbase BS Tax Accounts EOY" xfId="38833" xr:uid="{00000000-0005-0000-0000-00001F970000}"/>
    <cellStyle name="Heading 3 24" xfId="38834" xr:uid="{00000000-0005-0000-0000-000020970000}"/>
    <cellStyle name="Heading 3 24 2" xfId="38835" xr:uid="{00000000-0005-0000-0000-000021970000}"/>
    <cellStyle name="Heading 3 24 2 2" xfId="38836" xr:uid="{00000000-0005-0000-0000-000022970000}"/>
    <cellStyle name="Heading 3 24 2 2 2" xfId="38837" xr:uid="{00000000-0005-0000-0000-000023970000}"/>
    <cellStyle name="Heading 3 24 2 2 2 2" xfId="38838" xr:uid="{00000000-0005-0000-0000-000024970000}"/>
    <cellStyle name="Heading 3 24 2 2 2_Essbase BS Tax Accounts EOY" xfId="38839" xr:uid="{00000000-0005-0000-0000-000025970000}"/>
    <cellStyle name="Heading 3 24 2 2_Essbase BS Tax Accounts EOY" xfId="38840" xr:uid="{00000000-0005-0000-0000-000026970000}"/>
    <cellStyle name="Heading 3 24 2 3" xfId="38841" xr:uid="{00000000-0005-0000-0000-000027970000}"/>
    <cellStyle name="Heading 3 24 2 3 2" xfId="38842" xr:uid="{00000000-0005-0000-0000-000028970000}"/>
    <cellStyle name="Heading 3 24 2 3_Essbase BS Tax Accounts EOY" xfId="38843" xr:uid="{00000000-0005-0000-0000-000029970000}"/>
    <cellStyle name="Heading 3 24 2 4" xfId="38844" xr:uid="{00000000-0005-0000-0000-00002A970000}"/>
    <cellStyle name="Heading 3 24 2 5" xfId="38845" xr:uid="{00000000-0005-0000-0000-00002B970000}"/>
    <cellStyle name="Heading 3 24 2 6" xfId="38846" xr:uid="{00000000-0005-0000-0000-00002C970000}"/>
    <cellStyle name="Heading 3 24 2 7" xfId="38847" xr:uid="{00000000-0005-0000-0000-00002D970000}"/>
    <cellStyle name="Heading 3 24 2 8" xfId="38848" xr:uid="{00000000-0005-0000-0000-00002E970000}"/>
    <cellStyle name="Heading 3 24 2_Essbase BS Tax Accounts EOY" xfId="38849" xr:uid="{00000000-0005-0000-0000-00002F970000}"/>
    <cellStyle name="Heading 3 24 3" xfId="38850" xr:uid="{00000000-0005-0000-0000-000030970000}"/>
    <cellStyle name="Heading 3 24 3 2" xfId="38851" xr:uid="{00000000-0005-0000-0000-000031970000}"/>
    <cellStyle name="Heading 3 24 3 2 2" xfId="38852" xr:uid="{00000000-0005-0000-0000-000032970000}"/>
    <cellStyle name="Heading 3 24 3 2_Essbase BS Tax Accounts EOY" xfId="38853" xr:uid="{00000000-0005-0000-0000-000033970000}"/>
    <cellStyle name="Heading 3 24 3 3" xfId="38854" xr:uid="{00000000-0005-0000-0000-000034970000}"/>
    <cellStyle name="Heading 3 24 3 4" xfId="38855" xr:uid="{00000000-0005-0000-0000-000035970000}"/>
    <cellStyle name="Heading 3 24 3_Essbase BS Tax Accounts EOY" xfId="38856" xr:uid="{00000000-0005-0000-0000-000036970000}"/>
    <cellStyle name="Heading 3 24 4" xfId="38857" xr:uid="{00000000-0005-0000-0000-000037970000}"/>
    <cellStyle name="Heading 3 24 4 2" xfId="38858" xr:uid="{00000000-0005-0000-0000-000038970000}"/>
    <cellStyle name="Heading 3 24 4_Essbase BS Tax Accounts EOY" xfId="38859" xr:uid="{00000000-0005-0000-0000-000039970000}"/>
    <cellStyle name="Heading 3 24 5" xfId="38860" xr:uid="{00000000-0005-0000-0000-00003A970000}"/>
    <cellStyle name="Heading 3 24 5 2" xfId="38861" xr:uid="{00000000-0005-0000-0000-00003B970000}"/>
    <cellStyle name="Heading 3 24 5_Essbase BS Tax Accounts EOY" xfId="38862" xr:uid="{00000000-0005-0000-0000-00003C970000}"/>
    <cellStyle name="Heading 3 24 6" xfId="38863" xr:uid="{00000000-0005-0000-0000-00003D970000}"/>
    <cellStyle name="Heading 3 24 7" xfId="38864" xr:uid="{00000000-0005-0000-0000-00003E970000}"/>
    <cellStyle name="Heading 3 24 8" xfId="38865" xr:uid="{00000000-0005-0000-0000-00003F970000}"/>
    <cellStyle name="Heading 3 24_Basis Detail" xfId="38866" xr:uid="{00000000-0005-0000-0000-000040970000}"/>
    <cellStyle name="Heading 3 25" xfId="38867" xr:uid="{00000000-0005-0000-0000-000041970000}"/>
    <cellStyle name="Heading 3 25 2" xfId="38868" xr:uid="{00000000-0005-0000-0000-000042970000}"/>
    <cellStyle name="Heading 3 25 2 2" xfId="38869" xr:uid="{00000000-0005-0000-0000-000043970000}"/>
    <cellStyle name="Heading 3 25 2 2 2" xfId="38870" xr:uid="{00000000-0005-0000-0000-000044970000}"/>
    <cellStyle name="Heading 3 25 2 2_Essbase BS Tax Accounts EOY" xfId="38871" xr:uid="{00000000-0005-0000-0000-000045970000}"/>
    <cellStyle name="Heading 3 25 2 3" xfId="38872" xr:uid="{00000000-0005-0000-0000-000046970000}"/>
    <cellStyle name="Heading 3 25 2 4" xfId="38873" xr:uid="{00000000-0005-0000-0000-000047970000}"/>
    <cellStyle name="Heading 3 25 2 5" xfId="38874" xr:uid="{00000000-0005-0000-0000-000048970000}"/>
    <cellStyle name="Heading 3 25 2_Essbase BS Tax Accounts EOY" xfId="38875" xr:uid="{00000000-0005-0000-0000-000049970000}"/>
    <cellStyle name="Heading 3 25 3" xfId="38876" xr:uid="{00000000-0005-0000-0000-00004A970000}"/>
    <cellStyle name="Heading 3 25 3 2" xfId="38877" xr:uid="{00000000-0005-0000-0000-00004B970000}"/>
    <cellStyle name="Heading 3 25 3 2 2" xfId="38878" xr:uid="{00000000-0005-0000-0000-00004C970000}"/>
    <cellStyle name="Heading 3 25 3 2_Essbase BS Tax Accounts EOY" xfId="38879" xr:uid="{00000000-0005-0000-0000-00004D970000}"/>
    <cellStyle name="Heading 3 25 3 3" xfId="38880" xr:uid="{00000000-0005-0000-0000-00004E970000}"/>
    <cellStyle name="Heading 3 25 3 4" xfId="38881" xr:uid="{00000000-0005-0000-0000-00004F970000}"/>
    <cellStyle name="Heading 3 25 3_Essbase BS Tax Accounts EOY" xfId="38882" xr:uid="{00000000-0005-0000-0000-000050970000}"/>
    <cellStyle name="Heading 3 25 4" xfId="38883" xr:uid="{00000000-0005-0000-0000-000051970000}"/>
    <cellStyle name="Heading 3 25 4 2" xfId="38884" xr:uid="{00000000-0005-0000-0000-000052970000}"/>
    <cellStyle name="Heading 3 25 4_Essbase BS Tax Accounts EOY" xfId="38885" xr:uid="{00000000-0005-0000-0000-000053970000}"/>
    <cellStyle name="Heading 3 25 5" xfId="38886" xr:uid="{00000000-0005-0000-0000-000054970000}"/>
    <cellStyle name="Heading 3 25 6" xfId="38887" xr:uid="{00000000-0005-0000-0000-000055970000}"/>
    <cellStyle name="Heading 3 25 7" xfId="38888" xr:uid="{00000000-0005-0000-0000-000056970000}"/>
    <cellStyle name="Heading 3 25_Essbase BS Tax Accounts EOY" xfId="38889" xr:uid="{00000000-0005-0000-0000-000057970000}"/>
    <cellStyle name="Heading 3 26" xfId="38890" xr:uid="{00000000-0005-0000-0000-000058970000}"/>
    <cellStyle name="Heading 3 26 2" xfId="38891" xr:uid="{00000000-0005-0000-0000-000059970000}"/>
    <cellStyle name="Heading 3 26 2 2" xfId="38892" xr:uid="{00000000-0005-0000-0000-00005A970000}"/>
    <cellStyle name="Heading 3 26 2 2 2" xfId="38893" xr:uid="{00000000-0005-0000-0000-00005B970000}"/>
    <cellStyle name="Heading 3 26 2 2_Essbase BS Tax Accounts EOY" xfId="38894" xr:uid="{00000000-0005-0000-0000-00005C970000}"/>
    <cellStyle name="Heading 3 26 2 3" xfId="38895" xr:uid="{00000000-0005-0000-0000-00005D970000}"/>
    <cellStyle name="Heading 3 26 2_Essbase BS Tax Accounts EOY" xfId="38896" xr:uid="{00000000-0005-0000-0000-00005E970000}"/>
    <cellStyle name="Heading 3 26 3" xfId="38897" xr:uid="{00000000-0005-0000-0000-00005F970000}"/>
    <cellStyle name="Heading 3 26 3 2" xfId="38898" xr:uid="{00000000-0005-0000-0000-000060970000}"/>
    <cellStyle name="Heading 3 26 3_Essbase BS Tax Accounts EOY" xfId="38899" xr:uid="{00000000-0005-0000-0000-000061970000}"/>
    <cellStyle name="Heading 3 26 4" xfId="38900" xr:uid="{00000000-0005-0000-0000-000062970000}"/>
    <cellStyle name="Heading 3 26 5" xfId="38901" xr:uid="{00000000-0005-0000-0000-000063970000}"/>
    <cellStyle name="Heading 3 26 6" xfId="38902" xr:uid="{00000000-0005-0000-0000-000064970000}"/>
    <cellStyle name="Heading 3 26 7" xfId="38903" xr:uid="{00000000-0005-0000-0000-000065970000}"/>
    <cellStyle name="Heading 3 26_Essbase BS Tax Accounts EOY" xfId="38904" xr:uid="{00000000-0005-0000-0000-000066970000}"/>
    <cellStyle name="Heading 3 27" xfId="38905" xr:uid="{00000000-0005-0000-0000-000067970000}"/>
    <cellStyle name="Heading 3 27 2" xfId="38906" xr:uid="{00000000-0005-0000-0000-000068970000}"/>
    <cellStyle name="Heading 3 27 2 2" xfId="38907" xr:uid="{00000000-0005-0000-0000-000069970000}"/>
    <cellStyle name="Heading 3 27 2 2 2" xfId="38908" xr:uid="{00000000-0005-0000-0000-00006A970000}"/>
    <cellStyle name="Heading 3 27 2 2_Essbase BS Tax Accounts EOY" xfId="38909" xr:uid="{00000000-0005-0000-0000-00006B970000}"/>
    <cellStyle name="Heading 3 27 2_Essbase BS Tax Accounts EOY" xfId="38910" xr:uid="{00000000-0005-0000-0000-00006C970000}"/>
    <cellStyle name="Heading 3 27 3" xfId="38911" xr:uid="{00000000-0005-0000-0000-00006D970000}"/>
    <cellStyle name="Heading 3 27 3 2" xfId="38912" xr:uid="{00000000-0005-0000-0000-00006E970000}"/>
    <cellStyle name="Heading 3 27 3_Essbase BS Tax Accounts EOY" xfId="38913" xr:uid="{00000000-0005-0000-0000-00006F970000}"/>
    <cellStyle name="Heading 3 27 4" xfId="38914" xr:uid="{00000000-0005-0000-0000-000070970000}"/>
    <cellStyle name="Heading 3 27 5" xfId="38915" xr:uid="{00000000-0005-0000-0000-000071970000}"/>
    <cellStyle name="Heading 3 27 6" xfId="38916" xr:uid="{00000000-0005-0000-0000-000072970000}"/>
    <cellStyle name="Heading 3 27_Essbase BS Tax Accounts EOY" xfId="38917" xr:uid="{00000000-0005-0000-0000-000073970000}"/>
    <cellStyle name="Heading 3 28" xfId="38918" xr:uid="{00000000-0005-0000-0000-000074970000}"/>
    <cellStyle name="Heading 3 28 2" xfId="38919" xr:uid="{00000000-0005-0000-0000-000075970000}"/>
    <cellStyle name="Heading 3 28 2 2" xfId="38920" xr:uid="{00000000-0005-0000-0000-000076970000}"/>
    <cellStyle name="Heading 3 28 2_Essbase BS Tax Accounts EOY" xfId="38921" xr:uid="{00000000-0005-0000-0000-000077970000}"/>
    <cellStyle name="Heading 3 28_Essbase BS Tax Accounts EOY" xfId="38922" xr:uid="{00000000-0005-0000-0000-000078970000}"/>
    <cellStyle name="Heading 3 29" xfId="38923" xr:uid="{00000000-0005-0000-0000-000079970000}"/>
    <cellStyle name="Heading 3 29 2" xfId="38924" xr:uid="{00000000-0005-0000-0000-00007A970000}"/>
    <cellStyle name="Heading 3 29 2 2" xfId="38925" xr:uid="{00000000-0005-0000-0000-00007B970000}"/>
    <cellStyle name="Heading 3 29 2_Essbase BS Tax Accounts EOY" xfId="38926" xr:uid="{00000000-0005-0000-0000-00007C970000}"/>
    <cellStyle name="Heading 3 29_Essbase BS Tax Accounts EOY" xfId="38927" xr:uid="{00000000-0005-0000-0000-00007D970000}"/>
    <cellStyle name="Heading 3 3" xfId="38928" xr:uid="{00000000-0005-0000-0000-00007E970000}"/>
    <cellStyle name="Heading 3 3 2" xfId="38929" xr:uid="{00000000-0005-0000-0000-00007F970000}"/>
    <cellStyle name="Heading 3 3 2 2" xfId="38930" xr:uid="{00000000-0005-0000-0000-000080970000}"/>
    <cellStyle name="Heading 3 3 2 2 2" xfId="38931" xr:uid="{00000000-0005-0000-0000-000081970000}"/>
    <cellStyle name="Heading 3 3 2 2 2 2" xfId="38932" xr:uid="{00000000-0005-0000-0000-000082970000}"/>
    <cellStyle name="Heading 3 3 2 2 2_Essbase BS Tax Accounts EOY" xfId="38933" xr:uid="{00000000-0005-0000-0000-000083970000}"/>
    <cellStyle name="Heading 3 3 2 2_Essbase BS Tax Accounts EOY" xfId="38934" xr:uid="{00000000-0005-0000-0000-000084970000}"/>
    <cellStyle name="Heading 3 3 2 3" xfId="38935" xr:uid="{00000000-0005-0000-0000-000085970000}"/>
    <cellStyle name="Heading 3 3 2 3 2" xfId="38936" xr:uid="{00000000-0005-0000-0000-000086970000}"/>
    <cellStyle name="Heading 3 3 2 3 2 2" xfId="38937" xr:uid="{00000000-0005-0000-0000-000087970000}"/>
    <cellStyle name="Heading 3 3 2 3 2_Essbase BS Tax Accounts EOY" xfId="38938" xr:uid="{00000000-0005-0000-0000-000088970000}"/>
    <cellStyle name="Heading 3 3 2 3_Essbase BS Tax Accounts EOY" xfId="38939" xr:uid="{00000000-0005-0000-0000-000089970000}"/>
    <cellStyle name="Heading 3 3 2 4" xfId="38940" xr:uid="{00000000-0005-0000-0000-00008A970000}"/>
    <cellStyle name="Heading 3 3 2 4 2" xfId="38941" xr:uid="{00000000-0005-0000-0000-00008B970000}"/>
    <cellStyle name="Heading 3 3 2 4_Essbase BS Tax Accounts EOY" xfId="38942" xr:uid="{00000000-0005-0000-0000-00008C970000}"/>
    <cellStyle name="Heading 3 3 2 5" xfId="38943" xr:uid="{00000000-0005-0000-0000-00008D970000}"/>
    <cellStyle name="Heading 3 3 2 6" xfId="38944" xr:uid="{00000000-0005-0000-0000-00008E970000}"/>
    <cellStyle name="Heading 3 3 2 7" xfId="38945" xr:uid="{00000000-0005-0000-0000-00008F970000}"/>
    <cellStyle name="Heading 3 3 2_Essbase BS Tax Accounts EOY" xfId="38946" xr:uid="{00000000-0005-0000-0000-000090970000}"/>
    <cellStyle name="Heading 3 3 3" xfId="38947" xr:uid="{00000000-0005-0000-0000-000091970000}"/>
    <cellStyle name="Heading 3 3 3 2" xfId="38948" xr:uid="{00000000-0005-0000-0000-000092970000}"/>
    <cellStyle name="Heading 3 3 3 2 2" xfId="38949" xr:uid="{00000000-0005-0000-0000-000093970000}"/>
    <cellStyle name="Heading 3 3 3 2_Essbase BS Tax Accounts EOY" xfId="38950" xr:uid="{00000000-0005-0000-0000-000094970000}"/>
    <cellStyle name="Heading 3 3 3 3" xfId="38951" xr:uid="{00000000-0005-0000-0000-000095970000}"/>
    <cellStyle name="Heading 3 3 3_Essbase BS Tax Accounts EOY" xfId="38952" xr:uid="{00000000-0005-0000-0000-000096970000}"/>
    <cellStyle name="Heading 3 3 4" xfId="38953" xr:uid="{00000000-0005-0000-0000-000097970000}"/>
    <cellStyle name="Heading 3 3 4 2" xfId="38954" xr:uid="{00000000-0005-0000-0000-000098970000}"/>
    <cellStyle name="Heading 3 3 4_Essbase BS Tax Accounts EOY" xfId="38955" xr:uid="{00000000-0005-0000-0000-000099970000}"/>
    <cellStyle name="Heading 3 3 5" xfId="38956" xr:uid="{00000000-0005-0000-0000-00009A970000}"/>
    <cellStyle name="Heading 3 3_Essbase BS Tax Accounts EOY" xfId="38957" xr:uid="{00000000-0005-0000-0000-00009B970000}"/>
    <cellStyle name="Heading 3 30" xfId="38958" xr:uid="{00000000-0005-0000-0000-00009C970000}"/>
    <cellStyle name="Heading 3 30 2" xfId="38959" xr:uid="{00000000-0005-0000-0000-00009D970000}"/>
    <cellStyle name="Heading 3 30 2 2" xfId="38960" xr:uid="{00000000-0005-0000-0000-00009E970000}"/>
    <cellStyle name="Heading 3 30 2_Essbase BS Tax Accounts EOY" xfId="38961" xr:uid="{00000000-0005-0000-0000-00009F970000}"/>
    <cellStyle name="Heading 3 30_Essbase BS Tax Accounts EOY" xfId="38962" xr:uid="{00000000-0005-0000-0000-0000A0970000}"/>
    <cellStyle name="Heading 3 31" xfId="38963" xr:uid="{00000000-0005-0000-0000-0000A1970000}"/>
    <cellStyle name="Heading 3 31 2" xfId="38964" xr:uid="{00000000-0005-0000-0000-0000A2970000}"/>
    <cellStyle name="Heading 3 31 2 2" xfId="38965" xr:uid="{00000000-0005-0000-0000-0000A3970000}"/>
    <cellStyle name="Heading 3 31 2_Essbase BS Tax Accounts EOY" xfId="38966" xr:uid="{00000000-0005-0000-0000-0000A4970000}"/>
    <cellStyle name="Heading 3 31_Essbase BS Tax Accounts EOY" xfId="38967" xr:uid="{00000000-0005-0000-0000-0000A5970000}"/>
    <cellStyle name="Heading 3 32" xfId="38968" xr:uid="{00000000-0005-0000-0000-0000A6970000}"/>
    <cellStyle name="Heading 3 32 2" xfId="38969" xr:uid="{00000000-0005-0000-0000-0000A7970000}"/>
    <cellStyle name="Heading 3 32 2 2" xfId="38970" xr:uid="{00000000-0005-0000-0000-0000A8970000}"/>
    <cellStyle name="Heading 3 32 2_Essbase BS Tax Accounts EOY" xfId="38971" xr:uid="{00000000-0005-0000-0000-0000A9970000}"/>
    <cellStyle name="Heading 3 32_Essbase BS Tax Accounts EOY" xfId="38972" xr:uid="{00000000-0005-0000-0000-0000AA970000}"/>
    <cellStyle name="Heading 3 33" xfId="38973" xr:uid="{00000000-0005-0000-0000-0000AB970000}"/>
    <cellStyle name="Heading 3 33 2" xfId="38974" xr:uid="{00000000-0005-0000-0000-0000AC970000}"/>
    <cellStyle name="Heading 3 33 2 2" xfId="38975" xr:uid="{00000000-0005-0000-0000-0000AD970000}"/>
    <cellStyle name="Heading 3 33 2_Essbase BS Tax Accounts EOY" xfId="38976" xr:uid="{00000000-0005-0000-0000-0000AE970000}"/>
    <cellStyle name="Heading 3 33_Essbase BS Tax Accounts EOY" xfId="38977" xr:uid="{00000000-0005-0000-0000-0000AF970000}"/>
    <cellStyle name="Heading 3 34" xfId="38978" xr:uid="{00000000-0005-0000-0000-0000B0970000}"/>
    <cellStyle name="Heading 3 34 2" xfId="38979" xr:uid="{00000000-0005-0000-0000-0000B1970000}"/>
    <cellStyle name="Heading 3 34 2 2" xfId="38980" xr:uid="{00000000-0005-0000-0000-0000B2970000}"/>
    <cellStyle name="Heading 3 34 2_Essbase BS Tax Accounts EOY" xfId="38981" xr:uid="{00000000-0005-0000-0000-0000B3970000}"/>
    <cellStyle name="Heading 3 34_Essbase BS Tax Accounts EOY" xfId="38982" xr:uid="{00000000-0005-0000-0000-0000B4970000}"/>
    <cellStyle name="Heading 3 35" xfId="38983" xr:uid="{00000000-0005-0000-0000-0000B5970000}"/>
    <cellStyle name="Heading 3 35 2" xfId="38984" xr:uid="{00000000-0005-0000-0000-0000B6970000}"/>
    <cellStyle name="Heading 3 35 2 2" xfId="38985" xr:uid="{00000000-0005-0000-0000-0000B7970000}"/>
    <cellStyle name="Heading 3 35 2_Essbase BS Tax Accounts EOY" xfId="38986" xr:uid="{00000000-0005-0000-0000-0000B8970000}"/>
    <cellStyle name="Heading 3 35_Essbase BS Tax Accounts EOY" xfId="38987" xr:uid="{00000000-0005-0000-0000-0000B9970000}"/>
    <cellStyle name="Heading 3 36" xfId="38988" xr:uid="{00000000-0005-0000-0000-0000BA970000}"/>
    <cellStyle name="Heading 3 36 2" xfId="38989" xr:uid="{00000000-0005-0000-0000-0000BB970000}"/>
    <cellStyle name="Heading 3 36 2 2" xfId="38990" xr:uid="{00000000-0005-0000-0000-0000BC970000}"/>
    <cellStyle name="Heading 3 36 2_Essbase BS Tax Accounts EOY" xfId="38991" xr:uid="{00000000-0005-0000-0000-0000BD970000}"/>
    <cellStyle name="Heading 3 36_Essbase BS Tax Accounts EOY" xfId="38992" xr:uid="{00000000-0005-0000-0000-0000BE970000}"/>
    <cellStyle name="Heading 3 37" xfId="38993" xr:uid="{00000000-0005-0000-0000-0000BF970000}"/>
    <cellStyle name="Heading 3 37 2" xfId="38994" xr:uid="{00000000-0005-0000-0000-0000C0970000}"/>
    <cellStyle name="Heading 3 37 2 2" xfId="38995" xr:uid="{00000000-0005-0000-0000-0000C1970000}"/>
    <cellStyle name="Heading 3 37 2_Essbase BS Tax Accounts EOY" xfId="38996" xr:uid="{00000000-0005-0000-0000-0000C2970000}"/>
    <cellStyle name="Heading 3 37_Essbase BS Tax Accounts EOY" xfId="38997" xr:uid="{00000000-0005-0000-0000-0000C3970000}"/>
    <cellStyle name="Heading 3 38" xfId="38998" xr:uid="{00000000-0005-0000-0000-0000C4970000}"/>
    <cellStyle name="Heading 3 38 2" xfId="38999" xr:uid="{00000000-0005-0000-0000-0000C5970000}"/>
    <cellStyle name="Heading 3 38 2 2" xfId="39000" xr:uid="{00000000-0005-0000-0000-0000C6970000}"/>
    <cellStyle name="Heading 3 38 2_Essbase BS Tax Accounts EOY" xfId="39001" xr:uid="{00000000-0005-0000-0000-0000C7970000}"/>
    <cellStyle name="Heading 3 38_Essbase BS Tax Accounts EOY" xfId="39002" xr:uid="{00000000-0005-0000-0000-0000C8970000}"/>
    <cellStyle name="Heading 3 39" xfId="39003" xr:uid="{00000000-0005-0000-0000-0000C9970000}"/>
    <cellStyle name="Heading 3 39 2" xfId="39004" xr:uid="{00000000-0005-0000-0000-0000CA970000}"/>
    <cellStyle name="Heading 3 39 2 2" xfId="39005" xr:uid="{00000000-0005-0000-0000-0000CB970000}"/>
    <cellStyle name="Heading 3 39 2_Essbase BS Tax Accounts EOY" xfId="39006" xr:uid="{00000000-0005-0000-0000-0000CC970000}"/>
    <cellStyle name="Heading 3 39_Essbase BS Tax Accounts EOY" xfId="39007" xr:uid="{00000000-0005-0000-0000-0000CD970000}"/>
    <cellStyle name="Heading 3 4" xfId="39008" xr:uid="{00000000-0005-0000-0000-0000CE970000}"/>
    <cellStyle name="Heading 3 4 2" xfId="39009" xr:uid="{00000000-0005-0000-0000-0000CF970000}"/>
    <cellStyle name="Heading 3 4 2 2" xfId="39010" xr:uid="{00000000-0005-0000-0000-0000D0970000}"/>
    <cellStyle name="Heading 3 4 2 2 2" xfId="39011" xr:uid="{00000000-0005-0000-0000-0000D1970000}"/>
    <cellStyle name="Heading 3 4 2 2 2 2" xfId="39012" xr:uid="{00000000-0005-0000-0000-0000D2970000}"/>
    <cellStyle name="Heading 3 4 2 2 2_Essbase BS Tax Accounts EOY" xfId="39013" xr:uid="{00000000-0005-0000-0000-0000D3970000}"/>
    <cellStyle name="Heading 3 4 2 2 3" xfId="39014" xr:uid="{00000000-0005-0000-0000-0000D4970000}"/>
    <cellStyle name="Heading 3 4 2 2_Essbase BS Tax Accounts EOY" xfId="39015" xr:uid="{00000000-0005-0000-0000-0000D5970000}"/>
    <cellStyle name="Heading 3 4 2 3" xfId="39016" xr:uid="{00000000-0005-0000-0000-0000D6970000}"/>
    <cellStyle name="Heading 3 4 2 3 2" xfId="39017" xr:uid="{00000000-0005-0000-0000-0000D7970000}"/>
    <cellStyle name="Heading 3 4 2 3 2 2" xfId="39018" xr:uid="{00000000-0005-0000-0000-0000D8970000}"/>
    <cellStyle name="Heading 3 4 2 3 2_Essbase BS Tax Accounts EOY" xfId="39019" xr:uid="{00000000-0005-0000-0000-0000D9970000}"/>
    <cellStyle name="Heading 3 4 2 3_Essbase BS Tax Accounts EOY" xfId="39020" xr:uid="{00000000-0005-0000-0000-0000DA970000}"/>
    <cellStyle name="Heading 3 4 2 4" xfId="39021" xr:uid="{00000000-0005-0000-0000-0000DB970000}"/>
    <cellStyle name="Heading 3 4 2 4 2" xfId="39022" xr:uid="{00000000-0005-0000-0000-0000DC970000}"/>
    <cellStyle name="Heading 3 4 2 4_Essbase BS Tax Accounts EOY" xfId="39023" xr:uid="{00000000-0005-0000-0000-0000DD970000}"/>
    <cellStyle name="Heading 3 4 2 5" xfId="39024" xr:uid="{00000000-0005-0000-0000-0000DE970000}"/>
    <cellStyle name="Heading 3 4 2 6" xfId="39025" xr:uid="{00000000-0005-0000-0000-0000DF970000}"/>
    <cellStyle name="Heading 3 4 2 7" xfId="39026" xr:uid="{00000000-0005-0000-0000-0000E0970000}"/>
    <cellStyle name="Heading 3 4 2 8" xfId="39027" xr:uid="{00000000-0005-0000-0000-0000E1970000}"/>
    <cellStyle name="Heading 3 4 2_Essbase BS Tax Accounts EOY" xfId="39028" xr:uid="{00000000-0005-0000-0000-0000E2970000}"/>
    <cellStyle name="Heading 3 4 3" xfId="39029" xr:uid="{00000000-0005-0000-0000-0000E3970000}"/>
    <cellStyle name="Heading 3 4 3 2" xfId="39030" xr:uid="{00000000-0005-0000-0000-0000E4970000}"/>
    <cellStyle name="Heading 3 4 3 2 2" xfId="39031" xr:uid="{00000000-0005-0000-0000-0000E5970000}"/>
    <cellStyle name="Heading 3 4 3 2_Essbase BS Tax Accounts EOY" xfId="39032" xr:uid="{00000000-0005-0000-0000-0000E6970000}"/>
    <cellStyle name="Heading 3 4 3 3" xfId="39033" xr:uid="{00000000-0005-0000-0000-0000E7970000}"/>
    <cellStyle name="Heading 3 4 3_Essbase BS Tax Accounts EOY" xfId="39034" xr:uid="{00000000-0005-0000-0000-0000E8970000}"/>
    <cellStyle name="Heading 3 4 4" xfId="39035" xr:uid="{00000000-0005-0000-0000-0000E9970000}"/>
    <cellStyle name="Heading 3 4 4 2" xfId="39036" xr:uid="{00000000-0005-0000-0000-0000EA970000}"/>
    <cellStyle name="Heading 3 4 4_Essbase BS Tax Accounts EOY" xfId="39037" xr:uid="{00000000-0005-0000-0000-0000EB970000}"/>
    <cellStyle name="Heading 3 4 5" xfId="39038" xr:uid="{00000000-0005-0000-0000-0000EC970000}"/>
    <cellStyle name="Heading 3 4_Essbase BS Tax Accounts EOY" xfId="39039" xr:uid="{00000000-0005-0000-0000-0000ED970000}"/>
    <cellStyle name="Heading 3 40" xfId="39040" xr:uid="{00000000-0005-0000-0000-0000EE970000}"/>
    <cellStyle name="Heading 3 40 2" xfId="39041" xr:uid="{00000000-0005-0000-0000-0000EF970000}"/>
    <cellStyle name="Heading 3 40 2 2" xfId="39042" xr:uid="{00000000-0005-0000-0000-0000F0970000}"/>
    <cellStyle name="Heading 3 40 2_Essbase BS Tax Accounts EOY" xfId="39043" xr:uid="{00000000-0005-0000-0000-0000F1970000}"/>
    <cellStyle name="Heading 3 40_Essbase BS Tax Accounts EOY" xfId="39044" xr:uid="{00000000-0005-0000-0000-0000F2970000}"/>
    <cellStyle name="Heading 3 41" xfId="39045" xr:uid="{00000000-0005-0000-0000-0000F3970000}"/>
    <cellStyle name="Heading 3 41 2" xfId="39046" xr:uid="{00000000-0005-0000-0000-0000F4970000}"/>
    <cellStyle name="Heading 3 41 2 2" xfId="39047" xr:uid="{00000000-0005-0000-0000-0000F5970000}"/>
    <cellStyle name="Heading 3 41 2_Essbase BS Tax Accounts EOY" xfId="39048" xr:uid="{00000000-0005-0000-0000-0000F6970000}"/>
    <cellStyle name="Heading 3 41_Essbase BS Tax Accounts EOY" xfId="39049" xr:uid="{00000000-0005-0000-0000-0000F7970000}"/>
    <cellStyle name="Heading 3 42" xfId="39050" xr:uid="{00000000-0005-0000-0000-0000F8970000}"/>
    <cellStyle name="Heading 3 42 2" xfId="39051" xr:uid="{00000000-0005-0000-0000-0000F9970000}"/>
    <cellStyle name="Heading 3 42 2 2" xfId="39052" xr:uid="{00000000-0005-0000-0000-0000FA970000}"/>
    <cellStyle name="Heading 3 42 2_Essbase BS Tax Accounts EOY" xfId="39053" xr:uid="{00000000-0005-0000-0000-0000FB970000}"/>
    <cellStyle name="Heading 3 42_Essbase BS Tax Accounts EOY" xfId="39054" xr:uid="{00000000-0005-0000-0000-0000FC970000}"/>
    <cellStyle name="Heading 3 43" xfId="39055" xr:uid="{00000000-0005-0000-0000-0000FD970000}"/>
    <cellStyle name="Heading 3 43 2" xfId="39056" xr:uid="{00000000-0005-0000-0000-0000FE970000}"/>
    <cellStyle name="Heading 3 43 2 2" xfId="39057" xr:uid="{00000000-0005-0000-0000-0000FF970000}"/>
    <cellStyle name="Heading 3 43 2_Essbase BS Tax Accounts EOY" xfId="39058" xr:uid="{00000000-0005-0000-0000-000000980000}"/>
    <cellStyle name="Heading 3 43_Essbase BS Tax Accounts EOY" xfId="39059" xr:uid="{00000000-0005-0000-0000-000001980000}"/>
    <cellStyle name="Heading 3 44" xfId="39060" xr:uid="{00000000-0005-0000-0000-000002980000}"/>
    <cellStyle name="Heading 3 44 2" xfId="39061" xr:uid="{00000000-0005-0000-0000-000003980000}"/>
    <cellStyle name="Heading 3 44 2 2" xfId="39062" xr:uid="{00000000-0005-0000-0000-000004980000}"/>
    <cellStyle name="Heading 3 44 2_Essbase BS Tax Accounts EOY" xfId="39063" xr:uid="{00000000-0005-0000-0000-000005980000}"/>
    <cellStyle name="Heading 3 44_Essbase BS Tax Accounts EOY" xfId="39064" xr:uid="{00000000-0005-0000-0000-000006980000}"/>
    <cellStyle name="Heading 3 45" xfId="39065" xr:uid="{00000000-0005-0000-0000-000007980000}"/>
    <cellStyle name="Heading 3 45 2" xfId="39066" xr:uid="{00000000-0005-0000-0000-000008980000}"/>
    <cellStyle name="Heading 3 45 2 2" xfId="39067" xr:uid="{00000000-0005-0000-0000-000009980000}"/>
    <cellStyle name="Heading 3 45 2_Essbase BS Tax Accounts EOY" xfId="39068" xr:uid="{00000000-0005-0000-0000-00000A980000}"/>
    <cellStyle name="Heading 3 45_Essbase BS Tax Accounts EOY" xfId="39069" xr:uid="{00000000-0005-0000-0000-00000B980000}"/>
    <cellStyle name="Heading 3 46" xfId="39070" xr:uid="{00000000-0005-0000-0000-00000C980000}"/>
    <cellStyle name="Heading 3 46 2" xfId="39071" xr:uid="{00000000-0005-0000-0000-00000D980000}"/>
    <cellStyle name="Heading 3 46 2 2" xfId="39072" xr:uid="{00000000-0005-0000-0000-00000E980000}"/>
    <cellStyle name="Heading 3 46 2_Essbase BS Tax Accounts EOY" xfId="39073" xr:uid="{00000000-0005-0000-0000-00000F980000}"/>
    <cellStyle name="Heading 3 46_Essbase BS Tax Accounts EOY" xfId="39074" xr:uid="{00000000-0005-0000-0000-000010980000}"/>
    <cellStyle name="Heading 3 47" xfId="39075" xr:uid="{00000000-0005-0000-0000-000011980000}"/>
    <cellStyle name="Heading 3 47 2" xfId="39076" xr:uid="{00000000-0005-0000-0000-000012980000}"/>
    <cellStyle name="Heading 3 47 2 2" xfId="39077" xr:uid="{00000000-0005-0000-0000-000013980000}"/>
    <cellStyle name="Heading 3 47 2_Essbase BS Tax Accounts EOY" xfId="39078" xr:uid="{00000000-0005-0000-0000-000014980000}"/>
    <cellStyle name="Heading 3 47_Essbase BS Tax Accounts EOY" xfId="39079" xr:uid="{00000000-0005-0000-0000-000015980000}"/>
    <cellStyle name="Heading 3 48" xfId="39080" xr:uid="{00000000-0005-0000-0000-000016980000}"/>
    <cellStyle name="Heading 3 48 2" xfId="39081" xr:uid="{00000000-0005-0000-0000-000017980000}"/>
    <cellStyle name="Heading 3 48 2 2" xfId="39082" xr:uid="{00000000-0005-0000-0000-000018980000}"/>
    <cellStyle name="Heading 3 48 2_Essbase BS Tax Accounts EOY" xfId="39083" xr:uid="{00000000-0005-0000-0000-000019980000}"/>
    <cellStyle name="Heading 3 48_Essbase BS Tax Accounts EOY" xfId="39084" xr:uid="{00000000-0005-0000-0000-00001A980000}"/>
    <cellStyle name="Heading 3 49" xfId="39085" xr:uid="{00000000-0005-0000-0000-00001B980000}"/>
    <cellStyle name="Heading 3 49 2" xfId="39086" xr:uid="{00000000-0005-0000-0000-00001C980000}"/>
    <cellStyle name="Heading 3 49 2 2" xfId="39087" xr:uid="{00000000-0005-0000-0000-00001D980000}"/>
    <cellStyle name="Heading 3 49 2_Essbase BS Tax Accounts EOY" xfId="39088" xr:uid="{00000000-0005-0000-0000-00001E980000}"/>
    <cellStyle name="Heading 3 49_Essbase BS Tax Accounts EOY" xfId="39089" xr:uid="{00000000-0005-0000-0000-00001F980000}"/>
    <cellStyle name="Heading 3 5" xfId="39090" xr:uid="{00000000-0005-0000-0000-000020980000}"/>
    <cellStyle name="Heading 3 5 2" xfId="39091" xr:uid="{00000000-0005-0000-0000-000021980000}"/>
    <cellStyle name="Heading 3 5 2 2" xfId="39092" xr:uid="{00000000-0005-0000-0000-000022980000}"/>
    <cellStyle name="Heading 3 5 2 2 2" xfId="39093" xr:uid="{00000000-0005-0000-0000-000023980000}"/>
    <cellStyle name="Heading 3 5 2 2 2 2" xfId="39094" xr:uid="{00000000-0005-0000-0000-000024980000}"/>
    <cellStyle name="Heading 3 5 2 2 2_Essbase BS Tax Accounts EOY" xfId="39095" xr:uid="{00000000-0005-0000-0000-000025980000}"/>
    <cellStyle name="Heading 3 5 2 2_Essbase BS Tax Accounts EOY" xfId="39096" xr:uid="{00000000-0005-0000-0000-000026980000}"/>
    <cellStyle name="Heading 3 5 2 3" xfId="39097" xr:uid="{00000000-0005-0000-0000-000027980000}"/>
    <cellStyle name="Heading 3 5 2 3 2" xfId="39098" xr:uid="{00000000-0005-0000-0000-000028980000}"/>
    <cellStyle name="Heading 3 5 2 3 2 2" xfId="39099" xr:uid="{00000000-0005-0000-0000-000029980000}"/>
    <cellStyle name="Heading 3 5 2 3 2_Essbase BS Tax Accounts EOY" xfId="39100" xr:uid="{00000000-0005-0000-0000-00002A980000}"/>
    <cellStyle name="Heading 3 5 2 3_Essbase BS Tax Accounts EOY" xfId="39101" xr:uid="{00000000-0005-0000-0000-00002B980000}"/>
    <cellStyle name="Heading 3 5 2 4" xfId="39102" xr:uid="{00000000-0005-0000-0000-00002C980000}"/>
    <cellStyle name="Heading 3 5 2 4 2" xfId="39103" xr:uid="{00000000-0005-0000-0000-00002D980000}"/>
    <cellStyle name="Heading 3 5 2 4_Essbase BS Tax Accounts EOY" xfId="39104" xr:uid="{00000000-0005-0000-0000-00002E980000}"/>
    <cellStyle name="Heading 3 5 2 5" xfId="39105" xr:uid="{00000000-0005-0000-0000-00002F980000}"/>
    <cellStyle name="Heading 3 5 2 6" xfId="39106" xr:uid="{00000000-0005-0000-0000-000030980000}"/>
    <cellStyle name="Heading 3 5 2_Essbase BS Tax Accounts EOY" xfId="39107" xr:uid="{00000000-0005-0000-0000-000031980000}"/>
    <cellStyle name="Heading 3 5 3" xfId="39108" xr:uid="{00000000-0005-0000-0000-000032980000}"/>
    <cellStyle name="Heading 3 5 3 2" xfId="39109" xr:uid="{00000000-0005-0000-0000-000033980000}"/>
    <cellStyle name="Heading 3 5 3 2 2" xfId="39110" xr:uid="{00000000-0005-0000-0000-000034980000}"/>
    <cellStyle name="Heading 3 5 3 2_Essbase BS Tax Accounts EOY" xfId="39111" xr:uid="{00000000-0005-0000-0000-000035980000}"/>
    <cellStyle name="Heading 3 5 3 3" xfId="39112" xr:uid="{00000000-0005-0000-0000-000036980000}"/>
    <cellStyle name="Heading 3 5 3_Essbase BS Tax Accounts EOY" xfId="39113" xr:uid="{00000000-0005-0000-0000-000037980000}"/>
    <cellStyle name="Heading 3 5 4" xfId="39114" xr:uid="{00000000-0005-0000-0000-000038980000}"/>
    <cellStyle name="Heading 3 5 4 2" xfId="39115" xr:uid="{00000000-0005-0000-0000-000039980000}"/>
    <cellStyle name="Heading 3 5 4_Essbase BS Tax Accounts EOY" xfId="39116" xr:uid="{00000000-0005-0000-0000-00003A980000}"/>
    <cellStyle name="Heading 3 5 5" xfId="39117" xr:uid="{00000000-0005-0000-0000-00003B980000}"/>
    <cellStyle name="Heading 3 5_Essbase BS Tax Accounts EOY" xfId="39118" xr:uid="{00000000-0005-0000-0000-00003C980000}"/>
    <cellStyle name="Heading 3 50" xfId="39119" xr:uid="{00000000-0005-0000-0000-00003D980000}"/>
    <cellStyle name="Heading 3 50 2" xfId="39120" xr:uid="{00000000-0005-0000-0000-00003E980000}"/>
    <cellStyle name="Heading 3 50 2 2" xfId="39121" xr:uid="{00000000-0005-0000-0000-00003F980000}"/>
    <cellStyle name="Heading 3 50 2_Essbase BS Tax Accounts EOY" xfId="39122" xr:uid="{00000000-0005-0000-0000-000040980000}"/>
    <cellStyle name="Heading 3 50_Essbase BS Tax Accounts EOY" xfId="39123" xr:uid="{00000000-0005-0000-0000-000041980000}"/>
    <cellStyle name="Heading 3 51" xfId="39124" xr:uid="{00000000-0005-0000-0000-000042980000}"/>
    <cellStyle name="Heading 3 51 2" xfId="39125" xr:uid="{00000000-0005-0000-0000-000043980000}"/>
    <cellStyle name="Heading 3 51 2 2" xfId="39126" xr:uid="{00000000-0005-0000-0000-000044980000}"/>
    <cellStyle name="Heading 3 51 2_Essbase BS Tax Accounts EOY" xfId="39127" xr:uid="{00000000-0005-0000-0000-000045980000}"/>
    <cellStyle name="Heading 3 51_Essbase BS Tax Accounts EOY" xfId="39128" xr:uid="{00000000-0005-0000-0000-000046980000}"/>
    <cellStyle name="Heading 3 52" xfId="39129" xr:uid="{00000000-0005-0000-0000-000047980000}"/>
    <cellStyle name="Heading 3 52 2" xfId="39130" xr:uid="{00000000-0005-0000-0000-000048980000}"/>
    <cellStyle name="Heading 3 52 2 2" xfId="39131" xr:uid="{00000000-0005-0000-0000-000049980000}"/>
    <cellStyle name="Heading 3 52 2_Essbase BS Tax Accounts EOY" xfId="39132" xr:uid="{00000000-0005-0000-0000-00004A980000}"/>
    <cellStyle name="Heading 3 52_Essbase BS Tax Accounts EOY" xfId="39133" xr:uid="{00000000-0005-0000-0000-00004B980000}"/>
    <cellStyle name="Heading 3 53" xfId="39134" xr:uid="{00000000-0005-0000-0000-00004C980000}"/>
    <cellStyle name="Heading 3 53 2" xfId="39135" xr:uid="{00000000-0005-0000-0000-00004D980000}"/>
    <cellStyle name="Heading 3 53 2 2" xfId="39136" xr:uid="{00000000-0005-0000-0000-00004E980000}"/>
    <cellStyle name="Heading 3 53 2_Essbase BS Tax Accounts EOY" xfId="39137" xr:uid="{00000000-0005-0000-0000-00004F980000}"/>
    <cellStyle name="Heading 3 53_Essbase BS Tax Accounts EOY" xfId="39138" xr:uid="{00000000-0005-0000-0000-000050980000}"/>
    <cellStyle name="Heading 3 54" xfId="39139" xr:uid="{00000000-0005-0000-0000-000051980000}"/>
    <cellStyle name="Heading 3 54 2" xfId="39140" xr:uid="{00000000-0005-0000-0000-000052980000}"/>
    <cellStyle name="Heading 3 54 2 2" xfId="39141" xr:uid="{00000000-0005-0000-0000-000053980000}"/>
    <cellStyle name="Heading 3 54 2_Essbase BS Tax Accounts EOY" xfId="39142" xr:uid="{00000000-0005-0000-0000-000054980000}"/>
    <cellStyle name="Heading 3 54_Essbase BS Tax Accounts EOY" xfId="39143" xr:uid="{00000000-0005-0000-0000-000055980000}"/>
    <cellStyle name="Heading 3 55" xfId="39144" xr:uid="{00000000-0005-0000-0000-000056980000}"/>
    <cellStyle name="Heading 3 55 2" xfId="39145" xr:uid="{00000000-0005-0000-0000-000057980000}"/>
    <cellStyle name="Heading 3 55 2 2" xfId="39146" xr:uid="{00000000-0005-0000-0000-000058980000}"/>
    <cellStyle name="Heading 3 55 2_Essbase BS Tax Accounts EOY" xfId="39147" xr:uid="{00000000-0005-0000-0000-000059980000}"/>
    <cellStyle name="Heading 3 55_Essbase BS Tax Accounts EOY" xfId="39148" xr:uid="{00000000-0005-0000-0000-00005A980000}"/>
    <cellStyle name="Heading 3 56" xfId="39149" xr:uid="{00000000-0005-0000-0000-00005B980000}"/>
    <cellStyle name="Heading 3 56 2" xfId="39150" xr:uid="{00000000-0005-0000-0000-00005C980000}"/>
    <cellStyle name="Heading 3 56 2 2" xfId="39151" xr:uid="{00000000-0005-0000-0000-00005D980000}"/>
    <cellStyle name="Heading 3 56 2_Essbase BS Tax Accounts EOY" xfId="39152" xr:uid="{00000000-0005-0000-0000-00005E980000}"/>
    <cellStyle name="Heading 3 56_Essbase BS Tax Accounts EOY" xfId="39153" xr:uid="{00000000-0005-0000-0000-00005F980000}"/>
    <cellStyle name="Heading 3 57" xfId="39154" xr:uid="{00000000-0005-0000-0000-000060980000}"/>
    <cellStyle name="Heading 3 57 2" xfId="39155" xr:uid="{00000000-0005-0000-0000-000061980000}"/>
    <cellStyle name="Heading 3 57 2 2" xfId="39156" xr:uid="{00000000-0005-0000-0000-000062980000}"/>
    <cellStyle name="Heading 3 57 2_Essbase BS Tax Accounts EOY" xfId="39157" xr:uid="{00000000-0005-0000-0000-000063980000}"/>
    <cellStyle name="Heading 3 57_Essbase BS Tax Accounts EOY" xfId="39158" xr:uid="{00000000-0005-0000-0000-000064980000}"/>
    <cellStyle name="Heading 3 58" xfId="39159" xr:uid="{00000000-0005-0000-0000-000065980000}"/>
    <cellStyle name="Heading 3 58 2" xfId="39160" xr:uid="{00000000-0005-0000-0000-000066980000}"/>
    <cellStyle name="Heading 3 58 2 2" xfId="39161" xr:uid="{00000000-0005-0000-0000-000067980000}"/>
    <cellStyle name="Heading 3 58 2_Essbase BS Tax Accounts EOY" xfId="39162" xr:uid="{00000000-0005-0000-0000-000068980000}"/>
    <cellStyle name="Heading 3 58_Essbase BS Tax Accounts EOY" xfId="39163" xr:uid="{00000000-0005-0000-0000-000069980000}"/>
    <cellStyle name="Heading 3 59" xfId="39164" xr:uid="{00000000-0005-0000-0000-00006A980000}"/>
    <cellStyle name="Heading 3 59 2" xfId="39165" xr:uid="{00000000-0005-0000-0000-00006B980000}"/>
    <cellStyle name="Heading 3 59 2 2" xfId="39166" xr:uid="{00000000-0005-0000-0000-00006C980000}"/>
    <cellStyle name="Heading 3 59 2_Essbase BS Tax Accounts EOY" xfId="39167" xr:uid="{00000000-0005-0000-0000-00006D980000}"/>
    <cellStyle name="Heading 3 59_Essbase BS Tax Accounts EOY" xfId="39168" xr:uid="{00000000-0005-0000-0000-00006E980000}"/>
    <cellStyle name="Heading 3 6" xfId="39169" xr:uid="{00000000-0005-0000-0000-00006F980000}"/>
    <cellStyle name="Heading 3 6 2" xfId="39170" xr:uid="{00000000-0005-0000-0000-000070980000}"/>
    <cellStyle name="Heading 3 6 2 2" xfId="39171" xr:uid="{00000000-0005-0000-0000-000071980000}"/>
    <cellStyle name="Heading 3 6 2 2 2" xfId="39172" xr:uid="{00000000-0005-0000-0000-000072980000}"/>
    <cellStyle name="Heading 3 6 2 2_Essbase BS Tax Accounts EOY" xfId="39173" xr:uid="{00000000-0005-0000-0000-000073980000}"/>
    <cellStyle name="Heading 3 6 2 3" xfId="39174" xr:uid="{00000000-0005-0000-0000-000074980000}"/>
    <cellStyle name="Heading 3 6 2_Essbase BS Tax Accounts EOY" xfId="39175" xr:uid="{00000000-0005-0000-0000-000075980000}"/>
    <cellStyle name="Heading 3 6 3" xfId="39176" xr:uid="{00000000-0005-0000-0000-000076980000}"/>
    <cellStyle name="Heading 3 6 3 2" xfId="39177" xr:uid="{00000000-0005-0000-0000-000077980000}"/>
    <cellStyle name="Heading 3 6 3 2 2" xfId="39178" xr:uid="{00000000-0005-0000-0000-000078980000}"/>
    <cellStyle name="Heading 3 6 3 2_Essbase BS Tax Accounts EOY" xfId="39179" xr:uid="{00000000-0005-0000-0000-000079980000}"/>
    <cellStyle name="Heading 3 6 3 3" xfId="39180" xr:uid="{00000000-0005-0000-0000-00007A980000}"/>
    <cellStyle name="Heading 3 6 3_Essbase BS Tax Accounts EOY" xfId="39181" xr:uid="{00000000-0005-0000-0000-00007B980000}"/>
    <cellStyle name="Heading 3 6 4" xfId="39182" xr:uid="{00000000-0005-0000-0000-00007C980000}"/>
    <cellStyle name="Heading 3 6 4 2" xfId="39183" xr:uid="{00000000-0005-0000-0000-00007D980000}"/>
    <cellStyle name="Heading 3 6 4_Essbase BS Tax Accounts EOY" xfId="39184" xr:uid="{00000000-0005-0000-0000-00007E980000}"/>
    <cellStyle name="Heading 3 6 5" xfId="39185" xr:uid="{00000000-0005-0000-0000-00007F980000}"/>
    <cellStyle name="Heading 3 6_Essbase BS Tax Accounts EOY" xfId="39186" xr:uid="{00000000-0005-0000-0000-000080980000}"/>
    <cellStyle name="Heading 3 60" xfId="39187" xr:uid="{00000000-0005-0000-0000-000081980000}"/>
    <cellStyle name="Heading 3 60 2" xfId="39188" xr:uid="{00000000-0005-0000-0000-000082980000}"/>
    <cellStyle name="Heading 3 60 2 2" xfId="39189" xr:uid="{00000000-0005-0000-0000-000083980000}"/>
    <cellStyle name="Heading 3 60 2_Essbase BS Tax Accounts EOY" xfId="39190" xr:uid="{00000000-0005-0000-0000-000084980000}"/>
    <cellStyle name="Heading 3 60 3" xfId="39191" xr:uid="{00000000-0005-0000-0000-000085980000}"/>
    <cellStyle name="Heading 3 60_Essbase BS Tax Accounts EOY" xfId="39192" xr:uid="{00000000-0005-0000-0000-000086980000}"/>
    <cellStyle name="Heading 3 61" xfId="39193" xr:uid="{00000000-0005-0000-0000-000087980000}"/>
    <cellStyle name="Heading 3 61 2" xfId="39194" xr:uid="{00000000-0005-0000-0000-000088980000}"/>
    <cellStyle name="Heading 3 61_Essbase BS Tax Accounts EOY" xfId="39195" xr:uid="{00000000-0005-0000-0000-000089980000}"/>
    <cellStyle name="Heading 3 62" xfId="39196" xr:uid="{00000000-0005-0000-0000-00008A980000}"/>
    <cellStyle name="Heading 3 62 2" xfId="39197" xr:uid="{00000000-0005-0000-0000-00008B980000}"/>
    <cellStyle name="Heading 3 62_Essbase BS Tax Accounts EOY" xfId="39198" xr:uid="{00000000-0005-0000-0000-00008C980000}"/>
    <cellStyle name="Heading 3 63" xfId="39199" xr:uid="{00000000-0005-0000-0000-00008D980000}"/>
    <cellStyle name="Heading 3 64" xfId="39200" xr:uid="{00000000-0005-0000-0000-00008E980000}"/>
    <cellStyle name="Heading 3 65" xfId="39201" xr:uid="{00000000-0005-0000-0000-00008F980000}"/>
    <cellStyle name="Heading 3 66" xfId="39202" xr:uid="{00000000-0005-0000-0000-000090980000}"/>
    <cellStyle name="Heading 3 67" xfId="39203" xr:uid="{00000000-0005-0000-0000-000091980000}"/>
    <cellStyle name="Heading 3 68" xfId="39204" xr:uid="{00000000-0005-0000-0000-000092980000}"/>
    <cellStyle name="Heading 3 69" xfId="39205" xr:uid="{00000000-0005-0000-0000-000093980000}"/>
    <cellStyle name="Heading 3 7" xfId="39206" xr:uid="{00000000-0005-0000-0000-000094980000}"/>
    <cellStyle name="Heading 3 7 2" xfId="39207" xr:uid="{00000000-0005-0000-0000-000095980000}"/>
    <cellStyle name="Heading 3 7 2 2" xfId="39208" xr:uid="{00000000-0005-0000-0000-000096980000}"/>
    <cellStyle name="Heading 3 7 2 2 2" xfId="39209" xr:uid="{00000000-0005-0000-0000-000097980000}"/>
    <cellStyle name="Heading 3 7 2 2_Essbase BS Tax Accounts EOY" xfId="39210" xr:uid="{00000000-0005-0000-0000-000098980000}"/>
    <cellStyle name="Heading 3 7 2 3" xfId="39211" xr:uid="{00000000-0005-0000-0000-000099980000}"/>
    <cellStyle name="Heading 3 7 2_Essbase BS Tax Accounts EOY" xfId="39212" xr:uid="{00000000-0005-0000-0000-00009A980000}"/>
    <cellStyle name="Heading 3 7 3" xfId="39213" xr:uid="{00000000-0005-0000-0000-00009B980000}"/>
    <cellStyle name="Heading 3 7 3 2" xfId="39214" xr:uid="{00000000-0005-0000-0000-00009C980000}"/>
    <cellStyle name="Heading 3 7 3 2 2" xfId="39215" xr:uid="{00000000-0005-0000-0000-00009D980000}"/>
    <cellStyle name="Heading 3 7 3 2_Essbase BS Tax Accounts EOY" xfId="39216" xr:uid="{00000000-0005-0000-0000-00009E980000}"/>
    <cellStyle name="Heading 3 7 3 3" xfId="39217" xr:uid="{00000000-0005-0000-0000-00009F980000}"/>
    <cellStyle name="Heading 3 7 3_Essbase BS Tax Accounts EOY" xfId="39218" xr:uid="{00000000-0005-0000-0000-0000A0980000}"/>
    <cellStyle name="Heading 3 7 4" xfId="39219" xr:uid="{00000000-0005-0000-0000-0000A1980000}"/>
    <cellStyle name="Heading 3 7 4 2" xfId="39220" xr:uid="{00000000-0005-0000-0000-0000A2980000}"/>
    <cellStyle name="Heading 3 7 4_Essbase BS Tax Accounts EOY" xfId="39221" xr:uid="{00000000-0005-0000-0000-0000A3980000}"/>
    <cellStyle name="Heading 3 7 5" xfId="39222" xr:uid="{00000000-0005-0000-0000-0000A4980000}"/>
    <cellStyle name="Heading 3 7_Essbase BS Tax Accounts EOY" xfId="39223" xr:uid="{00000000-0005-0000-0000-0000A5980000}"/>
    <cellStyle name="Heading 3 70" xfId="39224" xr:uid="{00000000-0005-0000-0000-0000A6980000}"/>
    <cellStyle name="Heading 3 71" xfId="39225" xr:uid="{00000000-0005-0000-0000-0000A7980000}"/>
    <cellStyle name="Heading 3 72" xfId="39226" xr:uid="{00000000-0005-0000-0000-0000A8980000}"/>
    <cellStyle name="Heading 3 73" xfId="39227" xr:uid="{00000000-0005-0000-0000-0000A9980000}"/>
    <cellStyle name="Heading 3 74" xfId="39228" xr:uid="{00000000-0005-0000-0000-0000AA980000}"/>
    <cellStyle name="Heading 3 75" xfId="39229" xr:uid="{00000000-0005-0000-0000-0000AB980000}"/>
    <cellStyle name="Heading 3 76" xfId="39230" xr:uid="{00000000-0005-0000-0000-0000AC980000}"/>
    <cellStyle name="Heading 3 77" xfId="39231" xr:uid="{00000000-0005-0000-0000-0000AD980000}"/>
    <cellStyle name="Heading 3 78" xfId="39232" xr:uid="{00000000-0005-0000-0000-0000AE980000}"/>
    <cellStyle name="Heading 3 79" xfId="39233" xr:uid="{00000000-0005-0000-0000-0000AF980000}"/>
    <cellStyle name="Heading 3 8" xfId="39234" xr:uid="{00000000-0005-0000-0000-0000B0980000}"/>
    <cellStyle name="Heading 3 8 2" xfId="39235" xr:uid="{00000000-0005-0000-0000-0000B1980000}"/>
    <cellStyle name="Heading 3 8 2 2" xfId="39236" xr:uid="{00000000-0005-0000-0000-0000B2980000}"/>
    <cellStyle name="Heading 3 8 2 2 2" xfId="39237" xr:uid="{00000000-0005-0000-0000-0000B3980000}"/>
    <cellStyle name="Heading 3 8 2 2_Essbase BS Tax Accounts EOY" xfId="39238" xr:uid="{00000000-0005-0000-0000-0000B4980000}"/>
    <cellStyle name="Heading 3 8 2 3" xfId="39239" xr:uid="{00000000-0005-0000-0000-0000B5980000}"/>
    <cellStyle name="Heading 3 8 2_Essbase BS Tax Accounts EOY" xfId="39240" xr:uid="{00000000-0005-0000-0000-0000B6980000}"/>
    <cellStyle name="Heading 3 8 3" xfId="39241" xr:uid="{00000000-0005-0000-0000-0000B7980000}"/>
    <cellStyle name="Heading 3 8 3 2" xfId="39242" xr:uid="{00000000-0005-0000-0000-0000B8980000}"/>
    <cellStyle name="Heading 3 8 3 2 2" xfId="39243" xr:uid="{00000000-0005-0000-0000-0000B9980000}"/>
    <cellStyle name="Heading 3 8 3 2_Essbase BS Tax Accounts EOY" xfId="39244" xr:uid="{00000000-0005-0000-0000-0000BA980000}"/>
    <cellStyle name="Heading 3 8 3 3" xfId="39245" xr:uid="{00000000-0005-0000-0000-0000BB980000}"/>
    <cellStyle name="Heading 3 8 3_Essbase BS Tax Accounts EOY" xfId="39246" xr:uid="{00000000-0005-0000-0000-0000BC980000}"/>
    <cellStyle name="Heading 3 8 4" xfId="39247" xr:uid="{00000000-0005-0000-0000-0000BD980000}"/>
    <cellStyle name="Heading 3 8 4 2" xfId="39248" xr:uid="{00000000-0005-0000-0000-0000BE980000}"/>
    <cellStyle name="Heading 3 8 4_Essbase BS Tax Accounts EOY" xfId="39249" xr:uid="{00000000-0005-0000-0000-0000BF980000}"/>
    <cellStyle name="Heading 3 8 5" xfId="39250" xr:uid="{00000000-0005-0000-0000-0000C0980000}"/>
    <cellStyle name="Heading 3 8_Essbase BS Tax Accounts EOY" xfId="39251" xr:uid="{00000000-0005-0000-0000-0000C1980000}"/>
    <cellStyle name="Heading 3 80" xfId="39252" xr:uid="{00000000-0005-0000-0000-0000C2980000}"/>
    <cellStyle name="Heading 3 81" xfId="39253" xr:uid="{00000000-0005-0000-0000-0000C3980000}"/>
    <cellStyle name="Heading 3 82" xfId="39254" xr:uid="{00000000-0005-0000-0000-0000C4980000}"/>
    <cellStyle name="Heading 3 83" xfId="39255" xr:uid="{00000000-0005-0000-0000-0000C5980000}"/>
    <cellStyle name="Heading 3 84" xfId="39256" xr:uid="{00000000-0005-0000-0000-0000C6980000}"/>
    <cellStyle name="Heading 3 85" xfId="39257" xr:uid="{00000000-0005-0000-0000-0000C7980000}"/>
    <cellStyle name="Heading 3 86" xfId="39258" xr:uid="{00000000-0005-0000-0000-0000C8980000}"/>
    <cellStyle name="Heading 3 87" xfId="39259" xr:uid="{00000000-0005-0000-0000-0000C9980000}"/>
    <cellStyle name="Heading 3 88" xfId="39260" xr:uid="{00000000-0005-0000-0000-0000CA980000}"/>
    <cellStyle name="Heading 3 89" xfId="39261" xr:uid="{00000000-0005-0000-0000-0000CB980000}"/>
    <cellStyle name="Heading 3 9" xfId="39262" xr:uid="{00000000-0005-0000-0000-0000CC980000}"/>
    <cellStyle name="Heading 3 9 2" xfId="39263" xr:uid="{00000000-0005-0000-0000-0000CD980000}"/>
    <cellStyle name="Heading 3 9 2 2" xfId="39264" xr:uid="{00000000-0005-0000-0000-0000CE980000}"/>
    <cellStyle name="Heading 3 9 2 2 2" xfId="39265" xr:uid="{00000000-0005-0000-0000-0000CF980000}"/>
    <cellStyle name="Heading 3 9 2 2_Essbase BS Tax Accounts EOY" xfId="39266" xr:uid="{00000000-0005-0000-0000-0000D0980000}"/>
    <cellStyle name="Heading 3 9 2 3" xfId="39267" xr:uid="{00000000-0005-0000-0000-0000D1980000}"/>
    <cellStyle name="Heading 3 9 2_Essbase BS Tax Accounts EOY" xfId="39268" xr:uid="{00000000-0005-0000-0000-0000D2980000}"/>
    <cellStyle name="Heading 3 9 3" xfId="39269" xr:uid="{00000000-0005-0000-0000-0000D3980000}"/>
    <cellStyle name="Heading 3 9 3 2" xfId="39270" xr:uid="{00000000-0005-0000-0000-0000D4980000}"/>
    <cellStyle name="Heading 3 9 3 2 2" xfId="39271" xr:uid="{00000000-0005-0000-0000-0000D5980000}"/>
    <cellStyle name="Heading 3 9 3 2_Essbase BS Tax Accounts EOY" xfId="39272" xr:uid="{00000000-0005-0000-0000-0000D6980000}"/>
    <cellStyle name="Heading 3 9 3 3" xfId="39273" xr:uid="{00000000-0005-0000-0000-0000D7980000}"/>
    <cellStyle name="Heading 3 9 3_Essbase BS Tax Accounts EOY" xfId="39274" xr:uid="{00000000-0005-0000-0000-0000D8980000}"/>
    <cellStyle name="Heading 3 9 4" xfId="39275" xr:uid="{00000000-0005-0000-0000-0000D9980000}"/>
    <cellStyle name="Heading 3 9 4 2" xfId="39276" xr:uid="{00000000-0005-0000-0000-0000DA980000}"/>
    <cellStyle name="Heading 3 9 4_Essbase BS Tax Accounts EOY" xfId="39277" xr:uid="{00000000-0005-0000-0000-0000DB980000}"/>
    <cellStyle name="Heading 3 9 5" xfId="39278" xr:uid="{00000000-0005-0000-0000-0000DC980000}"/>
    <cellStyle name="Heading 3 9_Essbase BS Tax Accounts EOY" xfId="39279" xr:uid="{00000000-0005-0000-0000-0000DD980000}"/>
    <cellStyle name="Heading 3 90" xfId="39280" xr:uid="{00000000-0005-0000-0000-0000DE980000}"/>
    <cellStyle name="Heading 3 91" xfId="39281" xr:uid="{00000000-0005-0000-0000-0000DF980000}"/>
    <cellStyle name="Heading 3 92" xfId="39282" xr:uid="{00000000-0005-0000-0000-0000E0980000}"/>
    <cellStyle name="Heading 3 93" xfId="39283" xr:uid="{00000000-0005-0000-0000-0000E1980000}"/>
    <cellStyle name="Heading 3 94" xfId="39284" xr:uid="{00000000-0005-0000-0000-0000E2980000}"/>
    <cellStyle name="Heading 3 95" xfId="39285" xr:uid="{00000000-0005-0000-0000-0000E3980000}"/>
    <cellStyle name="Heading 3 96" xfId="39286" xr:uid="{00000000-0005-0000-0000-0000E4980000}"/>
    <cellStyle name="Heading 3 97" xfId="39287" xr:uid="{00000000-0005-0000-0000-0000E5980000}"/>
    <cellStyle name="Heading 3 98" xfId="39288" xr:uid="{00000000-0005-0000-0000-0000E6980000}"/>
    <cellStyle name="Heading 3 99" xfId="39289" xr:uid="{00000000-0005-0000-0000-0000E7980000}"/>
    <cellStyle name="heading 30" xfId="39290" xr:uid="{00000000-0005-0000-0000-0000E8980000}"/>
    <cellStyle name="heading 31" xfId="39291" xr:uid="{00000000-0005-0000-0000-0000E9980000}"/>
    <cellStyle name="heading 32" xfId="39292" xr:uid="{00000000-0005-0000-0000-0000EA980000}"/>
    <cellStyle name="Heading 4" xfId="56" builtinId="19" customBuiltin="1"/>
    <cellStyle name="Heading 4 10" xfId="39293" xr:uid="{00000000-0005-0000-0000-0000EC980000}"/>
    <cellStyle name="Heading 4 10 2" xfId="39294" xr:uid="{00000000-0005-0000-0000-0000ED980000}"/>
    <cellStyle name="Heading 4 10 2 2" xfId="39295" xr:uid="{00000000-0005-0000-0000-0000EE980000}"/>
    <cellStyle name="Heading 4 10 2 2 2" xfId="39296" xr:uid="{00000000-0005-0000-0000-0000EF980000}"/>
    <cellStyle name="Heading 4 10 2 2_Essbase BS Tax Accounts EOY" xfId="39297" xr:uid="{00000000-0005-0000-0000-0000F0980000}"/>
    <cellStyle name="Heading 4 10 2 3" xfId="39298" xr:uid="{00000000-0005-0000-0000-0000F1980000}"/>
    <cellStyle name="Heading 4 10 2_Essbase BS Tax Accounts EOY" xfId="39299" xr:uid="{00000000-0005-0000-0000-0000F2980000}"/>
    <cellStyle name="Heading 4 10 3" xfId="39300" xr:uid="{00000000-0005-0000-0000-0000F3980000}"/>
    <cellStyle name="Heading 4 10 3 2" xfId="39301" xr:uid="{00000000-0005-0000-0000-0000F4980000}"/>
    <cellStyle name="Heading 4 10 3 2 2" xfId="39302" xr:uid="{00000000-0005-0000-0000-0000F5980000}"/>
    <cellStyle name="Heading 4 10 3 2_Essbase BS Tax Accounts EOY" xfId="39303" xr:uid="{00000000-0005-0000-0000-0000F6980000}"/>
    <cellStyle name="Heading 4 10 3 3" xfId="39304" xr:uid="{00000000-0005-0000-0000-0000F7980000}"/>
    <cellStyle name="Heading 4 10 3_Essbase BS Tax Accounts EOY" xfId="39305" xr:uid="{00000000-0005-0000-0000-0000F8980000}"/>
    <cellStyle name="Heading 4 10 4" xfId="39306" xr:uid="{00000000-0005-0000-0000-0000F9980000}"/>
    <cellStyle name="Heading 4 10 4 2" xfId="39307" xr:uid="{00000000-0005-0000-0000-0000FA980000}"/>
    <cellStyle name="Heading 4 10 4_Essbase BS Tax Accounts EOY" xfId="39308" xr:uid="{00000000-0005-0000-0000-0000FB980000}"/>
    <cellStyle name="Heading 4 10 5" xfId="39309" xr:uid="{00000000-0005-0000-0000-0000FC980000}"/>
    <cellStyle name="Heading 4 10_Essbase BS Tax Accounts EOY" xfId="39310" xr:uid="{00000000-0005-0000-0000-0000FD980000}"/>
    <cellStyle name="Heading 4 100" xfId="39311" xr:uid="{00000000-0005-0000-0000-0000FE980000}"/>
    <cellStyle name="Heading 4 101" xfId="39312" xr:uid="{00000000-0005-0000-0000-0000FF980000}"/>
    <cellStyle name="Heading 4 102" xfId="39313" xr:uid="{00000000-0005-0000-0000-000000990000}"/>
    <cellStyle name="Heading 4 103" xfId="39314" xr:uid="{00000000-0005-0000-0000-000001990000}"/>
    <cellStyle name="Heading 4 104" xfId="39315" xr:uid="{00000000-0005-0000-0000-000002990000}"/>
    <cellStyle name="Heading 4 105" xfId="39316" xr:uid="{00000000-0005-0000-0000-000003990000}"/>
    <cellStyle name="Heading 4 106" xfId="39317" xr:uid="{00000000-0005-0000-0000-000004990000}"/>
    <cellStyle name="Heading 4 107" xfId="39318" xr:uid="{00000000-0005-0000-0000-000005990000}"/>
    <cellStyle name="Heading 4 108" xfId="39319" xr:uid="{00000000-0005-0000-0000-000006990000}"/>
    <cellStyle name="Heading 4 109" xfId="39320" xr:uid="{00000000-0005-0000-0000-000007990000}"/>
    <cellStyle name="Heading 4 11" xfId="39321" xr:uid="{00000000-0005-0000-0000-000008990000}"/>
    <cellStyle name="Heading 4 11 2" xfId="39322" xr:uid="{00000000-0005-0000-0000-000009990000}"/>
    <cellStyle name="Heading 4 11 2 2" xfId="39323" xr:uid="{00000000-0005-0000-0000-00000A990000}"/>
    <cellStyle name="Heading 4 11 2 2 2" xfId="39324" xr:uid="{00000000-0005-0000-0000-00000B990000}"/>
    <cellStyle name="Heading 4 11 2 2_Essbase BS Tax Accounts EOY" xfId="39325" xr:uid="{00000000-0005-0000-0000-00000C990000}"/>
    <cellStyle name="Heading 4 11 2 3" xfId="39326" xr:uid="{00000000-0005-0000-0000-00000D990000}"/>
    <cellStyle name="Heading 4 11 2_Essbase BS Tax Accounts EOY" xfId="39327" xr:uid="{00000000-0005-0000-0000-00000E990000}"/>
    <cellStyle name="Heading 4 11 3" xfId="39328" xr:uid="{00000000-0005-0000-0000-00000F990000}"/>
    <cellStyle name="Heading 4 11 3 2" xfId="39329" xr:uid="{00000000-0005-0000-0000-000010990000}"/>
    <cellStyle name="Heading 4 11 3 2 2" xfId="39330" xr:uid="{00000000-0005-0000-0000-000011990000}"/>
    <cellStyle name="Heading 4 11 3 2_Essbase BS Tax Accounts EOY" xfId="39331" xr:uid="{00000000-0005-0000-0000-000012990000}"/>
    <cellStyle name="Heading 4 11 3 3" xfId="39332" xr:uid="{00000000-0005-0000-0000-000013990000}"/>
    <cellStyle name="Heading 4 11 3_Essbase BS Tax Accounts EOY" xfId="39333" xr:uid="{00000000-0005-0000-0000-000014990000}"/>
    <cellStyle name="Heading 4 11 4" xfId="39334" xr:uid="{00000000-0005-0000-0000-000015990000}"/>
    <cellStyle name="Heading 4 11 4 2" xfId="39335" xr:uid="{00000000-0005-0000-0000-000016990000}"/>
    <cellStyle name="Heading 4 11 4_Essbase BS Tax Accounts EOY" xfId="39336" xr:uid="{00000000-0005-0000-0000-000017990000}"/>
    <cellStyle name="Heading 4 11 5" xfId="39337" xr:uid="{00000000-0005-0000-0000-000018990000}"/>
    <cellStyle name="Heading 4 11_Essbase BS Tax Accounts EOY" xfId="39338" xr:uid="{00000000-0005-0000-0000-000019990000}"/>
    <cellStyle name="Heading 4 110" xfId="39339" xr:uid="{00000000-0005-0000-0000-00001A990000}"/>
    <cellStyle name="Heading 4 12" xfId="39340" xr:uid="{00000000-0005-0000-0000-00001B990000}"/>
    <cellStyle name="Heading 4 12 2" xfId="39341" xr:uid="{00000000-0005-0000-0000-00001C990000}"/>
    <cellStyle name="Heading 4 12 2 2" xfId="39342" xr:uid="{00000000-0005-0000-0000-00001D990000}"/>
    <cellStyle name="Heading 4 12 2 2 2" xfId="39343" xr:uid="{00000000-0005-0000-0000-00001E990000}"/>
    <cellStyle name="Heading 4 12 2 2_Essbase BS Tax Accounts EOY" xfId="39344" xr:uid="{00000000-0005-0000-0000-00001F990000}"/>
    <cellStyle name="Heading 4 12 2 3" xfId="39345" xr:uid="{00000000-0005-0000-0000-000020990000}"/>
    <cellStyle name="Heading 4 12 2_Essbase BS Tax Accounts EOY" xfId="39346" xr:uid="{00000000-0005-0000-0000-000021990000}"/>
    <cellStyle name="Heading 4 12 3" xfId="39347" xr:uid="{00000000-0005-0000-0000-000022990000}"/>
    <cellStyle name="Heading 4 12 3 2" xfId="39348" xr:uid="{00000000-0005-0000-0000-000023990000}"/>
    <cellStyle name="Heading 4 12 3 2 2" xfId="39349" xr:uid="{00000000-0005-0000-0000-000024990000}"/>
    <cellStyle name="Heading 4 12 3 2_Essbase BS Tax Accounts EOY" xfId="39350" xr:uid="{00000000-0005-0000-0000-000025990000}"/>
    <cellStyle name="Heading 4 12 3 3" xfId="39351" xr:uid="{00000000-0005-0000-0000-000026990000}"/>
    <cellStyle name="Heading 4 12 3_Essbase BS Tax Accounts EOY" xfId="39352" xr:uid="{00000000-0005-0000-0000-000027990000}"/>
    <cellStyle name="Heading 4 12 4" xfId="39353" xr:uid="{00000000-0005-0000-0000-000028990000}"/>
    <cellStyle name="Heading 4 12 4 2" xfId="39354" xr:uid="{00000000-0005-0000-0000-000029990000}"/>
    <cellStyle name="Heading 4 12 4_Essbase BS Tax Accounts EOY" xfId="39355" xr:uid="{00000000-0005-0000-0000-00002A990000}"/>
    <cellStyle name="Heading 4 12 5" xfId="39356" xr:uid="{00000000-0005-0000-0000-00002B990000}"/>
    <cellStyle name="Heading 4 12_Essbase BS Tax Accounts EOY" xfId="39357" xr:uid="{00000000-0005-0000-0000-00002C990000}"/>
    <cellStyle name="Heading 4 13" xfId="39358" xr:uid="{00000000-0005-0000-0000-00002D990000}"/>
    <cellStyle name="Heading 4 13 2" xfId="39359" xr:uid="{00000000-0005-0000-0000-00002E990000}"/>
    <cellStyle name="Heading 4 13 2 2" xfId="39360" xr:uid="{00000000-0005-0000-0000-00002F990000}"/>
    <cellStyle name="Heading 4 13 2 2 2" xfId="39361" xr:uid="{00000000-0005-0000-0000-000030990000}"/>
    <cellStyle name="Heading 4 13 2 2_Essbase BS Tax Accounts EOY" xfId="39362" xr:uid="{00000000-0005-0000-0000-000031990000}"/>
    <cellStyle name="Heading 4 13 2 3" xfId="39363" xr:uid="{00000000-0005-0000-0000-000032990000}"/>
    <cellStyle name="Heading 4 13 2_Essbase BS Tax Accounts EOY" xfId="39364" xr:uid="{00000000-0005-0000-0000-000033990000}"/>
    <cellStyle name="Heading 4 13 3" xfId="39365" xr:uid="{00000000-0005-0000-0000-000034990000}"/>
    <cellStyle name="Heading 4 13 3 2" xfId="39366" xr:uid="{00000000-0005-0000-0000-000035990000}"/>
    <cellStyle name="Heading 4 13 3 2 2" xfId="39367" xr:uid="{00000000-0005-0000-0000-000036990000}"/>
    <cellStyle name="Heading 4 13 3 2_Essbase BS Tax Accounts EOY" xfId="39368" xr:uid="{00000000-0005-0000-0000-000037990000}"/>
    <cellStyle name="Heading 4 13 3 3" xfId="39369" xr:uid="{00000000-0005-0000-0000-000038990000}"/>
    <cellStyle name="Heading 4 13 3_Essbase BS Tax Accounts EOY" xfId="39370" xr:uid="{00000000-0005-0000-0000-000039990000}"/>
    <cellStyle name="Heading 4 13 4" xfId="39371" xr:uid="{00000000-0005-0000-0000-00003A990000}"/>
    <cellStyle name="Heading 4 13 4 2" xfId="39372" xr:uid="{00000000-0005-0000-0000-00003B990000}"/>
    <cellStyle name="Heading 4 13 4_Essbase BS Tax Accounts EOY" xfId="39373" xr:uid="{00000000-0005-0000-0000-00003C990000}"/>
    <cellStyle name="Heading 4 13 5" xfId="39374" xr:uid="{00000000-0005-0000-0000-00003D990000}"/>
    <cellStyle name="Heading 4 13_Essbase BS Tax Accounts EOY" xfId="39375" xr:uid="{00000000-0005-0000-0000-00003E990000}"/>
    <cellStyle name="Heading 4 14" xfId="39376" xr:uid="{00000000-0005-0000-0000-00003F990000}"/>
    <cellStyle name="Heading 4 14 2" xfId="39377" xr:uid="{00000000-0005-0000-0000-000040990000}"/>
    <cellStyle name="Heading 4 14 2 2" xfId="39378" xr:uid="{00000000-0005-0000-0000-000041990000}"/>
    <cellStyle name="Heading 4 14 2 2 2" xfId="39379" xr:uid="{00000000-0005-0000-0000-000042990000}"/>
    <cellStyle name="Heading 4 14 2 2_Essbase BS Tax Accounts EOY" xfId="39380" xr:uid="{00000000-0005-0000-0000-000043990000}"/>
    <cellStyle name="Heading 4 14 2 3" xfId="39381" xr:uid="{00000000-0005-0000-0000-000044990000}"/>
    <cellStyle name="Heading 4 14 2_Essbase BS Tax Accounts EOY" xfId="39382" xr:uid="{00000000-0005-0000-0000-000045990000}"/>
    <cellStyle name="Heading 4 14 3" xfId="39383" xr:uid="{00000000-0005-0000-0000-000046990000}"/>
    <cellStyle name="Heading 4 14 3 2" xfId="39384" xr:uid="{00000000-0005-0000-0000-000047990000}"/>
    <cellStyle name="Heading 4 14 3 2 2" xfId="39385" xr:uid="{00000000-0005-0000-0000-000048990000}"/>
    <cellStyle name="Heading 4 14 3 2_Essbase BS Tax Accounts EOY" xfId="39386" xr:uid="{00000000-0005-0000-0000-000049990000}"/>
    <cellStyle name="Heading 4 14 3 3" xfId="39387" xr:uid="{00000000-0005-0000-0000-00004A990000}"/>
    <cellStyle name="Heading 4 14 3_Essbase BS Tax Accounts EOY" xfId="39388" xr:uid="{00000000-0005-0000-0000-00004B990000}"/>
    <cellStyle name="Heading 4 14 4" xfId="39389" xr:uid="{00000000-0005-0000-0000-00004C990000}"/>
    <cellStyle name="Heading 4 14 4 2" xfId="39390" xr:uid="{00000000-0005-0000-0000-00004D990000}"/>
    <cellStyle name="Heading 4 14 4_Essbase BS Tax Accounts EOY" xfId="39391" xr:uid="{00000000-0005-0000-0000-00004E990000}"/>
    <cellStyle name="Heading 4 14 5" xfId="39392" xr:uid="{00000000-0005-0000-0000-00004F990000}"/>
    <cellStyle name="Heading 4 14_Essbase BS Tax Accounts EOY" xfId="39393" xr:uid="{00000000-0005-0000-0000-000050990000}"/>
    <cellStyle name="Heading 4 15" xfId="39394" xr:uid="{00000000-0005-0000-0000-000051990000}"/>
    <cellStyle name="Heading 4 15 2" xfId="39395" xr:uid="{00000000-0005-0000-0000-000052990000}"/>
    <cellStyle name="Heading 4 15 2 2" xfId="39396" xr:uid="{00000000-0005-0000-0000-000053990000}"/>
    <cellStyle name="Heading 4 15 2 2 2" xfId="39397" xr:uid="{00000000-0005-0000-0000-000054990000}"/>
    <cellStyle name="Heading 4 15 2 2_Essbase BS Tax Accounts EOY" xfId="39398" xr:uid="{00000000-0005-0000-0000-000055990000}"/>
    <cellStyle name="Heading 4 15 2 3" xfId="39399" xr:uid="{00000000-0005-0000-0000-000056990000}"/>
    <cellStyle name="Heading 4 15 2_Essbase BS Tax Accounts EOY" xfId="39400" xr:uid="{00000000-0005-0000-0000-000057990000}"/>
    <cellStyle name="Heading 4 15 3" xfId="39401" xr:uid="{00000000-0005-0000-0000-000058990000}"/>
    <cellStyle name="Heading 4 15 3 2" xfId="39402" xr:uid="{00000000-0005-0000-0000-000059990000}"/>
    <cellStyle name="Heading 4 15 3 2 2" xfId="39403" xr:uid="{00000000-0005-0000-0000-00005A990000}"/>
    <cellStyle name="Heading 4 15 3 2_Essbase BS Tax Accounts EOY" xfId="39404" xr:uid="{00000000-0005-0000-0000-00005B990000}"/>
    <cellStyle name="Heading 4 15 3 3" xfId="39405" xr:uid="{00000000-0005-0000-0000-00005C990000}"/>
    <cellStyle name="Heading 4 15 3_Essbase BS Tax Accounts EOY" xfId="39406" xr:uid="{00000000-0005-0000-0000-00005D990000}"/>
    <cellStyle name="Heading 4 15 4" xfId="39407" xr:uid="{00000000-0005-0000-0000-00005E990000}"/>
    <cellStyle name="Heading 4 15 4 2" xfId="39408" xr:uid="{00000000-0005-0000-0000-00005F990000}"/>
    <cellStyle name="Heading 4 15 4_Essbase BS Tax Accounts EOY" xfId="39409" xr:uid="{00000000-0005-0000-0000-000060990000}"/>
    <cellStyle name="Heading 4 15 5" xfId="39410" xr:uid="{00000000-0005-0000-0000-000061990000}"/>
    <cellStyle name="Heading 4 15_Essbase BS Tax Accounts EOY" xfId="39411" xr:uid="{00000000-0005-0000-0000-000062990000}"/>
    <cellStyle name="Heading 4 16" xfId="39412" xr:uid="{00000000-0005-0000-0000-000063990000}"/>
    <cellStyle name="Heading 4 16 2" xfId="39413" xr:uid="{00000000-0005-0000-0000-000064990000}"/>
    <cellStyle name="Heading 4 16 2 2" xfId="39414" xr:uid="{00000000-0005-0000-0000-000065990000}"/>
    <cellStyle name="Heading 4 16 2 2 2" xfId="39415" xr:uid="{00000000-0005-0000-0000-000066990000}"/>
    <cellStyle name="Heading 4 16 2 2_Essbase BS Tax Accounts EOY" xfId="39416" xr:uid="{00000000-0005-0000-0000-000067990000}"/>
    <cellStyle name="Heading 4 16 2 3" xfId="39417" xr:uid="{00000000-0005-0000-0000-000068990000}"/>
    <cellStyle name="Heading 4 16 2_Essbase BS Tax Accounts EOY" xfId="39418" xr:uid="{00000000-0005-0000-0000-000069990000}"/>
    <cellStyle name="Heading 4 16 3" xfId="39419" xr:uid="{00000000-0005-0000-0000-00006A990000}"/>
    <cellStyle name="Heading 4 16 3 2" xfId="39420" xr:uid="{00000000-0005-0000-0000-00006B990000}"/>
    <cellStyle name="Heading 4 16 3 2 2" xfId="39421" xr:uid="{00000000-0005-0000-0000-00006C990000}"/>
    <cellStyle name="Heading 4 16 3 2_Essbase BS Tax Accounts EOY" xfId="39422" xr:uid="{00000000-0005-0000-0000-00006D990000}"/>
    <cellStyle name="Heading 4 16 3 3" xfId="39423" xr:uid="{00000000-0005-0000-0000-00006E990000}"/>
    <cellStyle name="Heading 4 16 3_Essbase BS Tax Accounts EOY" xfId="39424" xr:uid="{00000000-0005-0000-0000-00006F990000}"/>
    <cellStyle name="Heading 4 16 4" xfId="39425" xr:uid="{00000000-0005-0000-0000-000070990000}"/>
    <cellStyle name="Heading 4 16 4 2" xfId="39426" xr:uid="{00000000-0005-0000-0000-000071990000}"/>
    <cellStyle name="Heading 4 16 4_Essbase BS Tax Accounts EOY" xfId="39427" xr:uid="{00000000-0005-0000-0000-000072990000}"/>
    <cellStyle name="Heading 4 16 5" xfId="39428" xr:uid="{00000000-0005-0000-0000-000073990000}"/>
    <cellStyle name="Heading 4 16_Essbase BS Tax Accounts EOY" xfId="39429" xr:uid="{00000000-0005-0000-0000-000074990000}"/>
    <cellStyle name="Heading 4 17" xfId="39430" xr:uid="{00000000-0005-0000-0000-000075990000}"/>
    <cellStyle name="Heading 4 17 2" xfId="39431" xr:uid="{00000000-0005-0000-0000-000076990000}"/>
    <cellStyle name="Heading 4 17 2 2" xfId="39432" xr:uid="{00000000-0005-0000-0000-000077990000}"/>
    <cellStyle name="Heading 4 17 2 2 2" xfId="39433" xr:uid="{00000000-0005-0000-0000-000078990000}"/>
    <cellStyle name="Heading 4 17 2 2_Essbase BS Tax Accounts EOY" xfId="39434" xr:uid="{00000000-0005-0000-0000-000079990000}"/>
    <cellStyle name="Heading 4 17 2 3" xfId="39435" xr:uid="{00000000-0005-0000-0000-00007A990000}"/>
    <cellStyle name="Heading 4 17 2_Essbase BS Tax Accounts EOY" xfId="39436" xr:uid="{00000000-0005-0000-0000-00007B990000}"/>
    <cellStyle name="Heading 4 17 3" xfId="39437" xr:uid="{00000000-0005-0000-0000-00007C990000}"/>
    <cellStyle name="Heading 4 17 3 2" xfId="39438" xr:uid="{00000000-0005-0000-0000-00007D990000}"/>
    <cellStyle name="Heading 4 17 3 2 2" xfId="39439" xr:uid="{00000000-0005-0000-0000-00007E990000}"/>
    <cellStyle name="Heading 4 17 3 2_Essbase BS Tax Accounts EOY" xfId="39440" xr:uid="{00000000-0005-0000-0000-00007F990000}"/>
    <cellStyle name="Heading 4 17 3 3" xfId="39441" xr:uid="{00000000-0005-0000-0000-000080990000}"/>
    <cellStyle name="Heading 4 17 3_Essbase BS Tax Accounts EOY" xfId="39442" xr:uid="{00000000-0005-0000-0000-000081990000}"/>
    <cellStyle name="Heading 4 17 4" xfId="39443" xr:uid="{00000000-0005-0000-0000-000082990000}"/>
    <cellStyle name="Heading 4 17 4 2" xfId="39444" xr:uid="{00000000-0005-0000-0000-000083990000}"/>
    <cellStyle name="Heading 4 17 4_Essbase BS Tax Accounts EOY" xfId="39445" xr:uid="{00000000-0005-0000-0000-000084990000}"/>
    <cellStyle name="Heading 4 17 5" xfId="39446" xr:uid="{00000000-0005-0000-0000-000085990000}"/>
    <cellStyle name="Heading 4 17_Essbase BS Tax Accounts EOY" xfId="39447" xr:uid="{00000000-0005-0000-0000-000086990000}"/>
    <cellStyle name="Heading 4 18" xfId="39448" xr:uid="{00000000-0005-0000-0000-000087990000}"/>
    <cellStyle name="Heading 4 18 2" xfId="39449" xr:uid="{00000000-0005-0000-0000-000088990000}"/>
    <cellStyle name="Heading 4 18 2 2" xfId="39450" xr:uid="{00000000-0005-0000-0000-000089990000}"/>
    <cellStyle name="Heading 4 18 2 2 2" xfId="39451" xr:uid="{00000000-0005-0000-0000-00008A990000}"/>
    <cellStyle name="Heading 4 18 2 2_Essbase BS Tax Accounts EOY" xfId="39452" xr:uid="{00000000-0005-0000-0000-00008B990000}"/>
    <cellStyle name="Heading 4 18 2 3" xfId="39453" xr:uid="{00000000-0005-0000-0000-00008C990000}"/>
    <cellStyle name="Heading 4 18 2_Essbase BS Tax Accounts EOY" xfId="39454" xr:uid="{00000000-0005-0000-0000-00008D990000}"/>
    <cellStyle name="Heading 4 18 3" xfId="39455" xr:uid="{00000000-0005-0000-0000-00008E990000}"/>
    <cellStyle name="Heading 4 18 3 2" xfId="39456" xr:uid="{00000000-0005-0000-0000-00008F990000}"/>
    <cellStyle name="Heading 4 18 3 2 2" xfId="39457" xr:uid="{00000000-0005-0000-0000-000090990000}"/>
    <cellStyle name="Heading 4 18 3 2_Essbase BS Tax Accounts EOY" xfId="39458" xr:uid="{00000000-0005-0000-0000-000091990000}"/>
    <cellStyle name="Heading 4 18 3 3" xfId="39459" xr:uid="{00000000-0005-0000-0000-000092990000}"/>
    <cellStyle name="Heading 4 18 3_Essbase BS Tax Accounts EOY" xfId="39460" xr:uid="{00000000-0005-0000-0000-000093990000}"/>
    <cellStyle name="Heading 4 18 4" xfId="39461" xr:uid="{00000000-0005-0000-0000-000094990000}"/>
    <cellStyle name="Heading 4 18 4 2" xfId="39462" xr:uid="{00000000-0005-0000-0000-000095990000}"/>
    <cellStyle name="Heading 4 18 4_Essbase BS Tax Accounts EOY" xfId="39463" xr:uid="{00000000-0005-0000-0000-000096990000}"/>
    <cellStyle name="Heading 4 18 5" xfId="39464" xr:uid="{00000000-0005-0000-0000-000097990000}"/>
    <cellStyle name="Heading 4 18_Essbase BS Tax Accounts EOY" xfId="39465" xr:uid="{00000000-0005-0000-0000-000098990000}"/>
    <cellStyle name="Heading 4 19" xfId="39466" xr:uid="{00000000-0005-0000-0000-000099990000}"/>
    <cellStyle name="Heading 4 19 2" xfId="39467" xr:uid="{00000000-0005-0000-0000-00009A990000}"/>
    <cellStyle name="Heading 4 19 2 2" xfId="39468" xr:uid="{00000000-0005-0000-0000-00009B990000}"/>
    <cellStyle name="Heading 4 19 2 2 2" xfId="39469" xr:uid="{00000000-0005-0000-0000-00009C990000}"/>
    <cellStyle name="Heading 4 19 2 2_Essbase BS Tax Accounts EOY" xfId="39470" xr:uid="{00000000-0005-0000-0000-00009D990000}"/>
    <cellStyle name="Heading 4 19 2 3" xfId="39471" xr:uid="{00000000-0005-0000-0000-00009E990000}"/>
    <cellStyle name="Heading 4 19 2_Essbase BS Tax Accounts EOY" xfId="39472" xr:uid="{00000000-0005-0000-0000-00009F990000}"/>
    <cellStyle name="Heading 4 19 3" xfId="39473" xr:uid="{00000000-0005-0000-0000-0000A0990000}"/>
    <cellStyle name="Heading 4 19 3 2" xfId="39474" xr:uid="{00000000-0005-0000-0000-0000A1990000}"/>
    <cellStyle name="Heading 4 19 3 2 2" xfId="39475" xr:uid="{00000000-0005-0000-0000-0000A2990000}"/>
    <cellStyle name="Heading 4 19 3 2_Essbase BS Tax Accounts EOY" xfId="39476" xr:uid="{00000000-0005-0000-0000-0000A3990000}"/>
    <cellStyle name="Heading 4 19 3 3" xfId="39477" xr:uid="{00000000-0005-0000-0000-0000A4990000}"/>
    <cellStyle name="Heading 4 19 3_Essbase BS Tax Accounts EOY" xfId="39478" xr:uid="{00000000-0005-0000-0000-0000A5990000}"/>
    <cellStyle name="Heading 4 19 4" xfId="39479" xr:uid="{00000000-0005-0000-0000-0000A6990000}"/>
    <cellStyle name="Heading 4 19 4 2" xfId="39480" xr:uid="{00000000-0005-0000-0000-0000A7990000}"/>
    <cellStyle name="Heading 4 19 4_Essbase BS Tax Accounts EOY" xfId="39481" xr:uid="{00000000-0005-0000-0000-0000A8990000}"/>
    <cellStyle name="Heading 4 19 5" xfId="39482" xr:uid="{00000000-0005-0000-0000-0000A9990000}"/>
    <cellStyle name="Heading 4 19_Essbase BS Tax Accounts EOY" xfId="39483" xr:uid="{00000000-0005-0000-0000-0000AA990000}"/>
    <cellStyle name="Heading 4 2" xfId="39484" xr:uid="{00000000-0005-0000-0000-0000AB990000}"/>
    <cellStyle name="Heading 4 2 10" xfId="58780" xr:uid="{00000000-0005-0000-0000-0000AC990000}"/>
    <cellStyle name="Heading 4 2 2" xfId="39485" xr:uid="{00000000-0005-0000-0000-0000AD990000}"/>
    <cellStyle name="Heading 4 2 2 2" xfId="39486" xr:uid="{00000000-0005-0000-0000-0000AE990000}"/>
    <cellStyle name="Heading 4 2 2 2 2" xfId="39487" xr:uid="{00000000-0005-0000-0000-0000AF990000}"/>
    <cellStyle name="Heading 4 2 2 2 2 2" xfId="39488" xr:uid="{00000000-0005-0000-0000-0000B0990000}"/>
    <cellStyle name="Heading 4 2 2 2 2_Essbase BS Tax Accounts EOY" xfId="39489" xr:uid="{00000000-0005-0000-0000-0000B1990000}"/>
    <cellStyle name="Heading 4 2 2 2 3" xfId="39490" xr:uid="{00000000-0005-0000-0000-0000B2990000}"/>
    <cellStyle name="Heading 4 2 2 2_Essbase BS Tax Accounts EOY" xfId="39491" xr:uid="{00000000-0005-0000-0000-0000B3990000}"/>
    <cellStyle name="Heading 4 2 2 3" xfId="39492" xr:uid="{00000000-0005-0000-0000-0000B4990000}"/>
    <cellStyle name="Heading 4 2 2 3 2" xfId="39493" xr:uid="{00000000-0005-0000-0000-0000B5990000}"/>
    <cellStyle name="Heading 4 2 2 3 2 2" xfId="39494" xr:uid="{00000000-0005-0000-0000-0000B6990000}"/>
    <cellStyle name="Heading 4 2 2 3 2_Essbase BS Tax Accounts EOY" xfId="39495" xr:uid="{00000000-0005-0000-0000-0000B7990000}"/>
    <cellStyle name="Heading 4 2 2 3 3" xfId="39496" xr:uid="{00000000-0005-0000-0000-0000B8990000}"/>
    <cellStyle name="Heading 4 2 2 3_Essbase BS Tax Accounts EOY" xfId="39497" xr:uid="{00000000-0005-0000-0000-0000B9990000}"/>
    <cellStyle name="Heading 4 2 2 4" xfId="39498" xr:uid="{00000000-0005-0000-0000-0000BA990000}"/>
    <cellStyle name="Heading 4 2 2 4 2" xfId="39499" xr:uid="{00000000-0005-0000-0000-0000BB990000}"/>
    <cellStyle name="Heading 4 2 2 4 2 2" xfId="39500" xr:uid="{00000000-0005-0000-0000-0000BC990000}"/>
    <cellStyle name="Heading 4 2 2 4 2_Essbase BS Tax Accounts EOY" xfId="39501" xr:uid="{00000000-0005-0000-0000-0000BD990000}"/>
    <cellStyle name="Heading 4 2 2 4_Essbase BS Tax Accounts EOY" xfId="39502" xr:uid="{00000000-0005-0000-0000-0000BE990000}"/>
    <cellStyle name="Heading 4 2 2 5" xfId="39503" xr:uid="{00000000-0005-0000-0000-0000BF990000}"/>
    <cellStyle name="Heading 4 2 2 5 2" xfId="39504" xr:uid="{00000000-0005-0000-0000-0000C0990000}"/>
    <cellStyle name="Heading 4 2 2 5_Essbase BS Tax Accounts EOY" xfId="39505" xr:uid="{00000000-0005-0000-0000-0000C1990000}"/>
    <cellStyle name="Heading 4 2 2 6" xfId="39506" xr:uid="{00000000-0005-0000-0000-0000C2990000}"/>
    <cellStyle name="Heading 4 2 2 7" xfId="39507" xr:uid="{00000000-0005-0000-0000-0000C3990000}"/>
    <cellStyle name="Heading 4 2 2 8" xfId="39508" xr:uid="{00000000-0005-0000-0000-0000C4990000}"/>
    <cellStyle name="Heading 4 2 2 9" xfId="39509" xr:uid="{00000000-0005-0000-0000-0000C5990000}"/>
    <cellStyle name="Heading 4 2 2_Basis Info" xfId="39510" xr:uid="{00000000-0005-0000-0000-0000C6990000}"/>
    <cellStyle name="Heading 4 2 3" xfId="39511" xr:uid="{00000000-0005-0000-0000-0000C7990000}"/>
    <cellStyle name="Heading 4 2 3 2" xfId="39512" xr:uid="{00000000-0005-0000-0000-0000C8990000}"/>
    <cellStyle name="Heading 4 2 3 2 2" xfId="39513" xr:uid="{00000000-0005-0000-0000-0000C9990000}"/>
    <cellStyle name="Heading 4 2 3 2 2 2" xfId="39514" xr:uid="{00000000-0005-0000-0000-0000CA990000}"/>
    <cellStyle name="Heading 4 2 3 2 2_Essbase BS Tax Accounts EOY" xfId="39515" xr:uid="{00000000-0005-0000-0000-0000CB990000}"/>
    <cellStyle name="Heading 4 2 3 2 3" xfId="39516" xr:uid="{00000000-0005-0000-0000-0000CC990000}"/>
    <cellStyle name="Heading 4 2 3 2_Essbase BS Tax Accounts EOY" xfId="39517" xr:uid="{00000000-0005-0000-0000-0000CD990000}"/>
    <cellStyle name="Heading 4 2 3 3" xfId="39518" xr:uid="{00000000-0005-0000-0000-0000CE990000}"/>
    <cellStyle name="Heading 4 2 3 3 2" xfId="39519" xr:uid="{00000000-0005-0000-0000-0000CF990000}"/>
    <cellStyle name="Heading 4 2 3 3 2 2" xfId="39520" xr:uid="{00000000-0005-0000-0000-0000D0990000}"/>
    <cellStyle name="Heading 4 2 3 3 2_Essbase BS Tax Accounts EOY" xfId="39521" xr:uid="{00000000-0005-0000-0000-0000D1990000}"/>
    <cellStyle name="Heading 4 2 3 3 3" xfId="39522" xr:uid="{00000000-0005-0000-0000-0000D2990000}"/>
    <cellStyle name="Heading 4 2 3 3_Essbase BS Tax Accounts EOY" xfId="39523" xr:uid="{00000000-0005-0000-0000-0000D3990000}"/>
    <cellStyle name="Heading 4 2 3 4" xfId="39524" xr:uid="{00000000-0005-0000-0000-0000D4990000}"/>
    <cellStyle name="Heading 4 2 3 4 2" xfId="39525" xr:uid="{00000000-0005-0000-0000-0000D5990000}"/>
    <cellStyle name="Heading 4 2 3 4 2 2" xfId="39526" xr:uid="{00000000-0005-0000-0000-0000D6990000}"/>
    <cellStyle name="Heading 4 2 3 4 2_Essbase BS Tax Accounts EOY" xfId="39527" xr:uid="{00000000-0005-0000-0000-0000D7990000}"/>
    <cellStyle name="Heading 4 2 3 4 3" xfId="39528" xr:uid="{00000000-0005-0000-0000-0000D8990000}"/>
    <cellStyle name="Heading 4 2 3 4 4" xfId="39529" xr:uid="{00000000-0005-0000-0000-0000D9990000}"/>
    <cellStyle name="Heading 4 2 3 4_Essbase BS Tax Accounts EOY" xfId="39530" xr:uid="{00000000-0005-0000-0000-0000DA990000}"/>
    <cellStyle name="Heading 4 2 3 5" xfId="39531" xr:uid="{00000000-0005-0000-0000-0000DB990000}"/>
    <cellStyle name="Heading 4 2 3 5 2" xfId="39532" xr:uid="{00000000-0005-0000-0000-0000DC990000}"/>
    <cellStyle name="Heading 4 2 3 5_Essbase BS Tax Accounts EOY" xfId="39533" xr:uid="{00000000-0005-0000-0000-0000DD990000}"/>
    <cellStyle name="Heading 4 2 3 6" xfId="39534" xr:uid="{00000000-0005-0000-0000-0000DE990000}"/>
    <cellStyle name="Heading 4 2 3 6 2" xfId="39535" xr:uid="{00000000-0005-0000-0000-0000DF990000}"/>
    <cellStyle name="Heading 4 2 3 6_Essbase BS Tax Accounts EOY" xfId="39536" xr:uid="{00000000-0005-0000-0000-0000E0990000}"/>
    <cellStyle name="Heading 4 2 3 7" xfId="39537" xr:uid="{00000000-0005-0000-0000-0000E1990000}"/>
    <cellStyle name="Heading 4 2 3 8" xfId="39538" xr:uid="{00000000-0005-0000-0000-0000E2990000}"/>
    <cellStyle name="Heading 4 2 3 9" xfId="39539" xr:uid="{00000000-0005-0000-0000-0000E3990000}"/>
    <cellStyle name="Heading 4 2 3_Basis Info" xfId="39540" xr:uid="{00000000-0005-0000-0000-0000E4990000}"/>
    <cellStyle name="Heading 4 2 4" xfId="39541" xr:uid="{00000000-0005-0000-0000-0000E5990000}"/>
    <cellStyle name="Heading 4 2 4 2" xfId="39542" xr:uid="{00000000-0005-0000-0000-0000E6990000}"/>
    <cellStyle name="Heading 4 2 4 2 2" xfId="39543" xr:uid="{00000000-0005-0000-0000-0000E7990000}"/>
    <cellStyle name="Heading 4 2 4 2_Essbase BS Tax Accounts EOY" xfId="39544" xr:uid="{00000000-0005-0000-0000-0000E8990000}"/>
    <cellStyle name="Heading 4 2 4 3" xfId="39545" xr:uid="{00000000-0005-0000-0000-0000E9990000}"/>
    <cellStyle name="Heading 4 2 4 4" xfId="39546" xr:uid="{00000000-0005-0000-0000-0000EA990000}"/>
    <cellStyle name="Heading 4 2 4_Essbase BS Tax Accounts EOY" xfId="39547" xr:uid="{00000000-0005-0000-0000-0000EB990000}"/>
    <cellStyle name="Heading 4 2 5" xfId="39548" xr:uid="{00000000-0005-0000-0000-0000EC990000}"/>
    <cellStyle name="Heading 4 2 5 2" xfId="39549" xr:uid="{00000000-0005-0000-0000-0000ED990000}"/>
    <cellStyle name="Heading 4 2 5 3" xfId="39550" xr:uid="{00000000-0005-0000-0000-0000EE990000}"/>
    <cellStyle name="Heading 4 2 5_Essbase BS Tax Accounts EOY" xfId="39551" xr:uid="{00000000-0005-0000-0000-0000EF990000}"/>
    <cellStyle name="Heading 4 2 6" xfId="39552" xr:uid="{00000000-0005-0000-0000-0000F0990000}"/>
    <cellStyle name="Heading 4 2 6 2" xfId="39553" xr:uid="{00000000-0005-0000-0000-0000F1990000}"/>
    <cellStyle name="Heading 4 2 7" xfId="39554" xr:uid="{00000000-0005-0000-0000-0000F2990000}"/>
    <cellStyle name="Heading 4 2 7 2" xfId="39555" xr:uid="{00000000-0005-0000-0000-0000F3990000}"/>
    <cellStyle name="Heading 4 2 8" xfId="39556" xr:uid="{00000000-0005-0000-0000-0000F4990000}"/>
    <cellStyle name="Heading 4 2 9" xfId="39557" xr:uid="{00000000-0005-0000-0000-0000F5990000}"/>
    <cellStyle name="Heading 4 2_10-1 BS" xfId="39558" xr:uid="{00000000-0005-0000-0000-0000F6990000}"/>
    <cellStyle name="Heading 4 20" xfId="39559" xr:uid="{00000000-0005-0000-0000-0000F7990000}"/>
    <cellStyle name="Heading 4 20 2" xfId="39560" xr:uid="{00000000-0005-0000-0000-0000F8990000}"/>
    <cellStyle name="Heading 4 20 2 2" xfId="39561" xr:uid="{00000000-0005-0000-0000-0000F9990000}"/>
    <cellStyle name="Heading 4 20 2 2 2" xfId="39562" xr:uid="{00000000-0005-0000-0000-0000FA990000}"/>
    <cellStyle name="Heading 4 20 2 2_Essbase BS Tax Accounts EOY" xfId="39563" xr:uid="{00000000-0005-0000-0000-0000FB990000}"/>
    <cellStyle name="Heading 4 20 2 3" xfId="39564" xr:uid="{00000000-0005-0000-0000-0000FC990000}"/>
    <cellStyle name="Heading 4 20 2_Essbase BS Tax Accounts EOY" xfId="39565" xr:uid="{00000000-0005-0000-0000-0000FD990000}"/>
    <cellStyle name="Heading 4 20 3" xfId="39566" xr:uid="{00000000-0005-0000-0000-0000FE990000}"/>
    <cellStyle name="Heading 4 20 3 2" xfId="39567" xr:uid="{00000000-0005-0000-0000-0000FF990000}"/>
    <cellStyle name="Heading 4 20 3 2 2" xfId="39568" xr:uid="{00000000-0005-0000-0000-0000009A0000}"/>
    <cellStyle name="Heading 4 20 3 2_Essbase BS Tax Accounts EOY" xfId="39569" xr:uid="{00000000-0005-0000-0000-0000019A0000}"/>
    <cellStyle name="Heading 4 20 3 3" xfId="39570" xr:uid="{00000000-0005-0000-0000-0000029A0000}"/>
    <cellStyle name="Heading 4 20 3_Essbase BS Tax Accounts EOY" xfId="39571" xr:uid="{00000000-0005-0000-0000-0000039A0000}"/>
    <cellStyle name="Heading 4 20 4" xfId="39572" xr:uid="{00000000-0005-0000-0000-0000049A0000}"/>
    <cellStyle name="Heading 4 20 4 2" xfId="39573" xr:uid="{00000000-0005-0000-0000-0000059A0000}"/>
    <cellStyle name="Heading 4 20 4_Essbase BS Tax Accounts EOY" xfId="39574" xr:uid="{00000000-0005-0000-0000-0000069A0000}"/>
    <cellStyle name="Heading 4 20 5" xfId="39575" xr:uid="{00000000-0005-0000-0000-0000079A0000}"/>
    <cellStyle name="Heading 4 20_Essbase BS Tax Accounts EOY" xfId="39576" xr:uid="{00000000-0005-0000-0000-0000089A0000}"/>
    <cellStyle name="Heading 4 21" xfId="39577" xr:uid="{00000000-0005-0000-0000-0000099A0000}"/>
    <cellStyle name="Heading 4 21 2" xfId="39578" xr:uid="{00000000-0005-0000-0000-00000A9A0000}"/>
    <cellStyle name="Heading 4 21 2 2" xfId="39579" xr:uid="{00000000-0005-0000-0000-00000B9A0000}"/>
    <cellStyle name="Heading 4 21 2 2 2" xfId="39580" xr:uid="{00000000-0005-0000-0000-00000C9A0000}"/>
    <cellStyle name="Heading 4 21 2 2_Essbase BS Tax Accounts EOY" xfId="39581" xr:uid="{00000000-0005-0000-0000-00000D9A0000}"/>
    <cellStyle name="Heading 4 21 2 3" xfId="39582" xr:uid="{00000000-0005-0000-0000-00000E9A0000}"/>
    <cellStyle name="Heading 4 21 2_Essbase BS Tax Accounts EOY" xfId="39583" xr:uid="{00000000-0005-0000-0000-00000F9A0000}"/>
    <cellStyle name="Heading 4 21 3" xfId="39584" xr:uid="{00000000-0005-0000-0000-0000109A0000}"/>
    <cellStyle name="Heading 4 21 3 2" xfId="39585" xr:uid="{00000000-0005-0000-0000-0000119A0000}"/>
    <cellStyle name="Heading 4 21 3 2 2" xfId="39586" xr:uid="{00000000-0005-0000-0000-0000129A0000}"/>
    <cellStyle name="Heading 4 21 3 2_Essbase BS Tax Accounts EOY" xfId="39587" xr:uid="{00000000-0005-0000-0000-0000139A0000}"/>
    <cellStyle name="Heading 4 21 3 3" xfId="39588" xr:uid="{00000000-0005-0000-0000-0000149A0000}"/>
    <cellStyle name="Heading 4 21 3_Essbase BS Tax Accounts EOY" xfId="39589" xr:uid="{00000000-0005-0000-0000-0000159A0000}"/>
    <cellStyle name="Heading 4 21 4" xfId="39590" xr:uid="{00000000-0005-0000-0000-0000169A0000}"/>
    <cellStyle name="Heading 4 21 4 2" xfId="39591" xr:uid="{00000000-0005-0000-0000-0000179A0000}"/>
    <cellStyle name="Heading 4 21 4_Essbase BS Tax Accounts EOY" xfId="39592" xr:uid="{00000000-0005-0000-0000-0000189A0000}"/>
    <cellStyle name="Heading 4 21 5" xfId="39593" xr:uid="{00000000-0005-0000-0000-0000199A0000}"/>
    <cellStyle name="Heading 4 21_Essbase BS Tax Accounts EOY" xfId="39594" xr:uid="{00000000-0005-0000-0000-00001A9A0000}"/>
    <cellStyle name="Heading 4 22" xfId="39595" xr:uid="{00000000-0005-0000-0000-00001B9A0000}"/>
    <cellStyle name="Heading 4 22 2" xfId="39596" xr:uid="{00000000-0005-0000-0000-00001C9A0000}"/>
    <cellStyle name="Heading 4 22 2 2" xfId="39597" xr:uid="{00000000-0005-0000-0000-00001D9A0000}"/>
    <cellStyle name="Heading 4 22 2 2 2" xfId="39598" xr:uid="{00000000-0005-0000-0000-00001E9A0000}"/>
    <cellStyle name="Heading 4 22 2 2_Essbase BS Tax Accounts EOY" xfId="39599" xr:uid="{00000000-0005-0000-0000-00001F9A0000}"/>
    <cellStyle name="Heading 4 22 2 3" xfId="39600" xr:uid="{00000000-0005-0000-0000-0000209A0000}"/>
    <cellStyle name="Heading 4 22 2_Essbase BS Tax Accounts EOY" xfId="39601" xr:uid="{00000000-0005-0000-0000-0000219A0000}"/>
    <cellStyle name="Heading 4 22 3" xfId="39602" xr:uid="{00000000-0005-0000-0000-0000229A0000}"/>
    <cellStyle name="Heading 4 22 3 2" xfId="39603" xr:uid="{00000000-0005-0000-0000-0000239A0000}"/>
    <cellStyle name="Heading 4 22 3 2 2" xfId="39604" xr:uid="{00000000-0005-0000-0000-0000249A0000}"/>
    <cellStyle name="Heading 4 22 3 2_Essbase BS Tax Accounts EOY" xfId="39605" xr:uid="{00000000-0005-0000-0000-0000259A0000}"/>
    <cellStyle name="Heading 4 22 3 3" xfId="39606" xr:uid="{00000000-0005-0000-0000-0000269A0000}"/>
    <cellStyle name="Heading 4 22 3_Essbase BS Tax Accounts EOY" xfId="39607" xr:uid="{00000000-0005-0000-0000-0000279A0000}"/>
    <cellStyle name="Heading 4 22 4" xfId="39608" xr:uid="{00000000-0005-0000-0000-0000289A0000}"/>
    <cellStyle name="Heading 4 22 4 2" xfId="39609" xr:uid="{00000000-0005-0000-0000-0000299A0000}"/>
    <cellStyle name="Heading 4 22 4_Essbase BS Tax Accounts EOY" xfId="39610" xr:uid="{00000000-0005-0000-0000-00002A9A0000}"/>
    <cellStyle name="Heading 4 22 5" xfId="39611" xr:uid="{00000000-0005-0000-0000-00002B9A0000}"/>
    <cellStyle name="Heading 4 22_Essbase BS Tax Accounts EOY" xfId="39612" xr:uid="{00000000-0005-0000-0000-00002C9A0000}"/>
    <cellStyle name="Heading 4 23" xfId="39613" xr:uid="{00000000-0005-0000-0000-00002D9A0000}"/>
    <cellStyle name="Heading 4 23 2" xfId="39614" xr:uid="{00000000-0005-0000-0000-00002E9A0000}"/>
    <cellStyle name="Heading 4 23 2 2" xfId="39615" xr:uid="{00000000-0005-0000-0000-00002F9A0000}"/>
    <cellStyle name="Heading 4 23 2 2 2" xfId="39616" xr:uid="{00000000-0005-0000-0000-0000309A0000}"/>
    <cellStyle name="Heading 4 23 2 2_Essbase BS Tax Accounts EOY" xfId="39617" xr:uid="{00000000-0005-0000-0000-0000319A0000}"/>
    <cellStyle name="Heading 4 23 2 3" xfId="39618" xr:uid="{00000000-0005-0000-0000-0000329A0000}"/>
    <cellStyle name="Heading 4 23 2_Essbase BS Tax Accounts EOY" xfId="39619" xr:uid="{00000000-0005-0000-0000-0000339A0000}"/>
    <cellStyle name="Heading 4 23 3" xfId="39620" xr:uid="{00000000-0005-0000-0000-0000349A0000}"/>
    <cellStyle name="Heading 4 23 3 2" xfId="39621" xr:uid="{00000000-0005-0000-0000-0000359A0000}"/>
    <cellStyle name="Heading 4 23 3 2 2" xfId="39622" xr:uid="{00000000-0005-0000-0000-0000369A0000}"/>
    <cellStyle name="Heading 4 23 3 2_Essbase BS Tax Accounts EOY" xfId="39623" xr:uid="{00000000-0005-0000-0000-0000379A0000}"/>
    <cellStyle name="Heading 4 23 3 3" xfId="39624" xr:uid="{00000000-0005-0000-0000-0000389A0000}"/>
    <cellStyle name="Heading 4 23 3_Essbase BS Tax Accounts EOY" xfId="39625" xr:uid="{00000000-0005-0000-0000-0000399A0000}"/>
    <cellStyle name="Heading 4 23 4" xfId="39626" xr:uid="{00000000-0005-0000-0000-00003A9A0000}"/>
    <cellStyle name="Heading 4 23 4 2" xfId="39627" xr:uid="{00000000-0005-0000-0000-00003B9A0000}"/>
    <cellStyle name="Heading 4 23 4 2 2" xfId="39628" xr:uid="{00000000-0005-0000-0000-00003C9A0000}"/>
    <cellStyle name="Heading 4 23 4 2_Essbase BS Tax Accounts EOY" xfId="39629" xr:uid="{00000000-0005-0000-0000-00003D9A0000}"/>
    <cellStyle name="Heading 4 23 4 3" xfId="39630" xr:uid="{00000000-0005-0000-0000-00003E9A0000}"/>
    <cellStyle name="Heading 4 23 4_Essbase BS Tax Accounts EOY" xfId="39631" xr:uid="{00000000-0005-0000-0000-00003F9A0000}"/>
    <cellStyle name="Heading 4 23 5" xfId="39632" xr:uid="{00000000-0005-0000-0000-0000409A0000}"/>
    <cellStyle name="Heading 4 23 5 2" xfId="39633" xr:uid="{00000000-0005-0000-0000-0000419A0000}"/>
    <cellStyle name="Heading 4 23 5_Essbase BS Tax Accounts EOY" xfId="39634" xr:uid="{00000000-0005-0000-0000-0000429A0000}"/>
    <cellStyle name="Heading 4 23 6" xfId="39635" xr:uid="{00000000-0005-0000-0000-0000439A0000}"/>
    <cellStyle name="Heading 4 23_Essbase BS Tax Accounts EOY" xfId="39636" xr:uid="{00000000-0005-0000-0000-0000449A0000}"/>
    <cellStyle name="Heading 4 24" xfId="39637" xr:uid="{00000000-0005-0000-0000-0000459A0000}"/>
    <cellStyle name="Heading 4 24 2" xfId="39638" xr:uid="{00000000-0005-0000-0000-0000469A0000}"/>
    <cellStyle name="Heading 4 24 2 2" xfId="39639" xr:uid="{00000000-0005-0000-0000-0000479A0000}"/>
    <cellStyle name="Heading 4 24 2 2 2" xfId="39640" xr:uid="{00000000-0005-0000-0000-0000489A0000}"/>
    <cellStyle name="Heading 4 24 2 2 2 2" xfId="39641" xr:uid="{00000000-0005-0000-0000-0000499A0000}"/>
    <cellStyle name="Heading 4 24 2 2 2_Essbase BS Tax Accounts EOY" xfId="39642" xr:uid="{00000000-0005-0000-0000-00004A9A0000}"/>
    <cellStyle name="Heading 4 24 2 2_Essbase BS Tax Accounts EOY" xfId="39643" xr:uid="{00000000-0005-0000-0000-00004B9A0000}"/>
    <cellStyle name="Heading 4 24 2 3" xfId="39644" xr:uid="{00000000-0005-0000-0000-00004C9A0000}"/>
    <cellStyle name="Heading 4 24 2 3 2" xfId="39645" xr:uid="{00000000-0005-0000-0000-00004D9A0000}"/>
    <cellStyle name="Heading 4 24 2 3_Essbase BS Tax Accounts EOY" xfId="39646" xr:uid="{00000000-0005-0000-0000-00004E9A0000}"/>
    <cellStyle name="Heading 4 24 2 4" xfId="39647" xr:uid="{00000000-0005-0000-0000-00004F9A0000}"/>
    <cellStyle name="Heading 4 24 2 5" xfId="39648" xr:uid="{00000000-0005-0000-0000-0000509A0000}"/>
    <cellStyle name="Heading 4 24 2 6" xfId="39649" xr:uid="{00000000-0005-0000-0000-0000519A0000}"/>
    <cellStyle name="Heading 4 24 2 7" xfId="39650" xr:uid="{00000000-0005-0000-0000-0000529A0000}"/>
    <cellStyle name="Heading 4 24 2 8" xfId="39651" xr:uid="{00000000-0005-0000-0000-0000539A0000}"/>
    <cellStyle name="Heading 4 24 2_Essbase BS Tax Accounts EOY" xfId="39652" xr:uid="{00000000-0005-0000-0000-0000549A0000}"/>
    <cellStyle name="Heading 4 24 3" xfId="39653" xr:uid="{00000000-0005-0000-0000-0000559A0000}"/>
    <cellStyle name="Heading 4 24 3 2" xfId="39654" xr:uid="{00000000-0005-0000-0000-0000569A0000}"/>
    <cellStyle name="Heading 4 24 3 2 2" xfId="39655" xr:uid="{00000000-0005-0000-0000-0000579A0000}"/>
    <cellStyle name="Heading 4 24 3 2_Essbase BS Tax Accounts EOY" xfId="39656" xr:uid="{00000000-0005-0000-0000-0000589A0000}"/>
    <cellStyle name="Heading 4 24 3 3" xfId="39657" xr:uid="{00000000-0005-0000-0000-0000599A0000}"/>
    <cellStyle name="Heading 4 24 3 4" xfId="39658" xr:uid="{00000000-0005-0000-0000-00005A9A0000}"/>
    <cellStyle name="Heading 4 24 3_Essbase BS Tax Accounts EOY" xfId="39659" xr:uid="{00000000-0005-0000-0000-00005B9A0000}"/>
    <cellStyle name="Heading 4 24 4" xfId="39660" xr:uid="{00000000-0005-0000-0000-00005C9A0000}"/>
    <cellStyle name="Heading 4 24 4 2" xfId="39661" xr:uid="{00000000-0005-0000-0000-00005D9A0000}"/>
    <cellStyle name="Heading 4 24 4_Essbase BS Tax Accounts EOY" xfId="39662" xr:uid="{00000000-0005-0000-0000-00005E9A0000}"/>
    <cellStyle name="Heading 4 24 5" xfId="39663" xr:uid="{00000000-0005-0000-0000-00005F9A0000}"/>
    <cellStyle name="Heading 4 24 5 2" xfId="39664" xr:uid="{00000000-0005-0000-0000-0000609A0000}"/>
    <cellStyle name="Heading 4 24 5_Essbase BS Tax Accounts EOY" xfId="39665" xr:uid="{00000000-0005-0000-0000-0000619A0000}"/>
    <cellStyle name="Heading 4 24 6" xfId="39666" xr:uid="{00000000-0005-0000-0000-0000629A0000}"/>
    <cellStyle name="Heading 4 24 7" xfId="39667" xr:uid="{00000000-0005-0000-0000-0000639A0000}"/>
    <cellStyle name="Heading 4 24 8" xfId="39668" xr:uid="{00000000-0005-0000-0000-0000649A0000}"/>
    <cellStyle name="Heading 4 24_Basis Detail" xfId="39669" xr:uid="{00000000-0005-0000-0000-0000659A0000}"/>
    <cellStyle name="Heading 4 25" xfId="39670" xr:uid="{00000000-0005-0000-0000-0000669A0000}"/>
    <cellStyle name="Heading 4 25 2" xfId="39671" xr:uid="{00000000-0005-0000-0000-0000679A0000}"/>
    <cellStyle name="Heading 4 25 2 2" xfId="39672" xr:uid="{00000000-0005-0000-0000-0000689A0000}"/>
    <cellStyle name="Heading 4 25 2 2 2" xfId="39673" xr:uid="{00000000-0005-0000-0000-0000699A0000}"/>
    <cellStyle name="Heading 4 25 2 2_Essbase BS Tax Accounts EOY" xfId="39674" xr:uid="{00000000-0005-0000-0000-00006A9A0000}"/>
    <cellStyle name="Heading 4 25 2 3" xfId="39675" xr:uid="{00000000-0005-0000-0000-00006B9A0000}"/>
    <cellStyle name="Heading 4 25 2 4" xfId="39676" xr:uid="{00000000-0005-0000-0000-00006C9A0000}"/>
    <cellStyle name="Heading 4 25 2 5" xfId="39677" xr:uid="{00000000-0005-0000-0000-00006D9A0000}"/>
    <cellStyle name="Heading 4 25 2_Essbase BS Tax Accounts EOY" xfId="39678" xr:uid="{00000000-0005-0000-0000-00006E9A0000}"/>
    <cellStyle name="Heading 4 25 3" xfId="39679" xr:uid="{00000000-0005-0000-0000-00006F9A0000}"/>
    <cellStyle name="Heading 4 25 3 2" xfId="39680" xr:uid="{00000000-0005-0000-0000-0000709A0000}"/>
    <cellStyle name="Heading 4 25 3 2 2" xfId="39681" xr:uid="{00000000-0005-0000-0000-0000719A0000}"/>
    <cellStyle name="Heading 4 25 3 2_Essbase BS Tax Accounts EOY" xfId="39682" xr:uid="{00000000-0005-0000-0000-0000729A0000}"/>
    <cellStyle name="Heading 4 25 3 3" xfId="39683" xr:uid="{00000000-0005-0000-0000-0000739A0000}"/>
    <cellStyle name="Heading 4 25 3 4" xfId="39684" xr:uid="{00000000-0005-0000-0000-0000749A0000}"/>
    <cellStyle name="Heading 4 25 3_Essbase BS Tax Accounts EOY" xfId="39685" xr:uid="{00000000-0005-0000-0000-0000759A0000}"/>
    <cellStyle name="Heading 4 25 4" xfId="39686" xr:uid="{00000000-0005-0000-0000-0000769A0000}"/>
    <cellStyle name="Heading 4 25 4 2" xfId="39687" xr:uid="{00000000-0005-0000-0000-0000779A0000}"/>
    <cellStyle name="Heading 4 25 4_Essbase BS Tax Accounts EOY" xfId="39688" xr:uid="{00000000-0005-0000-0000-0000789A0000}"/>
    <cellStyle name="Heading 4 25 5" xfId="39689" xr:uid="{00000000-0005-0000-0000-0000799A0000}"/>
    <cellStyle name="Heading 4 25 6" xfId="39690" xr:uid="{00000000-0005-0000-0000-00007A9A0000}"/>
    <cellStyle name="Heading 4 25 7" xfId="39691" xr:uid="{00000000-0005-0000-0000-00007B9A0000}"/>
    <cellStyle name="Heading 4 25_Essbase BS Tax Accounts EOY" xfId="39692" xr:uid="{00000000-0005-0000-0000-00007C9A0000}"/>
    <cellStyle name="Heading 4 26" xfId="39693" xr:uid="{00000000-0005-0000-0000-00007D9A0000}"/>
    <cellStyle name="Heading 4 26 2" xfId="39694" xr:uid="{00000000-0005-0000-0000-00007E9A0000}"/>
    <cellStyle name="Heading 4 26 2 2" xfId="39695" xr:uid="{00000000-0005-0000-0000-00007F9A0000}"/>
    <cellStyle name="Heading 4 26 2 2 2" xfId="39696" xr:uid="{00000000-0005-0000-0000-0000809A0000}"/>
    <cellStyle name="Heading 4 26 2 2_Essbase BS Tax Accounts EOY" xfId="39697" xr:uid="{00000000-0005-0000-0000-0000819A0000}"/>
    <cellStyle name="Heading 4 26 2 3" xfId="39698" xr:uid="{00000000-0005-0000-0000-0000829A0000}"/>
    <cellStyle name="Heading 4 26 2_Essbase BS Tax Accounts EOY" xfId="39699" xr:uid="{00000000-0005-0000-0000-0000839A0000}"/>
    <cellStyle name="Heading 4 26 3" xfId="39700" xr:uid="{00000000-0005-0000-0000-0000849A0000}"/>
    <cellStyle name="Heading 4 26 3 2" xfId="39701" xr:uid="{00000000-0005-0000-0000-0000859A0000}"/>
    <cellStyle name="Heading 4 26 3_Essbase BS Tax Accounts EOY" xfId="39702" xr:uid="{00000000-0005-0000-0000-0000869A0000}"/>
    <cellStyle name="Heading 4 26 4" xfId="39703" xr:uid="{00000000-0005-0000-0000-0000879A0000}"/>
    <cellStyle name="Heading 4 26 5" xfId="39704" xr:uid="{00000000-0005-0000-0000-0000889A0000}"/>
    <cellStyle name="Heading 4 26 6" xfId="39705" xr:uid="{00000000-0005-0000-0000-0000899A0000}"/>
    <cellStyle name="Heading 4 26 7" xfId="39706" xr:uid="{00000000-0005-0000-0000-00008A9A0000}"/>
    <cellStyle name="Heading 4 26_Essbase BS Tax Accounts EOY" xfId="39707" xr:uid="{00000000-0005-0000-0000-00008B9A0000}"/>
    <cellStyle name="Heading 4 27" xfId="39708" xr:uid="{00000000-0005-0000-0000-00008C9A0000}"/>
    <cellStyle name="Heading 4 27 2" xfId="39709" xr:uid="{00000000-0005-0000-0000-00008D9A0000}"/>
    <cellStyle name="Heading 4 27 2 2" xfId="39710" xr:uid="{00000000-0005-0000-0000-00008E9A0000}"/>
    <cellStyle name="Heading 4 27 2 2 2" xfId="39711" xr:uid="{00000000-0005-0000-0000-00008F9A0000}"/>
    <cellStyle name="Heading 4 27 2 2_Essbase BS Tax Accounts EOY" xfId="39712" xr:uid="{00000000-0005-0000-0000-0000909A0000}"/>
    <cellStyle name="Heading 4 27 2_Essbase BS Tax Accounts EOY" xfId="39713" xr:uid="{00000000-0005-0000-0000-0000919A0000}"/>
    <cellStyle name="Heading 4 27 3" xfId="39714" xr:uid="{00000000-0005-0000-0000-0000929A0000}"/>
    <cellStyle name="Heading 4 27 3 2" xfId="39715" xr:uid="{00000000-0005-0000-0000-0000939A0000}"/>
    <cellStyle name="Heading 4 27 3_Essbase BS Tax Accounts EOY" xfId="39716" xr:uid="{00000000-0005-0000-0000-0000949A0000}"/>
    <cellStyle name="Heading 4 27 4" xfId="39717" xr:uid="{00000000-0005-0000-0000-0000959A0000}"/>
    <cellStyle name="Heading 4 27 5" xfId="39718" xr:uid="{00000000-0005-0000-0000-0000969A0000}"/>
    <cellStyle name="Heading 4 27 6" xfId="39719" xr:uid="{00000000-0005-0000-0000-0000979A0000}"/>
    <cellStyle name="Heading 4 27_Essbase BS Tax Accounts EOY" xfId="39720" xr:uid="{00000000-0005-0000-0000-0000989A0000}"/>
    <cellStyle name="Heading 4 28" xfId="39721" xr:uid="{00000000-0005-0000-0000-0000999A0000}"/>
    <cellStyle name="Heading 4 28 2" xfId="39722" xr:uid="{00000000-0005-0000-0000-00009A9A0000}"/>
    <cellStyle name="Heading 4 28 2 2" xfId="39723" xr:uid="{00000000-0005-0000-0000-00009B9A0000}"/>
    <cellStyle name="Heading 4 28 2_Essbase BS Tax Accounts EOY" xfId="39724" xr:uid="{00000000-0005-0000-0000-00009C9A0000}"/>
    <cellStyle name="Heading 4 28_Essbase BS Tax Accounts EOY" xfId="39725" xr:uid="{00000000-0005-0000-0000-00009D9A0000}"/>
    <cellStyle name="Heading 4 29" xfId="39726" xr:uid="{00000000-0005-0000-0000-00009E9A0000}"/>
    <cellStyle name="Heading 4 29 2" xfId="39727" xr:uid="{00000000-0005-0000-0000-00009F9A0000}"/>
    <cellStyle name="Heading 4 29 2 2" xfId="39728" xr:uid="{00000000-0005-0000-0000-0000A09A0000}"/>
    <cellStyle name="Heading 4 29 2_Essbase BS Tax Accounts EOY" xfId="39729" xr:uid="{00000000-0005-0000-0000-0000A19A0000}"/>
    <cellStyle name="Heading 4 29_Essbase BS Tax Accounts EOY" xfId="39730" xr:uid="{00000000-0005-0000-0000-0000A29A0000}"/>
    <cellStyle name="Heading 4 3" xfId="39731" xr:uid="{00000000-0005-0000-0000-0000A39A0000}"/>
    <cellStyle name="Heading 4 3 2" xfId="39732" xr:uid="{00000000-0005-0000-0000-0000A49A0000}"/>
    <cellStyle name="Heading 4 3 2 2" xfId="39733" xr:uid="{00000000-0005-0000-0000-0000A59A0000}"/>
    <cellStyle name="Heading 4 3 2 2 2" xfId="39734" xr:uid="{00000000-0005-0000-0000-0000A69A0000}"/>
    <cellStyle name="Heading 4 3 2 2 2 2" xfId="39735" xr:uid="{00000000-0005-0000-0000-0000A79A0000}"/>
    <cellStyle name="Heading 4 3 2 2 2_Essbase BS Tax Accounts EOY" xfId="39736" xr:uid="{00000000-0005-0000-0000-0000A89A0000}"/>
    <cellStyle name="Heading 4 3 2 2_Essbase BS Tax Accounts EOY" xfId="39737" xr:uid="{00000000-0005-0000-0000-0000A99A0000}"/>
    <cellStyle name="Heading 4 3 2 3" xfId="39738" xr:uid="{00000000-0005-0000-0000-0000AA9A0000}"/>
    <cellStyle name="Heading 4 3 2 3 2" xfId="39739" xr:uid="{00000000-0005-0000-0000-0000AB9A0000}"/>
    <cellStyle name="Heading 4 3 2 3 2 2" xfId="39740" xr:uid="{00000000-0005-0000-0000-0000AC9A0000}"/>
    <cellStyle name="Heading 4 3 2 3 2_Essbase BS Tax Accounts EOY" xfId="39741" xr:uid="{00000000-0005-0000-0000-0000AD9A0000}"/>
    <cellStyle name="Heading 4 3 2 3_Essbase BS Tax Accounts EOY" xfId="39742" xr:uid="{00000000-0005-0000-0000-0000AE9A0000}"/>
    <cellStyle name="Heading 4 3 2 4" xfId="39743" xr:uid="{00000000-0005-0000-0000-0000AF9A0000}"/>
    <cellStyle name="Heading 4 3 2 4 2" xfId="39744" xr:uid="{00000000-0005-0000-0000-0000B09A0000}"/>
    <cellStyle name="Heading 4 3 2 4_Essbase BS Tax Accounts EOY" xfId="39745" xr:uid="{00000000-0005-0000-0000-0000B19A0000}"/>
    <cellStyle name="Heading 4 3 2 5" xfId="39746" xr:uid="{00000000-0005-0000-0000-0000B29A0000}"/>
    <cellStyle name="Heading 4 3 2 6" xfId="39747" xr:uid="{00000000-0005-0000-0000-0000B39A0000}"/>
    <cellStyle name="Heading 4 3 2 7" xfId="39748" xr:uid="{00000000-0005-0000-0000-0000B49A0000}"/>
    <cellStyle name="Heading 4 3 2_Essbase BS Tax Accounts EOY" xfId="39749" xr:uid="{00000000-0005-0000-0000-0000B59A0000}"/>
    <cellStyle name="Heading 4 3 3" xfId="39750" xr:uid="{00000000-0005-0000-0000-0000B69A0000}"/>
    <cellStyle name="Heading 4 3 3 2" xfId="39751" xr:uid="{00000000-0005-0000-0000-0000B79A0000}"/>
    <cellStyle name="Heading 4 3 3 2 2" xfId="39752" xr:uid="{00000000-0005-0000-0000-0000B89A0000}"/>
    <cellStyle name="Heading 4 3 3 2_Essbase BS Tax Accounts EOY" xfId="39753" xr:uid="{00000000-0005-0000-0000-0000B99A0000}"/>
    <cellStyle name="Heading 4 3 3 3" xfId="39754" xr:uid="{00000000-0005-0000-0000-0000BA9A0000}"/>
    <cellStyle name="Heading 4 3 3_Essbase BS Tax Accounts EOY" xfId="39755" xr:uid="{00000000-0005-0000-0000-0000BB9A0000}"/>
    <cellStyle name="Heading 4 3 4" xfId="39756" xr:uid="{00000000-0005-0000-0000-0000BC9A0000}"/>
    <cellStyle name="Heading 4 3 4 2" xfId="39757" xr:uid="{00000000-0005-0000-0000-0000BD9A0000}"/>
    <cellStyle name="Heading 4 3 4_Essbase BS Tax Accounts EOY" xfId="39758" xr:uid="{00000000-0005-0000-0000-0000BE9A0000}"/>
    <cellStyle name="Heading 4 3 5" xfId="39759" xr:uid="{00000000-0005-0000-0000-0000BF9A0000}"/>
    <cellStyle name="Heading 4 3_Essbase BS Tax Accounts EOY" xfId="39760" xr:uid="{00000000-0005-0000-0000-0000C09A0000}"/>
    <cellStyle name="Heading 4 30" xfId="39761" xr:uid="{00000000-0005-0000-0000-0000C19A0000}"/>
    <cellStyle name="Heading 4 30 2" xfId="39762" xr:uid="{00000000-0005-0000-0000-0000C29A0000}"/>
    <cellStyle name="Heading 4 30 2 2" xfId="39763" xr:uid="{00000000-0005-0000-0000-0000C39A0000}"/>
    <cellStyle name="Heading 4 30 2_Essbase BS Tax Accounts EOY" xfId="39764" xr:uid="{00000000-0005-0000-0000-0000C49A0000}"/>
    <cellStyle name="Heading 4 30_Essbase BS Tax Accounts EOY" xfId="39765" xr:uid="{00000000-0005-0000-0000-0000C59A0000}"/>
    <cellStyle name="Heading 4 31" xfId="39766" xr:uid="{00000000-0005-0000-0000-0000C69A0000}"/>
    <cellStyle name="Heading 4 31 2" xfId="39767" xr:uid="{00000000-0005-0000-0000-0000C79A0000}"/>
    <cellStyle name="Heading 4 31 2 2" xfId="39768" xr:uid="{00000000-0005-0000-0000-0000C89A0000}"/>
    <cellStyle name="Heading 4 31 2_Essbase BS Tax Accounts EOY" xfId="39769" xr:uid="{00000000-0005-0000-0000-0000C99A0000}"/>
    <cellStyle name="Heading 4 31_Essbase BS Tax Accounts EOY" xfId="39770" xr:uid="{00000000-0005-0000-0000-0000CA9A0000}"/>
    <cellStyle name="Heading 4 32" xfId="39771" xr:uid="{00000000-0005-0000-0000-0000CB9A0000}"/>
    <cellStyle name="Heading 4 32 2" xfId="39772" xr:uid="{00000000-0005-0000-0000-0000CC9A0000}"/>
    <cellStyle name="Heading 4 32 2 2" xfId="39773" xr:uid="{00000000-0005-0000-0000-0000CD9A0000}"/>
    <cellStyle name="Heading 4 32 2_Essbase BS Tax Accounts EOY" xfId="39774" xr:uid="{00000000-0005-0000-0000-0000CE9A0000}"/>
    <cellStyle name="Heading 4 32_Essbase BS Tax Accounts EOY" xfId="39775" xr:uid="{00000000-0005-0000-0000-0000CF9A0000}"/>
    <cellStyle name="Heading 4 33" xfId="39776" xr:uid="{00000000-0005-0000-0000-0000D09A0000}"/>
    <cellStyle name="Heading 4 33 2" xfId="39777" xr:uid="{00000000-0005-0000-0000-0000D19A0000}"/>
    <cellStyle name="Heading 4 33 2 2" xfId="39778" xr:uid="{00000000-0005-0000-0000-0000D29A0000}"/>
    <cellStyle name="Heading 4 33 2_Essbase BS Tax Accounts EOY" xfId="39779" xr:uid="{00000000-0005-0000-0000-0000D39A0000}"/>
    <cellStyle name="Heading 4 33_Essbase BS Tax Accounts EOY" xfId="39780" xr:uid="{00000000-0005-0000-0000-0000D49A0000}"/>
    <cellStyle name="Heading 4 34" xfId="39781" xr:uid="{00000000-0005-0000-0000-0000D59A0000}"/>
    <cellStyle name="Heading 4 34 2" xfId="39782" xr:uid="{00000000-0005-0000-0000-0000D69A0000}"/>
    <cellStyle name="Heading 4 34 2 2" xfId="39783" xr:uid="{00000000-0005-0000-0000-0000D79A0000}"/>
    <cellStyle name="Heading 4 34 2_Essbase BS Tax Accounts EOY" xfId="39784" xr:uid="{00000000-0005-0000-0000-0000D89A0000}"/>
    <cellStyle name="Heading 4 34_Essbase BS Tax Accounts EOY" xfId="39785" xr:uid="{00000000-0005-0000-0000-0000D99A0000}"/>
    <cellStyle name="Heading 4 35" xfId="39786" xr:uid="{00000000-0005-0000-0000-0000DA9A0000}"/>
    <cellStyle name="Heading 4 35 2" xfId="39787" xr:uid="{00000000-0005-0000-0000-0000DB9A0000}"/>
    <cellStyle name="Heading 4 35 2 2" xfId="39788" xr:uid="{00000000-0005-0000-0000-0000DC9A0000}"/>
    <cellStyle name="Heading 4 35 2_Essbase BS Tax Accounts EOY" xfId="39789" xr:uid="{00000000-0005-0000-0000-0000DD9A0000}"/>
    <cellStyle name="Heading 4 35_Essbase BS Tax Accounts EOY" xfId="39790" xr:uid="{00000000-0005-0000-0000-0000DE9A0000}"/>
    <cellStyle name="Heading 4 36" xfId="39791" xr:uid="{00000000-0005-0000-0000-0000DF9A0000}"/>
    <cellStyle name="Heading 4 36 2" xfId="39792" xr:uid="{00000000-0005-0000-0000-0000E09A0000}"/>
    <cellStyle name="Heading 4 36 2 2" xfId="39793" xr:uid="{00000000-0005-0000-0000-0000E19A0000}"/>
    <cellStyle name="Heading 4 36 2_Essbase BS Tax Accounts EOY" xfId="39794" xr:uid="{00000000-0005-0000-0000-0000E29A0000}"/>
    <cellStyle name="Heading 4 36_Essbase BS Tax Accounts EOY" xfId="39795" xr:uid="{00000000-0005-0000-0000-0000E39A0000}"/>
    <cellStyle name="Heading 4 37" xfId="39796" xr:uid="{00000000-0005-0000-0000-0000E49A0000}"/>
    <cellStyle name="Heading 4 37 2" xfId="39797" xr:uid="{00000000-0005-0000-0000-0000E59A0000}"/>
    <cellStyle name="Heading 4 37 2 2" xfId="39798" xr:uid="{00000000-0005-0000-0000-0000E69A0000}"/>
    <cellStyle name="Heading 4 37 2_Essbase BS Tax Accounts EOY" xfId="39799" xr:uid="{00000000-0005-0000-0000-0000E79A0000}"/>
    <cellStyle name="Heading 4 37_Essbase BS Tax Accounts EOY" xfId="39800" xr:uid="{00000000-0005-0000-0000-0000E89A0000}"/>
    <cellStyle name="Heading 4 38" xfId="39801" xr:uid="{00000000-0005-0000-0000-0000E99A0000}"/>
    <cellStyle name="Heading 4 38 2" xfId="39802" xr:uid="{00000000-0005-0000-0000-0000EA9A0000}"/>
    <cellStyle name="Heading 4 38 2 2" xfId="39803" xr:uid="{00000000-0005-0000-0000-0000EB9A0000}"/>
    <cellStyle name="Heading 4 38 2_Essbase BS Tax Accounts EOY" xfId="39804" xr:uid="{00000000-0005-0000-0000-0000EC9A0000}"/>
    <cellStyle name="Heading 4 38_Essbase BS Tax Accounts EOY" xfId="39805" xr:uid="{00000000-0005-0000-0000-0000ED9A0000}"/>
    <cellStyle name="Heading 4 39" xfId="39806" xr:uid="{00000000-0005-0000-0000-0000EE9A0000}"/>
    <cellStyle name="Heading 4 39 2" xfId="39807" xr:uid="{00000000-0005-0000-0000-0000EF9A0000}"/>
    <cellStyle name="Heading 4 39 2 2" xfId="39808" xr:uid="{00000000-0005-0000-0000-0000F09A0000}"/>
    <cellStyle name="Heading 4 39 2_Essbase BS Tax Accounts EOY" xfId="39809" xr:uid="{00000000-0005-0000-0000-0000F19A0000}"/>
    <cellStyle name="Heading 4 39_Essbase BS Tax Accounts EOY" xfId="39810" xr:uid="{00000000-0005-0000-0000-0000F29A0000}"/>
    <cellStyle name="Heading 4 4" xfId="39811" xr:uid="{00000000-0005-0000-0000-0000F39A0000}"/>
    <cellStyle name="Heading 4 4 2" xfId="39812" xr:uid="{00000000-0005-0000-0000-0000F49A0000}"/>
    <cellStyle name="Heading 4 4 2 2" xfId="39813" xr:uid="{00000000-0005-0000-0000-0000F59A0000}"/>
    <cellStyle name="Heading 4 4 2 2 2" xfId="39814" xr:uid="{00000000-0005-0000-0000-0000F69A0000}"/>
    <cellStyle name="Heading 4 4 2 2 2 2" xfId="39815" xr:uid="{00000000-0005-0000-0000-0000F79A0000}"/>
    <cellStyle name="Heading 4 4 2 2 2_Essbase BS Tax Accounts EOY" xfId="39816" xr:uid="{00000000-0005-0000-0000-0000F89A0000}"/>
    <cellStyle name="Heading 4 4 2 2 3" xfId="39817" xr:uid="{00000000-0005-0000-0000-0000F99A0000}"/>
    <cellStyle name="Heading 4 4 2 2_Essbase BS Tax Accounts EOY" xfId="39818" xr:uid="{00000000-0005-0000-0000-0000FA9A0000}"/>
    <cellStyle name="Heading 4 4 2 3" xfId="39819" xr:uid="{00000000-0005-0000-0000-0000FB9A0000}"/>
    <cellStyle name="Heading 4 4 2 3 2" xfId="39820" xr:uid="{00000000-0005-0000-0000-0000FC9A0000}"/>
    <cellStyle name="Heading 4 4 2 3 2 2" xfId="39821" xr:uid="{00000000-0005-0000-0000-0000FD9A0000}"/>
    <cellStyle name="Heading 4 4 2 3 2_Essbase BS Tax Accounts EOY" xfId="39822" xr:uid="{00000000-0005-0000-0000-0000FE9A0000}"/>
    <cellStyle name="Heading 4 4 2 3_Essbase BS Tax Accounts EOY" xfId="39823" xr:uid="{00000000-0005-0000-0000-0000FF9A0000}"/>
    <cellStyle name="Heading 4 4 2 4" xfId="39824" xr:uid="{00000000-0005-0000-0000-0000009B0000}"/>
    <cellStyle name="Heading 4 4 2 4 2" xfId="39825" xr:uid="{00000000-0005-0000-0000-0000019B0000}"/>
    <cellStyle name="Heading 4 4 2 4_Essbase BS Tax Accounts EOY" xfId="39826" xr:uid="{00000000-0005-0000-0000-0000029B0000}"/>
    <cellStyle name="Heading 4 4 2 5" xfId="39827" xr:uid="{00000000-0005-0000-0000-0000039B0000}"/>
    <cellStyle name="Heading 4 4 2 6" xfId="39828" xr:uid="{00000000-0005-0000-0000-0000049B0000}"/>
    <cellStyle name="Heading 4 4 2 7" xfId="39829" xr:uid="{00000000-0005-0000-0000-0000059B0000}"/>
    <cellStyle name="Heading 4 4 2 8" xfId="39830" xr:uid="{00000000-0005-0000-0000-0000069B0000}"/>
    <cellStyle name="Heading 4 4 2_Essbase BS Tax Accounts EOY" xfId="39831" xr:uid="{00000000-0005-0000-0000-0000079B0000}"/>
    <cellStyle name="Heading 4 4 3" xfId="39832" xr:uid="{00000000-0005-0000-0000-0000089B0000}"/>
    <cellStyle name="Heading 4 4 3 2" xfId="39833" xr:uid="{00000000-0005-0000-0000-0000099B0000}"/>
    <cellStyle name="Heading 4 4 3 2 2" xfId="39834" xr:uid="{00000000-0005-0000-0000-00000A9B0000}"/>
    <cellStyle name="Heading 4 4 3 2_Essbase BS Tax Accounts EOY" xfId="39835" xr:uid="{00000000-0005-0000-0000-00000B9B0000}"/>
    <cellStyle name="Heading 4 4 3 3" xfId="39836" xr:uid="{00000000-0005-0000-0000-00000C9B0000}"/>
    <cellStyle name="Heading 4 4 3_Essbase BS Tax Accounts EOY" xfId="39837" xr:uid="{00000000-0005-0000-0000-00000D9B0000}"/>
    <cellStyle name="Heading 4 4 4" xfId="39838" xr:uid="{00000000-0005-0000-0000-00000E9B0000}"/>
    <cellStyle name="Heading 4 4 4 2" xfId="39839" xr:uid="{00000000-0005-0000-0000-00000F9B0000}"/>
    <cellStyle name="Heading 4 4 4_Essbase BS Tax Accounts EOY" xfId="39840" xr:uid="{00000000-0005-0000-0000-0000109B0000}"/>
    <cellStyle name="Heading 4 4 5" xfId="39841" xr:uid="{00000000-0005-0000-0000-0000119B0000}"/>
    <cellStyle name="Heading 4 4_Essbase BS Tax Accounts EOY" xfId="39842" xr:uid="{00000000-0005-0000-0000-0000129B0000}"/>
    <cellStyle name="Heading 4 40" xfId="39843" xr:uid="{00000000-0005-0000-0000-0000139B0000}"/>
    <cellStyle name="Heading 4 40 2" xfId="39844" xr:uid="{00000000-0005-0000-0000-0000149B0000}"/>
    <cellStyle name="Heading 4 40 2 2" xfId="39845" xr:uid="{00000000-0005-0000-0000-0000159B0000}"/>
    <cellStyle name="Heading 4 40 2_Essbase BS Tax Accounts EOY" xfId="39846" xr:uid="{00000000-0005-0000-0000-0000169B0000}"/>
    <cellStyle name="Heading 4 40_Essbase BS Tax Accounts EOY" xfId="39847" xr:uid="{00000000-0005-0000-0000-0000179B0000}"/>
    <cellStyle name="Heading 4 41" xfId="39848" xr:uid="{00000000-0005-0000-0000-0000189B0000}"/>
    <cellStyle name="Heading 4 41 2" xfId="39849" xr:uid="{00000000-0005-0000-0000-0000199B0000}"/>
    <cellStyle name="Heading 4 41 2 2" xfId="39850" xr:uid="{00000000-0005-0000-0000-00001A9B0000}"/>
    <cellStyle name="Heading 4 41 2_Essbase BS Tax Accounts EOY" xfId="39851" xr:uid="{00000000-0005-0000-0000-00001B9B0000}"/>
    <cellStyle name="Heading 4 41_Essbase BS Tax Accounts EOY" xfId="39852" xr:uid="{00000000-0005-0000-0000-00001C9B0000}"/>
    <cellStyle name="Heading 4 42" xfId="39853" xr:uid="{00000000-0005-0000-0000-00001D9B0000}"/>
    <cellStyle name="Heading 4 42 2" xfId="39854" xr:uid="{00000000-0005-0000-0000-00001E9B0000}"/>
    <cellStyle name="Heading 4 42 2 2" xfId="39855" xr:uid="{00000000-0005-0000-0000-00001F9B0000}"/>
    <cellStyle name="Heading 4 42 2_Essbase BS Tax Accounts EOY" xfId="39856" xr:uid="{00000000-0005-0000-0000-0000209B0000}"/>
    <cellStyle name="Heading 4 42_Essbase BS Tax Accounts EOY" xfId="39857" xr:uid="{00000000-0005-0000-0000-0000219B0000}"/>
    <cellStyle name="Heading 4 43" xfId="39858" xr:uid="{00000000-0005-0000-0000-0000229B0000}"/>
    <cellStyle name="Heading 4 43 2" xfId="39859" xr:uid="{00000000-0005-0000-0000-0000239B0000}"/>
    <cellStyle name="Heading 4 43 2 2" xfId="39860" xr:uid="{00000000-0005-0000-0000-0000249B0000}"/>
    <cellStyle name="Heading 4 43 2_Essbase BS Tax Accounts EOY" xfId="39861" xr:uid="{00000000-0005-0000-0000-0000259B0000}"/>
    <cellStyle name="Heading 4 43_Essbase BS Tax Accounts EOY" xfId="39862" xr:uid="{00000000-0005-0000-0000-0000269B0000}"/>
    <cellStyle name="Heading 4 44" xfId="39863" xr:uid="{00000000-0005-0000-0000-0000279B0000}"/>
    <cellStyle name="Heading 4 44 2" xfId="39864" xr:uid="{00000000-0005-0000-0000-0000289B0000}"/>
    <cellStyle name="Heading 4 44 2 2" xfId="39865" xr:uid="{00000000-0005-0000-0000-0000299B0000}"/>
    <cellStyle name="Heading 4 44 2_Essbase BS Tax Accounts EOY" xfId="39866" xr:uid="{00000000-0005-0000-0000-00002A9B0000}"/>
    <cellStyle name="Heading 4 44_Essbase BS Tax Accounts EOY" xfId="39867" xr:uid="{00000000-0005-0000-0000-00002B9B0000}"/>
    <cellStyle name="Heading 4 45" xfId="39868" xr:uid="{00000000-0005-0000-0000-00002C9B0000}"/>
    <cellStyle name="Heading 4 45 2" xfId="39869" xr:uid="{00000000-0005-0000-0000-00002D9B0000}"/>
    <cellStyle name="Heading 4 45 2 2" xfId="39870" xr:uid="{00000000-0005-0000-0000-00002E9B0000}"/>
    <cellStyle name="Heading 4 45 2_Essbase BS Tax Accounts EOY" xfId="39871" xr:uid="{00000000-0005-0000-0000-00002F9B0000}"/>
    <cellStyle name="Heading 4 45_Essbase BS Tax Accounts EOY" xfId="39872" xr:uid="{00000000-0005-0000-0000-0000309B0000}"/>
    <cellStyle name="Heading 4 46" xfId="39873" xr:uid="{00000000-0005-0000-0000-0000319B0000}"/>
    <cellStyle name="Heading 4 46 2" xfId="39874" xr:uid="{00000000-0005-0000-0000-0000329B0000}"/>
    <cellStyle name="Heading 4 46 2 2" xfId="39875" xr:uid="{00000000-0005-0000-0000-0000339B0000}"/>
    <cellStyle name="Heading 4 46 2_Essbase BS Tax Accounts EOY" xfId="39876" xr:uid="{00000000-0005-0000-0000-0000349B0000}"/>
    <cellStyle name="Heading 4 46_Essbase BS Tax Accounts EOY" xfId="39877" xr:uid="{00000000-0005-0000-0000-0000359B0000}"/>
    <cellStyle name="Heading 4 47" xfId="39878" xr:uid="{00000000-0005-0000-0000-0000369B0000}"/>
    <cellStyle name="Heading 4 47 2" xfId="39879" xr:uid="{00000000-0005-0000-0000-0000379B0000}"/>
    <cellStyle name="Heading 4 47 2 2" xfId="39880" xr:uid="{00000000-0005-0000-0000-0000389B0000}"/>
    <cellStyle name="Heading 4 47 2_Essbase BS Tax Accounts EOY" xfId="39881" xr:uid="{00000000-0005-0000-0000-0000399B0000}"/>
    <cellStyle name="Heading 4 47_Essbase BS Tax Accounts EOY" xfId="39882" xr:uid="{00000000-0005-0000-0000-00003A9B0000}"/>
    <cellStyle name="Heading 4 48" xfId="39883" xr:uid="{00000000-0005-0000-0000-00003B9B0000}"/>
    <cellStyle name="Heading 4 48 2" xfId="39884" xr:uid="{00000000-0005-0000-0000-00003C9B0000}"/>
    <cellStyle name="Heading 4 48 2 2" xfId="39885" xr:uid="{00000000-0005-0000-0000-00003D9B0000}"/>
    <cellStyle name="Heading 4 48 2_Essbase BS Tax Accounts EOY" xfId="39886" xr:uid="{00000000-0005-0000-0000-00003E9B0000}"/>
    <cellStyle name="Heading 4 48_Essbase BS Tax Accounts EOY" xfId="39887" xr:uid="{00000000-0005-0000-0000-00003F9B0000}"/>
    <cellStyle name="Heading 4 49" xfId="39888" xr:uid="{00000000-0005-0000-0000-0000409B0000}"/>
    <cellStyle name="Heading 4 49 2" xfId="39889" xr:uid="{00000000-0005-0000-0000-0000419B0000}"/>
    <cellStyle name="Heading 4 49 2 2" xfId="39890" xr:uid="{00000000-0005-0000-0000-0000429B0000}"/>
    <cellStyle name="Heading 4 49 2_Essbase BS Tax Accounts EOY" xfId="39891" xr:uid="{00000000-0005-0000-0000-0000439B0000}"/>
    <cellStyle name="Heading 4 49_Essbase BS Tax Accounts EOY" xfId="39892" xr:uid="{00000000-0005-0000-0000-0000449B0000}"/>
    <cellStyle name="Heading 4 5" xfId="39893" xr:uid="{00000000-0005-0000-0000-0000459B0000}"/>
    <cellStyle name="Heading 4 5 2" xfId="39894" xr:uid="{00000000-0005-0000-0000-0000469B0000}"/>
    <cellStyle name="Heading 4 5 2 2" xfId="39895" xr:uid="{00000000-0005-0000-0000-0000479B0000}"/>
    <cellStyle name="Heading 4 5 2 2 2" xfId="39896" xr:uid="{00000000-0005-0000-0000-0000489B0000}"/>
    <cellStyle name="Heading 4 5 2 2 2 2" xfId="39897" xr:uid="{00000000-0005-0000-0000-0000499B0000}"/>
    <cellStyle name="Heading 4 5 2 2 2_Essbase BS Tax Accounts EOY" xfId="39898" xr:uid="{00000000-0005-0000-0000-00004A9B0000}"/>
    <cellStyle name="Heading 4 5 2 2_Essbase BS Tax Accounts EOY" xfId="39899" xr:uid="{00000000-0005-0000-0000-00004B9B0000}"/>
    <cellStyle name="Heading 4 5 2 3" xfId="39900" xr:uid="{00000000-0005-0000-0000-00004C9B0000}"/>
    <cellStyle name="Heading 4 5 2 3 2" xfId="39901" xr:uid="{00000000-0005-0000-0000-00004D9B0000}"/>
    <cellStyle name="Heading 4 5 2 3 2 2" xfId="39902" xr:uid="{00000000-0005-0000-0000-00004E9B0000}"/>
    <cellStyle name="Heading 4 5 2 3 2_Essbase BS Tax Accounts EOY" xfId="39903" xr:uid="{00000000-0005-0000-0000-00004F9B0000}"/>
    <cellStyle name="Heading 4 5 2 3_Essbase BS Tax Accounts EOY" xfId="39904" xr:uid="{00000000-0005-0000-0000-0000509B0000}"/>
    <cellStyle name="Heading 4 5 2 4" xfId="39905" xr:uid="{00000000-0005-0000-0000-0000519B0000}"/>
    <cellStyle name="Heading 4 5 2 4 2" xfId="39906" xr:uid="{00000000-0005-0000-0000-0000529B0000}"/>
    <cellStyle name="Heading 4 5 2 4_Essbase BS Tax Accounts EOY" xfId="39907" xr:uid="{00000000-0005-0000-0000-0000539B0000}"/>
    <cellStyle name="Heading 4 5 2 5" xfId="39908" xr:uid="{00000000-0005-0000-0000-0000549B0000}"/>
    <cellStyle name="Heading 4 5 2 6" xfId="39909" xr:uid="{00000000-0005-0000-0000-0000559B0000}"/>
    <cellStyle name="Heading 4 5 2_Essbase BS Tax Accounts EOY" xfId="39910" xr:uid="{00000000-0005-0000-0000-0000569B0000}"/>
    <cellStyle name="Heading 4 5 3" xfId="39911" xr:uid="{00000000-0005-0000-0000-0000579B0000}"/>
    <cellStyle name="Heading 4 5 3 2" xfId="39912" xr:uid="{00000000-0005-0000-0000-0000589B0000}"/>
    <cellStyle name="Heading 4 5 3 2 2" xfId="39913" xr:uid="{00000000-0005-0000-0000-0000599B0000}"/>
    <cellStyle name="Heading 4 5 3 2_Essbase BS Tax Accounts EOY" xfId="39914" xr:uid="{00000000-0005-0000-0000-00005A9B0000}"/>
    <cellStyle name="Heading 4 5 3 3" xfId="39915" xr:uid="{00000000-0005-0000-0000-00005B9B0000}"/>
    <cellStyle name="Heading 4 5 3_Essbase BS Tax Accounts EOY" xfId="39916" xr:uid="{00000000-0005-0000-0000-00005C9B0000}"/>
    <cellStyle name="Heading 4 5 4" xfId="39917" xr:uid="{00000000-0005-0000-0000-00005D9B0000}"/>
    <cellStyle name="Heading 4 5 4 2" xfId="39918" xr:uid="{00000000-0005-0000-0000-00005E9B0000}"/>
    <cellStyle name="Heading 4 5 4_Essbase BS Tax Accounts EOY" xfId="39919" xr:uid="{00000000-0005-0000-0000-00005F9B0000}"/>
    <cellStyle name="Heading 4 5 5" xfId="39920" xr:uid="{00000000-0005-0000-0000-0000609B0000}"/>
    <cellStyle name="Heading 4 5_Essbase BS Tax Accounts EOY" xfId="39921" xr:uid="{00000000-0005-0000-0000-0000619B0000}"/>
    <cellStyle name="Heading 4 50" xfId="39922" xr:uid="{00000000-0005-0000-0000-0000629B0000}"/>
    <cellStyle name="Heading 4 50 2" xfId="39923" xr:uid="{00000000-0005-0000-0000-0000639B0000}"/>
    <cellStyle name="Heading 4 50 2 2" xfId="39924" xr:uid="{00000000-0005-0000-0000-0000649B0000}"/>
    <cellStyle name="Heading 4 50 2_Essbase BS Tax Accounts EOY" xfId="39925" xr:uid="{00000000-0005-0000-0000-0000659B0000}"/>
    <cellStyle name="Heading 4 50_Essbase BS Tax Accounts EOY" xfId="39926" xr:uid="{00000000-0005-0000-0000-0000669B0000}"/>
    <cellStyle name="Heading 4 51" xfId="39927" xr:uid="{00000000-0005-0000-0000-0000679B0000}"/>
    <cellStyle name="Heading 4 51 2" xfId="39928" xr:uid="{00000000-0005-0000-0000-0000689B0000}"/>
    <cellStyle name="Heading 4 51 2 2" xfId="39929" xr:uid="{00000000-0005-0000-0000-0000699B0000}"/>
    <cellStyle name="Heading 4 51 2_Essbase BS Tax Accounts EOY" xfId="39930" xr:uid="{00000000-0005-0000-0000-00006A9B0000}"/>
    <cellStyle name="Heading 4 51_Essbase BS Tax Accounts EOY" xfId="39931" xr:uid="{00000000-0005-0000-0000-00006B9B0000}"/>
    <cellStyle name="Heading 4 52" xfId="39932" xr:uid="{00000000-0005-0000-0000-00006C9B0000}"/>
    <cellStyle name="Heading 4 52 2" xfId="39933" xr:uid="{00000000-0005-0000-0000-00006D9B0000}"/>
    <cellStyle name="Heading 4 52 2 2" xfId="39934" xr:uid="{00000000-0005-0000-0000-00006E9B0000}"/>
    <cellStyle name="Heading 4 52 2_Essbase BS Tax Accounts EOY" xfId="39935" xr:uid="{00000000-0005-0000-0000-00006F9B0000}"/>
    <cellStyle name="Heading 4 52_Essbase BS Tax Accounts EOY" xfId="39936" xr:uid="{00000000-0005-0000-0000-0000709B0000}"/>
    <cellStyle name="Heading 4 53" xfId="39937" xr:uid="{00000000-0005-0000-0000-0000719B0000}"/>
    <cellStyle name="Heading 4 53 2" xfId="39938" xr:uid="{00000000-0005-0000-0000-0000729B0000}"/>
    <cellStyle name="Heading 4 53 2 2" xfId="39939" xr:uid="{00000000-0005-0000-0000-0000739B0000}"/>
    <cellStyle name="Heading 4 53 2_Essbase BS Tax Accounts EOY" xfId="39940" xr:uid="{00000000-0005-0000-0000-0000749B0000}"/>
    <cellStyle name="Heading 4 53_Essbase BS Tax Accounts EOY" xfId="39941" xr:uid="{00000000-0005-0000-0000-0000759B0000}"/>
    <cellStyle name="Heading 4 54" xfId="39942" xr:uid="{00000000-0005-0000-0000-0000769B0000}"/>
    <cellStyle name="Heading 4 54 2" xfId="39943" xr:uid="{00000000-0005-0000-0000-0000779B0000}"/>
    <cellStyle name="Heading 4 54 2 2" xfId="39944" xr:uid="{00000000-0005-0000-0000-0000789B0000}"/>
    <cellStyle name="Heading 4 54 2_Essbase BS Tax Accounts EOY" xfId="39945" xr:uid="{00000000-0005-0000-0000-0000799B0000}"/>
    <cellStyle name="Heading 4 54_Essbase BS Tax Accounts EOY" xfId="39946" xr:uid="{00000000-0005-0000-0000-00007A9B0000}"/>
    <cellStyle name="Heading 4 55" xfId="39947" xr:uid="{00000000-0005-0000-0000-00007B9B0000}"/>
    <cellStyle name="Heading 4 55 2" xfId="39948" xr:uid="{00000000-0005-0000-0000-00007C9B0000}"/>
    <cellStyle name="Heading 4 55 2 2" xfId="39949" xr:uid="{00000000-0005-0000-0000-00007D9B0000}"/>
    <cellStyle name="Heading 4 55 2_Essbase BS Tax Accounts EOY" xfId="39950" xr:uid="{00000000-0005-0000-0000-00007E9B0000}"/>
    <cellStyle name="Heading 4 55_Essbase BS Tax Accounts EOY" xfId="39951" xr:uid="{00000000-0005-0000-0000-00007F9B0000}"/>
    <cellStyle name="Heading 4 56" xfId="39952" xr:uid="{00000000-0005-0000-0000-0000809B0000}"/>
    <cellStyle name="Heading 4 56 2" xfId="39953" xr:uid="{00000000-0005-0000-0000-0000819B0000}"/>
    <cellStyle name="Heading 4 56 2 2" xfId="39954" xr:uid="{00000000-0005-0000-0000-0000829B0000}"/>
    <cellStyle name="Heading 4 56 2_Essbase BS Tax Accounts EOY" xfId="39955" xr:uid="{00000000-0005-0000-0000-0000839B0000}"/>
    <cellStyle name="Heading 4 56_Essbase BS Tax Accounts EOY" xfId="39956" xr:uid="{00000000-0005-0000-0000-0000849B0000}"/>
    <cellStyle name="Heading 4 57" xfId="39957" xr:uid="{00000000-0005-0000-0000-0000859B0000}"/>
    <cellStyle name="Heading 4 57 2" xfId="39958" xr:uid="{00000000-0005-0000-0000-0000869B0000}"/>
    <cellStyle name="Heading 4 57 2 2" xfId="39959" xr:uid="{00000000-0005-0000-0000-0000879B0000}"/>
    <cellStyle name="Heading 4 57 2_Essbase BS Tax Accounts EOY" xfId="39960" xr:uid="{00000000-0005-0000-0000-0000889B0000}"/>
    <cellStyle name="Heading 4 57_Essbase BS Tax Accounts EOY" xfId="39961" xr:uid="{00000000-0005-0000-0000-0000899B0000}"/>
    <cellStyle name="Heading 4 58" xfId="39962" xr:uid="{00000000-0005-0000-0000-00008A9B0000}"/>
    <cellStyle name="Heading 4 58 2" xfId="39963" xr:uid="{00000000-0005-0000-0000-00008B9B0000}"/>
    <cellStyle name="Heading 4 58 2 2" xfId="39964" xr:uid="{00000000-0005-0000-0000-00008C9B0000}"/>
    <cellStyle name="Heading 4 58 2_Essbase BS Tax Accounts EOY" xfId="39965" xr:uid="{00000000-0005-0000-0000-00008D9B0000}"/>
    <cellStyle name="Heading 4 58_Essbase BS Tax Accounts EOY" xfId="39966" xr:uid="{00000000-0005-0000-0000-00008E9B0000}"/>
    <cellStyle name="Heading 4 59" xfId="39967" xr:uid="{00000000-0005-0000-0000-00008F9B0000}"/>
    <cellStyle name="Heading 4 59 2" xfId="39968" xr:uid="{00000000-0005-0000-0000-0000909B0000}"/>
    <cellStyle name="Heading 4 59 2 2" xfId="39969" xr:uid="{00000000-0005-0000-0000-0000919B0000}"/>
    <cellStyle name="Heading 4 59 2_Essbase BS Tax Accounts EOY" xfId="39970" xr:uid="{00000000-0005-0000-0000-0000929B0000}"/>
    <cellStyle name="Heading 4 59_Essbase BS Tax Accounts EOY" xfId="39971" xr:uid="{00000000-0005-0000-0000-0000939B0000}"/>
    <cellStyle name="Heading 4 6" xfId="39972" xr:uid="{00000000-0005-0000-0000-0000949B0000}"/>
    <cellStyle name="Heading 4 6 2" xfId="39973" xr:uid="{00000000-0005-0000-0000-0000959B0000}"/>
    <cellStyle name="Heading 4 6 2 2" xfId="39974" xr:uid="{00000000-0005-0000-0000-0000969B0000}"/>
    <cellStyle name="Heading 4 6 2 2 2" xfId="39975" xr:uid="{00000000-0005-0000-0000-0000979B0000}"/>
    <cellStyle name="Heading 4 6 2 2_Essbase BS Tax Accounts EOY" xfId="39976" xr:uid="{00000000-0005-0000-0000-0000989B0000}"/>
    <cellStyle name="Heading 4 6 2 3" xfId="39977" xr:uid="{00000000-0005-0000-0000-0000999B0000}"/>
    <cellStyle name="Heading 4 6 2_Essbase BS Tax Accounts EOY" xfId="39978" xr:uid="{00000000-0005-0000-0000-00009A9B0000}"/>
    <cellStyle name="Heading 4 6 3" xfId="39979" xr:uid="{00000000-0005-0000-0000-00009B9B0000}"/>
    <cellStyle name="Heading 4 6 3 2" xfId="39980" xr:uid="{00000000-0005-0000-0000-00009C9B0000}"/>
    <cellStyle name="Heading 4 6 3 2 2" xfId="39981" xr:uid="{00000000-0005-0000-0000-00009D9B0000}"/>
    <cellStyle name="Heading 4 6 3 2_Essbase BS Tax Accounts EOY" xfId="39982" xr:uid="{00000000-0005-0000-0000-00009E9B0000}"/>
    <cellStyle name="Heading 4 6 3 3" xfId="39983" xr:uid="{00000000-0005-0000-0000-00009F9B0000}"/>
    <cellStyle name="Heading 4 6 3_Essbase BS Tax Accounts EOY" xfId="39984" xr:uid="{00000000-0005-0000-0000-0000A09B0000}"/>
    <cellStyle name="Heading 4 6 4" xfId="39985" xr:uid="{00000000-0005-0000-0000-0000A19B0000}"/>
    <cellStyle name="Heading 4 6 4 2" xfId="39986" xr:uid="{00000000-0005-0000-0000-0000A29B0000}"/>
    <cellStyle name="Heading 4 6 4_Essbase BS Tax Accounts EOY" xfId="39987" xr:uid="{00000000-0005-0000-0000-0000A39B0000}"/>
    <cellStyle name="Heading 4 6 5" xfId="39988" xr:uid="{00000000-0005-0000-0000-0000A49B0000}"/>
    <cellStyle name="Heading 4 6_Essbase BS Tax Accounts EOY" xfId="39989" xr:uid="{00000000-0005-0000-0000-0000A59B0000}"/>
    <cellStyle name="Heading 4 60" xfId="39990" xr:uid="{00000000-0005-0000-0000-0000A69B0000}"/>
    <cellStyle name="Heading 4 60 2" xfId="39991" xr:uid="{00000000-0005-0000-0000-0000A79B0000}"/>
    <cellStyle name="Heading 4 60 2 2" xfId="39992" xr:uid="{00000000-0005-0000-0000-0000A89B0000}"/>
    <cellStyle name="Heading 4 60 2_Essbase BS Tax Accounts EOY" xfId="39993" xr:uid="{00000000-0005-0000-0000-0000A99B0000}"/>
    <cellStyle name="Heading 4 60 3" xfId="39994" xr:uid="{00000000-0005-0000-0000-0000AA9B0000}"/>
    <cellStyle name="Heading 4 60_Essbase BS Tax Accounts EOY" xfId="39995" xr:uid="{00000000-0005-0000-0000-0000AB9B0000}"/>
    <cellStyle name="Heading 4 61" xfId="39996" xr:uid="{00000000-0005-0000-0000-0000AC9B0000}"/>
    <cellStyle name="Heading 4 61 2" xfId="39997" xr:uid="{00000000-0005-0000-0000-0000AD9B0000}"/>
    <cellStyle name="Heading 4 61_Essbase BS Tax Accounts EOY" xfId="39998" xr:uid="{00000000-0005-0000-0000-0000AE9B0000}"/>
    <cellStyle name="Heading 4 62" xfId="39999" xr:uid="{00000000-0005-0000-0000-0000AF9B0000}"/>
    <cellStyle name="Heading 4 62 2" xfId="40000" xr:uid="{00000000-0005-0000-0000-0000B09B0000}"/>
    <cellStyle name="Heading 4 62_Essbase BS Tax Accounts EOY" xfId="40001" xr:uid="{00000000-0005-0000-0000-0000B19B0000}"/>
    <cellStyle name="Heading 4 63" xfId="40002" xr:uid="{00000000-0005-0000-0000-0000B29B0000}"/>
    <cellStyle name="Heading 4 64" xfId="40003" xr:uid="{00000000-0005-0000-0000-0000B39B0000}"/>
    <cellStyle name="Heading 4 65" xfId="40004" xr:uid="{00000000-0005-0000-0000-0000B49B0000}"/>
    <cellStyle name="Heading 4 66" xfId="40005" xr:uid="{00000000-0005-0000-0000-0000B59B0000}"/>
    <cellStyle name="Heading 4 67" xfId="40006" xr:uid="{00000000-0005-0000-0000-0000B69B0000}"/>
    <cellStyle name="Heading 4 68" xfId="40007" xr:uid="{00000000-0005-0000-0000-0000B79B0000}"/>
    <cellStyle name="Heading 4 69" xfId="40008" xr:uid="{00000000-0005-0000-0000-0000B89B0000}"/>
    <cellStyle name="Heading 4 7" xfId="40009" xr:uid="{00000000-0005-0000-0000-0000B99B0000}"/>
    <cellStyle name="Heading 4 7 2" xfId="40010" xr:uid="{00000000-0005-0000-0000-0000BA9B0000}"/>
    <cellStyle name="Heading 4 7 2 2" xfId="40011" xr:uid="{00000000-0005-0000-0000-0000BB9B0000}"/>
    <cellStyle name="Heading 4 7 2 2 2" xfId="40012" xr:uid="{00000000-0005-0000-0000-0000BC9B0000}"/>
    <cellStyle name="Heading 4 7 2 2_Essbase BS Tax Accounts EOY" xfId="40013" xr:uid="{00000000-0005-0000-0000-0000BD9B0000}"/>
    <cellStyle name="Heading 4 7 2 3" xfId="40014" xr:uid="{00000000-0005-0000-0000-0000BE9B0000}"/>
    <cellStyle name="Heading 4 7 2_Essbase BS Tax Accounts EOY" xfId="40015" xr:uid="{00000000-0005-0000-0000-0000BF9B0000}"/>
    <cellStyle name="Heading 4 7 3" xfId="40016" xr:uid="{00000000-0005-0000-0000-0000C09B0000}"/>
    <cellStyle name="Heading 4 7 3 2" xfId="40017" xr:uid="{00000000-0005-0000-0000-0000C19B0000}"/>
    <cellStyle name="Heading 4 7 3 2 2" xfId="40018" xr:uid="{00000000-0005-0000-0000-0000C29B0000}"/>
    <cellStyle name="Heading 4 7 3 2_Essbase BS Tax Accounts EOY" xfId="40019" xr:uid="{00000000-0005-0000-0000-0000C39B0000}"/>
    <cellStyle name="Heading 4 7 3 3" xfId="40020" xr:uid="{00000000-0005-0000-0000-0000C49B0000}"/>
    <cellStyle name="Heading 4 7 3_Essbase BS Tax Accounts EOY" xfId="40021" xr:uid="{00000000-0005-0000-0000-0000C59B0000}"/>
    <cellStyle name="Heading 4 7 4" xfId="40022" xr:uid="{00000000-0005-0000-0000-0000C69B0000}"/>
    <cellStyle name="Heading 4 7 4 2" xfId="40023" xr:uid="{00000000-0005-0000-0000-0000C79B0000}"/>
    <cellStyle name="Heading 4 7 4_Essbase BS Tax Accounts EOY" xfId="40024" xr:uid="{00000000-0005-0000-0000-0000C89B0000}"/>
    <cellStyle name="Heading 4 7 5" xfId="40025" xr:uid="{00000000-0005-0000-0000-0000C99B0000}"/>
    <cellStyle name="Heading 4 7_Essbase BS Tax Accounts EOY" xfId="40026" xr:uid="{00000000-0005-0000-0000-0000CA9B0000}"/>
    <cellStyle name="Heading 4 70" xfId="40027" xr:uid="{00000000-0005-0000-0000-0000CB9B0000}"/>
    <cellStyle name="Heading 4 71" xfId="40028" xr:uid="{00000000-0005-0000-0000-0000CC9B0000}"/>
    <cellStyle name="Heading 4 72" xfId="40029" xr:uid="{00000000-0005-0000-0000-0000CD9B0000}"/>
    <cellStyle name="Heading 4 73" xfId="40030" xr:uid="{00000000-0005-0000-0000-0000CE9B0000}"/>
    <cellStyle name="Heading 4 74" xfId="40031" xr:uid="{00000000-0005-0000-0000-0000CF9B0000}"/>
    <cellStyle name="Heading 4 75" xfId="40032" xr:uid="{00000000-0005-0000-0000-0000D09B0000}"/>
    <cellStyle name="Heading 4 76" xfId="40033" xr:uid="{00000000-0005-0000-0000-0000D19B0000}"/>
    <cellStyle name="Heading 4 77" xfId="40034" xr:uid="{00000000-0005-0000-0000-0000D29B0000}"/>
    <cellStyle name="Heading 4 78" xfId="40035" xr:uid="{00000000-0005-0000-0000-0000D39B0000}"/>
    <cellStyle name="Heading 4 79" xfId="40036" xr:uid="{00000000-0005-0000-0000-0000D49B0000}"/>
    <cellStyle name="Heading 4 8" xfId="40037" xr:uid="{00000000-0005-0000-0000-0000D59B0000}"/>
    <cellStyle name="Heading 4 8 2" xfId="40038" xr:uid="{00000000-0005-0000-0000-0000D69B0000}"/>
    <cellStyle name="Heading 4 8 2 2" xfId="40039" xr:uid="{00000000-0005-0000-0000-0000D79B0000}"/>
    <cellStyle name="Heading 4 8 2 2 2" xfId="40040" xr:uid="{00000000-0005-0000-0000-0000D89B0000}"/>
    <cellStyle name="Heading 4 8 2 2_Essbase BS Tax Accounts EOY" xfId="40041" xr:uid="{00000000-0005-0000-0000-0000D99B0000}"/>
    <cellStyle name="Heading 4 8 2 3" xfId="40042" xr:uid="{00000000-0005-0000-0000-0000DA9B0000}"/>
    <cellStyle name="Heading 4 8 2_Essbase BS Tax Accounts EOY" xfId="40043" xr:uid="{00000000-0005-0000-0000-0000DB9B0000}"/>
    <cellStyle name="Heading 4 8 3" xfId="40044" xr:uid="{00000000-0005-0000-0000-0000DC9B0000}"/>
    <cellStyle name="Heading 4 8 3 2" xfId="40045" xr:uid="{00000000-0005-0000-0000-0000DD9B0000}"/>
    <cellStyle name="Heading 4 8 3 2 2" xfId="40046" xr:uid="{00000000-0005-0000-0000-0000DE9B0000}"/>
    <cellStyle name="Heading 4 8 3 2_Essbase BS Tax Accounts EOY" xfId="40047" xr:uid="{00000000-0005-0000-0000-0000DF9B0000}"/>
    <cellStyle name="Heading 4 8 3 3" xfId="40048" xr:uid="{00000000-0005-0000-0000-0000E09B0000}"/>
    <cellStyle name="Heading 4 8 3_Essbase BS Tax Accounts EOY" xfId="40049" xr:uid="{00000000-0005-0000-0000-0000E19B0000}"/>
    <cellStyle name="Heading 4 8 4" xfId="40050" xr:uid="{00000000-0005-0000-0000-0000E29B0000}"/>
    <cellStyle name="Heading 4 8 4 2" xfId="40051" xr:uid="{00000000-0005-0000-0000-0000E39B0000}"/>
    <cellStyle name="Heading 4 8 4_Essbase BS Tax Accounts EOY" xfId="40052" xr:uid="{00000000-0005-0000-0000-0000E49B0000}"/>
    <cellStyle name="Heading 4 8 5" xfId="40053" xr:uid="{00000000-0005-0000-0000-0000E59B0000}"/>
    <cellStyle name="Heading 4 8_Essbase BS Tax Accounts EOY" xfId="40054" xr:uid="{00000000-0005-0000-0000-0000E69B0000}"/>
    <cellStyle name="Heading 4 80" xfId="40055" xr:uid="{00000000-0005-0000-0000-0000E79B0000}"/>
    <cellStyle name="Heading 4 81" xfId="40056" xr:uid="{00000000-0005-0000-0000-0000E89B0000}"/>
    <cellStyle name="Heading 4 82" xfId="40057" xr:uid="{00000000-0005-0000-0000-0000E99B0000}"/>
    <cellStyle name="Heading 4 83" xfId="40058" xr:uid="{00000000-0005-0000-0000-0000EA9B0000}"/>
    <cellStyle name="Heading 4 84" xfId="40059" xr:uid="{00000000-0005-0000-0000-0000EB9B0000}"/>
    <cellStyle name="Heading 4 85" xfId="40060" xr:uid="{00000000-0005-0000-0000-0000EC9B0000}"/>
    <cellStyle name="Heading 4 86" xfId="40061" xr:uid="{00000000-0005-0000-0000-0000ED9B0000}"/>
    <cellStyle name="Heading 4 87" xfId="40062" xr:uid="{00000000-0005-0000-0000-0000EE9B0000}"/>
    <cellStyle name="Heading 4 88" xfId="40063" xr:uid="{00000000-0005-0000-0000-0000EF9B0000}"/>
    <cellStyle name="Heading 4 89" xfId="40064" xr:uid="{00000000-0005-0000-0000-0000F09B0000}"/>
    <cellStyle name="Heading 4 9" xfId="40065" xr:uid="{00000000-0005-0000-0000-0000F19B0000}"/>
    <cellStyle name="Heading 4 9 2" xfId="40066" xr:uid="{00000000-0005-0000-0000-0000F29B0000}"/>
    <cellStyle name="Heading 4 9 2 2" xfId="40067" xr:uid="{00000000-0005-0000-0000-0000F39B0000}"/>
    <cellStyle name="Heading 4 9 2 2 2" xfId="40068" xr:uid="{00000000-0005-0000-0000-0000F49B0000}"/>
    <cellStyle name="Heading 4 9 2 2_Essbase BS Tax Accounts EOY" xfId="40069" xr:uid="{00000000-0005-0000-0000-0000F59B0000}"/>
    <cellStyle name="Heading 4 9 2 3" xfId="40070" xr:uid="{00000000-0005-0000-0000-0000F69B0000}"/>
    <cellStyle name="Heading 4 9 2_Essbase BS Tax Accounts EOY" xfId="40071" xr:uid="{00000000-0005-0000-0000-0000F79B0000}"/>
    <cellStyle name="Heading 4 9 3" xfId="40072" xr:uid="{00000000-0005-0000-0000-0000F89B0000}"/>
    <cellStyle name="Heading 4 9 3 2" xfId="40073" xr:uid="{00000000-0005-0000-0000-0000F99B0000}"/>
    <cellStyle name="Heading 4 9 3 2 2" xfId="40074" xr:uid="{00000000-0005-0000-0000-0000FA9B0000}"/>
    <cellStyle name="Heading 4 9 3 2_Essbase BS Tax Accounts EOY" xfId="40075" xr:uid="{00000000-0005-0000-0000-0000FB9B0000}"/>
    <cellStyle name="Heading 4 9 3 3" xfId="40076" xr:uid="{00000000-0005-0000-0000-0000FC9B0000}"/>
    <cellStyle name="Heading 4 9 3_Essbase BS Tax Accounts EOY" xfId="40077" xr:uid="{00000000-0005-0000-0000-0000FD9B0000}"/>
    <cellStyle name="Heading 4 9 4" xfId="40078" xr:uid="{00000000-0005-0000-0000-0000FE9B0000}"/>
    <cellStyle name="Heading 4 9 4 2" xfId="40079" xr:uid="{00000000-0005-0000-0000-0000FF9B0000}"/>
    <cellStyle name="Heading 4 9 4_Essbase BS Tax Accounts EOY" xfId="40080" xr:uid="{00000000-0005-0000-0000-0000009C0000}"/>
    <cellStyle name="Heading 4 9 5" xfId="40081" xr:uid="{00000000-0005-0000-0000-0000019C0000}"/>
    <cellStyle name="Heading 4 9_Essbase BS Tax Accounts EOY" xfId="40082" xr:uid="{00000000-0005-0000-0000-0000029C0000}"/>
    <cellStyle name="Heading 4 90" xfId="40083" xr:uid="{00000000-0005-0000-0000-0000039C0000}"/>
    <cellStyle name="Heading 4 91" xfId="40084" xr:uid="{00000000-0005-0000-0000-0000049C0000}"/>
    <cellStyle name="Heading 4 92" xfId="40085" xr:uid="{00000000-0005-0000-0000-0000059C0000}"/>
    <cellStyle name="Heading 4 93" xfId="40086" xr:uid="{00000000-0005-0000-0000-0000069C0000}"/>
    <cellStyle name="Heading 4 94" xfId="40087" xr:uid="{00000000-0005-0000-0000-0000079C0000}"/>
    <cellStyle name="Heading 4 95" xfId="40088" xr:uid="{00000000-0005-0000-0000-0000089C0000}"/>
    <cellStyle name="Heading 4 96" xfId="40089" xr:uid="{00000000-0005-0000-0000-0000099C0000}"/>
    <cellStyle name="Heading 4 97" xfId="40090" xr:uid="{00000000-0005-0000-0000-00000A9C0000}"/>
    <cellStyle name="Heading 4 98" xfId="40091" xr:uid="{00000000-0005-0000-0000-00000B9C0000}"/>
    <cellStyle name="Heading 4 99" xfId="40092" xr:uid="{00000000-0005-0000-0000-00000C9C0000}"/>
    <cellStyle name="heading 5" xfId="40093" xr:uid="{00000000-0005-0000-0000-00000D9C0000}"/>
    <cellStyle name="heading 5 2" xfId="40094" xr:uid="{00000000-0005-0000-0000-00000E9C0000}"/>
    <cellStyle name="heading 5_Essbase BS Tax Accounts EOY" xfId="40095" xr:uid="{00000000-0005-0000-0000-00000F9C0000}"/>
    <cellStyle name="heading 6" xfId="40096" xr:uid="{00000000-0005-0000-0000-0000109C0000}"/>
    <cellStyle name="heading 6 2" xfId="40097" xr:uid="{00000000-0005-0000-0000-0000119C0000}"/>
    <cellStyle name="heading 6 3" xfId="40098" xr:uid="{00000000-0005-0000-0000-0000129C0000}"/>
    <cellStyle name="heading 7" xfId="40099" xr:uid="{00000000-0005-0000-0000-0000139C0000}"/>
    <cellStyle name="heading 7 2" xfId="40100" xr:uid="{00000000-0005-0000-0000-0000149C0000}"/>
    <cellStyle name="heading 7 3" xfId="40101" xr:uid="{00000000-0005-0000-0000-0000159C0000}"/>
    <cellStyle name="heading 8" xfId="40102" xr:uid="{00000000-0005-0000-0000-0000169C0000}"/>
    <cellStyle name="heading 8 2" xfId="40103" xr:uid="{00000000-0005-0000-0000-0000179C0000}"/>
    <cellStyle name="heading 8 3" xfId="40104" xr:uid="{00000000-0005-0000-0000-0000189C0000}"/>
    <cellStyle name="heading 9" xfId="40105" xr:uid="{00000000-0005-0000-0000-0000199C0000}"/>
    <cellStyle name="heading 9 2" xfId="40106" xr:uid="{00000000-0005-0000-0000-00001A9C0000}"/>
    <cellStyle name="heading 9 3" xfId="40107" xr:uid="{00000000-0005-0000-0000-00001B9C0000}"/>
    <cellStyle name="Heading1" xfId="57" xr:uid="{00000000-0005-0000-0000-00001C9C0000}"/>
    <cellStyle name="Heading1 2" xfId="322" xr:uid="{00000000-0005-0000-0000-00001D9C0000}"/>
    <cellStyle name="Heading1 2 2" xfId="40108" xr:uid="{00000000-0005-0000-0000-00001E9C0000}"/>
    <cellStyle name="Heading1 2 2 2" xfId="40109" xr:uid="{00000000-0005-0000-0000-00001F9C0000}"/>
    <cellStyle name="Heading1 2 2_Essbase BS Tax Accounts EOY" xfId="40110" xr:uid="{00000000-0005-0000-0000-0000209C0000}"/>
    <cellStyle name="Heading1 2 3" xfId="40111" xr:uid="{00000000-0005-0000-0000-0000219C0000}"/>
    <cellStyle name="Heading1 2_Essbase BS Tax Accounts EOY" xfId="40112" xr:uid="{00000000-0005-0000-0000-0000229C0000}"/>
    <cellStyle name="Heading1 3" xfId="40113" xr:uid="{00000000-0005-0000-0000-0000239C0000}"/>
    <cellStyle name="Heading1 3 2" xfId="40114" xr:uid="{00000000-0005-0000-0000-0000249C0000}"/>
    <cellStyle name="Heading1 3_Essbase BS Tax Accounts EOY" xfId="40115" xr:uid="{00000000-0005-0000-0000-0000259C0000}"/>
    <cellStyle name="Heading1 4" xfId="40116" xr:uid="{00000000-0005-0000-0000-0000269C0000}"/>
    <cellStyle name="Heading1_03_2012" xfId="40117" xr:uid="{00000000-0005-0000-0000-0000279C0000}"/>
    <cellStyle name="Heading2" xfId="58" xr:uid="{00000000-0005-0000-0000-0000289C0000}"/>
    <cellStyle name="Heading2 2" xfId="323" xr:uid="{00000000-0005-0000-0000-0000299C0000}"/>
    <cellStyle name="Heading2 2 2" xfId="40118" xr:uid="{00000000-0005-0000-0000-00002A9C0000}"/>
    <cellStyle name="Heading2 2 2 2" xfId="40119" xr:uid="{00000000-0005-0000-0000-00002B9C0000}"/>
    <cellStyle name="Heading2 2 2_Essbase BS Tax Accounts EOY" xfId="40120" xr:uid="{00000000-0005-0000-0000-00002C9C0000}"/>
    <cellStyle name="Heading2 2 3" xfId="40121" xr:uid="{00000000-0005-0000-0000-00002D9C0000}"/>
    <cellStyle name="Heading2 2_Essbase BS Tax Accounts EOY" xfId="40122" xr:uid="{00000000-0005-0000-0000-00002E9C0000}"/>
    <cellStyle name="Heading2 3" xfId="40123" xr:uid="{00000000-0005-0000-0000-00002F9C0000}"/>
    <cellStyle name="Heading2 3 2" xfId="40124" xr:uid="{00000000-0005-0000-0000-0000309C0000}"/>
    <cellStyle name="Heading2 3_Essbase BS Tax Accounts EOY" xfId="40125" xr:uid="{00000000-0005-0000-0000-0000319C0000}"/>
    <cellStyle name="Heading2 4" xfId="40126" xr:uid="{00000000-0005-0000-0000-0000329C0000}"/>
    <cellStyle name="Heading2_03_2012" xfId="40127" xr:uid="{00000000-0005-0000-0000-0000339C0000}"/>
    <cellStyle name="HIGHLIGHT" xfId="59" xr:uid="{00000000-0005-0000-0000-0000349C0000}"/>
    <cellStyle name="HIGHLIGHT 2" xfId="324" xr:uid="{00000000-0005-0000-0000-0000359C0000}"/>
    <cellStyle name="Hyperlink 2" xfId="40128" xr:uid="{00000000-0005-0000-0000-0000369C0000}"/>
    <cellStyle name="Hyperlink 2 2" xfId="40129" xr:uid="{00000000-0005-0000-0000-0000379C0000}"/>
    <cellStyle name="Hyperlink 2 2 2" xfId="40130" xr:uid="{00000000-0005-0000-0000-0000389C0000}"/>
    <cellStyle name="Hyperlink 2 2 2 2" xfId="40131" xr:uid="{00000000-0005-0000-0000-0000399C0000}"/>
    <cellStyle name="Hyperlink 2 2 2_Essbase BS Tax Accounts EOY" xfId="40132" xr:uid="{00000000-0005-0000-0000-00003A9C0000}"/>
    <cellStyle name="Hyperlink 2 2 3" xfId="40133" xr:uid="{00000000-0005-0000-0000-00003B9C0000}"/>
    <cellStyle name="Hyperlink 2 2_Essbase BS Tax Accounts EOY" xfId="40134" xr:uid="{00000000-0005-0000-0000-00003C9C0000}"/>
    <cellStyle name="Hyperlink 2 3" xfId="40135" xr:uid="{00000000-0005-0000-0000-00003D9C0000}"/>
    <cellStyle name="Hyperlink 2 3 2" xfId="40136" xr:uid="{00000000-0005-0000-0000-00003E9C0000}"/>
    <cellStyle name="Hyperlink 2 3_Essbase BS Tax Accounts EOY" xfId="40137" xr:uid="{00000000-0005-0000-0000-00003F9C0000}"/>
    <cellStyle name="Hyperlink 2 4" xfId="40138" xr:uid="{00000000-0005-0000-0000-0000409C0000}"/>
    <cellStyle name="Hyperlink 2 5" xfId="40139" xr:uid="{00000000-0005-0000-0000-0000419C0000}"/>
    <cellStyle name="Hyperlink 2 6" xfId="40140" xr:uid="{00000000-0005-0000-0000-0000429C0000}"/>
    <cellStyle name="Hyperlink 2 7" xfId="40141" xr:uid="{00000000-0005-0000-0000-0000439C0000}"/>
    <cellStyle name="Hyperlink 2_Essbase BS Tax Accounts EOY" xfId="40142" xr:uid="{00000000-0005-0000-0000-0000449C0000}"/>
    <cellStyle name="Hyperlink 3" xfId="40143" xr:uid="{00000000-0005-0000-0000-0000459C0000}"/>
    <cellStyle name="Hyperlink 4" xfId="40144" xr:uid="{00000000-0005-0000-0000-0000469C0000}"/>
    <cellStyle name="Hyperlink 4 2" xfId="40145" xr:uid="{00000000-0005-0000-0000-0000479C0000}"/>
    <cellStyle name="Input" xfId="60" builtinId="20" customBuiltin="1"/>
    <cellStyle name="Input [yellow]" xfId="61" xr:uid="{00000000-0005-0000-0000-0000499C0000}"/>
    <cellStyle name="Input [yellow] 2" xfId="325" xr:uid="{00000000-0005-0000-0000-00004A9C0000}"/>
    <cellStyle name="Input [yellow]_ACC12" xfId="40146" xr:uid="{00000000-0005-0000-0000-00004B9C0000}"/>
    <cellStyle name="Input 10" xfId="40147" xr:uid="{00000000-0005-0000-0000-00004C9C0000}"/>
    <cellStyle name="Input 10 2" xfId="40148" xr:uid="{00000000-0005-0000-0000-00004D9C0000}"/>
    <cellStyle name="Input 10 2 2" xfId="40149" xr:uid="{00000000-0005-0000-0000-00004E9C0000}"/>
    <cellStyle name="Input 10 2 2 2" xfId="40150" xr:uid="{00000000-0005-0000-0000-00004F9C0000}"/>
    <cellStyle name="Input 10 2 2_Essbase BS Tax Accounts EOY" xfId="40151" xr:uid="{00000000-0005-0000-0000-0000509C0000}"/>
    <cellStyle name="Input 10 2 3" xfId="40152" xr:uid="{00000000-0005-0000-0000-0000519C0000}"/>
    <cellStyle name="Input 10 2_Essbase BS Tax Accounts EOY" xfId="40153" xr:uid="{00000000-0005-0000-0000-0000529C0000}"/>
    <cellStyle name="Input 10 3" xfId="40154" xr:uid="{00000000-0005-0000-0000-0000539C0000}"/>
    <cellStyle name="Input 10 3 2" xfId="40155" xr:uid="{00000000-0005-0000-0000-0000549C0000}"/>
    <cellStyle name="Input 10 3 2 2" xfId="40156" xr:uid="{00000000-0005-0000-0000-0000559C0000}"/>
    <cellStyle name="Input 10 3 2_Essbase BS Tax Accounts EOY" xfId="40157" xr:uid="{00000000-0005-0000-0000-0000569C0000}"/>
    <cellStyle name="Input 10 3 3" xfId="40158" xr:uid="{00000000-0005-0000-0000-0000579C0000}"/>
    <cellStyle name="Input 10 3_Essbase BS Tax Accounts EOY" xfId="40159" xr:uid="{00000000-0005-0000-0000-0000589C0000}"/>
    <cellStyle name="Input 10 4" xfId="40160" xr:uid="{00000000-0005-0000-0000-0000599C0000}"/>
    <cellStyle name="Input 10 4 2" xfId="40161" xr:uid="{00000000-0005-0000-0000-00005A9C0000}"/>
    <cellStyle name="Input 10 4_Essbase BS Tax Accounts EOY" xfId="40162" xr:uid="{00000000-0005-0000-0000-00005B9C0000}"/>
    <cellStyle name="Input 10 5" xfId="40163" xr:uid="{00000000-0005-0000-0000-00005C9C0000}"/>
    <cellStyle name="Input 10_Essbase BS Tax Accounts EOY" xfId="40164" xr:uid="{00000000-0005-0000-0000-00005D9C0000}"/>
    <cellStyle name="Input 100" xfId="40165" xr:uid="{00000000-0005-0000-0000-00005E9C0000}"/>
    <cellStyle name="Input 101" xfId="40166" xr:uid="{00000000-0005-0000-0000-00005F9C0000}"/>
    <cellStyle name="Input 102" xfId="40167" xr:uid="{00000000-0005-0000-0000-0000609C0000}"/>
    <cellStyle name="Input 103" xfId="40168" xr:uid="{00000000-0005-0000-0000-0000619C0000}"/>
    <cellStyle name="Input 104" xfId="40169" xr:uid="{00000000-0005-0000-0000-0000629C0000}"/>
    <cellStyle name="Input 105" xfId="40170" xr:uid="{00000000-0005-0000-0000-0000639C0000}"/>
    <cellStyle name="Input 106" xfId="40171" xr:uid="{00000000-0005-0000-0000-0000649C0000}"/>
    <cellStyle name="Input 107" xfId="40172" xr:uid="{00000000-0005-0000-0000-0000659C0000}"/>
    <cellStyle name="Input 108" xfId="40173" xr:uid="{00000000-0005-0000-0000-0000669C0000}"/>
    <cellStyle name="Input 109" xfId="40174" xr:uid="{00000000-0005-0000-0000-0000679C0000}"/>
    <cellStyle name="Input 11" xfId="40175" xr:uid="{00000000-0005-0000-0000-0000689C0000}"/>
    <cellStyle name="Input 11 2" xfId="40176" xr:uid="{00000000-0005-0000-0000-0000699C0000}"/>
    <cellStyle name="Input 11 2 2" xfId="40177" xr:uid="{00000000-0005-0000-0000-00006A9C0000}"/>
    <cellStyle name="Input 11 2 2 2" xfId="40178" xr:uid="{00000000-0005-0000-0000-00006B9C0000}"/>
    <cellStyle name="Input 11 2 2_Essbase BS Tax Accounts EOY" xfId="40179" xr:uid="{00000000-0005-0000-0000-00006C9C0000}"/>
    <cellStyle name="Input 11 2 3" xfId="40180" xr:uid="{00000000-0005-0000-0000-00006D9C0000}"/>
    <cellStyle name="Input 11 2_Essbase BS Tax Accounts EOY" xfId="40181" xr:uid="{00000000-0005-0000-0000-00006E9C0000}"/>
    <cellStyle name="Input 11 3" xfId="40182" xr:uid="{00000000-0005-0000-0000-00006F9C0000}"/>
    <cellStyle name="Input 11 3 2" xfId="40183" xr:uid="{00000000-0005-0000-0000-0000709C0000}"/>
    <cellStyle name="Input 11 3 2 2" xfId="40184" xr:uid="{00000000-0005-0000-0000-0000719C0000}"/>
    <cellStyle name="Input 11 3 2_Essbase BS Tax Accounts EOY" xfId="40185" xr:uid="{00000000-0005-0000-0000-0000729C0000}"/>
    <cellStyle name="Input 11 3 3" xfId="40186" xr:uid="{00000000-0005-0000-0000-0000739C0000}"/>
    <cellStyle name="Input 11 3_Essbase BS Tax Accounts EOY" xfId="40187" xr:uid="{00000000-0005-0000-0000-0000749C0000}"/>
    <cellStyle name="Input 11 4" xfId="40188" xr:uid="{00000000-0005-0000-0000-0000759C0000}"/>
    <cellStyle name="Input 11 4 2" xfId="40189" xr:uid="{00000000-0005-0000-0000-0000769C0000}"/>
    <cellStyle name="Input 11 4_Essbase BS Tax Accounts EOY" xfId="40190" xr:uid="{00000000-0005-0000-0000-0000779C0000}"/>
    <cellStyle name="Input 11 5" xfId="40191" xr:uid="{00000000-0005-0000-0000-0000789C0000}"/>
    <cellStyle name="Input 11_Essbase BS Tax Accounts EOY" xfId="40192" xr:uid="{00000000-0005-0000-0000-0000799C0000}"/>
    <cellStyle name="Input 110" xfId="40193" xr:uid="{00000000-0005-0000-0000-00007A9C0000}"/>
    <cellStyle name="Input 12" xfId="40194" xr:uid="{00000000-0005-0000-0000-00007B9C0000}"/>
    <cellStyle name="Input 12 2" xfId="40195" xr:uid="{00000000-0005-0000-0000-00007C9C0000}"/>
    <cellStyle name="Input 12 2 2" xfId="40196" xr:uid="{00000000-0005-0000-0000-00007D9C0000}"/>
    <cellStyle name="Input 12 2 2 2" xfId="40197" xr:uid="{00000000-0005-0000-0000-00007E9C0000}"/>
    <cellStyle name="Input 12 2 2_Essbase BS Tax Accounts EOY" xfId="40198" xr:uid="{00000000-0005-0000-0000-00007F9C0000}"/>
    <cellStyle name="Input 12 2 3" xfId="40199" xr:uid="{00000000-0005-0000-0000-0000809C0000}"/>
    <cellStyle name="Input 12 2_Essbase BS Tax Accounts EOY" xfId="40200" xr:uid="{00000000-0005-0000-0000-0000819C0000}"/>
    <cellStyle name="Input 12 3" xfId="40201" xr:uid="{00000000-0005-0000-0000-0000829C0000}"/>
    <cellStyle name="Input 12 3 2" xfId="40202" xr:uid="{00000000-0005-0000-0000-0000839C0000}"/>
    <cellStyle name="Input 12 3 2 2" xfId="40203" xr:uid="{00000000-0005-0000-0000-0000849C0000}"/>
    <cellStyle name="Input 12 3 2_Essbase BS Tax Accounts EOY" xfId="40204" xr:uid="{00000000-0005-0000-0000-0000859C0000}"/>
    <cellStyle name="Input 12 3 3" xfId="40205" xr:uid="{00000000-0005-0000-0000-0000869C0000}"/>
    <cellStyle name="Input 12 3_Essbase BS Tax Accounts EOY" xfId="40206" xr:uid="{00000000-0005-0000-0000-0000879C0000}"/>
    <cellStyle name="Input 12 4" xfId="40207" xr:uid="{00000000-0005-0000-0000-0000889C0000}"/>
    <cellStyle name="Input 12 4 2" xfId="40208" xr:uid="{00000000-0005-0000-0000-0000899C0000}"/>
    <cellStyle name="Input 12 4_Essbase BS Tax Accounts EOY" xfId="40209" xr:uid="{00000000-0005-0000-0000-00008A9C0000}"/>
    <cellStyle name="Input 12 5" xfId="40210" xr:uid="{00000000-0005-0000-0000-00008B9C0000}"/>
    <cellStyle name="Input 12_Essbase BS Tax Accounts EOY" xfId="40211" xr:uid="{00000000-0005-0000-0000-00008C9C0000}"/>
    <cellStyle name="Input 13" xfId="40212" xr:uid="{00000000-0005-0000-0000-00008D9C0000}"/>
    <cellStyle name="Input 13 2" xfId="40213" xr:uid="{00000000-0005-0000-0000-00008E9C0000}"/>
    <cellStyle name="Input 13 2 2" xfId="40214" xr:uid="{00000000-0005-0000-0000-00008F9C0000}"/>
    <cellStyle name="Input 13 2 2 2" xfId="40215" xr:uid="{00000000-0005-0000-0000-0000909C0000}"/>
    <cellStyle name="Input 13 2 2_Essbase BS Tax Accounts EOY" xfId="40216" xr:uid="{00000000-0005-0000-0000-0000919C0000}"/>
    <cellStyle name="Input 13 2 3" xfId="40217" xr:uid="{00000000-0005-0000-0000-0000929C0000}"/>
    <cellStyle name="Input 13 2_Essbase BS Tax Accounts EOY" xfId="40218" xr:uid="{00000000-0005-0000-0000-0000939C0000}"/>
    <cellStyle name="Input 13 3" xfId="40219" xr:uid="{00000000-0005-0000-0000-0000949C0000}"/>
    <cellStyle name="Input 13 3 2" xfId="40220" xr:uid="{00000000-0005-0000-0000-0000959C0000}"/>
    <cellStyle name="Input 13 3 2 2" xfId="40221" xr:uid="{00000000-0005-0000-0000-0000969C0000}"/>
    <cellStyle name="Input 13 3 2_Essbase BS Tax Accounts EOY" xfId="40222" xr:uid="{00000000-0005-0000-0000-0000979C0000}"/>
    <cellStyle name="Input 13 3 3" xfId="40223" xr:uid="{00000000-0005-0000-0000-0000989C0000}"/>
    <cellStyle name="Input 13 3_Essbase BS Tax Accounts EOY" xfId="40224" xr:uid="{00000000-0005-0000-0000-0000999C0000}"/>
    <cellStyle name="Input 13 4" xfId="40225" xr:uid="{00000000-0005-0000-0000-00009A9C0000}"/>
    <cellStyle name="Input 13 4 2" xfId="40226" xr:uid="{00000000-0005-0000-0000-00009B9C0000}"/>
    <cellStyle name="Input 13 4_Essbase BS Tax Accounts EOY" xfId="40227" xr:uid="{00000000-0005-0000-0000-00009C9C0000}"/>
    <cellStyle name="Input 13 5" xfId="40228" xr:uid="{00000000-0005-0000-0000-00009D9C0000}"/>
    <cellStyle name="Input 13_Essbase BS Tax Accounts EOY" xfId="40229" xr:uid="{00000000-0005-0000-0000-00009E9C0000}"/>
    <cellStyle name="Input 14" xfId="40230" xr:uid="{00000000-0005-0000-0000-00009F9C0000}"/>
    <cellStyle name="Input 14 2" xfId="40231" xr:uid="{00000000-0005-0000-0000-0000A09C0000}"/>
    <cellStyle name="Input 14 2 2" xfId="40232" xr:uid="{00000000-0005-0000-0000-0000A19C0000}"/>
    <cellStyle name="Input 14 2 2 2" xfId="40233" xr:uid="{00000000-0005-0000-0000-0000A29C0000}"/>
    <cellStyle name="Input 14 2 2_Essbase BS Tax Accounts EOY" xfId="40234" xr:uid="{00000000-0005-0000-0000-0000A39C0000}"/>
    <cellStyle name="Input 14 2 3" xfId="40235" xr:uid="{00000000-0005-0000-0000-0000A49C0000}"/>
    <cellStyle name="Input 14 2_Essbase BS Tax Accounts EOY" xfId="40236" xr:uid="{00000000-0005-0000-0000-0000A59C0000}"/>
    <cellStyle name="Input 14 3" xfId="40237" xr:uid="{00000000-0005-0000-0000-0000A69C0000}"/>
    <cellStyle name="Input 14 3 2" xfId="40238" xr:uid="{00000000-0005-0000-0000-0000A79C0000}"/>
    <cellStyle name="Input 14 3 2 2" xfId="40239" xr:uid="{00000000-0005-0000-0000-0000A89C0000}"/>
    <cellStyle name="Input 14 3 2_Essbase BS Tax Accounts EOY" xfId="40240" xr:uid="{00000000-0005-0000-0000-0000A99C0000}"/>
    <cellStyle name="Input 14 3 3" xfId="40241" xr:uid="{00000000-0005-0000-0000-0000AA9C0000}"/>
    <cellStyle name="Input 14 3_Essbase BS Tax Accounts EOY" xfId="40242" xr:uid="{00000000-0005-0000-0000-0000AB9C0000}"/>
    <cellStyle name="Input 14 4" xfId="40243" xr:uid="{00000000-0005-0000-0000-0000AC9C0000}"/>
    <cellStyle name="Input 14 4 2" xfId="40244" xr:uid="{00000000-0005-0000-0000-0000AD9C0000}"/>
    <cellStyle name="Input 14 4_Essbase BS Tax Accounts EOY" xfId="40245" xr:uid="{00000000-0005-0000-0000-0000AE9C0000}"/>
    <cellStyle name="Input 14 5" xfId="40246" xr:uid="{00000000-0005-0000-0000-0000AF9C0000}"/>
    <cellStyle name="Input 14_Essbase BS Tax Accounts EOY" xfId="40247" xr:uid="{00000000-0005-0000-0000-0000B09C0000}"/>
    <cellStyle name="Input 15" xfId="40248" xr:uid="{00000000-0005-0000-0000-0000B19C0000}"/>
    <cellStyle name="Input 15 2" xfId="40249" xr:uid="{00000000-0005-0000-0000-0000B29C0000}"/>
    <cellStyle name="Input 15 2 2" xfId="40250" xr:uid="{00000000-0005-0000-0000-0000B39C0000}"/>
    <cellStyle name="Input 15 2 2 2" xfId="40251" xr:uid="{00000000-0005-0000-0000-0000B49C0000}"/>
    <cellStyle name="Input 15 2 2_Essbase BS Tax Accounts EOY" xfId="40252" xr:uid="{00000000-0005-0000-0000-0000B59C0000}"/>
    <cellStyle name="Input 15 2 3" xfId="40253" xr:uid="{00000000-0005-0000-0000-0000B69C0000}"/>
    <cellStyle name="Input 15 2_Essbase BS Tax Accounts EOY" xfId="40254" xr:uid="{00000000-0005-0000-0000-0000B79C0000}"/>
    <cellStyle name="Input 15 3" xfId="40255" xr:uid="{00000000-0005-0000-0000-0000B89C0000}"/>
    <cellStyle name="Input 15 3 2" xfId="40256" xr:uid="{00000000-0005-0000-0000-0000B99C0000}"/>
    <cellStyle name="Input 15 3 2 2" xfId="40257" xr:uid="{00000000-0005-0000-0000-0000BA9C0000}"/>
    <cellStyle name="Input 15 3 2_Essbase BS Tax Accounts EOY" xfId="40258" xr:uid="{00000000-0005-0000-0000-0000BB9C0000}"/>
    <cellStyle name="Input 15 3 3" xfId="40259" xr:uid="{00000000-0005-0000-0000-0000BC9C0000}"/>
    <cellStyle name="Input 15 3_Essbase BS Tax Accounts EOY" xfId="40260" xr:uid="{00000000-0005-0000-0000-0000BD9C0000}"/>
    <cellStyle name="Input 15 4" xfId="40261" xr:uid="{00000000-0005-0000-0000-0000BE9C0000}"/>
    <cellStyle name="Input 15 4 2" xfId="40262" xr:uid="{00000000-0005-0000-0000-0000BF9C0000}"/>
    <cellStyle name="Input 15 4_Essbase BS Tax Accounts EOY" xfId="40263" xr:uid="{00000000-0005-0000-0000-0000C09C0000}"/>
    <cellStyle name="Input 15 5" xfId="40264" xr:uid="{00000000-0005-0000-0000-0000C19C0000}"/>
    <cellStyle name="Input 15_Essbase BS Tax Accounts EOY" xfId="40265" xr:uid="{00000000-0005-0000-0000-0000C29C0000}"/>
    <cellStyle name="Input 16" xfId="40266" xr:uid="{00000000-0005-0000-0000-0000C39C0000}"/>
    <cellStyle name="Input 16 2" xfId="40267" xr:uid="{00000000-0005-0000-0000-0000C49C0000}"/>
    <cellStyle name="Input 16 2 2" xfId="40268" xr:uid="{00000000-0005-0000-0000-0000C59C0000}"/>
    <cellStyle name="Input 16 2 2 2" xfId="40269" xr:uid="{00000000-0005-0000-0000-0000C69C0000}"/>
    <cellStyle name="Input 16 2 2_Essbase BS Tax Accounts EOY" xfId="40270" xr:uid="{00000000-0005-0000-0000-0000C79C0000}"/>
    <cellStyle name="Input 16 2 3" xfId="40271" xr:uid="{00000000-0005-0000-0000-0000C89C0000}"/>
    <cellStyle name="Input 16 2_Essbase BS Tax Accounts EOY" xfId="40272" xr:uid="{00000000-0005-0000-0000-0000C99C0000}"/>
    <cellStyle name="Input 16 3" xfId="40273" xr:uid="{00000000-0005-0000-0000-0000CA9C0000}"/>
    <cellStyle name="Input 16 3 2" xfId="40274" xr:uid="{00000000-0005-0000-0000-0000CB9C0000}"/>
    <cellStyle name="Input 16 3 2 2" xfId="40275" xr:uid="{00000000-0005-0000-0000-0000CC9C0000}"/>
    <cellStyle name="Input 16 3 2_Essbase BS Tax Accounts EOY" xfId="40276" xr:uid="{00000000-0005-0000-0000-0000CD9C0000}"/>
    <cellStyle name="Input 16 3 3" xfId="40277" xr:uid="{00000000-0005-0000-0000-0000CE9C0000}"/>
    <cellStyle name="Input 16 3_Essbase BS Tax Accounts EOY" xfId="40278" xr:uid="{00000000-0005-0000-0000-0000CF9C0000}"/>
    <cellStyle name="Input 16 4" xfId="40279" xr:uid="{00000000-0005-0000-0000-0000D09C0000}"/>
    <cellStyle name="Input 16 4 2" xfId="40280" xr:uid="{00000000-0005-0000-0000-0000D19C0000}"/>
    <cellStyle name="Input 16 4_Essbase BS Tax Accounts EOY" xfId="40281" xr:uid="{00000000-0005-0000-0000-0000D29C0000}"/>
    <cellStyle name="Input 16 5" xfId="40282" xr:uid="{00000000-0005-0000-0000-0000D39C0000}"/>
    <cellStyle name="Input 16_Essbase BS Tax Accounts EOY" xfId="40283" xr:uid="{00000000-0005-0000-0000-0000D49C0000}"/>
    <cellStyle name="Input 17" xfId="40284" xr:uid="{00000000-0005-0000-0000-0000D59C0000}"/>
    <cellStyle name="Input 17 2" xfId="40285" xr:uid="{00000000-0005-0000-0000-0000D69C0000}"/>
    <cellStyle name="Input 17 2 2" xfId="40286" xr:uid="{00000000-0005-0000-0000-0000D79C0000}"/>
    <cellStyle name="Input 17 2 2 2" xfId="40287" xr:uid="{00000000-0005-0000-0000-0000D89C0000}"/>
    <cellStyle name="Input 17 2 2_Essbase BS Tax Accounts EOY" xfId="40288" xr:uid="{00000000-0005-0000-0000-0000D99C0000}"/>
    <cellStyle name="Input 17 2 3" xfId="40289" xr:uid="{00000000-0005-0000-0000-0000DA9C0000}"/>
    <cellStyle name="Input 17 2_Essbase BS Tax Accounts EOY" xfId="40290" xr:uid="{00000000-0005-0000-0000-0000DB9C0000}"/>
    <cellStyle name="Input 17 3" xfId="40291" xr:uid="{00000000-0005-0000-0000-0000DC9C0000}"/>
    <cellStyle name="Input 17 3 2" xfId="40292" xr:uid="{00000000-0005-0000-0000-0000DD9C0000}"/>
    <cellStyle name="Input 17 3 2 2" xfId="40293" xr:uid="{00000000-0005-0000-0000-0000DE9C0000}"/>
    <cellStyle name="Input 17 3 2_Essbase BS Tax Accounts EOY" xfId="40294" xr:uid="{00000000-0005-0000-0000-0000DF9C0000}"/>
    <cellStyle name="Input 17 3 3" xfId="40295" xr:uid="{00000000-0005-0000-0000-0000E09C0000}"/>
    <cellStyle name="Input 17 3_Essbase BS Tax Accounts EOY" xfId="40296" xr:uid="{00000000-0005-0000-0000-0000E19C0000}"/>
    <cellStyle name="Input 17 4" xfId="40297" xr:uid="{00000000-0005-0000-0000-0000E29C0000}"/>
    <cellStyle name="Input 17 4 2" xfId="40298" xr:uid="{00000000-0005-0000-0000-0000E39C0000}"/>
    <cellStyle name="Input 17 4_Essbase BS Tax Accounts EOY" xfId="40299" xr:uid="{00000000-0005-0000-0000-0000E49C0000}"/>
    <cellStyle name="Input 17 5" xfId="40300" xr:uid="{00000000-0005-0000-0000-0000E59C0000}"/>
    <cellStyle name="Input 17_Essbase BS Tax Accounts EOY" xfId="40301" xr:uid="{00000000-0005-0000-0000-0000E69C0000}"/>
    <cellStyle name="Input 18" xfId="40302" xr:uid="{00000000-0005-0000-0000-0000E79C0000}"/>
    <cellStyle name="Input 18 2" xfId="40303" xr:uid="{00000000-0005-0000-0000-0000E89C0000}"/>
    <cellStyle name="Input 18 2 2" xfId="40304" xr:uid="{00000000-0005-0000-0000-0000E99C0000}"/>
    <cellStyle name="Input 18 2 2 2" xfId="40305" xr:uid="{00000000-0005-0000-0000-0000EA9C0000}"/>
    <cellStyle name="Input 18 2 2_Essbase BS Tax Accounts EOY" xfId="40306" xr:uid="{00000000-0005-0000-0000-0000EB9C0000}"/>
    <cellStyle name="Input 18 2 3" xfId="40307" xr:uid="{00000000-0005-0000-0000-0000EC9C0000}"/>
    <cellStyle name="Input 18 2_Essbase BS Tax Accounts EOY" xfId="40308" xr:uid="{00000000-0005-0000-0000-0000ED9C0000}"/>
    <cellStyle name="Input 18 3" xfId="40309" xr:uid="{00000000-0005-0000-0000-0000EE9C0000}"/>
    <cellStyle name="Input 18 3 2" xfId="40310" xr:uid="{00000000-0005-0000-0000-0000EF9C0000}"/>
    <cellStyle name="Input 18 3 2 2" xfId="40311" xr:uid="{00000000-0005-0000-0000-0000F09C0000}"/>
    <cellStyle name="Input 18 3 2_Essbase BS Tax Accounts EOY" xfId="40312" xr:uid="{00000000-0005-0000-0000-0000F19C0000}"/>
    <cellStyle name="Input 18 3 3" xfId="40313" xr:uid="{00000000-0005-0000-0000-0000F29C0000}"/>
    <cellStyle name="Input 18 3_Essbase BS Tax Accounts EOY" xfId="40314" xr:uid="{00000000-0005-0000-0000-0000F39C0000}"/>
    <cellStyle name="Input 18 4" xfId="40315" xr:uid="{00000000-0005-0000-0000-0000F49C0000}"/>
    <cellStyle name="Input 18 4 2" xfId="40316" xr:uid="{00000000-0005-0000-0000-0000F59C0000}"/>
    <cellStyle name="Input 18 4_Essbase BS Tax Accounts EOY" xfId="40317" xr:uid="{00000000-0005-0000-0000-0000F69C0000}"/>
    <cellStyle name="Input 18 5" xfId="40318" xr:uid="{00000000-0005-0000-0000-0000F79C0000}"/>
    <cellStyle name="Input 18_Essbase BS Tax Accounts EOY" xfId="40319" xr:uid="{00000000-0005-0000-0000-0000F89C0000}"/>
    <cellStyle name="Input 19" xfId="40320" xr:uid="{00000000-0005-0000-0000-0000F99C0000}"/>
    <cellStyle name="Input 19 2" xfId="40321" xr:uid="{00000000-0005-0000-0000-0000FA9C0000}"/>
    <cellStyle name="Input 19 2 2" xfId="40322" xr:uid="{00000000-0005-0000-0000-0000FB9C0000}"/>
    <cellStyle name="Input 19 2 2 2" xfId="40323" xr:uid="{00000000-0005-0000-0000-0000FC9C0000}"/>
    <cellStyle name="Input 19 2 2_Essbase BS Tax Accounts EOY" xfId="40324" xr:uid="{00000000-0005-0000-0000-0000FD9C0000}"/>
    <cellStyle name="Input 19 2 3" xfId="40325" xr:uid="{00000000-0005-0000-0000-0000FE9C0000}"/>
    <cellStyle name="Input 19 2_Essbase BS Tax Accounts EOY" xfId="40326" xr:uid="{00000000-0005-0000-0000-0000FF9C0000}"/>
    <cellStyle name="Input 19 3" xfId="40327" xr:uid="{00000000-0005-0000-0000-0000009D0000}"/>
    <cellStyle name="Input 19 3 2" xfId="40328" xr:uid="{00000000-0005-0000-0000-0000019D0000}"/>
    <cellStyle name="Input 19 3 2 2" xfId="40329" xr:uid="{00000000-0005-0000-0000-0000029D0000}"/>
    <cellStyle name="Input 19 3 2_Essbase BS Tax Accounts EOY" xfId="40330" xr:uid="{00000000-0005-0000-0000-0000039D0000}"/>
    <cellStyle name="Input 19 3 3" xfId="40331" xr:uid="{00000000-0005-0000-0000-0000049D0000}"/>
    <cellStyle name="Input 19 3_Essbase BS Tax Accounts EOY" xfId="40332" xr:uid="{00000000-0005-0000-0000-0000059D0000}"/>
    <cellStyle name="Input 19 4" xfId="40333" xr:uid="{00000000-0005-0000-0000-0000069D0000}"/>
    <cellStyle name="Input 19 4 2" xfId="40334" xr:uid="{00000000-0005-0000-0000-0000079D0000}"/>
    <cellStyle name="Input 19 4_Essbase BS Tax Accounts EOY" xfId="40335" xr:uid="{00000000-0005-0000-0000-0000089D0000}"/>
    <cellStyle name="Input 19 5" xfId="40336" xr:uid="{00000000-0005-0000-0000-0000099D0000}"/>
    <cellStyle name="Input 19_Essbase BS Tax Accounts EOY" xfId="40337" xr:uid="{00000000-0005-0000-0000-00000A9D0000}"/>
    <cellStyle name="Input 2" xfId="40338" xr:uid="{00000000-0005-0000-0000-00000B9D0000}"/>
    <cellStyle name="Input 2 10" xfId="40339" xr:uid="{00000000-0005-0000-0000-00000C9D0000}"/>
    <cellStyle name="Input 2 11" xfId="40340" xr:uid="{00000000-0005-0000-0000-00000D9D0000}"/>
    <cellStyle name="Input 2 2" xfId="40341" xr:uid="{00000000-0005-0000-0000-00000E9D0000}"/>
    <cellStyle name="Input 2 2 2" xfId="40342" xr:uid="{00000000-0005-0000-0000-00000F9D0000}"/>
    <cellStyle name="Input 2 2 2 2" xfId="40343" xr:uid="{00000000-0005-0000-0000-0000109D0000}"/>
    <cellStyle name="Input 2 2 2 2 2" xfId="40344" xr:uid="{00000000-0005-0000-0000-0000119D0000}"/>
    <cellStyle name="Input 2 2 2 2_Essbase BS Tax Accounts EOY" xfId="40345" xr:uid="{00000000-0005-0000-0000-0000129D0000}"/>
    <cellStyle name="Input 2 2 2 3" xfId="40346" xr:uid="{00000000-0005-0000-0000-0000139D0000}"/>
    <cellStyle name="Input 2 2 2_Essbase BS Tax Accounts EOY" xfId="40347" xr:uid="{00000000-0005-0000-0000-0000149D0000}"/>
    <cellStyle name="Input 2 2 3" xfId="40348" xr:uid="{00000000-0005-0000-0000-0000159D0000}"/>
    <cellStyle name="Input 2 2 3 2" xfId="40349" xr:uid="{00000000-0005-0000-0000-0000169D0000}"/>
    <cellStyle name="Input 2 2 3 2 2" xfId="40350" xr:uid="{00000000-0005-0000-0000-0000179D0000}"/>
    <cellStyle name="Input 2 2 3 2_Essbase BS Tax Accounts EOY" xfId="40351" xr:uid="{00000000-0005-0000-0000-0000189D0000}"/>
    <cellStyle name="Input 2 2 3 3" xfId="40352" xr:uid="{00000000-0005-0000-0000-0000199D0000}"/>
    <cellStyle name="Input 2 2 3_Essbase BS Tax Accounts EOY" xfId="40353" xr:uid="{00000000-0005-0000-0000-00001A9D0000}"/>
    <cellStyle name="Input 2 2 4" xfId="40354" xr:uid="{00000000-0005-0000-0000-00001B9D0000}"/>
    <cellStyle name="Input 2 2 4 2" xfId="40355" xr:uid="{00000000-0005-0000-0000-00001C9D0000}"/>
    <cellStyle name="Input 2 2 4 2 2" xfId="40356" xr:uid="{00000000-0005-0000-0000-00001D9D0000}"/>
    <cellStyle name="Input 2 2 4 2_Essbase BS Tax Accounts EOY" xfId="40357" xr:uid="{00000000-0005-0000-0000-00001E9D0000}"/>
    <cellStyle name="Input 2 2 4_Essbase BS Tax Accounts EOY" xfId="40358" xr:uid="{00000000-0005-0000-0000-00001F9D0000}"/>
    <cellStyle name="Input 2 2 5" xfId="40359" xr:uid="{00000000-0005-0000-0000-0000209D0000}"/>
    <cellStyle name="Input 2 2 5 2" xfId="40360" xr:uid="{00000000-0005-0000-0000-0000219D0000}"/>
    <cellStyle name="Input 2 2 5_Essbase BS Tax Accounts EOY" xfId="40361" xr:uid="{00000000-0005-0000-0000-0000229D0000}"/>
    <cellStyle name="Input 2 2 6" xfId="40362" xr:uid="{00000000-0005-0000-0000-0000239D0000}"/>
    <cellStyle name="Input 2 2 7" xfId="40363" xr:uid="{00000000-0005-0000-0000-0000249D0000}"/>
    <cellStyle name="Input 2 2 8" xfId="40364" xr:uid="{00000000-0005-0000-0000-0000259D0000}"/>
    <cellStyle name="Input 2 2 9" xfId="40365" xr:uid="{00000000-0005-0000-0000-0000269D0000}"/>
    <cellStyle name="Input 2 2_Basis Info" xfId="40366" xr:uid="{00000000-0005-0000-0000-0000279D0000}"/>
    <cellStyle name="Input 2 3" xfId="40367" xr:uid="{00000000-0005-0000-0000-0000289D0000}"/>
    <cellStyle name="Input 2 3 2" xfId="40368" xr:uid="{00000000-0005-0000-0000-0000299D0000}"/>
    <cellStyle name="Input 2 3 2 2" xfId="40369" xr:uid="{00000000-0005-0000-0000-00002A9D0000}"/>
    <cellStyle name="Input 2 3 2 2 2" xfId="40370" xr:uid="{00000000-0005-0000-0000-00002B9D0000}"/>
    <cellStyle name="Input 2 3 2 2_Essbase BS Tax Accounts EOY" xfId="40371" xr:uid="{00000000-0005-0000-0000-00002C9D0000}"/>
    <cellStyle name="Input 2 3 2 3" xfId="40372" xr:uid="{00000000-0005-0000-0000-00002D9D0000}"/>
    <cellStyle name="Input 2 3 2_Essbase BS Tax Accounts EOY" xfId="40373" xr:uid="{00000000-0005-0000-0000-00002E9D0000}"/>
    <cellStyle name="Input 2 3 3" xfId="40374" xr:uid="{00000000-0005-0000-0000-00002F9D0000}"/>
    <cellStyle name="Input 2 3 3 2" xfId="40375" xr:uid="{00000000-0005-0000-0000-0000309D0000}"/>
    <cellStyle name="Input 2 3 3 2 2" xfId="40376" xr:uid="{00000000-0005-0000-0000-0000319D0000}"/>
    <cellStyle name="Input 2 3 3 2_Essbase BS Tax Accounts EOY" xfId="40377" xr:uid="{00000000-0005-0000-0000-0000329D0000}"/>
    <cellStyle name="Input 2 3 3 3" xfId="40378" xr:uid="{00000000-0005-0000-0000-0000339D0000}"/>
    <cellStyle name="Input 2 3 3_Essbase BS Tax Accounts EOY" xfId="40379" xr:uid="{00000000-0005-0000-0000-0000349D0000}"/>
    <cellStyle name="Input 2 3 4" xfId="40380" xr:uid="{00000000-0005-0000-0000-0000359D0000}"/>
    <cellStyle name="Input 2 3 4 2" xfId="40381" xr:uid="{00000000-0005-0000-0000-0000369D0000}"/>
    <cellStyle name="Input 2 3 4 2 2" xfId="40382" xr:uid="{00000000-0005-0000-0000-0000379D0000}"/>
    <cellStyle name="Input 2 3 4 2_Essbase BS Tax Accounts EOY" xfId="40383" xr:uid="{00000000-0005-0000-0000-0000389D0000}"/>
    <cellStyle name="Input 2 3 4 3" xfId="40384" xr:uid="{00000000-0005-0000-0000-0000399D0000}"/>
    <cellStyle name="Input 2 3 4 4" xfId="40385" xr:uid="{00000000-0005-0000-0000-00003A9D0000}"/>
    <cellStyle name="Input 2 3 4_Essbase BS Tax Accounts EOY" xfId="40386" xr:uid="{00000000-0005-0000-0000-00003B9D0000}"/>
    <cellStyle name="Input 2 3 5" xfId="40387" xr:uid="{00000000-0005-0000-0000-00003C9D0000}"/>
    <cellStyle name="Input 2 3 5 2" xfId="40388" xr:uid="{00000000-0005-0000-0000-00003D9D0000}"/>
    <cellStyle name="Input 2 3 5_Essbase BS Tax Accounts EOY" xfId="40389" xr:uid="{00000000-0005-0000-0000-00003E9D0000}"/>
    <cellStyle name="Input 2 3 6" xfId="40390" xr:uid="{00000000-0005-0000-0000-00003F9D0000}"/>
    <cellStyle name="Input 2 3 6 2" xfId="40391" xr:uid="{00000000-0005-0000-0000-0000409D0000}"/>
    <cellStyle name="Input 2 3 6_Essbase BS Tax Accounts EOY" xfId="40392" xr:uid="{00000000-0005-0000-0000-0000419D0000}"/>
    <cellStyle name="Input 2 3 7" xfId="40393" xr:uid="{00000000-0005-0000-0000-0000429D0000}"/>
    <cellStyle name="Input 2 3 8" xfId="40394" xr:uid="{00000000-0005-0000-0000-0000439D0000}"/>
    <cellStyle name="Input 2 3 9" xfId="40395" xr:uid="{00000000-0005-0000-0000-0000449D0000}"/>
    <cellStyle name="Input 2 3_Basis Info" xfId="40396" xr:uid="{00000000-0005-0000-0000-0000459D0000}"/>
    <cellStyle name="Input 2 4" xfId="40397" xr:uid="{00000000-0005-0000-0000-0000469D0000}"/>
    <cellStyle name="Input 2 4 2" xfId="40398" xr:uid="{00000000-0005-0000-0000-0000479D0000}"/>
    <cellStyle name="Input 2 4 2 2" xfId="40399" xr:uid="{00000000-0005-0000-0000-0000489D0000}"/>
    <cellStyle name="Input 2 4 2_Essbase BS Tax Accounts EOY" xfId="40400" xr:uid="{00000000-0005-0000-0000-0000499D0000}"/>
    <cellStyle name="Input 2 4 3" xfId="40401" xr:uid="{00000000-0005-0000-0000-00004A9D0000}"/>
    <cellStyle name="Input 2 4 4" xfId="40402" xr:uid="{00000000-0005-0000-0000-00004B9D0000}"/>
    <cellStyle name="Input 2 4_Essbase BS Tax Accounts EOY" xfId="40403" xr:uid="{00000000-0005-0000-0000-00004C9D0000}"/>
    <cellStyle name="Input 2 5" xfId="40404" xr:uid="{00000000-0005-0000-0000-00004D9D0000}"/>
    <cellStyle name="Input 2 5 2" xfId="40405" xr:uid="{00000000-0005-0000-0000-00004E9D0000}"/>
    <cellStyle name="Input 2 5 3" xfId="40406" xr:uid="{00000000-0005-0000-0000-00004F9D0000}"/>
    <cellStyle name="Input 2 5_Essbase BS Tax Accounts EOY" xfId="40407" xr:uid="{00000000-0005-0000-0000-0000509D0000}"/>
    <cellStyle name="Input 2 6" xfId="40408" xr:uid="{00000000-0005-0000-0000-0000519D0000}"/>
    <cellStyle name="Input 2 6 2" xfId="40409" xr:uid="{00000000-0005-0000-0000-0000529D0000}"/>
    <cellStyle name="Input 2 7" xfId="40410" xr:uid="{00000000-0005-0000-0000-0000539D0000}"/>
    <cellStyle name="Input 2 7 2" xfId="40411" xr:uid="{00000000-0005-0000-0000-0000549D0000}"/>
    <cellStyle name="Input 2 8" xfId="40412" xr:uid="{00000000-0005-0000-0000-0000559D0000}"/>
    <cellStyle name="Input 2 9" xfId="40413" xr:uid="{00000000-0005-0000-0000-0000569D0000}"/>
    <cellStyle name="Input 2_10-1 BS" xfId="40414" xr:uid="{00000000-0005-0000-0000-0000579D0000}"/>
    <cellStyle name="Input 20" xfId="40415" xr:uid="{00000000-0005-0000-0000-0000589D0000}"/>
    <cellStyle name="Input 20 2" xfId="40416" xr:uid="{00000000-0005-0000-0000-0000599D0000}"/>
    <cellStyle name="Input 20 2 2" xfId="40417" xr:uid="{00000000-0005-0000-0000-00005A9D0000}"/>
    <cellStyle name="Input 20 2 2 2" xfId="40418" xr:uid="{00000000-0005-0000-0000-00005B9D0000}"/>
    <cellStyle name="Input 20 2 2_Essbase BS Tax Accounts EOY" xfId="40419" xr:uid="{00000000-0005-0000-0000-00005C9D0000}"/>
    <cellStyle name="Input 20 2 3" xfId="40420" xr:uid="{00000000-0005-0000-0000-00005D9D0000}"/>
    <cellStyle name="Input 20 2_Essbase BS Tax Accounts EOY" xfId="40421" xr:uid="{00000000-0005-0000-0000-00005E9D0000}"/>
    <cellStyle name="Input 20 3" xfId="40422" xr:uid="{00000000-0005-0000-0000-00005F9D0000}"/>
    <cellStyle name="Input 20 3 2" xfId="40423" xr:uid="{00000000-0005-0000-0000-0000609D0000}"/>
    <cellStyle name="Input 20 3 2 2" xfId="40424" xr:uid="{00000000-0005-0000-0000-0000619D0000}"/>
    <cellStyle name="Input 20 3 2_Essbase BS Tax Accounts EOY" xfId="40425" xr:uid="{00000000-0005-0000-0000-0000629D0000}"/>
    <cellStyle name="Input 20 3 3" xfId="40426" xr:uid="{00000000-0005-0000-0000-0000639D0000}"/>
    <cellStyle name="Input 20 3_Essbase BS Tax Accounts EOY" xfId="40427" xr:uid="{00000000-0005-0000-0000-0000649D0000}"/>
    <cellStyle name="Input 20 4" xfId="40428" xr:uid="{00000000-0005-0000-0000-0000659D0000}"/>
    <cellStyle name="Input 20 4 2" xfId="40429" xr:uid="{00000000-0005-0000-0000-0000669D0000}"/>
    <cellStyle name="Input 20 4_Essbase BS Tax Accounts EOY" xfId="40430" xr:uid="{00000000-0005-0000-0000-0000679D0000}"/>
    <cellStyle name="Input 20 5" xfId="40431" xr:uid="{00000000-0005-0000-0000-0000689D0000}"/>
    <cellStyle name="Input 20_Essbase BS Tax Accounts EOY" xfId="40432" xr:uid="{00000000-0005-0000-0000-0000699D0000}"/>
    <cellStyle name="Input 21" xfId="40433" xr:uid="{00000000-0005-0000-0000-00006A9D0000}"/>
    <cellStyle name="Input 21 2" xfId="40434" xr:uid="{00000000-0005-0000-0000-00006B9D0000}"/>
    <cellStyle name="Input 21 2 2" xfId="40435" xr:uid="{00000000-0005-0000-0000-00006C9D0000}"/>
    <cellStyle name="Input 21 2 2 2" xfId="40436" xr:uid="{00000000-0005-0000-0000-00006D9D0000}"/>
    <cellStyle name="Input 21 2 2_Essbase BS Tax Accounts EOY" xfId="40437" xr:uid="{00000000-0005-0000-0000-00006E9D0000}"/>
    <cellStyle name="Input 21 2 3" xfId="40438" xr:uid="{00000000-0005-0000-0000-00006F9D0000}"/>
    <cellStyle name="Input 21 2_Essbase BS Tax Accounts EOY" xfId="40439" xr:uid="{00000000-0005-0000-0000-0000709D0000}"/>
    <cellStyle name="Input 21 3" xfId="40440" xr:uid="{00000000-0005-0000-0000-0000719D0000}"/>
    <cellStyle name="Input 21 3 2" xfId="40441" xr:uid="{00000000-0005-0000-0000-0000729D0000}"/>
    <cellStyle name="Input 21 3 2 2" xfId="40442" xr:uid="{00000000-0005-0000-0000-0000739D0000}"/>
    <cellStyle name="Input 21 3 2_Essbase BS Tax Accounts EOY" xfId="40443" xr:uid="{00000000-0005-0000-0000-0000749D0000}"/>
    <cellStyle name="Input 21 3 3" xfId="40444" xr:uid="{00000000-0005-0000-0000-0000759D0000}"/>
    <cellStyle name="Input 21 3_Essbase BS Tax Accounts EOY" xfId="40445" xr:uid="{00000000-0005-0000-0000-0000769D0000}"/>
    <cellStyle name="Input 21 4" xfId="40446" xr:uid="{00000000-0005-0000-0000-0000779D0000}"/>
    <cellStyle name="Input 21 4 2" xfId="40447" xr:uid="{00000000-0005-0000-0000-0000789D0000}"/>
    <cellStyle name="Input 21 4_Essbase BS Tax Accounts EOY" xfId="40448" xr:uid="{00000000-0005-0000-0000-0000799D0000}"/>
    <cellStyle name="Input 21 5" xfId="40449" xr:uid="{00000000-0005-0000-0000-00007A9D0000}"/>
    <cellStyle name="Input 21_Essbase BS Tax Accounts EOY" xfId="40450" xr:uid="{00000000-0005-0000-0000-00007B9D0000}"/>
    <cellStyle name="Input 22" xfId="40451" xr:uid="{00000000-0005-0000-0000-00007C9D0000}"/>
    <cellStyle name="Input 22 2" xfId="40452" xr:uid="{00000000-0005-0000-0000-00007D9D0000}"/>
    <cellStyle name="Input 22 2 2" xfId="40453" xr:uid="{00000000-0005-0000-0000-00007E9D0000}"/>
    <cellStyle name="Input 22 2 2 2" xfId="40454" xr:uid="{00000000-0005-0000-0000-00007F9D0000}"/>
    <cellStyle name="Input 22 2 2_Essbase BS Tax Accounts EOY" xfId="40455" xr:uid="{00000000-0005-0000-0000-0000809D0000}"/>
    <cellStyle name="Input 22 2 3" xfId="40456" xr:uid="{00000000-0005-0000-0000-0000819D0000}"/>
    <cellStyle name="Input 22 2_Essbase BS Tax Accounts EOY" xfId="40457" xr:uid="{00000000-0005-0000-0000-0000829D0000}"/>
    <cellStyle name="Input 22 3" xfId="40458" xr:uid="{00000000-0005-0000-0000-0000839D0000}"/>
    <cellStyle name="Input 22 3 2" xfId="40459" xr:uid="{00000000-0005-0000-0000-0000849D0000}"/>
    <cellStyle name="Input 22 3 2 2" xfId="40460" xr:uid="{00000000-0005-0000-0000-0000859D0000}"/>
    <cellStyle name="Input 22 3 2_Essbase BS Tax Accounts EOY" xfId="40461" xr:uid="{00000000-0005-0000-0000-0000869D0000}"/>
    <cellStyle name="Input 22 3 3" xfId="40462" xr:uid="{00000000-0005-0000-0000-0000879D0000}"/>
    <cellStyle name="Input 22 3_Essbase BS Tax Accounts EOY" xfId="40463" xr:uid="{00000000-0005-0000-0000-0000889D0000}"/>
    <cellStyle name="Input 22 4" xfId="40464" xr:uid="{00000000-0005-0000-0000-0000899D0000}"/>
    <cellStyle name="Input 22 4 2" xfId="40465" xr:uid="{00000000-0005-0000-0000-00008A9D0000}"/>
    <cellStyle name="Input 22 4_Essbase BS Tax Accounts EOY" xfId="40466" xr:uid="{00000000-0005-0000-0000-00008B9D0000}"/>
    <cellStyle name="Input 22 5" xfId="40467" xr:uid="{00000000-0005-0000-0000-00008C9D0000}"/>
    <cellStyle name="Input 22_Essbase BS Tax Accounts EOY" xfId="40468" xr:uid="{00000000-0005-0000-0000-00008D9D0000}"/>
    <cellStyle name="Input 23" xfId="40469" xr:uid="{00000000-0005-0000-0000-00008E9D0000}"/>
    <cellStyle name="Input 23 2" xfId="40470" xr:uid="{00000000-0005-0000-0000-00008F9D0000}"/>
    <cellStyle name="Input 23 2 2" xfId="40471" xr:uid="{00000000-0005-0000-0000-0000909D0000}"/>
    <cellStyle name="Input 23 2 2 2" xfId="40472" xr:uid="{00000000-0005-0000-0000-0000919D0000}"/>
    <cellStyle name="Input 23 2 2_Essbase BS Tax Accounts EOY" xfId="40473" xr:uid="{00000000-0005-0000-0000-0000929D0000}"/>
    <cellStyle name="Input 23 2 3" xfId="40474" xr:uid="{00000000-0005-0000-0000-0000939D0000}"/>
    <cellStyle name="Input 23 2_Essbase BS Tax Accounts EOY" xfId="40475" xr:uid="{00000000-0005-0000-0000-0000949D0000}"/>
    <cellStyle name="Input 23 3" xfId="40476" xr:uid="{00000000-0005-0000-0000-0000959D0000}"/>
    <cellStyle name="Input 23 3 2" xfId="40477" xr:uid="{00000000-0005-0000-0000-0000969D0000}"/>
    <cellStyle name="Input 23 3 2 2" xfId="40478" xr:uid="{00000000-0005-0000-0000-0000979D0000}"/>
    <cellStyle name="Input 23 3 2_Essbase BS Tax Accounts EOY" xfId="40479" xr:uid="{00000000-0005-0000-0000-0000989D0000}"/>
    <cellStyle name="Input 23 3 3" xfId="40480" xr:uid="{00000000-0005-0000-0000-0000999D0000}"/>
    <cellStyle name="Input 23 3_Essbase BS Tax Accounts EOY" xfId="40481" xr:uid="{00000000-0005-0000-0000-00009A9D0000}"/>
    <cellStyle name="Input 23 4" xfId="40482" xr:uid="{00000000-0005-0000-0000-00009B9D0000}"/>
    <cellStyle name="Input 23 4 2" xfId="40483" xr:uid="{00000000-0005-0000-0000-00009C9D0000}"/>
    <cellStyle name="Input 23 4 2 2" xfId="40484" xr:uid="{00000000-0005-0000-0000-00009D9D0000}"/>
    <cellStyle name="Input 23 4 2_Essbase BS Tax Accounts EOY" xfId="40485" xr:uid="{00000000-0005-0000-0000-00009E9D0000}"/>
    <cellStyle name="Input 23 4 3" xfId="40486" xr:uid="{00000000-0005-0000-0000-00009F9D0000}"/>
    <cellStyle name="Input 23 4_Essbase BS Tax Accounts EOY" xfId="40487" xr:uid="{00000000-0005-0000-0000-0000A09D0000}"/>
    <cellStyle name="Input 23 5" xfId="40488" xr:uid="{00000000-0005-0000-0000-0000A19D0000}"/>
    <cellStyle name="Input 23 5 2" xfId="40489" xr:uid="{00000000-0005-0000-0000-0000A29D0000}"/>
    <cellStyle name="Input 23 5_Essbase BS Tax Accounts EOY" xfId="40490" xr:uid="{00000000-0005-0000-0000-0000A39D0000}"/>
    <cellStyle name="Input 23 6" xfId="40491" xr:uid="{00000000-0005-0000-0000-0000A49D0000}"/>
    <cellStyle name="Input 23_Essbase BS Tax Accounts EOY" xfId="40492" xr:uid="{00000000-0005-0000-0000-0000A59D0000}"/>
    <cellStyle name="Input 24" xfId="40493" xr:uid="{00000000-0005-0000-0000-0000A69D0000}"/>
    <cellStyle name="Input 24 2" xfId="40494" xr:uid="{00000000-0005-0000-0000-0000A79D0000}"/>
    <cellStyle name="Input 24 2 2" xfId="40495" xr:uid="{00000000-0005-0000-0000-0000A89D0000}"/>
    <cellStyle name="Input 24 2 2 2" xfId="40496" xr:uid="{00000000-0005-0000-0000-0000A99D0000}"/>
    <cellStyle name="Input 24 2 2 2 2" xfId="40497" xr:uid="{00000000-0005-0000-0000-0000AA9D0000}"/>
    <cellStyle name="Input 24 2 2 2_Essbase BS Tax Accounts EOY" xfId="40498" xr:uid="{00000000-0005-0000-0000-0000AB9D0000}"/>
    <cellStyle name="Input 24 2 2_Essbase BS Tax Accounts EOY" xfId="40499" xr:uid="{00000000-0005-0000-0000-0000AC9D0000}"/>
    <cellStyle name="Input 24 2 3" xfId="40500" xr:uid="{00000000-0005-0000-0000-0000AD9D0000}"/>
    <cellStyle name="Input 24 2 3 2" xfId="40501" xr:uid="{00000000-0005-0000-0000-0000AE9D0000}"/>
    <cellStyle name="Input 24 2 3_Essbase BS Tax Accounts EOY" xfId="40502" xr:uid="{00000000-0005-0000-0000-0000AF9D0000}"/>
    <cellStyle name="Input 24 2 4" xfId="40503" xr:uid="{00000000-0005-0000-0000-0000B09D0000}"/>
    <cellStyle name="Input 24 2 5" xfId="40504" xr:uid="{00000000-0005-0000-0000-0000B19D0000}"/>
    <cellStyle name="Input 24 2 6" xfId="40505" xr:uid="{00000000-0005-0000-0000-0000B29D0000}"/>
    <cellStyle name="Input 24 2 7" xfId="40506" xr:uid="{00000000-0005-0000-0000-0000B39D0000}"/>
    <cellStyle name="Input 24 2 8" xfId="40507" xr:uid="{00000000-0005-0000-0000-0000B49D0000}"/>
    <cellStyle name="Input 24 2_Essbase BS Tax Accounts EOY" xfId="40508" xr:uid="{00000000-0005-0000-0000-0000B59D0000}"/>
    <cellStyle name="Input 24 3" xfId="40509" xr:uid="{00000000-0005-0000-0000-0000B69D0000}"/>
    <cellStyle name="Input 24 3 2" xfId="40510" xr:uid="{00000000-0005-0000-0000-0000B79D0000}"/>
    <cellStyle name="Input 24 3 2 2" xfId="40511" xr:uid="{00000000-0005-0000-0000-0000B89D0000}"/>
    <cellStyle name="Input 24 3 2_Essbase BS Tax Accounts EOY" xfId="40512" xr:uid="{00000000-0005-0000-0000-0000B99D0000}"/>
    <cellStyle name="Input 24 3 3" xfId="40513" xr:uid="{00000000-0005-0000-0000-0000BA9D0000}"/>
    <cellStyle name="Input 24 3 4" xfId="40514" xr:uid="{00000000-0005-0000-0000-0000BB9D0000}"/>
    <cellStyle name="Input 24 3_Essbase BS Tax Accounts EOY" xfId="40515" xr:uid="{00000000-0005-0000-0000-0000BC9D0000}"/>
    <cellStyle name="Input 24 4" xfId="40516" xr:uid="{00000000-0005-0000-0000-0000BD9D0000}"/>
    <cellStyle name="Input 24 4 2" xfId="40517" xr:uid="{00000000-0005-0000-0000-0000BE9D0000}"/>
    <cellStyle name="Input 24 4_Essbase BS Tax Accounts EOY" xfId="40518" xr:uid="{00000000-0005-0000-0000-0000BF9D0000}"/>
    <cellStyle name="Input 24 5" xfId="40519" xr:uid="{00000000-0005-0000-0000-0000C09D0000}"/>
    <cellStyle name="Input 24 5 2" xfId="40520" xr:uid="{00000000-0005-0000-0000-0000C19D0000}"/>
    <cellStyle name="Input 24 5_Essbase BS Tax Accounts EOY" xfId="40521" xr:uid="{00000000-0005-0000-0000-0000C29D0000}"/>
    <cellStyle name="Input 24 6" xfId="40522" xr:uid="{00000000-0005-0000-0000-0000C39D0000}"/>
    <cellStyle name="Input 24 7" xfId="40523" xr:uid="{00000000-0005-0000-0000-0000C49D0000}"/>
    <cellStyle name="Input 24 8" xfId="40524" xr:uid="{00000000-0005-0000-0000-0000C59D0000}"/>
    <cellStyle name="Input 24_Basis Detail" xfId="40525" xr:uid="{00000000-0005-0000-0000-0000C69D0000}"/>
    <cellStyle name="Input 25" xfId="40526" xr:uid="{00000000-0005-0000-0000-0000C79D0000}"/>
    <cellStyle name="Input 25 2" xfId="40527" xr:uid="{00000000-0005-0000-0000-0000C89D0000}"/>
    <cellStyle name="Input 25 2 2" xfId="40528" xr:uid="{00000000-0005-0000-0000-0000C99D0000}"/>
    <cellStyle name="Input 25 2 2 2" xfId="40529" xr:uid="{00000000-0005-0000-0000-0000CA9D0000}"/>
    <cellStyle name="Input 25 2 2_Essbase BS Tax Accounts EOY" xfId="40530" xr:uid="{00000000-0005-0000-0000-0000CB9D0000}"/>
    <cellStyle name="Input 25 2 3" xfId="40531" xr:uid="{00000000-0005-0000-0000-0000CC9D0000}"/>
    <cellStyle name="Input 25 2 4" xfId="40532" xr:uid="{00000000-0005-0000-0000-0000CD9D0000}"/>
    <cellStyle name="Input 25 2 5" xfId="40533" xr:uid="{00000000-0005-0000-0000-0000CE9D0000}"/>
    <cellStyle name="Input 25 2_Essbase BS Tax Accounts EOY" xfId="40534" xr:uid="{00000000-0005-0000-0000-0000CF9D0000}"/>
    <cellStyle name="Input 25 3" xfId="40535" xr:uid="{00000000-0005-0000-0000-0000D09D0000}"/>
    <cellStyle name="Input 25 3 2" xfId="40536" xr:uid="{00000000-0005-0000-0000-0000D19D0000}"/>
    <cellStyle name="Input 25 3 2 2" xfId="40537" xr:uid="{00000000-0005-0000-0000-0000D29D0000}"/>
    <cellStyle name="Input 25 3 2_Essbase BS Tax Accounts EOY" xfId="40538" xr:uid="{00000000-0005-0000-0000-0000D39D0000}"/>
    <cellStyle name="Input 25 3 3" xfId="40539" xr:uid="{00000000-0005-0000-0000-0000D49D0000}"/>
    <cellStyle name="Input 25 3 4" xfId="40540" xr:uid="{00000000-0005-0000-0000-0000D59D0000}"/>
    <cellStyle name="Input 25 3_Essbase BS Tax Accounts EOY" xfId="40541" xr:uid="{00000000-0005-0000-0000-0000D69D0000}"/>
    <cellStyle name="Input 25 4" xfId="40542" xr:uid="{00000000-0005-0000-0000-0000D79D0000}"/>
    <cellStyle name="Input 25 4 2" xfId="40543" xr:uid="{00000000-0005-0000-0000-0000D89D0000}"/>
    <cellStyle name="Input 25 4_Essbase BS Tax Accounts EOY" xfId="40544" xr:uid="{00000000-0005-0000-0000-0000D99D0000}"/>
    <cellStyle name="Input 25 5" xfId="40545" xr:uid="{00000000-0005-0000-0000-0000DA9D0000}"/>
    <cellStyle name="Input 25 6" xfId="40546" xr:uid="{00000000-0005-0000-0000-0000DB9D0000}"/>
    <cellStyle name="Input 25 7" xfId="40547" xr:uid="{00000000-0005-0000-0000-0000DC9D0000}"/>
    <cellStyle name="Input 25_Essbase BS Tax Accounts EOY" xfId="40548" xr:uid="{00000000-0005-0000-0000-0000DD9D0000}"/>
    <cellStyle name="Input 26" xfId="40549" xr:uid="{00000000-0005-0000-0000-0000DE9D0000}"/>
    <cellStyle name="Input 26 2" xfId="40550" xr:uid="{00000000-0005-0000-0000-0000DF9D0000}"/>
    <cellStyle name="Input 26 2 2" xfId="40551" xr:uid="{00000000-0005-0000-0000-0000E09D0000}"/>
    <cellStyle name="Input 26 2 2 2" xfId="40552" xr:uid="{00000000-0005-0000-0000-0000E19D0000}"/>
    <cellStyle name="Input 26 2 2_Essbase BS Tax Accounts EOY" xfId="40553" xr:uid="{00000000-0005-0000-0000-0000E29D0000}"/>
    <cellStyle name="Input 26 2 3" xfId="40554" xr:uid="{00000000-0005-0000-0000-0000E39D0000}"/>
    <cellStyle name="Input 26 2_Essbase BS Tax Accounts EOY" xfId="40555" xr:uid="{00000000-0005-0000-0000-0000E49D0000}"/>
    <cellStyle name="Input 26 3" xfId="40556" xr:uid="{00000000-0005-0000-0000-0000E59D0000}"/>
    <cellStyle name="Input 26 3 2" xfId="40557" xr:uid="{00000000-0005-0000-0000-0000E69D0000}"/>
    <cellStyle name="Input 26 3_Essbase BS Tax Accounts EOY" xfId="40558" xr:uid="{00000000-0005-0000-0000-0000E79D0000}"/>
    <cellStyle name="Input 26 4" xfId="40559" xr:uid="{00000000-0005-0000-0000-0000E89D0000}"/>
    <cellStyle name="Input 26 5" xfId="40560" xr:uid="{00000000-0005-0000-0000-0000E99D0000}"/>
    <cellStyle name="Input 26 6" xfId="40561" xr:uid="{00000000-0005-0000-0000-0000EA9D0000}"/>
    <cellStyle name="Input 26 7" xfId="40562" xr:uid="{00000000-0005-0000-0000-0000EB9D0000}"/>
    <cellStyle name="Input 26_Essbase BS Tax Accounts EOY" xfId="40563" xr:uid="{00000000-0005-0000-0000-0000EC9D0000}"/>
    <cellStyle name="Input 27" xfId="40564" xr:uid="{00000000-0005-0000-0000-0000ED9D0000}"/>
    <cellStyle name="Input 27 2" xfId="40565" xr:uid="{00000000-0005-0000-0000-0000EE9D0000}"/>
    <cellStyle name="Input 27 2 2" xfId="40566" xr:uid="{00000000-0005-0000-0000-0000EF9D0000}"/>
    <cellStyle name="Input 27 2 2 2" xfId="40567" xr:uid="{00000000-0005-0000-0000-0000F09D0000}"/>
    <cellStyle name="Input 27 2 2_Essbase BS Tax Accounts EOY" xfId="40568" xr:uid="{00000000-0005-0000-0000-0000F19D0000}"/>
    <cellStyle name="Input 27 2_Essbase BS Tax Accounts EOY" xfId="40569" xr:uid="{00000000-0005-0000-0000-0000F29D0000}"/>
    <cellStyle name="Input 27 3" xfId="40570" xr:uid="{00000000-0005-0000-0000-0000F39D0000}"/>
    <cellStyle name="Input 27 3 2" xfId="40571" xr:uid="{00000000-0005-0000-0000-0000F49D0000}"/>
    <cellStyle name="Input 27 3_Essbase BS Tax Accounts EOY" xfId="40572" xr:uid="{00000000-0005-0000-0000-0000F59D0000}"/>
    <cellStyle name="Input 27 4" xfId="40573" xr:uid="{00000000-0005-0000-0000-0000F69D0000}"/>
    <cellStyle name="Input 27 5" xfId="40574" xr:uid="{00000000-0005-0000-0000-0000F79D0000}"/>
    <cellStyle name="Input 27 6" xfId="40575" xr:uid="{00000000-0005-0000-0000-0000F89D0000}"/>
    <cellStyle name="Input 27_Essbase BS Tax Accounts EOY" xfId="40576" xr:uid="{00000000-0005-0000-0000-0000F99D0000}"/>
    <cellStyle name="Input 28" xfId="40577" xr:uid="{00000000-0005-0000-0000-0000FA9D0000}"/>
    <cellStyle name="Input 28 2" xfId="40578" xr:uid="{00000000-0005-0000-0000-0000FB9D0000}"/>
    <cellStyle name="Input 28 2 2" xfId="40579" xr:uid="{00000000-0005-0000-0000-0000FC9D0000}"/>
    <cellStyle name="Input 28 2_Essbase BS Tax Accounts EOY" xfId="40580" xr:uid="{00000000-0005-0000-0000-0000FD9D0000}"/>
    <cellStyle name="Input 28 3" xfId="40581" xr:uid="{00000000-0005-0000-0000-0000FE9D0000}"/>
    <cellStyle name="Input 28_Essbase BS Tax Accounts EOY" xfId="40582" xr:uid="{00000000-0005-0000-0000-0000FF9D0000}"/>
    <cellStyle name="Input 29" xfId="40583" xr:uid="{00000000-0005-0000-0000-0000009E0000}"/>
    <cellStyle name="Input 29 2" xfId="40584" xr:uid="{00000000-0005-0000-0000-0000019E0000}"/>
    <cellStyle name="Input 29 2 2" xfId="40585" xr:uid="{00000000-0005-0000-0000-0000029E0000}"/>
    <cellStyle name="Input 29 2_Essbase BS Tax Accounts EOY" xfId="40586" xr:uid="{00000000-0005-0000-0000-0000039E0000}"/>
    <cellStyle name="Input 29 3" xfId="40587" xr:uid="{00000000-0005-0000-0000-0000049E0000}"/>
    <cellStyle name="Input 29_Essbase BS Tax Accounts EOY" xfId="40588" xr:uid="{00000000-0005-0000-0000-0000059E0000}"/>
    <cellStyle name="Input 3" xfId="40589" xr:uid="{00000000-0005-0000-0000-0000069E0000}"/>
    <cellStyle name="Input 3 2" xfId="40590" xr:uid="{00000000-0005-0000-0000-0000079E0000}"/>
    <cellStyle name="Input 3 2 2" xfId="40591" xr:uid="{00000000-0005-0000-0000-0000089E0000}"/>
    <cellStyle name="Input 3 2 2 2" xfId="40592" xr:uid="{00000000-0005-0000-0000-0000099E0000}"/>
    <cellStyle name="Input 3 2 2 2 2" xfId="40593" xr:uid="{00000000-0005-0000-0000-00000A9E0000}"/>
    <cellStyle name="Input 3 2 2 2_Essbase BS Tax Accounts EOY" xfId="40594" xr:uid="{00000000-0005-0000-0000-00000B9E0000}"/>
    <cellStyle name="Input 3 2 2_Essbase BS Tax Accounts EOY" xfId="40595" xr:uid="{00000000-0005-0000-0000-00000C9E0000}"/>
    <cellStyle name="Input 3 2 3" xfId="40596" xr:uid="{00000000-0005-0000-0000-00000D9E0000}"/>
    <cellStyle name="Input 3 2 3 2" xfId="40597" xr:uid="{00000000-0005-0000-0000-00000E9E0000}"/>
    <cellStyle name="Input 3 2 3 2 2" xfId="40598" xr:uid="{00000000-0005-0000-0000-00000F9E0000}"/>
    <cellStyle name="Input 3 2 3 2_Essbase BS Tax Accounts EOY" xfId="40599" xr:uid="{00000000-0005-0000-0000-0000109E0000}"/>
    <cellStyle name="Input 3 2 3_Essbase BS Tax Accounts EOY" xfId="40600" xr:uid="{00000000-0005-0000-0000-0000119E0000}"/>
    <cellStyle name="Input 3 2 4" xfId="40601" xr:uid="{00000000-0005-0000-0000-0000129E0000}"/>
    <cellStyle name="Input 3 2 4 2" xfId="40602" xr:uid="{00000000-0005-0000-0000-0000139E0000}"/>
    <cellStyle name="Input 3 2 4_Essbase BS Tax Accounts EOY" xfId="40603" xr:uid="{00000000-0005-0000-0000-0000149E0000}"/>
    <cellStyle name="Input 3 2 5" xfId="40604" xr:uid="{00000000-0005-0000-0000-0000159E0000}"/>
    <cellStyle name="Input 3 2 6" xfId="40605" xr:uid="{00000000-0005-0000-0000-0000169E0000}"/>
    <cellStyle name="Input 3 2 7" xfId="40606" xr:uid="{00000000-0005-0000-0000-0000179E0000}"/>
    <cellStyle name="Input 3 2_Essbase BS Tax Accounts EOY" xfId="40607" xr:uid="{00000000-0005-0000-0000-0000189E0000}"/>
    <cellStyle name="Input 3 3" xfId="40608" xr:uid="{00000000-0005-0000-0000-0000199E0000}"/>
    <cellStyle name="Input 3 3 2" xfId="40609" xr:uid="{00000000-0005-0000-0000-00001A9E0000}"/>
    <cellStyle name="Input 3 3 2 2" xfId="40610" xr:uid="{00000000-0005-0000-0000-00001B9E0000}"/>
    <cellStyle name="Input 3 3 2_Essbase BS Tax Accounts EOY" xfId="40611" xr:uid="{00000000-0005-0000-0000-00001C9E0000}"/>
    <cellStyle name="Input 3 3 3" xfId="40612" xr:uid="{00000000-0005-0000-0000-00001D9E0000}"/>
    <cellStyle name="Input 3 3_Essbase BS Tax Accounts EOY" xfId="40613" xr:uid="{00000000-0005-0000-0000-00001E9E0000}"/>
    <cellStyle name="Input 3 4" xfId="40614" xr:uid="{00000000-0005-0000-0000-00001F9E0000}"/>
    <cellStyle name="Input 3 4 2" xfId="40615" xr:uid="{00000000-0005-0000-0000-0000209E0000}"/>
    <cellStyle name="Input 3 4_Essbase BS Tax Accounts EOY" xfId="40616" xr:uid="{00000000-0005-0000-0000-0000219E0000}"/>
    <cellStyle name="Input 3 5" xfId="40617" xr:uid="{00000000-0005-0000-0000-0000229E0000}"/>
    <cellStyle name="Input 3 5 2" xfId="40618" xr:uid="{00000000-0005-0000-0000-0000239E0000}"/>
    <cellStyle name="Input 3 6" xfId="40619" xr:uid="{00000000-0005-0000-0000-0000249E0000}"/>
    <cellStyle name="Input 3 7" xfId="40620" xr:uid="{00000000-0005-0000-0000-0000259E0000}"/>
    <cellStyle name="Input 3_10-1 BS" xfId="40621" xr:uid="{00000000-0005-0000-0000-0000269E0000}"/>
    <cellStyle name="Input 30" xfId="40622" xr:uid="{00000000-0005-0000-0000-0000279E0000}"/>
    <cellStyle name="Input 30 2" xfId="40623" xr:uid="{00000000-0005-0000-0000-0000289E0000}"/>
    <cellStyle name="Input 30 2 2" xfId="40624" xr:uid="{00000000-0005-0000-0000-0000299E0000}"/>
    <cellStyle name="Input 30 2_Essbase BS Tax Accounts EOY" xfId="40625" xr:uid="{00000000-0005-0000-0000-00002A9E0000}"/>
    <cellStyle name="Input 30 3" xfId="40626" xr:uid="{00000000-0005-0000-0000-00002B9E0000}"/>
    <cellStyle name="Input 30_Essbase BS Tax Accounts EOY" xfId="40627" xr:uid="{00000000-0005-0000-0000-00002C9E0000}"/>
    <cellStyle name="Input 31" xfId="40628" xr:uid="{00000000-0005-0000-0000-00002D9E0000}"/>
    <cellStyle name="Input 31 2" xfId="40629" xr:uid="{00000000-0005-0000-0000-00002E9E0000}"/>
    <cellStyle name="Input 31 2 2" xfId="40630" xr:uid="{00000000-0005-0000-0000-00002F9E0000}"/>
    <cellStyle name="Input 31 2_Essbase BS Tax Accounts EOY" xfId="40631" xr:uid="{00000000-0005-0000-0000-0000309E0000}"/>
    <cellStyle name="Input 31 3" xfId="40632" xr:uid="{00000000-0005-0000-0000-0000319E0000}"/>
    <cellStyle name="Input 31_Essbase BS Tax Accounts EOY" xfId="40633" xr:uid="{00000000-0005-0000-0000-0000329E0000}"/>
    <cellStyle name="Input 32" xfId="40634" xr:uid="{00000000-0005-0000-0000-0000339E0000}"/>
    <cellStyle name="Input 32 2" xfId="40635" xr:uid="{00000000-0005-0000-0000-0000349E0000}"/>
    <cellStyle name="Input 32 2 2" xfId="40636" xr:uid="{00000000-0005-0000-0000-0000359E0000}"/>
    <cellStyle name="Input 32 2_Essbase BS Tax Accounts EOY" xfId="40637" xr:uid="{00000000-0005-0000-0000-0000369E0000}"/>
    <cellStyle name="Input 32 3" xfId="40638" xr:uid="{00000000-0005-0000-0000-0000379E0000}"/>
    <cellStyle name="Input 32_Essbase BS Tax Accounts EOY" xfId="40639" xr:uid="{00000000-0005-0000-0000-0000389E0000}"/>
    <cellStyle name="Input 33" xfId="40640" xr:uid="{00000000-0005-0000-0000-0000399E0000}"/>
    <cellStyle name="Input 33 2" xfId="40641" xr:uid="{00000000-0005-0000-0000-00003A9E0000}"/>
    <cellStyle name="Input 33 2 2" xfId="40642" xr:uid="{00000000-0005-0000-0000-00003B9E0000}"/>
    <cellStyle name="Input 33 2_Essbase BS Tax Accounts EOY" xfId="40643" xr:uid="{00000000-0005-0000-0000-00003C9E0000}"/>
    <cellStyle name="Input 33 3" xfId="40644" xr:uid="{00000000-0005-0000-0000-00003D9E0000}"/>
    <cellStyle name="Input 33_Essbase BS Tax Accounts EOY" xfId="40645" xr:uid="{00000000-0005-0000-0000-00003E9E0000}"/>
    <cellStyle name="Input 34" xfId="40646" xr:uid="{00000000-0005-0000-0000-00003F9E0000}"/>
    <cellStyle name="Input 34 2" xfId="40647" xr:uid="{00000000-0005-0000-0000-0000409E0000}"/>
    <cellStyle name="Input 34 2 2" xfId="40648" xr:uid="{00000000-0005-0000-0000-0000419E0000}"/>
    <cellStyle name="Input 34 2_Essbase BS Tax Accounts EOY" xfId="40649" xr:uid="{00000000-0005-0000-0000-0000429E0000}"/>
    <cellStyle name="Input 34 3" xfId="40650" xr:uid="{00000000-0005-0000-0000-0000439E0000}"/>
    <cellStyle name="Input 34_Essbase BS Tax Accounts EOY" xfId="40651" xr:uid="{00000000-0005-0000-0000-0000449E0000}"/>
    <cellStyle name="Input 35" xfId="40652" xr:uid="{00000000-0005-0000-0000-0000459E0000}"/>
    <cellStyle name="Input 35 2" xfId="40653" xr:uid="{00000000-0005-0000-0000-0000469E0000}"/>
    <cellStyle name="Input 35 2 2" xfId="40654" xr:uid="{00000000-0005-0000-0000-0000479E0000}"/>
    <cellStyle name="Input 35 2_Essbase BS Tax Accounts EOY" xfId="40655" xr:uid="{00000000-0005-0000-0000-0000489E0000}"/>
    <cellStyle name="Input 35 3" xfId="40656" xr:uid="{00000000-0005-0000-0000-0000499E0000}"/>
    <cellStyle name="Input 35_Essbase BS Tax Accounts EOY" xfId="40657" xr:uid="{00000000-0005-0000-0000-00004A9E0000}"/>
    <cellStyle name="Input 36" xfId="40658" xr:uid="{00000000-0005-0000-0000-00004B9E0000}"/>
    <cellStyle name="Input 36 2" xfId="40659" xr:uid="{00000000-0005-0000-0000-00004C9E0000}"/>
    <cellStyle name="Input 36 2 2" xfId="40660" xr:uid="{00000000-0005-0000-0000-00004D9E0000}"/>
    <cellStyle name="Input 36 2_Essbase BS Tax Accounts EOY" xfId="40661" xr:uid="{00000000-0005-0000-0000-00004E9E0000}"/>
    <cellStyle name="Input 36 3" xfId="40662" xr:uid="{00000000-0005-0000-0000-00004F9E0000}"/>
    <cellStyle name="Input 36_Essbase BS Tax Accounts EOY" xfId="40663" xr:uid="{00000000-0005-0000-0000-0000509E0000}"/>
    <cellStyle name="Input 37" xfId="40664" xr:uid="{00000000-0005-0000-0000-0000519E0000}"/>
    <cellStyle name="Input 37 2" xfId="40665" xr:uid="{00000000-0005-0000-0000-0000529E0000}"/>
    <cellStyle name="Input 37 2 2" xfId="40666" xr:uid="{00000000-0005-0000-0000-0000539E0000}"/>
    <cellStyle name="Input 37 2_Essbase BS Tax Accounts EOY" xfId="40667" xr:uid="{00000000-0005-0000-0000-0000549E0000}"/>
    <cellStyle name="Input 37 3" xfId="40668" xr:uid="{00000000-0005-0000-0000-0000559E0000}"/>
    <cellStyle name="Input 37_Essbase BS Tax Accounts EOY" xfId="40669" xr:uid="{00000000-0005-0000-0000-0000569E0000}"/>
    <cellStyle name="Input 38" xfId="40670" xr:uid="{00000000-0005-0000-0000-0000579E0000}"/>
    <cellStyle name="Input 38 2" xfId="40671" xr:uid="{00000000-0005-0000-0000-0000589E0000}"/>
    <cellStyle name="Input 38 2 2" xfId="40672" xr:uid="{00000000-0005-0000-0000-0000599E0000}"/>
    <cellStyle name="Input 38 2_Essbase BS Tax Accounts EOY" xfId="40673" xr:uid="{00000000-0005-0000-0000-00005A9E0000}"/>
    <cellStyle name="Input 38 3" xfId="40674" xr:uid="{00000000-0005-0000-0000-00005B9E0000}"/>
    <cellStyle name="Input 38_Essbase BS Tax Accounts EOY" xfId="40675" xr:uid="{00000000-0005-0000-0000-00005C9E0000}"/>
    <cellStyle name="Input 39" xfId="40676" xr:uid="{00000000-0005-0000-0000-00005D9E0000}"/>
    <cellStyle name="Input 39 2" xfId="40677" xr:uid="{00000000-0005-0000-0000-00005E9E0000}"/>
    <cellStyle name="Input 39 2 2" xfId="40678" xr:uid="{00000000-0005-0000-0000-00005F9E0000}"/>
    <cellStyle name="Input 39 2_Essbase BS Tax Accounts EOY" xfId="40679" xr:uid="{00000000-0005-0000-0000-0000609E0000}"/>
    <cellStyle name="Input 39 3" xfId="40680" xr:uid="{00000000-0005-0000-0000-0000619E0000}"/>
    <cellStyle name="Input 39_Essbase BS Tax Accounts EOY" xfId="40681" xr:uid="{00000000-0005-0000-0000-0000629E0000}"/>
    <cellStyle name="Input 4" xfId="40682" xr:uid="{00000000-0005-0000-0000-0000639E0000}"/>
    <cellStyle name="Input 4 2" xfId="40683" xr:uid="{00000000-0005-0000-0000-0000649E0000}"/>
    <cellStyle name="Input 4 2 2" xfId="40684" xr:uid="{00000000-0005-0000-0000-0000659E0000}"/>
    <cellStyle name="Input 4 2 2 2" xfId="40685" xr:uid="{00000000-0005-0000-0000-0000669E0000}"/>
    <cellStyle name="Input 4 2 2 2 2" xfId="40686" xr:uid="{00000000-0005-0000-0000-0000679E0000}"/>
    <cellStyle name="Input 4 2 2 2_Essbase BS Tax Accounts EOY" xfId="40687" xr:uid="{00000000-0005-0000-0000-0000689E0000}"/>
    <cellStyle name="Input 4 2 2 3" xfId="40688" xr:uid="{00000000-0005-0000-0000-0000699E0000}"/>
    <cellStyle name="Input 4 2 2_Essbase BS Tax Accounts EOY" xfId="40689" xr:uid="{00000000-0005-0000-0000-00006A9E0000}"/>
    <cellStyle name="Input 4 2 3" xfId="40690" xr:uid="{00000000-0005-0000-0000-00006B9E0000}"/>
    <cellStyle name="Input 4 2 3 2" xfId="40691" xr:uid="{00000000-0005-0000-0000-00006C9E0000}"/>
    <cellStyle name="Input 4 2 3 2 2" xfId="40692" xr:uid="{00000000-0005-0000-0000-00006D9E0000}"/>
    <cellStyle name="Input 4 2 3 2_Essbase BS Tax Accounts EOY" xfId="40693" xr:uid="{00000000-0005-0000-0000-00006E9E0000}"/>
    <cellStyle name="Input 4 2 3_Essbase BS Tax Accounts EOY" xfId="40694" xr:uid="{00000000-0005-0000-0000-00006F9E0000}"/>
    <cellStyle name="Input 4 2 4" xfId="40695" xr:uid="{00000000-0005-0000-0000-0000709E0000}"/>
    <cellStyle name="Input 4 2 4 2" xfId="40696" xr:uid="{00000000-0005-0000-0000-0000719E0000}"/>
    <cellStyle name="Input 4 2 4_Essbase BS Tax Accounts EOY" xfId="40697" xr:uid="{00000000-0005-0000-0000-0000729E0000}"/>
    <cellStyle name="Input 4 2 5" xfId="40698" xr:uid="{00000000-0005-0000-0000-0000739E0000}"/>
    <cellStyle name="Input 4 2 6" xfId="40699" xr:uid="{00000000-0005-0000-0000-0000749E0000}"/>
    <cellStyle name="Input 4 2 7" xfId="40700" xr:uid="{00000000-0005-0000-0000-0000759E0000}"/>
    <cellStyle name="Input 4 2 8" xfId="40701" xr:uid="{00000000-0005-0000-0000-0000769E0000}"/>
    <cellStyle name="Input 4 2_Essbase BS Tax Accounts EOY" xfId="40702" xr:uid="{00000000-0005-0000-0000-0000779E0000}"/>
    <cellStyle name="Input 4 3" xfId="40703" xr:uid="{00000000-0005-0000-0000-0000789E0000}"/>
    <cellStyle name="Input 4 3 2" xfId="40704" xr:uid="{00000000-0005-0000-0000-0000799E0000}"/>
    <cellStyle name="Input 4 3 2 2" xfId="40705" xr:uid="{00000000-0005-0000-0000-00007A9E0000}"/>
    <cellStyle name="Input 4 3 2_Essbase BS Tax Accounts EOY" xfId="40706" xr:uid="{00000000-0005-0000-0000-00007B9E0000}"/>
    <cellStyle name="Input 4 3 3" xfId="40707" xr:uid="{00000000-0005-0000-0000-00007C9E0000}"/>
    <cellStyle name="Input 4 3_Essbase BS Tax Accounts EOY" xfId="40708" xr:uid="{00000000-0005-0000-0000-00007D9E0000}"/>
    <cellStyle name="Input 4 4" xfId="40709" xr:uid="{00000000-0005-0000-0000-00007E9E0000}"/>
    <cellStyle name="Input 4 4 2" xfId="40710" xr:uid="{00000000-0005-0000-0000-00007F9E0000}"/>
    <cellStyle name="Input 4 4_Essbase BS Tax Accounts EOY" xfId="40711" xr:uid="{00000000-0005-0000-0000-0000809E0000}"/>
    <cellStyle name="Input 4 5" xfId="40712" xr:uid="{00000000-0005-0000-0000-0000819E0000}"/>
    <cellStyle name="Input 4 5 2" xfId="40713" xr:uid="{00000000-0005-0000-0000-0000829E0000}"/>
    <cellStyle name="Input 4_Essbase BS Tax Accounts EOY" xfId="40714" xr:uid="{00000000-0005-0000-0000-0000839E0000}"/>
    <cellStyle name="Input 40" xfId="40715" xr:uid="{00000000-0005-0000-0000-0000849E0000}"/>
    <cellStyle name="Input 40 2" xfId="40716" xr:uid="{00000000-0005-0000-0000-0000859E0000}"/>
    <cellStyle name="Input 40 2 2" xfId="40717" xr:uid="{00000000-0005-0000-0000-0000869E0000}"/>
    <cellStyle name="Input 40 2_Essbase BS Tax Accounts EOY" xfId="40718" xr:uid="{00000000-0005-0000-0000-0000879E0000}"/>
    <cellStyle name="Input 40 3" xfId="40719" xr:uid="{00000000-0005-0000-0000-0000889E0000}"/>
    <cellStyle name="Input 40_Essbase BS Tax Accounts EOY" xfId="40720" xr:uid="{00000000-0005-0000-0000-0000899E0000}"/>
    <cellStyle name="Input 41" xfId="40721" xr:uid="{00000000-0005-0000-0000-00008A9E0000}"/>
    <cellStyle name="Input 41 2" xfId="40722" xr:uid="{00000000-0005-0000-0000-00008B9E0000}"/>
    <cellStyle name="Input 41 2 2" xfId="40723" xr:uid="{00000000-0005-0000-0000-00008C9E0000}"/>
    <cellStyle name="Input 41 2_Essbase BS Tax Accounts EOY" xfId="40724" xr:uid="{00000000-0005-0000-0000-00008D9E0000}"/>
    <cellStyle name="Input 41 3" xfId="40725" xr:uid="{00000000-0005-0000-0000-00008E9E0000}"/>
    <cellStyle name="Input 41_Essbase BS Tax Accounts EOY" xfId="40726" xr:uid="{00000000-0005-0000-0000-00008F9E0000}"/>
    <cellStyle name="Input 42" xfId="40727" xr:uid="{00000000-0005-0000-0000-0000909E0000}"/>
    <cellStyle name="Input 42 2" xfId="40728" xr:uid="{00000000-0005-0000-0000-0000919E0000}"/>
    <cellStyle name="Input 42 2 2" xfId="40729" xr:uid="{00000000-0005-0000-0000-0000929E0000}"/>
    <cellStyle name="Input 42 2_Essbase BS Tax Accounts EOY" xfId="40730" xr:uid="{00000000-0005-0000-0000-0000939E0000}"/>
    <cellStyle name="Input 42 3" xfId="40731" xr:uid="{00000000-0005-0000-0000-0000949E0000}"/>
    <cellStyle name="Input 42_Essbase BS Tax Accounts EOY" xfId="40732" xr:uid="{00000000-0005-0000-0000-0000959E0000}"/>
    <cellStyle name="Input 43" xfId="40733" xr:uid="{00000000-0005-0000-0000-0000969E0000}"/>
    <cellStyle name="Input 43 2" xfId="40734" xr:uid="{00000000-0005-0000-0000-0000979E0000}"/>
    <cellStyle name="Input 43 2 2" xfId="40735" xr:uid="{00000000-0005-0000-0000-0000989E0000}"/>
    <cellStyle name="Input 43 2_Essbase BS Tax Accounts EOY" xfId="40736" xr:uid="{00000000-0005-0000-0000-0000999E0000}"/>
    <cellStyle name="Input 43 3" xfId="40737" xr:uid="{00000000-0005-0000-0000-00009A9E0000}"/>
    <cellStyle name="Input 43_Essbase BS Tax Accounts EOY" xfId="40738" xr:uid="{00000000-0005-0000-0000-00009B9E0000}"/>
    <cellStyle name="Input 44" xfId="40739" xr:uid="{00000000-0005-0000-0000-00009C9E0000}"/>
    <cellStyle name="Input 44 2" xfId="40740" xr:uid="{00000000-0005-0000-0000-00009D9E0000}"/>
    <cellStyle name="Input 44 2 2" xfId="40741" xr:uid="{00000000-0005-0000-0000-00009E9E0000}"/>
    <cellStyle name="Input 44 2_Essbase BS Tax Accounts EOY" xfId="40742" xr:uid="{00000000-0005-0000-0000-00009F9E0000}"/>
    <cellStyle name="Input 44 3" xfId="40743" xr:uid="{00000000-0005-0000-0000-0000A09E0000}"/>
    <cellStyle name="Input 44_Essbase BS Tax Accounts EOY" xfId="40744" xr:uid="{00000000-0005-0000-0000-0000A19E0000}"/>
    <cellStyle name="Input 45" xfId="40745" xr:uid="{00000000-0005-0000-0000-0000A29E0000}"/>
    <cellStyle name="Input 45 2" xfId="40746" xr:uid="{00000000-0005-0000-0000-0000A39E0000}"/>
    <cellStyle name="Input 45 2 2" xfId="40747" xr:uid="{00000000-0005-0000-0000-0000A49E0000}"/>
    <cellStyle name="Input 45 2_Essbase BS Tax Accounts EOY" xfId="40748" xr:uid="{00000000-0005-0000-0000-0000A59E0000}"/>
    <cellStyle name="Input 45 3" xfId="40749" xr:uid="{00000000-0005-0000-0000-0000A69E0000}"/>
    <cellStyle name="Input 45_Essbase BS Tax Accounts EOY" xfId="40750" xr:uid="{00000000-0005-0000-0000-0000A79E0000}"/>
    <cellStyle name="Input 46" xfId="40751" xr:uid="{00000000-0005-0000-0000-0000A89E0000}"/>
    <cellStyle name="Input 46 2" xfId="40752" xr:uid="{00000000-0005-0000-0000-0000A99E0000}"/>
    <cellStyle name="Input 46 2 2" xfId="40753" xr:uid="{00000000-0005-0000-0000-0000AA9E0000}"/>
    <cellStyle name="Input 46 2_Essbase BS Tax Accounts EOY" xfId="40754" xr:uid="{00000000-0005-0000-0000-0000AB9E0000}"/>
    <cellStyle name="Input 46 3" xfId="40755" xr:uid="{00000000-0005-0000-0000-0000AC9E0000}"/>
    <cellStyle name="Input 46_Essbase BS Tax Accounts EOY" xfId="40756" xr:uid="{00000000-0005-0000-0000-0000AD9E0000}"/>
    <cellStyle name="Input 47" xfId="40757" xr:uid="{00000000-0005-0000-0000-0000AE9E0000}"/>
    <cellStyle name="Input 47 2" xfId="40758" xr:uid="{00000000-0005-0000-0000-0000AF9E0000}"/>
    <cellStyle name="Input 47 2 2" xfId="40759" xr:uid="{00000000-0005-0000-0000-0000B09E0000}"/>
    <cellStyle name="Input 47 2_Essbase BS Tax Accounts EOY" xfId="40760" xr:uid="{00000000-0005-0000-0000-0000B19E0000}"/>
    <cellStyle name="Input 47 3" xfId="40761" xr:uid="{00000000-0005-0000-0000-0000B29E0000}"/>
    <cellStyle name="Input 47_Essbase BS Tax Accounts EOY" xfId="40762" xr:uid="{00000000-0005-0000-0000-0000B39E0000}"/>
    <cellStyle name="Input 48" xfId="40763" xr:uid="{00000000-0005-0000-0000-0000B49E0000}"/>
    <cellStyle name="Input 48 2" xfId="40764" xr:uid="{00000000-0005-0000-0000-0000B59E0000}"/>
    <cellStyle name="Input 48 2 2" xfId="40765" xr:uid="{00000000-0005-0000-0000-0000B69E0000}"/>
    <cellStyle name="Input 48 2_Essbase BS Tax Accounts EOY" xfId="40766" xr:uid="{00000000-0005-0000-0000-0000B79E0000}"/>
    <cellStyle name="Input 48 3" xfId="40767" xr:uid="{00000000-0005-0000-0000-0000B89E0000}"/>
    <cellStyle name="Input 48_Essbase BS Tax Accounts EOY" xfId="40768" xr:uid="{00000000-0005-0000-0000-0000B99E0000}"/>
    <cellStyle name="Input 49" xfId="40769" xr:uid="{00000000-0005-0000-0000-0000BA9E0000}"/>
    <cellStyle name="Input 49 2" xfId="40770" xr:uid="{00000000-0005-0000-0000-0000BB9E0000}"/>
    <cellStyle name="Input 49 2 2" xfId="40771" xr:uid="{00000000-0005-0000-0000-0000BC9E0000}"/>
    <cellStyle name="Input 49 2_Essbase BS Tax Accounts EOY" xfId="40772" xr:uid="{00000000-0005-0000-0000-0000BD9E0000}"/>
    <cellStyle name="Input 49 3" xfId="40773" xr:uid="{00000000-0005-0000-0000-0000BE9E0000}"/>
    <cellStyle name="Input 49_Essbase BS Tax Accounts EOY" xfId="40774" xr:uid="{00000000-0005-0000-0000-0000BF9E0000}"/>
    <cellStyle name="Input 5" xfId="40775" xr:uid="{00000000-0005-0000-0000-0000C09E0000}"/>
    <cellStyle name="Input 5 2" xfId="40776" xr:uid="{00000000-0005-0000-0000-0000C19E0000}"/>
    <cellStyle name="Input 5 2 2" xfId="40777" xr:uid="{00000000-0005-0000-0000-0000C29E0000}"/>
    <cellStyle name="Input 5 2 2 2" xfId="40778" xr:uid="{00000000-0005-0000-0000-0000C39E0000}"/>
    <cellStyle name="Input 5 2 2 2 2" xfId="40779" xr:uid="{00000000-0005-0000-0000-0000C49E0000}"/>
    <cellStyle name="Input 5 2 2 2_Essbase BS Tax Accounts EOY" xfId="40780" xr:uid="{00000000-0005-0000-0000-0000C59E0000}"/>
    <cellStyle name="Input 5 2 2_Essbase BS Tax Accounts EOY" xfId="40781" xr:uid="{00000000-0005-0000-0000-0000C69E0000}"/>
    <cellStyle name="Input 5 2 3" xfId="40782" xr:uid="{00000000-0005-0000-0000-0000C79E0000}"/>
    <cellStyle name="Input 5 2 3 2" xfId="40783" xr:uid="{00000000-0005-0000-0000-0000C89E0000}"/>
    <cellStyle name="Input 5 2 3 2 2" xfId="40784" xr:uid="{00000000-0005-0000-0000-0000C99E0000}"/>
    <cellStyle name="Input 5 2 3 2_Essbase BS Tax Accounts EOY" xfId="40785" xr:uid="{00000000-0005-0000-0000-0000CA9E0000}"/>
    <cellStyle name="Input 5 2 3_Essbase BS Tax Accounts EOY" xfId="40786" xr:uid="{00000000-0005-0000-0000-0000CB9E0000}"/>
    <cellStyle name="Input 5 2 4" xfId="40787" xr:uid="{00000000-0005-0000-0000-0000CC9E0000}"/>
    <cellStyle name="Input 5 2 4 2" xfId="40788" xr:uid="{00000000-0005-0000-0000-0000CD9E0000}"/>
    <cellStyle name="Input 5 2 4_Essbase BS Tax Accounts EOY" xfId="40789" xr:uid="{00000000-0005-0000-0000-0000CE9E0000}"/>
    <cellStyle name="Input 5 2 5" xfId="40790" xr:uid="{00000000-0005-0000-0000-0000CF9E0000}"/>
    <cellStyle name="Input 5 2 6" xfId="40791" xr:uid="{00000000-0005-0000-0000-0000D09E0000}"/>
    <cellStyle name="Input 5 2_Essbase BS Tax Accounts EOY" xfId="40792" xr:uid="{00000000-0005-0000-0000-0000D19E0000}"/>
    <cellStyle name="Input 5 3" xfId="40793" xr:uid="{00000000-0005-0000-0000-0000D29E0000}"/>
    <cellStyle name="Input 5 3 2" xfId="40794" xr:uid="{00000000-0005-0000-0000-0000D39E0000}"/>
    <cellStyle name="Input 5 3 2 2" xfId="40795" xr:uid="{00000000-0005-0000-0000-0000D49E0000}"/>
    <cellStyle name="Input 5 3 2_Essbase BS Tax Accounts EOY" xfId="40796" xr:uid="{00000000-0005-0000-0000-0000D59E0000}"/>
    <cellStyle name="Input 5 3 3" xfId="40797" xr:uid="{00000000-0005-0000-0000-0000D69E0000}"/>
    <cellStyle name="Input 5 3_Essbase BS Tax Accounts EOY" xfId="40798" xr:uid="{00000000-0005-0000-0000-0000D79E0000}"/>
    <cellStyle name="Input 5 4" xfId="40799" xr:uid="{00000000-0005-0000-0000-0000D89E0000}"/>
    <cellStyle name="Input 5 4 2" xfId="40800" xr:uid="{00000000-0005-0000-0000-0000D99E0000}"/>
    <cellStyle name="Input 5 4_Essbase BS Tax Accounts EOY" xfId="40801" xr:uid="{00000000-0005-0000-0000-0000DA9E0000}"/>
    <cellStyle name="Input 5 5" xfId="40802" xr:uid="{00000000-0005-0000-0000-0000DB9E0000}"/>
    <cellStyle name="Input 5 5 2" xfId="40803" xr:uid="{00000000-0005-0000-0000-0000DC9E0000}"/>
    <cellStyle name="Input 5_Essbase BS Tax Accounts EOY" xfId="40804" xr:uid="{00000000-0005-0000-0000-0000DD9E0000}"/>
    <cellStyle name="Input 50" xfId="40805" xr:uid="{00000000-0005-0000-0000-0000DE9E0000}"/>
    <cellStyle name="Input 50 2" xfId="40806" xr:uid="{00000000-0005-0000-0000-0000DF9E0000}"/>
    <cellStyle name="Input 50 2 2" xfId="40807" xr:uid="{00000000-0005-0000-0000-0000E09E0000}"/>
    <cellStyle name="Input 50 2_Essbase BS Tax Accounts EOY" xfId="40808" xr:uid="{00000000-0005-0000-0000-0000E19E0000}"/>
    <cellStyle name="Input 50 3" xfId="40809" xr:uid="{00000000-0005-0000-0000-0000E29E0000}"/>
    <cellStyle name="Input 50_Essbase BS Tax Accounts EOY" xfId="40810" xr:uid="{00000000-0005-0000-0000-0000E39E0000}"/>
    <cellStyle name="Input 51" xfId="40811" xr:uid="{00000000-0005-0000-0000-0000E49E0000}"/>
    <cellStyle name="Input 51 2" xfId="40812" xr:uid="{00000000-0005-0000-0000-0000E59E0000}"/>
    <cellStyle name="Input 51 2 2" xfId="40813" xr:uid="{00000000-0005-0000-0000-0000E69E0000}"/>
    <cellStyle name="Input 51 2_Essbase BS Tax Accounts EOY" xfId="40814" xr:uid="{00000000-0005-0000-0000-0000E79E0000}"/>
    <cellStyle name="Input 51 3" xfId="40815" xr:uid="{00000000-0005-0000-0000-0000E89E0000}"/>
    <cellStyle name="Input 51_Essbase BS Tax Accounts EOY" xfId="40816" xr:uid="{00000000-0005-0000-0000-0000E99E0000}"/>
    <cellStyle name="Input 52" xfId="40817" xr:uid="{00000000-0005-0000-0000-0000EA9E0000}"/>
    <cellStyle name="Input 52 2" xfId="40818" xr:uid="{00000000-0005-0000-0000-0000EB9E0000}"/>
    <cellStyle name="Input 52 2 2" xfId="40819" xr:uid="{00000000-0005-0000-0000-0000EC9E0000}"/>
    <cellStyle name="Input 52 2_Essbase BS Tax Accounts EOY" xfId="40820" xr:uid="{00000000-0005-0000-0000-0000ED9E0000}"/>
    <cellStyle name="Input 52 3" xfId="40821" xr:uid="{00000000-0005-0000-0000-0000EE9E0000}"/>
    <cellStyle name="Input 52_Essbase BS Tax Accounts EOY" xfId="40822" xr:uid="{00000000-0005-0000-0000-0000EF9E0000}"/>
    <cellStyle name="Input 53" xfId="40823" xr:uid="{00000000-0005-0000-0000-0000F09E0000}"/>
    <cellStyle name="Input 53 2" xfId="40824" xr:uid="{00000000-0005-0000-0000-0000F19E0000}"/>
    <cellStyle name="Input 53 2 2" xfId="40825" xr:uid="{00000000-0005-0000-0000-0000F29E0000}"/>
    <cellStyle name="Input 53 2_Essbase BS Tax Accounts EOY" xfId="40826" xr:uid="{00000000-0005-0000-0000-0000F39E0000}"/>
    <cellStyle name="Input 53_Essbase BS Tax Accounts EOY" xfId="40827" xr:uid="{00000000-0005-0000-0000-0000F49E0000}"/>
    <cellStyle name="Input 54" xfId="40828" xr:uid="{00000000-0005-0000-0000-0000F59E0000}"/>
    <cellStyle name="Input 54 2" xfId="40829" xr:uid="{00000000-0005-0000-0000-0000F69E0000}"/>
    <cellStyle name="Input 54 2 2" xfId="40830" xr:uid="{00000000-0005-0000-0000-0000F79E0000}"/>
    <cellStyle name="Input 54 2_Essbase BS Tax Accounts EOY" xfId="40831" xr:uid="{00000000-0005-0000-0000-0000F89E0000}"/>
    <cellStyle name="Input 54_Essbase BS Tax Accounts EOY" xfId="40832" xr:uid="{00000000-0005-0000-0000-0000F99E0000}"/>
    <cellStyle name="Input 55" xfId="40833" xr:uid="{00000000-0005-0000-0000-0000FA9E0000}"/>
    <cellStyle name="Input 55 2" xfId="40834" xr:uid="{00000000-0005-0000-0000-0000FB9E0000}"/>
    <cellStyle name="Input 55 2 2" xfId="40835" xr:uid="{00000000-0005-0000-0000-0000FC9E0000}"/>
    <cellStyle name="Input 55 2_Essbase BS Tax Accounts EOY" xfId="40836" xr:uid="{00000000-0005-0000-0000-0000FD9E0000}"/>
    <cellStyle name="Input 55_Essbase BS Tax Accounts EOY" xfId="40837" xr:uid="{00000000-0005-0000-0000-0000FE9E0000}"/>
    <cellStyle name="Input 56" xfId="40838" xr:uid="{00000000-0005-0000-0000-0000FF9E0000}"/>
    <cellStyle name="Input 56 2" xfId="40839" xr:uid="{00000000-0005-0000-0000-0000009F0000}"/>
    <cellStyle name="Input 56 2 2" xfId="40840" xr:uid="{00000000-0005-0000-0000-0000019F0000}"/>
    <cellStyle name="Input 56 2_Essbase BS Tax Accounts EOY" xfId="40841" xr:uid="{00000000-0005-0000-0000-0000029F0000}"/>
    <cellStyle name="Input 56_Essbase BS Tax Accounts EOY" xfId="40842" xr:uid="{00000000-0005-0000-0000-0000039F0000}"/>
    <cellStyle name="Input 57" xfId="40843" xr:uid="{00000000-0005-0000-0000-0000049F0000}"/>
    <cellStyle name="Input 57 2" xfId="40844" xr:uid="{00000000-0005-0000-0000-0000059F0000}"/>
    <cellStyle name="Input 57 2 2" xfId="40845" xr:uid="{00000000-0005-0000-0000-0000069F0000}"/>
    <cellStyle name="Input 57 2_Essbase BS Tax Accounts EOY" xfId="40846" xr:uid="{00000000-0005-0000-0000-0000079F0000}"/>
    <cellStyle name="Input 57_Essbase BS Tax Accounts EOY" xfId="40847" xr:uid="{00000000-0005-0000-0000-0000089F0000}"/>
    <cellStyle name="Input 58" xfId="40848" xr:uid="{00000000-0005-0000-0000-0000099F0000}"/>
    <cellStyle name="Input 58 2" xfId="40849" xr:uid="{00000000-0005-0000-0000-00000A9F0000}"/>
    <cellStyle name="Input 58 2 2" xfId="40850" xr:uid="{00000000-0005-0000-0000-00000B9F0000}"/>
    <cellStyle name="Input 58 2_Essbase BS Tax Accounts EOY" xfId="40851" xr:uid="{00000000-0005-0000-0000-00000C9F0000}"/>
    <cellStyle name="Input 58_Essbase BS Tax Accounts EOY" xfId="40852" xr:uid="{00000000-0005-0000-0000-00000D9F0000}"/>
    <cellStyle name="Input 59" xfId="40853" xr:uid="{00000000-0005-0000-0000-00000E9F0000}"/>
    <cellStyle name="Input 59 2" xfId="40854" xr:uid="{00000000-0005-0000-0000-00000F9F0000}"/>
    <cellStyle name="Input 59 2 2" xfId="40855" xr:uid="{00000000-0005-0000-0000-0000109F0000}"/>
    <cellStyle name="Input 59 2_Essbase BS Tax Accounts EOY" xfId="40856" xr:uid="{00000000-0005-0000-0000-0000119F0000}"/>
    <cellStyle name="Input 59_Essbase BS Tax Accounts EOY" xfId="40857" xr:uid="{00000000-0005-0000-0000-0000129F0000}"/>
    <cellStyle name="Input 6" xfId="40858" xr:uid="{00000000-0005-0000-0000-0000139F0000}"/>
    <cellStyle name="Input 6 2" xfId="40859" xr:uid="{00000000-0005-0000-0000-0000149F0000}"/>
    <cellStyle name="Input 6 2 2" xfId="40860" xr:uid="{00000000-0005-0000-0000-0000159F0000}"/>
    <cellStyle name="Input 6 2 2 2" xfId="40861" xr:uid="{00000000-0005-0000-0000-0000169F0000}"/>
    <cellStyle name="Input 6 2 2_Essbase BS Tax Accounts EOY" xfId="40862" xr:uid="{00000000-0005-0000-0000-0000179F0000}"/>
    <cellStyle name="Input 6 2 3" xfId="40863" xr:uid="{00000000-0005-0000-0000-0000189F0000}"/>
    <cellStyle name="Input 6 2_Essbase BS Tax Accounts EOY" xfId="40864" xr:uid="{00000000-0005-0000-0000-0000199F0000}"/>
    <cellStyle name="Input 6 3" xfId="40865" xr:uid="{00000000-0005-0000-0000-00001A9F0000}"/>
    <cellStyle name="Input 6 3 2" xfId="40866" xr:uid="{00000000-0005-0000-0000-00001B9F0000}"/>
    <cellStyle name="Input 6 3 2 2" xfId="40867" xr:uid="{00000000-0005-0000-0000-00001C9F0000}"/>
    <cellStyle name="Input 6 3 2_Essbase BS Tax Accounts EOY" xfId="40868" xr:uid="{00000000-0005-0000-0000-00001D9F0000}"/>
    <cellStyle name="Input 6 3 3" xfId="40869" xr:uid="{00000000-0005-0000-0000-00001E9F0000}"/>
    <cellStyle name="Input 6 3_Essbase BS Tax Accounts EOY" xfId="40870" xr:uid="{00000000-0005-0000-0000-00001F9F0000}"/>
    <cellStyle name="Input 6 4" xfId="40871" xr:uid="{00000000-0005-0000-0000-0000209F0000}"/>
    <cellStyle name="Input 6 4 2" xfId="40872" xr:uid="{00000000-0005-0000-0000-0000219F0000}"/>
    <cellStyle name="Input 6 4_Essbase BS Tax Accounts EOY" xfId="40873" xr:uid="{00000000-0005-0000-0000-0000229F0000}"/>
    <cellStyle name="Input 6 5" xfId="40874" xr:uid="{00000000-0005-0000-0000-0000239F0000}"/>
    <cellStyle name="Input 6_Essbase BS Tax Accounts EOY" xfId="40875" xr:uid="{00000000-0005-0000-0000-0000249F0000}"/>
    <cellStyle name="Input 60" xfId="40876" xr:uid="{00000000-0005-0000-0000-0000259F0000}"/>
    <cellStyle name="Input 60 2" xfId="40877" xr:uid="{00000000-0005-0000-0000-0000269F0000}"/>
    <cellStyle name="Input 60 2 2" xfId="40878" xr:uid="{00000000-0005-0000-0000-0000279F0000}"/>
    <cellStyle name="Input 60 2_Essbase BS Tax Accounts EOY" xfId="40879" xr:uid="{00000000-0005-0000-0000-0000289F0000}"/>
    <cellStyle name="Input 60 3" xfId="40880" xr:uid="{00000000-0005-0000-0000-0000299F0000}"/>
    <cellStyle name="Input 60_Essbase BS Tax Accounts EOY" xfId="40881" xr:uid="{00000000-0005-0000-0000-00002A9F0000}"/>
    <cellStyle name="Input 61" xfId="40882" xr:uid="{00000000-0005-0000-0000-00002B9F0000}"/>
    <cellStyle name="Input 61 2" xfId="40883" xr:uid="{00000000-0005-0000-0000-00002C9F0000}"/>
    <cellStyle name="Input 61_Essbase BS Tax Accounts EOY" xfId="40884" xr:uid="{00000000-0005-0000-0000-00002D9F0000}"/>
    <cellStyle name="Input 62" xfId="40885" xr:uid="{00000000-0005-0000-0000-00002E9F0000}"/>
    <cellStyle name="Input 62 2" xfId="40886" xr:uid="{00000000-0005-0000-0000-00002F9F0000}"/>
    <cellStyle name="Input 62_Essbase BS Tax Accounts EOY" xfId="40887" xr:uid="{00000000-0005-0000-0000-0000309F0000}"/>
    <cellStyle name="Input 63" xfId="40888" xr:uid="{00000000-0005-0000-0000-0000319F0000}"/>
    <cellStyle name="Input 64" xfId="40889" xr:uid="{00000000-0005-0000-0000-0000329F0000}"/>
    <cellStyle name="Input 65" xfId="40890" xr:uid="{00000000-0005-0000-0000-0000339F0000}"/>
    <cellStyle name="Input 66" xfId="40891" xr:uid="{00000000-0005-0000-0000-0000349F0000}"/>
    <cellStyle name="Input 67" xfId="40892" xr:uid="{00000000-0005-0000-0000-0000359F0000}"/>
    <cellStyle name="Input 68" xfId="40893" xr:uid="{00000000-0005-0000-0000-0000369F0000}"/>
    <cellStyle name="Input 69" xfId="40894" xr:uid="{00000000-0005-0000-0000-0000379F0000}"/>
    <cellStyle name="Input 7" xfId="40895" xr:uid="{00000000-0005-0000-0000-0000389F0000}"/>
    <cellStyle name="Input 7 2" xfId="40896" xr:uid="{00000000-0005-0000-0000-0000399F0000}"/>
    <cellStyle name="Input 7 2 2" xfId="40897" xr:uid="{00000000-0005-0000-0000-00003A9F0000}"/>
    <cellStyle name="Input 7 2 2 2" xfId="40898" xr:uid="{00000000-0005-0000-0000-00003B9F0000}"/>
    <cellStyle name="Input 7 2 2_Essbase BS Tax Accounts EOY" xfId="40899" xr:uid="{00000000-0005-0000-0000-00003C9F0000}"/>
    <cellStyle name="Input 7 2 3" xfId="40900" xr:uid="{00000000-0005-0000-0000-00003D9F0000}"/>
    <cellStyle name="Input 7 2_Essbase BS Tax Accounts EOY" xfId="40901" xr:uid="{00000000-0005-0000-0000-00003E9F0000}"/>
    <cellStyle name="Input 7 3" xfId="40902" xr:uid="{00000000-0005-0000-0000-00003F9F0000}"/>
    <cellStyle name="Input 7 3 2" xfId="40903" xr:uid="{00000000-0005-0000-0000-0000409F0000}"/>
    <cellStyle name="Input 7 3 2 2" xfId="40904" xr:uid="{00000000-0005-0000-0000-0000419F0000}"/>
    <cellStyle name="Input 7 3 2_Essbase BS Tax Accounts EOY" xfId="40905" xr:uid="{00000000-0005-0000-0000-0000429F0000}"/>
    <cellStyle name="Input 7 3 3" xfId="40906" xr:uid="{00000000-0005-0000-0000-0000439F0000}"/>
    <cellStyle name="Input 7 3_Essbase BS Tax Accounts EOY" xfId="40907" xr:uid="{00000000-0005-0000-0000-0000449F0000}"/>
    <cellStyle name="Input 7 4" xfId="40908" xr:uid="{00000000-0005-0000-0000-0000459F0000}"/>
    <cellStyle name="Input 7 4 2" xfId="40909" xr:uid="{00000000-0005-0000-0000-0000469F0000}"/>
    <cellStyle name="Input 7 4_Essbase BS Tax Accounts EOY" xfId="40910" xr:uid="{00000000-0005-0000-0000-0000479F0000}"/>
    <cellStyle name="Input 7 5" xfId="40911" xr:uid="{00000000-0005-0000-0000-0000489F0000}"/>
    <cellStyle name="Input 7_Essbase BS Tax Accounts EOY" xfId="40912" xr:uid="{00000000-0005-0000-0000-0000499F0000}"/>
    <cellStyle name="Input 70" xfId="40913" xr:uid="{00000000-0005-0000-0000-00004A9F0000}"/>
    <cellStyle name="Input 71" xfId="40914" xr:uid="{00000000-0005-0000-0000-00004B9F0000}"/>
    <cellStyle name="Input 72" xfId="40915" xr:uid="{00000000-0005-0000-0000-00004C9F0000}"/>
    <cellStyle name="Input 73" xfId="40916" xr:uid="{00000000-0005-0000-0000-00004D9F0000}"/>
    <cellStyle name="Input 74" xfId="40917" xr:uid="{00000000-0005-0000-0000-00004E9F0000}"/>
    <cellStyle name="Input 75" xfId="40918" xr:uid="{00000000-0005-0000-0000-00004F9F0000}"/>
    <cellStyle name="Input 76" xfId="40919" xr:uid="{00000000-0005-0000-0000-0000509F0000}"/>
    <cellStyle name="Input 77" xfId="40920" xr:uid="{00000000-0005-0000-0000-0000519F0000}"/>
    <cellStyle name="Input 78" xfId="40921" xr:uid="{00000000-0005-0000-0000-0000529F0000}"/>
    <cellStyle name="Input 79" xfId="40922" xr:uid="{00000000-0005-0000-0000-0000539F0000}"/>
    <cellStyle name="Input 8" xfId="40923" xr:uid="{00000000-0005-0000-0000-0000549F0000}"/>
    <cellStyle name="Input 8 2" xfId="40924" xr:uid="{00000000-0005-0000-0000-0000559F0000}"/>
    <cellStyle name="Input 8 2 2" xfId="40925" xr:uid="{00000000-0005-0000-0000-0000569F0000}"/>
    <cellStyle name="Input 8 2 2 2" xfId="40926" xr:uid="{00000000-0005-0000-0000-0000579F0000}"/>
    <cellStyle name="Input 8 2 2_Essbase BS Tax Accounts EOY" xfId="40927" xr:uid="{00000000-0005-0000-0000-0000589F0000}"/>
    <cellStyle name="Input 8 2 3" xfId="40928" xr:uid="{00000000-0005-0000-0000-0000599F0000}"/>
    <cellStyle name="Input 8 2_Essbase BS Tax Accounts EOY" xfId="40929" xr:uid="{00000000-0005-0000-0000-00005A9F0000}"/>
    <cellStyle name="Input 8 3" xfId="40930" xr:uid="{00000000-0005-0000-0000-00005B9F0000}"/>
    <cellStyle name="Input 8 3 2" xfId="40931" xr:uid="{00000000-0005-0000-0000-00005C9F0000}"/>
    <cellStyle name="Input 8 3 2 2" xfId="40932" xr:uid="{00000000-0005-0000-0000-00005D9F0000}"/>
    <cellStyle name="Input 8 3 2_Essbase BS Tax Accounts EOY" xfId="40933" xr:uid="{00000000-0005-0000-0000-00005E9F0000}"/>
    <cellStyle name="Input 8 3 3" xfId="40934" xr:uid="{00000000-0005-0000-0000-00005F9F0000}"/>
    <cellStyle name="Input 8 3_Essbase BS Tax Accounts EOY" xfId="40935" xr:uid="{00000000-0005-0000-0000-0000609F0000}"/>
    <cellStyle name="Input 8 4" xfId="40936" xr:uid="{00000000-0005-0000-0000-0000619F0000}"/>
    <cellStyle name="Input 8 4 2" xfId="40937" xr:uid="{00000000-0005-0000-0000-0000629F0000}"/>
    <cellStyle name="Input 8 4_Essbase BS Tax Accounts EOY" xfId="40938" xr:uid="{00000000-0005-0000-0000-0000639F0000}"/>
    <cellStyle name="Input 8 5" xfId="40939" xr:uid="{00000000-0005-0000-0000-0000649F0000}"/>
    <cellStyle name="Input 8_Essbase BS Tax Accounts EOY" xfId="40940" xr:uid="{00000000-0005-0000-0000-0000659F0000}"/>
    <cellStyle name="Input 80" xfId="40941" xr:uid="{00000000-0005-0000-0000-0000669F0000}"/>
    <cellStyle name="Input 81" xfId="40942" xr:uid="{00000000-0005-0000-0000-0000679F0000}"/>
    <cellStyle name="Input 82" xfId="40943" xr:uid="{00000000-0005-0000-0000-0000689F0000}"/>
    <cellStyle name="Input 83" xfId="40944" xr:uid="{00000000-0005-0000-0000-0000699F0000}"/>
    <cellStyle name="Input 84" xfId="40945" xr:uid="{00000000-0005-0000-0000-00006A9F0000}"/>
    <cellStyle name="Input 85" xfId="40946" xr:uid="{00000000-0005-0000-0000-00006B9F0000}"/>
    <cellStyle name="Input 86" xfId="40947" xr:uid="{00000000-0005-0000-0000-00006C9F0000}"/>
    <cellStyle name="Input 87" xfId="40948" xr:uid="{00000000-0005-0000-0000-00006D9F0000}"/>
    <cellStyle name="Input 88" xfId="40949" xr:uid="{00000000-0005-0000-0000-00006E9F0000}"/>
    <cellStyle name="Input 89" xfId="40950" xr:uid="{00000000-0005-0000-0000-00006F9F0000}"/>
    <cellStyle name="Input 9" xfId="40951" xr:uid="{00000000-0005-0000-0000-0000709F0000}"/>
    <cellStyle name="Input 9 2" xfId="40952" xr:uid="{00000000-0005-0000-0000-0000719F0000}"/>
    <cellStyle name="Input 9 2 2" xfId="40953" xr:uid="{00000000-0005-0000-0000-0000729F0000}"/>
    <cellStyle name="Input 9 2 2 2" xfId="40954" xr:uid="{00000000-0005-0000-0000-0000739F0000}"/>
    <cellStyle name="Input 9 2 2_Essbase BS Tax Accounts EOY" xfId="40955" xr:uid="{00000000-0005-0000-0000-0000749F0000}"/>
    <cellStyle name="Input 9 2 3" xfId="40956" xr:uid="{00000000-0005-0000-0000-0000759F0000}"/>
    <cellStyle name="Input 9 2_Essbase BS Tax Accounts EOY" xfId="40957" xr:uid="{00000000-0005-0000-0000-0000769F0000}"/>
    <cellStyle name="Input 9 3" xfId="40958" xr:uid="{00000000-0005-0000-0000-0000779F0000}"/>
    <cellStyle name="Input 9 3 2" xfId="40959" xr:uid="{00000000-0005-0000-0000-0000789F0000}"/>
    <cellStyle name="Input 9 3 2 2" xfId="40960" xr:uid="{00000000-0005-0000-0000-0000799F0000}"/>
    <cellStyle name="Input 9 3 2_Essbase BS Tax Accounts EOY" xfId="40961" xr:uid="{00000000-0005-0000-0000-00007A9F0000}"/>
    <cellStyle name="Input 9 3 3" xfId="40962" xr:uid="{00000000-0005-0000-0000-00007B9F0000}"/>
    <cellStyle name="Input 9 3_Essbase BS Tax Accounts EOY" xfId="40963" xr:uid="{00000000-0005-0000-0000-00007C9F0000}"/>
    <cellStyle name="Input 9 4" xfId="40964" xr:uid="{00000000-0005-0000-0000-00007D9F0000}"/>
    <cellStyle name="Input 9 4 2" xfId="40965" xr:uid="{00000000-0005-0000-0000-00007E9F0000}"/>
    <cellStyle name="Input 9 4_Essbase BS Tax Accounts EOY" xfId="40966" xr:uid="{00000000-0005-0000-0000-00007F9F0000}"/>
    <cellStyle name="Input 9 5" xfId="40967" xr:uid="{00000000-0005-0000-0000-0000809F0000}"/>
    <cellStyle name="Input 9_Essbase BS Tax Accounts EOY" xfId="40968" xr:uid="{00000000-0005-0000-0000-0000819F0000}"/>
    <cellStyle name="Input 90" xfId="40969" xr:uid="{00000000-0005-0000-0000-0000829F0000}"/>
    <cellStyle name="Input 91" xfId="40970" xr:uid="{00000000-0005-0000-0000-0000839F0000}"/>
    <cellStyle name="Input 92" xfId="40971" xr:uid="{00000000-0005-0000-0000-0000849F0000}"/>
    <cellStyle name="Input 93" xfId="40972" xr:uid="{00000000-0005-0000-0000-0000859F0000}"/>
    <cellStyle name="Input 94" xfId="40973" xr:uid="{00000000-0005-0000-0000-0000869F0000}"/>
    <cellStyle name="Input 95" xfId="40974" xr:uid="{00000000-0005-0000-0000-0000879F0000}"/>
    <cellStyle name="Input 96" xfId="40975" xr:uid="{00000000-0005-0000-0000-0000889F0000}"/>
    <cellStyle name="Input 97" xfId="40976" xr:uid="{00000000-0005-0000-0000-0000899F0000}"/>
    <cellStyle name="Input 98" xfId="40977" xr:uid="{00000000-0005-0000-0000-00008A9F0000}"/>
    <cellStyle name="Input 99" xfId="40978" xr:uid="{00000000-0005-0000-0000-00008B9F0000}"/>
    <cellStyle name="InputEM" xfId="40979" xr:uid="{00000000-0005-0000-0000-00008C9F0000}"/>
    <cellStyle name="ITALIC - Style2" xfId="40980" xr:uid="{00000000-0005-0000-0000-00008D9F0000}"/>
    <cellStyle name="ITALIC - Style2 2" xfId="40981" xr:uid="{00000000-0005-0000-0000-00008E9F0000}"/>
    <cellStyle name="ITALIC - Style2 2 2" xfId="40982" xr:uid="{00000000-0005-0000-0000-00008F9F0000}"/>
    <cellStyle name="ITALIC - Style2 2 2 2" xfId="40983" xr:uid="{00000000-0005-0000-0000-0000909F0000}"/>
    <cellStyle name="ITALIC - Style2 2 2_Essbase BS Tax Accounts EOY" xfId="40984" xr:uid="{00000000-0005-0000-0000-0000919F0000}"/>
    <cellStyle name="ITALIC - Style2 2_Essbase BS Tax Accounts EOY" xfId="40985" xr:uid="{00000000-0005-0000-0000-0000929F0000}"/>
    <cellStyle name="ITALIC - Style2 3" xfId="40986" xr:uid="{00000000-0005-0000-0000-0000939F0000}"/>
    <cellStyle name="ITALIC - Style2 3 2" xfId="40987" xr:uid="{00000000-0005-0000-0000-0000949F0000}"/>
    <cellStyle name="ITALIC - Style2 3 2 2" xfId="40988" xr:uid="{00000000-0005-0000-0000-0000959F0000}"/>
    <cellStyle name="ITALIC - Style2 3 2_Essbase BS Tax Accounts EOY" xfId="40989" xr:uid="{00000000-0005-0000-0000-0000969F0000}"/>
    <cellStyle name="ITALIC - Style2 3_Essbase BS Tax Accounts EOY" xfId="40990" xr:uid="{00000000-0005-0000-0000-0000979F0000}"/>
    <cellStyle name="ITALIC - Style2 4" xfId="40991" xr:uid="{00000000-0005-0000-0000-0000989F0000}"/>
    <cellStyle name="ITALIC - Style2 4 2" xfId="40992" xr:uid="{00000000-0005-0000-0000-0000999F0000}"/>
    <cellStyle name="ITALIC - Style2 4_Essbase BS Tax Accounts EOY" xfId="40993" xr:uid="{00000000-0005-0000-0000-00009A9F0000}"/>
    <cellStyle name="ITALIC - Style2 5" xfId="40994" xr:uid="{00000000-0005-0000-0000-00009B9F0000}"/>
    <cellStyle name="ITALIC - Style2 6" xfId="40995" xr:uid="{00000000-0005-0000-0000-00009C9F0000}"/>
    <cellStyle name="ITALIC - Style2_Essbase BS Tax Accounts EOY" xfId="40996" xr:uid="{00000000-0005-0000-0000-00009D9F0000}"/>
    <cellStyle name="kirkdollars" xfId="40997" xr:uid="{00000000-0005-0000-0000-00009E9F0000}"/>
    <cellStyle name="Labels - Style3" xfId="62" xr:uid="{00000000-0005-0000-0000-00009F9F0000}"/>
    <cellStyle name="Large Page Heading" xfId="63" xr:uid="{00000000-0005-0000-0000-0000A09F0000}"/>
    <cellStyle name="LineItemPrompt" xfId="40998" xr:uid="{00000000-0005-0000-0000-0000A19F0000}"/>
    <cellStyle name="LineItemPrompt 2" xfId="40999" xr:uid="{00000000-0005-0000-0000-0000A29F0000}"/>
    <cellStyle name="LineItemPrompt 2 2" xfId="41000" xr:uid="{00000000-0005-0000-0000-0000A39F0000}"/>
    <cellStyle name="LineItemPrompt 2 2 2" xfId="41001" xr:uid="{00000000-0005-0000-0000-0000A49F0000}"/>
    <cellStyle name="LineItemPrompt 2 2_Essbase BS Tax Accounts EOY" xfId="41002" xr:uid="{00000000-0005-0000-0000-0000A59F0000}"/>
    <cellStyle name="LineItemPrompt 2_Essbase BS Tax Accounts EOY" xfId="41003" xr:uid="{00000000-0005-0000-0000-0000A69F0000}"/>
    <cellStyle name="LineItemPrompt 3" xfId="41004" xr:uid="{00000000-0005-0000-0000-0000A79F0000}"/>
    <cellStyle name="LineItemPrompt 3 2" xfId="41005" xr:uid="{00000000-0005-0000-0000-0000A89F0000}"/>
    <cellStyle name="LineItemPrompt 3 2 2" xfId="41006" xr:uid="{00000000-0005-0000-0000-0000A99F0000}"/>
    <cellStyle name="LineItemPrompt 3 2_Essbase BS Tax Accounts EOY" xfId="41007" xr:uid="{00000000-0005-0000-0000-0000AA9F0000}"/>
    <cellStyle name="LineItemPrompt 3_Essbase BS Tax Accounts EOY" xfId="41008" xr:uid="{00000000-0005-0000-0000-0000AB9F0000}"/>
    <cellStyle name="LineItemPrompt 4" xfId="41009" xr:uid="{00000000-0005-0000-0000-0000AC9F0000}"/>
    <cellStyle name="LineItemPrompt 4 2" xfId="41010" xr:uid="{00000000-0005-0000-0000-0000AD9F0000}"/>
    <cellStyle name="LineItemPrompt 4_Essbase BS Tax Accounts EOY" xfId="41011" xr:uid="{00000000-0005-0000-0000-0000AE9F0000}"/>
    <cellStyle name="LineItemPrompt 5" xfId="41012" xr:uid="{00000000-0005-0000-0000-0000AF9F0000}"/>
    <cellStyle name="LineItemPrompt 6" xfId="41013" xr:uid="{00000000-0005-0000-0000-0000B09F0000}"/>
    <cellStyle name="LineItemPrompt_Essbase BS Tax Accounts EOY" xfId="41014" xr:uid="{00000000-0005-0000-0000-0000B19F0000}"/>
    <cellStyle name="LineItemValue" xfId="41015" xr:uid="{00000000-0005-0000-0000-0000B29F0000}"/>
    <cellStyle name="LineItemValue 2" xfId="41016" xr:uid="{00000000-0005-0000-0000-0000B39F0000}"/>
    <cellStyle name="LineItemValue 2 2" xfId="41017" xr:uid="{00000000-0005-0000-0000-0000B49F0000}"/>
    <cellStyle name="LineItemValue 2 2 2" xfId="41018" xr:uid="{00000000-0005-0000-0000-0000B59F0000}"/>
    <cellStyle name="LineItemValue 2 2_Essbase BS Tax Accounts EOY" xfId="41019" xr:uid="{00000000-0005-0000-0000-0000B69F0000}"/>
    <cellStyle name="LineItemValue 2_Essbase BS Tax Accounts EOY" xfId="41020" xr:uid="{00000000-0005-0000-0000-0000B79F0000}"/>
    <cellStyle name="LineItemValue 3" xfId="41021" xr:uid="{00000000-0005-0000-0000-0000B89F0000}"/>
    <cellStyle name="LineItemValue 3 2" xfId="41022" xr:uid="{00000000-0005-0000-0000-0000B99F0000}"/>
    <cellStyle name="LineItemValue 3 2 2" xfId="41023" xr:uid="{00000000-0005-0000-0000-0000BA9F0000}"/>
    <cellStyle name="LineItemValue 3 2_Essbase BS Tax Accounts EOY" xfId="41024" xr:uid="{00000000-0005-0000-0000-0000BB9F0000}"/>
    <cellStyle name="LineItemValue 3_Essbase BS Tax Accounts EOY" xfId="41025" xr:uid="{00000000-0005-0000-0000-0000BC9F0000}"/>
    <cellStyle name="LineItemValue 4" xfId="41026" xr:uid="{00000000-0005-0000-0000-0000BD9F0000}"/>
    <cellStyle name="LineItemValue 4 2" xfId="41027" xr:uid="{00000000-0005-0000-0000-0000BE9F0000}"/>
    <cellStyle name="LineItemValue 4_Essbase BS Tax Accounts EOY" xfId="41028" xr:uid="{00000000-0005-0000-0000-0000BF9F0000}"/>
    <cellStyle name="LineItemValue 5" xfId="41029" xr:uid="{00000000-0005-0000-0000-0000C09F0000}"/>
    <cellStyle name="LineItemValue 6" xfId="41030" xr:uid="{00000000-0005-0000-0000-0000C19F0000}"/>
    <cellStyle name="LineItemValue_Essbase BS Tax Accounts EOY" xfId="41031" xr:uid="{00000000-0005-0000-0000-0000C29F0000}"/>
    <cellStyle name="Lines" xfId="41032" xr:uid="{00000000-0005-0000-0000-0000C39F0000}"/>
    <cellStyle name="Linked Cell" xfId="64" builtinId="24" customBuiltin="1"/>
    <cellStyle name="Linked Cell 10" xfId="41033" xr:uid="{00000000-0005-0000-0000-0000C59F0000}"/>
    <cellStyle name="Linked Cell 10 2" xfId="41034" xr:uid="{00000000-0005-0000-0000-0000C69F0000}"/>
    <cellStyle name="Linked Cell 10 2 2" xfId="41035" xr:uid="{00000000-0005-0000-0000-0000C79F0000}"/>
    <cellStyle name="Linked Cell 10 2 2 2" xfId="41036" xr:uid="{00000000-0005-0000-0000-0000C89F0000}"/>
    <cellStyle name="Linked Cell 10 2 2_Essbase BS Tax Accounts EOY" xfId="41037" xr:uid="{00000000-0005-0000-0000-0000C99F0000}"/>
    <cellStyle name="Linked Cell 10 2 3" xfId="41038" xr:uid="{00000000-0005-0000-0000-0000CA9F0000}"/>
    <cellStyle name="Linked Cell 10 2_Essbase BS Tax Accounts EOY" xfId="41039" xr:uid="{00000000-0005-0000-0000-0000CB9F0000}"/>
    <cellStyle name="Linked Cell 10 3" xfId="41040" xr:uid="{00000000-0005-0000-0000-0000CC9F0000}"/>
    <cellStyle name="Linked Cell 10 3 2" xfId="41041" xr:uid="{00000000-0005-0000-0000-0000CD9F0000}"/>
    <cellStyle name="Linked Cell 10 3 2 2" xfId="41042" xr:uid="{00000000-0005-0000-0000-0000CE9F0000}"/>
    <cellStyle name="Linked Cell 10 3 2_Essbase BS Tax Accounts EOY" xfId="41043" xr:uid="{00000000-0005-0000-0000-0000CF9F0000}"/>
    <cellStyle name="Linked Cell 10 3 3" xfId="41044" xr:uid="{00000000-0005-0000-0000-0000D09F0000}"/>
    <cellStyle name="Linked Cell 10 3_Essbase BS Tax Accounts EOY" xfId="41045" xr:uid="{00000000-0005-0000-0000-0000D19F0000}"/>
    <cellStyle name="Linked Cell 10 4" xfId="41046" xr:uid="{00000000-0005-0000-0000-0000D29F0000}"/>
    <cellStyle name="Linked Cell 10 4 2" xfId="41047" xr:uid="{00000000-0005-0000-0000-0000D39F0000}"/>
    <cellStyle name="Linked Cell 10 4_Essbase BS Tax Accounts EOY" xfId="41048" xr:uid="{00000000-0005-0000-0000-0000D49F0000}"/>
    <cellStyle name="Linked Cell 10 5" xfId="41049" xr:uid="{00000000-0005-0000-0000-0000D59F0000}"/>
    <cellStyle name="Linked Cell 10_Essbase BS Tax Accounts EOY" xfId="41050" xr:uid="{00000000-0005-0000-0000-0000D69F0000}"/>
    <cellStyle name="Linked Cell 100" xfId="41051" xr:uid="{00000000-0005-0000-0000-0000D79F0000}"/>
    <cellStyle name="Linked Cell 101" xfId="41052" xr:uid="{00000000-0005-0000-0000-0000D89F0000}"/>
    <cellStyle name="Linked Cell 102" xfId="41053" xr:uid="{00000000-0005-0000-0000-0000D99F0000}"/>
    <cellStyle name="Linked Cell 103" xfId="41054" xr:uid="{00000000-0005-0000-0000-0000DA9F0000}"/>
    <cellStyle name="Linked Cell 104" xfId="41055" xr:uid="{00000000-0005-0000-0000-0000DB9F0000}"/>
    <cellStyle name="Linked Cell 105" xfId="41056" xr:uid="{00000000-0005-0000-0000-0000DC9F0000}"/>
    <cellStyle name="Linked Cell 106" xfId="41057" xr:uid="{00000000-0005-0000-0000-0000DD9F0000}"/>
    <cellStyle name="Linked Cell 107" xfId="41058" xr:uid="{00000000-0005-0000-0000-0000DE9F0000}"/>
    <cellStyle name="Linked Cell 108" xfId="41059" xr:uid="{00000000-0005-0000-0000-0000DF9F0000}"/>
    <cellStyle name="Linked Cell 109" xfId="41060" xr:uid="{00000000-0005-0000-0000-0000E09F0000}"/>
    <cellStyle name="Linked Cell 11" xfId="41061" xr:uid="{00000000-0005-0000-0000-0000E19F0000}"/>
    <cellStyle name="Linked Cell 11 2" xfId="41062" xr:uid="{00000000-0005-0000-0000-0000E29F0000}"/>
    <cellStyle name="Linked Cell 11 2 2" xfId="41063" xr:uid="{00000000-0005-0000-0000-0000E39F0000}"/>
    <cellStyle name="Linked Cell 11 2 2 2" xfId="41064" xr:uid="{00000000-0005-0000-0000-0000E49F0000}"/>
    <cellStyle name="Linked Cell 11 2 2_Essbase BS Tax Accounts EOY" xfId="41065" xr:uid="{00000000-0005-0000-0000-0000E59F0000}"/>
    <cellStyle name="Linked Cell 11 2 3" xfId="41066" xr:uid="{00000000-0005-0000-0000-0000E69F0000}"/>
    <cellStyle name="Linked Cell 11 2_Essbase BS Tax Accounts EOY" xfId="41067" xr:uid="{00000000-0005-0000-0000-0000E79F0000}"/>
    <cellStyle name="Linked Cell 11 3" xfId="41068" xr:uid="{00000000-0005-0000-0000-0000E89F0000}"/>
    <cellStyle name="Linked Cell 11 3 2" xfId="41069" xr:uid="{00000000-0005-0000-0000-0000E99F0000}"/>
    <cellStyle name="Linked Cell 11 3 2 2" xfId="41070" xr:uid="{00000000-0005-0000-0000-0000EA9F0000}"/>
    <cellStyle name="Linked Cell 11 3 2_Essbase BS Tax Accounts EOY" xfId="41071" xr:uid="{00000000-0005-0000-0000-0000EB9F0000}"/>
    <cellStyle name="Linked Cell 11 3 3" xfId="41072" xr:uid="{00000000-0005-0000-0000-0000EC9F0000}"/>
    <cellStyle name="Linked Cell 11 3_Essbase BS Tax Accounts EOY" xfId="41073" xr:uid="{00000000-0005-0000-0000-0000ED9F0000}"/>
    <cellStyle name="Linked Cell 11 4" xfId="41074" xr:uid="{00000000-0005-0000-0000-0000EE9F0000}"/>
    <cellStyle name="Linked Cell 11 4 2" xfId="41075" xr:uid="{00000000-0005-0000-0000-0000EF9F0000}"/>
    <cellStyle name="Linked Cell 11 4_Essbase BS Tax Accounts EOY" xfId="41076" xr:uid="{00000000-0005-0000-0000-0000F09F0000}"/>
    <cellStyle name="Linked Cell 11 5" xfId="41077" xr:uid="{00000000-0005-0000-0000-0000F19F0000}"/>
    <cellStyle name="Linked Cell 11_Essbase BS Tax Accounts EOY" xfId="41078" xr:uid="{00000000-0005-0000-0000-0000F29F0000}"/>
    <cellStyle name="Linked Cell 110" xfId="41079" xr:uid="{00000000-0005-0000-0000-0000F39F0000}"/>
    <cellStyle name="Linked Cell 12" xfId="41080" xr:uid="{00000000-0005-0000-0000-0000F49F0000}"/>
    <cellStyle name="Linked Cell 12 2" xfId="41081" xr:uid="{00000000-0005-0000-0000-0000F59F0000}"/>
    <cellStyle name="Linked Cell 12 2 2" xfId="41082" xr:uid="{00000000-0005-0000-0000-0000F69F0000}"/>
    <cellStyle name="Linked Cell 12 2 2 2" xfId="41083" xr:uid="{00000000-0005-0000-0000-0000F79F0000}"/>
    <cellStyle name="Linked Cell 12 2 2_Essbase BS Tax Accounts EOY" xfId="41084" xr:uid="{00000000-0005-0000-0000-0000F89F0000}"/>
    <cellStyle name="Linked Cell 12 2 3" xfId="41085" xr:uid="{00000000-0005-0000-0000-0000F99F0000}"/>
    <cellStyle name="Linked Cell 12 2_Essbase BS Tax Accounts EOY" xfId="41086" xr:uid="{00000000-0005-0000-0000-0000FA9F0000}"/>
    <cellStyle name="Linked Cell 12 3" xfId="41087" xr:uid="{00000000-0005-0000-0000-0000FB9F0000}"/>
    <cellStyle name="Linked Cell 12 3 2" xfId="41088" xr:uid="{00000000-0005-0000-0000-0000FC9F0000}"/>
    <cellStyle name="Linked Cell 12 3 2 2" xfId="41089" xr:uid="{00000000-0005-0000-0000-0000FD9F0000}"/>
    <cellStyle name="Linked Cell 12 3 2_Essbase BS Tax Accounts EOY" xfId="41090" xr:uid="{00000000-0005-0000-0000-0000FE9F0000}"/>
    <cellStyle name="Linked Cell 12 3 3" xfId="41091" xr:uid="{00000000-0005-0000-0000-0000FF9F0000}"/>
    <cellStyle name="Linked Cell 12 3_Essbase BS Tax Accounts EOY" xfId="41092" xr:uid="{00000000-0005-0000-0000-000000A00000}"/>
    <cellStyle name="Linked Cell 12 4" xfId="41093" xr:uid="{00000000-0005-0000-0000-000001A00000}"/>
    <cellStyle name="Linked Cell 12 4 2" xfId="41094" xr:uid="{00000000-0005-0000-0000-000002A00000}"/>
    <cellStyle name="Linked Cell 12 4_Essbase BS Tax Accounts EOY" xfId="41095" xr:uid="{00000000-0005-0000-0000-000003A00000}"/>
    <cellStyle name="Linked Cell 12 5" xfId="41096" xr:uid="{00000000-0005-0000-0000-000004A00000}"/>
    <cellStyle name="Linked Cell 12_Essbase BS Tax Accounts EOY" xfId="41097" xr:uid="{00000000-0005-0000-0000-000005A00000}"/>
    <cellStyle name="Linked Cell 13" xfId="41098" xr:uid="{00000000-0005-0000-0000-000006A00000}"/>
    <cellStyle name="Linked Cell 13 2" xfId="41099" xr:uid="{00000000-0005-0000-0000-000007A00000}"/>
    <cellStyle name="Linked Cell 13 2 2" xfId="41100" xr:uid="{00000000-0005-0000-0000-000008A00000}"/>
    <cellStyle name="Linked Cell 13 2 2 2" xfId="41101" xr:uid="{00000000-0005-0000-0000-000009A00000}"/>
    <cellStyle name="Linked Cell 13 2 2_Essbase BS Tax Accounts EOY" xfId="41102" xr:uid="{00000000-0005-0000-0000-00000AA00000}"/>
    <cellStyle name="Linked Cell 13 2 3" xfId="41103" xr:uid="{00000000-0005-0000-0000-00000BA00000}"/>
    <cellStyle name="Linked Cell 13 2_Essbase BS Tax Accounts EOY" xfId="41104" xr:uid="{00000000-0005-0000-0000-00000CA00000}"/>
    <cellStyle name="Linked Cell 13 3" xfId="41105" xr:uid="{00000000-0005-0000-0000-00000DA00000}"/>
    <cellStyle name="Linked Cell 13 3 2" xfId="41106" xr:uid="{00000000-0005-0000-0000-00000EA00000}"/>
    <cellStyle name="Linked Cell 13 3 2 2" xfId="41107" xr:uid="{00000000-0005-0000-0000-00000FA00000}"/>
    <cellStyle name="Linked Cell 13 3 2_Essbase BS Tax Accounts EOY" xfId="41108" xr:uid="{00000000-0005-0000-0000-000010A00000}"/>
    <cellStyle name="Linked Cell 13 3 3" xfId="41109" xr:uid="{00000000-0005-0000-0000-000011A00000}"/>
    <cellStyle name="Linked Cell 13 3_Essbase BS Tax Accounts EOY" xfId="41110" xr:uid="{00000000-0005-0000-0000-000012A00000}"/>
    <cellStyle name="Linked Cell 13 4" xfId="41111" xr:uid="{00000000-0005-0000-0000-000013A00000}"/>
    <cellStyle name="Linked Cell 13 4 2" xfId="41112" xr:uid="{00000000-0005-0000-0000-000014A00000}"/>
    <cellStyle name="Linked Cell 13 4_Essbase BS Tax Accounts EOY" xfId="41113" xr:uid="{00000000-0005-0000-0000-000015A00000}"/>
    <cellStyle name="Linked Cell 13 5" xfId="41114" xr:uid="{00000000-0005-0000-0000-000016A00000}"/>
    <cellStyle name="Linked Cell 13_Essbase BS Tax Accounts EOY" xfId="41115" xr:uid="{00000000-0005-0000-0000-000017A00000}"/>
    <cellStyle name="Linked Cell 14" xfId="41116" xr:uid="{00000000-0005-0000-0000-000018A00000}"/>
    <cellStyle name="Linked Cell 14 2" xfId="41117" xr:uid="{00000000-0005-0000-0000-000019A00000}"/>
    <cellStyle name="Linked Cell 14 2 2" xfId="41118" xr:uid="{00000000-0005-0000-0000-00001AA00000}"/>
    <cellStyle name="Linked Cell 14 2 2 2" xfId="41119" xr:uid="{00000000-0005-0000-0000-00001BA00000}"/>
    <cellStyle name="Linked Cell 14 2 2_Essbase BS Tax Accounts EOY" xfId="41120" xr:uid="{00000000-0005-0000-0000-00001CA00000}"/>
    <cellStyle name="Linked Cell 14 2 3" xfId="41121" xr:uid="{00000000-0005-0000-0000-00001DA00000}"/>
    <cellStyle name="Linked Cell 14 2_Essbase BS Tax Accounts EOY" xfId="41122" xr:uid="{00000000-0005-0000-0000-00001EA00000}"/>
    <cellStyle name="Linked Cell 14 3" xfId="41123" xr:uid="{00000000-0005-0000-0000-00001FA00000}"/>
    <cellStyle name="Linked Cell 14 3 2" xfId="41124" xr:uid="{00000000-0005-0000-0000-000020A00000}"/>
    <cellStyle name="Linked Cell 14 3 2 2" xfId="41125" xr:uid="{00000000-0005-0000-0000-000021A00000}"/>
    <cellStyle name="Linked Cell 14 3 2_Essbase BS Tax Accounts EOY" xfId="41126" xr:uid="{00000000-0005-0000-0000-000022A00000}"/>
    <cellStyle name="Linked Cell 14 3 3" xfId="41127" xr:uid="{00000000-0005-0000-0000-000023A00000}"/>
    <cellStyle name="Linked Cell 14 3_Essbase BS Tax Accounts EOY" xfId="41128" xr:uid="{00000000-0005-0000-0000-000024A00000}"/>
    <cellStyle name="Linked Cell 14 4" xfId="41129" xr:uid="{00000000-0005-0000-0000-000025A00000}"/>
    <cellStyle name="Linked Cell 14 4 2" xfId="41130" xr:uid="{00000000-0005-0000-0000-000026A00000}"/>
    <cellStyle name="Linked Cell 14 4_Essbase BS Tax Accounts EOY" xfId="41131" xr:uid="{00000000-0005-0000-0000-000027A00000}"/>
    <cellStyle name="Linked Cell 14 5" xfId="41132" xr:uid="{00000000-0005-0000-0000-000028A00000}"/>
    <cellStyle name="Linked Cell 14_Essbase BS Tax Accounts EOY" xfId="41133" xr:uid="{00000000-0005-0000-0000-000029A00000}"/>
    <cellStyle name="Linked Cell 15" xfId="41134" xr:uid="{00000000-0005-0000-0000-00002AA00000}"/>
    <cellStyle name="Linked Cell 15 2" xfId="41135" xr:uid="{00000000-0005-0000-0000-00002BA00000}"/>
    <cellStyle name="Linked Cell 15 2 2" xfId="41136" xr:uid="{00000000-0005-0000-0000-00002CA00000}"/>
    <cellStyle name="Linked Cell 15 2 2 2" xfId="41137" xr:uid="{00000000-0005-0000-0000-00002DA00000}"/>
    <cellStyle name="Linked Cell 15 2 2_Essbase BS Tax Accounts EOY" xfId="41138" xr:uid="{00000000-0005-0000-0000-00002EA00000}"/>
    <cellStyle name="Linked Cell 15 2 3" xfId="41139" xr:uid="{00000000-0005-0000-0000-00002FA00000}"/>
    <cellStyle name="Linked Cell 15 2_Essbase BS Tax Accounts EOY" xfId="41140" xr:uid="{00000000-0005-0000-0000-000030A00000}"/>
    <cellStyle name="Linked Cell 15 3" xfId="41141" xr:uid="{00000000-0005-0000-0000-000031A00000}"/>
    <cellStyle name="Linked Cell 15 3 2" xfId="41142" xr:uid="{00000000-0005-0000-0000-000032A00000}"/>
    <cellStyle name="Linked Cell 15 3 2 2" xfId="41143" xr:uid="{00000000-0005-0000-0000-000033A00000}"/>
    <cellStyle name="Linked Cell 15 3 2_Essbase BS Tax Accounts EOY" xfId="41144" xr:uid="{00000000-0005-0000-0000-000034A00000}"/>
    <cellStyle name="Linked Cell 15 3 3" xfId="41145" xr:uid="{00000000-0005-0000-0000-000035A00000}"/>
    <cellStyle name="Linked Cell 15 3_Essbase BS Tax Accounts EOY" xfId="41146" xr:uid="{00000000-0005-0000-0000-000036A00000}"/>
    <cellStyle name="Linked Cell 15 4" xfId="41147" xr:uid="{00000000-0005-0000-0000-000037A00000}"/>
    <cellStyle name="Linked Cell 15 4 2" xfId="41148" xr:uid="{00000000-0005-0000-0000-000038A00000}"/>
    <cellStyle name="Linked Cell 15 4_Essbase BS Tax Accounts EOY" xfId="41149" xr:uid="{00000000-0005-0000-0000-000039A00000}"/>
    <cellStyle name="Linked Cell 15 5" xfId="41150" xr:uid="{00000000-0005-0000-0000-00003AA00000}"/>
    <cellStyle name="Linked Cell 15_Essbase BS Tax Accounts EOY" xfId="41151" xr:uid="{00000000-0005-0000-0000-00003BA00000}"/>
    <cellStyle name="Linked Cell 16" xfId="41152" xr:uid="{00000000-0005-0000-0000-00003CA00000}"/>
    <cellStyle name="Linked Cell 16 2" xfId="41153" xr:uid="{00000000-0005-0000-0000-00003DA00000}"/>
    <cellStyle name="Linked Cell 16 2 2" xfId="41154" xr:uid="{00000000-0005-0000-0000-00003EA00000}"/>
    <cellStyle name="Linked Cell 16 2 2 2" xfId="41155" xr:uid="{00000000-0005-0000-0000-00003FA00000}"/>
    <cellStyle name="Linked Cell 16 2 2_Essbase BS Tax Accounts EOY" xfId="41156" xr:uid="{00000000-0005-0000-0000-000040A00000}"/>
    <cellStyle name="Linked Cell 16 2 3" xfId="41157" xr:uid="{00000000-0005-0000-0000-000041A00000}"/>
    <cellStyle name="Linked Cell 16 2_Essbase BS Tax Accounts EOY" xfId="41158" xr:uid="{00000000-0005-0000-0000-000042A00000}"/>
    <cellStyle name="Linked Cell 16 3" xfId="41159" xr:uid="{00000000-0005-0000-0000-000043A00000}"/>
    <cellStyle name="Linked Cell 16 3 2" xfId="41160" xr:uid="{00000000-0005-0000-0000-000044A00000}"/>
    <cellStyle name="Linked Cell 16 3 2 2" xfId="41161" xr:uid="{00000000-0005-0000-0000-000045A00000}"/>
    <cellStyle name="Linked Cell 16 3 2_Essbase BS Tax Accounts EOY" xfId="41162" xr:uid="{00000000-0005-0000-0000-000046A00000}"/>
    <cellStyle name="Linked Cell 16 3 3" xfId="41163" xr:uid="{00000000-0005-0000-0000-000047A00000}"/>
    <cellStyle name="Linked Cell 16 3_Essbase BS Tax Accounts EOY" xfId="41164" xr:uid="{00000000-0005-0000-0000-000048A00000}"/>
    <cellStyle name="Linked Cell 16 4" xfId="41165" xr:uid="{00000000-0005-0000-0000-000049A00000}"/>
    <cellStyle name="Linked Cell 16 4 2" xfId="41166" xr:uid="{00000000-0005-0000-0000-00004AA00000}"/>
    <cellStyle name="Linked Cell 16 4_Essbase BS Tax Accounts EOY" xfId="41167" xr:uid="{00000000-0005-0000-0000-00004BA00000}"/>
    <cellStyle name="Linked Cell 16 5" xfId="41168" xr:uid="{00000000-0005-0000-0000-00004CA00000}"/>
    <cellStyle name="Linked Cell 16_Essbase BS Tax Accounts EOY" xfId="41169" xr:uid="{00000000-0005-0000-0000-00004DA00000}"/>
    <cellStyle name="Linked Cell 17" xfId="41170" xr:uid="{00000000-0005-0000-0000-00004EA00000}"/>
    <cellStyle name="Linked Cell 17 2" xfId="41171" xr:uid="{00000000-0005-0000-0000-00004FA00000}"/>
    <cellStyle name="Linked Cell 17 2 2" xfId="41172" xr:uid="{00000000-0005-0000-0000-000050A00000}"/>
    <cellStyle name="Linked Cell 17 2 2 2" xfId="41173" xr:uid="{00000000-0005-0000-0000-000051A00000}"/>
    <cellStyle name="Linked Cell 17 2 2_Essbase BS Tax Accounts EOY" xfId="41174" xr:uid="{00000000-0005-0000-0000-000052A00000}"/>
    <cellStyle name="Linked Cell 17 2 3" xfId="41175" xr:uid="{00000000-0005-0000-0000-000053A00000}"/>
    <cellStyle name="Linked Cell 17 2_Essbase BS Tax Accounts EOY" xfId="41176" xr:uid="{00000000-0005-0000-0000-000054A00000}"/>
    <cellStyle name="Linked Cell 17 3" xfId="41177" xr:uid="{00000000-0005-0000-0000-000055A00000}"/>
    <cellStyle name="Linked Cell 17 3 2" xfId="41178" xr:uid="{00000000-0005-0000-0000-000056A00000}"/>
    <cellStyle name="Linked Cell 17 3 2 2" xfId="41179" xr:uid="{00000000-0005-0000-0000-000057A00000}"/>
    <cellStyle name="Linked Cell 17 3 2_Essbase BS Tax Accounts EOY" xfId="41180" xr:uid="{00000000-0005-0000-0000-000058A00000}"/>
    <cellStyle name="Linked Cell 17 3 3" xfId="41181" xr:uid="{00000000-0005-0000-0000-000059A00000}"/>
    <cellStyle name="Linked Cell 17 3_Essbase BS Tax Accounts EOY" xfId="41182" xr:uid="{00000000-0005-0000-0000-00005AA00000}"/>
    <cellStyle name="Linked Cell 17 4" xfId="41183" xr:uid="{00000000-0005-0000-0000-00005BA00000}"/>
    <cellStyle name="Linked Cell 17 4 2" xfId="41184" xr:uid="{00000000-0005-0000-0000-00005CA00000}"/>
    <cellStyle name="Linked Cell 17 4_Essbase BS Tax Accounts EOY" xfId="41185" xr:uid="{00000000-0005-0000-0000-00005DA00000}"/>
    <cellStyle name="Linked Cell 17 5" xfId="41186" xr:uid="{00000000-0005-0000-0000-00005EA00000}"/>
    <cellStyle name="Linked Cell 17_Essbase BS Tax Accounts EOY" xfId="41187" xr:uid="{00000000-0005-0000-0000-00005FA00000}"/>
    <cellStyle name="Linked Cell 18" xfId="41188" xr:uid="{00000000-0005-0000-0000-000060A00000}"/>
    <cellStyle name="Linked Cell 18 2" xfId="41189" xr:uid="{00000000-0005-0000-0000-000061A00000}"/>
    <cellStyle name="Linked Cell 18 2 2" xfId="41190" xr:uid="{00000000-0005-0000-0000-000062A00000}"/>
    <cellStyle name="Linked Cell 18 2 2 2" xfId="41191" xr:uid="{00000000-0005-0000-0000-000063A00000}"/>
    <cellStyle name="Linked Cell 18 2 2_Essbase BS Tax Accounts EOY" xfId="41192" xr:uid="{00000000-0005-0000-0000-000064A00000}"/>
    <cellStyle name="Linked Cell 18 2 3" xfId="41193" xr:uid="{00000000-0005-0000-0000-000065A00000}"/>
    <cellStyle name="Linked Cell 18 2_Essbase BS Tax Accounts EOY" xfId="41194" xr:uid="{00000000-0005-0000-0000-000066A00000}"/>
    <cellStyle name="Linked Cell 18 3" xfId="41195" xr:uid="{00000000-0005-0000-0000-000067A00000}"/>
    <cellStyle name="Linked Cell 18 3 2" xfId="41196" xr:uid="{00000000-0005-0000-0000-000068A00000}"/>
    <cellStyle name="Linked Cell 18 3 2 2" xfId="41197" xr:uid="{00000000-0005-0000-0000-000069A00000}"/>
    <cellStyle name="Linked Cell 18 3 2_Essbase BS Tax Accounts EOY" xfId="41198" xr:uid="{00000000-0005-0000-0000-00006AA00000}"/>
    <cellStyle name="Linked Cell 18 3 3" xfId="41199" xr:uid="{00000000-0005-0000-0000-00006BA00000}"/>
    <cellStyle name="Linked Cell 18 3_Essbase BS Tax Accounts EOY" xfId="41200" xr:uid="{00000000-0005-0000-0000-00006CA00000}"/>
    <cellStyle name="Linked Cell 18 4" xfId="41201" xr:uid="{00000000-0005-0000-0000-00006DA00000}"/>
    <cellStyle name="Linked Cell 18 4 2" xfId="41202" xr:uid="{00000000-0005-0000-0000-00006EA00000}"/>
    <cellStyle name="Linked Cell 18 4_Essbase BS Tax Accounts EOY" xfId="41203" xr:uid="{00000000-0005-0000-0000-00006FA00000}"/>
    <cellStyle name="Linked Cell 18 5" xfId="41204" xr:uid="{00000000-0005-0000-0000-000070A00000}"/>
    <cellStyle name="Linked Cell 18_Essbase BS Tax Accounts EOY" xfId="41205" xr:uid="{00000000-0005-0000-0000-000071A00000}"/>
    <cellStyle name="Linked Cell 19" xfId="41206" xr:uid="{00000000-0005-0000-0000-000072A00000}"/>
    <cellStyle name="Linked Cell 19 2" xfId="41207" xr:uid="{00000000-0005-0000-0000-000073A00000}"/>
    <cellStyle name="Linked Cell 19 2 2" xfId="41208" xr:uid="{00000000-0005-0000-0000-000074A00000}"/>
    <cellStyle name="Linked Cell 19 2 2 2" xfId="41209" xr:uid="{00000000-0005-0000-0000-000075A00000}"/>
    <cellStyle name="Linked Cell 19 2 2_Essbase BS Tax Accounts EOY" xfId="41210" xr:uid="{00000000-0005-0000-0000-000076A00000}"/>
    <cellStyle name="Linked Cell 19 2 3" xfId="41211" xr:uid="{00000000-0005-0000-0000-000077A00000}"/>
    <cellStyle name="Linked Cell 19 2_Essbase BS Tax Accounts EOY" xfId="41212" xr:uid="{00000000-0005-0000-0000-000078A00000}"/>
    <cellStyle name="Linked Cell 19 3" xfId="41213" xr:uid="{00000000-0005-0000-0000-000079A00000}"/>
    <cellStyle name="Linked Cell 19 3 2" xfId="41214" xr:uid="{00000000-0005-0000-0000-00007AA00000}"/>
    <cellStyle name="Linked Cell 19 3 2 2" xfId="41215" xr:uid="{00000000-0005-0000-0000-00007BA00000}"/>
    <cellStyle name="Linked Cell 19 3 2_Essbase BS Tax Accounts EOY" xfId="41216" xr:uid="{00000000-0005-0000-0000-00007CA00000}"/>
    <cellStyle name="Linked Cell 19 3 3" xfId="41217" xr:uid="{00000000-0005-0000-0000-00007DA00000}"/>
    <cellStyle name="Linked Cell 19 3_Essbase BS Tax Accounts EOY" xfId="41218" xr:uid="{00000000-0005-0000-0000-00007EA00000}"/>
    <cellStyle name="Linked Cell 19 4" xfId="41219" xr:uid="{00000000-0005-0000-0000-00007FA00000}"/>
    <cellStyle name="Linked Cell 19 4 2" xfId="41220" xr:uid="{00000000-0005-0000-0000-000080A00000}"/>
    <cellStyle name="Linked Cell 19 4_Essbase BS Tax Accounts EOY" xfId="41221" xr:uid="{00000000-0005-0000-0000-000081A00000}"/>
    <cellStyle name="Linked Cell 19 5" xfId="41222" xr:uid="{00000000-0005-0000-0000-000082A00000}"/>
    <cellStyle name="Linked Cell 19_Essbase BS Tax Accounts EOY" xfId="41223" xr:uid="{00000000-0005-0000-0000-000083A00000}"/>
    <cellStyle name="Linked Cell 2" xfId="41224" xr:uid="{00000000-0005-0000-0000-000084A00000}"/>
    <cellStyle name="Linked Cell 2 10" xfId="41225" xr:uid="{00000000-0005-0000-0000-000085A00000}"/>
    <cellStyle name="Linked Cell 2 11" xfId="41226" xr:uid="{00000000-0005-0000-0000-000086A00000}"/>
    <cellStyle name="Linked Cell 2 2" xfId="41227" xr:uid="{00000000-0005-0000-0000-000087A00000}"/>
    <cellStyle name="Linked Cell 2 2 2" xfId="41228" xr:uid="{00000000-0005-0000-0000-000088A00000}"/>
    <cellStyle name="Linked Cell 2 2 2 2" xfId="41229" xr:uid="{00000000-0005-0000-0000-000089A00000}"/>
    <cellStyle name="Linked Cell 2 2 2 2 2" xfId="41230" xr:uid="{00000000-0005-0000-0000-00008AA00000}"/>
    <cellStyle name="Linked Cell 2 2 2 2_Essbase BS Tax Accounts EOY" xfId="41231" xr:uid="{00000000-0005-0000-0000-00008BA00000}"/>
    <cellStyle name="Linked Cell 2 2 2 3" xfId="41232" xr:uid="{00000000-0005-0000-0000-00008CA00000}"/>
    <cellStyle name="Linked Cell 2 2 2_Essbase BS Tax Accounts EOY" xfId="41233" xr:uid="{00000000-0005-0000-0000-00008DA00000}"/>
    <cellStyle name="Linked Cell 2 2 3" xfId="41234" xr:uid="{00000000-0005-0000-0000-00008EA00000}"/>
    <cellStyle name="Linked Cell 2 2 3 2" xfId="41235" xr:uid="{00000000-0005-0000-0000-00008FA00000}"/>
    <cellStyle name="Linked Cell 2 2 3 2 2" xfId="41236" xr:uid="{00000000-0005-0000-0000-000090A00000}"/>
    <cellStyle name="Linked Cell 2 2 3 2_Essbase BS Tax Accounts EOY" xfId="41237" xr:uid="{00000000-0005-0000-0000-000091A00000}"/>
    <cellStyle name="Linked Cell 2 2 3 3" xfId="41238" xr:uid="{00000000-0005-0000-0000-000092A00000}"/>
    <cellStyle name="Linked Cell 2 2 3_Essbase BS Tax Accounts EOY" xfId="41239" xr:uid="{00000000-0005-0000-0000-000093A00000}"/>
    <cellStyle name="Linked Cell 2 2 4" xfId="41240" xr:uid="{00000000-0005-0000-0000-000094A00000}"/>
    <cellStyle name="Linked Cell 2 2 4 2" xfId="41241" xr:uid="{00000000-0005-0000-0000-000095A00000}"/>
    <cellStyle name="Linked Cell 2 2 4 2 2" xfId="41242" xr:uid="{00000000-0005-0000-0000-000096A00000}"/>
    <cellStyle name="Linked Cell 2 2 4 2_Essbase BS Tax Accounts EOY" xfId="41243" xr:uid="{00000000-0005-0000-0000-000097A00000}"/>
    <cellStyle name="Linked Cell 2 2 4_Essbase BS Tax Accounts EOY" xfId="41244" xr:uid="{00000000-0005-0000-0000-000098A00000}"/>
    <cellStyle name="Linked Cell 2 2 5" xfId="41245" xr:uid="{00000000-0005-0000-0000-000099A00000}"/>
    <cellStyle name="Linked Cell 2 2 5 2" xfId="41246" xr:uid="{00000000-0005-0000-0000-00009AA00000}"/>
    <cellStyle name="Linked Cell 2 2 5_Essbase BS Tax Accounts EOY" xfId="41247" xr:uid="{00000000-0005-0000-0000-00009BA00000}"/>
    <cellStyle name="Linked Cell 2 2 6" xfId="41248" xr:uid="{00000000-0005-0000-0000-00009CA00000}"/>
    <cellStyle name="Linked Cell 2 2 7" xfId="41249" xr:uid="{00000000-0005-0000-0000-00009DA00000}"/>
    <cellStyle name="Linked Cell 2 2 8" xfId="41250" xr:uid="{00000000-0005-0000-0000-00009EA00000}"/>
    <cellStyle name="Linked Cell 2 2 9" xfId="41251" xr:uid="{00000000-0005-0000-0000-00009FA00000}"/>
    <cellStyle name="Linked Cell 2 2_Basis Info" xfId="41252" xr:uid="{00000000-0005-0000-0000-0000A0A00000}"/>
    <cellStyle name="Linked Cell 2 3" xfId="41253" xr:uid="{00000000-0005-0000-0000-0000A1A00000}"/>
    <cellStyle name="Linked Cell 2 3 2" xfId="41254" xr:uid="{00000000-0005-0000-0000-0000A2A00000}"/>
    <cellStyle name="Linked Cell 2 3 2 2" xfId="41255" xr:uid="{00000000-0005-0000-0000-0000A3A00000}"/>
    <cellStyle name="Linked Cell 2 3 2 2 2" xfId="41256" xr:uid="{00000000-0005-0000-0000-0000A4A00000}"/>
    <cellStyle name="Linked Cell 2 3 2 2_Essbase BS Tax Accounts EOY" xfId="41257" xr:uid="{00000000-0005-0000-0000-0000A5A00000}"/>
    <cellStyle name="Linked Cell 2 3 2 3" xfId="41258" xr:uid="{00000000-0005-0000-0000-0000A6A00000}"/>
    <cellStyle name="Linked Cell 2 3 2_Essbase BS Tax Accounts EOY" xfId="41259" xr:uid="{00000000-0005-0000-0000-0000A7A00000}"/>
    <cellStyle name="Linked Cell 2 3 3" xfId="41260" xr:uid="{00000000-0005-0000-0000-0000A8A00000}"/>
    <cellStyle name="Linked Cell 2 3 3 2" xfId="41261" xr:uid="{00000000-0005-0000-0000-0000A9A00000}"/>
    <cellStyle name="Linked Cell 2 3 3 2 2" xfId="41262" xr:uid="{00000000-0005-0000-0000-0000AAA00000}"/>
    <cellStyle name="Linked Cell 2 3 3 2_Essbase BS Tax Accounts EOY" xfId="41263" xr:uid="{00000000-0005-0000-0000-0000ABA00000}"/>
    <cellStyle name="Linked Cell 2 3 3 3" xfId="41264" xr:uid="{00000000-0005-0000-0000-0000ACA00000}"/>
    <cellStyle name="Linked Cell 2 3 3_Essbase BS Tax Accounts EOY" xfId="41265" xr:uid="{00000000-0005-0000-0000-0000ADA00000}"/>
    <cellStyle name="Linked Cell 2 3 4" xfId="41266" xr:uid="{00000000-0005-0000-0000-0000AEA00000}"/>
    <cellStyle name="Linked Cell 2 3 4 2" xfId="41267" xr:uid="{00000000-0005-0000-0000-0000AFA00000}"/>
    <cellStyle name="Linked Cell 2 3 4 2 2" xfId="41268" xr:uid="{00000000-0005-0000-0000-0000B0A00000}"/>
    <cellStyle name="Linked Cell 2 3 4 2_Essbase BS Tax Accounts EOY" xfId="41269" xr:uid="{00000000-0005-0000-0000-0000B1A00000}"/>
    <cellStyle name="Linked Cell 2 3 4 3" xfId="41270" xr:uid="{00000000-0005-0000-0000-0000B2A00000}"/>
    <cellStyle name="Linked Cell 2 3 4 4" xfId="41271" xr:uid="{00000000-0005-0000-0000-0000B3A00000}"/>
    <cellStyle name="Linked Cell 2 3 4_Essbase BS Tax Accounts EOY" xfId="41272" xr:uid="{00000000-0005-0000-0000-0000B4A00000}"/>
    <cellStyle name="Linked Cell 2 3 5" xfId="41273" xr:uid="{00000000-0005-0000-0000-0000B5A00000}"/>
    <cellStyle name="Linked Cell 2 3 5 2" xfId="41274" xr:uid="{00000000-0005-0000-0000-0000B6A00000}"/>
    <cellStyle name="Linked Cell 2 3 5_Essbase BS Tax Accounts EOY" xfId="41275" xr:uid="{00000000-0005-0000-0000-0000B7A00000}"/>
    <cellStyle name="Linked Cell 2 3 6" xfId="41276" xr:uid="{00000000-0005-0000-0000-0000B8A00000}"/>
    <cellStyle name="Linked Cell 2 3 6 2" xfId="41277" xr:uid="{00000000-0005-0000-0000-0000B9A00000}"/>
    <cellStyle name="Linked Cell 2 3 6_Essbase BS Tax Accounts EOY" xfId="41278" xr:uid="{00000000-0005-0000-0000-0000BAA00000}"/>
    <cellStyle name="Linked Cell 2 3 7" xfId="41279" xr:uid="{00000000-0005-0000-0000-0000BBA00000}"/>
    <cellStyle name="Linked Cell 2 3 8" xfId="41280" xr:uid="{00000000-0005-0000-0000-0000BCA00000}"/>
    <cellStyle name="Linked Cell 2 3 9" xfId="41281" xr:uid="{00000000-0005-0000-0000-0000BDA00000}"/>
    <cellStyle name="Linked Cell 2 3_Basis Info" xfId="41282" xr:uid="{00000000-0005-0000-0000-0000BEA00000}"/>
    <cellStyle name="Linked Cell 2 4" xfId="41283" xr:uid="{00000000-0005-0000-0000-0000BFA00000}"/>
    <cellStyle name="Linked Cell 2 4 2" xfId="41284" xr:uid="{00000000-0005-0000-0000-0000C0A00000}"/>
    <cellStyle name="Linked Cell 2 4 2 2" xfId="41285" xr:uid="{00000000-0005-0000-0000-0000C1A00000}"/>
    <cellStyle name="Linked Cell 2 4 2_Essbase BS Tax Accounts EOY" xfId="41286" xr:uid="{00000000-0005-0000-0000-0000C2A00000}"/>
    <cellStyle name="Linked Cell 2 4 3" xfId="41287" xr:uid="{00000000-0005-0000-0000-0000C3A00000}"/>
    <cellStyle name="Linked Cell 2 4 4" xfId="41288" xr:uid="{00000000-0005-0000-0000-0000C4A00000}"/>
    <cellStyle name="Linked Cell 2 4_Essbase BS Tax Accounts EOY" xfId="41289" xr:uid="{00000000-0005-0000-0000-0000C5A00000}"/>
    <cellStyle name="Linked Cell 2 5" xfId="41290" xr:uid="{00000000-0005-0000-0000-0000C6A00000}"/>
    <cellStyle name="Linked Cell 2 5 2" xfId="41291" xr:uid="{00000000-0005-0000-0000-0000C7A00000}"/>
    <cellStyle name="Linked Cell 2 5 3" xfId="41292" xr:uid="{00000000-0005-0000-0000-0000C8A00000}"/>
    <cellStyle name="Linked Cell 2 5_Essbase BS Tax Accounts EOY" xfId="41293" xr:uid="{00000000-0005-0000-0000-0000C9A00000}"/>
    <cellStyle name="Linked Cell 2 6" xfId="41294" xr:uid="{00000000-0005-0000-0000-0000CAA00000}"/>
    <cellStyle name="Linked Cell 2 6 2" xfId="41295" xr:uid="{00000000-0005-0000-0000-0000CBA00000}"/>
    <cellStyle name="Linked Cell 2 7" xfId="41296" xr:uid="{00000000-0005-0000-0000-0000CCA00000}"/>
    <cellStyle name="Linked Cell 2 7 2" xfId="41297" xr:uid="{00000000-0005-0000-0000-0000CDA00000}"/>
    <cellStyle name="Linked Cell 2 8" xfId="41298" xr:uid="{00000000-0005-0000-0000-0000CEA00000}"/>
    <cellStyle name="Linked Cell 2 9" xfId="41299" xr:uid="{00000000-0005-0000-0000-0000CFA00000}"/>
    <cellStyle name="Linked Cell 2_10-1 BS" xfId="41300" xr:uid="{00000000-0005-0000-0000-0000D0A00000}"/>
    <cellStyle name="Linked Cell 20" xfId="41301" xr:uid="{00000000-0005-0000-0000-0000D1A00000}"/>
    <cellStyle name="Linked Cell 20 2" xfId="41302" xr:uid="{00000000-0005-0000-0000-0000D2A00000}"/>
    <cellStyle name="Linked Cell 20 2 2" xfId="41303" xr:uid="{00000000-0005-0000-0000-0000D3A00000}"/>
    <cellStyle name="Linked Cell 20 2 2 2" xfId="41304" xr:uid="{00000000-0005-0000-0000-0000D4A00000}"/>
    <cellStyle name="Linked Cell 20 2 2_Essbase BS Tax Accounts EOY" xfId="41305" xr:uid="{00000000-0005-0000-0000-0000D5A00000}"/>
    <cellStyle name="Linked Cell 20 2 3" xfId="41306" xr:uid="{00000000-0005-0000-0000-0000D6A00000}"/>
    <cellStyle name="Linked Cell 20 2_Essbase BS Tax Accounts EOY" xfId="41307" xr:uid="{00000000-0005-0000-0000-0000D7A00000}"/>
    <cellStyle name="Linked Cell 20 3" xfId="41308" xr:uid="{00000000-0005-0000-0000-0000D8A00000}"/>
    <cellStyle name="Linked Cell 20 3 2" xfId="41309" xr:uid="{00000000-0005-0000-0000-0000D9A00000}"/>
    <cellStyle name="Linked Cell 20 3 2 2" xfId="41310" xr:uid="{00000000-0005-0000-0000-0000DAA00000}"/>
    <cellStyle name="Linked Cell 20 3 2_Essbase BS Tax Accounts EOY" xfId="41311" xr:uid="{00000000-0005-0000-0000-0000DBA00000}"/>
    <cellStyle name="Linked Cell 20 3 3" xfId="41312" xr:uid="{00000000-0005-0000-0000-0000DCA00000}"/>
    <cellStyle name="Linked Cell 20 3_Essbase BS Tax Accounts EOY" xfId="41313" xr:uid="{00000000-0005-0000-0000-0000DDA00000}"/>
    <cellStyle name="Linked Cell 20 4" xfId="41314" xr:uid="{00000000-0005-0000-0000-0000DEA00000}"/>
    <cellStyle name="Linked Cell 20 4 2" xfId="41315" xr:uid="{00000000-0005-0000-0000-0000DFA00000}"/>
    <cellStyle name="Linked Cell 20 4_Essbase BS Tax Accounts EOY" xfId="41316" xr:uid="{00000000-0005-0000-0000-0000E0A00000}"/>
    <cellStyle name="Linked Cell 20 5" xfId="41317" xr:uid="{00000000-0005-0000-0000-0000E1A00000}"/>
    <cellStyle name="Linked Cell 20_Essbase BS Tax Accounts EOY" xfId="41318" xr:uid="{00000000-0005-0000-0000-0000E2A00000}"/>
    <cellStyle name="Linked Cell 21" xfId="41319" xr:uid="{00000000-0005-0000-0000-0000E3A00000}"/>
    <cellStyle name="Linked Cell 21 2" xfId="41320" xr:uid="{00000000-0005-0000-0000-0000E4A00000}"/>
    <cellStyle name="Linked Cell 21 2 2" xfId="41321" xr:uid="{00000000-0005-0000-0000-0000E5A00000}"/>
    <cellStyle name="Linked Cell 21 2 2 2" xfId="41322" xr:uid="{00000000-0005-0000-0000-0000E6A00000}"/>
    <cellStyle name="Linked Cell 21 2 2_Essbase BS Tax Accounts EOY" xfId="41323" xr:uid="{00000000-0005-0000-0000-0000E7A00000}"/>
    <cellStyle name="Linked Cell 21 2 3" xfId="41324" xr:uid="{00000000-0005-0000-0000-0000E8A00000}"/>
    <cellStyle name="Linked Cell 21 2_Essbase BS Tax Accounts EOY" xfId="41325" xr:uid="{00000000-0005-0000-0000-0000E9A00000}"/>
    <cellStyle name="Linked Cell 21 3" xfId="41326" xr:uid="{00000000-0005-0000-0000-0000EAA00000}"/>
    <cellStyle name="Linked Cell 21 3 2" xfId="41327" xr:uid="{00000000-0005-0000-0000-0000EBA00000}"/>
    <cellStyle name="Linked Cell 21 3 2 2" xfId="41328" xr:uid="{00000000-0005-0000-0000-0000ECA00000}"/>
    <cellStyle name="Linked Cell 21 3 2_Essbase BS Tax Accounts EOY" xfId="41329" xr:uid="{00000000-0005-0000-0000-0000EDA00000}"/>
    <cellStyle name="Linked Cell 21 3 3" xfId="41330" xr:uid="{00000000-0005-0000-0000-0000EEA00000}"/>
    <cellStyle name="Linked Cell 21 3_Essbase BS Tax Accounts EOY" xfId="41331" xr:uid="{00000000-0005-0000-0000-0000EFA00000}"/>
    <cellStyle name="Linked Cell 21 4" xfId="41332" xr:uid="{00000000-0005-0000-0000-0000F0A00000}"/>
    <cellStyle name="Linked Cell 21 4 2" xfId="41333" xr:uid="{00000000-0005-0000-0000-0000F1A00000}"/>
    <cellStyle name="Linked Cell 21 4_Essbase BS Tax Accounts EOY" xfId="41334" xr:uid="{00000000-0005-0000-0000-0000F2A00000}"/>
    <cellStyle name="Linked Cell 21 5" xfId="41335" xr:uid="{00000000-0005-0000-0000-0000F3A00000}"/>
    <cellStyle name="Linked Cell 21_Essbase BS Tax Accounts EOY" xfId="41336" xr:uid="{00000000-0005-0000-0000-0000F4A00000}"/>
    <cellStyle name="Linked Cell 22" xfId="41337" xr:uid="{00000000-0005-0000-0000-0000F5A00000}"/>
    <cellStyle name="Linked Cell 22 2" xfId="41338" xr:uid="{00000000-0005-0000-0000-0000F6A00000}"/>
    <cellStyle name="Linked Cell 22 2 2" xfId="41339" xr:uid="{00000000-0005-0000-0000-0000F7A00000}"/>
    <cellStyle name="Linked Cell 22 2 2 2" xfId="41340" xr:uid="{00000000-0005-0000-0000-0000F8A00000}"/>
    <cellStyle name="Linked Cell 22 2 2_Essbase BS Tax Accounts EOY" xfId="41341" xr:uid="{00000000-0005-0000-0000-0000F9A00000}"/>
    <cellStyle name="Linked Cell 22 2 3" xfId="41342" xr:uid="{00000000-0005-0000-0000-0000FAA00000}"/>
    <cellStyle name="Linked Cell 22 2_Essbase BS Tax Accounts EOY" xfId="41343" xr:uid="{00000000-0005-0000-0000-0000FBA00000}"/>
    <cellStyle name="Linked Cell 22 3" xfId="41344" xr:uid="{00000000-0005-0000-0000-0000FCA00000}"/>
    <cellStyle name="Linked Cell 22 3 2" xfId="41345" xr:uid="{00000000-0005-0000-0000-0000FDA00000}"/>
    <cellStyle name="Linked Cell 22 3 2 2" xfId="41346" xr:uid="{00000000-0005-0000-0000-0000FEA00000}"/>
    <cellStyle name="Linked Cell 22 3 2_Essbase BS Tax Accounts EOY" xfId="41347" xr:uid="{00000000-0005-0000-0000-0000FFA00000}"/>
    <cellStyle name="Linked Cell 22 3 3" xfId="41348" xr:uid="{00000000-0005-0000-0000-000000A10000}"/>
    <cellStyle name="Linked Cell 22 3_Essbase BS Tax Accounts EOY" xfId="41349" xr:uid="{00000000-0005-0000-0000-000001A10000}"/>
    <cellStyle name="Linked Cell 22 4" xfId="41350" xr:uid="{00000000-0005-0000-0000-000002A10000}"/>
    <cellStyle name="Linked Cell 22 4 2" xfId="41351" xr:uid="{00000000-0005-0000-0000-000003A10000}"/>
    <cellStyle name="Linked Cell 22 4_Essbase BS Tax Accounts EOY" xfId="41352" xr:uid="{00000000-0005-0000-0000-000004A10000}"/>
    <cellStyle name="Linked Cell 22 5" xfId="41353" xr:uid="{00000000-0005-0000-0000-000005A10000}"/>
    <cellStyle name="Linked Cell 22_Essbase BS Tax Accounts EOY" xfId="41354" xr:uid="{00000000-0005-0000-0000-000006A10000}"/>
    <cellStyle name="Linked Cell 23" xfId="41355" xr:uid="{00000000-0005-0000-0000-000007A10000}"/>
    <cellStyle name="Linked Cell 23 2" xfId="41356" xr:uid="{00000000-0005-0000-0000-000008A10000}"/>
    <cellStyle name="Linked Cell 23 2 2" xfId="41357" xr:uid="{00000000-0005-0000-0000-000009A10000}"/>
    <cellStyle name="Linked Cell 23 2 2 2" xfId="41358" xr:uid="{00000000-0005-0000-0000-00000AA10000}"/>
    <cellStyle name="Linked Cell 23 2 2_Essbase BS Tax Accounts EOY" xfId="41359" xr:uid="{00000000-0005-0000-0000-00000BA10000}"/>
    <cellStyle name="Linked Cell 23 2 3" xfId="41360" xr:uid="{00000000-0005-0000-0000-00000CA10000}"/>
    <cellStyle name="Linked Cell 23 2_Essbase BS Tax Accounts EOY" xfId="41361" xr:uid="{00000000-0005-0000-0000-00000DA10000}"/>
    <cellStyle name="Linked Cell 23 3" xfId="41362" xr:uid="{00000000-0005-0000-0000-00000EA10000}"/>
    <cellStyle name="Linked Cell 23 3 2" xfId="41363" xr:uid="{00000000-0005-0000-0000-00000FA10000}"/>
    <cellStyle name="Linked Cell 23 3 2 2" xfId="41364" xr:uid="{00000000-0005-0000-0000-000010A10000}"/>
    <cellStyle name="Linked Cell 23 3 2_Essbase BS Tax Accounts EOY" xfId="41365" xr:uid="{00000000-0005-0000-0000-000011A10000}"/>
    <cellStyle name="Linked Cell 23 3 3" xfId="41366" xr:uid="{00000000-0005-0000-0000-000012A10000}"/>
    <cellStyle name="Linked Cell 23 3_Essbase BS Tax Accounts EOY" xfId="41367" xr:uid="{00000000-0005-0000-0000-000013A10000}"/>
    <cellStyle name="Linked Cell 23 4" xfId="41368" xr:uid="{00000000-0005-0000-0000-000014A10000}"/>
    <cellStyle name="Linked Cell 23 4 2" xfId="41369" xr:uid="{00000000-0005-0000-0000-000015A10000}"/>
    <cellStyle name="Linked Cell 23 4 2 2" xfId="41370" xr:uid="{00000000-0005-0000-0000-000016A10000}"/>
    <cellStyle name="Linked Cell 23 4 2_Essbase BS Tax Accounts EOY" xfId="41371" xr:uid="{00000000-0005-0000-0000-000017A10000}"/>
    <cellStyle name="Linked Cell 23 4 3" xfId="41372" xr:uid="{00000000-0005-0000-0000-000018A10000}"/>
    <cellStyle name="Linked Cell 23 4_Essbase BS Tax Accounts EOY" xfId="41373" xr:uid="{00000000-0005-0000-0000-000019A10000}"/>
    <cellStyle name="Linked Cell 23 5" xfId="41374" xr:uid="{00000000-0005-0000-0000-00001AA10000}"/>
    <cellStyle name="Linked Cell 23 5 2" xfId="41375" xr:uid="{00000000-0005-0000-0000-00001BA10000}"/>
    <cellStyle name="Linked Cell 23 5_Essbase BS Tax Accounts EOY" xfId="41376" xr:uid="{00000000-0005-0000-0000-00001CA10000}"/>
    <cellStyle name="Linked Cell 23 6" xfId="41377" xr:uid="{00000000-0005-0000-0000-00001DA10000}"/>
    <cellStyle name="Linked Cell 23_Essbase BS Tax Accounts EOY" xfId="41378" xr:uid="{00000000-0005-0000-0000-00001EA10000}"/>
    <cellStyle name="Linked Cell 24" xfId="41379" xr:uid="{00000000-0005-0000-0000-00001FA10000}"/>
    <cellStyle name="Linked Cell 24 2" xfId="41380" xr:uid="{00000000-0005-0000-0000-000020A10000}"/>
    <cellStyle name="Linked Cell 24 2 2" xfId="41381" xr:uid="{00000000-0005-0000-0000-000021A10000}"/>
    <cellStyle name="Linked Cell 24 2 2 2" xfId="41382" xr:uid="{00000000-0005-0000-0000-000022A10000}"/>
    <cellStyle name="Linked Cell 24 2 2 2 2" xfId="41383" xr:uid="{00000000-0005-0000-0000-000023A10000}"/>
    <cellStyle name="Linked Cell 24 2 2 2_Essbase BS Tax Accounts EOY" xfId="41384" xr:uid="{00000000-0005-0000-0000-000024A10000}"/>
    <cellStyle name="Linked Cell 24 2 2_Essbase BS Tax Accounts EOY" xfId="41385" xr:uid="{00000000-0005-0000-0000-000025A10000}"/>
    <cellStyle name="Linked Cell 24 2 3" xfId="41386" xr:uid="{00000000-0005-0000-0000-000026A10000}"/>
    <cellStyle name="Linked Cell 24 2 3 2" xfId="41387" xr:uid="{00000000-0005-0000-0000-000027A10000}"/>
    <cellStyle name="Linked Cell 24 2 3_Essbase BS Tax Accounts EOY" xfId="41388" xr:uid="{00000000-0005-0000-0000-000028A10000}"/>
    <cellStyle name="Linked Cell 24 2 4" xfId="41389" xr:uid="{00000000-0005-0000-0000-000029A10000}"/>
    <cellStyle name="Linked Cell 24 2 5" xfId="41390" xr:uid="{00000000-0005-0000-0000-00002AA10000}"/>
    <cellStyle name="Linked Cell 24 2 6" xfId="41391" xr:uid="{00000000-0005-0000-0000-00002BA10000}"/>
    <cellStyle name="Linked Cell 24 2 7" xfId="41392" xr:uid="{00000000-0005-0000-0000-00002CA10000}"/>
    <cellStyle name="Linked Cell 24 2 8" xfId="41393" xr:uid="{00000000-0005-0000-0000-00002DA10000}"/>
    <cellStyle name="Linked Cell 24 2_Essbase BS Tax Accounts EOY" xfId="41394" xr:uid="{00000000-0005-0000-0000-00002EA10000}"/>
    <cellStyle name="Linked Cell 24 3" xfId="41395" xr:uid="{00000000-0005-0000-0000-00002FA10000}"/>
    <cellStyle name="Linked Cell 24 3 2" xfId="41396" xr:uid="{00000000-0005-0000-0000-000030A10000}"/>
    <cellStyle name="Linked Cell 24 3 2 2" xfId="41397" xr:uid="{00000000-0005-0000-0000-000031A10000}"/>
    <cellStyle name="Linked Cell 24 3 2_Essbase BS Tax Accounts EOY" xfId="41398" xr:uid="{00000000-0005-0000-0000-000032A10000}"/>
    <cellStyle name="Linked Cell 24 3 3" xfId="41399" xr:uid="{00000000-0005-0000-0000-000033A10000}"/>
    <cellStyle name="Linked Cell 24 3 4" xfId="41400" xr:uid="{00000000-0005-0000-0000-000034A10000}"/>
    <cellStyle name="Linked Cell 24 3_Essbase BS Tax Accounts EOY" xfId="41401" xr:uid="{00000000-0005-0000-0000-000035A10000}"/>
    <cellStyle name="Linked Cell 24 4" xfId="41402" xr:uid="{00000000-0005-0000-0000-000036A10000}"/>
    <cellStyle name="Linked Cell 24 4 2" xfId="41403" xr:uid="{00000000-0005-0000-0000-000037A10000}"/>
    <cellStyle name="Linked Cell 24 4_Essbase BS Tax Accounts EOY" xfId="41404" xr:uid="{00000000-0005-0000-0000-000038A10000}"/>
    <cellStyle name="Linked Cell 24 5" xfId="41405" xr:uid="{00000000-0005-0000-0000-000039A10000}"/>
    <cellStyle name="Linked Cell 24 5 2" xfId="41406" xr:uid="{00000000-0005-0000-0000-00003AA10000}"/>
    <cellStyle name="Linked Cell 24 5_Essbase BS Tax Accounts EOY" xfId="41407" xr:uid="{00000000-0005-0000-0000-00003BA10000}"/>
    <cellStyle name="Linked Cell 24 6" xfId="41408" xr:uid="{00000000-0005-0000-0000-00003CA10000}"/>
    <cellStyle name="Linked Cell 24 7" xfId="41409" xr:uid="{00000000-0005-0000-0000-00003DA10000}"/>
    <cellStyle name="Linked Cell 24 8" xfId="41410" xr:uid="{00000000-0005-0000-0000-00003EA10000}"/>
    <cellStyle name="Linked Cell 24_Basis Detail" xfId="41411" xr:uid="{00000000-0005-0000-0000-00003FA10000}"/>
    <cellStyle name="Linked Cell 25" xfId="41412" xr:uid="{00000000-0005-0000-0000-000040A10000}"/>
    <cellStyle name="Linked Cell 25 2" xfId="41413" xr:uid="{00000000-0005-0000-0000-000041A10000}"/>
    <cellStyle name="Linked Cell 25 2 2" xfId="41414" xr:uid="{00000000-0005-0000-0000-000042A10000}"/>
    <cellStyle name="Linked Cell 25 2 2 2" xfId="41415" xr:uid="{00000000-0005-0000-0000-000043A10000}"/>
    <cellStyle name="Linked Cell 25 2 2_Essbase BS Tax Accounts EOY" xfId="41416" xr:uid="{00000000-0005-0000-0000-000044A10000}"/>
    <cellStyle name="Linked Cell 25 2 3" xfId="41417" xr:uid="{00000000-0005-0000-0000-000045A10000}"/>
    <cellStyle name="Linked Cell 25 2 4" xfId="41418" xr:uid="{00000000-0005-0000-0000-000046A10000}"/>
    <cellStyle name="Linked Cell 25 2 5" xfId="41419" xr:uid="{00000000-0005-0000-0000-000047A10000}"/>
    <cellStyle name="Linked Cell 25 2_Essbase BS Tax Accounts EOY" xfId="41420" xr:uid="{00000000-0005-0000-0000-000048A10000}"/>
    <cellStyle name="Linked Cell 25 3" xfId="41421" xr:uid="{00000000-0005-0000-0000-000049A10000}"/>
    <cellStyle name="Linked Cell 25 3 2" xfId="41422" xr:uid="{00000000-0005-0000-0000-00004AA10000}"/>
    <cellStyle name="Linked Cell 25 3 2 2" xfId="41423" xr:uid="{00000000-0005-0000-0000-00004BA10000}"/>
    <cellStyle name="Linked Cell 25 3 2_Essbase BS Tax Accounts EOY" xfId="41424" xr:uid="{00000000-0005-0000-0000-00004CA10000}"/>
    <cellStyle name="Linked Cell 25 3 3" xfId="41425" xr:uid="{00000000-0005-0000-0000-00004DA10000}"/>
    <cellStyle name="Linked Cell 25 3 4" xfId="41426" xr:uid="{00000000-0005-0000-0000-00004EA10000}"/>
    <cellStyle name="Linked Cell 25 3_Essbase BS Tax Accounts EOY" xfId="41427" xr:uid="{00000000-0005-0000-0000-00004FA10000}"/>
    <cellStyle name="Linked Cell 25 4" xfId="41428" xr:uid="{00000000-0005-0000-0000-000050A10000}"/>
    <cellStyle name="Linked Cell 25 4 2" xfId="41429" xr:uid="{00000000-0005-0000-0000-000051A10000}"/>
    <cellStyle name="Linked Cell 25 4_Essbase BS Tax Accounts EOY" xfId="41430" xr:uid="{00000000-0005-0000-0000-000052A10000}"/>
    <cellStyle name="Linked Cell 25 5" xfId="41431" xr:uid="{00000000-0005-0000-0000-000053A10000}"/>
    <cellStyle name="Linked Cell 25 6" xfId="41432" xr:uid="{00000000-0005-0000-0000-000054A10000}"/>
    <cellStyle name="Linked Cell 25 7" xfId="41433" xr:uid="{00000000-0005-0000-0000-000055A10000}"/>
    <cellStyle name="Linked Cell 25_Essbase BS Tax Accounts EOY" xfId="41434" xr:uid="{00000000-0005-0000-0000-000056A10000}"/>
    <cellStyle name="Linked Cell 26" xfId="41435" xr:uid="{00000000-0005-0000-0000-000057A10000}"/>
    <cellStyle name="Linked Cell 26 2" xfId="41436" xr:uid="{00000000-0005-0000-0000-000058A10000}"/>
    <cellStyle name="Linked Cell 26 2 2" xfId="41437" xr:uid="{00000000-0005-0000-0000-000059A10000}"/>
    <cellStyle name="Linked Cell 26 2 2 2" xfId="41438" xr:uid="{00000000-0005-0000-0000-00005AA10000}"/>
    <cellStyle name="Linked Cell 26 2 2_Essbase BS Tax Accounts EOY" xfId="41439" xr:uid="{00000000-0005-0000-0000-00005BA10000}"/>
    <cellStyle name="Linked Cell 26 2 3" xfId="41440" xr:uid="{00000000-0005-0000-0000-00005CA10000}"/>
    <cellStyle name="Linked Cell 26 2_Essbase BS Tax Accounts EOY" xfId="41441" xr:uid="{00000000-0005-0000-0000-00005DA10000}"/>
    <cellStyle name="Linked Cell 26 3" xfId="41442" xr:uid="{00000000-0005-0000-0000-00005EA10000}"/>
    <cellStyle name="Linked Cell 26 3 2" xfId="41443" xr:uid="{00000000-0005-0000-0000-00005FA10000}"/>
    <cellStyle name="Linked Cell 26 3_Essbase BS Tax Accounts EOY" xfId="41444" xr:uid="{00000000-0005-0000-0000-000060A10000}"/>
    <cellStyle name="Linked Cell 26 4" xfId="41445" xr:uid="{00000000-0005-0000-0000-000061A10000}"/>
    <cellStyle name="Linked Cell 26 5" xfId="41446" xr:uid="{00000000-0005-0000-0000-000062A10000}"/>
    <cellStyle name="Linked Cell 26 6" xfId="41447" xr:uid="{00000000-0005-0000-0000-000063A10000}"/>
    <cellStyle name="Linked Cell 26 7" xfId="41448" xr:uid="{00000000-0005-0000-0000-000064A10000}"/>
    <cellStyle name="Linked Cell 26_Essbase BS Tax Accounts EOY" xfId="41449" xr:uid="{00000000-0005-0000-0000-000065A10000}"/>
    <cellStyle name="Linked Cell 27" xfId="41450" xr:uid="{00000000-0005-0000-0000-000066A10000}"/>
    <cellStyle name="Linked Cell 27 2" xfId="41451" xr:uid="{00000000-0005-0000-0000-000067A10000}"/>
    <cellStyle name="Linked Cell 27 2 2" xfId="41452" xr:uid="{00000000-0005-0000-0000-000068A10000}"/>
    <cellStyle name="Linked Cell 27 2 2 2" xfId="41453" xr:uid="{00000000-0005-0000-0000-000069A10000}"/>
    <cellStyle name="Linked Cell 27 2 2_Essbase BS Tax Accounts EOY" xfId="41454" xr:uid="{00000000-0005-0000-0000-00006AA10000}"/>
    <cellStyle name="Linked Cell 27 2_Essbase BS Tax Accounts EOY" xfId="41455" xr:uid="{00000000-0005-0000-0000-00006BA10000}"/>
    <cellStyle name="Linked Cell 27 3" xfId="41456" xr:uid="{00000000-0005-0000-0000-00006CA10000}"/>
    <cellStyle name="Linked Cell 27 3 2" xfId="41457" xr:uid="{00000000-0005-0000-0000-00006DA10000}"/>
    <cellStyle name="Linked Cell 27 3_Essbase BS Tax Accounts EOY" xfId="41458" xr:uid="{00000000-0005-0000-0000-00006EA10000}"/>
    <cellStyle name="Linked Cell 27 4" xfId="41459" xr:uid="{00000000-0005-0000-0000-00006FA10000}"/>
    <cellStyle name="Linked Cell 27 5" xfId="41460" xr:uid="{00000000-0005-0000-0000-000070A10000}"/>
    <cellStyle name="Linked Cell 27 6" xfId="41461" xr:uid="{00000000-0005-0000-0000-000071A10000}"/>
    <cellStyle name="Linked Cell 27_Essbase BS Tax Accounts EOY" xfId="41462" xr:uid="{00000000-0005-0000-0000-000072A10000}"/>
    <cellStyle name="Linked Cell 28" xfId="41463" xr:uid="{00000000-0005-0000-0000-000073A10000}"/>
    <cellStyle name="Linked Cell 28 2" xfId="41464" xr:uid="{00000000-0005-0000-0000-000074A10000}"/>
    <cellStyle name="Linked Cell 28 2 2" xfId="41465" xr:uid="{00000000-0005-0000-0000-000075A10000}"/>
    <cellStyle name="Linked Cell 28 2_Essbase BS Tax Accounts EOY" xfId="41466" xr:uid="{00000000-0005-0000-0000-000076A10000}"/>
    <cellStyle name="Linked Cell 28_Essbase BS Tax Accounts EOY" xfId="41467" xr:uid="{00000000-0005-0000-0000-000077A10000}"/>
    <cellStyle name="Linked Cell 29" xfId="41468" xr:uid="{00000000-0005-0000-0000-000078A10000}"/>
    <cellStyle name="Linked Cell 29 2" xfId="41469" xr:uid="{00000000-0005-0000-0000-000079A10000}"/>
    <cellStyle name="Linked Cell 29 2 2" xfId="41470" xr:uid="{00000000-0005-0000-0000-00007AA10000}"/>
    <cellStyle name="Linked Cell 29 2_Essbase BS Tax Accounts EOY" xfId="41471" xr:uid="{00000000-0005-0000-0000-00007BA10000}"/>
    <cellStyle name="Linked Cell 29_Essbase BS Tax Accounts EOY" xfId="41472" xr:uid="{00000000-0005-0000-0000-00007CA10000}"/>
    <cellStyle name="Linked Cell 3" xfId="41473" xr:uid="{00000000-0005-0000-0000-00007DA10000}"/>
    <cellStyle name="Linked Cell 3 2" xfId="41474" xr:uid="{00000000-0005-0000-0000-00007EA10000}"/>
    <cellStyle name="Linked Cell 3 2 2" xfId="41475" xr:uid="{00000000-0005-0000-0000-00007FA10000}"/>
    <cellStyle name="Linked Cell 3 2 2 2" xfId="41476" xr:uid="{00000000-0005-0000-0000-000080A10000}"/>
    <cellStyle name="Linked Cell 3 2 2 2 2" xfId="41477" xr:uid="{00000000-0005-0000-0000-000081A10000}"/>
    <cellStyle name="Linked Cell 3 2 2 2_Essbase BS Tax Accounts EOY" xfId="41478" xr:uid="{00000000-0005-0000-0000-000082A10000}"/>
    <cellStyle name="Linked Cell 3 2 2_Essbase BS Tax Accounts EOY" xfId="41479" xr:uid="{00000000-0005-0000-0000-000083A10000}"/>
    <cellStyle name="Linked Cell 3 2 3" xfId="41480" xr:uid="{00000000-0005-0000-0000-000084A10000}"/>
    <cellStyle name="Linked Cell 3 2 3 2" xfId="41481" xr:uid="{00000000-0005-0000-0000-000085A10000}"/>
    <cellStyle name="Linked Cell 3 2 3 2 2" xfId="41482" xr:uid="{00000000-0005-0000-0000-000086A10000}"/>
    <cellStyle name="Linked Cell 3 2 3 2_Essbase BS Tax Accounts EOY" xfId="41483" xr:uid="{00000000-0005-0000-0000-000087A10000}"/>
    <cellStyle name="Linked Cell 3 2 3_Essbase BS Tax Accounts EOY" xfId="41484" xr:uid="{00000000-0005-0000-0000-000088A10000}"/>
    <cellStyle name="Linked Cell 3 2 4" xfId="41485" xr:uid="{00000000-0005-0000-0000-000089A10000}"/>
    <cellStyle name="Linked Cell 3 2 4 2" xfId="41486" xr:uid="{00000000-0005-0000-0000-00008AA10000}"/>
    <cellStyle name="Linked Cell 3 2 4_Essbase BS Tax Accounts EOY" xfId="41487" xr:uid="{00000000-0005-0000-0000-00008BA10000}"/>
    <cellStyle name="Linked Cell 3 2 5" xfId="41488" xr:uid="{00000000-0005-0000-0000-00008CA10000}"/>
    <cellStyle name="Linked Cell 3 2 6" xfId="41489" xr:uid="{00000000-0005-0000-0000-00008DA10000}"/>
    <cellStyle name="Linked Cell 3 2 7" xfId="41490" xr:uid="{00000000-0005-0000-0000-00008EA10000}"/>
    <cellStyle name="Linked Cell 3 2_Essbase BS Tax Accounts EOY" xfId="41491" xr:uid="{00000000-0005-0000-0000-00008FA10000}"/>
    <cellStyle name="Linked Cell 3 3" xfId="41492" xr:uid="{00000000-0005-0000-0000-000090A10000}"/>
    <cellStyle name="Linked Cell 3 3 2" xfId="41493" xr:uid="{00000000-0005-0000-0000-000091A10000}"/>
    <cellStyle name="Linked Cell 3 3 2 2" xfId="41494" xr:uid="{00000000-0005-0000-0000-000092A10000}"/>
    <cellStyle name="Linked Cell 3 3 2_Essbase BS Tax Accounts EOY" xfId="41495" xr:uid="{00000000-0005-0000-0000-000093A10000}"/>
    <cellStyle name="Linked Cell 3 3 3" xfId="41496" xr:uid="{00000000-0005-0000-0000-000094A10000}"/>
    <cellStyle name="Linked Cell 3 3_Essbase BS Tax Accounts EOY" xfId="41497" xr:uid="{00000000-0005-0000-0000-000095A10000}"/>
    <cellStyle name="Linked Cell 3 4" xfId="41498" xr:uid="{00000000-0005-0000-0000-000096A10000}"/>
    <cellStyle name="Linked Cell 3 4 2" xfId="41499" xr:uid="{00000000-0005-0000-0000-000097A10000}"/>
    <cellStyle name="Linked Cell 3 4_Essbase BS Tax Accounts EOY" xfId="41500" xr:uid="{00000000-0005-0000-0000-000098A10000}"/>
    <cellStyle name="Linked Cell 3 5" xfId="41501" xr:uid="{00000000-0005-0000-0000-000099A10000}"/>
    <cellStyle name="Linked Cell 3 6" xfId="41502" xr:uid="{00000000-0005-0000-0000-00009AA10000}"/>
    <cellStyle name="Linked Cell 3 7" xfId="41503" xr:uid="{00000000-0005-0000-0000-00009BA10000}"/>
    <cellStyle name="Linked Cell 3 8" xfId="41504" xr:uid="{00000000-0005-0000-0000-00009CA10000}"/>
    <cellStyle name="Linked Cell 3_Essbase BS Tax Accounts EOY" xfId="41505" xr:uid="{00000000-0005-0000-0000-00009DA10000}"/>
    <cellStyle name="Linked Cell 30" xfId="41506" xr:uid="{00000000-0005-0000-0000-00009EA10000}"/>
    <cellStyle name="Linked Cell 30 2" xfId="41507" xr:uid="{00000000-0005-0000-0000-00009FA10000}"/>
    <cellStyle name="Linked Cell 30 2 2" xfId="41508" xr:uid="{00000000-0005-0000-0000-0000A0A10000}"/>
    <cellStyle name="Linked Cell 30 2_Essbase BS Tax Accounts EOY" xfId="41509" xr:uid="{00000000-0005-0000-0000-0000A1A10000}"/>
    <cellStyle name="Linked Cell 30_Essbase BS Tax Accounts EOY" xfId="41510" xr:uid="{00000000-0005-0000-0000-0000A2A10000}"/>
    <cellStyle name="Linked Cell 31" xfId="41511" xr:uid="{00000000-0005-0000-0000-0000A3A10000}"/>
    <cellStyle name="Linked Cell 31 2" xfId="41512" xr:uid="{00000000-0005-0000-0000-0000A4A10000}"/>
    <cellStyle name="Linked Cell 31 2 2" xfId="41513" xr:uid="{00000000-0005-0000-0000-0000A5A10000}"/>
    <cellStyle name="Linked Cell 31 2_Essbase BS Tax Accounts EOY" xfId="41514" xr:uid="{00000000-0005-0000-0000-0000A6A10000}"/>
    <cellStyle name="Linked Cell 31_Essbase BS Tax Accounts EOY" xfId="41515" xr:uid="{00000000-0005-0000-0000-0000A7A10000}"/>
    <cellStyle name="Linked Cell 32" xfId="41516" xr:uid="{00000000-0005-0000-0000-0000A8A10000}"/>
    <cellStyle name="Linked Cell 32 2" xfId="41517" xr:uid="{00000000-0005-0000-0000-0000A9A10000}"/>
    <cellStyle name="Linked Cell 32 2 2" xfId="41518" xr:uid="{00000000-0005-0000-0000-0000AAA10000}"/>
    <cellStyle name="Linked Cell 32 2_Essbase BS Tax Accounts EOY" xfId="41519" xr:uid="{00000000-0005-0000-0000-0000ABA10000}"/>
    <cellStyle name="Linked Cell 32_Essbase BS Tax Accounts EOY" xfId="41520" xr:uid="{00000000-0005-0000-0000-0000ACA10000}"/>
    <cellStyle name="Linked Cell 33" xfId="41521" xr:uid="{00000000-0005-0000-0000-0000ADA10000}"/>
    <cellStyle name="Linked Cell 33 2" xfId="41522" xr:uid="{00000000-0005-0000-0000-0000AEA10000}"/>
    <cellStyle name="Linked Cell 33 2 2" xfId="41523" xr:uid="{00000000-0005-0000-0000-0000AFA10000}"/>
    <cellStyle name="Linked Cell 33 2_Essbase BS Tax Accounts EOY" xfId="41524" xr:uid="{00000000-0005-0000-0000-0000B0A10000}"/>
    <cellStyle name="Linked Cell 33_Essbase BS Tax Accounts EOY" xfId="41525" xr:uid="{00000000-0005-0000-0000-0000B1A10000}"/>
    <cellStyle name="Linked Cell 34" xfId="41526" xr:uid="{00000000-0005-0000-0000-0000B2A10000}"/>
    <cellStyle name="Linked Cell 34 2" xfId="41527" xr:uid="{00000000-0005-0000-0000-0000B3A10000}"/>
    <cellStyle name="Linked Cell 34 2 2" xfId="41528" xr:uid="{00000000-0005-0000-0000-0000B4A10000}"/>
    <cellStyle name="Linked Cell 34 2_Essbase BS Tax Accounts EOY" xfId="41529" xr:uid="{00000000-0005-0000-0000-0000B5A10000}"/>
    <cellStyle name="Linked Cell 34_Essbase BS Tax Accounts EOY" xfId="41530" xr:uid="{00000000-0005-0000-0000-0000B6A10000}"/>
    <cellStyle name="Linked Cell 35" xfId="41531" xr:uid="{00000000-0005-0000-0000-0000B7A10000}"/>
    <cellStyle name="Linked Cell 35 2" xfId="41532" xr:uid="{00000000-0005-0000-0000-0000B8A10000}"/>
    <cellStyle name="Linked Cell 35 2 2" xfId="41533" xr:uid="{00000000-0005-0000-0000-0000B9A10000}"/>
    <cellStyle name="Linked Cell 35 2_Essbase BS Tax Accounts EOY" xfId="41534" xr:uid="{00000000-0005-0000-0000-0000BAA10000}"/>
    <cellStyle name="Linked Cell 35_Essbase BS Tax Accounts EOY" xfId="41535" xr:uid="{00000000-0005-0000-0000-0000BBA10000}"/>
    <cellStyle name="Linked Cell 36" xfId="41536" xr:uid="{00000000-0005-0000-0000-0000BCA10000}"/>
    <cellStyle name="Linked Cell 36 2" xfId="41537" xr:uid="{00000000-0005-0000-0000-0000BDA10000}"/>
    <cellStyle name="Linked Cell 36 2 2" xfId="41538" xr:uid="{00000000-0005-0000-0000-0000BEA10000}"/>
    <cellStyle name="Linked Cell 36 2_Essbase BS Tax Accounts EOY" xfId="41539" xr:uid="{00000000-0005-0000-0000-0000BFA10000}"/>
    <cellStyle name="Linked Cell 36_Essbase BS Tax Accounts EOY" xfId="41540" xr:uid="{00000000-0005-0000-0000-0000C0A10000}"/>
    <cellStyle name="Linked Cell 37" xfId="41541" xr:uid="{00000000-0005-0000-0000-0000C1A10000}"/>
    <cellStyle name="Linked Cell 37 2" xfId="41542" xr:uid="{00000000-0005-0000-0000-0000C2A10000}"/>
    <cellStyle name="Linked Cell 37 2 2" xfId="41543" xr:uid="{00000000-0005-0000-0000-0000C3A10000}"/>
    <cellStyle name="Linked Cell 37 2_Essbase BS Tax Accounts EOY" xfId="41544" xr:uid="{00000000-0005-0000-0000-0000C4A10000}"/>
    <cellStyle name="Linked Cell 37_Essbase BS Tax Accounts EOY" xfId="41545" xr:uid="{00000000-0005-0000-0000-0000C5A10000}"/>
    <cellStyle name="Linked Cell 38" xfId="41546" xr:uid="{00000000-0005-0000-0000-0000C6A10000}"/>
    <cellStyle name="Linked Cell 38 2" xfId="41547" xr:uid="{00000000-0005-0000-0000-0000C7A10000}"/>
    <cellStyle name="Linked Cell 38 2 2" xfId="41548" xr:uid="{00000000-0005-0000-0000-0000C8A10000}"/>
    <cellStyle name="Linked Cell 38 2_Essbase BS Tax Accounts EOY" xfId="41549" xr:uid="{00000000-0005-0000-0000-0000C9A10000}"/>
    <cellStyle name="Linked Cell 38_Essbase BS Tax Accounts EOY" xfId="41550" xr:uid="{00000000-0005-0000-0000-0000CAA10000}"/>
    <cellStyle name="Linked Cell 39" xfId="41551" xr:uid="{00000000-0005-0000-0000-0000CBA10000}"/>
    <cellStyle name="Linked Cell 39 2" xfId="41552" xr:uid="{00000000-0005-0000-0000-0000CCA10000}"/>
    <cellStyle name="Linked Cell 39 2 2" xfId="41553" xr:uid="{00000000-0005-0000-0000-0000CDA10000}"/>
    <cellStyle name="Linked Cell 39 2_Essbase BS Tax Accounts EOY" xfId="41554" xr:uid="{00000000-0005-0000-0000-0000CEA10000}"/>
    <cellStyle name="Linked Cell 39_Essbase BS Tax Accounts EOY" xfId="41555" xr:uid="{00000000-0005-0000-0000-0000CFA10000}"/>
    <cellStyle name="Linked Cell 4" xfId="41556" xr:uid="{00000000-0005-0000-0000-0000D0A10000}"/>
    <cellStyle name="Linked Cell 4 2" xfId="41557" xr:uid="{00000000-0005-0000-0000-0000D1A10000}"/>
    <cellStyle name="Linked Cell 4 2 2" xfId="41558" xr:uid="{00000000-0005-0000-0000-0000D2A10000}"/>
    <cellStyle name="Linked Cell 4 2 2 2" xfId="41559" xr:uid="{00000000-0005-0000-0000-0000D3A10000}"/>
    <cellStyle name="Linked Cell 4 2 2 2 2" xfId="41560" xr:uid="{00000000-0005-0000-0000-0000D4A10000}"/>
    <cellStyle name="Linked Cell 4 2 2 2_Essbase BS Tax Accounts EOY" xfId="41561" xr:uid="{00000000-0005-0000-0000-0000D5A10000}"/>
    <cellStyle name="Linked Cell 4 2 2 3" xfId="41562" xr:uid="{00000000-0005-0000-0000-0000D6A10000}"/>
    <cellStyle name="Linked Cell 4 2 2_Essbase BS Tax Accounts EOY" xfId="41563" xr:uid="{00000000-0005-0000-0000-0000D7A10000}"/>
    <cellStyle name="Linked Cell 4 2 3" xfId="41564" xr:uid="{00000000-0005-0000-0000-0000D8A10000}"/>
    <cellStyle name="Linked Cell 4 2 3 2" xfId="41565" xr:uid="{00000000-0005-0000-0000-0000D9A10000}"/>
    <cellStyle name="Linked Cell 4 2 3 2 2" xfId="41566" xr:uid="{00000000-0005-0000-0000-0000DAA10000}"/>
    <cellStyle name="Linked Cell 4 2 3 2_Essbase BS Tax Accounts EOY" xfId="41567" xr:uid="{00000000-0005-0000-0000-0000DBA10000}"/>
    <cellStyle name="Linked Cell 4 2 3_Essbase BS Tax Accounts EOY" xfId="41568" xr:uid="{00000000-0005-0000-0000-0000DCA10000}"/>
    <cellStyle name="Linked Cell 4 2 4" xfId="41569" xr:uid="{00000000-0005-0000-0000-0000DDA10000}"/>
    <cellStyle name="Linked Cell 4 2 4 2" xfId="41570" xr:uid="{00000000-0005-0000-0000-0000DEA10000}"/>
    <cellStyle name="Linked Cell 4 2 4_Essbase BS Tax Accounts EOY" xfId="41571" xr:uid="{00000000-0005-0000-0000-0000DFA10000}"/>
    <cellStyle name="Linked Cell 4 2 5" xfId="41572" xr:uid="{00000000-0005-0000-0000-0000E0A10000}"/>
    <cellStyle name="Linked Cell 4 2 6" xfId="41573" xr:uid="{00000000-0005-0000-0000-0000E1A10000}"/>
    <cellStyle name="Linked Cell 4 2 7" xfId="41574" xr:uid="{00000000-0005-0000-0000-0000E2A10000}"/>
    <cellStyle name="Linked Cell 4 2 8" xfId="41575" xr:uid="{00000000-0005-0000-0000-0000E3A10000}"/>
    <cellStyle name="Linked Cell 4 2_Essbase BS Tax Accounts EOY" xfId="41576" xr:uid="{00000000-0005-0000-0000-0000E4A10000}"/>
    <cellStyle name="Linked Cell 4 3" xfId="41577" xr:uid="{00000000-0005-0000-0000-0000E5A10000}"/>
    <cellStyle name="Linked Cell 4 3 2" xfId="41578" xr:uid="{00000000-0005-0000-0000-0000E6A10000}"/>
    <cellStyle name="Linked Cell 4 3 2 2" xfId="41579" xr:uid="{00000000-0005-0000-0000-0000E7A10000}"/>
    <cellStyle name="Linked Cell 4 3 2_Essbase BS Tax Accounts EOY" xfId="41580" xr:uid="{00000000-0005-0000-0000-0000E8A10000}"/>
    <cellStyle name="Linked Cell 4 3 3" xfId="41581" xr:uid="{00000000-0005-0000-0000-0000E9A10000}"/>
    <cellStyle name="Linked Cell 4 3_Essbase BS Tax Accounts EOY" xfId="41582" xr:uid="{00000000-0005-0000-0000-0000EAA10000}"/>
    <cellStyle name="Linked Cell 4 4" xfId="41583" xr:uid="{00000000-0005-0000-0000-0000EBA10000}"/>
    <cellStyle name="Linked Cell 4 4 2" xfId="41584" xr:uid="{00000000-0005-0000-0000-0000ECA10000}"/>
    <cellStyle name="Linked Cell 4 4_Essbase BS Tax Accounts EOY" xfId="41585" xr:uid="{00000000-0005-0000-0000-0000EDA10000}"/>
    <cellStyle name="Linked Cell 4 5" xfId="41586" xr:uid="{00000000-0005-0000-0000-0000EEA10000}"/>
    <cellStyle name="Linked Cell 4_Essbase BS Tax Accounts EOY" xfId="41587" xr:uid="{00000000-0005-0000-0000-0000EFA10000}"/>
    <cellStyle name="Linked Cell 40" xfId="41588" xr:uid="{00000000-0005-0000-0000-0000F0A10000}"/>
    <cellStyle name="Linked Cell 40 2" xfId="41589" xr:uid="{00000000-0005-0000-0000-0000F1A10000}"/>
    <cellStyle name="Linked Cell 40 2 2" xfId="41590" xr:uid="{00000000-0005-0000-0000-0000F2A10000}"/>
    <cellStyle name="Linked Cell 40 2_Essbase BS Tax Accounts EOY" xfId="41591" xr:uid="{00000000-0005-0000-0000-0000F3A10000}"/>
    <cellStyle name="Linked Cell 40_Essbase BS Tax Accounts EOY" xfId="41592" xr:uid="{00000000-0005-0000-0000-0000F4A10000}"/>
    <cellStyle name="Linked Cell 41" xfId="41593" xr:uid="{00000000-0005-0000-0000-0000F5A10000}"/>
    <cellStyle name="Linked Cell 41 2" xfId="41594" xr:uid="{00000000-0005-0000-0000-0000F6A10000}"/>
    <cellStyle name="Linked Cell 41 2 2" xfId="41595" xr:uid="{00000000-0005-0000-0000-0000F7A10000}"/>
    <cellStyle name="Linked Cell 41 2_Essbase BS Tax Accounts EOY" xfId="41596" xr:uid="{00000000-0005-0000-0000-0000F8A10000}"/>
    <cellStyle name="Linked Cell 41_Essbase BS Tax Accounts EOY" xfId="41597" xr:uid="{00000000-0005-0000-0000-0000F9A10000}"/>
    <cellStyle name="Linked Cell 42" xfId="41598" xr:uid="{00000000-0005-0000-0000-0000FAA10000}"/>
    <cellStyle name="Linked Cell 42 2" xfId="41599" xr:uid="{00000000-0005-0000-0000-0000FBA10000}"/>
    <cellStyle name="Linked Cell 42 2 2" xfId="41600" xr:uid="{00000000-0005-0000-0000-0000FCA10000}"/>
    <cellStyle name="Linked Cell 42 2_Essbase BS Tax Accounts EOY" xfId="41601" xr:uid="{00000000-0005-0000-0000-0000FDA10000}"/>
    <cellStyle name="Linked Cell 42_Essbase BS Tax Accounts EOY" xfId="41602" xr:uid="{00000000-0005-0000-0000-0000FEA10000}"/>
    <cellStyle name="Linked Cell 43" xfId="41603" xr:uid="{00000000-0005-0000-0000-0000FFA10000}"/>
    <cellStyle name="Linked Cell 43 2" xfId="41604" xr:uid="{00000000-0005-0000-0000-000000A20000}"/>
    <cellStyle name="Linked Cell 43 2 2" xfId="41605" xr:uid="{00000000-0005-0000-0000-000001A20000}"/>
    <cellStyle name="Linked Cell 43 2_Essbase BS Tax Accounts EOY" xfId="41606" xr:uid="{00000000-0005-0000-0000-000002A20000}"/>
    <cellStyle name="Linked Cell 43_Essbase BS Tax Accounts EOY" xfId="41607" xr:uid="{00000000-0005-0000-0000-000003A20000}"/>
    <cellStyle name="Linked Cell 44" xfId="41608" xr:uid="{00000000-0005-0000-0000-000004A20000}"/>
    <cellStyle name="Linked Cell 44 2" xfId="41609" xr:uid="{00000000-0005-0000-0000-000005A20000}"/>
    <cellStyle name="Linked Cell 44 2 2" xfId="41610" xr:uid="{00000000-0005-0000-0000-000006A20000}"/>
    <cellStyle name="Linked Cell 44 2_Essbase BS Tax Accounts EOY" xfId="41611" xr:uid="{00000000-0005-0000-0000-000007A20000}"/>
    <cellStyle name="Linked Cell 44_Essbase BS Tax Accounts EOY" xfId="41612" xr:uid="{00000000-0005-0000-0000-000008A20000}"/>
    <cellStyle name="Linked Cell 45" xfId="41613" xr:uid="{00000000-0005-0000-0000-000009A20000}"/>
    <cellStyle name="Linked Cell 45 2" xfId="41614" xr:uid="{00000000-0005-0000-0000-00000AA20000}"/>
    <cellStyle name="Linked Cell 45 2 2" xfId="41615" xr:uid="{00000000-0005-0000-0000-00000BA20000}"/>
    <cellStyle name="Linked Cell 45 2_Essbase BS Tax Accounts EOY" xfId="41616" xr:uid="{00000000-0005-0000-0000-00000CA20000}"/>
    <cellStyle name="Linked Cell 45_Essbase BS Tax Accounts EOY" xfId="41617" xr:uid="{00000000-0005-0000-0000-00000DA20000}"/>
    <cellStyle name="Linked Cell 46" xfId="41618" xr:uid="{00000000-0005-0000-0000-00000EA20000}"/>
    <cellStyle name="Linked Cell 46 2" xfId="41619" xr:uid="{00000000-0005-0000-0000-00000FA20000}"/>
    <cellStyle name="Linked Cell 46 2 2" xfId="41620" xr:uid="{00000000-0005-0000-0000-000010A20000}"/>
    <cellStyle name="Linked Cell 46 2_Essbase BS Tax Accounts EOY" xfId="41621" xr:uid="{00000000-0005-0000-0000-000011A20000}"/>
    <cellStyle name="Linked Cell 46_Essbase BS Tax Accounts EOY" xfId="41622" xr:uid="{00000000-0005-0000-0000-000012A20000}"/>
    <cellStyle name="Linked Cell 47" xfId="41623" xr:uid="{00000000-0005-0000-0000-000013A20000}"/>
    <cellStyle name="Linked Cell 47 2" xfId="41624" xr:uid="{00000000-0005-0000-0000-000014A20000}"/>
    <cellStyle name="Linked Cell 47 2 2" xfId="41625" xr:uid="{00000000-0005-0000-0000-000015A20000}"/>
    <cellStyle name="Linked Cell 47 2_Essbase BS Tax Accounts EOY" xfId="41626" xr:uid="{00000000-0005-0000-0000-000016A20000}"/>
    <cellStyle name="Linked Cell 47_Essbase BS Tax Accounts EOY" xfId="41627" xr:uid="{00000000-0005-0000-0000-000017A20000}"/>
    <cellStyle name="Linked Cell 48" xfId="41628" xr:uid="{00000000-0005-0000-0000-000018A20000}"/>
    <cellStyle name="Linked Cell 48 2" xfId="41629" xr:uid="{00000000-0005-0000-0000-000019A20000}"/>
    <cellStyle name="Linked Cell 48 2 2" xfId="41630" xr:uid="{00000000-0005-0000-0000-00001AA20000}"/>
    <cellStyle name="Linked Cell 48 2_Essbase BS Tax Accounts EOY" xfId="41631" xr:uid="{00000000-0005-0000-0000-00001BA20000}"/>
    <cellStyle name="Linked Cell 48_Essbase BS Tax Accounts EOY" xfId="41632" xr:uid="{00000000-0005-0000-0000-00001CA20000}"/>
    <cellStyle name="Linked Cell 49" xfId="41633" xr:uid="{00000000-0005-0000-0000-00001DA20000}"/>
    <cellStyle name="Linked Cell 49 2" xfId="41634" xr:uid="{00000000-0005-0000-0000-00001EA20000}"/>
    <cellStyle name="Linked Cell 49 2 2" xfId="41635" xr:uid="{00000000-0005-0000-0000-00001FA20000}"/>
    <cellStyle name="Linked Cell 49 2_Essbase BS Tax Accounts EOY" xfId="41636" xr:uid="{00000000-0005-0000-0000-000020A20000}"/>
    <cellStyle name="Linked Cell 49_Essbase BS Tax Accounts EOY" xfId="41637" xr:uid="{00000000-0005-0000-0000-000021A20000}"/>
    <cellStyle name="Linked Cell 5" xfId="41638" xr:uid="{00000000-0005-0000-0000-000022A20000}"/>
    <cellStyle name="Linked Cell 5 2" xfId="41639" xr:uid="{00000000-0005-0000-0000-000023A20000}"/>
    <cellStyle name="Linked Cell 5 2 2" xfId="41640" xr:uid="{00000000-0005-0000-0000-000024A20000}"/>
    <cellStyle name="Linked Cell 5 2 2 2" xfId="41641" xr:uid="{00000000-0005-0000-0000-000025A20000}"/>
    <cellStyle name="Linked Cell 5 2 2 2 2" xfId="41642" xr:uid="{00000000-0005-0000-0000-000026A20000}"/>
    <cellStyle name="Linked Cell 5 2 2 2_Essbase BS Tax Accounts EOY" xfId="41643" xr:uid="{00000000-0005-0000-0000-000027A20000}"/>
    <cellStyle name="Linked Cell 5 2 2_Essbase BS Tax Accounts EOY" xfId="41644" xr:uid="{00000000-0005-0000-0000-000028A20000}"/>
    <cellStyle name="Linked Cell 5 2 3" xfId="41645" xr:uid="{00000000-0005-0000-0000-000029A20000}"/>
    <cellStyle name="Linked Cell 5 2 3 2" xfId="41646" xr:uid="{00000000-0005-0000-0000-00002AA20000}"/>
    <cellStyle name="Linked Cell 5 2 3 2 2" xfId="41647" xr:uid="{00000000-0005-0000-0000-00002BA20000}"/>
    <cellStyle name="Linked Cell 5 2 3 2_Essbase BS Tax Accounts EOY" xfId="41648" xr:uid="{00000000-0005-0000-0000-00002CA20000}"/>
    <cellStyle name="Linked Cell 5 2 3_Essbase BS Tax Accounts EOY" xfId="41649" xr:uid="{00000000-0005-0000-0000-00002DA20000}"/>
    <cellStyle name="Linked Cell 5 2 4" xfId="41650" xr:uid="{00000000-0005-0000-0000-00002EA20000}"/>
    <cellStyle name="Linked Cell 5 2 4 2" xfId="41651" xr:uid="{00000000-0005-0000-0000-00002FA20000}"/>
    <cellStyle name="Linked Cell 5 2 4_Essbase BS Tax Accounts EOY" xfId="41652" xr:uid="{00000000-0005-0000-0000-000030A20000}"/>
    <cellStyle name="Linked Cell 5 2 5" xfId="41653" xr:uid="{00000000-0005-0000-0000-000031A20000}"/>
    <cellStyle name="Linked Cell 5 2 6" xfId="41654" xr:uid="{00000000-0005-0000-0000-000032A20000}"/>
    <cellStyle name="Linked Cell 5 2_Essbase BS Tax Accounts EOY" xfId="41655" xr:uid="{00000000-0005-0000-0000-000033A20000}"/>
    <cellStyle name="Linked Cell 5 3" xfId="41656" xr:uid="{00000000-0005-0000-0000-000034A20000}"/>
    <cellStyle name="Linked Cell 5 3 2" xfId="41657" xr:uid="{00000000-0005-0000-0000-000035A20000}"/>
    <cellStyle name="Linked Cell 5 3 2 2" xfId="41658" xr:uid="{00000000-0005-0000-0000-000036A20000}"/>
    <cellStyle name="Linked Cell 5 3 2_Essbase BS Tax Accounts EOY" xfId="41659" xr:uid="{00000000-0005-0000-0000-000037A20000}"/>
    <cellStyle name="Linked Cell 5 3 3" xfId="41660" xr:uid="{00000000-0005-0000-0000-000038A20000}"/>
    <cellStyle name="Linked Cell 5 3_Essbase BS Tax Accounts EOY" xfId="41661" xr:uid="{00000000-0005-0000-0000-000039A20000}"/>
    <cellStyle name="Linked Cell 5 4" xfId="41662" xr:uid="{00000000-0005-0000-0000-00003AA20000}"/>
    <cellStyle name="Linked Cell 5 4 2" xfId="41663" xr:uid="{00000000-0005-0000-0000-00003BA20000}"/>
    <cellStyle name="Linked Cell 5 4_Essbase BS Tax Accounts EOY" xfId="41664" xr:uid="{00000000-0005-0000-0000-00003CA20000}"/>
    <cellStyle name="Linked Cell 5 5" xfId="41665" xr:uid="{00000000-0005-0000-0000-00003DA20000}"/>
    <cellStyle name="Linked Cell 5_Essbase BS Tax Accounts EOY" xfId="41666" xr:uid="{00000000-0005-0000-0000-00003EA20000}"/>
    <cellStyle name="Linked Cell 50" xfId="41667" xr:uid="{00000000-0005-0000-0000-00003FA20000}"/>
    <cellStyle name="Linked Cell 50 2" xfId="41668" xr:uid="{00000000-0005-0000-0000-000040A20000}"/>
    <cellStyle name="Linked Cell 50 2 2" xfId="41669" xr:uid="{00000000-0005-0000-0000-000041A20000}"/>
    <cellStyle name="Linked Cell 50 2_Essbase BS Tax Accounts EOY" xfId="41670" xr:uid="{00000000-0005-0000-0000-000042A20000}"/>
    <cellStyle name="Linked Cell 50_Essbase BS Tax Accounts EOY" xfId="41671" xr:uid="{00000000-0005-0000-0000-000043A20000}"/>
    <cellStyle name="Linked Cell 51" xfId="41672" xr:uid="{00000000-0005-0000-0000-000044A20000}"/>
    <cellStyle name="Linked Cell 51 2" xfId="41673" xr:uid="{00000000-0005-0000-0000-000045A20000}"/>
    <cellStyle name="Linked Cell 51 2 2" xfId="41674" xr:uid="{00000000-0005-0000-0000-000046A20000}"/>
    <cellStyle name="Linked Cell 51 2_Essbase BS Tax Accounts EOY" xfId="41675" xr:uid="{00000000-0005-0000-0000-000047A20000}"/>
    <cellStyle name="Linked Cell 51_Essbase BS Tax Accounts EOY" xfId="41676" xr:uid="{00000000-0005-0000-0000-000048A20000}"/>
    <cellStyle name="Linked Cell 52" xfId="41677" xr:uid="{00000000-0005-0000-0000-000049A20000}"/>
    <cellStyle name="Linked Cell 52 2" xfId="41678" xr:uid="{00000000-0005-0000-0000-00004AA20000}"/>
    <cellStyle name="Linked Cell 52 2 2" xfId="41679" xr:uid="{00000000-0005-0000-0000-00004BA20000}"/>
    <cellStyle name="Linked Cell 52 2_Essbase BS Tax Accounts EOY" xfId="41680" xr:uid="{00000000-0005-0000-0000-00004CA20000}"/>
    <cellStyle name="Linked Cell 52_Essbase BS Tax Accounts EOY" xfId="41681" xr:uid="{00000000-0005-0000-0000-00004DA20000}"/>
    <cellStyle name="Linked Cell 53" xfId="41682" xr:uid="{00000000-0005-0000-0000-00004EA20000}"/>
    <cellStyle name="Linked Cell 53 2" xfId="41683" xr:uid="{00000000-0005-0000-0000-00004FA20000}"/>
    <cellStyle name="Linked Cell 53 2 2" xfId="41684" xr:uid="{00000000-0005-0000-0000-000050A20000}"/>
    <cellStyle name="Linked Cell 53 2_Essbase BS Tax Accounts EOY" xfId="41685" xr:uid="{00000000-0005-0000-0000-000051A20000}"/>
    <cellStyle name="Linked Cell 53_Essbase BS Tax Accounts EOY" xfId="41686" xr:uid="{00000000-0005-0000-0000-000052A20000}"/>
    <cellStyle name="Linked Cell 54" xfId="41687" xr:uid="{00000000-0005-0000-0000-000053A20000}"/>
    <cellStyle name="Linked Cell 54 2" xfId="41688" xr:uid="{00000000-0005-0000-0000-000054A20000}"/>
    <cellStyle name="Linked Cell 54 2 2" xfId="41689" xr:uid="{00000000-0005-0000-0000-000055A20000}"/>
    <cellStyle name="Linked Cell 54 2_Essbase BS Tax Accounts EOY" xfId="41690" xr:uid="{00000000-0005-0000-0000-000056A20000}"/>
    <cellStyle name="Linked Cell 54_Essbase BS Tax Accounts EOY" xfId="41691" xr:uid="{00000000-0005-0000-0000-000057A20000}"/>
    <cellStyle name="Linked Cell 55" xfId="41692" xr:uid="{00000000-0005-0000-0000-000058A20000}"/>
    <cellStyle name="Linked Cell 55 2" xfId="41693" xr:uid="{00000000-0005-0000-0000-000059A20000}"/>
    <cellStyle name="Linked Cell 55 2 2" xfId="41694" xr:uid="{00000000-0005-0000-0000-00005AA20000}"/>
    <cellStyle name="Linked Cell 55 2_Essbase BS Tax Accounts EOY" xfId="41695" xr:uid="{00000000-0005-0000-0000-00005BA20000}"/>
    <cellStyle name="Linked Cell 55_Essbase BS Tax Accounts EOY" xfId="41696" xr:uid="{00000000-0005-0000-0000-00005CA20000}"/>
    <cellStyle name="Linked Cell 56" xfId="41697" xr:uid="{00000000-0005-0000-0000-00005DA20000}"/>
    <cellStyle name="Linked Cell 56 2" xfId="41698" xr:uid="{00000000-0005-0000-0000-00005EA20000}"/>
    <cellStyle name="Linked Cell 56 2 2" xfId="41699" xr:uid="{00000000-0005-0000-0000-00005FA20000}"/>
    <cellStyle name="Linked Cell 56 2_Essbase BS Tax Accounts EOY" xfId="41700" xr:uid="{00000000-0005-0000-0000-000060A20000}"/>
    <cellStyle name="Linked Cell 56_Essbase BS Tax Accounts EOY" xfId="41701" xr:uid="{00000000-0005-0000-0000-000061A20000}"/>
    <cellStyle name="Linked Cell 57" xfId="41702" xr:uid="{00000000-0005-0000-0000-000062A20000}"/>
    <cellStyle name="Linked Cell 57 2" xfId="41703" xr:uid="{00000000-0005-0000-0000-000063A20000}"/>
    <cellStyle name="Linked Cell 57 2 2" xfId="41704" xr:uid="{00000000-0005-0000-0000-000064A20000}"/>
    <cellStyle name="Linked Cell 57 2_Essbase BS Tax Accounts EOY" xfId="41705" xr:uid="{00000000-0005-0000-0000-000065A20000}"/>
    <cellStyle name="Linked Cell 57_Essbase BS Tax Accounts EOY" xfId="41706" xr:uid="{00000000-0005-0000-0000-000066A20000}"/>
    <cellStyle name="Linked Cell 58" xfId="41707" xr:uid="{00000000-0005-0000-0000-000067A20000}"/>
    <cellStyle name="Linked Cell 58 2" xfId="41708" xr:uid="{00000000-0005-0000-0000-000068A20000}"/>
    <cellStyle name="Linked Cell 58 2 2" xfId="41709" xr:uid="{00000000-0005-0000-0000-000069A20000}"/>
    <cellStyle name="Linked Cell 58 2_Essbase BS Tax Accounts EOY" xfId="41710" xr:uid="{00000000-0005-0000-0000-00006AA20000}"/>
    <cellStyle name="Linked Cell 58_Essbase BS Tax Accounts EOY" xfId="41711" xr:uid="{00000000-0005-0000-0000-00006BA20000}"/>
    <cellStyle name="Linked Cell 59" xfId="41712" xr:uid="{00000000-0005-0000-0000-00006CA20000}"/>
    <cellStyle name="Linked Cell 59 2" xfId="41713" xr:uid="{00000000-0005-0000-0000-00006DA20000}"/>
    <cellStyle name="Linked Cell 59 2 2" xfId="41714" xr:uid="{00000000-0005-0000-0000-00006EA20000}"/>
    <cellStyle name="Linked Cell 59 2_Essbase BS Tax Accounts EOY" xfId="41715" xr:uid="{00000000-0005-0000-0000-00006FA20000}"/>
    <cellStyle name="Linked Cell 59_Essbase BS Tax Accounts EOY" xfId="41716" xr:uid="{00000000-0005-0000-0000-000070A20000}"/>
    <cellStyle name="Linked Cell 6" xfId="41717" xr:uid="{00000000-0005-0000-0000-000071A20000}"/>
    <cellStyle name="Linked Cell 6 2" xfId="41718" xr:uid="{00000000-0005-0000-0000-000072A20000}"/>
    <cellStyle name="Linked Cell 6 2 2" xfId="41719" xr:uid="{00000000-0005-0000-0000-000073A20000}"/>
    <cellStyle name="Linked Cell 6 2 2 2" xfId="41720" xr:uid="{00000000-0005-0000-0000-000074A20000}"/>
    <cellStyle name="Linked Cell 6 2 2_Essbase BS Tax Accounts EOY" xfId="41721" xr:uid="{00000000-0005-0000-0000-000075A20000}"/>
    <cellStyle name="Linked Cell 6 2 3" xfId="41722" xr:uid="{00000000-0005-0000-0000-000076A20000}"/>
    <cellStyle name="Linked Cell 6 2_Essbase BS Tax Accounts EOY" xfId="41723" xr:uid="{00000000-0005-0000-0000-000077A20000}"/>
    <cellStyle name="Linked Cell 6 3" xfId="41724" xr:uid="{00000000-0005-0000-0000-000078A20000}"/>
    <cellStyle name="Linked Cell 6 3 2" xfId="41725" xr:uid="{00000000-0005-0000-0000-000079A20000}"/>
    <cellStyle name="Linked Cell 6 3 2 2" xfId="41726" xr:uid="{00000000-0005-0000-0000-00007AA20000}"/>
    <cellStyle name="Linked Cell 6 3 2_Essbase BS Tax Accounts EOY" xfId="41727" xr:uid="{00000000-0005-0000-0000-00007BA20000}"/>
    <cellStyle name="Linked Cell 6 3 3" xfId="41728" xr:uid="{00000000-0005-0000-0000-00007CA20000}"/>
    <cellStyle name="Linked Cell 6 3_Essbase BS Tax Accounts EOY" xfId="41729" xr:uid="{00000000-0005-0000-0000-00007DA20000}"/>
    <cellStyle name="Linked Cell 6 4" xfId="41730" xr:uid="{00000000-0005-0000-0000-00007EA20000}"/>
    <cellStyle name="Linked Cell 6 4 2" xfId="41731" xr:uid="{00000000-0005-0000-0000-00007FA20000}"/>
    <cellStyle name="Linked Cell 6 4_Essbase BS Tax Accounts EOY" xfId="41732" xr:uid="{00000000-0005-0000-0000-000080A20000}"/>
    <cellStyle name="Linked Cell 6 5" xfId="41733" xr:uid="{00000000-0005-0000-0000-000081A20000}"/>
    <cellStyle name="Linked Cell 6_Essbase BS Tax Accounts EOY" xfId="41734" xr:uid="{00000000-0005-0000-0000-000082A20000}"/>
    <cellStyle name="Linked Cell 60" xfId="41735" xr:uid="{00000000-0005-0000-0000-000083A20000}"/>
    <cellStyle name="Linked Cell 60 2" xfId="41736" xr:uid="{00000000-0005-0000-0000-000084A20000}"/>
    <cellStyle name="Linked Cell 60 2 2" xfId="41737" xr:uid="{00000000-0005-0000-0000-000085A20000}"/>
    <cellStyle name="Linked Cell 60 2_Essbase BS Tax Accounts EOY" xfId="41738" xr:uid="{00000000-0005-0000-0000-000086A20000}"/>
    <cellStyle name="Linked Cell 60 3" xfId="41739" xr:uid="{00000000-0005-0000-0000-000087A20000}"/>
    <cellStyle name="Linked Cell 60_Essbase BS Tax Accounts EOY" xfId="41740" xr:uid="{00000000-0005-0000-0000-000088A20000}"/>
    <cellStyle name="Linked Cell 61" xfId="41741" xr:uid="{00000000-0005-0000-0000-000089A20000}"/>
    <cellStyle name="Linked Cell 61 2" xfId="41742" xr:uid="{00000000-0005-0000-0000-00008AA20000}"/>
    <cellStyle name="Linked Cell 61_Essbase BS Tax Accounts EOY" xfId="41743" xr:uid="{00000000-0005-0000-0000-00008BA20000}"/>
    <cellStyle name="Linked Cell 62" xfId="41744" xr:uid="{00000000-0005-0000-0000-00008CA20000}"/>
    <cellStyle name="Linked Cell 62 2" xfId="41745" xr:uid="{00000000-0005-0000-0000-00008DA20000}"/>
    <cellStyle name="Linked Cell 62_Essbase BS Tax Accounts EOY" xfId="41746" xr:uid="{00000000-0005-0000-0000-00008EA20000}"/>
    <cellStyle name="Linked Cell 63" xfId="41747" xr:uid="{00000000-0005-0000-0000-00008FA20000}"/>
    <cellStyle name="Linked Cell 64" xfId="41748" xr:uid="{00000000-0005-0000-0000-000090A20000}"/>
    <cellStyle name="Linked Cell 65" xfId="41749" xr:uid="{00000000-0005-0000-0000-000091A20000}"/>
    <cellStyle name="Linked Cell 66" xfId="41750" xr:uid="{00000000-0005-0000-0000-000092A20000}"/>
    <cellStyle name="Linked Cell 67" xfId="41751" xr:uid="{00000000-0005-0000-0000-000093A20000}"/>
    <cellStyle name="Linked Cell 68" xfId="41752" xr:uid="{00000000-0005-0000-0000-000094A20000}"/>
    <cellStyle name="Linked Cell 69" xfId="41753" xr:uid="{00000000-0005-0000-0000-000095A20000}"/>
    <cellStyle name="Linked Cell 7" xfId="41754" xr:uid="{00000000-0005-0000-0000-000096A20000}"/>
    <cellStyle name="Linked Cell 7 2" xfId="41755" xr:uid="{00000000-0005-0000-0000-000097A20000}"/>
    <cellStyle name="Linked Cell 7 2 2" xfId="41756" xr:uid="{00000000-0005-0000-0000-000098A20000}"/>
    <cellStyle name="Linked Cell 7 2 2 2" xfId="41757" xr:uid="{00000000-0005-0000-0000-000099A20000}"/>
    <cellStyle name="Linked Cell 7 2 2_Essbase BS Tax Accounts EOY" xfId="41758" xr:uid="{00000000-0005-0000-0000-00009AA20000}"/>
    <cellStyle name="Linked Cell 7 2 3" xfId="41759" xr:uid="{00000000-0005-0000-0000-00009BA20000}"/>
    <cellStyle name="Linked Cell 7 2_Essbase BS Tax Accounts EOY" xfId="41760" xr:uid="{00000000-0005-0000-0000-00009CA20000}"/>
    <cellStyle name="Linked Cell 7 3" xfId="41761" xr:uid="{00000000-0005-0000-0000-00009DA20000}"/>
    <cellStyle name="Linked Cell 7 3 2" xfId="41762" xr:uid="{00000000-0005-0000-0000-00009EA20000}"/>
    <cellStyle name="Linked Cell 7 3 2 2" xfId="41763" xr:uid="{00000000-0005-0000-0000-00009FA20000}"/>
    <cellStyle name="Linked Cell 7 3 2_Essbase BS Tax Accounts EOY" xfId="41764" xr:uid="{00000000-0005-0000-0000-0000A0A20000}"/>
    <cellStyle name="Linked Cell 7 3 3" xfId="41765" xr:uid="{00000000-0005-0000-0000-0000A1A20000}"/>
    <cellStyle name="Linked Cell 7 3_Essbase BS Tax Accounts EOY" xfId="41766" xr:uid="{00000000-0005-0000-0000-0000A2A20000}"/>
    <cellStyle name="Linked Cell 7 4" xfId="41767" xr:uid="{00000000-0005-0000-0000-0000A3A20000}"/>
    <cellStyle name="Linked Cell 7 4 2" xfId="41768" xr:uid="{00000000-0005-0000-0000-0000A4A20000}"/>
    <cellStyle name="Linked Cell 7 4_Essbase BS Tax Accounts EOY" xfId="41769" xr:uid="{00000000-0005-0000-0000-0000A5A20000}"/>
    <cellStyle name="Linked Cell 7 5" xfId="41770" xr:uid="{00000000-0005-0000-0000-0000A6A20000}"/>
    <cellStyle name="Linked Cell 7_Essbase BS Tax Accounts EOY" xfId="41771" xr:uid="{00000000-0005-0000-0000-0000A7A20000}"/>
    <cellStyle name="Linked Cell 70" xfId="41772" xr:uid="{00000000-0005-0000-0000-0000A8A20000}"/>
    <cellStyle name="Linked Cell 71" xfId="41773" xr:uid="{00000000-0005-0000-0000-0000A9A20000}"/>
    <cellStyle name="Linked Cell 72" xfId="41774" xr:uid="{00000000-0005-0000-0000-0000AAA20000}"/>
    <cellStyle name="Linked Cell 73" xfId="41775" xr:uid="{00000000-0005-0000-0000-0000ABA20000}"/>
    <cellStyle name="Linked Cell 74" xfId="41776" xr:uid="{00000000-0005-0000-0000-0000ACA20000}"/>
    <cellStyle name="Linked Cell 75" xfId="41777" xr:uid="{00000000-0005-0000-0000-0000ADA20000}"/>
    <cellStyle name="Linked Cell 76" xfId="41778" xr:uid="{00000000-0005-0000-0000-0000AEA20000}"/>
    <cellStyle name="Linked Cell 77" xfId="41779" xr:uid="{00000000-0005-0000-0000-0000AFA20000}"/>
    <cellStyle name="Linked Cell 78" xfId="41780" xr:uid="{00000000-0005-0000-0000-0000B0A20000}"/>
    <cellStyle name="Linked Cell 79" xfId="41781" xr:uid="{00000000-0005-0000-0000-0000B1A20000}"/>
    <cellStyle name="Linked Cell 8" xfId="41782" xr:uid="{00000000-0005-0000-0000-0000B2A20000}"/>
    <cellStyle name="Linked Cell 8 2" xfId="41783" xr:uid="{00000000-0005-0000-0000-0000B3A20000}"/>
    <cellStyle name="Linked Cell 8 2 2" xfId="41784" xr:uid="{00000000-0005-0000-0000-0000B4A20000}"/>
    <cellStyle name="Linked Cell 8 2 2 2" xfId="41785" xr:uid="{00000000-0005-0000-0000-0000B5A20000}"/>
    <cellStyle name="Linked Cell 8 2 2_Essbase BS Tax Accounts EOY" xfId="41786" xr:uid="{00000000-0005-0000-0000-0000B6A20000}"/>
    <cellStyle name="Linked Cell 8 2 3" xfId="41787" xr:uid="{00000000-0005-0000-0000-0000B7A20000}"/>
    <cellStyle name="Linked Cell 8 2_Essbase BS Tax Accounts EOY" xfId="41788" xr:uid="{00000000-0005-0000-0000-0000B8A20000}"/>
    <cellStyle name="Linked Cell 8 3" xfId="41789" xr:uid="{00000000-0005-0000-0000-0000B9A20000}"/>
    <cellStyle name="Linked Cell 8 3 2" xfId="41790" xr:uid="{00000000-0005-0000-0000-0000BAA20000}"/>
    <cellStyle name="Linked Cell 8 3 2 2" xfId="41791" xr:uid="{00000000-0005-0000-0000-0000BBA20000}"/>
    <cellStyle name="Linked Cell 8 3 2_Essbase BS Tax Accounts EOY" xfId="41792" xr:uid="{00000000-0005-0000-0000-0000BCA20000}"/>
    <cellStyle name="Linked Cell 8 3 3" xfId="41793" xr:uid="{00000000-0005-0000-0000-0000BDA20000}"/>
    <cellStyle name="Linked Cell 8 3_Essbase BS Tax Accounts EOY" xfId="41794" xr:uid="{00000000-0005-0000-0000-0000BEA20000}"/>
    <cellStyle name="Linked Cell 8 4" xfId="41795" xr:uid="{00000000-0005-0000-0000-0000BFA20000}"/>
    <cellStyle name="Linked Cell 8 4 2" xfId="41796" xr:uid="{00000000-0005-0000-0000-0000C0A20000}"/>
    <cellStyle name="Linked Cell 8 4_Essbase BS Tax Accounts EOY" xfId="41797" xr:uid="{00000000-0005-0000-0000-0000C1A20000}"/>
    <cellStyle name="Linked Cell 8 5" xfId="41798" xr:uid="{00000000-0005-0000-0000-0000C2A20000}"/>
    <cellStyle name="Linked Cell 8_Essbase BS Tax Accounts EOY" xfId="41799" xr:uid="{00000000-0005-0000-0000-0000C3A20000}"/>
    <cellStyle name="Linked Cell 80" xfId="41800" xr:uid="{00000000-0005-0000-0000-0000C4A20000}"/>
    <cellStyle name="Linked Cell 81" xfId="41801" xr:uid="{00000000-0005-0000-0000-0000C5A20000}"/>
    <cellStyle name="Linked Cell 82" xfId="41802" xr:uid="{00000000-0005-0000-0000-0000C6A20000}"/>
    <cellStyle name="Linked Cell 83" xfId="41803" xr:uid="{00000000-0005-0000-0000-0000C7A20000}"/>
    <cellStyle name="Linked Cell 84" xfId="41804" xr:uid="{00000000-0005-0000-0000-0000C8A20000}"/>
    <cellStyle name="Linked Cell 85" xfId="41805" xr:uid="{00000000-0005-0000-0000-0000C9A20000}"/>
    <cellStyle name="Linked Cell 86" xfId="41806" xr:uid="{00000000-0005-0000-0000-0000CAA20000}"/>
    <cellStyle name="Linked Cell 87" xfId="41807" xr:uid="{00000000-0005-0000-0000-0000CBA20000}"/>
    <cellStyle name="Linked Cell 88" xfId="41808" xr:uid="{00000000-0005-0000-0000-0000CCA20000}"/>
    <cellStyle name="Linked Cell 89" xfId="41809" xr:uid="{00000000-0005-0000-0000-0000CDA20000}"/>
    <cellStyle name="Linked Cell 9" xfId="41810" xr:uid="{00000000-0005-0000-0000-0000CEA20000}"/>
    <cellStyle name="Linked Cell 9 2" xfId="41811" xr:uid="{00000000-0005-0000-0000-0000CFA20000}"/>
    <cellStyle name="Linked Cell 9 2 2" xfId="41812" xr:uid="{00000000-0005-0000-0000-0000D0A20000}"/>
    <cellStyle name="Linked Cell 9 2 2 2" xfId="41813" xr:uid="{00000000-0005-0000-0000-0000D1A20000}"/>
    <cellStyle name="Linked Cell 9 2 2_Essbase BS Tax Accounts EOY" xfId="41814" xr:uid="{00000000-0005-0000-0000-0000D2A20000}"/>
    <cellStyle name="Linked Cell 9 2 3" xfId="41815" xr:uid="{00000000-0005-0000-0000-0000D3A20000}"/>
    <cellStyle name="Linked Cell 9 2_Essbase BS Tax Accounts EOY" xfId="41816" xr:uid="{00000000-0005-0000-0000-0000D4A20000}"/>
    <cellStyle name="Linked Cell 9 3" xfId="41817" xr:uid="{00000000-0005-0000-0000-0000D5A20000}"/>
    <cellStyle name="Linked Cell 9 3 2" xfId="41818" xr:uid="{00000000-0005-0000-0000-0000D6A20000}"/>
    <cellStyle name="Linked Cell 9 3 2 2" xfId="41819" xr:uid="{00000000-0005-0000-0000-0000D7A20000}"/>
    <cellStyle name="Linked Cell 9 3 2_Essbase BS Tax Accounts EOY" xfId="41820" xr:uid="{00000000-0005-0000-0000-0000D8A20000}"/>
    <cellStyle name="Linked Cell 9 3 3" xfId="41821" xr:uid="{00000000-0005-0000-0000-0000D9A20000}"/>
    <cellStyle name="Linked Cell 9 3_Essbase BS Tax Accounts EOY" xfId="41822" xr:uid="{00000000-0005-0000-0000-0000DAA20000}"/>
    <cellStyle name="Linked Cell 9 4" xfId="41823" xr:uid="{00000000-0005-0000-0000-0000DBA20000}"/>
    <cellStyle name="Linked Cell 9 4 2" xfId="41824" xr:uid="{00000000-0005-0000-0000-0000DCA20000}"/>
    <cellStyle name="Linked Cell 9 4_Essbase BS Tax Accounts EOY" xfId="41825" xr:uid="{00000000-0005-0000-0000-0000DDA20000}"/>
    <cellStyle name="Linked Cell 9 5" xfId="41826" xr:uid="{00000000-0005-0000-0000-0000DEA20000}"/>
    <cellStyle name="Linked Cell 9_Essbase BS Tax Accounts EOY" xfId="41827" xr:uid="{00000000-0005-0000-0000-0000DFA20000}"/>
    <cellStyle name="Linked Cell 90" xfId="41828" xr:uid="{00000000-0005-0000-0000-0000E0A20000}"/>
    <cellStyle name="Linked Cell 91" xfId="41829" xr:uid="{00000000-0005-0000-0000-0000E1A20000}"/>
    <cellStyle name="Linked Cell 92" xfId="41830" xr:uid="{00000000-0005-0000-0000-0000E2A20000}"/>
    <cellStyle name="Linked Cell 93" xfId="41831" xr:uid="{00000000-0005-0000-0000-0000E3A20000}"/>
    <cellStyle name="Linked Cell 94" xfId="41832" xr:uid="{00000000-0005-0000-0000-0000E4A20000}"/>
    <cellStyle name="Linked Cell 95" xfId="41833" xr:uid="{00000000-0005-0000-0000-0000E5A20000}"/>
    <cellStyle name="Linked Cell 96" xfId="41834" xr:uid="{00000000-0005-0000-0000-0000E6A20000}"/>
    <cellStyle name="Linked Cell 97" xfId="41835" xr:uid="{00000000-0005-0000-0000-0000E7A20000}"/>
    <cellStyle name="Linked Cell 98" xfId="41836" xr:uid="{00000000-0005-0000-0000-0000E8A20000}"/>
    <cellStyle name="Linked Cell 99" xfId="41837" xr:uid="{00000000-0005-0000-0000-0000E9A20000}"/>
    <cellStyle name="MCFMMBTU" xfId="41838" xr:uid="{00000000-0005-0000-0000-0000EAA20000}"/>
    <cellStyle name="Neutral" xfId="65" builtinId="28" customBuiltin="1"/>
    <cellStyle name="Neutral 10" xfId="41839" xr:uid="{00000000-0005-0000-0000-0000ECA20000}"/>
    <cellStyle name="Neutral 10 2" xfId="41840" xr:uid="{00000000-0005-0000-0000-0000EDA20000}"/>
    <cellStyle name="Neutral 10 2 2" xfId="41841" xr:uid="{00000000-0005-0000-0000-0000EEA20000}"/>
    <cellStyle name="Neutral 10 2 2 2" xfId="41842" xr:uid="{00000000-0005-0000-0000-0000EFA20000}"/>
    <cellStyle name="Neutral 10 2 2_Essbase BS Tax Accounts EOY" xfId="41843" xr:uid="{00000000-0005-0000-0000-0000F0A20000}"/>
    <cellStyle name="Neutral 10 2 3" xfId="41844" xr:uid="{00000000-0005-0000-0000-0000F1A20000}"/>
    <cellStyle name="Neutral 10 2_Essbase BS Tax Accounts EOY" xfId="41845" xr:uid="{00000000-0005-0000-0000-0000F2A20000}"/>
    <cellStyle name="Neutral 10 3" xfId="41846" xr:uid="{00000000-0005-0000-0000-0000F3A20000}"/>
    <cellStyle name="Neutral 10 3 2" xfId="41847" xr:uid="{00000000-0005-0000-0000-0000F4A20000}"/>
    <cellStyle name="Neutral 10 3 2 2" xfId="41848" xr:uid="{00000000-0005-0000-0000-0000F5A20000}"/>
    <cellStyle name="Neutral 10 3 2_Essbase BS Tax Accounts EOY" xfId="41849" xr:uid="{00000000-0005-0000-0000-0000F6A20000}"/>
    <cellStyle name="Neutral 10 3 3" xfId="41850" xr:uid="{00000000-0005-0000-0000-0000F7A20000}"/>
    <cellStyle name="Neutral 10 3_Essbase BS Tax Accounts EOY" xfId="41851" xr:uid="{00000000-0005-0000-0000-0000F8A20000}"/>
    <cellStyle name="Neutral 10 4" xfId="41852" xr:uid="{00000000-0005-0000-0000-0000F9A20000}"/>
    <cellStyle name="Neutral 10 4 2" xfId="41853" xr:uid="{00000000-0005-0000-0000-0000FAA20000}"/>
    <cellStyle name="Neutral 10 4_Essbase BS Tax Accounts EOY" xfId="41854" xr:uid="{00000000-0005-0000-0000-0000FBA20000}"/>
    <cellStyle name="Neutral 10 5" xfId="41855" xr:uid="{00000000-0005-0000-0000-0000FCA20000}"/>
    <cellStyle name="Neutral 10_Essbase BS Tax Accounts EOY" xfId="41856" xr:uid="{00000000-0005-0000-0000-0000FDA20000}"/>
    <cellStyle name="Neutral 100" xfId="41857" xr:uid="{00000000-0005-0000-0000-0000FEA20000}"/>
    <cellStyle name="Neutral 101" xfId="41858" xr:uid="{00000000-0005-0000-0000-0000FFA20000}"/>
    <cellStyle name="Neutral 102" xfId="41859" xr:uid="{00000000-0005-0000-0000-000000A30000}"/>
    <cellStyle name="Neutral 103" xfId="41860" xr:uid="{00000000-0005-0000-0000-000001A30000}"/>
    <cellStyle name="Neutral 104" xfId="41861" xr:uid="{00000000-0005-0000-0000-000002A30000}"/>
    <cellStyle name="Neutral 105" xfId="41862" xr:uid="{00000000-0005-0000-0000-000003A30000}"/>
    <cellStyle name="Neutral 106" xfId="41863" xr:uid="{00000000-0005-0000-0000-000004A30000}"/>
    <cellStyle name="Neutral 107" xfId="41864" xr:uid="{00000000-0005-0000-0000-000005A30000}"/>
    <cellStyle name="Neutral 108" xfId="41865" xr:uid="{00000000-0005-0000-0000-000006A30000}"/>
    <cellStyle name="Neutral 109" xfId="41866" xr:uid="{00000000-0005-0000-0000-000007A30000}"/>
    <cellStyle name="Neutral 11" xfId="41867" xr:uid="{00000000-0005-0000-0000-000008A30000}"/>
    <cellStyle name="Neutral 11 2" xfId="41868" xr:uid="{00000000-0005-0000-0000-000009A30000}"/>
    <cellStyle name="Neutral 11 2 2" xfId="41869" xr:uid="{00000000-0005-0000-0000-00000AA30000}"/>
    <cellStyle name="Neutral 11 2 2 2" xfId="41870" xr:uid="{00000000-0005-0000-0000-00000BA30000}"/>
    <cellStyle name="Neutral 11 2 2_Essbase BS Tax Accounts EOY" xfId="41871" xr:uid="{00000000-0005-0000-0000-00000CA30000}"/>
    <cellStyle name="Neutral 11 2 3" xfId="41872" xr:uid="{00000000-0005-0000-0000-00000DA30000}"/>
    <cellStyle name="Neutral 11 2_Essbase BS Tax Accounts EOY" xfId="41873" xr:uid="{00000000-0005-0000-0000-00000EA30000}"/>
    <cellStyle name="Neutral 11 3" xfId="41874" xr:uid="{00000000-0005-0000-0000-00000FA30000}"/>
    <cellStyle name="Neutral 11 3 2" xfId="41875" xr:uid="{00000000-0005-0000-0000-000010A30000}"/>
    <cellStyle name="Neutral 11 3 2 2" xfId="41876" xr:uid="{00000000-0005-0000-0000-000011A30000}"/>
    <cellStyle name="Neutral 11 3 2_Essbase BS Tax Accounts EOY" xfId="41877" xr:uid="{00000000-0005-0000-0000-000012A30000}"/>
    <cellStyle name="Neutral 11 3 3" xfId="41878" xr:uid="{00000000-0005-0000-0000-000013A30000}"/>
    <cellStyle name="Neutral 11 3_Essbase BS Tax Accounts EOY" xfId="41879" xr:uid="{00000000-0005-0000-0000-000014A30000}"/>
    <cellStyle name="Neutral 11 4" xfId="41880" xr:uid="{00000000-0005-0000-0000-000015A30000}"/>
    <cellStyle name="Neutral 11 4 2" xfId="41881" xr:uid="{00000000-0005-0000-0000-000016A30000}"/>
    <cellStyle name="Neutral 11 4_Essbase BS Tax Accounts EOY" xfId="41882" xr:uid="{00000000-0005-0000-0000-000017A30000}"/>
    <cellStyle name="Neutral 11 5" xfId="41883" xr:uid="{00000000-0005-0000-0000-000018A30000}"/>
    <cellStyle name="Neutral 11_Essbase BS Tax Accounts EOY" xfId="41884" xr:uid="{00000000-0005-0000-0000-000019A30000}"/>
    <cellStyle name="Neutral 110" xfId="41885" xr:uid="{00000000-0005-0000-0000-00001AA30000}"/>
    <cellStyle name="Neutral 12" xfId="41886" xr:uid="{00000000-0005-0000-0000-00001BA30000}"/>
    <cellStyle name="Neutral 12 2" xfId="41887" xr:uid="{00000000-0005-0000-0000-00001CA30000}"/>
    <cellStyle name="Neutral 12 2 2" xfId="41888" xr:uid="{00000000-0005-0000-0000-00001DA30000}"/>
    <cellStyle name="Neutral 12 2 2 2" xfId="41889" xr:uid="{00000000-0005-0000-0000-00001EA30000}"/>
    <cellStyle name="Neutral 12 2 2_Essbase BS Tax Accounts EOY" xfId="41890" xr:uid="{00000000-0005-0000-0000-00001FA30000}"/>
    <cellStyle name="Neutral 12 2 3" xfId="41891" xr:uid="{00000000-0005-0000-0000-000020A30000}"/>
    <cellStyle name="Neutral 12 2_Essbase BS Tax Accounts EOY" xfId="41892" xr:uid="{00000000-0005-0000-0000-000021A30000}"/>
    <cellStyle name="Neutral 12 3" xfId="41893" xr:uid="{00000000-0005-0000-0000-000022A30000}"/>
    <cellStyle name="Neutral 12 3 2" xfId="41894" xr:uid="{00000000-0005-0000-0000-000023A30000}"/>
    <cellStyle name="Neutral 12 3 2 2" xfId="41895" xr:uid="{00000000-0005-0000-0000-000024A30000}"/>
    <cellStyle name="Neutral 12 3 2_Essbase BS Tax Accounts EOY" xfId="41896" xr:uid="{00000000-0005-0000-0000-000025A30000}"/>
    <cellStyle name="Neutral 12 3 3" xfId="41897" xr:uid="{00000000-0005-0000-0000-000026A30000}"/>
    <cellStyle name="Neutral 12 3_Essbase BS Tax Accounts EOY" xfId="41898" xr:uid="{00000000-0005-0000-0000-000027A30000}"/>
    <cellStyle name="Neutral 12 4" xfId="41899" xr:uid="{00000000-0005-0000-0000-000028A30000}"/>
    <cellStyle name="Neutral 12 4 2" xfId="41900" xr:uid="{00000000-0005-0000-0000-000029A30000}"/>
    <cellStyle name="Neutral 12 4_Essbase BS Tax Accounts EOY" xfId="41901" xr:uid="{00000000-0005-0000-0000-00002AA30000}"/>
    <cellStyle name="Neutral 12 5" xfId="41902" xr:uid="{00000000-0005-0000-0000-00002BA30000}"/>
    <cellStyle name="Neutral 12_Essbase BS Tax Accounts EOY" xfId="41903" xr:uid="{00000000-0005-0000-0000-00002CA30000}"/>
    <cellStyle name="Neutral 13" xfId="41904" xr:uid="{00000000-0005-0000-0000-00002DA30000}"/>
    <cellStyle name="Neutral 13 2" xfId="41905" xr:uid="{00000000-0005-0000-0000-00002EA30000}"/>
    <cellStyle name="Neutral 13 2 2" xfId="41906" xr:uid="{00000000-0005-0000-0000-00002FA30000}"/>
    <cellStyle name="Neutral 13 2 2 2" xfId="41907" xr:uid="{00000000-0005-0000-0000-000030A30000}"/>
    <cellStyle name="Neutral 13 2 2_Essbase BS Tax Accounts EOY" xfId="41908" xr:uid="{00000000-0005-0000-0000-000031A30000}"/>
    <cellStyle name="Neutral 13 2 3" xfId="41909" xr:uid="{00000000-0005-0000-0000-000032A30000}"/>
    <cellStyle name="Neutral 13 2_Essbase BS Tax Accounts EOY" xfId="41910" xr:uid="{00000000-0005-0000-0000-000033A30000}"/>
    <cellStyle name="Neutral 13 3" xfId="41911" xr:uid="{00000000-0005-0000-0000-000034A30000}"/>
    <cellStyle name="Neutral 13 3 2" xfId="41912" xr:uid="{00000000-0005-0000-0000-000035A30000}"/>
    <cellStyle name="Neutral 13 3 2 2" xfId="41913" xr:uid="{00000000-0005-0000-0000-000036A30000}"/>
    <cellStyle name="Neutral 13 3 2_Essbase BS Tax Accounts EOY" xfId="41914" xr:uid="{00000000-0005-0000-0000-000037A30000}"/>
    <cellStyle name="Neutral 13 3 3" xfId="41915" xr:uid="{00000000-0005-0000-0000-000038A30000}"/>
    <cellStyle name="Neutral 13 3_Essbase BS Tax Accounts EOY" xfId="41916" xr:uid="{00000000-0005-0000-0000-000039A30000}"/>
    <cellStyle name="Neutral 13 4" xfId="41917" xr:uid="{00000000-0005-0000-0000-00003AA30000}"/>
    <cellStyle name="Neutral 13 4 2" xfId="41918" xr:uid="{00000000-0005-0000-0000-00003BA30000}"/>
    <cellStyle name="Neutral 13 4_Essbase BS Tax Accounts EOY" xfId="41919" xr:uid="{00000000-0005-0000-0000-00003CA30000}"/>
    <cellStyle name="Neutral 13 5" xfId="41920" xr:uid="{00000000-0005-0000-0000-00003DA30000}"/>
    <cellStyle name="Neutral 13_Essbase BS Tax Accounts EOY" xfId="41921" xr:uid="{00000000-0005-0000-0000-00003EA30000}"/>
    <cellStyle name="Neutral 14" xfId="41922" xr:uid="{00000000-0005-0000-0000-00003FA30000}"/>
    <cellStyle name="Neutral 14 2" xfId="41923" xr:uid="{00000000-0005-0000-0000-000040A30000}"/>
    <cellStyle name="Neutral 14 2 2" xfId="41924" xr:uid="{00000000-0005-0000-0000-000041A30000}"/>
    <cellStyle name="Neutral 14 2 2 2" xfId="41925" xr:uid="{00000000-0005-0000-0000-000042A30000}"/>
    <cellStyle name="Neutral 14 2 2_Essbase BS Tax Accounts EOY" xfId="41926" xr:uid="{00000000-0005-0000-0000-000043A30000}"/>
    <cellStyle name="Neutral 14 2 3" xfId="41927" xr:uid="{00000000-0005-0000-0000-000044A30000}"/>
    <cellStyle name="Neutral 14 2_Essbase BS Tax Accounts EOY" xfId="41928" xr:uid="{00000000-0005-0000-0000-000045A30000}"/>
    <cellStyle name="Neutral 14 3" xfId="41929" xr:uid="{00000000-0005-0000-0000-000046A30000}"/>
    <cellStyle name="Neutral 14 3 2" xfId="41930" xr:uid="{00000000-0005-0000-0000-000047A30000}"/>
    <cellStyle name="Neutral 14 3 2 2" xfId="41931" xr:uid="{00000000-0005-0000-0000-000048A30000}"/>
    <cellStyle name="Neutral 14 3 2_Essbase BS Tax Accounts EOY" xfId="41932" xr:uid="{00000000-0005-0000-0000-000049A30000}"/>
    <cellStyle name="Neutral 14 3 3" xfId="41933" xr:uid="{00000000-0005-0000-0000-00004AA30000}"/>
    <cellStyle name="Neutral 14 3_Essbase BS Tax Accounts EOY" xfId="41934" xr:uid="{00000000-0005-0000-0000-00004BA30000}"/>
    <cellStyle name="Neutral 14 4" xfId="41935" xr:uid="{00000000-0005-0000-0000-00004CA30000}"/>
    <cellStyle name="Neutral 14 4 2" xfId="41936" xr:uid="{00000000-0005-0000-0000-00004DA30000}"/>
    <cellStyle name="Neutral 14 4_Essbase BS Tax Accounts EOY" xfId="41937" xr:uid="{00000000-0005-0000-0000-00004EA30000}"/>
    <cellStyle name="Neutral 14 5" xfId="41938" xr:uid="{00000000-0005-0000-0000-00004FA30000}"/>
    <cellStyle name="Neutral 14_Essbase BS Tax Accounts EOY" xfId="41939" xr:uid="{00000000-0005-0000-0000-000050A30000}"/>
    <cellStyle name="Neutral 15" xfId="41940" xr:uid="{00000000-0005-0000-0000-000051A30000}"/>
    <cellStyle name="Neutral 15 2" xfId="41941" xr:uid="{00000000-0005-0000-0000-000052A30000}"/>
    <cellStyle name="Neutral 15 2 2" xfId="41942" xr:uid="{00000000-0005-0000-0000-000053A30000}"/>
    <cellStyle name="Neutral 15 2 2 2" xfId="41943" xr:uid="{00000000-0005-0000-0000-000054A30000}"/>
    <cellStyle name="Neutral 15 2 2_Essbase BS Tax Accounts EOY" xfId="41944" xr:uid="{00000000-0005-0000-0000-000055A30000}"/>
    <cellStyle name="Neutral 15 2 3" xfId="41945" xr:uid="{00000000-0005-0000-0000-000056A30000}"/>
    <cellStyle name="Neutral 15 2_Essbase BS Tax Accounts EOY" xfId="41946" xr:uid="{00000000-0005-0000-0000-000057A30000}"/>
    <cellStyle name="Neutral 15 3" xfId="41947" xr:uid="{00000000-0005-0000-0000-000058A30000}"/>
    <cellStyle name="Neutral 15 3 2" xfId="41948" xr:uid="{00000000-0005-0000-0000-000059A30000}"/>
    <cellStyle name="Neutral 15 3 2 2" xfId="41949" xr:uid="{00000000-0005-0000-0000-00005AA30000}"/>
    <cellStyle name="Neutral 15 3 2_Essbase BS Tax Accounts EOY" xfId="41950" xr:uid="{00000000-0005-0000-0000-00005BA30000}"/>
    <cellStyle name="Neutral 15 3 3" xfId="41951" xr:uid="{00000000-0005-0000-0000-00005CA30000}"/>
    <cellStyle name="Neutral 15 3_Essbase BS Tax Accounts EOY" xfId="41952" xr:uid="{00000000-0005-0000-0000-00005DA30000}"/>
    <cellStyle name="Neutral 15 4" xfId="41953" xr:uid="{00000000-0005-0000-0000-00005EA30000}"/>
    <cellStyle name="Neutral 15 4 2" xfId="41954" xr:uid="{00000000-0005-0000-0000-00005FA30000}"/>
    <cellStyle name="Neutral 15 4_Essbase BS Tax Accounts EOY" xfId="41955" xr:uid="{00000000-0005-0000-0000-000060A30000}"/>
    <cellStyle name="Neutral 15 5" xfId="41956" xr:uid="{00000000-0005-0000-0000-000061A30000}"/>
    <cellStyle name="Neutral 15_Essbase BS Tax Accounts EOY" xfId="41957" xr:uid="{00000000-0005-0000-0000-000062A30000}"/>
    <cellStyle name="Neutral 16" xfId="41958" xr:uid="{00000000-0005-0000-0000-000063A30000}"/>
    <cellStyle name="Neutral 16 2" xfId="41959" xr:uid="{00000000-0005-0000-0000-000064A30000}"/>
    <cellStyle name="Neutral 16 2 2" xfId="41960" xr:uid="{00000000-0005-0000-0000-000065A30000}"/>
    <cellStyle name="Neutral 16 2 2 2" xfId="41961" xr:uid="{00000000-0005-0000-0000-000066A30000}"/>
    <cellStyle name="Neutral 16 2 2_Essbase BS Tax Accounts EOY" xfId="41962" xr:uid="{00000000-0005-0000-0000-000067A30000}"/>
    <cellStyle name="Neutral 16 2 3" xfId="41963" xr:uid="{00000000-0005-0000-0000-000068A30000}"/>
    <cellStyle name="Neutral 16 2_Essbase BS Tax Accounts EOY" xfId="41964" xr:uid="{00000000-0005-0000-0000-000069A30000}"/>
    <cellStyle name="Neutral 16 3" xfId="41965" xr:uid="{00000000-0005-0000-0000-00006AA30000}"/>
    <cellStyle name="Neutral 16 3 2" xfId="41966" xr:uid="{00000000-0005-0000-0000-00006BA30000}"/>
    <cellStyle name="Neutral 16 3 2 2" xfId="41967" xr:uid="{00000000-0005-0000-0000-00006CA30000}"/>
    <cellStyle name="Neutral 16 3 2_Essbase BS Tax Accounts EOY" xfId="41968" xr:uid="{00000000-0005-0000-0000-00006DA30000}"/>
    <cellStyle name="Neutral 16 3 3" xfId="41969" xr:uid="{00000000-0005-0000-0000-00006EA30000}"/>
    <cellStyle name="Neutral 16 3_Essbase BS Tax Accounts EOY" xfId="41970" xr:uid="{00000000-0005-0000-0000-00006FA30000}"/>
    <cellStyle name="Neutral 16 4" xfId="41971" xr:uid="{00000000-0005-0000-0000-000070A30000}"/>
    <cellStyle name="Neutral 16 4 2" xfId="41972" xr:uid="{00000000-0005-0000-0000-000071A30000}"/>
    <cellStyle name="Neutral 16 4_Essbase BS Tax Accounts EOY" xfId="41973" xr:uid="{00000000-0005-0000-0000-000072A30000}"/>
    <cellStyle name="Neutral 16 5" xfId="41974" xr:uid="{00000000-0005-0000-0000-000073A30000}"/>
    <cellStyle name="Neutral 16_Essbase BS Tax Accounts EOY" xfId="41975" xr:uid="{00000000-0005-0000-0000-000074A30000}"/>
    <cellStyle name="Neutral 17" xfId="41976" xr:uid="{00000000-0005-0000-0000-000075A30000}"/>
    <cellStyle name="Neutral 17 2" xfId="41977" xr:uid="{00000000-0005-0000-0000-000076A30000}"/>
    <cellStyle name="Neutral 17 2 2" xfId="41978" xr:uid="{00000000-0005-0000-0000-000077A30000}"/>
    <cellStyle name="Neutral 17 2 2 2" xfId="41979" xr:uid="{00000000-0005-0000-0000-000078A30000}"/>
    <cellStyle name="Neutral 17 2 2_Essbase BS Tax Accounts EOY" xfId="41980" xr:uid="{00000000-0005-0000-0000-000079A30000}"/>
    <cellStyle name="Neutral 17 2 3" xfId="41981" xr:uid="{00000000-0005-0000-0000-00007AA30000}"/>
    <cellStyle name="Neutral 17 2_Essbase BS Tax Accounts EOY" xfId="41982" xr:uid="{00000000-0005-0000-0000-00007BA30000}"/>
    <cellStyle name="Neutral 17 3" xfId="41983" xr:uid="{00000000-0005-0000-0000-00007CA30000}"/>
    <cellStyle name="Neutral 17 3 2" xfId="41984" xr:uid="{00000000-0005-0000-0000-00007DA30000}"/>
    <cellStyle name="Neutral 17 3 2 2" xfId="41985" xr:uid="{00000000-0005-0000-0000-00007EA30000}"/>
    <cellStyle name="Neutral 17 3 2_Essbase BS Tax Accounts EOY" xfId="41986" xr:uid="{00000000-0005-0000-0000-00007FA30000}"/>
    <cellStyle name="Neutral 17 3 3" xfId="41987" xr:uid="{00000000-0005-0000-0000-000080A30000}"/>
    <cellStyle name="Neutral 17 3_Essbase BS Tax Accounts EOY" xfId="41988" xr:uid="{00000000-0005-0000-0000-000081A30000}"/>
    <cellStyle name="Neutral 17 4" xfId="41989" xr:uid="{00000000-0005-0000-0000-000082A30000}"/>
    <cellStyle name="Neutral 17 4 2" xfId="41990" xr:uid="{00000000-0005-0000-0000-000083A30000}"/>
    <cellStyle name="Neutral 17 4_Essbase BS Tax Accounts EOY" xfId="41991" xr:uid="{00000000-0005-0000-0000-000084A30000}"/>
    <cellStyle name="Neutral 17 5" xfId="41992" xr:uid="{00000000-0005-0000-0000-000085A30000}"/>
    <cellStyle name="Neutral 17_Essbase BS Tax Accounts EOY" xfId="41993" xr:uid="{00000000-0005-0000-0000-000086A30000}"/>
    <cellStyle name="Neutral 18" xfId="41994" xr:uid="{00000000-0005-0000-0000-000087A30000}"/>
    <cellStyle name="Neutral 18 2" xfId="41995" xr:uid="{00000000-0005-0000-0000-000088A30000}"/>
    <cellStyle name="Neutral 18 2 2" xfId="41996" xr:uid="{00000000-0005-0000-0000-000089A30000}"/>
    <cellStyle name="Neutral 18 2 2 2" xfId="41997" xr:uid="{00000000-0005-0000-0000-00008AA30000}"/>
    <cellStyle name="Neutral 18 2 2_Essbase BS Tax Accounts EOY" xfId="41998" xr:uid="{00000000-0005-0000-0000-00008BA30000}"/>
    <cellStyle name="Neutral 18 2 3" xfId="41999" xr:uid="{00000000-0005-0000-0000-00008CA30000}"/>
    <cellStyle name="Neutral 18 2_Essbase BS Tax Accounts EOY" xfId="42000" xr:uid="{00000000-0005-0000-0000-00008DA30000}"/>
    <cellStyle name="Neutral 18 3" xfId="42001" xr:uid="{00000000-0005-0000-0000-00008EA30000}"/>
    <cellStyle name="Neutral 18 3 2" xfId="42002" xr:uid="{00000000-0005-0000-0000-00008FA30000}"/>
    <cellStyle name="Neutral 18 3 2 2" xfId="42003" xr:uid="{00000000-0005-0000-0000-000090A30000}"/>
    <cellStyle name="Neutral 18 3 2_Essbase BS Tax Accounts EOY" xfId="42004" xr:uid="{00000000-0005-0000-0000-000091A30000}"/>
    <cellStyle name="Neutral 18 3 3" xfId="42005" xr:uid="{00000000-0005-0000-0000-000092A30000}"/>
    <cellStyle name="Neutral 18 3_Essbase BS Tax Accounts EOY" xfId="42006" xr:uid="{00000000-0005-0000-0000-000093A30000}"/>
    <cellStyle name="Neutral 18 4" xfId="42007" xr:uid="{00000000-0005-0000-0000-000094A30000}"/>
    <cellStyle name="Neutral 18 4 2" xfId="42008" xr:uid="{00000000-0005-0000-0000-000095A30000}"/>
    <cellStyle name="Neutral 18 4_Essbase BS Tax Accounts EOY" xfId="42009" xr:uid="{00000000-0005-0000-0000-000096A30000}"/>
    <cellStyle name="Neutral 18 5" xfId="42010" xr:uid="{00000000-0005-0000-0000-000097A30000}"/>
    <cellStyle name="Neutral 18_Essbase BS Tax Accounts EOY" xfId="42011" xr:uid="{00000000-0005-0000-0000-000098A30000}"/>
    <cellStyle name="Neutral 19" xfId="42012" xr:uid="{00000000-0005-0000-0000-000099A30000}"/>
    <cellStyle name="Neutral 19 2" xfId="42013" xr:uid="{00000000-0005-0000-0000-00009AA30000}"/>
    <cellStyle name="Neutral 19 2 2" xfId="42014" xr:uid="{00000000-0005-0000-0000-00009BA30000}"/>
    <cellStyle name="Neutral 19 2 2 2" xfId="42015" xr:uid="{00000000-0005-0000-0000-00009CA30000}"/>
    <cellStyle name="Neutral 19 2 2_Essbase BS Tax Accounts EOY" xfId="42016" xr:uid="{00000000-0005-0000-0000-00009DA30000}"/>
    <cellStyle name="Neutral 19 2 3" xfId="42017" xr:uid="{00000000-0005-0000-0000-00009EA30000}"/>
    <cellStyle name="Neutral 19 2_Essbase BS Tax Accounts EOY" xfId="42018" xr:uid="{00000000-0005-0000-0000-00009FA30000}"/>
    <cellStyle name="Neutral 19 3" xfId="42019" xr:uid="{00000000-0005-0000-0000-0000A0A30000}"/>
    <cellStyle name="Neutral 19 3 2" xfId="42020" xr:uid="{00000000-0005-0000-0000-0000A1A30000}"/>
    <cellStyle name="Neutral 19 3 2 2" xfId="42021" xr:uid="{00000000-0005-0000-0000-0000A2A30000}"/>
    <cellStyle name="Neutral 19 3 2_Essbase BS Tax Accounts EOY" xfId="42022" xr:uid="{00000000-0005-0000-0000-0000A3A30000}"/>
    <cellStyle name="Neutral 19 3 3" xfId="42023" xr:uid="{00000000-0005-0000-0000-0000A4A30000}"/>
    <cellStyle name="Neutral 19 3_Essbase BS Tax Accounts EOY" xfId="42024" xr:uid="{00000000-0005-0000-0000-0000A5A30000}"/>
    <cellStyle name="Neutral 19 4" xfId="42025" xr:uid="{00000000-0005-0000-0000-0000A6A30000}"/>
    <cellStyle name="Neutral 19 4 2" xfId="42026" xr:uid="{00000000-0005-0000-0000-0000A7A30000}"/>
    <cellStyle name="Neutral 19 4_Essbase BS Tax Accounts EOY" xfId="42027" xr:uid="{00000000-0005-0000-0000-0000A8A30000}"/>
    <cellStyle name="Neutral 19 5" xfId="42028" xr:uid="{00000000-0005-0000-0000-0000A9A30000}"/>
    <cellStyle name="Neutral 19_Essbase BS Tax Accounts EOY" xfId="42029" xr:uid="{00000000-0005-0000-0000-0000AAA30000}"/>
    <cellStyle name="Neutral 2" xfId="42030" xr:uid="{00000000-0005-0000-0000-0000ABA30000}"/>
    <cellStyle name="Neutral 2 2" xfId="42031" xr:uid="{00000000-0005-0000-0000-0000ACA30000}"/>
    <cellStyle name="Neutral 2 2 2" xfId="42032" xr:uid="{00000000-0005-0000-0000-0000ADA30000}"/>
    <cellStyle name="Neutral 2 2 2 2" xfId="42033" xr:uid="{00000000-0005-0000-0000-0000AEA30000}"/>
    <cellStyle name="Neutral 2 2 2 2 2" xfId="42034" xr:uid="{00000000-0005-0000-0000-0000AFA30000}"/>
    <cellStyle name="Neutral 2 2 2 2_Essbase BS Tax Accounts EOY" xfId="42035" xr:uid="{00000000-0005-0000-0000-0000B0A30000}"/>
    <cellStyle name="Neutral 2 2 2 3" xfId="42036" xr:uid="{00000000-0005-0000-0000-0000B1A30000}"/>
    <cellStyle name="Neutral 2 2 2_Essbase BS Tax Accounts EOY" xfId="42037" xr:uid="{00000000-0005-0000-0000-0000B2A30000}"/>
    <cellStyle name="Neutral 2 2 3" xfId="42038" xr:uid="{00000000-0005-0000-0000-0000B3A30000}"/>
    <cellStyle name="Neutral 2 2 3 2" xfId="42039" xr:uid="{00000000-0005-0000-0000-0000B4A30000}"/>
    <cellStyle name="Neutral 2 2 3 2 2" xfId="42040" xr:uid="{00000000-0005-0000-0000-0000B5A30000}"/>
    <cellStyle name="Neutral 2 2 3 2_Essbase BS Tax Accounts EOY" xfId="42041" xr:uid="{00000000-0005-0000-0000-0000B6A30000}"/>
    <cellStyle name="Neutral 2 2 3 3" xfId="42042" xr:uid="{00000000-0005-0000-0000-0000B7A30000}"/>
    <cellStyle name="Neutral 2 2 3_Essbase BS Tax Accounts EOY" xfId="42043" xr:uid="{00000000-0005-0000-0000-0000B8A30000}"/>
    <cellStyle name="Neutral 2 2 4" xfId="42044" xr:uid="{00000000-0005-0000-0000-0000B9A30000}"/>
    <cellStyle name="Neutral 2 2 4 2" xfId="42045" xr:uid="{00000000-0005-0000-0000-0000BAA30000}"/>
    <cellStyle name="Neutral 2 2 4 2 2" xfId="42046" xr:uid="{00000000-0005-0000-0000-0000BBA30000}"/>
    <cellStyle name="Neutral 2 2 4 2_Essbase BS Tax Accounts EOY" xfId="42047" xr:uid="{00000000-0005-0000-0000-0000BCA30000}"/>
    <cellStyle name="Neutral 2 2 4_Essbase BS Tax Accounts EOY" xfId="42048" xr:uid="{00000000-0005-0000-0000-0000BDA30000}"/>
    <cellStyle name="Neutral 2 2 5" xfId="42049" xr:uid="{00000000-0005-0000-0000-0000BEA30000}"/>
    <cellStyle name="Neutral 2 2 5 2" xfId="42050" xr:uid="{00000000-0005-0000-0000-0000BFA30000}"/>
    <cellStyle name="Neutral 2 2 5_Essbase BS Tax Accounts EOY" xfId="42051" xr:uid="{00000000-0005-0000-0000-0000C0A30000}"/>
    <cellStyle name="Neutral 2 2 6" xfId="42052" xr:uid="{00000000-0005-0000-0000-0000C1A30000}"/>
    <cellStyle name="Neutral 2 2 7" xfId="42053" xr:uid="{00000000-0005-0000-0000-0000C2A30000}"/>
    <cellStyle name="Neutral 2 2 8" xfId="42054" xr:uid="{00000000-0005-0000-0000-0000C3A30000}"/>
    <cellStyle name="Neutral 2 2 9" xfId="42055" xr:uid="{00000000-0005-0000-0000-0000C4A30000}"/>
    <cellStyle name="Neutral 2 2_Basis Info" xfId="42056" xr:uid="{00000000-0005-0000-0000-0000C5A30000}"/>
    <cellStyle name="Neutral 2 3" xfId="42057" xr:uid="{00000000-0005-0000-0000-0000C6A30000}"/>
    <cellStyle name="Neutral 2 3 2" xfId="42058" xr:uid="{00000000-0005-0000-0000-0000C7A30000}"/>
    <cellStyle name="Neutral 2 3 2 2" xfId="42059" xr:uid="{00000000-0005-0000-0000-0000C8A30000}"/>
    <cellStyle name="Neutral 2 3 2 2 2" xfId="42060" xr:uid="{00000000-0005-0000-0000-0000C9A30000}"/>
    <cellStyle name="Neutral 2 3 2 2_Essbase BS Tax Accounts EOY" xfId="42061" xr:uid="{00000000-0005-0000-0000-0000CAA30000}"/>
    <cellStyle name="Neutral 2 3 2 3" xfId="42062" xr:uid="{00000000-0005-0000-0000-0000CBA30000}"/>
    <cellStyle name="Neutral 2 3 2_Essbase BS Tax Accounts EOY" xfId="42063" xr:uid="{00000000-0005-0000-0000-0000CCA30000}"/>
    <cellStyle name="Neutral 2 3 3" xfId="42064" xr:uid="{00000000-0005-0000-0000-0000CDA30000}"/>
    <cellStyle name="Neutral 2 3 3 2" xfId="42065" xr:uid="{00000000-0005-0000-0000-0000CEA30000}"/>
    <cellStyle name="Neutral 2 3 3 2 2" xfId="42066" xr:uid="{00000000-0005-0000-0000-0000CFA30000}"/>
    <cellStyle name="Neutral 2 3 3 2_Essbase BS Tax Accounts EOY" xfId="42067" xr:uid="{00000000-0005-0000-0000-0000D0A30000}"/>
    <cellStyle name="Neutral 2 3 3 3" xfId="42068" xr:uid="{00000000-0005-0000-0000-0000D1A30000}"/>
    <cellStyle name="Neutral 2 3 3_Essbase BS Tax Accounts EOY" xfId="42069" xr:uid="{00000000-0005-0000-0000-0000D2A30000}"/>
    <cellStyle name="Neutral 2 3 4" xfId="42070" xr:uid="{00000000-0005-0000-0000-0000D3A30000}"/>
    <cellStyle name="Neutral 2 3 4 2" xfId="42071" xr:uid="{00000000-0005-0000-0000-0000D4A30000}"/>
    <cellStyle name="Neutral 2 3 4 2 2" xfId="42072" xr:uid="{00000000-0005-0000-0000-0000D5A30000}"/>
    <cellStyle name="Neutral 2 3 4 2_Essbase BS Tax Accounts EOY" xfId="42073" xr:uid="{00000000-0005-0000-0000-0000D6A30000}"/>
    <cellStyle name="Neutral 2 3 4 3" xfId="42074" xr:uid="{00000000-0005-0000-0000-0000D7A30000}"/>
    <cellStyle name="Neutral 2 3 4 4" xfId="42075" xr:uid="{00000000-0005-0000-0000-0000D8A30000}"/>
    <cellStyle name="Neutral 2 3 4_Essbase BS Tax Accounts EOY" xfId="42076" xr:uid="{00000000-0005-0000-0000-0000D9A30000}"/>
    <cellStyle name="Neutral 2 3 5" xfId="42077" xr:uid="{00000000-0005-0000-0000-0000DAA30000}"/>
    <cellStyle name="Neutral 2 3 5 2" xfId="42078" xr:uid="{00000000-0005-0000-0000-0000DBA30000}"/>
    <cellStyle name="Neutral 2 3 5_Essbase BS Tax Accounts EOY" xfId="42079" xr:uid="{00000000-0005-0000-0000-0000DCA30000}"/>
    <cellStyle name="Neutral 2 3 6" xfId="42080" xr:uid="{00000000-0005-0000-0000-0000DDA30000}"/>
    <cellStyle name="Neutral 2 3 6 2" xfId="42081" xr:uid="{00000000-0005-0000-0000-0000DEA30000}"/>
    <cellStyle name="Neutral 2 3 6_Essbase BS Tax Accounts EOY" xfId="42082" xr:uid="{00000000-0005-0000-0000-0000DFA30000}"/>
    <cellStyle name="Neutral 2 3 7" xfId="42083" xr:uid="{00000000-0005-0000-0000-0000E0A30000}"/>
    <cellStyle name="Neutral 2 3 8" xfId="42084" xr:uid="{00000000-0005-0000-0000-0000E1A30000}"/>
    <cellStyle name="Neutral 2 3 9" xfId="42085" xr:uid="{00000000-0005-0000-0000-0000E2A30000}"/>
    <cellStyle name="Neutral 2 3_Basis Info" xfId="42086" xr:uid="{00000000-0005-0000-0000-0000E3A30000}"/>
    <cellStyle name="Neutral 2 4" xfId="42087" xr:uid="{00000000-0005-0000-0000-0000E4A30000}"/>
    <cellStyle name="Neutral 2 4 2" xfId="42088" xr:uid="{00000000-0005-0000-0000-0000E5A30000}"/>
    <cellStyle name="Neutral 2 4 2 2" xfId="42089" xr:uid="{00000000-0005-0000-0000-0000E6A30000}"/>
    <cellStyle name="Neutral 2 4 2_Essbase BS Tax Accounts EOY" xfId="42090" xr:uid="{00000000-0005-0000-0000-0000E7A30000}"/>
    <cellStyle name="Neutral 2 4 3" xfId="42091" xr:uid="{00000000-0005-0000-0000-0000E8A30000}"/>
    <cellStyle name="Neutral 2 4 4" xfId="42092" xr:uid="{00000000-0005-0000-0000-0000E9A30000}"/>
    <cellStyle name="Neutral 2 4_Essbase BS Tax Accounts EOY" xfId="42093" xr:uid="{00000000-0005-0000-0000-0000EAA30000}"/>
    <cellStyle name="Neutral 2 5" xfId="42094" xr:uid="{00000000-0005-0000-0000-0000EBA30000}"/>
    <cellStyle name="Neutral 2 5 2" xfId="42095" xr:uid="{00000000-0005-0000-0000-0000ECA30000}"/>
    <cellStyle name="Neutral 2 5 3" xfId="42096" xr:uid="{00000000-0005-0000-0000-0000EDA30000}"/>
    <cellStyle name="Neutral 2 5_Essbase BS Tax Accounts EOY" xfId="42097" xr:uid="{00000000-0005-0000-0000-0000EEA30000}"/>
    <cellStyle name="Neutral 2 6" xfId="42098" xr:uid="{00000000-0005-0000-0000-0000EFA30000}"/>
    <cellStyle name="Neutral 2 6 2" xfId="42099" xr:uid="{00000000-0005-0000-0000-0000F0A30000}"/>
    <cellStyle name="Neutral 2 7" xfId="42100" xr:uid="{00000000-0005-0000-0000-0000F1A30000}"/>
    <cellStyle name="Neutral 2 7 2" xfId="42101" xr:uid="{00000000-0005-0000-0000-0000F2A30000}"/>
    <cellStyle name="Neutral 2 8" xfId="42102" xr:uid="{00000000-0005-0000-0000-0000F3A30000}"/>
    <cellStyle name="Neutral 2 9" xfId="42103" xr:uid="{00000000-0005-0000-0000-0000F4A30000}"/>
    <cellStyle name="Neutral 2_10-1 BS" xfId="42104" xr:uid="{00000000-0005-0000-0000-0000F5A30000}"/>
    <cellStyle name="Neutral 20" xfId="42105" xr:uid="{00000000-0005-0000-0000-0000F6A30000}"/>
    <cellStyle name="Neutral 20 2" xfId="42106" xr:uid="{00000000-0005-0000-0000-0000F7A30000}"/>
    <cellStyle name="Neutral 20 2 2" xfId="42107" xr:uid="{00000000-0005-0000-0000-0000F8A30000}"/>
    <cellStyle name="Neutral 20 2 2 2" xfId="42108" xr:uid="{00000000-0005-0000-0000-0000F9A30000}"/>
    <cellStyle name="Neutral 20 2 2_Essbase BS Tax Accounts EOY" xfId="42109" xr:uid="{00000000-0005-0000-0000-0000FAA30000}"/>
    <cellStyle name="Neutral 20 2 3" xfId="42110" xr:uid="{00000000-0005-0000-0000-0000FBA30000}"/>
    <cellStyle name="Neutral 20 2_Essbase BS Tax Accounts EOY" xfId="42111" xr:uid="{00000000-0005-0000-0000-0000FCA30000}"/>
    <cellStyle name="Neutral 20 3" xfId="42112" xr:uid="{00000000-0005-0000-0000-0000FDA30000}"/>
    <cellStyle name="Neutral 20 3 2" xfId="42113" xr:uid="{00000000-0005-0000-0000-0000FEA30000}"/>
    <cellStyle name="Neutral 20 3 2 2" xfId="42114" xr:uid="{00000000-0005-0000-0000-0000FFA30000}"/>
    <cellStyle name="Neutral 20 3 2_Essbase BS Tax Accounts EOY" xfId="42115" xr:uid="{00000000-0005-0000-0000-000000A40000}"/>
    <cellStyle name="Neutral 20 3 3" xfId="42116" xr:uid="{00000000-0005-0000-0000-000001A40000}"/>
    <cellStyle name="Neutral 20 3_Essbase BS Tax Accounts EOY" xfId="42117" xr:uid="{00000000-0005-0000-0000-000002A40000}"/>
    <cellStyle name="Neutral 20 4" xfId="42118" xr:uid="{00000000-0005-0000-0000-000003A40000}"/>
    <cellStyle name="Neutral 20 4 2" xfId="42119" xr:uid="{00000000-0005-0000-0000-000004A40000}"/>
    <cellStyle name="Neutral 20 4_Essbase BS Tax Accounts EOY" xfId="42120" xr:uid="{00000000-0005-0000-0000-000005A40000}"/>
    <cellStyle name="Neutral 20 5" xfId="42121" xr:uid="{00000000-0005-0000-0000-000006A40000}"/>
    <cellStyle name="Neutral 20_Essbase BS Tax Accounts EOY" xfId="42122" xr:uid="{00000000-0005-0000-0000-000007A40000}"/>
    <cellStyle name="Neutral 21" xfId="42123" xr:uid="{00000000-0005-0000-0000-000008A40000}"/>
    <cellStyle name="Neutral 21 2" xfId="42124" xr:uid="{00000000-0005-0000-0000-000009A40000}"/>
    <cellStyle name="Neutral 21 2 2" xfId="42125" xr:uid="{00000000-0005-0000-0000-00000AA40000}"/>
    <cellStyle name="Neutral 21 2 2 2" xfId="42126" xr:uid="{00000000-0005-0000-0000-00000BA40000}"/>
    <cellStyle name="Neutral 21 2 2_Essbase BS Tax Accounts EOY" xfId="42127" xr:uid="{00000000-0005-0000-0000-00000CA40000}"/>
    <cellStyle name="Neutral 21 2 3" xfId="42128" xr:uid="{00000000-0005-0000-0000-00000DA40000}"/>
    <cellStyle name="Neutral 21 2_Essbase BS Tax Accounts EOY" xfId="42129" xr:uid="{00000000-0005-0000-0000-00000EA40000}"/>
    <cellStyle name="Neutral 21 3" xfId="42130" xr:uid="{00000000-0005-0000-0000-00000FA40000}"/>
    <cellStyle name="Neutral 21 3 2" xfId="42131" xr:uid="{00000000-0005-0000-0000-000010A40000}"/>
    <cellStyle name="Neutral 21 3 2 2" xfId="42132" xr:uid="{00000000-0005-0000-0000-000011A40000}"/>
    <cellStyle name="Neutral 21 3 2_Essbase BS Tax Accounts EOY" xfId="42133" xr:uid="{00000000-0005-0000-0000-000012A40000}"/>
    <cellStyle name="Neutral 21 3 3" xfId="42134" xr:uid="{00000000-0005-0000-0000-000013A40000}"/>
    <cellStyle name="Neutral 21 3_Essbase BS Tax Accounts EOY" xfId="42135" xr:uid="{00000000-0005-0000-0000-000014A40000}"/>
    <cellStyle name="Neutral 21 4" xfId="42136" xr:uid="{00000000-0005-0000-0000-000015A40000}"/>
    <cellStyle name="Neutral 21 4 2" xfId="42137" xr:uid="{00000000-0005-0000-0000-000016A40000}"/>
    <cellStyle name="Neutral 21 4_Essbase BS Tax Accounts EOY" xfId="42138" xr:uid="{00000000-0005-0000-0000-000017A40000}"/>
    <cellStyle name="Neutral 21 5" xfId="42139" xr:uid="{00000000-0005-0000-0000-000018A40000}"/>
    <cellStyle name="Neutral 21_Essbase BS Tax Accounts EOY" xfId="42140" xr:uid="{00000000-0005-0000-0000-000019A40000}"/>
    <cellStyle name="Neutral 22" xfId="42141" xr:uid="{00000000-0005-0000-0000-00001AA40000}"/>
    <cellStyle name="Neutral 22 2" xfId="42142" xr:uid="{00000000-0005-0000-0000-00001BA40000}"/>
    <cellStyle name="Neutral 22 2 2" xfId="42143" xr:uid="{00000000-0005-0000-0000-00001CA40000}"/>
    <cellStyle name="Neutral 22 2 2 2" xfId="42144" xr:uid="{00000000-0005-0000-0000-00001DA40000}"/>
    <cellStyle name="Neutral 22 2 2_Essbase BS Tax Accounts EOY" xfId="42145" xr:uid="{00000000-0005-0000-0000-00001EA40000}"/>
    <cellStyle name="Neutral 22 2 3" xfId="42146" xr:uid="{00000000-0005-0000-0000-00001FA40000}"/>
    <cellStyle name="Neutral 22 2_Essbase BS Tax Accounts EOY" xfId="42147" xr:uid="{00000000-0005-0000-0000-000020A40000}"/>
    <cellStyle name="Neutral 22 3" xfId="42148" xr:uid="{00000000-0005-0000-0000-000021A40000}"/>
    <cellStyle name="Neutral 22 3 2" xfId="42149" xr:uid="{00000000-0005-0000-0000-000022A40000}"/>
    <cellStyle name="Neutral 22 3 2 2" xfId="42150" xr:uid="{00000000-0005-0000-0000-000023A40000}"/>
    <cellStyle name="Neutral 22 3 2_Essbase BS Tax Accounts EOY" xfId="42151" xr:uid="{00000000-0005-0000-0000-000024A40000}"/>
    <cellStyle name="Neutral 22 3 3" xfId="42152" xr:uid="{00000000-0005-0000-0000-000025A40000}"/>
    <cellStyle name="Neutral 22 3_Essbase BS Tax Accounts EOY" xfId="42153" xr:uid="{00000000-0005-0000-0000-000026A40000}"/>
    <cellStyle name="Neutral 22 4" xfId="42154" xr:uid="{00000000-0005-0000-0000-000027A40000}"/>
    <cellStyle name="Neutral 22 4 2" xfId="42155" xr:uid="{00000000-0005-0000-0000-000028A40000}"/>
    <cellStyle name="Neutral 22 4_Essbase BS Tax Accounts EOY" xfId="42156" xr:uid="{00000000-0005-0000-0000-000029A40000}"/>
    <cellStyle name="Neutral 22 5" xfId="42157" xr:uid="{00000000-0005-0000-0000-00002AA40000}"/>
    <cellStyle name="Neutral 22_Essbase BS Tax Accounts EOY" xfId="42158" xr:uid="{00000000-0005-0000-0000-00002BA40000}"/>
    <cellStyle name="Neutral 23" xfId="42159" xr:uid="{00000000-0005-0000-0000-00002CA40000}"/>
    <cellStyle name="Neutral 23 2" xfId="42160" xr:uid="{00000000-0005-0000-0000-00002DA40000}"/>
    <cellStyle name="Neutral 23 2 2" xfId="42161" xr:uid="{00000000-0005-0000-0000-00002EA40000}"/>
    <cellStyle name="Neutral 23 2 2 2" xfId="42162" xr:uid="{00000000-0005-0000-0000-00002FA40000}"/>
    <cellStyle name="Neutral 23 2 2_Essbase BS Tax Accounts EOY" xfId="42163" xr:uid="{00000000-0005-0000-0000-000030A40000}"/>
    <cellStyle name="Neutral 23 2 3" xfId="42164" xr:uid="{00000000-0005-0000-0000-000031A40000}"/>
    <cellStyle name="Neutral 23 2_Essbase BS Tax Accounts EOY" xfId="42165" xr:uid="{00000000-0005-0000-0000-000032A40000}"/>
    <cellStyle name="Neutral 23 3" xfId="42166" xr:uid="{00000000-0005-0000-0000-000033A40000}"/>
    <cellStyle name="Neutral 23 3 2" xfId="42167" xr:uid="{00000000-0005-0000-0000-000034A40000}"/>
    <cellStyle name="Neutral 23 3 2 2" xfId="42168" xr:uid="{00000000-0005-0000-0000-000035A40000}"/>
    <cellStyle name="Neutral 23 3 2_Essbase BS Tax Accounts EOY" xfId="42169" xr:uid="{00000000-0005-0000-0000-000036A40000}"/>
    <cellStyle name="Neutral 23 3 3" xfId="42170" xr:uid="{00000000-0005-0000-0000-000037A40000}"/>
    <cellStyle name="Neutral 23 3_Essbase BS Tax Accounts EOY" xfId="42171" xr:uid="{00000000-0005-0000-0000-000038A40000}"/>
    <cellStyle name="Neutral 23 4" xfId="42172" xr:uid="{00000000-0005-0000-0000-000039A40000}"/>
    <cellStyle name="Neutral 23 4 2" xfId="42173" xr:uid="{00000000-0005-0000-0000-00003AA40000}"/>
    <cellStyle name="Neutral 23 4 2 2" xfId="42174" xr:uid="{00000000-0005-0000-0000-00003BA40000}"/>
    <cellStyle name="Neutral 23 4 2_Essbase BS Tax Accounts EOY" xfId="42175" xr:uid="{00000000-0005-0000-0000-00003CA40000}"/>
    <cellStyle name="Neutral 23 4 3" xfId="42176" xr:uid="{00000000-0005-0000-0000-00003DA40000}"/>
    <cellStyle name="Neutral 23 4_Essbase BS Tax Accounts EOY" xfId="42177" xr:uid="{00000000-0005-0000-0000-00003EA40000}"/>
    <cellStyle name="Neutral 23 5" xfId="42178" xr:uid="{00000000-0005-0000-0000-00003FA40000}"/>
    <cellStyle name="Neutral 23 5 2" xfId="42179" xr:uid="{00000000-0005-0000-0000-000040A40000}"/>
    <cellStyle name="Neutral 23 5_Essbase BS Tax Accounts EOY" xfId="42180" xr:uid="{00000000-0005-0000-0000-000041A40000}"/>
    <cellStyle name="Neutral 23 6" xfId="42181" xr:uid="{00000000-0005-0000-0000-000042A40000}"/>
    <cellStyle name="Neutral 23_Essbase BS Tax Accounts EOY" xfId="42182" xr:uid="{00000000-0005-0000-0000-000043A40000}"/>
    <cellStyle name="Neutral 24" xfId="42183" xr:uid="{00000000-0005-0000-0000-000044A40000}"/>
    <cellStyle name="Neutral 24 2" xfId="42184" xr:uid="{00000000-0005-0000-0000-000045A40000}"/>
    <cellStyle name="Neutral 24 2 2" xfId="42185" xr:uid="{00000000-0005-0000-0000-000046A40000}"/>
    <cellStyle name="Neutral 24 2 2 2" xfId="42186" xr:uid="{00000000-0005-0000-0000-000047A40000}"/>
    <cellStyle name="Neutral 24 2 2 2 2" xfId="42187" xr:uid="{00000000-0005-0000-0000-000048A40000}"/>
    <cellStyle name="Neutral 24 2 2 2_Essbase BS Tax Accounts EOY" xfId="42188" xr:uid="{00000000-0005-0000-0000-000049A40000}"/>
    <cellStyle name="Neutral 24 2 2_Essbase BS Tax Accounts EOY" xfId="42189" xr:uid="{00000000-0005-0000-0000-00004AA40000}"/>
    <cellStyle name="Neutral 24 2 3" xfId="42190" xr:uid="{00000000-0005-0000-0000-00004BA40000}"/>
    <cellStyle name="Neutral 24 2 3 2" xfId="42191" xr:uid="{00000000-0005-0000-0000-00004CA40000}"/>
    <cellStyle name="Neutral 24 2 3_Essbase BS Tax Accounts EOY" xfId="42192" xr:uid="{00000000-0005-0000-0000-00004DA40000}"/>
    <cellStyle name="Neutral 24 2 4" xfId="42193" xr:uid="{00000000-0005-0000-0000-00004EA40000}"/>
    <cellStyle name="Neutral 24 2 5" xfId="42194" xr:uid="{00000000-0005-0000-0000-00004FA40000}"/>
    <cellStyle name="Neutral 24 2 6" xfId="42195" xr:uid="{00000000-0005-0000-0000-000050A40000}"/>
    <cellStyle name="Neutral 24 2 7" xfId="42196" xr:uid="{00000000-0005-0000-0000-000051A40000}"/>
    <cellStyle name="Neutral 24 2 8" xfId="42197" xr:uid="{00000000-0005-0000-0000-000052A40000}"/>
    <cellStyle name="Neutral 24 2_Essbase BS Tax Accounts EOY" xfId="42198" xr:uid="{00000000-0005-0000-0000-000053A40000}"/>
    <cellStyle name="Neutral 24 3" xfId="42199" xr:uid="{00000000-0005-0000-0000-000054A40000}"/>
    <cellStyle name="Neutral 24 3 2" xfId="42200" xr:uid="{00000000-0005-0000-0000-000055A40000}"/>
    <cellStyle name="Neutral 24 3 2 2" xfId="42201" xr:uid="{00000000-0005-0000-0000-000056A40000}"/>
    <cellStyle name="Neutral 24 3 2_Essbase BS Tax Accounts EOY" xfId="42202" xr:uid="{00000000-0005-0000-0000-000057A40000}"/>
    <cellStyle name="Neutral 24 3 3" xfId="42203" xr:uid="{00000000-0005-0000-0000-000058A40000}"/>
    <cellStyle name="Neutral 24 3 4" xfId="42204" xr:uid="{00000000-0005-0000-0000-000059A40000}"/>
    <cellStyle name="Neutral 24 3_Essbase BS Tax Accounts EOY" xfId="42205" xr:uid="{00000000-0005-0000-0000-00005AA40000}"/>
    <cellStyle name="Neutral 24 4" xfId="42206" xr:uid="{00000000-0005-0000-0000-00005BA40000}"/>
    <cellStyle name="Neutral 24 4 2" xfId="42207" xr:uid="{00000000-0005-0000-0000-00005CA40000}"/>
    <cellStyle name="Neutral 24 4_Essbase BS Tax Accounts EOY" xfId="42208" xr:uid="{00000000-0005-0000-0000-00005DA40000}"/>
    <cellStyle name="Neutral 24 5" xfId="42209" xr:uid="{00000000-0005-0000-0000-00005EA40000}"/>
    <cellStyle name="Neutral 24 5 2" xfId="42210" xr:uid="{00000000-0005-0000-0000-00005FA40000}"/>
    <cellStyle name="Neutral 24 5_Essbase BS Tax Accounts EOY" xfId="42211" xr:uid="{00000000-0005-0000-0000-000060A40000}"/>
    <cellStyle name="Neutral 24 6" xfId="42212" xr:uid="{00000000-0005-0000-0000-000061A40000}"/>
    <cellStyle name="Neutral 24 7" xfId="42213" xr:uid="{00000000-0005-0000-0000-000062A40000}"/>
    <cellStyle name="Neutral 24 8" xfId="42214" xr:uid="{00000000-0005-0000-0000-000063A40000}"/>
    <cellStyle name="Neutral 24_Basis Detail" xfId="42215" xr:uid="{00000000-0005-0000-0000-000064A40000}"/>
    <cellStyle name="Neutral 25" xfId="42216" xr:uid="{00000000-0005-0000-0000-000065A40000}"/>
    <cellStyle name="Neutral 25 2" xfId="42217" xr:uid="{00000000-0005-0000-0000-000066A40000}"/>
    <cellStyle name="Neutral 25 2 2" xfId="42218" xr:uid="{00000000-0005-0000-0000-000067A40000}"/>
    <cellStyle name="Neutral 25 2 2 2" xfId="42219" xr:uid="{00000000-0005-0000-0000-000068A40000}"/>
    <cellStyle name="Neutral 25 2 2_Essbase BS Tax Accounts EOY" xfId="42220" xr:uid="{00000000-0005-0000-0000-000069A40000}"/>
    <cellStyle name="Neutral 25 2 3" xfId="42221" xr:uid="{00000000-0005-0000-0000-00006AA40000}"/>
    <cellStyle name="Neutral 25 2 4" xfId="42222" xr:uid="{00000000-0005-0000-0000-00006BA40000}"/>
    <cellStyle name="Neutral 25 2 5" xfId="42223" xr:uid="{00000000-0005-0000-0000-00006CA40000}"/>
    <cellStyle name="Neutral 25 2_Essbase BS Tax Accounts EOY" xfId="42224" xr:uid="{00000000-0005-0000-0000-00006DA40000}"/>
    <cellStyle name="Neutral 25 3" xfId="42225" xr:uid="{00000000-0005-0000-0000-00006EA40000}"/>
    <cellStyle name="Neutral 25 3 2" xfId="42226" xr:uid="{00000000-0005-0000-0000-00006FA40000}"/>
    <cellStyle name="Neutral 25 3 2 2" xfId="42227" xr:uid="{00000000-0005-0000-0000-000070A40000}"/>
    <cellStyle name="Neutral 25 3 2_Essbase BS Tax Accounts EOY" xfId="42228" xr:uid="{00000000-0005-0000-0000-000071A40000}"/>
    <cellStyle name="Neutral 25 3 3" xfId="42229" xr:uid="{00000000-0005-0000-0000-000072A40000}"/>
    <cellStyle name="Neutral 25 3 4" xfId="42230" xr:uid="{00000000-0005-0000-0000-000073A40000}"/>
    <cellStyle name="Neutral 25 3_Essbase BS Tax Accounts EOY" xfId="42231" xr:uid="{00000000-0005-0000-0000-000074A40000}"/>
    <cellStyle name="Neutral 25 4" xfId="42232" xr:uid="{00000000-0005-0000-0000-000075A40000}"/>
    <cellStyle name="Neutral 25 4 2" xfId="42233" xr:uid="{00000000-0005-0000-0000-000076A40000}"/>
    <cellStyle name="Neutral 25 4_Essbase BS Tax Accounts EOY" xfId="42234" xr:uid="{00000000-0005-0000-0000-000077A40000}"/>
    <cellStyle name="Neutral 25 5" xfId="42235" xr:uid="{00000000-0005-0000-0000-000078A40000}"/>
    <cellStyle name="Neutral 25 6" xfId="42236" xr:uid="{00000000-0005-0000-0000-000079A40000}"/>
    <cellStyle name="Neutral 25 7" xfId="42237" xr:uid="{00000000-0005-0000-0000-00007AA40000}"/>
    <cellStyle name="Neutral 25_Essbase BS Tax Accounts EOY" xfId="42238" xr:uid="{00000000-0005-0000-0000-00007BA40000}"/>
    <cellStyle name="Neutral 26" xfId="42239" xr:uid="{00000000-0005-0000-0000-00007CA40000}"/>
    <cellStyle name="Neutral 26 2" xfId="42240" xr:uid="{00000000-0005-0000-0000-00007DA40000}"/>
    <cellStyle name="Neutral 26 2 2" xfId="42241" xr:uid="{00000000-0005-0000-0000-00007EA40000}"/>
    <cellStyle name="Neutral 26 2 2 2" xfId="42242" xr:uid="{00000000-0005-0000-0000-00007FA40000}"/>
    <cellStyle name="Neutral 26 2 2_Essbase BS Tax Accounts EOY" xfId="42243" xr:uid="{00000000-0005-0000-0000-000080A40000}"/>
    <cellStyle name="Neutral 26 2 3" xfId="42244" xr:uid="{00000000-0005-0000-0000-000081A40000}"/>
    <cellStyle name="Neutral 26 2_Essbase BS Tax Accounts EOY" xfId="42245" xr:uid="{00000000-0005-0000-0000-000082A40000}"/>
    <cellStyle name="Neutral 26 3" xfId="42246" xr:uid="{00000000-0005-0000-0000-000083A40000}"/>
    <cellStyle name="Neutral 26 3 2" xfId="42247" xr:uid="{00000000-0005-0000-0000-000084A40000}"/>
    <cellStyle name="Neutral 26 3_Essbase BS Tax Accounts EOY" xfId="42248" xr:uid="{00000000-0005-0000-0000-000085A40000}"/>
    <cellStyle name="Neutral 26 4" xfId="42249" xr:uid="{00000000-0005-0000-0000-000086A40000}"/>
    <cellStyle name="Neutral 26 5" xfId="42250" xr:uid="{00000000-0005-0000-0000-000087A40000}"/>
    <cellStyle name="Neutral 26 6" xfId="42251" xr:uid="{00000000-0005-0000-0000-000088A40000}"/>
    <cellStyle name="Neutral 26 7" xfId="42252" xr:uid="{00000000-0005-0000-0000-000089A40000}"/>
    <cellStyle name="Neutral 26_Essbase BS Tax Accounts EOY" xfId="42253" xr:uid="{00000000-0005-0000-0000-00008AA40000}"/>
    <cellStyle name="Neutral 27" xfId="42254" xr:uid="{00000000-0005-0000-0000-00008BA40000}"/>
    <cellStyle name="Neutral 27 2" xfId="42255" xr:uid="{00000000-0005-0000-0000-00008CA40000}"/>
    <cellStyle name="Neutral 27 2 2" xfId="42256" xr:uid="{00000000-0005-0000-0000-00008DA40000}"/>
    <cellStyle name="Neutral 27 2 2 2" xfId="42257" xr:uid="{00000000-0005-0000-0000-00008EA40000}"/>
    <cellStyle name="Neutral 27 2 2_Essbase BS Tax Accounts EOY" xfId="42258" xr:uid="{00000000-0005-0000-0000-00008FA40000}"/>
    <cellStyle name="Neutral 27 2_Essbase BS Tax Accounts EOY" xfId="42259" xr:uid="{00000000-0005-0000-0000-000090A40000}"/>
    <cellStyle name="Neutral 27 3" xfId="42260" xr:uid="{00000000-0005-0000-0000-000091A40000}"/>
    <cellStyle name="Neutral 27 3 2" xfId="42261" xr:uid="{00000000-0005-0000-0000-000092A40000}"/>
    <cellStyle name="Neutral 27 3_Essbase BS Tax Accounts EOY" xfId="42262" xr:uid="{00000000-0005-0000-0000-000093A40000}"/>
    <cellStyle name="Neutral 27 4" xfId="42263" xr:uid="{00000000-0005-0000-0000-000094A40000}"/>
    <cellStyle name="Neutral 27 5" xfId="42264" xr:uid="{00000000-0005-0000-0000-000095A40000}"/>
    <cellStyle name="Neutral 27 6" xfId="42265" xr:uid="{00000000-0005-0000-0000-000096A40000}"/>
    <cellStyle name="Neutral 27_Essbase BS Tax Accounts EOY" xfId="42266" xr:uid="{00000000-0005-0000-0000-000097A40000}"/>
    <cellStyle name="Neutral 28" xfId="42267" xr:uid="{00000000-0005-0000-0000-000098A40000}"/>
    <cellStyle name="Neutral 28 2" xfId="42268" xr:uid="{00000000-0005-0000-0000-000099A40000}"/>
    <cellStyle name="Neutral 28 2 2" xfId="42269" xr:uid="{00000000-0005-0000-0000-00009AA40000}"/>
    <cellStyle name="Neutral 28 2_Essbase BS Tax Accounts EOY" xfId="42270" xr:uid="{00000000-0005-0000-0000-00009BA40000}"/>
    <cellStyle name="Neutral 28_Essbase BS Tax Accounts EOY" xfId="42271" xr:uid="{00000000-0005-0000-0000-00009CA40000}"/>
    <cellStyle name="Neutral 29" xfId="42272" xr:uid="{00000000-0005-0000-0000-00009DA40000}"/>
    <cellStyle name="Neutral 29 2" xfId="42273" xr:uid="{00000000-0005-0000-0000-00009EA40000}"/>
    <cellStyle name="Neutral 29 2 2" xfId="42274" xr:uid="{00000000-0005-0000-0000-00009FA40000}"/>
    <cellStyle name="Neutral 29 2_Essbase BS Tax Accounts EOY" xfId="42275" xr:uid="{00000000-0005-0000-0000-0000A0A40000}"/>
    <cellStyle name="Neutral 29_Essbase BS Tax Accounts EOY" xfId="42276" xr:uid="{00000000-0005-0000-0000-0000A1A40000}"/>
    <cellStyle name="Neutral 3" xfId="42277" xr:uid="{00000000-0005-0000-0000-0000A2A40000}"/>
    <cellStyle name="Neutral 3 2" xfId="42278" xr:uid="{00000000-0005-0000-0000-0000A3A40000}"/>
    <cellStyle name="Neutral 3 2 2" xfId="42279" xr:uid="{00000000-0005-0000-0000-0000A4A40000}"/>
    <cellStyle name="Neutral 3 2 2 2" xfId="42280" xr:uid="{00000000-0005-0000-0000-0000A5A40000}"/>
    <cellStyle name="Neutral 3 2 2 2 2" xfId="42281" xr:uid="{00000000-0005-0000-0000-0000A6A40000}"/>
    <cellStyle name="Neutral 3 2 2 2_Essbase BS Tax Accounts EOY" xfId="42282" xr:uid="{00000000-0005-0000-0000-0000A7A40000}"/>
    <cellStyle name="Neutral 3 2 2_Essbase BS Tax Accounts EOY" xfId="42283" xr:uid="{00000000-0005-0000-0000-0000A8A40000}"/>
    <cellStyle name="Neutral 3 2 3" xfId="42284" xr:uid="{00000000-0005-0000-0000-0000A9A40000}"/>
    <cellStyle name="Neutral 3 2 3 2" xfId="42285" xr:uid="{00000000-0005-0000-0000-0000AAA40000}"/>
    <cellStyle name="Neutral 3 2 3 2 2" xfId="42286" xr:uid="{00000000-0005-0000-0000-0000ABA40000}"/>
    <cellStyle name="Neutral 3 2 3 2_Essbase BS Tax Accounts EOY" xfId="42287" xr:uid="{00000000-0005-0000-0000-0000ACA40000}"/>
    <cellStyle name="Neutral 3 2 3_Essbase BS Tax Accounts EOY" xfId="42288" xr:uid="{00000000-0005-0000-0000-0000ADA40000}"/>
    <cellStyle name="Neutral 3 2 4" xfId="42289" xr:uid="{00000000-0005-0000-0000-0000AEA40000}"/>
    <cellStyle name="Neutral 3 2 4 2" xfId="42290" xr:uid="{00000000-0005-0000-0000-0000AFA40000}"/>
    <cellStyle name="Neutral 3 2 4_Essbase BS Tax Accounts EOY" xfId="42291" xr:uid="{00000000-0005-0000-0000-0000B0A40000}"/>
    <cellStyle name="Neutral 3 2 5" xfId="42292" xr:uid="{00000000-0005-0000-0000-0000B1A40000}"/>
    <cellStyle name="Neutral 3 2 6" xfId="42293" xr:uid="{00000000-0005-0000-0000-0000B2A40000}"/>
    <cellStyle name="Neutral 3 2 7" xfId="42294" xr:uid="{00000000-0005-0000-0000-0000B3A40000}"/>
    <cellStyle name="Neutral 3 2_Essbase BS Tax Accounts EOY" xfId="42295" xr:uid="{00000000-0005-0000-0000-0000B4A40000}"/>
    <cellStyle name="Neutral 3 3" xfId="42296" xr:uid="{00000000-0005-0000-0000-0000B5A40000}"/>
    <cellStyle name="Neutral 3 3 2" xfId="42297" xr:uid="{00000000-0005-0000-0000-0000B6A40000}"/>
    <cellStyle name="Neutral 3 3 2 2" xfId="42298" xr:uid="{00000000-0005-0000-0000-0000B7A40000}"/>
    <cellStyle name="Neutral 3 3 2_Essbase BS Tax Accounts EOY" xfId="42299" xr:uid="{00000000-0005-0000-0000-0000B8A40000}"/>
    <cellStyle name="Neutral 3 3 3" xfId="42300" xr:uid="{00000000-0005-0000-0000-0000B9A40000}"/>
    <cellStyle name="Neutral 3 3_Essbase BS Tax Accounts EOY" xfId="42301" xr:uid="{00000000-0005-0000-0000-0000BAA40000}"/>
    <cellStyle name="Neutral 3 4" xfId="42302" xr:uid="{00000000-0005-0000-0000-0000BBA40000}"/>
    <cellStyle name="Neutral 3 4 2" xfId="42303" xr:uid="{00000000-0005-0000-0000-0000BCA40000}"/>
    <cellStyle name="Neutral 3 4_Essbase BS Tax Accounts EOY" xfId="42304" xr:uid="{00000000-0005-0000-0000-0000BDA40000}"/>
    <cellStyle name="Neutral 3 5" xfId="42305" xr:uid="{00000000-0005-0000-0000-0000BEA40000}"/>
    <cellStyle name="Neutral 3_Essbase BS Tax Accounts EOY" xfId="42306" xr:uid="{00000000-0005-0000-0000-0000BFA40000}"/>
    <cellStyle name="Neutral 30" xfId="42307" xr:uid="{00000000-0005-0000-0000-0000C0A40000}"/>
    <cellStyle name="Neutral 30 2" xfId="42308" xr:uid="{00000000-0005-0000-0000-0000C1A40000}"/>
    <cellStyle name="Neutral 30 2 2" xfId="42309" xr:uid="{00000000-0005-0000-0000-0000C2A40000}"/>
    <cellStyle name="Neutral 30 2_Essbase BS Tax Accounts EOY" xfId="42310" xr:uid="{00000000-0005-0000-0000-0000C3A40000}"/>
    <cellStyle name="Neutral 30_Essbase BS Tax Accounts EOY" xfId="42311" xr:uid="{00000000-0005-0000-0000-0000C4A40000}"/>
    <cellStyle name="Neutral 31" xfId="42312" xr:uid="{00000000-0005-0000-0000-0000C5A40000}"/>
    <cellStyle name="Neutral 31 2" xfId="42313" xr:uid="{00000000-0005-0000-0000-0000C6A40000}"/>
    <cellStyle name="Neutral 31 2 2" xfId="42314" xr:uid="{00000000-0005-0000-0000-0000C7A40000}"/>
    <cellStyle name="Neutral 31 2_Essbase BS Tax Accounts EOY" xfId="42315" xr:uid="{00000000-0005-0000-0000-0000C8A40000}"/>
    <cellStyle name="Neutral 31_Essbase BS Tax Accounts EOY" xfId="42316" xr:uid="{00000000-0005-0000-0000-0000C9A40000}"/>
    <cellStyle name="Neutral 32" xfId="42317" xr:uid="{00000000-0005-0000-0000-0000CAA40000}"/>
    <cellStyle name="Neutral 32 2" xfId="42318" xr:uid="{00000000-0005-0000-0000-0000CBA40000}"/>
    <cellStyle name="Neutral 32 2 2" xfId="42319" xr:uid="{00000000-0005-0000-0000-0000CCA40000}"/>
    <cellStyle name="Neutral 32 2_Essbase BS Tax Accounts EOY" xfId="42320" xr:uid="{00000000-0005-0000-0000-0000CDA40000}"/>
    <cellStyle name="Neutral 32_Essbase BS Tax Accounts EOY" xfId="42321" xr:uid="{00000000-0005-0000-0000-0000CEA40000}"/>
    <cellStyle name="Neutral 33" xfId="42322" xr:uid="{00000000-0005-0000-0000-0000CFA40000}"/>
    <cellStyle name="Neutral 33 2" xfId="42323" xr:uid="{00000000-0005-0000-0000-0000D0A40000}"/>
    <cellStyle name="Neutral 33 2 2" xfId="42324" xr:uid="{00000000-0005-0000-0000-0000D1A40000}"/>
    <cellStyle name="Neutral 33 2_Essbase BS Tax Accounts EOY" xfId="42325" xr:uid="{00000000-0005-0000-0000-0000D2A40000}"/>
    <cellStyle name="Neutral 33_Essbase BS Tax Accounts EOY" xfId="42326" xr:uid="{00000000-0005-0000-0000-0000D3A40000}"/>
    <cellStyle name="Neutral 34" xfId="42327" xr:uid="{00000000-0005-0000-0000-0000D4A40000}"/>
    <cellStyle name="Neutral 34 2" xfId="42328" xr:uid="{00000000-0005-0000-0000-0000D5A40000}"/>
    <cellStyle name="Neutral 34 2 2" xfId="42329" xr:uid="{00000000-0005-0000-0000-0000D6A40000}"/>
    <cellStyle name="Neutral 34 2_Essbase BS Tax Accounts EOY" xfId="42330" xr:uid="{00000000-0005-0000-0000-0000D7A40000}"/>
    <cellStyle name="Neutral 34_Essbase BS Tax Accounts EOY" xfId="42331" xr:uid="{00000000-0005-0000-0000-0000D8A40000}"/>
    <cellStyle name="Neutral 35" xfId="42332" xr:uid="{00000000-0005-0000-0000-0000D9A40000}"/>
    <cellStyle name="Neutral 35 2" xfId="42333" xr:uid="{00000000-0005-0000-0000-0000DAA40000}"/>
    <cellStyle name="Neutral 35 2 2" xfId="42334" xr:uid="{00000000-0005-0000-0000-0000DBA40000}"/>
    <cellStyle name="Neutral 35 2_Essbase BS Tax Accounts EOY" xfId="42335" xr:uid="{00000000-0005-0000-0000-0000DCA40000}"/>
    <cellStyle name="Neutral 35_Essbase BS Tax Accounts EOY" xfId="42336" xr:uid="{00000000-0005-0000-0000-0000DDA40000}"/>
    <cellStyle name="Neutral 36" xfId="42337" xr:uid="{00000000-0005-0000-0000-0000DEA40000}"/>
    <cellStyle name="Neutral 36 2" xfId="42338" xr:uid="{00000000-0005-0000-0000-0000DFA40000}"/>
    <cellStyle name="Neutral 36 2 2" xfId="42339" xr:uid="{00000000-0005-0000-0000-0000E0A40000}"/>
    <cellStyle name="Neutral 36 2_Essbase BS Tax Accounts EOY" xfId="42340" xr:uid="{00000000-0005-0000-0000-0000E1A40000}"/>
    <cellStyle name="Neutral 36_Essbase BS Tax Accounts EOY" xfId="42341" xr:uid="{00000000-0005-0000-0000-0000E2A40000}"/>
    <cellStyle name="Neutral 37" xfId="42342" xr:uid="{00000000-0005-0000-0000-0000E3A40000}"/>
    <cellStyle name="Neutral 37 2" xfId="42343" xr:uid="{00000000-0005-0000-0000-0000E4A40000}"/>
    <cellStyle name="Neutral 37 2 2" xfId="42344" xr:uid="{00000000-0005-0000-0000-0000E5A40000}"/>
    <cellStyle name="Neutral 37 2_Essbase BS Tax Accounts EOY" xfId="42345" xr:uid="{00000000-0005-0000-0000-0000E6A40000}"/>
    <cellStyle name="Neutral 37_Essbase BS Tax Accounts EOY" xfId="42346" xr:uid="{00000000-0005-0000-0000-0000E7A40000}"/>
    <cellStyle name="Neutral 38" xfId="42347" xr:uid="{00000000-0005-0000-0000-0000E8A40000}"/>
    <cellStyle name="Neutral 38 2" xfId="42348" xr:uid="{00000000-0005-0000-0000-0000E9A40000}"/>
    <cellStyle name="Neutral 38 2 2" xfId="42349" xr:uid="{00000000-0005-0000-0000-0000EAA40000}"/>
    <cellStyle name="Neutral 38 2_Essbase BS Tax Accounts EOY" xfId="42350" xr:uid="{00000000-0005-0000-0000-0000EBA40000}"/>
    <cellStyle name="Neutral 38_Essbase BS Tax Accounts EOY" xfId="42351" xr:uid="{00000000-0005-0000-0000-0000ECA40000}"/>
    <cellStyle name="Neutral 39" xfId="42352" xr:uid="{00000000-0005-0000-0000-0000EDA40000}"/>
    <cellStyle name="Neutral 39 2" xfId="42353" xr:uid="{00000000-0005-0000-0000-0000EEA40000}"/>
    <cellStyle name="Neutral 39 2 2" xfId="42354" xr:uid="{00000000-0005-0000-0000-0000EFA40000}"/>
    <cellStyle name="Neutral 39 2_Essbase BS Tax Accounts EOY" xfId="42355" xr:uid="{00000000-0005-0000-0000-0000F0A40000}"/>
    <cellStyle name="Neutral 39_Essbase BS Tax Accounts EOY" xfId="42356" xr:uid="{00000000-0005-0000-0000-0000F1A40000}"/>
    <cellStyle name="Neutral 4" xfId="42357" xr:uid="{00000000-0005-0000-0000-0000F2A40000}"/>
    <cellStyle name="Neutral 4 2" xfId="42358" xr:uid="{00000000-0005-0000-0000-0000F3A40000}"/>
    <cellStyle name="Neutral 4 2 2" xfId="42359" xr:uid="{00000000-0005-0000-0000-0000F4A40000}"/>
    <cellStyle name="Neutral 4 2 2 2" xfId="42360" xr:uid="{00000000-0005-0000-0000-0000F5A40000}"/>
    <cellStyle name="Neutral 4 2 2 2 2" xfId="42361" xr:uid="{00000000-0005-0000-0000-0000F6A40000}"/>
    <cellStyle name="Neutral 4 2 2 2_Essbase BS Tax Accounts EOY" xfId="42362" xr:uid="{00000000-0005-0000-0000-0000F7A40000}"/>
    <cellStyle name="Neutral 4 2 2 3" xfId="42363" xr:uid="{00000000-0005-0000-0000-0000F8A40000}"/>
    <cellStyle name="Neutral 4 2 2_Essbase BS Tax Accounts EOY" xfId="42364" xr:uid="{00000000-0005-0000-0000-0000F9A40000}"/>
    <cellStyle name="Neutral 4 2 3" xfId="42365" xr:uid="{00000000-0005-0000-0000-0000FAA40000}"/>
    <cellStyle name="Neutral 4 2 3 2" xfId="42366" xr:uid="{00000000-0005-0000-0000-0000FBA40000}"/>
    <cellStyle name="Neutral 4 2 3 2 2" xfId="42367" xr:uid="{00000000-0005-0000-0000-0000FCA40000}"/>
    <cellStyle name="Neutral 4 2 3 2_Essbase BS Tax Accounts EOY" xfId="42368" xr:uid="{00000000-0005-0000-0000-0000FDA40000}"/>
    <cellStyle name="Neutral 4 2 3_Essbase BS Tax Accounts EOY" xfId="42369" xr:uid="{00000000-0005-0000-0000-0000FEA40000}"/>
    <cellStyle name="Neutral 4 2 4" xfId="42370" xr:uid="{00000000-0005-0000-0000-0000FFA40000}"/>
    <cellStyle name="Neutral 4 2 4 2" xfId="42371" xr:uid="{00000000-0005-0000-0000-000000A50000}"/>
    <cellStyle name="Neutral 4 2 4_Essbase BS Tax Accounts EOY" xfId="42372" xr:uid="{00000000-0005-0000-0000-000001A50000}"/>
    <cellStyle name="Neutral 4 2 5" xfId="42373" xr:uid="{00000000-0005-0000-0000-000002A50000}"/>
    <cellStyle name="Neutral 4 2 6" xfId="42374" xr:uid="{00000000-0005-0000-0000-000003A50000}"/>
    <cellStyle name="Neutral 4 2 7" xfId="42375" xr:uid="{00000000-0005-0000-0000-000004A50000}"/>
    <cellStyle name="Neutral 4 2 8" xfId="42376" xr:uid="{00000000-0005-0000-0000-000005A50000}"/>
    <cellStyle name="Neutral 4 2_Essbase BS Tax Accounts EOY" xfId="42377" xr:uid="{00000000-0005-0000-0000-000006A50000}"/>
    <cellStyle name="Neutral 4 3" xfId="42378" xr:uid="{00000000-0005-0000-0000-000007A50000}"/>
    <cellStyle name="Neutral 4 3 2" xfId="42379" xr:uid="{00000000-0005-0000-0000-000008A50000}"/>
    <cellStyle name="Neutral 4 3 2 2" xfId="42380" xr:uid="{00000000-0005-0000-0000-000009A50000}"/>
    <cellStyle name="Neutral 4 3 2_Essbase BS Tax Accounts EOY" xfId="42381" xr:uid="{00000000-0005-0000-0000-00000AA50000}"/>
    <cellStyle name="Neutral 4 3 3" xfId="42382" xr:uid="{00000000-0005-0000-0000-00000BA50000}"/>
    <cellStyle name="Neutral 4 3_Essbase BS Tax Accounts EOY" xfId="42383" xr:uid="{00000000-0005-0000-0000-00000CA50000}"/>
    <cellStyle name="Neutral 4 4" xfId="42384" xr:uid="{00000000-0005-0000-0000-00000DA50000}"/>
    <cellStyle name="Neutral 4 4 2" xfId="42385" xr:uid="{00000000-0005-0000-0000-00000EA50000}"/>
    <cellStyle name="Neutral 4 4_Essbase BS Tax Accounts EOY" xfId="42386" xr:uid="{00000000-0005-0000-0000-00000FA50000}"/>
    <cellStyle name="Neutral 4 5" xfId="42387" xr:uid="{00000000-0005-0000-0000-000010A50000}"/>
    <cellStyle name="Neutral 4_Essbase BS Tax Accounts EOY" xfId="42388" xr:uid="{00000000-0005-0000-0000-000011A50000}"/>
    <cellStyle name="Neutral 40" xfId="42389" xr:uid="{00000000-0005-0000-0000-000012A50000}"/>
    <cellStyle name="Neutral 40 2" xfId="42390" xr:uid="{00000000-0005-0000-0000-000013A50000}"/>
    <cellStyle name="Neutral 40 2 2" xfId="42391" xr:uid="{00000000-0005-0000-0000-000014A50000}"/>
    <cellStyle name="Neutral 40 2_Essbase BS Tax Accounts EOY" xfId="42392" xr:uid="{00000000-0005-0000-0000-000015A50000}"/>
    <cellStyle name="Neutral 40_Essbase BS Tax Accounts EOY" xfId="42393" xr:uid="{00000000-0005-0000-0000-000016A50000}"/>
    <cellStyle name="Neutral 41" xfId="42394" xr:uid="{00000000-0005-0000-0000-000017A50000}"/>
    <cellStyle name="Neutral 41 2" xfId="42395" xr:uid="{00000000-0005-0000-0000-000018A50000}"/>
    <cellStyle name="Neutral 41 2 2" xfId="42396" xr:uid="{00000000-0005-0000-0000-000019A50000}"/>
    <cellStyle name="Neutral 41 2_Essbase BS Tax Accounts EOY" xfId="42397" xr:uid="{00000000-0005-0000-0000-00001AA50000}"/>
    <cellStyle name="Neutral 41_Essbase BS Tax Accounts EOY" xfId="42398" xr:uid="{00000000-0005-0000-0000-00001BA50000}"/>
    <cellStyle name="Neutral 42" xfId="42399" xr:uid="{00000000-0005-0000-0000-00001CA50000}"/>
    <cellStyle name="Neutral 42 2" xfId="42400" xr:uid="{00000000-0005-0000-0000-00001DA50000}"/>
    <cellStyle name="Neutral 42 2 2" xfId="42401" xr:uid="{00000000-0005-0000-0000-00001EA50000}"/>
    <cellStyle name="Neutral 42 2_Essbase BS Tax Accounts EOY" xfId="42402" xr:uid="{00000000-0005-0000-0000-00001FA50000}"/>
    <cellStyle name="Neutral 42_Essbase BS Tax Accounts EOY" xfId="42403" xr:uid="{00000000-0005-0000-0000-000020A50000}"/>
    <cellStyle name="Neutral 43" xfId="42404" xr:uid="{00000000-0005-0000-0000-000021A50000}"/>
    <cellStyle name="Neutral 43 2" xfId="42405" xr:uid="{00000000-0005-0000-0000-000022A50000}"/>
    <cellStyle name="Neutral 43 2 2" xfId="42406" xr:uid="{00000000-0005-0000-0000-000023A50000}"/>
    <cellStyle name="Neutral 43 2_Essbase BS Tax Accounts EOY" xfId="42407" xr:uid="{00000000-0005-0000-0000-000024A50000}"/>
    <cellStyle name="Neutral 43_Essbase BS Tax Accounts EOY" xfId="42408" xr:uid="{00000000-0005-0000-0000-000025A50000}"/>
    <cellStyle name="Neutral 44" xfId="42409" xr:uid="{00000000-0005-0000-0000-000026A50000}"/>
    <cellStyle name="Neutral 44 2" xfId="42410" xr:uid="{00000000-0005-0000-0000-000027A50000}"/>
    <cellStyle name="Neutral 44 2 2" xfId="42411" xr:uid="{00000000-0005-0000-0000-000028A50000}"/>
    <cellStyle name="Neutral 44 2_Essbase BS Tax Accounts EOY" xfId="42412" xr:uid="{00000000-0005-0000-0000-000029A50000}"/>
    <cellStyle name="Neutral 44_Essbase BS Tax Accounts EOY" xfId="42413" xr:uid="{00000000-0005-0000-0000-00002AA50000}"/>
    <cellStyle name="Neutral 45" xfId="42414" xr:uid="{00000000-0005-0000-0000-00002BA50000}"/>
    <cellStyle name="Neutral 45 2" xfId="42415" xr:uid="{00000000-0005-0000-0000-00002CA50000}"/>
    <cellStyle name="Neutral 45 2 2" xfId="42416" xr:uid="{00000000-0005-0000-0000-00002DA50000}"/>
    <cellStyle name="Neutral 45 2_Essbase BS Tax Accounts EOY" xfId="42417" xr:uid="{00000000-0005-0000-0000-00002EA50000}"/>
    <cellStyle name="Neutral 45_Essbase BS Tax Accounts EOY" xfId="42418" xr:uid="{00000000-0005-0000-0000-00002FA50000}"/>
    <cellStyle name="Neutral 46" xfId="42419" xr:uid="{00000000-0005-0000-0000-000030A50000}"/>
    <cellStyle name="Neutral 46 2" xfId="42420" xr:uid="{00000000-0005-0000-0000-000031A50000}"/>
    <cellStyle name="Neutral 46 2 2" xfId="42421" xr:uid="{00000000-0005-0000-0000-000032A50000}"/>
    <cellStyle name="Neutral 46 2_Essbase BS Tax Accounts EOY" xfId="42422" xr:uid="{00000000-0005-0000-0000-000033A50000}"/>
    <cellStyle name="Neutral 46_Essbase BS Tax Accounts EOY" xfId="42423" xr:uid="{00000000-0005-0000-0000-000034A50000}"/>
    <cellStyle name="Neutral 47" xfId="42424" xr:uid="{00000000-0005-0000-0000-000035A50000}"/>
    <cellStyle name="Neutral 47 2" xfId="42425" xr:uid="{00000000-0005-0000-0000-000036A50000}"/>
    <cellStyle name="Neutral 47 2 2" xfId="42426" xr:uid="{00000000-0005-0000-0000-000037A50000}"/>
    <cellStyle name="Neutral 47 2_Essbase BS Tax Accounts EOY" xfId="42427" xr:uid="{00000000-0005-0000-0000-000038A50000}"/>
    <cellStyle name="Neutral 47_Essbase BS Tax Accounts EOY" xfId="42428" xr:uid="{00000000-0005-0000-0000-000039A50000}"/>
    <cellStyle name="Neutral 48" xfId="42429" xr:uid="{00000000-0005-0000-0000-00003AA50000}"/>
    <cellStyle name="Neutral 48 2" xfId="42430" xr:uid="{00000000-0005-0000-0000-00003BA50000}"/>
    <cellStyle name="Neutral 48 2 2" xfId="42431" xr:uid="{00000000-0005-0000-0000-00003CA50000}"/>
    <cellStyle name="Neutral 48 2_Essbase BS Tax Accounts EOY" xfId="42432" xr:uid="{00000000-0005-0000-0000-00003DA50000}"/>
    <cellStyle name="Neutral 48_Essbase BS Tax Accounts EOY" xfId="42433" xr:uid="{00000000-0005-0000-0000-00003EA50000}"/>
    <cellStyle name="Neutral 49" xfId="42434" xr:uid="{00000000-0005-0000-0000-00003FA50000}"/>
    <cellStyle name="Neutral 49 2" xfId="42435" xr:uid="{00000000-0005-0000-0000-000040A50000}"/>
    <cellStyle name="Neutral 49 2 2" xfId="42436" xr:uid="{00000000-0005-0000-0000-000041A50000}"/>
    <cellStyle name="Neutral 49 2_Essbase BS Tax Accounts EOY" xfId="42437" xr:uid="{00000000-0005-0000-0000-000042A50000}"/>
    <cellStyle name="Neutral 49_Essbase BS Tax Accounts EOY" xfId="42438" xr:uid="{00000000-0005-0000-0000-000043A50000}"/>
    <cellStyle name="Neutral 5" xfId="42439" xr:uid="{00000000-0005-0000-0000-000044A50000}"/>
    <cellStyle name="Neutral 5 2" xfId="42440" xr:uid="{00000000-0005-0000-0000-000045A50000}"/>
    <cellStyle name="Neutral 5 2 2" xfId="42441" xr:uid="{00000000-0005-0000-0000-000046A50000}"/>
    <cellStyle name="Neutral 5 2 2 2" xfId="42442" xr:uid="{00000000-0005-0000-0000-000047A50000}"/>
    <cellStyle name="Neutral 5 2 2 2 2" xfId="42443" xr:uid="{00000000-0005-0000-0000-000048A50000}"/>
    <cellStyle name="Neutral 5 2 2 2_Essbase BS Tax Accounts EOY" xfId="42444" xr:uid="{00000000-0005-0000-0000-000049A50000}"/>
    <cellStyle name="Neutral 5 2 2_Essbase BS Tax Accounts EOY" xfId="42445" xr:uid="{00000000-0005-0000-0000-00004AA50000}"/>
    <cellStyle name="Neutral 5 2 3" xfId="42446" xr:uid="{00000000-0005-0000-0000-00004BA50000}"/>
    <cellStyle name="Neutral 5 2 3 2" xfId="42447" xr:uid="{00000000-0005-0000-0000-00004CA50000}"/>
    <cellStyle name="Neutral 5 2 3 2 2" xfId="42448" xr:uid="{00000000-0005-0000-0000-00004DA50000}"/>
    <cellStyle name="Neutral 5 2 3 2_Essbase BS Tax Accounts EOY" xfId="42449" xr:uid="{00000000-0005-0000-0000-00004EA50000}"/>
    <cellStyle name="Neutral 5 2 3_Essbase BS Tax Accounts EOY" xfId="42450" xr:uid="{00000000-0005-0000-0000-00004FA50000}"/>
    <cellStyle name="Neutral 5 2 4" xfId="42451" xr:uid="{00000000-0005-0000-0000-000050A50000}"/>
    <cellStyle name="Neutral 5 2 4 2" xfId="42452" xr:uid="{00000000-0005-0000-0000-000051A50000}"/>
    <cellStyle name="Neutral 5 2 4_Essbase BS Tax Accounts EOY" xfId="42453" xr:uid="{00000000-0005-0000-0000-000052A50000}"/>
    <cellStyle name="Neutral 5 2 5" xfId="42454" xr:uid="{00000000-0005-0000-0000-000053A50000}"/>
    <cellStyle name="Neutral 5 2 6" xfId="42455" xr:uid="{00000000-0005-0000-0000-000054A50000}"/>
    <cellStyle name="Neutral 5 2_Essbase BS Tax Accounts EOY" xfId="42456" xr:uid="{00000000-0005-0000-0000-000055A50000}"/>
    <cellStyle name="Neutral 5 3" xfId="42457" xr:uid="{00000000-0005-0000-0000-000056A50000}"/>
    <cellStyle name="Neutral 5 3 2" xfId="42458" xr:uid="{00000000-0005-0000-0000-000057A50000}"/>
    <cellStyle name="Neutral 5 3 2 2" xfId="42459" xr:uid="{00000000-0005-0000-0000-000058A50000}"/>
    <cellStyle name="Neutral 5 3 2_Essbase BS Tax Accounts EOY" xfId="42460" xr:uid="{00000000-0005-0000-0000-000059A50000}"/>
    <cellStyle name="Neutral 5 3 3" xfId="42461" xr:uid="{00000000-0005-0000-0000-00005AA50000}"/>
    <cellStyle name="Neutral 5 3_Essbase BS Tax Accounts EOY" xfId="42462" xr:uid="{00000000-0005-0000-0000-00005BA50000}"/>
    <cellStyle name="Neutral 5 4" xfId="42463" xr:uid="{00000000-0005-0000-0000-00005CA50000}"/>
    <cellStyle name="Neutral 5 4 2" xfId="42464" xr:uid="{00000000-0005-0000-0000-00005DA50000}"/>
    <cellStyle name="Neutral 5 4_Essbase BS Tax Accounts EOY" xfId="42465" xr:uid="{00000000-0005-0000-0000-00005EA50000}"/>
    <cellStyle name="Neutral 5 5" xfId="42466" xr:uid="{00000000-0005-0000-0000-00005FA50000}"/>
    <cellStyle name="Neutral 5_Essbase BS Tax Accounts EOY" xfId="42467" xr:uid="{00000000-0005-0000-0000-000060A50000}"/>
    <cellStyle name="Neutral 50" xfId="42468" xr:uid="{00000000-0005-0000-0000-000061A50000}"/>
    <cellStyle name="Neutral 50 2" xfId="42469" xr:uid="{00000000-0005-0000-0000-000062A50000}"/>
    <cellStyle name="Neutral 50 2 2" xfId="42470" xr:uid="{00000000-0005-0000-0000-000063A50000}"/>
    <cellStyle name="Neutral 50 2_Essbase BS Tax Accounts EOY" xfId="42471" xr:uid="{00000000-0005-0000-0000-000064A50000}"/>
    <cellStyle name="Neutral 50_Essbase BS Tax Accounts EOY" xfId="42472" xr:uid="{00000000-0005-0000-0000-000065A50000}"/>
    <cellStyle name="Neutral 51" xfId="42473" xr:uid="{00000000-0005-0000-0000-000066A50000}"/>
    <cellStyle name="Neutral 51 2" xfId="42474" xr:uid="{00000000-0005-0000-0000-000067A50000}"/>
    <cellStyle name="Neutral 51 2 2" xfId="42475" xr:uid="{00000000-0005-0000-0000-000068A50000}"/>
    <cellStyle name="Neutral 51 2_Essbase BS Tax Accounts EOY" xfId="42476" xr:uid="{00000000-0005-0000-0000-000069A50000}"/>
    <cellStyle name="Neutral 51_Essbase BS Tax Accounts EOY" xfId="42477" xr:uid="{00000000-0005-0000-0000-00006AA50000}"/>
    <cellStyle name="Neutral 52" xfId="42478" xr:uid="{00000000-0005-0000-0000-00006BA50000}"/>
    <cellStyle name="Neutral 52 2" xfId="42479" xr:uid="{00000000-0005-0000-0000-00006CA50000}"/>
    <cellStyle name="Neutral 52 2 2" xfId="42480" xr:uid="{00000000-0005-0000-0000-00006DA50000}"/>
    <cellStyle name="Neutral 52 2_Essbase BS Tax Accounts EOY" xfId="42481" xr:uid="{00000000-0005-0000-0000-00006EA50000}"/>
    <cellStyle name="Neutral 52_Essbase BS Tax Accounts EOY" xfId="42482" xr:uid="{00000000-0005-0000-0000-00006FA50000}"/>
    <cellStyle name="Neutral 53" xfId="42483" xr:uid="{00000000-0005-0000-0000-000070A50000}"/>
    <cellStyle name="Neutral 53 2" xfId="42484" xr:uid="{00000000-0005-0000-0000-000071A50000}"/>
    <cellStyle name="Neutral 53 2 2" xfId="42485" xr:uid="{00000000-0005-0000-0000-000072A50000}"/>
    <cellStyle name="Neutral 53 2_Essbase BS Tax Accounts EOY" xfId="42486" xr:uid="{00000000-0005-0000-0000-000073A50000}"/>
    <cellStyle name="Neutral 53_Essbase BS Tax Accounts EOY" xfId="42487" xr:uid="{00000000-0005-0000-0000-000074A50000}"/>
    <cellStyle name="Neutral 54" xfId="42488" xr:uid="{00000000-0005-0000-0000-000075A50000}"/>
    <cellStyle name="Neutral 54 2" xfId="42489" xr:uid="{00000000-0005-0000-0000-000076A50000}"/>
    <cellStyle name="Neutral 54 2 2" xfId="42490" xr:uid="{00000000-0005-0000-0000-000077A50000}"/>
    <cellStyle name="Neutral 54 2_Essbase BS Tax Accounts EOY" xfId="42491" xr:uid="{00000000-0005-0000-0000-000078A50000}"/>
    <cellStyle name="Neutral 54_Essbase BS Tax Accounts EOY" xfId="42492" xr:uid="{00000000-0005-0000-0000-000079A50000}"/>
    <cellStyle name="Neutral 55" xfId="42493" xr:uid="{00000000-0005-0000-0000-00007AA50000}"/>
    <cellStyle name="Neutral 55 2" xfId="42494" xr:uid="{00000000-0005-0000-0000-00007BA50000}"/>
    <cellStyle name="Neutral 55 2 2" xfId="42495" xr:uid="{00000000-0005-0000-0000-00007CA50000}"/>
    <cellStyle name="Neutral 55 2_Essbase BS Tax Accounts EOY" xfId="42496" xr:uid="{00000000-0005-0000-0000-00007DA50000}"/>
    <cellStyle name="Neutral 55_Essbase BS Tax Accounts EOY" xfId="42497" xr:uid="{00000000-0005-0000-0000-00007EA50000}"/>
    <cellStyle name="Neutral 56" xfId="42498" xr:uid="{00000000-0005-0000-0000-00007FA50000}"/>
    <cellStyle name="Neutral 56 2" xfId="42499" xr:uid="{00000000-0005-0000-0000-000080A50000}"/>
    <cellStyle name="Neutral 56 2 2" xfId="42500" xr:uid="{00000000-0005-0000-0000-000081A50000}"/>
    <cellStyle name="Neutral 56 2_Essbase BS Tax Accounts EOY" xfId="42501" xr:uid="{00000000-0005-0000-0000-000082A50000}"/>
    <cellStyle name="Neutral 56_Essbase BS Tax Accounts EOY" xfId="42502" xr:uid="{00000000-0005-0000-0000-000083A50000}"/>
    <cellStyle name="Neutral 57" xfId="42503" xr:uid="{00000000-0005-0000-0000-000084A50000}"/>
    <cellStyle name="Neutral 57 2" xfId="42504" xr:uid="{00000000-0005-0000-0000-000085A50000}"/>
    <cellStyle name="Neutral 57 2 2" xfId="42505" xr:uid="{00000000-0005-0000-0000-000086A50000}"/>
    <cellStyle name="Neutral 57 2_Essbase BS Tax Accounts EOY" xfId="42506" xr:uid="{00000000-0005-0000-0000-000087A50000}"/>
    <cellStyle name="Neutral 57_Essbase BS Tax Accounts EOY" xfId="42507" xr:uid="{00000000-0005-0000-0000-000088A50000}"/>
    <cellStyle name="Neutral 58" xfId="42508" xr:uid="{00000000-0005-0000-0000-000089A50000}"/>
    <cellStyle name="Neutral 58 2" xfId="42509" xr:uid="{00000000-0005-0000-0000-00008AA50000}"/>
    <cellStyle name="Neutral 58 2 2" xfId="42510" xr:uid="{00000000-0005-0000-0000-00008BA50000}"/>
    <cellStyle name="Neutral 58 2_Essbase BS Tax Accounts EOY" xfId="42511" xr:uid="{00000000-0005-0000-0000-00008CA50000}"/>
    <cellStyle name="Neutral 58_Essbase BS Tax Accounts EOY" xfId="42512" xr:uid="{00000000-0005-0000-0000-00008DA50000}"/>
    <cellStyle name="Neutral 59" xfId="42513" xr:uid="{00000000-0005-0000-0000-00008EA50000}"/>
    <cellStyle name="Neutral 59 2" xfId="42514" xr:uid="{00000000-0005-0000-0000-00008FA50000}"/>
    <cellStyle name="Neutral 59 2 2" xfId="42515" xr:uid="{00000000-0005-0000-0000-000090A50000}"/>
    <cellStyle name="Neutral 59 2_Essbase BS Tax Accounts EOY" xfId="42516" xr:uid="{00000000-0005-0000-0000-000091A50000}"/>
    <cellStyle name="Neutral 59_Essbase BS Tax Accounts EOY" xfId="42517" xr:uid="{00000000-0005-0000-0000-000092A50000}"/>
    <cellStyle name="Neutral 6" xfId="42518" xr:uid="{00000000-0005-0000-0000-000093A50000}"/>
    <cellStyle name="Neutral 6 2" xfId="42519" xr:uid="{00000000-0005-0000-0000-000094A50000}"/>
    <cellStyle name="Neutral 6 2 2" xfId="42520" xr:uid="{00000000-0005-0000-0000-000095A50000}"/>
    <cellStyle name="Neutral 6 2 2 2" xfId="42521" xr:uid="{00000000-0005-0000-0000-000096A50000}"/>
    <cellStyle name="Neutral 6 2 2_Essbase BS Tax Accounts EOY" xfId="42522" xr:uid="{00000000-0005-0000-0000-000097A50000}"/>
    <cellStyle name="Neutral 6 2 3" xfId="42523" xr:uid="{00000000-0005-0000-0000-000098A50000}"/>
    <cellStyle name="Neutral 6 2_Essbase BS Tax Accounts EOY" xfId="42524" xr:uid="{00000000-0005-0000-0000-000099A50000}"/>
    <cellStyle name="Neutral 6 3" xfId="42525" xr:uid="{00000000-0005-0000-0000-00009AA50000}"/>
    <cellStyle name="Neutral 6 3 2" xfId="42526" xr:uid="{00000000-0005-0000-0000-00009BA50000}"/>
    <cellStyle name="Neutral 6 3 2 2" xfId="42527" xr:uid="{00000000-0005-0000-0000-00009CA50000}"/>
    <cellStyle name="Neutral 6 3 2_Essbase BS Tax Accounts EOY" xfId="42528" xr:uid="{00000000-0005-0000-0000-00009DA50000}"/>
    <cellStyle name="Neutral 6 3 3" xfId="42529" xr:uid="{00000000-0005-0000-0000-00009EA50000}"/>
    <cellStyle name="Neutral 6 3_Essbase BS Tax Accounts EOY" xfId="42530" xr:uid="{00000000-0005-0000-0000-00009FA50000}"/>
    <cellStyle name="Neutral 6 4" xfId="42531" xr:uid="{00000000-0005-0000-0000-0000A0A50000}"/>
    <cellStyle name="Neutral 6 4 2" xfId="42532" xr:uid="{00000000-0005-0000-0000-0000A1A50000}"/>
    <cellStyle name="Neutral 6 4_Essbase BS Tax Accounts EOY" xfId="42533" xr:uid="{00000000-0005-0000-0000-0000A2A50000}"/>
    <cellStyle name="Neutral 6 5" xfId="42534" xr:uid="{00000000-0005-0000-0000-0000A3A50000}"/>
    <cellStyle name="Neutral 6_Essbase BS Tax Accounts EOY" xfId="42535" xr:uid="{00000000-0005-0000-0000-0000A4A50000}"/>
    <cellStyle name="Neutral 60" xfId="42536" xr:uid="{00000000-0005-0000-0000-0000A5A50000}"/>
    <cellStyle name="Neutral 60 2" xfId="42537" xr:uid="{00000000-0005-0000-0000-0000A6A50000}"/>
    <cellStyle name="Neutral 60 2 2" xfId="42538" xr:uid="{00000000-0005-0000-0000-0000A7A50000}"/>
    <cellStyle name="Neutral 60 2_Essbase BS Tax Accounts EOY" xfId="42539" xr:uid="{00000000-0005-0000-0000-0000A8A50000}"/>
    <cellStyle name="Neutral 60 3" xfId="42540" xr:uid="{00000000-0005-0000-0000-0000A9A50000}"/>
    <cellStyle name="Neutral 60_Essbase BS Tax Accounts EOY" xfId="42541" xr:uid="{00000000-0005-0000-0000-0000AAA50000}"/>
    <cellStyle name="Neutral 61" xfId="42542" xr:uid="{00000000-0005-0000-0000-0000ABA50000}"/>
    <cellStyle name="Neutral 61 2" xfId="42543" xr:uid="{00000000-0005-0000-0000-0000ACA50000}"/>
    <cellStyle name="Neutral 61_Essbase BS Tax Accounts EOY" xfId="42544" xr:uid="{00000000-0005-0000-0000-0000ADA50000}"/>
    <cellStyle name="Neutral 62" xfId="42545" xr:uid="{00000000-0005-0000-0000-0000AEA50000}"/>
    <cellStyle name="Neutral 62 2" xfId="42546" xr:uid="{00000000-0005-0000-0000-0000AFA50000}"/>
    <cellStyle name="Neutral 62_Essbase BS Tax Accounts EOY" xfId="42547" xr:uid="{00000000-0005-0000-0000-0000B0A50000}"/>
    <cellStyle name="Neutral 63" xfId="42548" xr:uid="{00000000-0005-0000-0000-0000B1A50000}"/>
    <cellStyle name="Neutral 64" xfId="42549" xr:uid="{00000000-0005-0000-0000-0000B2A50000}"/>
    <cellStyle name="Neutral 65" xfId="42550" xr:uid="{00000000-0005-0000-0000-0000B3A50000}"/>
    <cellStyle name="Neutral 66" xfId="42551" xr:uid="{00000000-0005-0000-0000-0000B4A50000}"/>
    <cellStyle name="Neutral 67" xfId="42552" xr:uid="{00000000-0005-0000-0000-0000B5A50000}"/>
    <cellStyle name="Neutral 68" xfId="42553" xr:uid="{00000000-0005-0000-0000-0000B6A50000}"/>
    <cellStyle name="Neutral 69" xfId="42554" xr:uid="{00000000-0005-0000-0000-0000B7A50000}"/>
    <cellStyle name="Neutral 7" xfId="42555" xr:uid="{00000000-0005-0000-0000-0000B8A50000}"/>
    <cellStyle name="Neutral 7 2" xfId="42556" xr:uid="{00000000-0005-0000-0000-0000B9A50000}"/>
    <cellStyle name="Neutral 7 2 2" xfId="42557" xr:uid="{00000000-0005-0000-0000-0000BAA50000}"/>
    <cellStyle name="Neutral 7 2 2 2" xfId="42558" xr:uid="{00000000-0005-0000-0000-0000BBA50000}"/>
    <cellStyle name="Neutral 7 2 2_Essbase BS Tax Accounts EOY" xfId="42559" xr:uid="{00000000-0005-0000-0000-0000BCA50000}"/>
    <cellStyle name="Neutral 7 2 3" xfId="42560" xr:uid="{00000000-0005-0000-0000-0000BDA50000}"/>
    <cellStyle name="Neutral 7 2_Essbase BS Tax Accounts EOY" xfId="42561" xr:uid="{00000000-0005-0000-0000-0000BEA50000}"/>
    <cellStyle name="Neutral 7 3" xfId="42562" xr:uid="{00000000-0005-0000-0000-0000BFA50000}"/>
    <cellStyle name="Neutral 7 3 2" xfId="42563" xr:uid="{00000000-0005-0000-0000-0000C0A50000}"/>
    <cellStyle name="Neutral 7 3 2 2" xfId="42564" xr:uid="{00000000-0005-0000-0000-0000C1A50000}"/>
    <cellStyle name="Neutral 7 3 2_Essbase BS Tax Accounts EOY" xfId="42565" xr:uid="{00000000-0005-0000-0000-0000C2A50000}"/>
    <cellStyle name="Neutral 7 3 3" xfId="42566" xr:uid="{00000000-0005-0000-0000-0000C3A50000}"/>
    <cellStyle name="Neutral 7 3_Essbase BS Tax Accounts EOY" xfId="42567" xr:uid="{00000000-0005-0000-0000-0000C4A50000}"/>
    <cellStyle name="Neutral 7 4" xfId="42568" xr:uid="{00000000-0005-0000-0000-0000C5A50000}"/>
    <cellStyle name="Neutral 7 4 2" xfId="42569" xr:uid="{00000000-0005-0000-0000-0000C6A50000}"/>
    <cellStyle name="Neutral 7 4_Essbase BS Tax Accounts EOY" xfId="42570" xr:uid="{00000000-0005-0000-0000-0000C7A50000}"/>
    <cellStyle name="Neutral 7 5" xfId="42571" xr:uid="{00000000-0005-0000-0000-0000C8A50000}"/>
    <cellStyle name="Neutral 7_Essbase BS Tax Accounts EOY" xfId="42572" xr:uid="{00000000-0005-0000-0000-0000C9A50000}"/>
    <cellStyle name="Neutral 70" xfId="42573" xr:uid="{00000000-0005-0000-0000-0000CAA50000}"/>
    <cellStyle name="Neutral 71" xfId="42574" xr:uid="{00000000-0005-0000-0000-0000CBA50000}"/>
    <cellStyle name="Neutral 72" xfId="42575" xr:uid="{00000000-0005-0000-0000-0000CCA50000}"/>
    <cellStyle name="Neutral 73" xfId="42576" xr:uid="{00000000-0005-0000-0000-0000CDA50000}"/>
    <cellStyle name="Neutral 74" xfId="42577" xr:uid="{00000000-0005-0000-0000-0000CEA50000}"/>
    <cellStyle name="Neutral 75" xfId="42578" xr:uid="{00000000-0005-0000-0000-0000CFA50000}"/>
    <cellStyle name="Neutral 76" xfId="42579" xr:uid="{00000000-0005-0000-0000-0000D0A50000}"/>
    <cellStyle name="Neutral 77" xfId="42580" xr:uid="{00000000-0005-0000-0000-0000D1A50000}"/>
    <cellStyle name="Neutral 78" xfId="42581" xr:uid="{00000000-0005-0000-0000-0000D2A50000}"/>
    <cellStyle name="Neutral 79" xfId="42582" xr:uid="{00000000-0005-0000-0000-0000D3A50000}"/>
    <cellStyle name="Neutral 8" xfId="42583" xr:uid="{00000000-0005-0000-0000-0000D4A50000}"/>
    <cellStyle name="Neutral 8 2" xfId="42584" xr:uid="{00000000-0005-0000-0000-0000D5A50000}"/>
    <cellStyle name="Neutral 8 2 2" xfId="42585" xr:uid="{00000000-0005-0000-0000-0000D6A50000}"/>
    <cellStyle name="Neutral 8 2 2 2" xfId="42586" xr:uid="{00000000-0005-0000-0000-0000D7A50000}"/>
    <cellStyle name="Neutral 8 2 2_Essbase BS Tax Accounts EOY" xfId="42587" xr:uid="{00000000-0005-0000-0000-0000D8A50000}"/>
    <cellStyle name="Neutral 8 2 3" xfId="42588" xr:uid="{00000000-0005-0000-0000-0000D9A50000}"/>
    <cellStyle name="Neutral 8 2_Essbase BS Tax Accounts EOY" xfId="42589" xr:uid="{00000000-0005-0000-0000-0000DAA50000}"/>
    <cellStyle name="Neutral 8 3" xfId="42590" xr:uid="{00000000-0005-0000-0000-0000DBA50000}"/>
    <cellStyle name="Neutral 8 3 2" xfId="42591" xr:uid="{00000000-0005-0000-0000-0000DCA50000}"/>
    <cellStyle name="Neutral 8 3 2 2" xfId="42592" xr:uid="{00000000-0005-0000-0000-0000DDA50000}"/>
    <cellStyle name="Neutral 8 3 2_Essbase BS Tax Accounts EOY" xfId="42593" xr:uid="{00000000-0005-0000-0000-0000DEA50000}"/>
    <cellStyle name="Neutral 8 3 3" xfId="42594" xr:uid="{00000000-0005-0000-0000-0000DFA50000}"/>
    <cellStyle name="Neutral 8 3_Essbase BS Tax Accounts EOY" xfId="42595" xr:uid="{00000000-0005-0000-0000-0000E0A50000}"/>
    <cellStyle name="Neutral 8 4" xfId="42596" xr:uid="{00000000-0005-0000-0000-0000E1A50000}"/>
    <cellStyle name="Neutral 8 4 2" xfId="42597" xr:uid="{00000000-0005-0000-0000-0000E2A50000}"/>
    <cellStyle name="Neutral 8 4_Essbase BS Tax Accounts EOY" xfId="42598" xr:uid="{00000000-0005-0000-0000-0000E3A50000}"/>
    <cellStyle name="Neutral 8 5" xfId="42599" xr:uid="{00000000-0005-0000-0000-0000E4A50000}"/>
    <cellStyle name="Neutral 8_Essbase BS Tax Accounts EOY" xfId="42600" xr:uid="{00000000-0005-0000-0000-0000E5A50000}"/>
    <cellStyle name="Neutral 80" xfId="42601" xr:uid="{00000000-0005-0000-0000-0000E6A50000}"/>
    <cellStyle name="Neutral 81" xfId="42602" xr:uid="{00000000-0005-0000-0000-0000E7A50000}"/>
    <cellStyle name="Neutral 82" xfId="42603" xr:uid="{00000000-0005-0000-0000-0000E8A50000}"/>
    <cellStyle name="Neutral 83" xfId="42604" xr:uid="{00000000-0005-0000-0000-0000E9A50000}"/>
    <cellStyle name="Neutral 84" xfId="42605" xr:uid="{00000000-0005-0000-0000-0000EAA50000}"/>
    <cellStyle name="Neutral 85" xfId="42606" xr:uid="{00000000-0005-0000-0000-0000EBA50000}"/>
    <cellStyle name="Neutral 86" xfId="42607" xr:uid="{00000000-0005-0000-0000-0000ECA50000}"/>
    <cellStyle name="Neutral 87" xfId="42608" xr:uid="{00000000-0005-0000-0000-0000EDA50000}"/>
    <cellStyle name="Neutral 88" xfId="42609" xr:uid="{00000000-0005-0000-0000-0000EEA50000}"/>
    <cellStyle name="Neutral 89" xfId="42610" xr:uid="{00000000-0005-0000-0000-0000EFA50000}"/>
    <cellStyle name="Neutral 9" xfId="42611" xr:uid="{00000000-0005-0000-0000-0000F0A50000}"/>
    <cellStyle name="Neutral 9 2" xfId="42612" xr:uid="{00000000-0005-0000-0000-0000F1A50000}"/>
    <cellStyle name="Neutral 9 2 2" xfId="42613" xr:uid="{00000000-0005-0000-0000-0000F2A50000}"/>
    <cellStyle name="Neutral 9 2 2 2" xfId="42614" xr:uid="{00000000-0005-0000-0000-0000F3A50000}"/>
    <cellStyle name="Neutral 9 2 2_Essbase BS Tax Accounts EOY" xfId="42615" xr:uid="{00000000-0005-0000-0000-0000F4A50000}"/>
    <cellStyle name="Neutral 9 2 3" xfId="42616" xr:uid="{00000000-0005-0000-0000-0000F5A50000}"/>
    <cellStyle name="Neutral 9 2_Essbase BS Tax Accounts EOY" xfId="42617" xr:uid="{00000000-0005-0000-0000-0000F6A50000}"/>
    <cellStyle name="Neutral 9 3" xfId="42618" xr:uid="{00000000-0005-0000-0000-0000F7A50000}"/>
    <cellStyle name="Neutral 9 3 2" xfId="42619" xr:uid="{00000000-0005-0000-0000-0000F8A50000}"/>
    <cellStyle name="Neutral 9 3 2 2" xfId="42620" xr:uid="{00000000-0005-0000-0000-0000F9A50000}"/>
    <cellStyle name="Neutral 9 3 2_Essbase BS Tax Accounts EOY" xfId="42621" xr:uid="{00000000-0005-0000-0000-0000FAA50000}"/>
    <cellStyle name="Neutral 9 3 3" xfId="42622" xr:uid="{00000000-0005-0000-0000-0000FBA50000}"/>
    <cellStyle name="Neutral 9 3_Essbase BS Tax Accounts EOY" xfId="42623" xr:uid="{00000000-0005-0000-0000-0000FCA50000}"/>
    <cellStyle name="Neutral 9 4" xfId="42624" xr:uid="{00000000-0005-0000-0000-0000FDA50000}"/>
    <cellStyle name="Neutral 9 4 2" xfId="42625" xr:uid="{00000000-0005-0000-0000-0000FEA50000}"/>
    <cellStyle name="Neutral 9 4_Essbase BS Tax Accounts EOY" xfId="42626" xr:uid="{00000000-0005-0000-0000-0000FFA50000}"/>
    <cellStyle name="Neutral 9 5" xfId="42627" xr:uid="{00000000-0005-0000-0000-000000A60000}"/>
    <cellStyle name="Neutral 9_Essbase BS Tax Accounts EOY" xfId="42628" xr:uid="{00000000-0005-0000-0000-000001A60000}"/>
    <cellStyle name="Neutral 90" xfId="42629" xr:uid="{00000000-0005-0000-0000-000002A60000}"/>
    <cellStyle name="Neutral 91" xfId="42630" xr:uid="{00000000-0005-0000-0000-000003A60000}"/>
    <cellStyle name="Neutral 92" xfId="42631" xr:uid="{00000000-0005-0000-0000-000004A60000}"/>
    <cellStyle name="Neutral 93" xfId="42632" xr:uid="{00000000-0005-0000-0000-000005A60000}"/>
    <cellStyle name="Neutral 94" xfId="42633" xr:uid="{00000000-0005-0000-0000-000006A60000}"/>
    <cellStyle name="Neutral 95" xfId="42634" xr:uid="{00000000-0005-0000-0000-000007A60000}"/>
    <cellStyle name="Neutral 96" xfId="42635" xr:uid="{00000000-0005-0000-0000-000008A60000}"/>
    <cellStyle name="Neutral 97" xfId="42636" xr:uid="{00000000-0005-0000-0000-000009A60000}"/>
    <cellStyle name="Neutral 98" xfId="42637" xr:uid="{00000000-0005-0000-0000-00000AA60000}"/>
    <cellStyle name="Neutral 99" xfId="42638" xr:uid="{00000000-0005-0000-0000-00000BA60000}"/>
    <cellStyle name="no dec" xfId="66" xr:uid="{00000000-0005-0000-0000-00000CA60000}"/>
    <cellStyle name="no dec 2" xfId="42639" xr:uid="{00000000-0005-0000-0000-00000DA60000}"/>
    <cellStyle name="no dec 2 2" xfId="42640" xr:uid="{00000000-0005-0000-0000-00000EA60000}"/>
    <cellStyle name="no dec 2_Essbase BS Tax Accounts EOY" xfId="42641" xr:uid="{00000000-0005-0000-0000-00000FA60000}"/>
    <cellStyle name="no dec 3" xfId="42642" xr:uid="{00000000-0005-0000-0000-000010A60000}"/>
    <cellStyle name="no dec_Essbase BS Tax Accounts EOY" xfId="42643" xr:uid="{00000000-0005-0000-0000-000011A60000}"/>
    <cellStyle name="No Edit" xfId="67" xr:uid="{00000000-0005-0000-0000-000012A60000}"/>
    <cellStyle name="No Edit 2" xfId="326" xr:uid="{00000000-0005-0000-0000-000013A60000}"/>
    <cellStyle name="No Edit 2 2" xfId="42644" xr:uid="{00000000-0005-0000-0000-000014A60000}"/>
    <cellStyle name="No Edit 2 2 2" xfId="42645" xr:uid="{00000000-0005-0000-0000-000015A60000}"/>
    <cellStyle name="No Edit 2 2 2 2" xfId="42646" xr:uid="{00000000-0005-0000-0000-000016A60000}"/>
    <cellStyle name="No Edit 2 2 2_Essbase BS Tax Accounts EOY" xfId="42647" xr:uid="{00000000-0005-0000-0000-000017A60000}"/>
    <cellStyle name="No Edit 2 2_Essbase BS Tax Accounts EOY" xfId="42648" xr:uid="{00000000-0005-0000-0000-000018A60000}"/>
    <cellStyle name="No Edit 2 3" xfId="42649" xr:uid="{00000000-0005-0000-0000-000019A60000}"/>
    <cellStyle name="No Edit 2 3 2" xfId="42650" xr:uid="{00000000-0005-0000-0000-00001AA60000}"/>
    <cellStyle name="No Edit 2 3_Essbase BS Tax Accounts EOY" xfId="42651" xr:uid="{00000000-0005-0000-0000-00001BA60000}"/>
    <cellStyle name="No Edit 2 4" xfId="42652" xr:uid="{00000000-0005-0000-0000-00001CA60000}"/>
    <cellStyle name="No Edit 2_Basis Detail" xfId="42653" xr:uid="{00000000-0005-0000-0000-00001DA60000}"/>
    <cellStyle name="No Edit 3" xfId="42654" xr:uid="{00000000-0005-0000-0000-00001EA60000}"/>
    <cellStyle name="No Edit 3 2" xfId="42655" xr:uid="{00000000-0005-0000-0000-00001FA60000}"/>
    <cellStyle name="No Edit 3 2 2" xfId="42656" xr:uid="{00000000-0005-0000-0000-000020A60000}"/>
    <cellStyle name="No Edit 3 2_Essbase BS Tax Accounts EOY" xfId="42657" xr:uid="{00000000-0005-0000-0000-000021A60000}"/>
    <cellStyle name="No Edit 3_Essbase BS Tax Accounts EOY" xfId="42658" xr:uid="{00000000-0005-0000-0000-000022A60000}"/>
    <cellStyle name="No Edit 4" xfId="42659" xr:uid="{00000000-0005-0000-0000-000023A60000}"/>
    <cellStyle name="No Edit 4 2" xfId="42660" xr:uid="{00000000-0005-0000-0000-000024A60000}"/>
    <cellStyle name="No Edit 4_Essbase BS Tax Accounts EOY" xfId="42661" xr:uid="{00000000-0005-0000-0000-000025A60000}"/>
    <cellStyle name="No Edit 5" xfId="42662" xr:uid="{00000000-0005-0000-0000-000026A60000}"/>
    <cellStyle name="No Edit_ACC12" xfId="42663" xr:uid="{00000000-0005-0000-0000-000027A60000}"/>
    <cellStyle name="Normal" xfId="0" builtinId="0"/>
    <cellStyle name="Normal - Style1" xfId="68" xr:uid="{00000000-0005-0000-0000-000029A60000}"/>
    <cellStyle name="Normal - Style1 2" xfId="327" xr:uid="{00000000-0005-0000-0000-00002AA60000}"/>
    <cellStyle name="Normal - Style1 2 2" xfId="42664" xr:uid="{00000000-0005-0000-0000-00002BA60000}"/>
    <cellStyle name="Normal - Style1 2 3" xfId="42665" xr:uid="{00000000-0005-0000-0000-00002CA60000}"/>
    <cellStyle name="Normal - Style1 2_Essbase BS Tax Accounts EOY" xfId="42666" xr:uid="{00000000-0005-0000-0000-00002DA60000}"/>
    <cellStyle name="Normal - Style1 3" xfId="42667" xr:uid="{00000000-0005-0000-0000-00002EA60000}"/>
    <cellStyle name="Normal - Style1 3 2" xfId="42668" xr:uid="{00000000-0005-0000-0000-00002FA60000}"/>
    <cellStyle name="Normal - Style1 3 3" xfId="42669" xr:uid="{00000000-0005-0000-0000-000030A60000}"/>
    <cellStyle name="Normal - Style1 4" xfId="42670" xr:uid="{00000000-0005-0000-0000-000031A60000}"/>
    <cellStyle name="Normal - Style1 5" xfId="58811" xr:uid="{00000000-0005-0000-0000-000032A60000}"/>
    <cellStyle name="Normal - Style1 6" xfId="58814" xr:uid="{00000000-0005-0000-0000-000033A60000}"/>
    <cellStyle name="Normal - Style1_AEH-Highlights" xfId="42671" xr:uid="{00000000-0005-0000-0000-000034A60000}"/>
    <cellStyle name="Normal - Style2" xfId="69" xr:uid="{00000000-0005-0000-0000-000035A60000}"/>
    <cellStyle name="Normal - Style3" xfId="70" xr:uid="{00000000-0005-0000-0000-000036A60000}"/>
    <cellStyle name="Normal - Style4" xfId="71" xr:uid="{00000000-0005-0000-0000-000037A60000}"/>
    <cellStyle name="Normal - Style5" xfId="72" xr:uid="{00000000-0005-0000-0000-000038A60000}"/>
    <cellStyle name="Normal - Style6" xfId="73" xr:uid="{00000000-0005-0000-0000-000039A60000}"/>
    <cellStyle name="Normal - Style7" xfId="74" xr:uid="{00000000-0005-0000-0000-00003AA60000}"/>
    <cellStyle name="Normal - Style8" xfId="75" xr:uid="{00000000-0005-0000-0000-00003BA60000}"/>
    <cellStyle name="Normal 10" xfId="76" xr:uid="{00000000-0005-0000-0000-00003CA60000}"/>
    <cellStyle name="Normal 10 10" xfId="42672" xr:uid="{00000000-0005-0000-0000-00003DA60000}"/>
    <cellStyle name="Normal 10 11" xfId="42673" xr:uid="{00000000-0005-0000-0000-00003EA60000}"/>
    <cellStyle name="Normal 10 12" xfId="42674" xr:uid="{00000000-0005-0000-0000-00003FA60000}"/>
    <cellStyle name="Normal 10 13" xfId="42675" xr:uid="{00000000-0005-0000-0000-000040A60000}"/>
    <cellStyle name="Normal 10 2" xfId="42676" xr:uid="{00000000-0005-0000-0000-000041A60000}"/>
    <cellStyle name="Normal 10 2 2" xfId="42677" xr:uid="{00000000-0005-0000-0000-000042A60000}"/>
    <cellStyle name="Normal 10 2 2 2" xfId="42678" xr:uid="{00000000-0005-0000-0000-000043A60000}"/>
    <cellStyle name="Normal 10 2 2 2 2" xfId="42679" xr:uid="{00000000-0005-0000-0000-000044A60000}"/>
    <cellStyle name="Normal 10 2 2 2 2 2" xfId="42680" xr:uid="{00000000-0005-0000-0000-000045A60000}"/>
    <cellStyle name="Normal 10 2 2 2 2_Essbase BS Tax Accounts EOY" xfId="42681" xr:uid="{00000000-0005-0000-0000-000046A60000}"/>
    <cellStyle name="Normal 10 2 2 2 3" xfId="42682" xr:uid="{00000000-0005-0000-0000-000047A60000}"/>
    <cellStyle name="Normal 10 2 2 2_Essbase BS Tax Accounts EOY" xfId="42683" xr:uid="{00000000-0005-0000-0000-000048A60000}"/>
    <cellStyle name="Normal 10 2 2 3" xfId="42684" xr:uid="{00000000-0005-0000-0000-000049A60000}"/>
    <cellStyle name="Normal 10 2 2 3 2" xfId="42685" xr:uid="{00000000-0005-0000-0000-00004AA60000}"/>
    <cellStyle name="Normal 10 2 2 3_Essbase BS Tax Accounts EOY" xfId="42686" xr:uid="{00000000-0005-0000-0000-00004BA60000}"/>
    <cellStyle name="Normal 10 2 2 4" xfId="42687" xr:uid="{00000000-0005-0000-0000-00004CA60000}"/>
    <cellStyle name="Normal 10 2 2 5" xfId="42688" xr:uid="{00000000-0005-0000-0000-00004DA60000}"/>
    <cellStyle name="Normal 10 2 2 6" xfId="42689" xr:uid="{00000000-0005-0000-0000-00004EA60000}"/>
    <cellStyle name="Normal 10 2 2 7" xfId="42690" xr:uid="{00000000-0005-0000-0000-00004FA60000}"/>
    <cellStyle name="Normal 10 2 2 8" xfId="42691" xr:uid="{00000000-0005-0000-0000-000050A60000}"/>
    <cellStyle name="Normal 10 2 3" xfId="42692" xr:uid="{00000000-0005-0000-0000-000051A60000}"/>
    <cellStyle name="Normal 10 2 3 2" xfId="42693" xr:uid="{00000000-0005-0000-0000-000052A60000}"/>
    <cellStyle name="Normal 10 2 3 2 2" xfId="42694" xr:uid="{00000000-0005-0000-0000-000053A60000}"/>
    <cellStyle name="Normal 10 2 3 2_Essbase BS Tax Accounts EOY" xfId="42695" xr:uid="{00000000-0005-0000-0000-000054A60000}"/>
    <cellStyle name="Normal 10 2 3 3" xfId="42696" xr:uid="{00000000-0005-0000-0000-000055A60000}"/>
    <cellStyle name="Normal 10 2 3_Essbase BS Tax Accounts EOY" xfId="42697" xr:uid="{00000000-0005-0000-0000-000056A60000}"/>
    <cellStyle name="Normal 10 2 4" xfId="42698" xr:uid="{00000000-0005-0000-0000-000057A60000}"/>
    <cellStyle name="Normal 10 2 4 2" xfId="42699" xr:uid="{00000000-0005-0000-0000-000058A60000}"/>
    <cellStyle name="Normal 10 2 4 3" xfId="42700" xr:uid="{00000000-0005-0000-0000-000059A60000}"/>
    <cellStyle name="Normal 10 2 4_Essbase BS Tax Accounts EOY" xfId="42701" xr:uid="{00000000-0005-0000-0000-00005AA60000}"/>
    <cellStyle name="Normal 10 2 5" xfId="42702" xr:uid="{00000000-0005-0000-0000-00005BA60000}"/>
    <cellStyle name="Normal 10 2 6" xfId="42703" xr:uid="{00000000-0005-0000-0000-00005CA60000}"/>
    <cellStyle name="Normal 10 2_Basis Detail" xfId="42704" xr:uid="{00000000-0005-0000-0000-00005DA60000}"/>
    <cellStyle name="Normal 10 3" xfId="42705" xr:uid="{00000000-0005-0000-0000-00005EA60000}"/>
    <cellStyle name="Normal 10 3 2" xfId="42706" xr:uid="{00000000-0005-0000-0000-00005FA60000}"/>
    <cellStyle name="Normal 10 3 2 2" xfId="42707" xr:uid="{00000000-0005-0000-0000-000060A60000}"/>
    <cellStyle name="Normal 10 3 2_Essbase BS Tax Accounts EOY" xfId="42708" xr:uid="{00000000-0005-0000-0000-000061A60000}"/>
    <cellStyle name="Normal 10 3 3" xfId="42709" xr:uid="{00000000-0005-0000-0000-000062A60000}"/>
    <cellStyle name="Normal 10 3 3 2" xfId="42710" xr:uid="{00000000-0005-0000-0000-000063A60000}"/>
    <cellStyle name="Normal 10 3 3 2 2" xfId="42711" xr:uid="{00000000-0005-0000-0000-000064A60000}"/>
    <cellStyle name="Normal 10 3 3 2_Essbase BS Tax Accounts EOY" xfId="42712" xr:uid="{00000000-0005-0000-0000-000065A60000}"/>
    <cellStyle name="Normal 10 3 3 3" xfId="42713" xr:uid="{00000000-0005-0000-0000-000066A60000}"/>
    <cellStyle name="Normal 10 3 3_Essbase BS Tax Accounts EOY" xfId="42714" xr:uid="{00000000-0005-0000-0000-000067A60000}"/>
    <cellStyle name="Normal 10 3 4" xfId="42715" xr:uid="{00000000-0005-0000-0000-000068A60000}"/>
    <cellStyle name="Normal 10 3 5" xfId="42716" xr:uid="{00000000-0005-0000-0000-000069A60000}"/>
    <cellStyle name="Normal 10 3 6" xfId="42717" xr:uid="{00000000-0005-0000-0000-00006AA60000}"/>
    <cellStyle name="Normal 10 3 7" xfId="42718" xr:uid="{00000000-0005-0000-0000-00006BA60000}"/>
    <cellStyle name="Normal 10 3_Essbase BS Tax Accounts EOY" xfId="42719" xr:uid="{00000000-0005-0000-0000-00006CA60000}"/>
    <cellStyle name="Normal 10 4" xfId="42720" xr:uid="{00000000-0005-0000-0000-00006DA60000}"/>
    <cellStyle name="Normal 10 4 2" xfId="42721" xr:uid="{00000000-0005-0000-0000-00006EA60000}"/>
    <cellStyle name="Normal 10 4 2 2" xfId="42722" xr:uid="{00000000-0005-0000-0000-00006FA60000}"/>
    <cellStyle name="Normal 10 4 2 2 2" xfId="42723" xr:uid="{00000000-0005-0000-0000-000070A60000}"/>
    <cellStyle name="Normal 10 4 2 2 3" xfId="42724" xr:uid="{00000000-0005-0000-0000-000071A60000}"/>
    <cellStyle name="Normal 10 4 2 2_Essbase BS Tax Accounts EOY" xfId="42725" xr:uid="{00000000-0005-0000-0000-000072A60000}"/>
    <cellStyle name="Normal 10 4 2 3" xfId="42726" xr:uid="{00000000-0005-0000-0000-000073A60000}"/>
    <cellStyle name="Normal 10 4 2_Essbase BS Tax Accounts EOY" xfId="42727" xr:uid="{00000000-0005-0000-0000-000074A60000}"/>
    <cellStyle name="Normal 10 4 3" xfId="42728" xr:uid="{00000000-0005-0000-0000-000075A60000}"/>
    <cellStyle name="Normal 10 4 3 2" xfId="42729" xr:uid="{00000000-0005-0000-0000-000076A60000}"/>
    <cellStyle name="Normal 10 4 3_Essbase BS Tax Accounts EOY" xfId="42730" xr:uid="{00000000-0005-0000-0000-000077A60000}"/>
    <cellStyle name="Normal 10 4 4" xfId="42731" xr:uid="{00000000-0005-0000-0000-000078A60000}"/>
    <cellStyle name="Normal 10 4 5" xfId="42732" xr:uid="{00000000-0005-0000-0000-000079A60000}"/>
    <cellStyle name="Normal 10 4 6" xfId="42733" xr:uid="{00000000-0005-0000-0000-00007AA60000}"/>
    <cellStyle name="Normal 10 4_Basis Detail" xfId="42734" xr:uid="{00000000-0005-0000-0000-00007BA60000}"/>
    <cellStyle name="Normal 10 5" xfId="42735" xr:uid="{00000000-0005-0000-0000-00007CA60000}"/>
    <cellStyle name="Normal 10 5 2" xfId="42736" xr:uid="{00000000-0005-0000-0000-00007DA60000}"/>
    <cellStyle name="Normal 10 5 2 2" xfId="42737" xr:uid="{00000000-0005-0000-0000-00007EA60000}"/>
    <cellStyle name="Normal 10 5 2 3" xfId="42738" xr:uid="{00000000-0005-0000-0000-00007FA60000}"/>
    <cellStyle name="Normal 10 5 2_Essbase BS Tax Accounts EOY" xfId="42739" xr:uid="{00000000-0005-0000-0000-000080A60000}"/>
    <cellStyle name="Normal 10 5 3" xfId="42740" xr:uid="{00000000-0005-0000-0000-000081A60000}"/>
    <cellStyle name="Normal 10 5_Essbase BS Tax Accounts EOY" xfId="42741" xr:uid="{00000000-0005-0000-0000-000082A60000}"/>
    <cellStyle name="Normal 10 6" xfId="42742" xr:uid="{00000000-0005-0000-0000-000083A60000}"/>
    <cellStyle name="Normal 10 6 2" xfId="42743" xr:uid="{00000000-0005-0000-0000-000084A60000}"/>
    <cellStyle name="Normal 10 6 2 2" xfId="42744" xr:uid="{00000000-0005-0000-0000-000085A60000}"/>
    <cellStyle name="Normal 10 6 3" xfId="42745" xr:uid="{00000000-0005-0000-0000-000086A60000}"/>
    <cellStyle name="Normal 10 6_Essbase BS Tax Accounts EOY" xfId="42746" xr:uid="{00000000-0005-0000-0000-000087A60000}"/>
    <cellStyle name="Normal 10 7" xfId="42747" xr:uid="{00000000-0005-0000-0000-000088A60000}"/>
    <cellStyle name="Normal 10 7 2" xfId="42748" xr:uid="{00000000-0005-0000-0000-000089A60000}"/>
    <cellStyle name="Normal 10 7 3" xfId="42749" xr:uid="{00000000-0005-0000-0000-00008AA60000}"/>
    <cellStyle name="Normal 10 7 4" xfId="42750" xr:uid="{00000000-0005-0000-0000-00008BA60000}"/>
    <cellStyle name="Normal 10 7_Essbase BS Tax Accounts EOY" xfId="42751" xr:uid="{00000000-0005-0000-0000-00008CA60000}"/>
    <cellStyle name="Normal 10 8" xfId="42752" xr:uid="{00000000-0005-0000-0000-00008DA60000}"/>
    <cellStyle name="Normal 10 8 2" xfId="42753" xr:uid="{00000000-0005-0000-0000-00008EA60000}"/>
    <cellStyle name="Normal 10 8 3" xfId="42754" xr:uid="{00000000-0005-0000-0000-00008FA60000}"/>
    <cellStyle name="Normal 10 8_Essbase BS Tax Accounts EOY" xfId="42755" xr:uid="{00000000-0005-0000-0000-000090A60000}"/>
    <cellStyle name="Normal 10 9" xfId="42756" xr:uid="{00000000-0005-0000-0000-000091A60000}"/>
    <cellStyle name="Normal 10 9 2" xfId="42757" xr:uid="{00000000-0005-0000-0000-000092A60000}"/>
    <cellStyle name="Normal 10_Basis Detail" xfId="42758" xr:uid="{00000000-0005-0000-0000-000093A60000}"/>
    <cellStyle name="Normal 100" xfId="225" xr:uid="{00000000-0005-0000-0000-000094A60000}"/>
    <cellStyle name="Normal 100 2" xfId="42759" xr:uid="{00000000-0005-0000-0000-000095A60000}"/>
    <cellStyle name="Normal 100_Essbase BS Tax Accounts EOY" xfId="42760" xr:uid="{00000000-0005-0000-0000-000096A60000}"/>
    <cellStyle name="Normal 101" xfId="226" xr:uid="{00000000-0005-0000-0000-000097A60000}"/>
    <cellStyle name="Normal 101 2" xfId="42761" xr:uid="{00000000-0005-0000-0000-000098A60000}"/>
    <cellStyle name="Normal 101_Essbase BS Tax Accounts EOY" xfId="42762" xr:uid="{00000000-0005-0000-0000-000099A60000}"/>
    <cellStyle name="Normal 102" xfId="227" xr:uid="{00000000-0005-0000-0000-00009AA60000}"/>
    <cellStyle name="Normal 102 2" xfId="42763" xr:uid="{00000000-0005-0000-0000-00009BA60000}"/>
    <cellStyle name="Normal 102_Essbase BS Tax Accounts EOY" xfId="42764" xr:uid="{00000000-0005-0000-0000-00009CA60000}"/>
    <cellStyle name="Normal 103" xfId="228" xr:uid="{00000000-0005-0000-0000-00009DA60000}"/>
    <cellStyle name="Normal 103 2" xfId="42765" xr:uid="{00000000-0005-0000-0000-00009EA60000}"/>
    <cellStyle name="Normal 103_Essbase BS Tax Accounts EOY" xfId="42766" xr:uid="{00000000-0005-0000-0000-00009FA60000}"/>
    <cellStyle name="Normal 104" xfId="229" xr:uid="{00000000-0005-0000-0000-0000A0A60000}"/>
    <cellStyle name="Normal 104 2" xfId="42767" xr:uid="{00000000-0005-0000-0000-0000A1A60000}"/>
    <cellStyle name="Normal 104_Essbase BS Tax Accounts EOY" xfId="42768" xr:uid="{00000000-0005-0000-0000-0000A2A60000}"/>
    <cellStyle name="Normal 105" xfId="230" xr:uid="{00000000-0005-0000-0000-0000A3A60000}"/>
    <cellStyle name="Normal 105 2" xfId="42769" xr:uid="{00000000-0005-0000-0000-0000A4A60000}"/>
    <cellStyle name="Normal 105_Essbase BS Tax Accounts EOY" xfId="42770" xr:uid="{00000000-0005-0000-0000-0000A5A60000}"/>
    <cellStyle name="Normal 106" xfId="231" xr:uid="{00000000-0005-0000-0000-0000A6A60000}"/>
    <cellStyle name="Normal 106 2" xfId="42771" xr:uid="{00000000-0005-0000-0000-0000A7A60000}"/>
    <cellStyle name="Normal 106_Essbase BS Tax Accounts EOY" xfId="42772" xr:uid="{00000000-0005-0000-0000-0000A8A60000}"/>
    <cellStyle name="Normal 107" xfId="232" xr:uid="{00000000-0005-0000-0000-0000A9A60000}"/>
    <cellStyle name="Normal 107 2" xfId="42773" xr:uid="{00000000-0005-0000-0000-0000AAA60000}"/>
    <cellStyle name="Normal 107_Essbase BS Tax Accounts EOY" xfId="42774" xr:uid="{00000000-0005-0000-0000-0000ABA60000}"/>
    <cellStyle name="Normal 108" xfId="233" xr:uid="{00000000-0005-0000-0000-0000ACA60000}"/>
    <cellStyle name="Normal 108 2" xfId="42775" xr:uid="{00000000-0005-0000-0000-0000ADA60000}"/>
    <cellStyle name="Normal 108 2 2" xfId="42776" xr:uid="{00000000-0005-0000-0000-0000AEA60000}"/>
    <cellStyle name="Normal 108 2 3" xfId="42777" xr:uid="{00000000-0005-0000-0000-0000AFA60000}"/>
    <cellStyle name="Normal 108 3" xfId="42778" xr:uid="{00000000-0005-0000-0000-0000B0A60000}"/>
    <cellStyle name="Normal 108 4" xfId="42779" xr:uid="{00000000-0005-0000-0000-0000B1A60000}"/>
    <cellStyle name="Normal 108 5" xfId="42780" xr:uid="{00000000-0005-0000-0000-0000B2A60000}"/>
    <cellStyle name="Normal 108_Essbase BS Tax Accounts EOY" xfId="42781" xr:uid="{00000000-0005-0000-0000-0000B3A60000}"/>
    <cellStyle name="Normal 109" xfId="42782" xr:uid="{00000000-0005-0000-0000-0000B4A60000}"/>
    <cellStyle name="Normal 109 2" xfId="42783" xr:uid="{00000000-0005-0000-0000-0000B5A60000}"/>
    <cellStyle name="Normal 109 2 2" xfId="42784" xr:uid="{00000000-0005-0000-0000-0000B6A60000}"/>
    <cellStyle name="Normal 109 2 3" xfId="42785" xr:uid="{00000000-0005-0000-0000-0000B7A60000}"/>
    <cellStyle name="Normal 109 3" xfId="42786" xr:uid="{00000000-0005-0000-0000-0000B8A60000}"/>
    <cellStyle name="Normal 109 4" xfId="42787" xr:uid="{00000000-0005-0000-0000-0000B9A60000}"/>
    <cellStyle name="Normal 109 5" xfId="42788" xr:uid="{00000000-0005-0000-0000-0000BAA60000}"/>
    <cellStyle name="Normal 109_Essbase BS Tax Accounts EOY" xfId="42789" xr:uid="{00000000-0005-0000-0000-0000BBA60000}"/>
    <cellStyle name="Normal 11" xfId="77" xr:uid="{00000000-0005-0000-0000-0000BCA60000}"/>
    <cellStyle name="Normal 11 10" xfId="42790" xr:uid="{00000000-0005-0000-0000-0000BDA60000}"/>
    <cellStyle name="Normal 11 11" xfId="42791" xr:uid="{00000000-0005-0000-0000-0000BEA60000}"/>
    <cellStyle name="Normal 11 12" xfId="42792" xr:uid="{00000000-0005-0000-0000-0000BFA60000}"/>
    <cellStyle name="Normal 11 13" xfId="42793" xr:uid="{00000000-0005-0000-0000-0000C0A60000}"/>
    <cellStyle name="Normal 11 2" xfId="42794" xr:uid="{00000000-0005-0000-0000-0000C1A60000}"/>
    <cellStyle name="Normal 11 2 2" xfId="42795" xr:uid="{00000000-0005-0000-0000-0000C2A60000}"/>
    <cellStyle name="Normal 11 2 2 2" xfId="42796" xr:uid="{00000000-0005-0000-0000-0000C3A60000}"/>
    <cellStyle name="Normal 11 2 2 2 2" xfId="42797" xr:uid="{00000000-0005-0000-0000-0000C4A60000}"/>
    <cellStyle name="Normal 11 2 2 2 2 2" xfId="42798" xr:uid="{00000000-0005-0000-0000-0000C5A60000}"/>
    <cellStyle name="Normal 11 2 2 2 2_Essbase BS Tax Accounts EOY" xfId="42799" xr:uid="{00000000-0005-0000-0000-0000C6A60000}"/>
    <cellStyle name="Normal 11 2 2 2 3" xfId="42800" xr:uid="{00000000-0005-0000-0000-0000C7A60000}"/>
    <cellStyle name="Normal 11 2 2 2_Essbase BS Tax Accounts EOY" xfId="42801" xr:uid="{00000000-0005-0000-0000-0000C8A60000}"/>
    <cellStyle name="Normal 11 2 2 3" xfId="42802" xr:uid="{00000000-0005-0000-0000-0000C9A60000}"/>
    <cellStyle name="Normal 11 2 2 3 2" xfId="42803" xr:uid="{00000000-0005-0000-0000-0000CAA60000}"/>
    <cellStyle name="Normal 11 2 2 3_Essbase BS Tax Accounts EOY" xfId="42804" xr:uid="{00000000-0005-0000-0000-0000CBA60000}"/>
    <cellStyle name="Normal 11 2 2 4" xfId="42805" xr:uid="{00000000-0005-0000-0000-0000CCA60000}"/>
    <cellStyle name="Normal 11 2 2 5" xfId="42806" xr:uid="{00000000-0005-0000-0000-0000CDA60000}"/>
    <cellStyle name="Normal 11 2 2 6" xfId="42807" xr:uid="{00000000-0005-0000-0000-0000CEA60000}"/>
    <cellStyle name="Normal 11 2 2 7" xfId="42808" xr:uid="{00000000-0005-0000-0000-0000CFA60000}"/>
    <cellStyle name="Normal 11 2 2 8" xfId="42809" xr:uid="{00000000-0005-0000-0000-0000D0A60000}"/>
    <cellStyle name="Normal 11 2 3" xfId="42810" xr:uid="{00000000-0005-0000-0000-0000D1A60000}"/>
    <cellStyle name="Normal 11 2 3 2" xfId="42811" xr:uid="{00000000-0005-0000-0000-0000D2A60000}"/>
    <cellStyle name="Normal 11 2 3 2 2" xfId="42812" xr:uid="{00000000-0005-0000-0000-0000D3A60000}"/>
    <cellStyle name="Normal 11 2 3 2_Essbase BS Tax Accounts EOY" xfId="42813" xr:uid="{00000000-0005-0000-0000-0000D4A60000}"/>
    <cellStyle name="Normal 11 2 3 3" xfId="42814" xr:uid="{00000000-0005-0000-0000-0000D5A60000}"/>
    <cellStyle name="Normal 11 2 3_Essbase BS Tax Accounts EOY" xfId="42815" xr:uid="{00000000-0005-0000-0000-0000D6A60000}"/>
    <cellStyle name="Normal 11 2 4" xfId="42816" xr:uid="{00000000-0005-0000-0000-0000D7A60000}"/>
    <cellStyle name="Normal 11 2 4 2" xfId="42817" xr:uid="{00000000-0005-0000-0000-0000D8A60000}"/>
    <cellStyle name="Normal 11 2 4 3" xfId="42818" xr:uid="{00000000-0005-0000-0000-0000D9A60000}"/>
    <cellStyle name="Normal 11 2 4_Essbase BS Tax Accounts EOY" xfId="42819" xr:uid="{00000000-0005-0000-0000-0000DAA60000}"/>
    <cellStyle name="Normal 11 2 5" xfId="42820" xr:uid="{00000000-0005-0000-0000-0000DBA60000}"/>
    <cellStyle name="Normal 11 2 6" xfId="58839" xr:uid="{EE0E751A-8CD0-4B9B-BAA2-DDFCBA3D2C61}"/>
    <cellStyle name="Normal 11 2_Basis Detail" xfId="42821" xr:uid="{00000000-0005-0000-0000-0000DCA60000}"/>
    <cellStyle name="Normal 11 3" xfId="42822" xr:uid="{00000000-0005-0000-0000-0000DDA60000}"/>
    <cellStyle name="Normal 11 3 2" xfId="42823" xr:uid="{00000000-0005-0000-0000-0000DEA60000}"/>
    <cellStyle name="Normal 11 3 2 2" xfId="42824" xr:uid="{00000000-0005-0000-0000-0000DFA60000}"/>
    <cellStyle name="Normal 11 3 2_Essbase BS Tax Accounts EOY" xfId="42825" xr:uid="{00000000-0005-0000-0000-0000E0A60000}"/>
    <cellStyle name="Normal 11 3 3" xfId="42826" xr:uid="{00000000-0005-0000-0000-0000E1A60000}"/>
    <cellStyle name="Normal 11 3 3 2" xfId="42827" xr:uid="{00000000-0005-0000-0000-0000E2A60000}"/>
    <cellStyle name="Normal 11 3 3 2 2" xfId="42828" xr:uid="{00000000-0005-0000-0000-0000E3A60000}"/>
    <cellStyle name="Normal 11 3 3 2_Essbase BS Tax Accounts EOY" xfId="42829" xr:uid="{00000000-0005-0000-0000-0000E4A60000}"/>
    <cellStyle name="Normal 11 3 3 3" xfId="42830" xr:uid="{00000000-0005-0000-0000-0000E5A60000}"/>
    <cellStyle name="Normal 11 3 3_Essbase BS Tax Accounts EOY" xfId="42831" xr:uid="{00000000-0005-0000-0000-0000E6A60000}"/>
    <cellStyle name="Normal 11 3 4" xfId="42832" xr:uid="{00000000-0005-0000-0000-0000E7A60000}"/>
    <cellStyle name="Normal 11 3 5" xfId="42833" xr:uid="{00000000-0005-0000-0000-0000E8A60000}"/>
    <cellStyle name="Normal 11 3 6" xfId="42834" xr:uid="{00000000-0005-0000-0000-0000E9A60000}"/>
    <cellStyle name="Normal 11 3 7" xfId="42835" xr:uid="{00000000-0005-0000-0000-0000EAA60000}"/>
    <cellStyle name="Normal 11 4" xfId="42836" xr:uid="{00000000-0005-0000-0000-0000EBA60000}"/>
    <cellStyle name="Normal 11 4 2" xfId="42837" xr:uid="{00000000-0005-0000-0000-0000ECA60000}"/>
    <cellStyle name="Normal 11 4 2 2" xfId="42838" xr:uid="{00000000-0005-0000-0000-0000EDA60000}"/>
    <cellStyle name="Normal 11 4 2 2 2" xfId="42839" xr:uid="{00000000-0005-0000-0000-0000EEA60000}"/>
    <cellStyle name="Normal 11 4 2 2 3" xfId="42840" xr:uid="{00000000-0005-0000-0000-0000EFA60000}"/>
    <cellStyle name="Normal 11 4 2 2_Essbase BS Tax Accounts EOY" xfId="42841" xr:uid="{00000000-0005-0000-0000-0000F0A60000}"/>
    <cellStyle name="Normal 11 4 2 3" xfId="42842" xr:uid="{00000000-0005-0000-0000-0000F1A60000}"/>
    <cellStyle name="Normal 11 4 2_Essbase BS Tax Accounts EOY" xfId="42843" xr:uid="{00000000-0005-0000-0000-0000F2A60000}"/>
    <cellStyle name="Normal 11 4 3" xfId="42844" xr:uid="{00000000-0005-0000-0000-0000F3A60000}"/>
    <cellStyle name="Normal 11 4 3 2" xfId="42845" xr:uid="{00000000-0005-0000-0000-0000F4A60000}"/>
    <cellStyle name="Normal 11 4 3_Essbase BS Tax Accounts EOY" xfId="42846" xr:uid="{00000000-0005-0000-0000-0000F5A60000}"/>
    <cellStyle name="Normal 11 4 4" xfId="42847" xr:uid="{00000000-0005-0000-0000-0000F6A60000}"/>
    <cellStyle name="Normal 11 4 5" xfId="42848" xr:uid="{00000000-0005-0000-0000-0000F7A60000}"/>
    <cellStyle name="Normal 11 4 6" xfId="42849" xr:uid="{00000000-0005-0000-0000-0000F8A60000}"/>
    <cellStyle name="Normal 11 4_Basis Detail" xfId="42850" xr:uid="{00000000-0005-0000-0000-0000F9A60000}"/>
    <cellStyle name="Normal 11 5" xfId="42851" xr:uid="{00000000-0005-0000-0000-0000FAA60000}"/>
    <cellStyle name="Normal 11 5 2" xfId="42852" xr:uid="{00000000-0005-0000-0000-0000FBA60000}"/>
    <cellStyle name="Normal 11 5 2 2" xfId="42853" xr:uid="{00000000-0005-0000-0000-0000FCA60000}"/>
    <cellStyle name="Normal 11 5 2 3" xfId="42854" xr:uid="{00000000-0005-0000-0000-0000FDA60000}"/>
    <cellStyle name="Normal 11 5 2_Essbase BS Tax Accounts EOY" xfId="42855" xr:uid="{00000000-0005-0000-0000-0000FEA60000}"/>
    <cellStyle name="Normal 11 5 3" xfId="42856" xr:uid="{00000000-0005-0000-0000-0000FFA60000}"/>
    <cellStyle name="Normal 11 5_Essbase BS Tax Accounts EOY" xfId="42857" xr:uid="{00000000-0005-0000-0000-000000A70000}"/>
    <cellStyle name="Normal 11 6" xfId="42858" xr:uid="{00000000-0005-0000-0000-000001A70000}"/>
    <cellStyle name="Normal 11 6 2" xfId="42859" xr:uid="{00000000-0005-0000-0000-000002A70000}"/>
    <cellStyle name="Normal 11 6 2 2" xfId="42860" xr:uid="{00000000-0005-0000-0000-000003A70000}"/>
    <cellStyle name="Normal 11 6 3" xfId="42861" xr:uid="{00000000-0005-0000-0000-000004A70000}"/>
    <cellStyle name="Normal 11 6_Essbase BS Tax Accounts EOY" xfId="42862" xr:uid="{00000000-0005-0000-0000-000005A70000}"/>
    <cellStyle name="Normal 11 7" xfId="42863" xr:uid="{00000000-0005-0000-0000-000006A70000}"/>
    <cellStyle name="Normal 11 7 2" xfId="42864" xr:uid="{00000000-0005-0000-0000-000007A70000}"/>
    <cellStyle name="Normal 11 8" xfId="42865" xr:uid="{00000000-0005-0000-0000-000008A70000}"/>
    <cellStyle name="Normal 11 9" xfId="42866" xr:uid="{00000000-0005-0000-0000-000009A70000}"/>
    <cellStyle name="Normal 11_Basis Detail" xfId="42867" xr:uid="{00000000-0005-0000-0000-00000AA70000}"/>
    <cellStyle name="Normal 110" xfId="42868" xr:uid="{00000000-0005-0000-0000-00000BA70000}"/>
    <cellStyle name="Normal 110 2" xfId="42869" xr:uid="{00000000-0005-0000-0000-00000CA70000}"/>
    <cellStyle name="Normal 110 2 2" xfId="42870" xr:uid="{00000000-0005-0000-0000-00000DA70000}"/>
    <cellStyle name="Normal 110 2 3" xfId="42871" xr:uid="{00000000-0005-0000-0000-00000EA70000}"/>
    <cellStyle name="Normal 110 3" xfId="42872" xr:uid="{00000000-0005-0000-0000-00000FA70000}"/>
    <cellStyle name="Normal 110 4" xfId="42873" xr:uid="{00000000-0005-0000-0000-000010A70000}"/>
    <cellStyle name="Normal 110 5" xfId="42874" xr:uid="{00000000-0005-0000-0000-000011A70000}"/>
    <cellStyle name="Normal 110_Essbase BS Tax Accounts EOY" xfId="42875" xr:uid="{00000000-0005-0000-0000-000012A70000}"/>
    <cellStyle name="Normal 111" xfId="42876" xr:uid="{00000000-0005-0000-0000-000013A70000}"/>
    <cellStyle name="Normal 111 2" xfId="42877" xr:uid="{00000000-0005-0000-0000-000014A70000}"/>
    <cellStyle name="Normal 111 2 2" xfId="42878" xr:uid="{00000000-0005-0000-0000-000015A70000}"/>
    <cellStyle name="Normal 111 2 3" xfId="42879" xr:uid="{00000000-0005-0000-0000-000016A70000}"/>
    <cellStyle name="Normal 111 3" xfId="42880" xr:uid="{00000000-0005-0000-0000-000017A70000}"/>
    <cellStyle name="Normal 111 4" xfId="42881" xr:uid="{00000000-0005-0000-0000-000018A70000}"/>
    <cellStyle name="Normal 111 5" xfId="42882" xr:uid="{00000000-0005-0000-0000-000019A70000}"/>
    <cellStyle name="Normal 111_Essbase BS Tax Accounts EOY" xfId="42883" xr:uid="{00000000-0005-0000-0000-00001AA70000}"/>
    <cellStyle name="Normal 112" xfId="42884" xr:uid="{00000000-0005-0000-0000-00001BA70000}"/>
    <cellStyle name="Normal 112 2" xfId="42885" xr:uid="{00000000-0005-0000-0000-00001CA70000}"/>
    <cellStyle name="Normal 112 2 2" xfId="42886" xr:uid="{00000000-0005-0000-0000-00001DA70000}"/>
    <cellStyle name="Normal 112 2 3" xfId="42887" xr:uid="{00000000-0005-0000-0000-00001EA70000}"/>
    <cellStyle name="Normal 112 3" xfId="42888" xr:uid="{00000000-0005-0000-0000-00001FA70000}"/>
    <cellStyle name="Normal 112 4" xfId="42889" xr:uid="{00000000-0005-0000-0000-000020A70000}"/>
    <cellStyle name="Normal 112 5" xfId="42890" xr:uid="{00000000-0005-0000-0000-000021A70000}"/>
    <cellStyle name="Normal 112_Essbase BS Tax Accounts EOY" xfId="42891" xr:uid="{00000000-0005-0000-0000-000022A70000}"/>
    <cellStyle name="Normal 113" xfId="42892" xr:uid="{00000000-0005-0000-0000-000023A70000}"/>
    <cellStyle name="Normal 113 2" xfId="42893" xr:uid="{00000000-0005-0000-0000-000024A70000}"/>
    <cellStyle name="Normal 113 2 2" xfId="42894" xr:uid="{00000000-0005-0000-0000-000025A70000}"/>
    <cellStyle name="Normal 113 2 3" xfId="42895" xr:uid="{00000000-0005-0000-0000-000026A70000}"/>
    <cellStyle name="Normal 113 3" xfId="42896" xr:uid="{00000000-0005-0000-0000-000027A70000}"/>
    <cellStyle name="Normal 113 4" xfId="42897" xr:uid="{00000000-0005-0000-0000-000028A70000}"/>
    <cellStyle name="Normal 113 5" xfId="42898" xr:uid="{00000000-0005-0000-0000-000029A70000}"/>
    <cellStyle name="Normal 113_Essbase BS Tax Accounts EOY" xfId="42899" xr:uid="{00000000-0005-0000-0000-00002AA70000}"/>
    <cellStyle name="Normal 114" xfId="42900" xr:uid="{00000000-0005-0000-0000-00002BA70000}"/>
    <cellStyle name="Normal 114 2" xfId="42901" xr:uid="{00000000-0005-0000-0000-00002CA70000}"/>
    <cellStyle name="Normal 114 2 2" xfId="42902" xr:uid="{00000000-0005-0000-0000-00002DA70000}"/>
    <cellStyle name="Normal 114 2 3" xfId="42903" xr:uid="{00000000-0005-0000-0000-00002EA70000}"/>
    <cellStyle name="Normal 114 3" xfId="42904" xr:uid="{00000000-0005-0000-0000-00002FA70000}"/>
    <cellStyle name="Normal 114 4" xfId="42905" xr:uid="{00000000-0005-0000-0000-000030A70000}"/>
    <cellStyle name="Normal 114 5" xfId="42906" xr:uid="{00000000-0005-0000-0000-000031A70000}"/>
    <cellStyle name="Normal 114_Essbase BS Tax Accounts EOY" xfId="42907" xr:uid="{00000000-0005-0000-0000-000032A70000}"/>
    <cellStyle name="Normal 115" xfId="42908" xr:uid="{00000000-0005-0000-0000-000033A70000}"/>
    <cellStyle name="Normal 115 2" xfId="42909" xr:uid="{00000000-0005-0000-0000-000034A70000}"/>
    <cellStyle name="Normal 115 2 2" xfId="42910" xr:uid="{00000000-0005-0000-0000-000035A70000}"/>
    <cellStyle name="Normal 115 2 3" xfId="42911" xr:uid="{00000000-0005-0000-0000-000036A70000}"/>
    <cellStyle name="Normal 115 3" xfId="42912" xr:uid="{00000000-0005-0000-0000-000037A70000}"/>
    <cellStyle name="Normal 115 4" xfId="42913" xr:uid="{00000000-0005-0000-0000-000038A70000}"/>
    <cellStyle name="Normal 115 5" xfId="42914" xr:uid="{00000000-0005-0000-0000-000039A70000}"/>
    <cellStyle name="Normal 115_Essbase BS Tax Accounts EOY" xfId="42915" xr:uid="{00000000-0005-0000-0000-00003AA70000}"/>
    <cellStyle name="Normal 116" xfId="42916" xr:uid="{00000000-0005-0000-0000-00003BA70000}"/>
    <cellStyle name="Normal 116 2" xfId="42917" xr:uid="{00000000-0005-0000-0000-00003CA70000}"/>
    <cellStyle name="Normal 116 2 2" xfId="42918" xr:uid="{00000000-0005-0000-0000-00003DA70000}"/>
    <cellStyle name="Normal 116 2 3" xfId="42919" xr:uid="{00000000-0005-0000-0000-00003EA70000}"/>
    <cellStyle name="Normal 116 3" xfId="42920" xr:uid="{00000000-0005-0000-0000-00003FA70000}"/>
    <cellStyle name="Normal 116 4" xfId="42921" xr:uid="{00000000-0005-0000-0000-000040A70000}"/>
    <cellStyle name="Normal 116 5" xfId="42922" xr:uid="{00000000-0005-0000-0000-000041A70000}"/>
    <cellStyle name="Normal 116_Essbase BS Tax Accounts EOY" xfId="42923" xr:uid="{00000000-0005-0000-0000-000042A70000}"/>
    <cellStyle name="Normal 117" xfId="42924" xr:uid="{00000000-0005-0000-0000-000043A70000}"/>
    <cellStyle name="Normal 117 2" xfId="42925" xr:uid="{00000000-0005-0000-0000-000044A70000}"/>
    <cellStyle name="Normal 117 2 2" xfId="42926" xr:uid="{00000000-0005-0000-0000-000045A70000}"/>
    <cellStyle name="Normal 117 2 3" xfId="42927" xr:uid="{00000000-0005-0000-0000-000046A70000}"/>
    <cellStyle name="Normal 117 3" xfId="42928" xr:uid="{00000000-0005-0000-0000-000047A70000}"/>
    <cellStyle name="Normal 117 4" xfId="42929" xr:uid="{00000000-0005-0000-0000-000048A70000}"/>
    <cellStyle name="Normal 117 5" xfId="42930" xr:uid="{00000000-0005-0000-0000-000049A70000}"/>
    <cellStyle name="Normal 117_Essbase BS Tax Accounts EOY" xfId="42931" xr:uid="{00000000-0005-0000-0000-00004AA70000}"/>
    <cellStyle name="Normal 118" xfId="42932" xr:uid="{00000000-0005-0000-0000-00004BA70000}"/>
    <cellStyle name="Normal 118 2" xfId="42933" xr:uid="{00000000-0005-0000-0000-00004CA70000}"/>
    <cellStyle name="Normal 118 2 2" xfId="42934" xr:uid="{00000000-0005-0000-0000-00004DA70000}"/>
    <cellStyle name="Normal 118 2 3" xfId="42935" xr:uid="{00000000-0005-0000-0000-00004EA70000}"/>
    <cellStyle name="Normal 118 3" xfId="42936" xr:uid="{00000000-0005-0000-0000-00004FA70000}"/>
    <cellStyle name="Normal 118 4" xfId="42937" xr:uid="{00000000-0005-0000-0000-000050A70000}"/>
    <cellStyle name="Normal 118 5" xfId="42938" xr:uid="{00000000-0005-0000-0000-000051A70000}"/>
    <cellStyle name="Normal 118_Essbase BS Tax Accounts EOY" xfId="42939" xr:uid="{00000000-0005-0000-0000-000052A70000}"/>
    <cellStyle name="Normal 119" xfId="42940" xr:uid="{00000000-0005-0000-0000-000053A70000}"/>
    <cellStyle name="Normal 119 2" xfId="42941" xr:uid="{00000000-0005-0000-0000-000054A70000}"/>
    <cellStyle name="Normal 119 2 2" xfId="42942" xr:uid="{00000000-0005-0000-0000-000055A70000}"/>
    <cellStyle name="Normal 119 2 3" xfId="42943" xr:uid="{00000000-0005-0000-0000-000056A70000}"/>
    <cellStyle name="Normal 119 3" xfId="42944" xr:uid="{00000000-0005-0000-0000-000057A70000}"/>
    <cellStyle name="Normal 119 4" xfId="42945" xr:uid="{00000000-0005-0000-0000-000058A70000}"/>
    <cellStyle name="Normal 119 5" xfId="42946" xr:uid="{00000000-0005-0000-0000-000059A70000}"/>
    <cellStyle name="Normal 119_Essbase BS Tax Accounts EOY" xfId="42947" xr:uid="{00000000-0005-0000-0000-00005AA70000}"/>
    <cellStyle name="Normal 12" xfId="78" xr:uid="{00000000-0005-0000-0000-00005BA70000}"/>
    <cellStyle name="Normal 12 10" xfId="42948" xr:uid="{00000000-0005-0000-0000-00005CA70000}"/>
    <cellStyle name="Normal 12 11" xfId="42949" xr:uid="{00000000-0005-0000-0000-00005DA70000}"/>
    <cellStyle name="Normal 12 12" xfId="42950" xr:uid="{00000000-0005-0000-0000-00005EA70000}"/>
    <cellStyle name="Normal 12 13" xfId="42951" xr:uid="{00000000-0005-0000-0000-00005FA70000}"/>
    <cellStyle name="Normal 12 2" xfId="42952" xr:uid="{00000000-0005-0000-0000-000060A70000}"/>
    <cellStyle name="Normal 12 2 2" xfId="42953" xr:uid="{00000000-0005-0000-0000-000061A70000}"/>
    <cellStyle name="Normal 12 2 2 2" xfId="42954" xr:uid="{00000000-0005-0000-0000-000062A70000}"/>
    <cellStyle name="Normal 12 2 2 2 2" xfId="42955" xr:uid="{00000000-0005-0000-0000-000063A70000}"/>
    <cellStyle name="Normal 12 2 2 2 3" xfId="42956" xr:uid="{00000000-0005-0000-0000-000064A70000}"/>
    <cellStyle name="Normal 12 2 2 2_Essbase BS Tax Accounts EOY" xfId="42957" xr:uid="{00000000-0005-0000-0000-000065A70000}"/>
    <cellStyle name="Normal 12 2 2 3" xfId="42958" xr:uid="{00000000-0005-0000-0000-000066A70000}"/>
    <cellStyle name="Normal 12 2 2_Essbase BS Tax Accounts EOY" xfId="42959" xr:uid="{00000000-0005-0000-0000-000067A70000}"/>
    <cellStyle name="Normal 12 2 3" xfId="42960" xr:uid="{00000000-0005-0000-0000-000068A70000}"/>
    <cellStyle name="Normal 12 2 3 2" xfId="42961" xr:uid="{00000000-0005-0000-0000-000069A70000}"/>
    <cellStyle name="Normal 12 2 3 3" xfId="42962" xr:uid="{00000000-0005-0000-0000-00006AA70000}"/>
    <cellStyle name="Normal 12 2 3_Essbase BS Tax Accounts EOY" xfId="42963" xr:uid="{00000000-0005-0000-0000-00006BA70000}"/>
    <cellStyle name="Normal 12 2 4" xfId="42964" xr:uid="{00000000-0005-0000-0000-00006CA70000}"/>
    <cellStyle name="Normal 12 2_Basis Detail" xfId="42965" xr:uid="{00000000-0005-0000-0000-00006DA70000}"/>
    <cellStyle name="Normal 12 3" xfId="42966" xr:uid="{00000000-0005-0000-0000-00006EA70000}"/>
    <cellStyle name="Normal 12 3 2" xfId="42967" xr:uid="{00000000-0005-0000-0000-00006FA70000}"/>
    <cellStyle name="Normal 12 3 2 2" xfId="42968" xr:uid="{00000000-0005-0000-0000-000070A70000}"/>
    <cellStyle name="Normal 12 3 2 2 2" xfId="42969" xr:uid="{00000000-0005-0000-0000-000071A70000}"/>
    <cellStyle name="Normal 12 3 2 2_Essbase BS Tax Accounts EOY" xfId="42970" xr:uid="{00000000-0005-0000-0000-000072A70000}"/>
    <cellStyle name="Normal 12 3 2 3" xfId="42971" xr:uid="{00000000-0005-0000-0000-000073A70000}"/>
    <cellStyle name="Normal 12 3 2 4" xfId="42972" xr:uid="{00000000-0005-0000-0000-000074A70000}"/>
    <cellStyle name="Normal 12 3 2_Essbase BS Tax Accounts EOY" xfId="42973" xr:uid="{00000000-0005-0000-0000-000075A70000}"/>
    <cellStyle name="Normal 12 3 3" xfId="42974" xr:uid="{00000000-0005-0000-0000-000076A70000}"/>
    <cellStyle name="Normal 12 3 3 2" xfId="42975" xr:uid="{00000000-0005-0000-0000-000077A70000}"/>
    <cellStyle name="Normal 12 3 3_Essbase BS Tax Accounts EOY" xfId="42976" xr:uid="{00000000-0005-0000-0000-000078A70000}"/>
    <cellStyle name="Normal 12 3 4" xfId="42977" xr:uid="{00000000-0005-0000-0000-000079A70000}"/>
    <cellStyle name="Normal 12 3 4 2" xfId="42978" xr:uid="{00000000-0005-0000-0000-00007AA70000}"/>
    <cellStyle name="Normal 12 3 4 2 2" xfId="42979" xr:uid="{00000000-0005-0000-0000-00007BA70000}"/>
    <cellStyle name="Normal 12 3 4 2_Essbase BS Tax Accounts EOY" xfId="42980" xr:uid="{00000000-0005-0000-0000-00007CA70000}"/>
    <cellStyle name="Normal 12 3 4 3" xfId="42981" xr:uid="{00000000-0005-0000-0000-00007DA70000}"/>
    <cellStyle name="Normal 12 3 4 4" xfId="42982" xr:uid="{00000000-0005-0000-0000-00007EA70000}"/>
    <cellStyle name="Normal 12 3 4_Essbase BS Tax Accounts EOY" xfId="42983" xr:uid="{00000000-0005-0000-0000-00007FA70000}"/>
    <cellStyle name="Normal 12 3 5" xfId="42984" xr:uid="{00000000-0005-0000-0000-000080A70000}"/>
    <cellStyle name="Normal 12 3 6" xfId="42985" xr:uid="{00000000-0005-0000-0000-000081A70000}"/>
    <cellStyle name="Normal 12 3_Basis Detail" xfId="42986" xr:uid="{00000000-0005-0000-0000-000082A70000}"/>
    <cellStyle name="Normal 12 4" xfId="42987" xr:uid="{00000000-0005-0000-0000-000083A70000}"/>
    <cellStyle name="Normal 12 4 2" xfId="42988" xr:uid="{00000000-0005-0000-0000-000084A70000}"/>
    <cellStyle name="Normal 12 4 2 2" xfId="42989" xr:uid="{00000000-0005-0000-0000-000085A70000}"/>
    <cellStyle name="Normal 12 4 2 3" xfId="42990" xr:uid="{00000000-0005-0000-0000-000086A70000}"/>
    <cellStyle name="Normal 12 4 2_Essbase BS Tax Accounts EOY" xfId="42991" xr:uid="{00000000-0005-0000-0000-000087A70000}"/>
    <cellStyle name="Normal 12 4 3" xfId="42992" xr:uid="{00000000-0005-0000-0000-000088A70000}"/>
    <cellStyle name="Normal 12 4 4" xfId="42993" xr:uid="{00000000-0005-0000-0000-000089A70000}"/>
    <cellStyle name="Normal 12 4_Essbase BS Tax Accounts EOY" xfId="42994" xr:uid="{00000000-0005-0000-0000-00008AA70000}"/>
    <cellStyle name="Normal 12 5" xfId="42995" xr:uid="{00000000-0005-0000-0000-00008BA70000}"/>
    <cellStyle name="Normal 12 5 2" xfId="42996" xr:uid="{00000000-0005-0000-0000-00008CA70000}"/>
    <cellStyle name="Normal 12 5 2 2" xfId="42997" xr:uid="{00000000-0005-0000-0000-00008DA70000}"/>
    <cellStyle name="Normal 12 5 3" xfId="42998" xr:uid="{00000000-0005-0000-0000-00008EA70000}"/>
    <cellStyle name="Normal 12 5_Essbase BS Tax Accounts EOY" xfId="42999" xr:uid="{00000000-0005-0000-0000-00008FA70000}"/>
    <cellStyle name="Normal 12 6" xfId="43000" xr:uid="{00000000-0005-0000-0000-000090A70000}"/>
    <cellStyle name="Normal 12 7" xfId="43001" xr:uid="{00000000-0005-0000-0000-000091A70000}"/>
    <cellStyle name="Normal 12 7 2" xfId="43002" xr:uid="{00000000-0005-0000-0000-000092A70000}"/>
    <cellStyle name="Normal 12 8" xfId="43003" xr:uid="{00000000-0005-0000-0000-000093A70000}"/>
    <cellStyle name="Normal 12 9" xfId="43004" xr:uid="{00000000-0005-0000-0000-000094A70000}"/>
    <cellStyle name="Normal 12_Basis Detail" xfId="43005" xr:uid="{00000000-0005-0000-0000-000095A70000}"/>
    <cellStyle name="Normal 120" xfId="43006" xr:uid="{00000000-0005-0000-0000-000096A70000}"/>
    <cellStyle name="Normal 120 2" xfId="43007" xr:uid="{00000000-0005-0000-0000-000097A70000}"/>
    <cellStyle name="Normal 120 2 2" xfId="43008" xr:uid="{00000000-0005-0000-0000-000098A70000}"/>
    <cellStyle name="Normal 120 2 3" xfId="43009" xr:uid="{00000000-0005-0000-0000-000099A70000}"/>
    <cellStyle name="Normal 120 3" xfId="43010" xr:uid="{00000000-0005-0000-0000-00009AA70000}"/>
    <cellStyle name="Normal 120 4" xfId="43011" xr:uid="{00000000-0005-0000-0000-00009BA70000}"/>
    <cellStyle name="Normal 120 5" xfId="43012" xr:uid="{00000000-0005-0000-0000-00009CA70000}"/>
    <cellStyle name="Normal 120_Essbase BS Tax Accounts EOY" xfId="43013" xr:uid="{00000000-0005-0000-0000-00009DA70000}"/>
    <cellStyle name="Normal 121" xfId="43014" xr:uid="{00000000-0005-0000-0000-00009EA70000}"/>
    <cellStyle name="Normal 121 2" xfId="43015" xr:uid="{00000000-0005-0000-0000-00009FA70000}"/>
    <cellStyle name="Normal 121 2 2" xfId="43016" xr:uid="{00000000-0005-0000-0000-0000A0A70000}"/>
    <cellStyle name="Normal 121 2 3" xfId="43017" xr:uid="{00000000-0005-0000-0000-0000A1A70000}"/>
    <cellStyle name="Normal 121 3" xfId="43018" xr:uid="{00000000-0005-0000-0000-0000A2A70000}"/>
    <cellStyle name="Normal 121 4" xfId="43019" xr:uid="{00000000-0005-0000-0000-0000A3A70000}"/>
    <cellStyle name="Normal 121 5" xfId="43020" xr:uid="{00000000-0005-0000-0000-0000A4A70000}"/>
    <cellStyle name="Normal 121_Essbase BS Tax Accounts EOY" xfId="43021" xr:uid="{00000000-0005-0000-0000-0000A5A70000}"/>
    <cellStyle name="Normal 122" xfId="43022" xr:uid="{00000000-0005-0000-0000-0000A6A70000}"/>
    <cellStyle name="Normal 122 2" xfId="43023" xr:uid="{00000000-0005-0000-0000-0000A7A70000}"/>
    <cellStyle name="Normal 122 2 2" xfId="43024" xr:uid="{00000000-0005-0000-0000-0000A8A70000}"/>
    <cellStyle name="Normal 122 2 3" xfId="43025" xr:uid="{00000000-0005-0000-0000-0000A9A70000}"/>
    <cellStyle name="Normal 122 3" xfId="43026" xr:uid="{00000000-0005-0000-0000-0000AAA70000}"/>
    <cellStyle name="Normal 122 4" xfId="43027" xr:uid="{00000000-0005-0000-0000-0000ABA70000}"/>
    <cellStyle name="Normal 122 5" xfId="43028" xr:uid="{00000000-0005-0000-0000-0000ACA70000}"/>
    <cellStyle name="Normal 122_Essbase BS Tax Accounts EOY" xfId="43029" xr:uid="{00000000-0005-0000-0000-0000ADA70000}"/>
    <cellStyle name="Normal 123" xfId="43030" xr:uid="{00000000-0005-0000-0000-0000AEA70000}"/>
    <cellStyle name="Normal 123 2" xfId="43031" xr:uid="{00000000-0005-0000-0000-0000AFA70000}"/>
    <cellStyle name="Normal 123 2 2" xfId="43032" xr:uid="{00000000-0005-0000-0000-0000B0A70000}"/>
    <cellStyle name="Normal 123 2 3" xfId="43033" xr:uid="{00000000-0005-0000-0000-0000B1A70000}"/>
    <cellStyle name="Normal 123 3" xfId="43034" xr:uid="{00000000-0005-0000-0000-0000B2A70000}"/>
    <cellStyle name="Normal 123 4" xfId="43035" xr:uid="{00000000-0005-0000-0000-0000B3A70000}"/>
    <cellStyle name="Normal 123 5" xfId="43036" xr:uid="{00000000-0005-0000-0000-0000B4A70000}"/>
    <cellStyle name="Normal 123_Essbase BS Tax Accounts EOY" xfId="43037" xr:uid="{00000000-0005-0000-0000-0000B5A70000}"/>
    <cellStyle name="Normal 124" xfId="43038" xr:uid="{00000000-0005-0000-0000-0000B6A70000}"/>
    <cellStyle name="Normal 124 2" xfId="43039" xr:uid="{00000000-0005-0000-0000-0000B7A70000}"/>
    <cellStyle name="Normal 124 2 2" xfId="43040" xr:uid="{00000000-0005-0000-0000-0000B8A70000}"/>
    <cellStyle name="Normal 124 2 3" xfId="43041" xr:uid="{00000000-0005-0000-0000-0000B9A70000}"/>
    <cellStyle name="Normal 124 3" xfId="43042" xr:uid="{00000000-0005-0000-0000-0000BAA70000}"/>
    <cellStyle name="Normal 124 4" xfId="43043" xr:uid="{00000000-0005-0000-0000-0000BBA70000}"/>
    <cellStyle name="Normal 124 5" xfId="43044" xr:uid="{00000000-0005-0000-0000-0000BCA70000}"/>
    <cellStyle name="Normal 124_Essbase BS Tax Accounts EOY" xfId="43045" xr:uid="{00000000-0005-0000-0000-0000BDA70000}"/>
    <cellStyle name="Normal 125" xfId="43046" xr:uid="{00000000-0005-0000-0000-0000BEA70000}"/>
    <cellStyle name="Normal 125 2" xfId="43047" xr:uid="{00000000-0005-0000-0000-0000BFA70000}"/>
    <cellStyle name="Normal 125 3" xfId="43048" xr:uid="{00000000-0005-0000-0000-0000C0A70000}"/>
    <cellStyle name="Normal 125_Essbase BS Tax Accounts EOY" xfId="43049" xr:uid="{00000000-0005-0000-0000-0000C1A70000}"/>
    <cellStyle name="Normal 126" xfId="43050" xr:uid="{00000000-0005-0000-0000-0000C2A70000}"/>
    <cellStyle name="Normal 126 2" xfId="43051" xr:uid="{00000000-0005-0000-0000-0000C3A70000}"/>
    <cellStyle name="Normal 126 2 2" xfId="43052" xr:uid="{00000000-0005-0000-0000-0000C4A70000}"/>
    <cellStyle name="Normal 126 3" xfId="43053" xr:uid="{00000000-0005-0000-0000-0000C5A70000}"/>
    <cellStyle name="Normal 126 4" xfId="43054" xr:uid="{00000000-0005-0000-0000-0000C6A70000}"/>
    <cellStyle name="Normal 126_Essbase BS Tax Accounts EOY" xfId="43055" xr:uid="{00000000-0005-0000-0000-0000C7A70000}"/>
    <cellStyle name="Normal 127" xfId="43056" xr:uid="{00000000-0005-0000-0000-0000C8A70000}"/>
    <cellStyle name="Normal 127 2" xfId="43057" xr:uid="{00000000-0005-0000-0000-0000C9A70000}"/>
    <cellStyle name="Normal 127 2 2" xfId="43058" xr:uid="{00000000-0005-0000-0000-0000CAA70000}"/>
    <cellStyle name="Normal 127 3" xfId="43059" xr:uid="{00000000-0005-0000-0000-0000CBA70000}"/>
    <cellStyle name="Normal 127 4" xfId="43060" xr:uid="{00000000-0005-0000-0000-0000CCA70000}"/>
    <cellStyle name="Normal 127_Essbase BS Tax Accounts EOY" xfId="43061" xr:uid="{00000000-0005-0000-0000-0000CDA70000}"/>
    <cellStyle name="Normal 128" xfId="43062" xr:uid="{00000000-0005-0000-0000-0000CEA70000}"/>
    <cellStyle name="Normal 128 2" xfId="43063" xr:uid="{00000000-0005-0000-0000-0000CFA70000}"/>
    <cellStyle name="Normal 128 2 2" xfId="43064" xr:uid="{00000000-0005-0000-0000-0000D0A70000}"/>
    <cellStyle name="Normal 128 3" xfId="43065" xr:uid="{00000000-0005-0000-0000-0000D1A70000}"/>
    <cellStyle name="Normal 128 4" xfId="43066" xr:uid="{00000000-0005-0000-0000-0000D2A70000}"/>
    <cellStyle name="Normal 128_Essbase BS Tax Accounts EOY" xfId="43067" xr:uid="{00000000-0005-0000-0000-0000D3A70000}"/>
    <cellStyle name="Normal 129" xfId="43068" xr:uid="{00000000-0005-0000-0000-0000D4A70000}"/>
    <cellStyle name="Normal 129 2" xfId="43069" xr:uid="{00000000-0005-0000-0000-0000D5A70000}"/>
    <cellStyle name="Normal 129 2 2" xfId="43070" xr:uid="{00000000-0005-0000-0000-0000D6A70000}"/>
    <cellStyle name="Normal 129 3" xfId="43071" xr:uid="{00000000-0005-0000-0000-0000D7A70000}"/>
    <cellStyle name="Normal 129 4" xfId="43072" xr:uid="{00000000-0005-0000-0000-0000D8A70000}"/>
    <cellStyle name="Normal 129_Essbase BS Tax Accounts EOY" xfId="43073" xr:uid="{00000000-0005-0000-0000-0000D9A70000}"/>
    <cellStyle name="Normal 13" xfId="79" xr:uid="{00000000-0005-0000-0000-0000DAA70000}"/>
    <cellStyle name="Normal 13 10" xfId="43074" xr:uid="{00000000-0005-0000-0000-0000DBA70000}"/>
    <cellStyle name="Normal 13 11" xfId="43075" xr:uid="{00000000-0005-0000-0000-0000DCA70000}"/>
    <cellStyle name="Normal 13 12" xfId="43076" xr:uid="{00000000-0005-0000-0000-0000DDA70000}"/>
    <cellStyle name="Normal 13 13" xfId="43077" xr:uid="{00000000-0005-0000-0000-0000DEA70000}"/>
    <cellStyle name="Normal 13 2" xfId="43078" xr:uid="{00000000-0005-0000-0000-0000DFA70000}"/>
    <cellStyle name="Normal 13 2 2" xfId="43079" xr:uid="{00000000-0005-0000-0000-0000E0A70000}"/>
    <cellStyle name="Normal 13 2 2 2" xfId="43080" xr:uid="{00000000-0005-0000-0000-0000E1A70000}"/>
    <cellStyle name="Normal 13 2 2 2 2" xfId="43081" xr:uid="{00000000-0005-0000-0000-0000E2A70000}"/>
    <cellStyle name="Normal 13 2 2 2 3" xfId="43082" xr:uid="{00000000-0005-0000-0000-0000E3A70000}"/>
    <cellStyle name="Normal 13 2 2 2_Essbase BS Tax Accounts EOY" xfId="43083" xr:uid="{00000000-0005-0000-0000-0000E4A70000}"/>
    <cellStyle name="Normal 13 2 2 3" xfId="43084" xr:uid="{00000000-0005-0000-0000-0000E5A70000}"/>
    <cellStyle name="Normal 13 2 2_Essbase BS Tax Accounts EOY" xfId="43085" xr:uid="{00000000-0005-0000-0000-0000E6A70000}"/>
    <cellStyle name="Normal 13 2 3" xfId="43086" xr:uid="{00000000-0005-0000-0000-0000E7A70000}"/>
    <cellStyle name="Normal 13 2 3 2" xfId="43087" xr:uid="{00000000-0005-0000-0000-0000E8A70000}"/>
    <cellStyle name="Normal 13 2 3 3" xfId="43088" xr:uid="{00000000-0005-0000-0000-0000E9A70000}"/>
    <cellStyle name="Normal 13 2 3_Essbase BS Tax Accounts EOY" xfId="43089" xr:uid="{00000000-0005-0000-0000-0000EAA70000}"/>
    <cellStyle name="Normal 13 2 4" xfId="43090" xr:uid="{00000000-0005-0000-0000-0000EBA70000}"/>
    <cellStyle name="Normal 13 2_Basis Detail" xfId="43091" xr:uid="{00000000-0005-0000-0000-0000ECA70000}"/>
    <cellStyle name="Normal 13 3" xfId="43092" xr:uid="{00000000-0005-0000-0000-0000EDA70000}"/>
    <cellStyle name="Normal 13 3 2" xfId="43093" xr:uid="{00000000-0005-0000-0000-0000EEA70000}"/>
    <cellStyle name="Normal 13 3 2 2" xfId="43094" xr:uid="{00000000-0005-0000-0000-0000EFA70000}"/>
    <cellStyle name="Normal 13 3 2 2 2" xfId="43095" xr:uid="{00000000-0005-0000-0000-0000F0A70000}"/>
    <cellStyle name="Normal 13 3 2 2_Essbase BS Tax Accounts EOY" xfId="43096" xr:uid="{00000000-0005-0000-0000-0000F1A70000}"/>
    <cellStyle name="Normal 13 3 2 3" xfId="43097" xr:uid="{00000000-0005-0000-0000-0000F2A70000}"/>
    <cellStyle name="Normal 13 3 2 4" xfId="43098" xr:uid="{00000000-0005-0000-0000-0000F3A70000}"/>
    <cellStyle name="Normal 13 3 2_Essbase BS Tax Accounts EOY" xfId="43099" xr:uid="{00000000-0005-0000-0000-0000F4A70000}"/>
    <cellStyle name="Normal 13 3 3" xfId="43100" xr:uid="{00000000-0005-0000-0000-0000F5A70000}"/>
    <cellStyle name="Normal 13 3 3 2" xfId="43101" xr:uid="{00000000-0005-0000-0000-0000F6A70000}"/>
    <cellStyle name="Normal 13 3 3_Essbase BS Tax Accounts EOY" xfId="43102" xr:uid="{00000000-0005-0000-0000-0000F7A70000}"/>
    <cellStyle name="Normal 13 3 4" xfId="43103" xr:uid="{00000000-0005-0000-0000-0000F8A70000}"/>
    <cellStyle name="Normal 13 3 4 2" xfId="43104" xr:uid="{00000000-0005-0000-0000-0000F9A70000}"/>
    <cellStyle name="Normal 13 3 4 2 2" xfId="43105" xr:uid="{00000000-0005-0000-0000-0000FAA70000}"/>
    <cellStyle name="Normal 13 3 4 2_Essbase BS Tax Accounts EOY" xfId="43106" xr:uid="{00000000-0005-0000-0000-0000FBA70000}"/>
    <cellStyle name="Normal 13 3 4 3" xfId="43107" xr:uid="{00000000-0005-0000-0000-0000FCA70000}"/>
    <cellStyle name="Normal 13 3 4 4" xfId="43108" xr:uid="{00000000-0005-0000-0000-0000FDA70000}"/>
    <cellStyle name="Normal 13 3 4_Essbase BS Tax Accounts EOY" xfId="43109" xr:uid="{00000000-0005-0000-0000-0000FEA70000}"/>
    <cellStyle name="Normal 13 3 5" xfId="43110" xr:uid="{00000000-0005-0000-0000-0000FFA70000}"/>
    <cellStyle name="Normal 13 3 6" xfId="43111" xr:uid="{00000000-0005-0000-0000-000000A80000}"/>
    <cellStyle name="Normal 13 3_Basis Detail" xfId="43112" xr:uid="{00000000-0005-0000-0000-000001A80000}"/>
    <cellStyle name="Normal 13 4" xfId="43113" xr:uid="{00000000-0005-0000-0000-000002A80000}"/>
    <cellStyle name="Normal 13 4 2" xfId="43114" xr:uid="{00000000-0005-0000-0000-000003A80000}"/>
    <cellStyle name="Normal 13 4 2 2" xfId="43115" xr:uid="{00000000-0005-0000-0000-000004A80000}"/>
    <cellStyle name="Normal 13 4 2 3" xfId="43116" xr:uid="{00000000-0005-0000-0000-000005A80000}"/>
    <cellStyle name="Normal 13 4 2_Essbase BS Tax Accounts EOY" xfId="43117" xr:uid="{00000000-0005-0000-0000-000006A80000}"/>
    <cellStyle name="Normal 13 4 3" xfId="43118" xr:uid="{00000000-0005-0000-0000-000007A80000}"/>
    <cellStyle name="Normal 13 4 4" xfId="43119" xr:uid="{00000000-0005-0000-0000-000008A80000}"/>
    <cellStyle name="Normal 13 4_Essbase BS Tax Accounts EOY" xfId="43120" xr:uid="{00000000-0005-0000-0000-000009A80000}"/>
    <cellStyle name="Normal 13 5" xfId="43121" xr:uid="{00000000-0005-0000-0000-00000AA80000}"/>
    <cellStyle name="Normal 13 5 2" xfId="43122" xr:uid="{00000000-0005-0000-0000-00000BA80000}"/>
    <cellStyle name="Normal 13 5 2 2" xfId="43123" xr:uid="{00000000-0005-0000-0000-00000CA80000}"/>
    <cellStyle name="Normal 13 5 3" xfId="43124" xr:uid="{00000000-0005-0000-0000-00000DA80000}"/>
    <cellStyle name="Normal 13 5_Essbase BS Tax Accounts EOY" xfId="43125" xr:uid="{00000000-0005-0000-0000-00000EA80000}"/>
    <cellStyle name="Normal 13 6" xfId="43126" xr:uid="{00000000-0005-0000-0000-00000FA80000}"/>
    <cellStyle name="Normal 13 7" xfId="43127" xr:uid="{00000000-0005-0000-0000-000010A80000}"/>
    <cellStyle name="Normal 13 7 2" xfId="43128" xr:uid="{00000000-0005-0000-0000-000011A80000}"/>
    <cellStyle name="Normal 13 8" xfId="43129" xr:uid="{00000000-0005-0000-0000-000012A80000}"/>
    <cellStyle name="Normal 13 9" xfId="43130" xr:uid="{00000000-0005-0000-0000-000013A80000}"/>
    <cellStyle name="Normal 13_Basis Detail" xfId="43131" xr:uid="{00000000-0005-0000-0000-000014A80000}"/>
    <cellStyle name="Normal 130" xfId="43132" xr:uid="{00000000-0005-0000-0000-000015A80000}"/>
    <cellStyle name="Normal 130 2" xfId="43133" xr:uid="{00000000-0005-0000-0000-000016A80000}"/>
    <cellStyle name="Normal 130 2 2" xfId="43134" xr:uid="{00000000-0005-0000-0000-000017A80000}"/>
    <cellStyle name="Normal 130 3" xfId="43135" xr:uid="{00000000-0005-0000-0000-000018A80000}"/>
    <cellStyle name="Normal 130 4" xfId="43136" xr:uid="{00000000-0005-0000-0000-000019A80000}"/>
    <cellStyle name="Normal 130_Essbase BS Tax Accounts EOY" xfId="43137" xr:uid="{00000000-0005-0000-0000-00001AA80000}"/>
    <cellStyle name="Normal 131" xfId="43138" xr:uid="{00000000-0005-0000-0000-00001BA80000}"/>
    <cellStyle name="Normal 131 2" xfId="43139" xr:uid="{00000000-0005-0000-0000-00001CA80000}"/>
    <cellStyle name="Normal 131 2 2" xfId="43140" xr:uid="{00000000-0005-0000-0000-00001DA80000}"/>
    <cellStyle name="Normal 131 3" xfId="43141" xr:uid="{00000000-0005-0000-0000-00001EA80000}"/>
    <cellStyle name="Normal 131 4" xfId="43142" xr:uid="{00000000-0005-0000-0000-00001FA80000}"/>
    <cellStyle name="Normal 131_Essbase BS Tax Accounts EOY" xfId="43143" xr:uid="{00000000-0005-0000-0000-000020A80000}"/>
    <cellStyle name="Normal 132" xfId="43144" xr:uid="{00000000-0005-0000-0000-000021A80000}"/>
    <cellStyle name="Normal 132 2" xfId="43145" xr:uid="{00000000-0005-0000-0000-000022A80000}"/>
    <cellStyle name="Normal 132 2 2" xfId="43146" xr:uid="{00000000-0005-0000-0000-000023A80000}"/>
    <cellStyle name="Normal 132 3" xfId="43147" xr:uid="{00000000-0005-0000-0000-000024A80000}"/>
    <cellStyle name="Normal 132 4" xfId="43148" xr:uid="{00000000-0005-0000-0000-000025A80000}"/>
    <cellStyle name="Normal 132_Essbase BS Tax Accounts EOY" xfId="43149" xr:uid="{00000000-0005-0000-0000-000026A80000}"/>
    <cellStyle name="Normal 133" xfId="43150" xr:uid="{00000000-0005-0000-0000-000027A80000}"/>
    <cellStyle name="Normal 133 2" xfId="43151" xr:uid="{00000000-0005-0000-0000-000028A80000}"/>
    <cellStyle name="Normal 133 2 2" xfId="43152" xr:uid="{00000000-0005-0000-0000-000029A80000}"/>
    <cellStyle name="Normal 133 3" xfId="43153" xr:uid="{00000000-0005-0000-0000-00002AA80000}"/>
    <cellStyle name="Normal 134" xfId="43154" xr:uid="{00000000-0005-0000-0000-00002BA80000}"/>
    <cellStyle name="Normal 134 2" xfId="43155" xr:uid="{00000000-0005-0000-0000-00002CA80000}"/>
    <cellStyle name="Normal 134 2 2" xfId="43156" xr:uid="{00000000-0005-0000-0000-00002DA80000}"/>
    <cellStyle name="Normal 134 3" xfId="43157" xr:uid="{00000000-0005-0000-0000-00002EA80000}"/>
    <cellStyle name="Normal 135" xfId="43158" xr:uid="{00000000-0005-0000-0000-00002FA80000}"/>
    <cellStyle name="Normal 135 2" xfId="43159" xr:uid="{00000000-0005-0000-0000-000030A80000}"/>
    <cellStyle name="Normal 135 2 2" xfId="43160" xr:uid="{00000000-0005-0000-0000-000031A80000}"/>
    <cellStyle name="Normal 135 3" xfId="43161" xr:uid="{00000000-0005-0000-0000-000032A80000}"/>
    <cellStyle name="Normal 136" xfId="43162" xr:uid="{00000000-0005-0000-0000-000033A80000}"/>
    <cellStyle name="Normal 136 2" xfId="43163" xr:uid="{00000000-0005-0000-0000-000034A80000}"/>
    <cellStyle name="Normal 136 2 2" xfId="43164" xr:uid="{00000000-0005-0000-0000-000035A80000}"/>
    <cellStyle name="Normal 136 3" xfId="43165" xr:uid="{00000000-0005-0000-0000-000036A80000}"/>
    <cellStyle name="Normal 137" xfId="43166" xr:uid="{00000000-0005-0000-0000-000037A80000}"/>
    <cellStyle name="Normal 137 2" xfId="43167" xr:uid="{00000000-0005-0000-0000-000038A80000}"/>
    <cellStyle name="Normal 137 2 2" xfId="43168" xr:uid="{00000000-0005-0000-0000-000039A80000}"/>
    <cellStyle name="Normal 137 3" xfId="43169" xr:uid="{00000000-0005-0000-0000-00003AA80000}"/>
    <cellStyle name="Normal 138" xfId="43170" xr:uid="{00000000-0005-0000-0000-00003BA80000}"/>
    <cellStyle name="Normal 138 2" xfId="43171" xr:uid="{00000000-0005-0000-0000-00003CA80000}"/>
    <cellStyle name="Normal 138 3" xfId="43172" xr:uid="{00000000-0005-0000-0000-00003DA80000}"/>
    <cellStyle name="Normal 139" xfId="43173" xr:uid="{00000000-0005-0000-0000-00003EA80000}"/>
    <cellStyle name="Normal 139 2" xfId="43174" xr:uid="{00000000-0005-0000-0000-00003FA80000}"/>
    <cellStyle name="Normal 139 3" xfId="43175" xr:uid="{00000000-0005-0000-0000-000040A80000}"/>
    <cellStyle name="Normal 139_Essbase BS Tax Accounts EOY" xfId="43176" xr:uid="{00000000-0005-0000-0000-000041A80000}"/>
    <cellStyle name="Normal 14" xfId="80" xr:uid="{00000000-0005-0000-0000-000042A80000}"/>
    <cellStyle name="Normal 14 10" xfId="43177" xr:uid="{00000000-0005-0000-0000-000043A80000}"/>
    <cellStyle name="Normal 14 11" xfId="43178" xr:uid="{00000000-0005-0000-0000-000044A80000}"/>
    <cellStyle name="Normal 14 12" xfId="43179" xr:uid="{00000000-0005-0000-0000-000045A80000}"/>
    <cellStyle name="Normal 14 13" xfId="43180" xr:uid="{00000000-0005-0000-0000-000046A80000}"/>
    <cellStyle name="Normal 14 2" xfId="43181" xr:uid="{00000000-0005-0000-0000-000047A80000}"/>
    <cellStyle name="Normal 14 2 2" xfId="43182" xr:uid="{00000000-0005-0000-0000-000048A80000}"/>
    <cellStyle name="Normal 14 2 2 2" xfId="43183" xr:uid="{00000000-0005-0000-0000-000049A80000}"/>
    <cellStyle name="Normal 14 2 2 2 2" xfId="43184" xr:uid="{00000000-0005-0000-0000-00004AA80000}"/>
    <cellStyle name="Normal 14 2 2 2 2 2" xfId="43185" xr:uid="{00000000-0005-0000-0000-00004BA80000}"/>
    <cellStyle name="Normal 14 2 2 2 2_Essbase BS Tax Accounts EOY" xfId="43186" xr:uid="{00000000-0005-0000-0000-00004CA80000}"/>
    <cellStyle name="Normal 14 2 2 2 3" xfId="43187" xr:uid="{00000000-0005-0000-0000-00004DA80000}"/>
    <cellStyle name="Normal 14 2 2 2_Essbase BS Tax Accounts EOY" xfId="43188" xr:uid="{00000000-0005-0000-0000-00004EA80000}"/>
    <cellStyle name="Normal 14 2 2 3" xfId="43189" xr:uid="{00000000-0005-0000-0000-00004FA80000}"/>
    <cellStyle name="Normal 14 2 2 3 2" xfId="43190" xr:uid="{00000000-0005-0000-0000-000050A80000}"/>
    <cellStyle name="Normal 14 2 2 3 2 2" xfId="43191" xr:uid="{00000000-0005-0000-0000-000051A80000}"/>
    <cellStyle name="Normal 14 2 2 3 2_Essbase BS Tax Accounts EOY" xfId="43192" xr:uid="{00000000-0005-0000-0000-000052A80000}"/>
    <cellStyle name="Normal 14 2 2 3 3" xfId="43193" xr:uid="{00000000-0005-0000-0000-000053A80000}"/>
    <cellStyle name="Normal 14 2 2 3_Essbase BS Tax Accounts EOY" xfId="43194" xr:uid="{00000000-0005-0000-0000-000054A80000}"/>
    <cellStyle name="Normal 14 2 2 4" xfId="43195" xr:uid="{00000000-0005-0000-0000-000055A80000}"/>
    <cellStyle name="Normal 14 2 2 5" xfId="43196" xr:uid="{00000000-0005-0000-0000-000056A80000}"/>
    <cellStyle name="Normal 14 2 2 6" xfId="43197" xr:uid="{00000000-0005-0000-0000-000057A80000}"/>
    <cellStyle name="Normal 14 2 2 7" xfId="43198" xr:uid="{00000000-0005-0000-0000-000058A80000}"/>
    <cellStyle name="Normal 14 2 2_Basis Detail" xfId="43199" xr:uid="{00000000-0005-0000-0000-000059A80000}"/>
    <cellStyle name="Normal 14 2 3" xfId="43200" xr:uid="{00000000-0005-0000-0000-00005AA80000}"/>
    <cellStyle name="Normal 14 2 3 2" xfId="43201" xr:uid="{00000000-0005-0000-0000-00005BA80000}"/>
    <cellStyle name="Normal 14 2 3 2 2" xfId="43202" xr:uid="{00000000-0005-0000-0000-00005CA80000}"/>
    <cellStyle name="Normal 14 2 3 2_Essbase BS Tax Accounts EOY" xfId="43203" xr:uid="{00000000-0005-0000-0000-00005DA80000}"/>
    <cellStyle name="Normal 14 2 3 3" xfId="43204" xr:uid="{00000000-0005-0000-0000-00005EA80000}"/>
    <cellStyle name="Normal 14 2 3_Essbase BS Tax Accounts EOY" xfId="43205" xr:uid="{00000000-0005-0000-0000-00005FA80000}"/>
    <cellStyle name="Normal 14 2 4" xfId="43206" xr:uid="{00000000-0005-0000-0000-000060A80000}"/>
    <cellStyle name="Normal 14 2 4 2" xfId="43207" xr:uid="{00000000-0005-0000-0000-000061A80000}"/>
    <cellStyle name="Normal 14 2 5" xfId="43208" xr:uid="{00000000-0005-0000-0000-000062A80000}"/>
    <cellStyle name="Normal 14 2_Basis Detail" xfId="43209" xr:uid="{00000000-0005-0000-0000-000063A80000}"/>
    <cellStyle name="Normal 14 3" xfId="43210" xr:uid="{00000000-0005-0000-0000-000064A80000}"/>
    <cellStyle name="Normal 14 3 2" xfId="43211" xr:uid="{00000000-0005-0000-0000-000065A80000}"/>
    <cellStyle name="Normal 14 3 2 2" xfId="43212" xr:uid="{00000000-0005-0000-0000-000066A80000}"/>
    <cellStyle name="Normal 14 3 2_Essbase BS Tax Accounts EOY" xfId="43213" xr:uid="{00000000-0005-0000-0000-000067A80000}"/>
    <cellStyle name="Normal 14 3 3" xfId="43214" xr:uid="{00000000-0005-0000-0000-000068A80000}"/>
    <cellStyle name="Normal 14 3 3 2" xfId="43215" xr:uid="{00000000-0005-0000-0000-000069A80000}"/>
    <cellStyle name="Normal 14 3 3 2 2" xfId="43216" xr:uid="{00000000-0005-0000-0000-00006AA80000}"/>
    <cellStyle name="Normal 14 3 3 2_Essbase BS Tax Accounts EOY" xfId="43217" xr:uid="{00000000-0005-0000-0000-00006BA80000}"/>
    <cellStyle name="Normal 14 3 3 3" xfId="43218" xr:uid="{00000000-0005-0000-0000-00006CA80000}"/>
    <cellStyle name="Normal 14 3 3_Essbase BS Tax Accounts EOY" xfId="43219" xr:uid="{00000000-0005-0000-0000-00006DA80000}"/>
    <cellStyle name="Normal 14 3 4" xfId="43220" xr:uid="{00000000-0005-0000-0000-00006EA80000}"/>
    <cellStyle name="Normal 14 3 5" xfId="43221" xr:uid="{00000000-0005-0000-0000-00006FA80000}"/>
    <cellStyle name="Normal 14 3 6" xfId="43222" xr:uid="{00000000-0005-0000-0000-000070A80000}"/>
    <cellStyle name="Normal 14 3 7" xfId="43223" xr:uid="{00000000-0005-0000-0000-000071A80000}"/>
    <cellStyle name="Normal 14 4" xfId="43224" xr:uid="{00000000-0005-0000-0000-000072A80000}"/>
    <cellStyle name="Normal 14 4 2" xfId="43225" xr:uid="{00000000-0005-0000-0000-000073A80000}"/>
    <cellStyle name="Normal 14 4 2 2" xfId="43226" xr:uid="{00000000-0005-0000-0000-000074A80000}"/>
    <cellStyle name="Normal 14 4 2 3" xfId="43227" xr:uid="{00000000-0005-0000-0000-000075A80000}"/>
    <cellStyle name="Normal 14 4 2_Essbase BS Tax Accounts EOY" xfId="43228" xr:uid="{00000000-0005-0000-0000-000076A80000}"/>
    <cellStyle name="Normal 14 4 3" xfId="43229" xr:uid="{00000000-0005-0000-0000-000077A80000}"/>
    <cellStyle name="Normal 14 4 4" xfId="43230" xr:uid="{00000000-0005-0000-0000-000078A80000}"/>
    <cellStyle name="Normal 14 4_Essbase BS Tax Accounts EOY" xfId="43231" xr:uid="{00000000-0005-0000-0000-000079A80000}"/>
    <cellStyle name="Normal 14 5" xfId="43232" xr:uid="{00000000-0005-0000-0000-00007AA80000}"/>
    <cellStyle name="Normal 14 5 2" xfId="43233" xr:uid="{00000000-0005-0000-0000-00007BA80000}"/>
    <cellStyle name="Normal 14 5_Essbase BS Tax Accounts EOY" xfId="43234" xr:uid="{00000000-0005-0000-0000-00007CA80000}"/>
    <cellStyle name="Normal 14 6" xfId="43235" xr:uid="{00000000-0005-0000-0000-00007DA80000}"/>
    <cellStyle name="Normal 14 7" xfId="43236" xr:uid="{00000000-0005-0000-0000-00007EA80000}"/>
    <cellStyle name="Normal 14 7 2" xfId="43237" xr:uid="{00000000-0005-0000-0000-00007FA80000}"/>
    <cellStyle name="Normal 14 8" xfId="43238" xr:uid="{00000000-0005-0000-0000-000080A80000}"/>
    <cellStyle name="Normal 14 9" xfId="43239" xr:uid="{00000000-0005-0000-0000-000081A80000}"/>
    <cellStyle name="Normal 14_Basis Detail" xfId="43240" xr:uid="{00000000-0005-0000-0000-000082A80000}"/>
    <cellStyle name="Normal 140" xfId="43241" xr:uid="{00000000-0005-0000-0000-000083A80000}"/>
    <cellStyle name="Normal 140 2" xfId="43242" xr:uid="{00000000-0005-0000-0000-000084A80000}"/>
    <cellStyle name="Normal 140 3" xfId="43243" xr:uid="{00000000-0005-0000-0000-000085A80000}"/>
    <cellStyle name="Normal 140_Essbase BS Tax Accounts EOY" xfId="43244" xr:uid="{00000000-0005-0000-0000-000086A80000}"/>
    <cellStyle name="Normal 141" xfId="43245" xr:uid="{00000000-0005-0000-0000-000087A80000}"/>
    <cellStyle name="Normal 141 2" xfId="43246" xr:uid="{00000000-0005-0000-0000-000088A80000}"/>
    <cellStyle name="Normal 141 3" xfId="43247" xr:uid="{00000000-0005-0000-0000-000089A80000}"/>
    <cellStyle name="Normal 142" xfId="43248" xr:uid="{00000000-0005-0000-0000-00008AA80000}"/>
    <cellStyle name="Normal 142 2" xfId="43249" xr:uid="{00000000-0005-0000-0000-00008BA80000}"/>
    <cellStyle name="Normal 142 3" xfId="43250" xr:uid="{00000000-0005-0000-0000-00008CA80000}"/>
    <cellStyle name="Normal 143" xfId="43251" xr:uid="{00000000-0005-0000-0000-00008DA80000}"/>
    <cellStyle name="Normal 143 2" xfId="43252" xr:uid="{00000000-0005-0000-0000-00008EA80000}"/>
    <cellStyle name="Normal 143 3" xfId="43253" xr:uid="{00000000-0005-0000-0000-00008FA80000}"/>
    <cellStyle name="Normal 144" xfId="43254" xr:uid="{00000000-0005-0000-0000-000090A80000}"/>
    <cellStyle name="Normal 144 2" xfId="43255" xr:uid="{00000000-0005-0000-0000-000091A80000}"/>
    <cellStyle name="Normal 144 3" xfId="43256" xr:uid="{00000000-0005-0000-0000-000092A80000}"/>
    <cellStyle name="Normal 144_Essbase BS Tax Accounts EOY" xfId="43257" xr:uid="{00000000-0005-0000-0000-000093A80000}"/>
    <cellStyle name="Normal 145" xfId="43258" xr:uid="{00000000-0005-0000-0000-000094A80000}"/>
    <cellStyle name="Normal 145 2" xfId="43259" xr:uid="{00000000-0005-0000-0000-000095A80000}"/>
    <cellStyle name="Normal 145_Essbase BS Tax Accounts EOY" xfId="43260" xr:uid="{00000000-0005-0000-0000-000096A80000}"/>
    <cellStyle name="Normal 146" xfId="43261" xr:uid="{00000000-0005-0000-0000-000097A80000}"/>
    <cellStyle name="Normal 146 2" xfId="43262" xr:uid="{00000000-0005-0000-0000-000098A80000}"/>
    <cellStyle name="Normal 146_Essbase BS Tax Accounts EOY" xfId="43263" xr:uid="{00000000-0005-0000-0000-000099A80000}"/>
    <cellStyle name="Normal 147" xfId="43264" xr:uid="{00000000-0005-0000-0000-00009AA80000}"/>
    <cellStyle name="Normal 147 2" xfId="43265" xr:uid="{00000000-0005-0000-0000-00009BA80000}"/>
    <cellStyle name="Normal 147_Essbase BS Tax Accounts EOY" xfId="43266" xr:uid="{00000000-0005-0000-0000-00009CA80000}"/>
    <cellStyle name="Normal 148" xfId="43267" xr:uid="{00000000-0005-0000-0000-00009DA80000}"/>
    <cellStyle name="Normal 148 2" xfId="43268" xr:uid="{00000000-0005-0000-0000-00009EA80000}"/>
    <cellStyle name="Normal 148_Essbase BS Tax Accounts EOY" xfId="43269" xr:uid="{00000000-0005-0000-0000-00009FA80000}"/>
    <cellStyle name="Normal 149" xfId="43270" xr:uid="{00000000-0005-0000-0000-0000A0A80000}"/>
    <cellStyle name="Normal 149 2" xfId="43271" xr:uid="{00000000-0005-0000-0000-0000A1A80000}"/>
    <cellStyle name="Normal 149_Essbase BS Tax Accounts EOY" xfId="43272" xr:uid="{00000000-0005-0000-0000-0000A2A80000}"/>
    <cellStyle name="Normal 15" xfId="81" xr:uid="{00000000-0005-0000-0000-0000A3A80000}"/>
    <cellStyle name="Normal 15 10" xfId="43273" xr:uid="{00000000-0005-0000-0000-0000A4A80000}"/>
    <cellStyle name="Normal 15 10 2" xfId="43274" xr:uid="{00000000-0005-0000-0000-0000A5A80000}"/>
    <cellStyle name="Normal 15 10 2 2" xfId="43275" xr:uid="{00000000-0005-0000-0000-0000A6A80000}"/>
    <cellStyle name="Normal 15 10 3" xfId="43276" xr:uid="{00000000-0005-0000-0000-0000A7A80000}"/>
    <cellStyle name="Normal 15 10 4" xfId="43277" xr:uid="{00000000-0005-0000-0000-0000A8A80000}"/>
    <cellStyle name="Normal 15 10_Essbase BS Tax Accounts EOY" xfId="43278" xr:uid="{00000000-0005-0000-0000-0000A9A80000}"/>
    <cellStyle name="Normal 15 11" xfId="43279" xr:uid="{00000000-0005-0000-0000-0000AAA80000}"/>
    <cellStyle name="Normal 15 11 2" xfId="43280" xr:uid="{00000000-0005-0000-0000-0000ABA80000}"/>
    <cellStyle name="Normal 15 11 2 2" xfId="43281" xr:uid="{00000000-0005-0000-0000-0000ACA80000}"/>
    <cellStyle name="Normal 15 11 3" xfId="43282" xr:uid="{00000000-0005-0000-0000-0000ADA80000}"/>
    <cellStyle name="Normal 15 11 4" xfId="43283" xr:uid="{00000000-0005-0000-0000-0000AEA80000}"/>
    <cellStyle name="Normal 15 11_Essbase BS Tax Accounts EOY" xfId="43284" xr:uid="{00000000-0005-0000-0000-0000AFA80000}"/>
    <cellStyle name="Normal 15 12" xfId="43285" xr:uid="{00000000-0005-0000-0000-0000B0A80000}"/>
    <cellStyle name="Normal 15 12 2" xfId="43286" xr:uid="{00000000-0005-0000-0000-0000B1A80000}"/>
    <cellStyle name="Normal 15 12 2 2" xfId="43287" xr:uid="{00000000-0005-0000-0000-0000B2A80000}"/>
    <cellStyle name="Normal 15 12 3" xfId="43288" xr:uid="{00000000-0005-0000-0000-0000B3A80000}"/>
    <cellStyle name="Normal 15 12 4" xfId="43289" xr:uid="{00000000-0005-0000-0000-0000B4A80000}"/>
    <cellStyle name="Normal 15 12_Essbase BS Tax Accounts EOY" xfId="43290" xr:uid="{00000000-0005-0000-0000-0000B5A80000}"/>
    <cellStyle name="Normal 15 13" xfId="43291" xr:uid="{00000000-0005-0000-0000-0000B6A80000}"/>
    <cellStyle name="Normal 15 13 2" xfId="43292" xr:uid="{00000000-0005-0000-0000-0000B7A80000}"/>
    <cellStyle name="Normal 15 14" xfId="43293" xr:uid="{00000000-0005-0000-0000-0000B8A80000}"/>
    <cellStyle name="Normal 15 15" xfId="43294" xr:uid="{00000000-0005-0000-0000-0000B9A80000}"/>
    <cellStyle name="Normal 15 16" xfId="43295" xr:uid="{00000000-0005-0000-0000-0000BAA80000}"/>
    <cellStyle name="Normal 15 17" xfId="58782" xr:uid="{00000000-0005-0000-0000-0000BBA80000}"/>
    <cellStyle name="Normal 15 18" xfId="58776" xr:uid="{00000000-0005-0000-0000-0000BCA80000}"/>
    <cellStyle name="Normal 15 19" xfId="58781" xr:uid="{00000000-0005-0000-0000-0000BDA80000}"/>
    <cellStyle name="Normal 15 2" xfId="328" xr:uid="{00000000-0005-0000-0000-0000BEA80000}"/>
    <cellStyle name="Normal 15 2 10" xfId="43296" xr:uid="{00000000-0005-0000-0000-0000BFA80000}"/>
    <cellStyle name="Normal 15 2 10 2" xfId="43297" xr:uid="{00000000-0005-0000-0000-0000C0A80000}"/>
    <cellStyle name="Normal 15 2 10 2 2" xfId="43298" xr:uid="{00000000-0005-0000-0000-0000C1A80000}"/>
    <cellStyle name="Normal 15 2 10 2 3" xfId="43299" xr:uid="{00000000-0005-0000-0000-0000C2A80000}"/>
    <cellStyle name="Normal 15 2 10 2_Essbase BS Tax Accounts EOY" xfId="43300" xr:uid="{00000000-0005-0000-0000-0000C3A80000}"/>
    <cellStyle name="Normal 15 2 10 3" xfId="43301" xr:uid="{00000000-0005-0000-0000-0000C4A80000}"/>
    <cellStyle name="Normal 15 2 10 4" xfId="43302" xr:uid="{00000000-0005-0000-0000-0000C5A80000}"/>
    <cellStyle name="Normal 15 2 10_Essbase BS Tax Accounts EOY" xfId="43303" xr:uid="{00000000-0005-0000-0000-0000C6A80000}"/>
    <cellStyle name="Normal 15 2 11" xfId="43304" xr:uid="{00000000-0005-0000-0000-0000C7A80000}"/>
    <cellStyle name="Normal 15 2 11 2" xfId="43305" xr:uid="{00000000-0005-0000-0000-0000C8A80000}"/>
    <cellStyle name="Normal 15 2 11 2 2" xfId="43306" xr:uid="{00000000-0005-0000-0000-0000C9A80000}"/>
    <cellStyle name="Normal 15 2 11 3" xfId="43307" xr:uid="{00000000-0005-0000-0000-0000CAA80000}"/>
    <cellStyle name="Normal 15 2 11 4" xfId="43308" xr:uid="{00000000-0005-0000-0000-0000CBA80000}"/>
    <cellStyle name="Normal 15 2 11_Essbase BS Tax Accounts EOY" xfId="43309" xr:uid="{00000000-0005-0000-0000-0000CCA80000}"/>
    <cellStyle name="Normal 15 2 12" xfId="43310" xr:uid="{00000000-0005-0000-0000-0000CDA80000}"/>
    <cellStyle name="Normal 15 2 12 2" xfId="43311" xr:uid="{00000000-0005-0000-0000-0000CEA80000}"/>
    <cellStyle name="Normal 15 2 12 2 2" xfId="43312" xr:uid="{00000000-0005-0000-0000-0000CFA80000}"/>
    <cellStyle name="Normal 15 2 12 3" xfId="43313" xr:uid="{00000000-0005-0000-0000-0000D0A80000}"/>
    <cellStyle name="Normal 15 2 12 4" xfId="43314" xr:uid="{00000000-0005-0000-0000-0000D1A80000}"/>
    <cellStyle name="Normal 15 2 12_Essbase BS Tax Accounts EOY" xfId="43315" xr:uid="{00000000-0005-0000-0000-0000D2A80000}"/>
    <cellStyle name="Normal 15 2 13" xfId="43316" xr:uid="{00000000-0005-0000-0000-0000D3A80000}"/>
    <cellStyle name="Normal 15 2 13 2" xfId="43317" xr:uid="{00000000-0005-0000-0000-0000D4A80000}"/>
    <cellStyle name="Normal 15 2 13 2 2" xfId="43318" xr:uid="{00000000-0005-0000-0000-0000D5A80000}"/>
    <cellStyle name="Normal 15 2 13 3" xfId="43319" xr:uid="{00000000-0005-0000-0000-0000D6A80000}"/>
    <cellStyle name="Normal 15 2 13 4" xfId="43320" xr:uid="{00000000-0005-0000-0000-0000D7A80000}"/>
    <cellStyle name="Normal 15 2 13_Essbase BS Tax Accounts EOY" xfId="43321" xr:uid="{00000000-0005-0000-0000-0000D8A80000}"/>
    <cellStyle name="Normal 15 2 14" xfId="43322" xr:uid="{00000000-0005-0000-0000-0000D9A80000}"/>
    <cellStyle name="Normal 15 2 14 2" xfId="43323" xr:uid="{00000000-0005-0000-0000-0000DAA80000}"/>
    <cellStyle name="Normal 15 2 15" xfId="43324" xr:uid="{00000000-0005-0000-0000-0000DBA80000}"/>
    <cellStyle name="Normal 15 2 16" xfId="43325" xr:uid="{00000000-0005-0000-0000-0000DCA80000}"/>
    <cellStyle name="Normal 15 2 17" xfId="43326" xr:uid="{00000000-0005-0000-0000-0000DDA80000}"/>
    <cellStyle name="Normal 15 2 18" xfId="43327" xr:uid="{00000000-0005-0000-0000-0000DEA80000}"/>
    <cellStyle name="Normal 15 2 19" xfId="43328" xr:uid="{00000000-0005-0000-0000-0000DFA80000}"/>
    <cellStyle name="Normal 15 2 2" xfId="43329" xr:uid="{00000000-0005-0000-0000-0000E0A80000}"/>
    <cellStyle name="Normal 15 2 2 10" xfId="43330" xr:uid="{00000000-0005-0000-0000-0000E1A80000}"/>
    <cellStyle name="Normal 15 2 2 10 2" xfId="43331" xr:uid="{00000000-0005-0000-0000-0000E2A80000}"/>
    <cellStyle name="Normal 15 2 2 10 3" xfId="43332" xr:uid="{00000000-0005-0000-0000-0000E3A80000}"/>
    <cellStyle name="Normal 15 2 2 10_Essbase BS Tax Accounts EOY" xfId="43333" xr:uid="{00000000-0005-0000-0000-0000E4A80000}"/>
    <cellStyle name="Normal 15 2 2 11" xfId="43334" xr:uid="{00000000-0005-0000-0000-0000E5A80000}"/>
    <cellStyle name="Normal 15 2 2 12" xfId="43335" xr:uid="{00000000-0005-0000-0000-0000E6A80000}"/>
    <cellStyle name="Normal 15 2 2 13" xfId="43336" xr:uid="{00000000-0005-0000-0000-0000E7A80000}"/>
    <cellStyle name="Normal 15 2 2 14" xfId="43337" xr:uid="{00000000-0005-0000-0000-0000E8A80000}"/>
    <cellStyle name="Normal 15 2 2 2" xfId="43338" xr:uid="{00000000-0005-0000-0000-0000E9A80000}"/>
    <cellStyle name="Normal 15 2 2 2 10" xfId="43339" xr:uid="{00000000-0005-0000-0000-0000EAA80000}"/>
    <cellStyle name="Normal 15 2 2 2 11" xfId="43340" xr:uid="{00000000-0005-0000-0000-0000EBA80000}"/>
    <cellStyle name="Normal 15 2 2 2 12" xfId="43341" xr:uid="{00000000-0005-0000-0000-0000ECA80000}"/>
    <cellStyle name="Normal 15 2 2 2 2" xfId="43342" xr:uid="{00000000-0005-0000-0000-0000EDA80000}"/>
    <cellStyle name="Normal 15 2 2 2 2 2" xfId="43343" xr:uid="{00000000-0005-0000-0000-0000EEA80000}"/>
    <cellStyle name="Normal 15 2 2 2 2 2 2" xfId="43344" xr:uid="{00000000-0005-0000-0000-0000EFA80000}"/>
    <cellStyle name="Normal 15 2 2 2 2 2 2 2" xfId="43345" xr:uid="{00000000-0005-0000-0000-0000F0A80000}"/>
    <cellStyle name="Normal 15 2 2 2 2 2 2 3" xfId="43346" xr:uid="{00000000-0005-0000-0000-0000F1A80000}"/>
    <cellStyle name="Normal 15 2 2 2 2 2 2_Essbase BS Tax Accounts EOY" xfId="43347" xr:uid="{00000000-0005-0000-0000-0000F2A80000}"/>
    <cellStyle name="Normal 15 2 2 2 2 2 3" xfId="43348" xr:uid="{00000000-0005-0000-0000-0000F3A80000}"/>
    <cellStyle name="Normal 15 2 2 2 2 2 4" xfId="43349" xr:uid="{00000000-0005-0000-0000-0000F4A80000}"/>
    <cellStyle name="Normal 15 2 2 2 2 2_Essbase BS Tax Accounts EOY" xfId="43350" xr:uid="{00000000-0005-0000-0000-0000F5A80000}"/>
    <cellStyle name="Normal 15 2 2 2 2 3" xfId="43351" xr:uid="{00000000-0005-0000-0000-0000F6A80000}"/>
    <cellStyle name="Normal 15 2 2 2 2 3 2" xfId="43352" xr:uid="{00000000-0005-0000-0000-0000F7A80000}"/>
    <cellStyle name="Normal 15 2 2 2 2 3 2 2" xfId="43353" xr:uid="{00000000-0005-0000-0000-0000F8A80000}"/>
    <cellStyle name="Normal 15 2 2 2 2 3 3" xfId="43354" xr:uid="{00000000-0005-0000-0000-0000F9A80000}"/>
    <cellStyle name="Normal 15 2 2 2 2 3 4" xfId="43355" xr:uid="{00000000-0005-0000-0000-0000FAA80000}"/>
    <cellStyle name="Normal 15 2 2 2 2 3_Essbase BS Tax Accounts EOY" xfId="43356" xr:uid="{00000000-0005-0000-0000-0000FBA80000}"/>
    <cellStyle name="Normal 15 2 2 2 2 4" xfId="43357" xr:uid="{00000000-0005-0000-0000-0000FCA80000}"/>
    <cellStyle name="Normal 15 2 2 2 2 4 2" xfId="43358" xr:uid="{00000000-0005-0000-0000-0000FDA80000}"/>
    <cellStyle name="Normal 15 2 2 2 2 5" xfId="43359" xr:uid="{00000000-0005-0000-0000-0000FEA80000}"/>
    <cellStyle name="Normal 15 2 2 2 2 6" xfId="43360" xr:uid="{00000000-0005-0000-0000-0000FFA80000}"/>
    <cellStyle name="Normal 15 2 2 2 2_Essbase BS Tax Accounts EOY" xfId="43361" xr:uid="{00000000-0005-0000-0000-000000A90000}"/>
    <cellStyle name="Normal 15 2 2 2 3" xfId="43362" xr:uid="{00000000-0005-0000-0000-000001A90000}"/>
    <cellStyle name="Normal 15 2 2 2 3 2" xfId="43363" xr:uid="{00000000-0005-0000-0000-000002A90000}"/>
    <cellStyle name="Normal 15 2 2 2 3 2 2" xfId="43364" xr:uid="{00000000-0005-0000-0000-000003A90000}"/>
    <cellStyle name="Normal 15 2 2 2 3 2 3" xfId="43365" xr:uid="{00000000-0005-0000-0000-000004A90000}"/>
    <cellStyle name="Normal 15 2 2 2 3 2_Essbase BS Tax Accounts EOY" xfId="43366" xr:uid="{00000000-0005-0000-0000-000005A90000}"/>
    <cellStyle name="Normal 15 2 2 2 3 3" xfId="43367" xr:uid="{00000000-0005-0000-0000-000006A90000}"/>
    <cellStyle name="Normal 15 2 2 2 3 4" xfId="43368" xr:uid="{00000000-0005-0000-0000-000007A90000}"/>
    <cellStyle name="Normal 15 2 2 2 3_Essbase BS Tax Accounts EOY" xfId="43369" xr:uid="{00000000-0005-0000-0000-000008A90000}"/>
    <cellStyle name="Normal 15 2 2 2 4" xfId="43370" xr:uid="{00000000-0005-0000-0000-000009A90000}"/>
    <cellStyle name="Normal 15 2 2 2 4 2" xfId="43371" xr:uid="{00000000-0005-0000-0000-00000AA90000}"/>
    <cellStyle name="Normal 15 2 2 2 4 2 2" xfId="43372" xr:uid="{00000000-0005-0000-0000-00000BA90000}"/>
    <cellStyle name="Normal 15 2 2 2 4 3" xfId="43373" xr:uid="{00000000-0005-0000-0000-00000CA90000}"/>
    <cellStyle name="Normal 15 2 2 2 4 4" xfId="43374" xr:uid="{00000000-0005-0000-0000-00000DA90000}"/>
    <cellStyle name="Normal 15 2 2 2 4_Essbase BS Tax Accounts EOY" xfId="43375" xr:uid="{00000000-0005-0000-0000-00000EA90000}"/>
    <cellStyle name="Normal 15 2 2 2 5" xfId="43376" xr:uid="{00000000-0005-0000-0000-00000FA90000}"/>
    <cellStyle name="Normal 15 2 2 2 5 2" xfId="43377" xr:uid="{00000000-0005-0000-0000-000010A90000}"/>
    <cellStyle name="Normal 15 2 2 2 5 2 2" xfId="43378" xr:uid="{00000000-0005-0000-0000-000011A90000}"/>
    <cellStyle name="Normal 15 2 2 2 5 3" xfId="43379" xr:uid="{00000000-0005-0000-0000-000012A90000}"/>
    <cellStyle name="Normal 15 2 2 2 5 4" xfId="43380" xr:uid="{00000000-0005-0000-0000-000013A90000}"/>
    <cellStyle name="Normal 15 2 2 2 5_Essbase BS Tax Accounts EOY" xfId="43381" xr:uid="{00000000-0005-0000-0000-000014A90000}"/>
    <cellStyle name="Normal 15 2 2 2 6" xfId="43382" xr:uid="{00000000-0005-0000-0000-000015A90000}"/>
    <cellStyle name="Normal 15 2 2 2 6 2" xfId="43383" xr:uid="{00000000-0005-0000-0000-000016A90000}"/>
    <cellStyle name="Normal 15 2 2 2 6 2 2" xfId="43384" xr:uid="{00000000-0005-0000-0000-000017A90000}"/>
    <cellStyle name="Normal 15 2 2 2 6 3" xfId="43385" xr:uid="{00000000-0005-0000-0000-000018A90000}"/>
    <cellStyle name="Normal 15 2 2 2 6 4" xfId="43386" xr:uid="{00000000-0005-0000-0000-000019A90000}"/>
    <cellStyle name="Normal 15 2 2 2 6_Essbase BS Tax Accounts EOY" xfId="43387" xr:uid="{00000000-0005-0000-0000-00001AA90000}"/>
    <cellStyle name="Normal 15 2 2 2 7" xfId="43388" xr:uid="{00000000-0005-0000-0000-00001BA90000}"/>
    <cellStyle name="Normal 15 2 2 2 7 2" xfId="43389" xr:uid="{00000000-0005-0000-0000-00001CA90000}"/>
    <cellStyle name="Normal 15 2 2 2 7 2 2" xfId="43390" xr:uid="{00000000-0005-0000-0000-00001DA90000}"/>
    <cellStyle name="Normal 15 2 2 2 7 3" xfId="43391" xr:uid="{00000000-0005-0000-0000-00001EA90000}"/>
    <cellStyle name="Normal 15 2 2 2 7 4" xfId="43392" xr:uid="{00000000-0005-0000-0000-00001FA90000}"/>
    <cellStyle name="Normal 15 2 2 2 7_Essbase BS Tax Accounts EOY" xfId="43393" xr:uid="{00000000-0005-0000-0000-000020A90000}"/>
    <cellStyle name="Normal 15 2 2 2 8" xfId="43394" xr:uid="{00000000-0005-0000-0000-000021A90000}"/>
    <cellStyle name="Normal 15 2 2 2 8 2" xfId="43395" xr:uid="{00000000-0005-0000-0000-000022A90000}"/>
    <cellStyle name="Normal 15 2 2 2 8 2 2" xfId="43396" xr:uid="{00000000-0005-0000-0000-000023A90000}"/>
    <cellStyle name="Normal 15 2 2 2 8 3" xfId="43397" xr:uid="{00000000-0005-0000-0000-000024A90000}"/>
    <cellStyle name="Normal 15 2 2 2 8 4" xfId="43398" xr:uid="{00000000-0005-0000-0000-000025A90000}"/>
    <cellStyle name="Normal 15 2 2 2 8_Essbase BS Tax Accounts EOY" xfId="43399" xr:uid="{00000000-0005-0000-0000-000026A90000}"/>
    <cellStyle name="Normal 15 2 2 2 9" xfId="43400" xr:uid="{00000000-0005-0000-0000-000027A90000}"/>
    <cellStyle name="Normal 15 2 2 2 9 2" xfId="43401" xr:uid="{00000000-0005-0000-0000-000028A90000}"/>
    <cellStyle name="Normal 15 2 2 2_Essbase BS Tax Accounts EOY" xfId="43402" xr:uid="{00000000-0005-0000-0000-000029A90000}"/>
    <cellStyle name="Normal 15 2 2 3" xfId="43403" xr:uid="{00000000-0005-0000-0000-00002AA90000}"/>
    <cellStyle name="Normal 15 2 2 3 2" xfId="43404" xr:uid="{00000000-0005-0000-0000-00002BA90000}"/>
    <cellStyle name="Normal 15 2 2 3 2 2" xfId="43405" xr:uid="{00000000-0005-0000-0000-00002CA90000}"/>
    <cellStyle name="Normal 15 2 2 3 2 2 2" xfId="43406" xr:uid="{00000000-0005-0000-0000-00002DA90000}"/>
    <cellStyle name="Normal 15 2 2 3 2 2 3" xfId="43407" xr:uid="{00000000-0005-0000-0000-00002EA90000}"/>
    <cellStyle name="Normal 15 2 2 3 2 2_Essbase BS Tax Accounts EOY" xfId="43408" xr:uid="{00000000-0005-0000-0000-00002FA90000}"/>
    <cellStyle name="Normal 15 2 2 3 2 3" xfId="43409" xr:uid="{00000000-0005-0000-0000-000030A90000}"/>
    <cellStyle name="Normal 15 2 2 3 2 4" xfId="43410" xr:uid="{00000000-0005-0000-0000-000031A90000}"/>
    <cellStyle name="Normal 15 2 2 3 2_Essbase BS Tax Accounts EOY" xfId="43411" xr:uid="{00000000-0005-0000-0000-000032A90000}"/>
    <cellStyle name="Normal 15 2 2 3 3" xfId="43412" xr:uid="{00000000-0005-0000-0000-000033A90000}"/>
    <cellStyle name="Normal 15 2 2 3 3 2" xfId="43413" xr:uid="{00000000-0005-0000-0000-000034A90000}"/>
    <cellStyle name="Normal 15 2 2 3 3 2 2" xfId="43414" xr:uid="{00000000-0005-0000-0000-000035A90000}"/>
    <cellStyle name="Normal 15 2 2 3 3 3" xfId="43415" xr:uid="{00000000-0005-0000-0000-000036A90000}"/>
    <cellStyle name="Normal 15 2 2 3 3 4" xfId="43416" xr:uid="{00000000-0005-0000-0000-000037A90000}"/>
    <cellStyle name="Normal 15 2 2 3 3_Essbase BS Tax Accounts EOY" xfId="43417" xr:uid="{00000000-0005-0000-0000-000038A90000}"/>
    <cellStyle name="Normal 15 2 2 3 4" xfId="43418" xr:uid="{00000000-0005-0000-0000-000039A90000}"/>
    <cellStyle name="Normal 15 2 2 3 4 2" xfId="43419" xr:uid="{00000000-0005-0000-0000-00003AA90000}"/>
    <cellStyle name="Normal 15 2 2 3 5" xfId="43420" xr:uid="{00000000-0005-0000-0000-00003BA90000}"/>
    <cellStyle name="Normal 15 2 2 3 6" xfId="43421" xr:uid="{00000000-0005-0000-0000-00003CA90000}"/>
    <cellStyle name="Normal 15 2 2 3_Essbase BS Tax Accounts EOY" xfId="43422" xr:uid="{00000000-0005-0000-0000-00003DA90000}"/>
    <cellStyle name="Normal 15 2 2 4" xfId="43423" xr:uid="{00000000-0005-0000-0000-00003EA90000}"/>
    <cellStyle name="Normal 15 2 2 4 2" xfId="43424" xr:uid="{00000000-0005-0000-0000-00003FA90000}"/>
    <cellStyle name="Normal 15 2 2 4 2 2" xfId="43425" xr:uid="{00000000-0005-0000-0000-000040A90000}"/>
    <cellStyle name="Normal 15 2 2 4 2 3" xfId="43426" xr:uid="{00000000-0005-0000-0000-000041A90000}"/>
    <cellStyle name="Normal 15 2 2 4 2_Essbase BS Tax Accounts EOY" xfId="43427" xr:uid="{00000000-0005-0000-0000-000042A90000}"/>
    <cellStyle name="Normal 15 2 2 4 3" xfId="43428" xr:uid="{00000000-0005-0000-0000-000043A90000}"/>
    <cellStyle name="Normal 15 2 2 4 4" xfId="43429" xr:uid="{00000000-0005-0000-0000-000044A90000}"/>
    <cellStyle name="Normal 15 2 2 4_Essbase BS Tax Accounts EOY" xfId="43430" xr:uid="{00000000-0005-0000-0000-000045A90000}"/>
    <cellStyle name="Normal 15 2 2 5" xfId="43431" xr:uid="{00000000-0005-0000-0000-000046A90000}"/>
    <cellStyle name="Normal 15 2 2 5 2" xfId="43432" xr:uid="{00000000-0005-0000-0000-000047A90000}"/>
    <cellStyle name="Normal 15 2 2 5 2 2" xfId="43433" xr:uid="{00000000-0005-0000-0000-000048A90000}"/>
    <cellStyle name="Normal 15 2 2 5 2 3" xfId="43434" xr:uid="{00000000-0005-0000-0000-000049A90000}"/>
    <cellStyle name="Normal 15 2 2 5 2_Essbase BS Tax Accounts EOY" xfId="43435" xr:uid="{00000000-0005-0000-0000-00004AA90000}"/>
    <cellStyle name="Normal 15 2 2 5 3" xfId="43436" xr:uid="{00000000-0005-0000-0000-00004BA90000}"/>
    <cellStyle name="Normal 15 2 2 5 4" xfId="43437" xr:uid="{00000000-0005-0000-0000-00004CA90000}"/>
    <cellStyle name="Normal 15 2 2 5_Essbase BS Tax Accounts EOY" xfId="43438" xr:uid="{00000000-0005-0000-0000-00004DA90000}"/>
    <cellStyle name="Normal 15 2 2 6" xfId="43439" xr:uid="{00000000-0005-0000-0000-00004EA90000}"/>
    <cellStyle name="Normal 15 2 2 6 2" xfId="43440" xr:uid="{00000000-0005-0000-0000-00004FA90000}"/>
    <cellStyle name="Normal 15 2 2 6 2 2" xfId="43441" xr:uid="{00000000-0005-0000-0000-000050A90000}"/>
    <cellStyle name="Normal 15 2 2 6 3" xfId="43442" xr:uid="{00000000-0005-0000-0000-000051A90000}"/>
    <cellStyle name="Normal 15 2 2 6 4" xfId="43443" xr:uid="{00000000-0005-0000-0000-000052A90000}"/>
    <cellStyle name="Normal 15 2 2 7" xfId="43444" xr:uid="{00000000-0005-0000-0000-000053A90000}"/>
    <cellStyle name="Normal 15 2 2 7 2" xfId="43445" xr:uid="{00000000-0005-0000-0000-000054A90000}"/>
    <cellStyle name="Normal 15 2 2 7 2 2" xfId="43446" xr:uid="{00000000-0005-0000-0000-000055A90000}"/>
    <cellStyle name="Normal 15 2 2 7 3" xfId="43447" xr:uid="{00000000-0005-0000-0000-000056A90000}"/>
    <cellStyle name="Normal 15 2 2 7 4" xfId="43448" xr:uid="{00000000-0005-0000-0000-000057A90000}"/>
    <cellStyle name="Normal 15 2 2 7_Essbase BS Tax Accounts EOY" xfId="43449" xr:uid="{00000000-0005-0000-0000-000058A90000}"/>
    <cellStyle name="Normal 15 2 2 8" xfId="43450" xr:uid="{00000000-0005-0000-0000-000059A90000}"/>
    <cellStyle name="Normal 15 2 2 8 2" xfId="43451" xr:uid="{00000000-0005-0000-0000-00005AA90000}"/>
    <cellStyle name="Normal 15 2 2 8 2 2" xfId="43452" xr:uid="{00000000-0005-0000-0000-00005BA90000}"/>
    <cellStyle name="Normal 15 2 2 8 3" xfId="43453" xr:uid="{00000000-0005-0000-0000-00005CA90000}"/>
    <cellStyle name="Normal 15 2 2 8 4" xfId="43454" xr:uid="{00000000-0005-0000-0000-00005DA90000}"/>
    <cellStyle name="Normal 15 2 2 8_Essbase BS Tax Accounts EOY" xfId="43455" xr:uid="{00000000-0005-0000-0000-00005EA90000}"/>
    <cellStyle name="Normal 15 2 2 9" xfId="43456" xr:uid="{00000000-0005-0000-0000-00005FA90000}"/>
    <cellStyle name="Normal 15 2 2 9 2" xfId="43457" xr:uid="{00000000-0005-0000-0000-000060A90000}"/>
    <cellStyle name="Normal 15 2 2 9 2 2" xfId="43458" xr:uid="{00000000-0005-0000-0000-000061A90000}"/>
    <cellStyle name="Normal 15 2 2 9 3" xfId="43459" xr:uid="{00000000-0005-0000-0000-000062A90000}"/>
    <cellStyle name="Normal 15 2 2 9 4" xfId="43460" xr:uid="{00000000-0005-0000-0000-000063A90000}"/>
    <cellStyle name="Normal 15 2 2 9_Essbase BS Tax Accounts EOY" xfId="43461" xr:uid="{00000000-0005-0000-0000-000064A90000}"/>
    <cellStyle name="Normal 15 2 2_Basis Detail" xfId="43462" xr:uid="{00000000-0005-0000-0000-000065A90000}"/>
    <cellStyle name="Normal 15 2 3" xfId="43463" xr:uid="{00000000-0005-0000-0000-000066A90000}"/>
    <cellStyle name="Normal 15 2 3 10" xfId="43464" xr:uid="{00000000-0005-0000-0000-000067A90000}"/>
    <cellStyle name="Normal 15 2 3 11" xfId="43465" xr:uid="{00000000-0005-0000-0000-000068A90000}"/>
    <cellStyle name="Normal 15 2 3 2" xfId="43466" xr:uid="{00000000-0005-0000-0000-000069A90000}"/>
    <cellStyle name="Normal 15 2 3 2 2" xfId="43467" xr:uid="{00000000-0005-0000-0000-00006AA90000}"/>
    <cellStyle name="Normal 15 2 3 2 2 2" xfId="43468" xr:uid="{00000000-0005-0000-0000-00006BA90000}"/>
    <cellStyle name="Normal 15 2 3 2 2 2 2" xfId="43469" xr:uid="{00000000-0005-0000-0000-00006CA90000}"/>
    <cellStyle name="Normal 15 2 3 2 2 2 3" xfId="43470" xr:uid="{00000000-0005-0000-0000-00006DA90000}"/>
    <cellStyle name="Normal 15 2 3 2 2 2_Essbase BS Tax Accounts EOY" xfId="43471" xr:uid="{00000000-0005-0000-0000-00006EA90000}"/>
    <cellStyle name="Normal 15 2 3 2 2 3" xfId="43472" xr:uid="{00000000-0005-0000-0000-00006FA90000}"/>
    <cellStyle name="Normal 15 2 3 2 2 4" xfId="43473" xr:uid="{00000000-0005-0000-0000-000070A90000}"/>
    <cellStyle name="Normal 15 2 3 2 2_Essbase BS Tax Accounts EOY" xfId="43474" xr:uid="{00000000-0005-0000-0000-000071A90000}"/>
    <cellStyle name="Normal 15 2 3 2 3" xfId="43475" xr:uid="{00000000-0005-0000-0000-000072A90000}"/>
    <cellStyle name="Normal 15 2 3 2 3 2" xfId="43476" xr:uid="{00000000-0005-0000-0000-000073A90000}"/>
    <cellStyle name="Normal 15 2 3 2 3 2 2" xfId="43477" xr:uid="{00000000-0005-0000-0000-000074A90000}"/>
    <cellStyle name="Normal 15 2 3 2 3 3" xfId="43478" xr:uid="{00000000-0005-0000-0000-000075A90000}"/>
    <cellStyle name="Normal 15 2 3 2 3 4" xfId="43479" xr:uid="{00000000-0005-0000-0000-000076A90000}"/>
    <cellStyle name="Normal 15 2 3 2 3_Essbase BS Tax Accounts EOY" xfId="43480" xr:uid="{00000000-0005-0000-0000-000077A90000}"/>
    <cellStyle name="Normal 15 2 3 2 4" xfId="43481" xr:uid="{00000000-0005-0000-0000-000078A90000}"/>
    <cellStyle name="Normal 15 2 3 2 4 2" xfId="43482" xr:uid="{00000000-0005-0000-0000-000079A90000}"/>
    <cellStyle name="Normal 15 2 3 2 5" xfId="43483" xr:uid="{00000000-0005-0000-0000-00007AA90000}"/>
    <cellStyle name="Normal 15 2 3 2 6" xfId="43484" xr:uid="{00000000-0005-0000-0000-00007BA90000}"/>
    <cellStyle name="Normal 15 2 3 2_Essbase BS Tax Accounts EOY" xfId="43485" xr:uid="{00000000-0005-0000-0000-00007CA90000}"/>
    <cellStyle name="Normal 15 2 3 3" xfId="43486" xr:uid="{00000000-0005-0000-0000-00007DA90000}"/>
    <cellStyle name="Normal 15 2 3 3 2" xfId="43487" xr:uid="{00000000-0005-0000-0000-00007EA90000}"/>
    <cellStyle name="Normal 15 2 3 3 2 2" xfId="43488" xr:uid="{00000000-0005-0000-0000-00007FA90000}"/>
    <cellStyle name="Normal 15 2 3 3 2 3" xfId="43489" xr:uid="{00000000-0005-0000-0000-000080A90000}"/>
    <cellStyle name="Normal 15 2 3 3 2_Essbase BS Tax Accounts EOY" xfId="43490" xr:uid="{00000000-0005-0000-0000-000081A90000}"/>
    <cellStyle name="Normal 15 2 3 3 3" xfId="43491" xr:uid="{00000000-0005-0000-0000-000082A90000}"/>
    <cellStyle name="Normal 15 2 3 3 4" xfId="43492" xr:uid="{00000000-0005-0000-0000-000083A90000}"/>
    <cellStyle name="Normal 15 2 3 3_Essbase BS Tax Accounts EOY" xfId="43493" xr:uid="{00000000-0005-0000-0000-000084A90000}"/>
    <cellStyle name="Normal 15 2 3 4" xfId="43494" xr:uid="{00000000-0005-0000-0000-000085A90000}"/>
    <cellStyle name="Normal 15 2 3 4 2" xfId="43495" xr:uid="{00000000-0005-0000-0000-000086A90000}"/>
    <cellStyle name="Normal 15 2 3 4 2 2" xfId="43496" xr:uid="{00000000-0005-0000-0000-000087A90000}"/>
    <cellStyle name="Normal 15 2 3 4 2 3" xfId="43497" xr:uid="{00000000-0005-0000-0000-000088A90000}"/>
    <cellStyle name="Normal 15 2 3 4 2_Essbase BS Tax Accounts EOY" xfId="43498" xr:uid="{00000000-0005-0000-0000-000089A90000}"/>
    <cellStyle name="Normal 15 2 3 4 3" xfId="43499" xr:uid="{00000000-0005-0000-0000-00008AA90000}"/>
    <cellStyle name="Normal 15 2 3 4 4" xfId="43500" xr:uid="{00000000-0005-0000-0000-00008BA90000}"/>
    <cellStyle name="Normal 15 2 3 4_Essbase BS Tax Accounts EOY" xfId="43501" xr:uid="{00000000-0005-0000-0000-00008CA90000}"/>
    <cellStyle name="Normal 15 2 3 5" xfId="43502" xr:uid="{00000000-0005-0000-0000-00008DA90000}"/>
    <cellStyle name="Normal 15 2 3 5 2" xfId="43503" xr:uid="{00000000-0005-0000-0000-00008EA90000}"/>
    <cellStyle name="Normal 15 2 3 5 2 2" xfId="43504" xr:uid="{00000000-0005-0000-0000-00008FA90000}"/>
    <cellStyle name="Normal 15 2 3 5 3" xfId="43505" xr:uid="{00000000-0005-0000-0000-000090A90000}"/>
    <cellStyle name="Normal 15 2 3 5 4" xfId="43506" xr:uid="{00000000-0005-0000-0000-000091A90000}"/>
    <cellStyle name="Normal 15 2 3 5_Essbase BS Tax Accounts EOY" xfId="43507" xr:uid="{00000000-0005-0000-0000-000092A90000}"/>
    <cellStyle name="Normal 15 2 3 6" xfId="43508" xr:uid="{00000000-0005-0000-0000-000093A90000}"/>
    <cellStyle name="Normal 15 2 3 6 2" xfId="43509" xr:uid="{00000000-0005-0000-0000-000094A90000}"/>
    <cellStyle name="Normal 15 2 3 6 2 2" xfId="43510" xr:uid="{00000000-0005-0000-0000-000095A90000}"/>
    <cellStyle name="Normal 15 2 3 6 3" xfId="43511" xr:uid="{00000000-0005-0000-0000-000096A90000}"/>
    <cellStyle name="Normal 15 2 3 6 4" xfId="43512" xr:uid="{00000000-0005-0000-0000-000097A90000}"/>
    <cellStyle name="Normal 15 2 3 6_Essbase BS Tax Accounts EOY" xfId="43513" xr:uid="{00000000-0005-0000-0000-000098A90000}"/>
    <cellStyle name="Normal 15 2 3 7" xfId="43514" xr:uid="{00000000-0005-0000-0000-000099A90000}"/>
    <cellStyle name="Normal 15 2 3 7 2" xfId="43515" xr:uid="{00000000-0005-0000-0000-00009AA90000}"/>
    <cellStyle name="Normal 15 2 3 7 2 2" xfId="43516" xr:uid="{00000000-0005-0000-0000-00009BA90000}"/>
    <cellStyle name="Normal 15 2 3 7 3" xfId="43517" xr:uid="{00000000-0005-0000-0000-00009CA90000}"/>
    <cellStyle name="Normal 15 2 3 7 4" xfId="43518" xr:uid="{00000000-0005-0000-0000-00009DA90000}"/>
    <cellStyle name="Normal 15 2 3 7_Essbase BS Tax Accounts EOY" xfId="43519" xr:uid="{00000000-0005-0000-0000-00009EA90000}"/>
    <cellStyle name="Normal 15 2 3 8" xfId="43520" xr:uid="{00000000-0005-0000-0000-00009FA90000}"/>
    <cellStyle name="Normal 15 2 3 8 2" xfId="43521" xr:uid="{00000000-0005-0000-0000-0000A0A90000}"/>
    <cellStyle name="Normal 15 2 3 8 2 2" xfId="43522" xr:uid="{00000000-0005-0000-0000-0000A1A90000}"/>
    <cellStyle name="Normal 15 2 3 8 3" xfId="43523" xr:uid="{00000000-0005-0000-0000-0000A2A90000}"/>
    <cellStyle name="Normal 15 2 3 8 4" xfId="43524" xr:uid="{00000000-0005-0000-0000-0000A3A90000}"/>
    <cellStyle name="Normal 15 2 3 8_Essbase BS Tax Accounts EOY" xfId="43525" xr:uid="{00000000-0005-0000-0000-0000A4A90000}"/>
    <cellStyle name="Normal 15 2 3 9" xfId="43526" xr:uid="{00000000-0005-0000-0000-0000A5A90000}"/>
    <cellStyle name="Normal 15 2 3 9 2" xfId="43527" xr:uid="{00000000-0005-0000-0000-0000A6A90000}"/>
    <cellStyle name="Normal 15 2 3_Essbase BS Tax Accounts EOY" xfId="43528" xr:uid="{00000000-0005-0000-0000-0000A7A90000}"/>
    <cellStyle name="Normal 15 2 4" xfId="43529" xr:uid="{00000000-0005-0000-0000-0000A8A90000}"/>
    <cellStyle name="Normal 15 2 4 2" xfId="43530" xr:uid="{00000000-0005-0000-0000-0000A9A90000}"/>
    <cellStyle name="Normal 15 2 4 2 2" xfId="43531" xr:uid="{00000000-0005-0000-0000-0000AAA90000}"/>
    <cellStyle name="Normal 15 2 4 2 2 2" xfId="43532" xr:uid="{00000000-0005-0000-0000-0000ABA90000}"/>
    <cellStyle name="Normal 15 2 4 2 2 3" xfId="43533" xr:uid="{00000000-0005-0000-0000-0000ACA90000}"/>
    <cellStyle name="Normal 15 2 4 2 2_Essbase BS Tax Accounts EOY" xfId="43534" xr:uid="{00000000-0005-0000-0000-0000ADA90000}"/>
    <cellStyle name="Normal 15 2 4 2 3" xfId="43535" xr:uid="{00000000-0005-0000-0000-0000AEA90000}"/>
    <cellStyle name="Normal 15 2 4 2 4" xfId="43536" xr:uid="{00000000-0005-0000-0000-0000AFA90000}"/>
    <cellStyle name="Normal 15 2 4 2_Essbase BS Tax Accounts EOY" xfId="43537" xr:uid="{00000000-0005-0000-0000-0000B0A90000}"/>
    <cellStyle name="Normal 15 2 4 3" xfId="43538" xr:uid="{00000000-0005-0000-0000-0000B1A90000}"/>
    <cellStyle name="Normal 15 2 4 3 2" xfId="43539" xr:uid="{00000000-0005-0000-0000-0000B2A90000}"/>
    <cellStyle name="Normal 15 2 4 3 2 2" xfId="43540" xr:uid="{00000000-0005-0000-0000-0000B3A90000}"/>
    <cellStyle name="Normal 15 2 4 3 3" xfId="43541" xr:uid="{00000000-0005-0000-0000-0000B4A90000}"/>
    <cellStyle name="Normal 15 2 4 3 4" xfId="43542" xr:uid="{00000000-0005-0000-0000-0000B5A90000}"/>
    <cellStyle name="Normal 15 2 4 3_Essbase BS Tax Accounts EOY" xfId="43543" xr:uid="{00000000-0005-0000-0000-0000B6A90000}"/>
    <cellStyle name="Normal 15 2 4 4" xfId="43544" xr:uid="{00000000-0005-0000-0000-0000B7A90000}"/>
    <cellStyle name="Normal 15 2 4 4 2" xfId="43545" xr:uid="{00000000-0005-0000-0000-0000B8A90000}"/>
    <cellStyle name="Normal 15 2 4 5" xfId="43546" xr:uid="{00000000-0005-0000-0000-0000B9A90000}"/>
    <cellStyle name="Normal 15 2 4 6" xfId="43547" xr:uid="{00000000-0005-0000-0000-0000BAA90000}"/>
    <cellStyle name="Normal 15 2 4_Essbase BS Tax Accounts EOY" xfId="43548" xr:uid="{00000000-0005-0000-0000-0000BBA90000}"/>
    <cellStyle name="Normal 15 2 5" xfId="43549" xr:uid="{00000000-0005-0000-0000-0000BCA90000}"/>
    <cellStyle name="Normal 15 2 5 2" xfId="43550" xr:uid="{00000000-0005-0000-0000-0000BDA90000}"/>
    <cellStyle name="Normal 15 2 5 2 2" xfId="43551" xr:uid="{00000000-0005-0000-0000-0000BEA90000}"/>
    <cellStyle name="Normal 15 2 5 2 3" xfId="43552" xr:uid="{00000000-0005-0000-0000-0000BFA90000}"/>
    <cellStyle name="Normal 15 2 5 2_Essbase BS Tax Accounts EOY" xfId="43553" xr:uid="{00000000-0005-0000-0000-0000C0A90000}"/>
    <cellStyle name="Normal 15 2 5 3" xfId="43554" xr:uid="{00000000-0005-0000-0000-0000C1A90000}"/>
    <cellStyle name="Normal 15 2 5 4" xfId="43555" xr:uid="{00000000-0005-0000-0000-0000C2A90000}"/>
    <cellStyle name="Normal 15 2 5_Essbase BS Tax Accounts EOY" xfId="43556" xr:uid="{00000000-0005-0000-0000-0000C3A90000}"/>
    <cellStyle name="Normal 15 2 6" xfId="43557" xr:uid="{00000000-0005-0000-0000-0000C4A90000}"/>
    <cellStyle name="Normal 15 2 6 2" xfId="43558" xr:uid="{00000000-0005-0000-0000-0000C5A90000}"/>
    <cellStyle name="Normal 15 2 6 2 2" xfId="43559" xr:uid="{00000000-0005-0000-0000-0000C6A90000}"/>
    <cellStyle name="Normal 15 2 6 2_Essbase BS Tax Accounts EOY" xfId="43560" xr:uid="{00000000-0005-0000-0000-0000C7A90000}"/>
    <cellStyle name="Normal 15 2 6 3" xfId="43561" xr:uid="{00000000-0005-0000-0000-0000C8A90000}"/>
    <cellStyle name="Normal 15 2 6_Essbase BS Tax Accounts EOY" xfId="43562" xr:uid="{00000000-0005-0000-0000-0000C9A90000}"/>
    <cellStyle name="Normal 15 2 7" xfId="43563" xr:uid="{00000000-0005-0000-0000-0000CAA90000}"/>
    <cellStyle name="Normal 15 2 7 2" xfId="43564" xr:uid="{00000000-0005-0000-0000-0000CBA90000}"/>
    <cellStyle name="Normal 15 2 7 2 2" xfId="43565" xr:uid="{00000000-0005-0000-0000-0000CCA90000}"/>
    <cellStyle name="Normal 15 2 7 2_Essbase BS Tax Accounts EOY" xfId="43566" xr:uid="{00000000-0005-0000-0000-0000CDA90000}"/>
    <cellStyle name="Normal 15 2 7 3" xfId="43567" xr:uid="{00000000-0005-0000-0000-0000CEA90000}"/>
    <cellStyle name="Normal 15 2 7_Essbase BS Tax Accounts EOY" xfId="43568" xr:uid="{00000000-0005-0000-0000-0000CFA90000}"/>
    <cellStyle name="Normal 15 2 8" xfId="43569" xr:uid="{00000000-0005-0000-0000-0000D0A90000}"/>
    <cellStyle name="Normal 15 2 8 2" xfId="43570" xr:uid="{00000000-0005-0000-0000-0000D1A90000}"/>
    <cellStyle name="Normal 15 2 8 2 2" xfId="43571" xr:uid="{00000000-0005-0000-0000-0000D2A90000}"/>
    <cellStyle name="Normal 15 2 8 2_Essbase BS Tax Accounts EOY" xfId="43572" xr:uid="{00000000-0005-0000-0000-0000D3A90000}"/>
    <cellStyle name="Normal 15 2 8 3" xfId="43573" xr:uid="{00000000-0005-0000-0000-0000D4A90000}"/>
    <cellStyle name="Normal 15 2 8_Essbase BS Tax Accounts EOY" xfId="43574" xr:uid="{00000000-0005-0000-0000-0000D5A90000}"/>
    <cellStyle name="Normal 15 2 9" xfId="43575" xr:uid="{00000000-0005-0000-0000-0000D6A90000}"/>
    <cellStyle name="Normal 15 2 9 2" xfId="43576" xr:uid="{00000000-0005-0000-0000-0000D7A90000}"/>
    <cellStyle name="Normal 15 2 9 2 2" xfId="43577" xr:uid="{00000000-0005-0000-0000-0000D8A90000}"/>
    <cellStyle name="Normal 15 2 9 2 3" xfId="43578" xr:uid="{00000000-0005-0000-0000-0000D9A90000}"/>
    <cellStyle name="Normal 15 2 9 2_Essbase BS Tax Accounts EOY" xfId="43579" xr:uid="{00000000-0005-0000-0000-0000DAA90000}"/>
    <cellStyle name="Normal 15 2 9 3" xfId="43580" xr:uid="{00000000-0005-0000-0000-0000DBA90000}"/>
    <cellStyle name="Normal 15 2 9 4" xfId="43581" xr:uid="{00000000-0005-0000-0000-0000DCA90000}"/>
    <cellStyle name="Normal 15 2 9_Essbase BS Tax Accounts EOY" xfId="43582" xr:uid="{00000000-0005-0000-0000-0000DDA90000}"/>
    <cellStyle name="Normal 15 2_Basis Detail" xfId="43583" xr:uid="{00000000-0005-0000-0000-0000DEA90000}"/>
    <cellStyle name="Normal 15 20" xfId="58775" xr:uid="{00000000-0005-0000-0000-0000DFA90000}"/>
    <cellStyle name="Normal 15 3" xfId="43584" xr:uid="{00000000-0005-0000-0000-0000E0A90000}"/>
    <cellStyle name="Normal 15 3 10" xfId="43585" xr:uid="{00000000-0005-0000-0000-0000E1A90000}"/>
    <cellStyle name="Normal 15 3 10 2" xfId="43586" xr:uid="{00000000-0005-0000-0000-0000E2A90000}"/>
    <cellStyle name="Normal 15 3 11" xfId="43587" xr:uid="{00000000-0005-0000-0000-0000E3A90000}"/>
    <cellStyle name="Normal 15 3 12" xfId="43588" xr:uid="{00000000-0005-0000-0000-0000E4A90000}"/>
    <cellStyle name="Normal 15 3 13" xfId="43589" xr:uid="{00000000-0005-0000-0000-0000E5A90000}"/>
    <cellStyle name="Normal 15 3 14" xfId="43590" xr:uid="{00000000-0005-0000-0000-0000E6A90000}"/>
    <cellStyle name="Normal 15 3 2" xfId="43591" xr:uid="{00000000-0005-0000-0000-0000E7A90000}"/>
    <cellStyle name="Normal 15 3 2 10" xfId="43592" xr:uid="{00000000-0005-0000-0000-0000E8A90000}"/>
    <cellStyle name="Normal 15 3 2 11" xfId="43593" xr:uid="{00000000-0005-0000-0000-0000E9A90000}"/>
    <cellStyle name="Normal 15 3 2 2" xfId="43594" xr:uid="{00000000-0005-0000-0000-0000EAA90000}"/>
    <cellStyle name="Normal 15 3 2 2 2" xfId="43595" xr:uid="{00000000-0005-0000-0000-0000EBA90000}"/>
    <cellStyle name="Normal 15 3 2 2 2 2" xfId="43596" xr:uid="{00000000-0005-0000-0000-0000ECA90000}"/>
    <cellStyle name="Normal 15 3 2 2 2 2 2" xfId="43597" xr:uid="{00000000-0005-0000-0000-0000EDA90000}"/>
    <cellStyle name="Normal 15 3 2 2 2 2 3" xfId="43598" xr:uid="{00000000-0005-0000-0000-0000EEA90000}"/>
    <cellStyle name="Normal 15 3 2 2 2 2_Essbase BS Tax Accounts EOY" xfId="43599" xr:uid="{00000000-0005-0000-0000-0000EFA90000}"/>
    <cellStyle name="Normal 15 3 2 2 2 3" xfId="43600" xr:uid="{00000000-0005-0000-0000-0000F0A90000}"/>
    <cellStyle name="Normal 15 3 2 2 2 4" xfId="43601" xr:uid="{00000000-0005-0000-0000-0000F1A90000}"/>
    <cellStyle name="Normal 15 3 2 2 2_Essbase BS Tax Accounts EOY" xfId="43602" xr:uid="{00000000-0005-0000-0000-0000F2A90000}"/>
    <cellStyle name="Normal 15 3 2 2 3" xfId="43603" xr:uid="{00000000-0005-0000-0000-0000F3A90000}"/>
    <cellStyle name="Normal 15 3 2 2 3 2" xfId="43604" xr:uid="{00000000-0005-0000-0000-0000F4A90000}"/>
    <cellStyle name="Normal 15 3 2 2 3 2 2" xfId="43605" xr:uid="{00000000-0005-0000-0000-0000F5A90000}"/>
    <cellStyle name="Normal 15 3 2 2 3 3" xfId="43606" xr:uid="{00000000-0005-0000-0000-0000F6A90000}"/>
    <cellStyle name="Normal 15 3 2 2 3 4" xfId="43607" xr:uid="{00000000-0005-0000-0000-0000F7A90000}"/>
    <cellStyle name="Normal 15 3 2 2 3_Essbase BS Tax Accounts EOY" xfId="43608" xr:uid="{00000000-0005-0000-0000-0000F8A90000}"/>
    <cellStyle name="Normal 15 3 2 2 4" xfId="43609" xr:uid="{00000000-0005-0000-0000-0000F9A90000}"/>
    <cellStyle name="Normal 15 3 2 2 4 2" xfId="43610" xr:uid="{00000000-0005-0000-0000-0000FAA90000}"/>
    <cellStyle name="Normal 15 3 2 2 5" xfId="43611" xr:uid="{00000000-0005-0000-0000-0000FBA90000}"/>
    <cellStyle name="Normal 15 3 2 2 6" xfId="43612" xr:uid="{00000000-0005-0000-0000-0000FCA90000}"/>
    <cellStyle name="Normal 15 3 2 2_Essbase BS Tax Accounts EOY" xfId="43613" xr:uid="{00000000-0005-0000-0000-0000FDA90000}"/>
    <cellStyle name="Normal 15 3 2 3" xfId="43614" xr:uid="{00000000-0005-0000-0000-0000FEA90000}"/>
    <cellStyle name="Normal 15 3 2 3 2" xfId="43615" xr:uid="{00000000-0005-0000-0000-0000FFA90000}"/>
    <cellStyle name="Normal 15 3 2 3 2 2" xfId="43616" xr:uid="{00000000-0005-0000-0000-000000AA0000}"/>
    <cellStyle name="Normal 15 3 2 3 2 3" xfId="43617" xr:uid="{00000000-0005-0000-0000-000001AA0000}"/>
    <cellStyle name="Normal 15 3 2 3 2_Essbase BS Tax Accounts EOY" xfId="43618" xr:uid="{00000000-0005-0000-0000-000002AA0000}"/>
    <cellStyle name="Normal 15 3 2 3 3" xfId="43619" xr:uid="{00000000-0005-0000-0000-000003AA0000}"/>
    <cellStyle name="Normal 15 3 2 3 4" xfId="43620" xr:uid="{00000000-0005-0000-0000-000004AA0000}"/>
    <cellStyle name="Normal 15 3 2 3_Essbase BS Tax Accounts EOY" xfId="43621" xr:uid="{00000000-0005-0000-0000-000005AA0000}"/>
    <cellStyle name="Normal 15 3 2 4" xfId="43622" xr:uid="{00000000-0005-0000-0000-000006AA0000}"/>
    <cellStyle name="Normal 15 3 2 4 2" xfId="43623" xr:uid="{00000000-0005-0000-0000-000007AA0000}"/>
    <cellStyle name="Normal 15 3 2 4 2 2" xfId="43624" xr:uid="{00000000-0005-0000-0000-000008AA0000}"/>
    <cellStyle name="Normal 15 3 2 4 2 3" xfId="43625" xr:uid="{00000000-0005-0000-0000-000009AA0000}"/>
    <cellStyle name="Normal 15 3 2 4 2_Essbase BS Tax Accounts EOY" xfId="43626" xr:uid="{00000000-0005-0000-0000-00000AAA0000}"/>
    <cellStyle name="Normal 15 3 2 4 3" xfId="43627" xr:uid="{00000000-0005-0000-0000-00000BAA0000}"/>
    <cellStyle name="Normal 15 3 2 4 4" xfId="43628" xr:uid="{00000000-0005-0000-0000-00000CAA0000}"/>
    <cellStyle name="Normal 15 3 2 4_Essbase BS Tax Accounts EOY" xfId="43629" xr:uid="{00000000-0005-0000-0000-00000DAA0000}"/>
    <cellStyle name="Normal 15 3 2 5" xfId="43630" xr:uid="{00000000-0005-0000-0000-00000EAA0000}"/>
    <cellStyle name="Normal 15 3 2 5 2" xfId="43631" xr:uid="{00000000-0005-0000-0000-00000FAA0000}"/>
    <cellStyle name="Normal 15 3 2 5 2 2" xfId="43632" xr:uid="{00000000-0005-0000-0000-000010AA0000}"/>
    <cellStyle name="Normal 15 3 2 5 3" xfId="43633" xr:uid="{00000000-0005-0000-0000-000011AA0000}"/>
    <cellStyle name="Normal 15 3 2 5 4" xfId="43634" xr:uid="{00000000-0005-0000-0000-000012AA0000}"/>
    <cellStyle name="Normal 15 3 2 5_Essbase BS Tax Accounts EOY" xfId="43635" xr:uid="{00000000-0005-0000-0000-000013AA0000}"/>
    <cellStyle name="Normal 15 3 2 6" xfId="43636" xr:uid="{00000000-0005-0000-0000-000014AA0000}"/>
    <cellStyle name="Normal 15 3 2 6 2" xfId="43637" xr:uid="{00000000-0005-0000-0000-000015AA0000}"/>
    <cellStyle name="Normal 15 3 2 6 2 2" xfId="43638" xr:uid="{00000000-0005-0000-0000-000016AA0000}"/>
    <cellStyle name="Normal 15 3 2 6 3" xfId="43639" xr:uid="{00000000-0005-0000-0000-000017AA0000}"/>
    <cellStyle name="Normal 15 3 2 6 4" xfId="43640" xr:uid="{00000000-0005-0000-0000-000018AA0000}"/>
    <cellStyle name="Normal 15 3 2 6_Essbase BS Tax Accounts EOY" xfId="43641" xr:uid="{00000000-0005-0000-0000-000019AA0000}"/>
    <cellStyle name="Normal 15 3 2 7" xfId="43642" xr:uid="{00000000-0005-0000-0000-00001AAA0000}"/>
    <cellStyle name="Normal 15 3 2 7 2" xfId="43643" xr:uid="{00000000-0005-0000-0000-00001BAA0000}"/>
    <cellStyle name="Normal 15 3 2 7 2 2" xfId="43644" xr:uid="{00000000-0005-0000-0000-00001CAA0000}"/>
    <cellStyle name="Normal 15 3 2 7 3" xfId="43645" xr:uid="{00000000-0005-0000-0000-00001DAA0000}"/>
    <cellStyle name="Normal 15 3 2 7 4" xfId="43646" xr:uid="{00000000-0005-0000-0000-00001EAA0000}"/>
    <cellStyle name="Normal 15 3 2 7_Essbase BS Tax Accounts EOY" xfId="43647" xr:uid="{00000000-0005-0000-0000-00001FAA0000}"/>
    <cellStyle name="Normal 15 3 2 8" xfId="43648" xr:uid="{00000000-0005-0000-0000-000020AA0000}"/>
    <cellStyle name="Normal 15 3 2 8 2" xfId="43649" xr:uid="{00000000-0005-0000-0000-000021AA0000}"/>
    <cellStyle name="Normal 15 3 2 8 2 2" xfId="43650" xr:uid="{00000000-0005-0000-0000-000022AA0000}"/>
    <cellStyle name="Normal 15 3 2 8 3" xfId="43651" xr:uid="{00000000-0005-0000-0000-000023AA0000}"/>
    <cellStyle name="Normal 15 3 2 8 4" xfId="43652" xr:uid="{00000000-0005-0000-0000-000024AA0000}"/>
    <cellStyle name="Normal 15 3 2 8_Essbase BS Tax Accounts EOY" xfId="43653" xr:uid="{00000000-0005-0000-0000-000025AA0000}"/>
    <cellStyle name="Normal 15 3 2 9" xfId="43654" xr:uid="{00000000-0005-0000-0000-000026AA0000}"/>
    <cellStyle name="Normal 15 3 2 9 2" xfId="43655" xr:uid="{00000000-0005-0000-0000-000027AA0000}"/>
    <cellStyle name="Normal 15 3 2_Essbase BS Tax Accounts EOY" xfId="43656" xr:uid="{00000000-0005-0000-0000-000028AA0000}"/>
    <cellStyle name="Normal 15 3 3" xfId="43657" xr:uid="{00000000-0005-0000-0000-000029AA0000}"/>
    <cellStyle name="Normal 15 3 3 2" xfId="43658" xr:uid="{00000000-0005-0000-0000-00002AAA0000}"/>
    <cellStyle name="Normal 15 3 3 2 2" xfId="43659" xr:uid="{00000000-0005-0000-0000-00002BAA0000}"/>
    <cellStyle name="Normal 15 3 3 2 2 2" xfId="43660" xr:uid="{00000000-0005-0000-0000-00002CAA0000}"/>
    <cellStyle name="Normal 15 3 3 2 2 3" xfId="43661" xr:uid="{00000000-0005-0000-0000-00002DAA0000}"/>
    <cellStyle name="Normal 15 3 3 2 2_Essbase BS Tax Accounts EOY" xfId="43662" xr:uid="{00000000-0005-0000-0000-00002EAA0000}"/>
    <cellStyle name="Normal 15 3 3 2 3" xfId="43663" xr:uid="{00000000-0005-0000-0000-00002FAA0000}"/>
    <cellStyle name="Normal 15 3 3 2 4" xfId="43664" xr:uid="{00000000-0005-0000-0000-000030AA0000}"/>
    <cellStyle name="Normal 15 3 3 2_Essbase BS Tax Accounts EOY" xfId="43665" xr:uid="{00000000-0005-0000-0000-000031AA0000}"/>
    <cellStyle name="Normal 15 3 3 3" xfId="43666" xr:uid="{00000000-0005-0000-0000-000032AA0000}"/>
    <cellStyle name="Normal 15 3 3 3 2" xfId="43667" xr:uid="{00000000-0005-0000-0000-000033AA0000}"/>
    <cellStyle name="Normal 15 3 3 3 2 2" xfId="43668" xr:uid="{00000000-0005-0000-0000-000034AA0000}"/>
    <cellStyle name="Normal 15 3 3 3 3" xfId="43669" xr:uid="{00000000-0005-0000-0000-000035AA0000}"/>
    <cellStyle name="Normal 15 3 3 3 4" xfId="43670" xr:uid="{00000000-0005-0000-0000-000036AA0000}"/>
    <cellStyle name="Normal 15 3 3 3_Essbase BS Tax Accounts EOY" xfId="43671" xr:uid="{00000000-0005-0000-0000-000037AA0000}"/>
    <cellStyle name="Normal 15 3 3 4" xfId="43672" xr:uid="{00000000-0005-0000-0000-000038AA0000}"/>
    <cellStyle name="Normal 15 3 3 4 2" xfId="43673" xr:uid="{00000000-0005-0000-0000-000039AA0000}"/>
    <cellStyle name="Normal 15 3 3 5" xfId="43674" xr:uid="{00000000-0005-0000-0000-00003AAA0000}"/>
    <cellStyle name="Normal 15 3 3 6" xfId="43675" xr:uid="{00000000-0005-0000-0000-00003BAA0000}"/>
    <cellStyle name="Normal 15 3 3_Essbase BS Tax Accounts EOY" xfId="43676" xr:uid="{00000000-0005-0000-0000-00003CAA0000}"/>
    <cellStyle name="Normal 15 3 4" xfId="43677" xr:uid="{00000000-0005-0000-0000-00003DAA0000}"/>
    <cellStyle name="Normal 15 3 4 2" xfId="43678" xr:uid="{00000000-0005-0000-0000-00003EAA0000}"/>
    <cellStyle name="Normal 15 3 4 2 2" xfId="43679" xr:uid="{00000000-0005-0000-0000-00003FAA0000}"/>
    <cellStyle name="Normal 15 3 4 2 3" xfId="43680" xr:uid="{00000000-0005-0000-0000-000040AA0000}"/>
    <cellStyle name="Normal 15 3 4 2_Essbase BS Tax Accounts EOY" xfId="43681" xr:uid="{00000000-0005-0000-0000-000041AA0000}"/>
    <cellStyle name="Normal 15 3 4 3" xfId="43682" xr:uid="{00000000-0005-0000-0000-000042AA0000}"/>
    <cellStyle name="Normal 15 3 4 4" xfId="43683" xr:uid="{00000000-0005-0000-0000-000043AA0000}"/>
    <cellStyle name="Normal 15 3 4_Essbase BS Tax Accounts EOY" xfId="43684" xr:uid="{00000000-0005-0000-0000-000044AA0000}"/>
    <cellStyle name="Normal 15 3 5" xfId="43685" xr:uid="{00000000-0005-0000-0000-000045AA0000}"/>
    <cellStyle name="Normal 15 3 5 2" xfId="43686" xr:uid="{00000000-0005-0000-0000-000046AA0000}"/>
    <cellStyle name="Normal 15 3 5 2 2" xfId="43687" xr:uid="{00000000-0005-0000-0000-000047AA0000}"/>
    <cellStyle name="Normal 15 3 5 2 3" xfId="43688" xr:uid="{00000000-0005-0000-0000-000048AA0000}"/>
    <cellStyle name="Normal 15 3 5 2_Essbase BS Tax Accounts EOY" xfId="43689" xr:uid="{00000000-0005-0000-0000-000049AA0000}"/>
    <cellStyle name="Normal 15 3 5 3" xfId="43690" xr:uid="{00000000-0005-0000-0000-00004AAA0000}"/>
    <cellStyle name="Normal 15 3 5 4" xfId="43691" xr:uid="{00000000-0005-0000-0000-00004BAA0000}"/>
    <cellStyle name="Normal 15 3 5_Essbase BS Tax Accounts EOY" xfId="43692" xr:uid="{00000000-0005-0000-0000-00004CAA0000}"/>
    <cellStyle name="Normal 15 3 6" xfId="43693" xr:uid="{00000000-0005-0000-0000-00004DAA0000}"/>
    <cellStyle name="Normal 15 3 6 2" xfId="43694" xr:uid="{00000000-0005-0000-0000-00004EAA0000}"/>
    <cellStyle name="Normal 15 3 6 2 2" xfId="43695" xr:uid="{00000000-0005-0000-0000-00004FAA0000}"/>
    <cellStyle name="Normal 15 3 6 3" xfId="43696" xr:uid="{00000000-0005-0000-0000-000050AA0000}"/>
    <cellStyle name="Normal 15 3 6 4" xfId="43697" xr:uid="{00000000-0005-0000-0000-000051AA0000}"/>
    <cellStyle name="Normal 15 3 6_Essbase BS Tax Accounts EOY" xfId="43698" xr:uid="{00000000-0005-0000-0000-000052AA0000}"/>
    <cellStyle name="Normal 15 3 7" xfId="43699" xr:uid="{00000000-0005-0000-0000-000053AA0000}"/>
    <cellStyle name="Normal 15 3 7 2" xfId="43700" xr:uid="{00000000-0005-0000-0000-000054AA0000}"/>
    <cellStyle name="Normal 15 3 7 2 2" xfId="43701" xr:uid="{00000000-0005-0000-0000-000055AA0000}"/>
    <cellStyle name="Normal 15 3 7 3" xfId="43702" xr:uid="{00000000-0005-0000-0000-000056AA0000}"/>
    <cellStyle name="Normal 15 3 7 4" xfId="43703" xr:uid="{00000000-0005-0000-0000-000057AA0000}"/>
    <cellStyle name="Normal 15 3 7_Essbase BS Tax Accounts EOY" xfId="43704" xr:uid="{00000000-0005-0000-0000-000058AA0000}"/>
    <cellStyle name="Normal 15 3 8" xfId="43705" xr:uid="{00000000-0005-0000-0000-000059AA0000}"/>
    <cellStyle name="Normal 15 3 8 2" xfId="43706" xr:uid="{00000000-0005-0000-0000-00005AAA0000}"/>
    <cellStyle name="Normal 15 3 8 2 2" xfId="43707" xr:uid="{00000000-0005-0000-0000-00005BAA0000}"/>
    <cellStyle name="Normal 15 3 8 3" xfId="43708" xr:uid="{00000000-0005-0000-0000-00005CAA0000}"/>
    <cellStyle name="Normal 15 3 8 4" xfId="43709" xr:uid="{00000000-0005-0000-0000-00005DAA0000}"/>
    <cellStyle name="Normal 15 3 8_Essbase BS Tax Accounts EOY" xfId="43710" xr:uid="{00000000-0005-0000-0000-00005EAA0000}"/>
    <cellStyle name="Normal 15 3 9" xfId="43711" xr:uid="{00000000-0005-0000-0000-00005FAA0000}"/>
    <cellStyle name="Normal 15 3 9 2" xfId="43712" xr:uid="{00000000-0005-0000-0000-000060AA0000}"/>
    <cellStyle name="Normal 15 3 9 2 2" xfId="43713" xr:uid="{00000000-0005-0000-0000-000061AA0000}"/>
    <cellStyle name="Normal 15 3 9 3" xfId="43714" xr:uid="{00000000-0005-0000-0000-000062AA0000}"/>
    <cellStyle name="Normal 15 3 9 4" xfId="43715" xr:uid="{00000000-0005-0000-0000-000063AA0000}"/>
    <cellStyle name="Normal 15 3 9_Essbase BS Tax Accounts EOY" xfId="43716" xr:uid="{00000000-0005-0000-0000-000064AA0000}"/>
    <cellStyle name="Normal 15 3_Basis Detail" xfId="43717" xr:uid="{00000000-0005-0000-0000-000065AA0000}"/>
    <cellStyle name="Normal 15 4" xfId="43718" xr:uid="{00000000-0005-0000-0000-000066AA0000}"/>
    <cellStyle name="Normal 15 4 10" xfId="43719" xr:uid="{00000000-0005-0000-0000-000067AA0000}"/>
    <cellStyle name="Normal 15 4 11" xfId="43720" xr:uid="{00000000-0005-0000-0000-000068AA0000}"/>
    <cellStyle name="Normal 15 4 12" xfId="43721" xr:uid="{00000000-0005-0000-0000-000069AA0000}"/>
    <cellStyle name="Normal 15 4 13" xfId="43722" xr:uid="{00000000-0005-0000-0000-00006AAA0000}"/>
    <cellStyle name="Normal 15 4 2" xfId="43723" xr:uid="{00000000-0005-0000-0000-00006BAA0000}"/>
    <cellStyle name="Normal 15 4 2 2" xfId="43724" xr:uid="{00000000-0005-0000-0000-00006CAA0000}"/>
    <cellStyle name="Normal 15 4 2 2 2" xfId="43725" xr:uid="{00000000-0005-0000-0000-00006DAA0000}"/>
    <cellStyle name="Normal 15 4 2 2 2 2" xfId="43726" xr:uid="{00000000-0005-0000-0000-00006EAA0000}"/>
    <cellStyle name="Normal 15 4 2 2 2 3" xfId="43727" xr:uid="{00000000-0005-0000-0000-00006FAA0000}"/>
    <cellStyle name="Normal 15 4 2 2 2_Essbase BS Tax Accounts EOY" xfId="43728" xr:uid="{00000000-0005-0000-0000-000070AA0000}"/>
    <cellStyle name="Normal 15 4 2 2 3" xfId="43729" xr:uid="{00000000-0005-0000-0000-000071AA0000}"/>
    <cellStyle name="Normal 15 4 2 2 4" xfId="43730" xr:uid="{00000000-0005-0000-0000-000072AA0000}"/>
    <cellStyle name="Normal 15 4 2 2_Essbase BS Tax Accounts EOY" xfId="43731" xr:uid="{00000000-0005-0000-0000-000073AA0000}"/>
    <cellStyle name="Normal 15 4 2 3" xfId="43732" xr:uid="{00000000-0005-0000-0000-000074AA0000}"/>
    <cellStyle name="Normal 15 4 2 3 2" xfId="43733" xr:uid="{00000000-0005-0000-0000-000075AA0000}"/>
    <cellStyle name="Normal 15 4 2 3 2 2" xfId="43734" xr:uid="{00000000-0005-0000-0000-000076AA0000}"/>
    <cellStyle name="Normal 15 4 2 3 3" xfId="43735" xr:uid="{00000000-0005-0000-0000-000077AA0000}"/>
    <cellStyle name="Normal 15 4 2 3 4" xfId="43736" xr:uid="{00000000-0005-0000-0000-000078AA0000}"/>
    <cellStyle name="Normal 15 4 2 3_Essbase BS Tax Accounts EOY" xfId="43737" xr:uid="{00000000-0005-0000-0000-000079AA0000}"/>
    <cellStyle name="Normal 15 4 2 4" xfId="43738" xr:uid="{00000000-0005-0000-0000-00007AAA0000}"/>
    <cellStyle name="Normal 15 4 2 4 2" xfId="43739" xr:uid="{00000000-0005-0000-0000-00007BAA0000}"/>
    <cellStyle name="Normal 15 4 2 5" xfId="43740" xr:uid="{00000000-0005-0000-0000-00007CAA0000}"/>
    <cellStyle name="Normal 15 4 2 6" xfId="43741" xr:uid="{00000000-0005-0000-0000-00007DAA0000}"/>
    <cellStyle name="Normal 15 4 2_Essbase BS Tax Accounts EOY" xfId="43742" xr:uid="{00000000-0005-0000-0000-00007EAA0000}"/>
    <cellStyle name="Normal 15 4 3" xfId="43743" xr:uid="{00000000-0005-0000-0000-00007FAA0000}"/>
    <cellStyle name="Normal 15 4 3 2" xfId="43744" xr:uid="{00000000-0005-0000-0000-000080AA0000}"/>
    <cellStyle name="Normal 15 4 3 2 2" xfId="43745" xr:uid="{00000000-0005-0000-0000-000081AA0000}"/>
    <cellStyle name="Normal 15 4 3 2 3" xfId="43746" xr:uid="{00000000-0005-0000-0000-000082AA0000}"/>
    <cellStyle name="Normal 15 4 3 2_Essbase BS Tax Accounts EOY" xfId="43747" xr:uid="{00000000-0005-0000-0000-000083AA0000}"/>
    <cellStyle name="Normal 15 4 3 3" xfId="43748" xr:uid="{00000000-0005-0000-0000-000084AA0000}"/>
    <cellStyle name="Normal 15 4 3 4" xfId="43749" xr:uid="{00000000-0005-0000-0000-000085AA0000}"/>
    <cellStyle name="Normal 15 4 3_Essbase BS Tax Accounts EOY" xfId="43750" xr:uid="{00000000-0005-0000-0000-000086AA0000}"/>
    <cellStyle name="Normal 15 4 4" xfId="43751" xr:uid="{00000000-0005-0000-0000-000087AA0000}"/>
    <cellStyle name="Normal 15 4 4 2" xfId="43752" xr:uid="{00000000-0005-0000-0000-000088AA0000}"/>
    <cellStyle name="Normal 15 4 4 2 2" xfId="43753" xr:uid="{00000000-0005-0000-0000-000089AA0000}"/>
    <cellStyle name="Normal 15 4 4 3" xfId="43754" xr:uid="{00000000-0005-0000-0000-00008AAA0000}"/>
    <cellStyle name="Normal 15 4 4 4" xfId="43755" xr:uid="{00000000-0005-0000-0000-00008BAA0000}"/>
    <cellStyle name="Normal 15 4 4_Essbase BS Tax Accounts EOY" xfId="43756" xr:uid="{00000000-0005-0000-0000-00008CAA0000}"/>
    <cellStyle name="Normal 15 4 5" xfId="43757" xr:uid="{00000000-0005-0000-0000-00008DAA0000}"/>
    <cellStyle name="Normal 15 4 5 2" xfId="43758" xr:uid="{00000000-0005-0000-0000-00008EAA0000}"/>
    <cellStyle name="Normal 15 4 5 2 2" xfId="43759" xr:uid="{00000000-0005-0000-0000-00008FAA0000}"/>
    <cellStyle name="Normal 15 4 5 3" xfId="43760" xr:uid="{00000000-0005-0000-0000-000090AA0000}"/>
    <cellStyle name="Normal 15 4 5 4" xfId="43761" xr:uid="{00000000-0005-0000-0000-000091AA0000}"/>
    <cellStyle name="Normal 15 4 5_Essbase BS Tax Accounts EOY" xfId="43762" xr:uid="{00000000-0005-0000-0000-000092AA0000}"/>
    <cellStyle name="Normal 15 4 6" xfId="43763" xr:uid="{00000000-0005-0000-0000-000093AA0000}"/>
    <cellStyle name="Normal 15 4 6 2" xfId="43764" xr:uid="{00000000-0005-0000-0000-000094AA0000}"/>
    <cellStyle name="Normal 15 4 6 2 2" xfId="43765" xr:uid="{00000000-0005-0000-0000-000095AA0000}"/>
    <cellStyle name="Normal 15 4 6 3" xfId="43766" xr:uid="{00000000-0005-0000-0000-000096AA0000}"/>
    <cellStyle name="Normal 15 4 6 4" xfId="43767" xr:uid="{00000000-0005-0000-0000-000097AA0000}"/>
    <cellStyle name="Normal 15 4 6_Essbase BS Tax Accounts EOY" xfId="43768" xr:uid="{00000000-0005-0000-0000-000098AA0000}"/>
    <cellStyle name="Normal 15 4 7" xfId="43769" xr:uid="{00000000-0005-0000-0000-000099AA0000}"/>
    <cellStyle name="Normal 15 4 7 2" xfId="43770" xr:uid="{00000000-0005-0000-0000-00009AAA0000}"/>
    <cellStyle name="Normal 15 4 7 2 2" xfId="43771" xr:uid="{00000000-0005-0000-0000-00009BAA0000}"/>
    <cellStyle name="Normal 15 4 7 3" xfId="43772" xr:uid="{00000000-0005-0000-0000-00009CAA0000}"/>
    <cellStyle name="Normal 15 4 7 4" xfId="43773" xr:uid="{00000000-0005-0000-0000-00009DAA0000}"/>
    <cellStyle name="Normal 15 4 7_Essbase BS Tax Accounts EOY" xfId="43774" xr:uid="{00000000-0005-0000-0000-00009EAA0000}"/>
    <cellStyle name="Normal 15 4 8" xfId="43775" xr:uid="{00000000-0005-0000-0000-00009FAA0000}"/>
    <cellStyle name="Normal 15 4 8 2" xfId="43776" xr:uid="{00000000-0005-0000-0000-0000A0AA0000}"/>
    <cellStyle name="Normal 15 4 8 2 2" xfId="43777" xr:uid="{00000000-0005-0000-0000-0000A1AA0000}"/>
    <cellStyle name="Normal 15 4 8 3" xfId="43778" xr:uid="{00000000-0005-0000-0000-0000A2AA0000}"/>
    <cellStyle name="Normal 15 4 8 4" xfId="43779" xr:uid="{00000000-0005-0000-0000-0000A3AA0000}"/>
    <cellStyle name="Normal 15 4 8_Essbase BS Tax Accounts EOY" xfId="43780" xr:uid="{00000000-0005-0000-0000-0000A4AA0000}"/>
    <cellStyle name="Normal 15 4 9" xfId="43781" xr:uid="{00000000-0005-0000-0000-0000A5AA0000}"/>
    <cellStyle name="Normal 15 4 9 2" xfId="43782" xr:uid="{00000000-0005-0000-0000-0000A6AA0000}"/>
    <cellStyle name="Normal 15 4_Essbase BS Tax Accounts EOY" xfId="43783" xr:uid="{00000000-0005-0000-0000-0000A7AA0000}"/>
    <cellStyle name="Normal 15 5" xfId="43784" xr:uid="{00000000-0005-0000-0000-0000A8AA0000}"/>
    <cellStyle name="Normal 15 5 2" xfId="43785" xr:uid="{00000000-0005-0000-0000-0000A9AA0000}"/>
    <cellStyle name="Normal 15 5 2 2" xfId="43786" xr:uid="{00000000-0005-0000-0000-0000AAAA0000}"/>
    <cellStyle name="Normal 15 5 2_Essbase BS Tax Accounts EOY" xfId="43787" xr:uid="{00000000-0005-0000-0000-0000ABAA0000}"/>
    <cellStyle name="Normal 15 5 3" xfId="43788" xr:uid="{00000000-0005-0000-0000-0000ACAA0000}"/>
    <cellStyle name="Normal 15 5_Essbase BS Tax Accounts EOY" xfId="43789" xr:uid="{00000000-0005-0000-0000-0000ADAA0000}"/>
    <cellStyle name="Normal 15 6" xfId="43790" xr:uid="{00000000-0005-0000-0000-0000AEAA0000}"/>
    <cellStyle name="Normal 15 6 2" xfId="43791" xr:uid="{00000000-0005-0000-0000-0000AFAA0000}"/>
    <cellStyle name="Normal 15 6 2 2" xfId="43792" xr:uid="{00000000-0005-0000-0000-0000B0AA0000}"/>
    <cellStyle name="Normal 15 6 2 2 2" xfId="43793" xr:uid="{00000000-0005-0000-0000-0000B1AA0000}"/>
    <cellStyle name="Normal 15 6 2 2 3" xfId="43794" xr:uid="{00000000-0005-0000-0000-0000B2AA0000}"/>
    <cellStyle name="Normal 15 6 2 2_Essbase BS Tax Accounts EOY" xfId="43795" xr:uid="{00000000-0005-0000-0000-0000B3AA0000}"/>
    <cellStyle name="Normal 15 6 2 3" xfId="43796" xr:uid="{00000000-0005-0000-0000-0000B4AA0000}"/>
    <cellStyle name="Normal 15 6 2 4" xfId="43797" xr:uid="{00000000-0005-0000-0000-0000B5AA0000}"/>
    <cellStyle name="Normal 15 6 2_Essbase BS Tax Accounts EOY" xfId="43798" xr:uid="{00000000-0005-0000-0000-0000B6AA0000}"/>
    <cellStyle name="Normal 15 6 3" xfId="43799" xr:uid="{00000000-0005-0000-0000-0000B7AA0000}"/>
    <cellStyle name="Normal 15 6 3 2" xfId="43800" xr:uid="{00000000-0005-0000-0000-0000B8AA0000}"/>
    <cellStyle name="Normal 15 6 3 2 2" xfId="43801" xr:uid="{00000000-0005-0000-0000-0000B9AA0000}"/>
    <cellStyle name="Normal 15 6 3 3" xfId="43802" xr:uid="{00000000-0005-0000-0000-0000BAAA0000}"/>
    <cellStyle name="Normal 15 6 3 4" xfId="43803" xr:uid="{00000000-0005-0000-0000-0000BBAA0000}"/>
    <cellStyle name="Normal 15 6 3_Essbase BS Tax Accounts EOY" xfId="43804" xr:uid="{00000000-0005-0000-0000-0000BCAA0000}"/>
    <cellStyle name="Normal 15 6 4" xfId="43805" xr:uid="{00000000-0005-0000-0000-0000BDAA0000}"/>
    <cellStyle name="Normal 15 6 4 2" xfId="43806" xr:uid="{00000000-0005-0000-0000-0000BEAA0000}"/>
    <cellStyle name="Normal 15 6 5" xfId="43807" xr:uid="{00000000-0005-0000-0000-0000BFAA0000}"/>
    <cellStyle name="Normal 15 6 6" xfId="43808" xr:uid="{00000000-0005-0000-0000-0000C0AA0000}"/>
    <cellStyle name="Normal 15 6 7" xfId="43809" xr:uid="{00000000-0005-0000-0000-0000C1AA0000}"/>
    <cellStyle name="Normal 15 6_Essbase BS Tax Accounts EOY" xfId="43810" xr:uid="{00000000-0005-0000-0000-0000C2AA0000}"/>
    <cellStyle name="Normal 15 7" xfId="43811" xr:uid="{00000000-0005-0000-0000-0000C3AA0000}"/>
    <cellStyle name="Normal 15 7 2" xfId="43812" xr:uid="{00000000-0005-0000-0000-0000C4AA0000}"/>
    <cellStyle name="Normal 15 7 2 2" xfId="43813" xr:uid="{00000000-0005-0000-0000-0000C5AA0000}"/>
    <cellStyle name="Normal 15 7 2 3" xfId="43814" xr:uid="{00000000-0005-0000-0000-0000C6AA0000}"/>
    <cellStyle name="Normal 15 7 2_Essbase BS Tax Accounts EOY" xfId="43815" xr:uid="{00000000-0005-0000-0000-0000C7AA0000}"/>
    <cellStyle name="Normal 15 7 3" xfId="43816" xr:uid="{00000000-0005-0000-0000-0000C8AA0000}"/>
    <cellStyle name="Normal 15 7 4" xfId="43817" xr:uid="{00000000-0005-0000-0000-0000C9AA0000}"/>
    <cellStyle name="Normal 15 7 5" xfId="43818" xr:uid="{00000000-0005-0000-0000-0000CAAA0000}"/>
    <cellStyle name="Normal 15 7_Essbase BS Tax Accounts EOY" xfId="43819" xr:uid="{00000000-0005-0000-0000-0000CBAA0000}"/>
    <cellStyle name="Normal 15 8" xfId="43820" xr:uid="{00000000-0005-0000-0000-0000CCAA0000}"/>
    <cellStyle name="Normal 15 8 2" xfId="43821" xr:uid="{00000000-0005-0000-0000-0000CDAA0000}"/>
    <cellStyle name="Normal 15 8 2 2" xfId="43822" xr:uid="{00000000-0005-0000-0000-0000CEAA0000}"/>
    <cellStyle name="Normal 15 8 2 3" xfId="43823" xr:uid="{00000000-0005-0000-0000-0000CFAA0000}"/>
    <cellStyle name="Normal 15 8 2_Essbase BS Tax Accounts EOY" xfId="43824" xr:uid="{00000000-0005-0000-0000-0000D0AA0000}"/>
    <cellStyle name="Normal 15 8 3" xfId="43825" xr:uid="{00000000-0005-0000-0000-0000D1AA0000}"/>
    <cellStyle name="Normal 15 8 4" xfId="43826" xr:uid="{00000000-0005-0000-0000-0000D2AA0000}"/>
    <cellStyle name="Normal 15 8 5" xfId="43827" xr:uid="{00000000-0005-0000-0000-0000D3AA0000}"/>
    <cellStyle name="Normal 15 8_Essbase BS Tax Accounts EOY" xfId="43828" xr:uid="{00000000-0005-0000-0000-0000D4AA0000}"/>
    <cellStyle name="Normal 15 9" xfId="43829" xr:uid="{00000000-0005-0000-0000-0000D5AA0000}"/>
    <cellStyle name="Normal 15 9 2" xfId="43830" xr:uid="{00000000-0005-0000-0000-0000D6AA0000}"/>
    <cellStyle name="Normal 15 9 2 2" xfId="43831" xr:uid="{00000000-0005-0000-0000-0000D7AA0000}"/>
    <cellStyle name="Normal 15 9 3" xfId="43832" xr:uid="{00000000-0005-0000-0000-0000D8AA0000}"/>
    <cellStyle name="Normal 15 9 4" xfId="43833" xr:uid="{00000000-0005-0000-0000-0000D9AA0000}"/>
    <cellStyle name="Normal 15_Basis Detail" xfId="43834" xr:uid="{00000000-0005-0000-0000-0000DAAA0000}"/>
    <cellStyle name="Normal 150" xfId="43835" xr:uid="{00000000-0005-0000-0000-0000DBAA0000}"/>
    <cellStyle name="Normal 150 2" xfId="43836" xr:uid="{00000000-0005-0000-0000-0000DCAA0000}"/>
    <cellStyle name="Normal 150_Essbase BS Tax Accounts EOY" xfId="43837" xr:uid="{00000000-0005-0000-0000-0000DDAA0000}"/>
    <cellStyle name="Normal 151" xfId="43838" xr:uid="{00000000-0005-0000-0000-0000DEAA0000}"/>
    <cellStyle name="Normal 151 2" xfId="43839" xr:uid="{00000000-0005-0000-0000-0000DFAA0000}"/>
    <cellStyle name="Normal 151_Essbase BS Tax Accounts EOY" xfId="43840" xr:uid="{00000000-0005-0000-0000-0000E0AA0000}"/>
    <cellStyle name="Normal 152" xfId="43841" xr:uid="{00000000-0005-0000-0000-0000E1AA0000}"/>
    <cellStyle name="Normal 152 2" xfId="43842" xr:uid="{00000000-0005-0000-0000-0000E2AA0000}"/>
    <cellStyle name="Normal 152_Essbase BS Tax Accounts EOY" xfId="43843" xr:uid="{00000000-0005-0000-0000-0000E3AA0000}"/>
    <cellStyle name="Normal 153" xfId="43844" xr:uid="{00000000-0005-0000-0000-0000E4AA0000}"/>
    <cellStyle name="Normal 153 2" xfId="43845" xr:uid="{00000000-0005-0000-0000-0000E5AA0000}"/>
    <cellStyle name="Normal 153_Essbase BS Tax Accounts EOY" xfId="43846" xr:uid="{00000000-0005-0000-0000-0000E6AA0000}"/>
    <cellStyle name="Normal 154" xfId="43847" xr:uid="{00000000-0005-0000-0000-0000E7AA0000}"/>
    <cellStyle name="Normal 154 2" xfId="43848" xr:uid="{00000000-0005-0000-0000-0000E8AA0000}"/>
    <cellStyle name="Normal 155" xfId="43849" xr:uid="{00000000-0005-0000-0000-0000E9AA0000}"/>
    <cellStyle name="Normal 155 2" xfId="43850" xr:uid="{00000000-0005-0000-0000-0000EAAA0000}"/>
    <cellStyle name="Normal 156" xfId="43851" xr:uid="{00000000-0005-0000-0000-0000EBAA0000}"/>
    <cellStyle name="Normal 156 2" xfId="43852" xr:uid="{00000000-0005-0000-0000-0000ECAA0000}"/>
    <cellStyle name="Normal 157" xfId="43853" xr:uid="{00000000-0005-0000-0000-0000EDAA0000}"/>
    <cellStyle name="Normal 157 2" xfId="43854" xr:uid="{00000000-0005-0000-0000-0000EEAA0000}"/>
    <cellStyle name="Normal 157 3" xfId="43855" xr:uid="{00000000-0005-0000-0000-0000EFAA0000}"/>
    <cellStyle name="Normal 157_Essbase BS Tax Accounts EOY" xfId="43856" xr:uid="{00000000-0005-0000-0000-0000F0AA0000}"/>
    <cellStyle name="Normal 158" xfId="43857" xr:uid="{00000000-0005-0000-0000-0000F1AA0000}"/>
    <cellStyle name="Normal 158 2" xfId="43858" xr:uid="{00000000-0005-0000-0000-0000F2AA0000}"/>
    <cellStyle name="Normal 158_Essbase BS Tax Accounts EOY" xfId="43859" xr:uid="{00000000-0005-0000-0000-0000F3AA0000}"/>
    <cellStyle name="Normal 159" xfId="43860" xr:uid="{00000000-0005-0000-0000-0000F4AA0000}"/>
    <cellStyle name="Normal 159 2" xfId="43861" xr:uid="{00000000-0005-0000-0000-0000F5AA0000}"/>
    <cellStyle name="Normal 159_Essbase BS Tax Accounts EOY" xfId="43862" xr:uid="{00000000-0005-0000-0000-0000F6AA0000}"/>
    <cellStyle name="Normal 16" xfId="82" xr:uid="{00000000-0005-0000-0000-0000F7AA0000}"/>
    <cellStyle name="Normal 16 10" xfId="43863" xr:uid="{00000000-0005-0000-0000-0000F8AA0000}"/>
    <cellStyle name="Normal 16 11" xfId="43864" xr:uid="{00000000-0005-0000-0000-0000F9AA0000}"/>
    <cellStyle name="Normal 16 12" xfId="43865" xr:uid="{00000000-0005-0000-0000-0000FAAA0000}"/>
    <cellStyle name="Normal 16 2" xfId="329" xr:uid="{00000000-0005-0000-0000-0000FBAA0000}"/>
    <cellStyle name="Normal 16 2 2" xfId="43866" xr:uid="{00000000-0005-0000-0000-0000FCAA0000}"/>
    <cellStyle name="Normal 16 2 2 2" xfId="43867" xr:uid="{00000000-0005-0000-0000-0000FDAA0000}"/>
    <cellStyle name="Normal 16 2 2 2 2" xfId="43868" xr:uid="{00000000-0005-0000-0000-0000FEAA0000}"/>
    <cellStyle name="Normal 16 2 2 2 3" xfId="43869" xr:uid="{00000000-0005-0000-0000-0000FFAA0000}"/>
    <cellStyle name="Normal 16 2 2 2_Essbase BS Tax Accounts EOY" xfId="43870" xr:uid="{00000000-0005-0000-0000-000000AB0000}"/>
    <cellStyle name="Normal 16 2 2 3" xfId="43871" xr:uid="{00000000-0005-0000-0000-000001AB0000}"/>
    <cellStyle name="Normal 16 2 2_Essbase BS Tax Accounts EOY" xfId="43872" xr:uid="{00000000-0005-0000-0000-000002AB0000}"/>
    <cellStyle name="Normal 16 2 3" xfId="43873" xr:uid="{00000000-0005-0000-0000-000003AB0000}"/>
    <cellStyle name="Normal 16 2 3 2" xfId="43874" xr:uid="{00000000-0005-0000-0000-000004AB0000}"/>
    <cellStyle name="Normal 16 2 3_Essbase BS Tax Accounts EOY" xfId="43875" xr:uid="{00000000-0005-0000-0000-000005AB0000}"/>
    <cellStyle name="Normal 16 2 4" xfId="43876" xr:uid="{00000000-0005-0000-0000-000006AB0000}"/>
    <cellStyle name="Normal 16 2 4 2" xfId="43877" xr:uid="{00000000-0005-0000-0000-000007AB0000}"/>
    <cellStyle name="Normal 16 2 5" xfId="43878" xr:uid="{00000000-0005-0000-0000-000008AB0000}"/>
    <cellStyle name="Normal 16 2_Basis Detail" xfId="43879" xr:uid="{00000000-0005-0000-0000-000009AB0000}"/>
    <cellStyle name="Normal 16 3" xfId="43880" xr:uid="{00000000-0005-0000-0000-00000AAB0000}"/>
    <cellStyle name="Normal 16 3 2" xfId="43881" xr:uid="{00000000-0005-0000-0000-00000BAB0000}"/>
    <cellStyle name="Normal 16 3 2 2" xfId="43882" xr:uid="{00000000-0005-0000-0000-00000CAB0000}"/>
    <cellStyle name="Normal 16 3 2_Essbase BS Tax Accounts EOY" xfId="43883" xr:uid="{00000000-0005-0000-0000-00000DAB0000}"/>
    <cellStyle name="Normal 16 3 3" xfId="43884" xr:uid="{00000000-0005-0000-0000-00000EAB0000}"/>
    <cellStyle name="Normal 16 3 3 2" xfId="43885" xr:uid="{00000000-0005-0000-0000-00000FAB0000}"/>
    <cellStyle name="Normal 16 3 3_Essbase BS Tax Accounts EOY" xfId="43886" xr:uid="{00000000-0005-0000-0000-000010AB0000}"/>
    <cellStyle name="Normal 16 3 4" xfId="43887" xr:uid="{00000000-0005-0000-0000-000011AB0000}"/>
    <cellStyle name="Normal 16 3 5" xfId="43888" xr:uid="{00000000-0005-0000-0000-000012AB0000}"/>
    <cellStyle name="Normal 16 3_Essbase BS Tax Accounts EOY" xfId="43889" xr:uid="{00000000-0005-0000-0000-000013AB0000}"/>
    <cellStyle name="Normal 16 4" xfId="43890" xr:uid="{00000000-0005-0000-0000-000014AB0000}"/>
    <cellStyle name="Normal 16 4 2" xfId="43891" xr:uid="{00000000-0005-0000-0000-000015AB0000}"/>
    <cellStyle name="Normal 16 4 2 2" xfId="43892" xr:uid="{00000000-0005-0000-0000-000016AB0000}"/>
    <cellStyle name="Normal 16 4 2 3" xfId="43893" xr:uid="{00000000-0005-0000-0000-000017AB0000}"/>
    <cellStyle name="Normal 16 4 2_Essbase BS Tax Accounts EOY" xfId="43894" xr:uid="{00000000-0005-0000-0000-000018AB0000}"/>
    <cellStyle name="Normal 16 4 3" xfId="43895" xr:uid="{00000000-0005-0000-0000-000019AB0000}"/>
    <cellStyle name="Normal 16 4_Essbase BS Tax Accounts EOY" xfId="43896" xr:uid="{00000000-0005-0000-0000-00001AAB0000}"/>
    <cellStyle name="Normal 16 5" xfId="43897" xr:uid="{00000000-0005-0000-0000-00001BAB0000}"/>
    <cellStyle name="Normal 16 5 2" xfId="43898" xr:uid="{00000000-0005-0000-0000-00001CAB0000}"/>
    <cellStyle name="Normal 16 5 3" xfId="43899" xr:uid="{00000000-0005-0000-0000-00001DAB0000}"/>
    <cellStyle name="Normal 16 6" xfId="43900" xr:uid="{00000000-0005-0000-0000-00001EAB0000}"/>
    <cellStyle name="Normal 16 6 2" xfId="43901" xr:uid="{00000000-0005-0000-0000-00001FAB0000}"/>
    <cellStyle name="Normal 16 7" xfId="43902" xr:uid="{00000000-0005-0000-0000-000020AB0000}"/>
    <cellStyle name="Normal 16 8" xfId="43903" xr:uid="{00000000-0005-0000-0000-000021AB0000}"/>
    <cellStyle name="Normal 16 9" xfId="43904" xr:uid="{00000000-0005-0000-0000-000022AB0000}"/>
    <cellStyle name="Normal 16_Basis Detail" xfId="43905" xr:uid="{00000000-0005-0000-0000-000023AB0000}"/>
    <cellStyle name="Normal 160" xfId="43906" xr:uid="{00000000-0005-0000-0000-000024AB0000}"/>
    <cellStyle name="Normal 160 2" xfId="43907" xr:uid="{00000000-0005-0000-0000-000025AB0000}"/>
    <cellStyle name="Normal 160_Essbase BS Tax Accounts EOY" xfId="43908" xr:uid="{00000000-0005-0000-0000-000026AB0000}"/>
    <cellStyle name="Normal 161" xfId="43909" xr:uid="{00000000-0005-0000-0000-000027AB0000}"/>
    <cellStyle name="Normal 162" xfId="43910" xr:uid="{00000000-0005-0000-0000-000028AB0000}"/>
    <cellStyle name="Normal 163" xfId="43911" xr:uid="{00000000-0005-0000-0000-000029AB0000}"/>
    <cellStyle name="Normal 164" xfId="43912" xr:uid="{00000000-0005-0000-0000-00002AAB0000}"/>
    <cellStyle name="Normal 165" xfId="43913" xr:uid="{00000000-0005-0000-0000-00002BAB0000}"/>
    <cellStyle name="Normal 166" xfId="43914" xr:uid="{00000000-0005-0000-0000-00002CAB0000}"/>
    <cellStyle name="Normal 167" xfId="43915" xr:uid="{00000000-0005-0000-0000-00002DAB0000}"/>
    <cellStyle name="Normal 168" xfId="43916" xr:uid="{00000000-0005-0000-0000-00002EAB0000}"/>
    <cellStyle name="Normal 169" xfId="43917" xr:uid="{00000000-0005-0000-0000-00002FAB0000}"/>
    <cellStyle name="Normal 17" xfId="133" xr:uid="{00000000-0005-0000-0000-000030AB0000}"/>
    <cellStyle name="Normal 17 10" xfId="43918" xr:uid="{00000000-0005-0000-0000-000031AB0000}"/>
    <cellStyle name="Normal 17 10 2" xfId="43919" xr:uid="{00000000-0005-0000-0000-000032AB0000}"/>
    <cellStyle name="Normal 17 10 2 2" xfId="43920" xr:uid="{00000000-0005-0000-0000-000033AB0000}"/>
    <cellStyle name="Normal 17 10 3" xfId="43921" xr:uid="{00000000-0005-0000-0000-000034AB0000}"/>
    <cellStyle name="Normal 17 10 4" xfId="43922" xr:uid="{00000000-0005-0000-0000-000035AB0000}"/>
    <cellStyle name="Normal 17 10_Essbase BS Tax Accounts EOY" xfId="43923" xr:uid="{00000000-0005-0000-0000-000036AB0000}"/>
    <cellStyle name="Normal 17 11" xfId="43924" xr:uid="{00000000-0005-0000-0000-000037AB0000}"/>
    <cellStyle name="Normal 17 11 2" xfId="43925" xr:uid="{00000000-0005-0000-0000-000038AB0000}"/>
    <cellStyle name="Normal 17 11 2 2" xfId="43926" xr:uid="{00000000-0005-0000-0000-000039AB0000}"/>
    <cellStyle name="Normal 17 11 3" xfId="43927" xr:uid="{00000000-0005-0000-0000-00003AAB0000}"/>
    <cellStyle name="Normal 17 11 4" xfId="43928" xr:uid="{00000000-0005-0000-0000-00003BAB0000}"/>
    <cellStyle name="Normal 17 11_Essbase BS Tax Accounts EOY" xfId="43929" xr:uid="{00000000-0005-0000-0000-00003CAB0000}"/>
    <cellStyle name="Normal 17 12" xfId="43930" xr:uid="{00000000-0005-0000-0000-00003DAB0000}"/>
    <cellStyle name="Normal 17 12 2" xfId="43931" xr:uid="{00000000-0005-0000-0000-00003EAB0000}"/>
    <cellStyle name="Normal 17 13" xfId="43932" xr:uid="{00000000-0005-0000-0000-00003FAB0000}"/>
    <cellStyle name="Normal 17 14" xfId="43933" xr:uid="{00000000-0005-0000-0000-000040AB0000}"/>
    <cellStyle name="Normal 17 2" xfId="43934" xr:uid="{00000000-0005-0000-0000-000041AB0000}"/>
    <cellStyle name="Normal 17 2 10" xfId="43935" xr:uid="{00000000-0005-0000-0000-000042AB0000}"/>
    <cellStyle name="Normal 17 2 10 2" xfId="43936" xr:uid="{00000000-0005-0000-0000-000043AB0000}"/>
    <cellStyle name="Normal 17 2 11" xfId="43937" xr:uid="{00000000-0005-0000-0000-000044AB0000}"/>
    <cellStyle name="Normal 17 2 12" xfId="43938" xr:uid="{00000000-0005-0000-0000-000045AB0000}"/>
    <cellStyle name="Normal 17 2 2" xfId="43939" xr:uid="{00000000-0005-0000-0000-000046AB0000}"/>
    <cellStyle name="Normal 17 2 2 10" xfId="43940" xr:uid="{00000000-0005-0000-0000-000047AB0000}"/>
    <cellStyle name="Normal 17 2 2 11" xfId="43941" xr:uid="{00000000-0005-0000-0000-000048AB0000}"/>
    <cellStyle name="Normal 17 2 2 2" xfId="43942" xr:uid="{00000000-0005-0000-0000-000049AB0000}"/>
    <cellStyle name="Normal 17 2 2 2 2" xfId="43943" xr:uid="{00000000-0005-0000-0000-00004AAB0000}"/>
    <cellStyle name="Normal 17 2 2 2 2 2" xfId="43944" xr:uid="{00000000-0005-0000-0000-00004BAB0000}"/>
    <cellStyle name="Normal 17 2 2 2 2 2 2" xfId="43945" xr:uid="{00000000-0005-0000-0000-00004CAB0000}"/>
    <cellStyle name="Normal 17 2 2 2 2 2 3" xfId="43946" xr:uid="{00000000-0005-0000-0000-00004DAB0000}"/>
    <cellStyle name="Normal 17 2 2 2 2 2_Essbase BS Tax Accounts EOY" xfId="43947" xr:uid="{00000000-0005-0000-0000-00004EAB0000}"/>
    <cellStyle name="Normal 17 2 2 2 2 3" xfId="43948" xr:uid="{00000000-0005-0000-0000-00004FAB0000}"/>
    <cellStyle name="Normal 17 2 2 2 2 4" xfId="43949" xr:uid="{00000000-0005-0000-0000-000050AB0000}"/>
    <cellStyle name="Normal 17 2 2 2 2_Essbase BS Tax Accounts EOY" xfId="43950" xr:uid="{00000000-0005-0000-0000-000051AB0000}"/>
    <cellStyle name="Normal 17 2 2 2 3" xfId="43951" xr:uid="{00000000-0005-0000-0000-000052AB0000}"/>
    <cellStyle name="Normal 17 2 2 2 3 2" xfId="43952" xr:uid="{00000000-0005-0000-0000-000053AB0000}"/>
    <cellStyle name="Normal 17 2 2 2 3 2 2" xfId="43953" xr:uid="{00000000-0005-0000-0000-000054AB0000}"/>
    <cellStyle name="Normal 17 2 2 2 3 3" xfId="43954" xr:uid="{00000000-0005-0000-0000-000055AB0000}"/>
    <cellStyle name="Normal 17 2 2 2 3 4" xfId="43955" xr:uid="{00000000-0005-0000-0000-000056AB0000}"/>
    <cellStyle name="Normal 17 2 2 2 3_Essbase BS Tax Accounts EOY" xfId="43956" xr:uid="{00000000-0005-0000-0000-000057AB0000}"/>
    <cellStyle name="Normal 17 2 2 2 4" xfId="43957" xr:uid="{00000000-0005-0000-0000-000058AB0000}"/>
    <cellStyle name="Normal 17 2 2 2 4 2" xfId="43958" xr:uid="{00000000-0005-0000-0000-000059AB0000}"/>
    <cellStyle name="Normal 17 2 2 2 5" xfId="43959" xr:uid="{00000000-0005-0000-0000-00005AAB0000}"/>
    <cellStyle name="Normal 17 2 2 2 6" xfId="43960" xr:uid="{00000000-0005-0000-0000-00005BAB0000}"/>
    <cellStyle name="Normal 17 2 2 2_Essbase BS Tax Accounts EOY" xfId="43961" xr:uid="{00000000-0005-0000-0000-00005CAB0000}"/>
    <cellStyle name="Normal 17 2 2 3" xfId="43962" xr:uid="{00000000-0005-0000-0000-00005DAB0000}"/>
    <cellStyle name="Normal 17 2 2 3 2" xfId="43963" xr:uid="{00000000-0005-0000-0000-00005EAB0000}"/>
    <cellStyle name="Normal 17 2 2 3 2 2" xfId="43964" xr:uid="{00000000-0005-0000-0000-00005FAB0000}"/>
    <cellStyle name="Normal 17 2 2 3 2 3" xfId="43965" xr:uid="{00000000-0005-0000-0000-000060AB0000}"/>
    <cellStyle name="Normal 17 2 2 3 2_Essbase BS Tax Accounts EOY" xfId="43966" xr:uid="{00000000-0005-0000-0000-000061AB0000}"/>
    <cellStyle name="Normal 17 2 2 3 3" xfId="43967" xr:uid="{00000000-0005-0000-0000-000062AB0000}"/>
    <cellStyle name="Normal 17 2 2 3 4" xfId="43968" xr:uid="{00000000-0005-0000-0000-000063AB0000}"/>
    <cellStyle name="Normal 17 2 2 3_Essbase BS Tax Accounts EOY" xfId="43969" xr:uid="{00000000-0005-0000-0000-000064AB0000}"/>
    <cellStyle name="Normal 17 2 2 4" xfId="43970" xr:uid="{00000000-0005-0000-0000-000065AB0000}"/>
    <cellStyle name="Normal 17 2 2 4 2" xfId="43971" xr:uid="{00000000-0005-0000-0000-000066AB0000}"/>
    <cellStyle name="Normal 17 2 2 4 2 2" xfId="43972" xr:uid="{00000000-0005-0000-0000-000067AB0000}"/>
    <cellStyle name="Normal 17 2 2 4 2 3" xfId="43973" xr:uid="{00000000-0005-0000-0000-000068AB0000}"/>
    <cellStyle name="Normal 17 2 2 4 2_Essbase BS Tax Accounts EOY" xfId="43974" xr:uid="{00000000-0005-0000-0000-000069AB0000}"/>
    <cellStyle name="Normal 17 2 2 4 3" xfId="43975" xr:uid="{00000000-0005-0000-0000-00006AAB0000}"/>
    <cellStyle name="Normal 17 2 2 4 4" xfId="43976" xr:uid="{00000000-0005-0000-0000-00006BAB0000}"/>
    <cellStyle name="Normal 17 2 2 4_Essbase BS Tax Accounts EOY" xfId="43977" xr:uid="{00000000-0005-0000-0000-00006CAB0000}"/>
    <cellStyle name="Normal 17 2 2 5" xfId="43978" xr:uid="{00000000-0005-0000-0000-00006DAB0000}"/>
    <cellStyle name="Normal 17 2 2 5 2" xfId="43979" xr:uid="{00000000-0005-0000-0000-00006EAB0000}"/>
    <cellStyle name="Normal 17 2 2 5 2 2" xfId="43980" xr:uid="{00000000-0005-0000-0000-00006FAB0000}"/>
    <cellStyle name="Normal 17 2 2 5 3" xfId="43981" xr:uid="{00000000-0005-0000-0000-000070AB0000}"/>
    <cellStyle name="Normal 17 2 2 5 4" xfId="43982" xr:uid="{00000000-0005-0000-0000-000071AB0000}"/>
    <cellStyle name="Normal 17 2 2 5_Essbase BS Tax Accounts EOY" xfId="43983" xr:uid="{00000000-0005-0000-0000-000072AB0000}"/>
    <cellStyle name="Normal 17 2 2 6" xfId="43984" xr:uid="{00000000-0005-0000-0000-000073AB0000}"/>
    <cellStyle name="Normal 17 2 2 6 2" xfId="43985" xr:uid="{00000000-0005-0000-0000-000074AB0000}"/>
    <cellStyle name="Normal 17 2 2 6 2 2" xfId="43986" xr:uid="{00000000-0005-0000-0000-000075AB0000}"/>
    <cellStyle name="Normal 17 2 2 6 3" xfId="43987" xr:uid="{00000000-0005-0000-0000-000076AB0000}"/>
    <cellStyle name="Normal 17 2 2 6 4" xfId="43988" xr:uid="{00000000-0005-0000-0000-000077AB0000}"/>
    <cellStyle name="Normal 17 2 2 6_Essbase BS Tax Accounts EOY" xfId="43989" xr:uid="{00000000-0005-0000-0000-000078AB0000}"/>
    <cellStyle name="Normal 17 2 2 7" xfId="43990" xr:uid="{00000000-0005-0000-0000-000079AB0000}"/>
    <cellStyle name="Normal 17 2 2 7 2" xfId="43991" xr:uid="{00000000-0005-0000-0000-00007AAB0000}"/>
    <cellStyle name="Normal 17 2 2 7 2 2" xfId="43992" xr:uid="{00000000-0005-0000-0000-00007BAB0000}"/>
    <cellStyle name="Normal 17 2 2 7 3" xfId="43993" xr:uid="{00000000-0005-0000-0000-00007CAB0000}"/>
    <cellStyle name="Normal 17 2 2 7 4" xfId="43994" xr:uid="{00000000-0005-0000-0000-00007DAB0000}"/>
    <cellStyle name="Normal 17 2 2 7_Essbase BS Tax Accounts EOY" xfId="43995" xr:uid="{00000000-0005-0000-0000-00007EAB0000}"/>
    <cellStyle name="Normal 17 2 2 8" xfId="43996" xr:uid="{00000000-0005-0000-0000-00007FAB0000}"/>
    <cellStyle name="Normal 17 2 2 8 2" xfId="43997" xr:uid="{00000000-0005-0000-0000-000080AB0000}"/>
    <cellStyle name="Normal 17 2 2 8 2 2" xfId="43998" xr:uid="{00000000-0005-0000-0000-000081AB0000}"/>
    <cellStyle name="Normal 17 2 2 8 3" xfId="43999" xr:uid="{00000000-0005-0000-0000-000082AB0000}"/>
    <cellStyle name="Normal 17 2 2 8 4" xfId="44000" xr:uid="{00000000-0005-0000-0000-000083AB0000}"/>
    <cellStyle name="Normal 17 2 2 8_Essbase BS Tax Accounts EOY" xfId="44001" xr:uid="{00000000-0005-0000-0000-000084AB0000}"/>
    <cellStyle name="Normal 17 2 2 9" xfId="44002" xr:uid="{00000000-0005-0000-0000-000085AB0000}"/>
    <cellStyle name="Normal 17 2 2 9 2" xfId="44003" xr:uid="{00000000-0005-0000-0000-000086AB0000}"/>
    <cellStyle name="Normal 17 2 2_Essbase BS Tax Accounts EOY" xfId="44004" xr:uid="{00000000-0005-0000-0000-000087AB0000}"/>
    <cellStyle name="Normal 17 2 3" xfId="44005" xr:uid="{00000000-0005-0000-0000-000088AB0000}"/>
    <cellStyle name="Normal 17 2 3 2" xfId="44006" xr:uid="{00000000-0005-0000-0000-000089AB0000}"/>
    <cellStyle name="Normal 17 2 3 2 2" xfId="44007" xr:uid="{00000000-0005-0000-0000-00008AAB0000}"/>
    <cellStyle name="Normal 17 2 3 2 2 2" xfId="44008" xr:uid="{00000000-0005-0000-0000-00008BAB0000}"/>
    <cellStyle name="Normal 17 2 3 2 2 3" xfId="44009" xr:uid="{00000000-0005-0000-0000-00008CAB0000}"/>
    <cellStyle name="Normal 17 2 3 2 2_Essbase BS Tax Accounts EOY" xfId="44010" xr:uid="{00000000-0005-0000-0000-00008DAB0000}"/>
    <cellStyle name="Normal 17 2 3 2 3" xfId="44011" xr:uid="{00000000-0005-0000-0000-00008EAB0000}"/>
    <cellStyle name="Normal 17 2 3 2 4" xfId="44012" xr:uid="{00000000-0005-0000-0000-00008FAB0000}"/>
    <cellStyle name="Normal 17 2 3 2_Essbase BS Tax Accounts EOY" xfId="44013" xr:uid="{00000000-0005-0000-0000-000090AB0000}"/>
    <cellStyle name="Normal 17 2 3 3" xfId="44014" xr:uid="{00000000-0005-0000-0000-000091AB0000}"/>
    <cellStyle name="Normal 17 2 3 3 2" xfId="44015" xr:uid="{00000000-0005-0000-0000-000092AB0000}"/>
    <cellStyle name="Normal 17 2 3 3 2 2" xfId="44016" xr:uid="{00000000-0005-0000-0000-000093AB0000}"/>
    <cellStyle name="Normal 17 2 3 3 3" xfId="44017" xr:uid="{00000000-0005-0000-0000-000094AB0000}"/>
    <cellStyle name="Normal 17 2 3 3 4" xfId="44018" xr:uid="{00000000-0005-0000-0000-000095AB0000}"/>
    <cellStyle name="Normal 17 2 3 3_Essbase BS Tax Accounts EOY" xfId="44019" xr:uid="{00000000-0005-0000-0000-000096AB0000}"/>
    <cellStyle name="Normal 17 2 3 4" xfId="44020" xr:uid="{00000000-0005-0000-0000-000097AB0000}"/>
    <cellStyle name="Normal 17 2 3 4 2" xfId="44021" xr:uid="{00000000-0005-0000-0000-000098AB0000}"/>
    <cellStyle name="Normal 17 2 3 5" xfId="44022" xr:uid="{00000000-0005-0000-0000-000099AB0000}"/>
    <cellStyle name="Normal 17 2 3 6" xfId="44023" xr:uid="{00000000-0005-0000-0000-00009AAB0000}"/>
    <cellStyle name="Normal 17 2 3 7" xfId="44024" xr:uid="{00000000-0005-0000-0000-00009BAB0000}"/>
    <cellStyle name="Normal 17 2 3_Essbase BS Tax Accounts EOY" xfId="44025" xr:uid="{00000000-0005-0000-0000-00009CAB0000}"/>
    <cellStyle name="Normal 17 2 4" xfId="44026" xr:uid="{00000000-0005-0000-0000-00009DAB0000}"/>
    <cellStyle name="Normal 17 2 4 2" xfId="44027" xr:uid="{00000000-0005-0000-0000-00009EAB0000}"/>
    <cellStyle name="Normal 17 2 4 2 2" xfId="44028" xr:uid="{00000000-0005-0000-0000-00009FAB0000}"/>
    <cellStyle name="Normal 17 2 4 2 3" xfId="44029" xr:uid="{00000000-0005-0000-0000-0000A0AB0000}"/>
    <cellStyle name="Normal 17 2 4 2_Essbase BS Tax Accounts EOY" xfId="44030" xr:uid="{00000000-0005-0000-0000-0000A1AB0000}"/>
    <cellStyle name="Normal 17 2 4 3" xfId="44031" xr:uid="{00000000-0005-0000-0000-0000A2AB0000}"/>
    <cellStyle name="Normal 17 2 4 4" xfId="44032" xr:uid="{00000000-0005-0000-0000-0000A3AB0000}"/>
    <cellStyle name="Normal 17 2 4_Essbase BS Tax Accounts EOY" xfId="44033" xr:uid="{00000000-0005-0000-0000-0000A4AB0000}"/>
    <cellStyle name="Normal 17 2 5" xfId="44034" xr:uid="{00000000-0005-0000-0000-0000A5AB0000}"/>
    <cellStyle name="Normal 17 2 5 2" xfId="44035" xr:uid="{00000000-0005-0000-0000-0000A6AB0000}"/>
    <cellStyle name="Normal 17 2 5 2 2" xfId="44036" xr:uid="{00000000-0005-0000-0000-0000A7AB0000}"/>
    <cellStyle name="Normal 17 2 5 2 3" xfId="44037" xr:uid="{00000000-0005-0000-0000-0000A8AB0000}"/>
    <cellStyle name="Normal 17 2 5 2_Essbase BS Tax Accounts EOY" xfId="44038" xr:uid="{00000000-0005-0000-0000-0000A9AB0000}"/>
    <cellStyle name="Normal 17 2 5 3" xfId="44039" xr:uid="{00000000-0005-0000-0000-0000AAAB0000}"/>
    <cellStyle name="Normal 17 2 5 4" xfId="44040" xr:uid="{00000000-0005-0000-0000-0000ABAB0000}"/>
    <cellStyle name="Normal 17 2 5_Essbase BS Tax Accounts EOY" xfId="44041" xr:uid="{00000000-0005-0000-0000-0000ACAB0000}"/>
    <cellStyle name="Normal 17 2 6" xfId="44042" xr:uid="{00000000-0005-0000-0000-0000ADAB0000}"/>
    <cellStyle name="Normal 17 2 6 2" xfId="44043" xr:uid="{00000000-0005-0000-0000-0000AEAB0000}"/>
    <cellStyle name="Normal 17 2 6 2 2" xfId="44044" xr:uid="{00000000-0005-0000-0000-0000AFAB0000}"/>
    <cellStyle name="Normal 17 2 6 3" xfId="44045" xr:uid="{00000000-0005-0000-0000-0000B0AB0000}"/>
    <cellStyle name="Normal 17 2 6 4" xfId="44046" xr:uid="{00000000-0005-0000-0000-0000B1AB0000}"/>
    <cellStyle name="Normal 17 2 6_Essbase BS Tax Accounts EOY" xfId="44047" xr:uid="{00000000-0005-0000-0000-0000B2AB0000}"/>
    <cellStyle name="Normal 17 2 7" xfId="44048" xr:uid="{00000000-0005-0000-0000-0000B3AB0000}"/>
    <cellStyle name="Normal 17 2 7 2" xfId="44049" xr:uid="{00000000-0005-0000-0000-0000B4AB0000}"/>
    <cellStyle name="Normal 17 2 7 2 2" xfId="44050" xr:uid="{00000000-0005-0000-0000-0000B5AB0000}"/>
    <cellStyle name="Normal 17 2 7 3" xfId="44051" xr:uid="{00000000-0005-0000-0000-0000B6AB0000}"/>
    <cellStyle name="Normal 17 2 7 4" xfId="44052" xr:uid="{00000000-0005-0000-0000-0000B7AB0000}"/>
    <cellStyle name="Normal 17 2 7_Essbase BS Tax Accounts EOY" xfId="44053" xr:uid="{00000000-0005-0000-0000-0000B8AB0000}"/>
    <cellStyle name="Normal 17 2 8" xfId="44054" xr:uid="{00000000-0005-0000-0000-0000B9AB0000}"/>
    <cellStyle name="Normal 17 2 8 2" xfId="44055" xr:uid="{00000000-0005-0000-0000-0000BAAB0000}"/>
    <cellStyle name="Normal 17 2 8 2 2" xfId="44056" xr:uid="{00000000-0005-0000-0000-0000BBAB0000}"/>
    <cellStyle name="Normal 17 2 8 3" xfId="44057" xr:uid="{00000000-0005-0000-0000-0000BCAB0000}"/>
    <cellStyle name="Normal 17 2 8 4" xfId="44058" xr:uid="{00000000-0005-0000-0000-0000BDAB0000}"/>
    <cellStyle name="Normal 17 2 8_Essbase BS Tax Accounts EOY" xfId="44059" xr:uid="{00000000-0005-0000-0000-0000BEAB0000}"/>
    <cellStyle name="Normal 17 2 9" xfId="44060" xr:uid="{00000000-0005-0000-0000-0000BFAB0000}"/>
    <cellStyle name="Normal 17 2 9 2" xfId="44061" xr:uid="{00000000-0005-0000-0000-0000C0AB0000}"/>
    <cellStyle name="Normal 17 2 9 2 2" xfId="44062" xr:uid="{00000000-0005-0000-0000-0000C1AB0000}"/>
    <cellStyle name="Normal 17 2 9 3" xfId="44063" xr:uid="{00000000-0005-0000-0000-0000C2AB0000}"/>
    <cellStyle name="Normal 17 2 9 4" xfId="44064" xr:uid="{00000000-0005-0000-0000-0000C3AB0000}"/>
    <cellStyle name="Normal 17 2 9_Essbase BS Tax Accounts EOY" xfId="44065" xr:uid="{00000000-0005-0000-0000-0000C4AB0000}"/>
    <cellStyle name="Normal 17 2_Basis Detail" xfId="44066" xr:uid="{00000000-0005-0000-0000-0000C5AB0000}"/>
    <cellStyle name="Normal 17 3" xfId="44067" xr:uid="{00000000-0005-0000-0000-0000C6AB0000}"/>
    <cellStyle name="Normal 17 3 10" xfId="44068" xr:uid="{00000000-0005-0000-0000-0000C7AB0000}"/>
    <cellStyle name="Normal 17 3 11" xfId="44069" xr:uid="{00000000-0005-0000-0000-0000C8AB0000}"/>
    <cellStyle name="Normal 17 3 12" xfId="44070" xr:uid="{00000000-0005-0000-0000-0000C9AB0000}"/>
    <cellStyle name="Normal 17 3 2" xfId="44071" xr:uid="{00000000-0005-0000-0000-0000CAAB0000}"/>
    <cellStyle name="Normal 17 3 2 2" xfId="44072" xr:uid="{00000000-0005-0000-0000-0000CBAB0000}"/>
    <cellStyle name="Normal 17 3 2 2 2" xfId="44073" xr:uid="{00000000-0005-0000-0000-0000CCAB0000}"/>
    <cellStyle name="Normal 17 3 2 2 2 2" xfId="44074" xr:uid="{00000000-0005-0000-0000-0000CDAB0000}"/>
    <cellStyle name="Normal 17 3 2 2 2 3" xfId="44075" xr:uid="{00000000-0005-0000-0000-0000CEAB0000}"/>
    <cellStyle name="Normal 17 3 2 2 2_Essbase BS Tax Accounts EOY" xfId="44076" xr:uid="{00000000-0005-0000-0000-0000CFAB0000}"/>
    <cellStyle name="Normal 17 3 2 2 3" xfId="44077" xr:uid="{00000000-0005-0000-0000-0000D0AB0000}"/>
    <cellStyle name="Normal 17 3 2 2 4" xfId="44078" xr:uid="{00000000-0005-0000-0000-0000D1AB0000}"/>
    <cellStyle name="Normal 17 3 2 2_Essbase BS Tax Accounts EOY" xfId="44079" xr:uid="{00000000-0005-0000-0000-0000D2AB0000}"/>
    <cellStyle name="Normal 17 3 2 3" xfId="44080" xr:uid="{00000000-0005-0000-0000-0000D3AB0000}"/>
    <cellStyle name="Normal 17 3 2 3 2" xfId="44081" xr:uid="{00000000-0005-0000-0000-0000D4AB0000}"/>
    <cellStyle name="Normal 17 3 2 3 2 2" xfId="44082" xr:uid="{00000000-0005-0000-0000-0000D5AB0000}"/>
    <cellStyle name="Normal 17 3 2 3 3" xfId="44083" xr:uid="{00000000-0005-0000-0000-0000D6AB0000}"/>
    <cellStyle name="Normal 17 3 2 3 4" xfId="44084" xr:uid="{00000000-0005-0000-0000-0000D7AB0000}"/>
    <cellStyle name="Normal 17 3 2 3_Essbase BS Tax Accounts EOY" xfId="44085" xr:uid="{00000000-0005-0000-0000-0000D8AB0000}"/>
    <cellStyle name="Normal 17 3 2 4" xfId="44086" xr:uid="{00000000-0005-0000-0000-0000D9AB0000}"/>
    <cellStyle name="Normal 17 3 2 4 2" xfId="44087" xr:uid="{00000000-0005-0000-0000-0000DAAB0000}"/>
    <cellStyle name="Normal 17 3 2 5" xfId="44088" xr:uid="{00000000-0005-0000-0000-0000DBAB0000}"/>
    <cellStyle name="Normal 17 3 2 6" xfId="44089" xr:uid="{00000000-0005-0000-0000-0000DCAB0000}"/>
    <cellStyle name="Normal 17 3 2 7" xfId="44090" xr:uid="{00000000-0005-0000-0000-0000DDAB0000}"/>
    <cellStyle name="Normal 17 3 2 8" xfId="44091" xr:uid="{00000000-0005-0000-0000-0000DEAB0000}"/>
    <cellStyle name="Normal 17 3 2_Essbase BS Tax Accounts EOY" xfId="44092" xr:uid="{00000000-0005-0000-0000-0000DFAB0000}"/>
    <cellStyle name="Normal 17 3 3" xfId="44093" xr:uid="{00000000-0005-0000-0000-0000E0AB0000}"/>
    <cellStyle name="Normal 17 3 3 2" xfId="44094" xr:uid="{00000000-0005-0000-0000-0000E1AB0000}"/>
    <cellStyle name="Normal 17 3 3 2 2" xfId="44095" xr:uid="{00000000-0005-0000-0000-0000E2AB0000}"/>
    <cellStyle name="Normal 17 3 3 2 3" xfId="44096" xr:uid="{00000000-0005-0000-0000-0000E3AB0000}"/>
    <cellStyle name="Normal 17 3 3 2_Essbase BS Tax Accounts EOY" xfId="44097" xr:uid="{00000000-0005-0000-0000-0000E4AB0000}"/>
    <cellStyle name="Normal 17 3 3 3" xfId="44098" xr:uid="{00000000-0005-0000-0000-0000E5AB0000}"/>
    <cellStyle name="Normal 17 3 3 4" xfId="44099" xr:uid="{00000000-0005-0000-0000-0000E6AB0000}"/>
    <cellStyle name="Normal 17 3 3_Essbase BS Tax Accounts EOY" xfId="44100" xr:uid="{00000000-0005-0000-0000-0000E7AB0000}"/>
    <cellStyle name="Normal 17 3 4" xfId="44101" xr:uid="{00000000-0005-0000-0000-0000E8AB0000}"/>
    <cellStyle name="Normal 17 3 4 2" xfId="44102" xr:uid="{00000000-0005-0000-0000-0000E9AB0000}"/>
    <cellStyle name="Normal 17 3 4 2 2" xfId="44103" xr:uid="{00000000-0005-0000-0000-0000EAAB0000}"/>
    <cellStyle name="Normal 17 3 4 2 3" xfId="44104" xr:uid="{00000000-0005-0000-0000-0000EBAB0000}"/>
    <cellStyle name="Normal 17 3 4 2_Essbase BS Tax Accounts EOY" xfId="44105" xr:uid="{00000000-0005-0000-0000-0000ECAB0000}"/>
    <cellStyle name="Normal 17 3 4 3" xfId="44106" xr:uid="{00000000-0005-0000-0000-0000EDAB0000}"/>
    <cellStyle name="Normal 17 3 4 4" xfId="44107" xr:uid="{00000000-0005-0000-0000-0000EEAB0000}"/>
    <cellStyle name="Normal 17 3 4_Essbase BS Tax Accounts EOY" xfId="44108" xr:uid="{00000000-0005-0000-0000-0000EFAB0000}"/>
    <cellStyle name="Normal 17 3 5" xfId="44109" xr:uid="{00000000-0005-0000-0000-0000F0AB0000}"/>
    <cellStyle name="Normal 17 3 5 2" xfId="44110" xr:uid="{00000000-0005-0000-0000-0000F1AB0000}"/>
    <cellStyle name="Normal 17 3 5 2 2" xfId="44111" xr:uid="{00000000-0005-0000-0000-0000F2AB0000}"/>
    <cellStyle name="Normal 17 3 5 3" xfId="44112" xr:uid="{00000000-0005-0000-0000-0000F3AB0000}"/>
    <cellStyle name="Normal 17 3 5 4" xfId="44113" xr:uid="{00000000-0005-0000-0000-0000F4AB0000}"/>
    <cellStyle name="Normal 17 3 5_Essbase BS Tax Accounts EOY" xfId="44114" xr:uid="{00000000-0005-0000-0000-0000F5AB0000}"/>
    <cellStyle name="Normal 17 3 6" xfId="44115" xr:uid="{00000000-0005-0000-0000-0000F6AB0000}"/>
    <cellStyle name="Normal 17 3 6 2" xfId="44116" xr:uid="{00000000-0005-0000-0000-0000F7AB0000}"/>
    <cellStyle name="Normal 17 3 6 2 2" xfId="44117" xr:uid="{00000000-0005-0000-0000-0000F8AB0000}"/>
    <cellStyle name="Normal 17 3 6 3" xfId="44118" xr:uid="{00000000-0005-0000-0000-0000F9AB0000}"/>
    <cellStyle name="Normal 17 3 6 4" xfId="44119" xr:uid="{00000000-0005-0000-0000-0000FAAB0000}"/>
    <cellStyle name="Normal 17 3 6_Essbase BS Tax Accounts EOY" xfId="44120" xr:uid="{00000000-0005-0000-0000-0000FBAB0000}"/>
    <cellStyle name="Normal 17 3 7" xfId="44121" xr:uid="{00000000-0005-0000-0000-0000FCAB0000}"/>
    <cellStyle name="Normal 17 3 7 2" xfId="44122" xr:uid="{00000000-0005-0000-0000-0000FDAB0000}"/>
    <cellStyle name="Normal 17 3 7 2 2" xfId="44123" xr:uid="{00000000-0005-0000-0000-0000FEAB0000}"/>
    <cellStyle name="Normal 17 3 7 3" xfId="44124" xr:uid="{00000000-0005-0000-0000-0000FFAB0000}"/>
    <cellStyle name="Normal 17 3 7 4" xfId="44125" xr:uid="{00000000-0005-0000-0000-000000AC0000}"/>
    <cellStyle name="Normal 17 3 7_Essbase BS Tax Accounts EOY" xfId="44126" xr:uid="{00000000-0005-0000-0000-000001AC0000}"/>
    <cellStyle name="Normal 17 3 8" xfId="44127" xr:uid="{00000000-0005-0000-0000-000002AC0000}"/>
    <cellStyle name="Normal 17 3 8 2" xfId="44128" xr:uid="{00000000-0005-0000-0000-000003AC0000}"/>
    <cellStyle name="Normal 17 3 8 2 2" xfId="44129" xr:uid="{00000000-0005-0000-0000-000004AC0000}"/>
    <cellStyle name="Normal 17 3 8 3" xfId="44130" xr:uid="{00000000-0005-0000-0000-000005AC0000}"/>
    <cellStyle name="Normal 17 3 8 4" xfId="44131" xr:uid="{00000000-0005-0000-0000-000006AC0000}"/>
    <cellStyle name="Normal 17 3 8_Essbase BS Tax Accounts EOY" xfId="44132" xr:uid="{00000000-0005-0000-0000-000007AC0000}"/>
    <cellStyle name="Normal 17 3 9" xfId="44133" xr:uid="{00000000-0005-0000-0000-000008AC0000}"/>
    <cellStyle name="Normal 17 3 9 2" xfId="44134" xr:uid="{00000000-0005-0000-0000-000009AC0000}"/>
    <cellStyle name="Normal 17 3_Essbase BS Tax Accounts EOY" xfId="44135" xr:uid="{00000000-0005-0000-0000-00000AAC0000}"/>
    <cellStyle name="Normal 17 4" xfId="44136" xr:uid="{00000000-0005-0000-0000-00000BAC0000}"/>
    <cellStyle name="Normal 17 4 2" xfId="44137" xr:uid="{00000000-0005-0000-0000-00000CAC0000}"/>
    <cellStyle name="Normal 17 4 2 2" xfId="44138" xr:uid="{00000000-0005-0000-0000-00000DAC0000}"/>
    <cellStyle name="Normal 17 4 2_Essbase BS Tax Accounts EOY" xfId="44139" xr:uid="{00000000-0005-0000-0000-00000EAC0000}"/>
    <cellStyle name="Normal 17 4 3" xfId="44140" xr:uid="{00000000-0005-0000-0000-00000FAC0000}"/>
    <cellStyle name="Normal 17 4_Essbase BS Tax Accounts EOY" xfId="44141" xr:uid="{00000000-0005-0000-0000-000010AC0000}"/>
    <cellStyle name="Normal 17 5" xfId="44142" xr:uid="{00000000-0005-0000-0000-000011AC0000}"/>
    <cellStyle name="Normal 17 5 2" xfId="44143" xr:uid="{00000000-0005-0000-0000-000012AC0000}"/>
    <cellStyle name="Normal 17 5 2 2" xfId="44144" xr:uid="{00000000-0005-0000-0000-000013AC0000}"/>
    <cellStyle name="Normal 17 5 2 2 2" xfId="44145" xr:uid="{00000000-0005-0000-0000-000014AC0000}"/>
    <cellStyle name="Normal 17 5 2 2 3" xfId="44146" xr:uid="{00000000-0005-0000-0000-000015AC0000}"/>
    <cellStyle name="Normal 17 5 2 2_Essbase BS Tax Accounts EOY" xfId="44147" xr:uid="{00000000-0005-0000-0000-000016AC0000}"/>
    <cellStyle name="Normal 17 5 2 3" xfId="44148" xr:uid="{00000000-0005-0000-0000-000017AC0000}"/>
    <cellStyle name="Normal 17 5 2 4" xfId="44149" xr:uid="{00000000-0005-0000-0000-000018AC0000}"/>
    <cellStyle name="Normal 17 5 2_Essbase BS Tax Accounts EOY" xfId="44150" xr:uid="{00000000-0005-0000-0000-000019AC0000}"/>
    <cellStyle name="Normal 17 5 3" xfId="44151" xr:uid="{00000000-0005-0000-0000-00001AAC0000}"/>
    <cellStyle name="Normal 17 5 3 2" xfId="44152" xr:uid="{00000000-0005-0000-0000-00001BAC0000}"/>
    <cellStyle name="Normal 17 5 3 2 2" xfId="44153" xr:uid="{00000000-0005-0000-0000-00001CAC0000}"/>
    <cellStyle name="Normal 17 5 3 3" xfId="44154" xr:uid="{00000000-0005-0000-0000-00001DAC0000}"/>
    <cellStyle name="Normal 17 5 3 4" xfId="44155" xr:uid="{00000000-0005-0000-0000-00001EAC0000}"/>
    <cellStyle name="Normal 17 5 3_Essbase BS Tax Accounts EOY" xfId="44156" xr:uid="{00000000-0005-0000-0000-00001FAC0000}"/>
    <cellStyle name="Normal 17 5 4" xfId="44157" xr:uid="{00000000-0005-0000-0000-000020AC0000}"/>
    <cellStyle name="Normal 17 5 4 2" xfId="44158" xr:uid="{00000000-0005-0000-0000-000021AC0000}"/>
    <cellStyle name="Normal 17 5 5" xfId="44159" xr:uid="{00000000-0005-0000-0000-000022AC0000}"/>
    <cellStyle name="Normal 17 5 6" xfId="44160" xr:uid="{00000000-0005-0000-0000-000023AC0000}"/>
    <cellStyle name="Normal 17 5 7" xfId="44161" xr:uid="{00000000-0005-0000-0000-000024AC0000}"/>
    <cellStyle name="Normal 17 5_Essbase BS Tax Accounts EOY" xfId="44162" xr:uid="{00000000-0005-0000-0000-000025AC0000}"/>
    <cellStyle name="Normal 17 6" xfId="44163" xr:uid="{00000000-0005-0000-0000-000026AC0000}"/>
    <cellStyle name="Normal 17 6 2" xfId="44164" xr:uid="{00000000-0005-0000-0000-000027AC0000}"/>
    <cellStyle name="Normal 17 6 2 2" xfId="44165" xr:uid="{00000000-0005-0000-0000-000028AC0000}"/>
    <cellStyle name="Normal 17 6 2 3" xfId="44166" xr:uid="{00000000-0005-0000-0000-000029AC0000}"/>
    <cellStyle name="Normal 17 6 2_Essbase BS Tax Accounts EOY" xfId="44167" xr:uid="{00000000-0005-0000-0000-00002AAC0000}"/>
    <cellStyle name="Normal 17 6 3" xfId="44168" xr:uid="{00000000-0005-0000-0000-00002BAC0000}"/>
    <cellStyle name="Normal 17 6 4" xfId="44169" xr:uid="{00000000-0005-0000-0000-00002CAC0000}"/>
    <cellStyle name="Normal 17 6 5" xfId="44170" xr:uid="{00000000-0005-0000-0000-00002DAC0000}"/>
    <cellStyle name="Normal 17 6_Essbase BS Tax Accounts EOY" xfId="44171" xr:uid="{00000000-0005-0000-0000-00002EAC0000}"/>
    <cellStyle name="Normal 17 7" xfId="44172" xr:uid="{00000000-0005-0000-0000-00002FAC0000}"/>
    <cellStyle name="Normal 17 7 2" xfId="44173" xr:uid="{00000000-0005-0000-0000-000030AC0000}"/>
    <cellStyle name="Normal 17 7 2 2" xfId="44174" xr:uid="{00000000-0005-0000-0000-000031AC0000}"/>
    <cellStyle name="Normal 17 7 2 3" xfId="44175" xr:uid="{00000000-0005-0000-0000-000032AC0000}"/>
    <cellStyle name="Normal 17 7 2_Essbase BS Tax Accounts EOY" xfId="44176" xr:uid="{00000000-0005-0000-0000-000033AC0000}"/>
    <cellStyle name="Normal 17 7 3" xfId="44177" xr:uid="{00000000-0005-0000-0000-000034AC0000}"/>
    <cellStyle name="Normal 17 7 4" xfId="44178" xr:uid="{00000000-0005-0000-0000-000035AC0000}"/>
    <cellStyle name="Normal 17 7_Essbase BS Tax Accounts EOY" xfId="44179" xr:uid="{00000000-0005-0000-0000-000036AC0000}"/>
    <cellStyle name="Normal 17 8" xfId="44180" xr:uid="{00000000-0005-0000-0000-000037AC0000}"/>
    <cellStyle name="Normal 17 8 2" xfId="44181" xr:uid="{00000000-0005-0000-0000-000038AC0000}"/>
    <cellStyle name="Normal 17 8 2 2" xfId="44182" xr:uid="{00000000-0005-0000-0000-000039AC0000}"/>
    <cellStyle name="Normal 17 8 3" xfId="44183" xr:uid="{00000000-0005-0000-0000-00003AAC0000}"/>
    <cellStyle name="Normal 17 8 4" xfId="44184" xr:uid="{00000000-0005-0000-0000-00003BAC0000}"/>
    <cellStyle name="Normal 17 8_Essbase BS Tax Accounts EOY" xfId="44185" xr:uid="{00000000-0005-0000-0000-00003CAC0000}"/>
    <cellStyle name="Normal 17 9" xfId="44186" xr:uid="{00000000-0005-0000-0000-00003DAC0000}"/>
    <cellStyle name="Normal 17 9 2" xfId="44187" xr:uid="{00000000-0005-0000-0000-00003EAC0000}"/>
    <cellStyle name="Normal 17 9 2 2" xfId="44188" xr:uid="{00000000-0005-0000-0000-00003FAC0000}"/>
    <cellStyle name="Normal 17 9 3" xfId="44189" xr:uid="{00000000-0005-0000-0000-000040AC0000}"/>
    <cellStyle name="Normal 17 9 4" xfId="44190" xr:uid="{00000000-0005-0000-0000-000041AC0000}"/>
    <cellStyle name="Normal 17 9_Essbase BS Tax Accounts EOY" xfId="44191" xr:uid="{00000000-0005-0000-0000-000042AC0000}"/>
    <cellStyle name="Normal 17_Basis Detail" xfId="44192" xr:uid="{00000000-0005-0000-0000-000043AC0000}"/>
    <cellStyle name="Normal 170" xfId="44193" xr:uid="{00000000-0005-0000-0000-000044AC0000}"/>
    <cellStyle name="Normal 171" xfId="44194" xr:uid="{00000000-0005-0000-0000-000045AC0000}"/>
    <cellStyle name="Normal 172" xfId="44195" xr:uid="{00000000-0005-0000-0000-000046AC0000}"/>
    <cellStyle name="Normal 173" xfId="44196" xr:uid="{00000000-0005-0000-0000-000047AC0000}"/>
    <cellStyle name="Normal 174" xfId="44197" xr:uid="{00000000-0005-0000-0000-000048AC0000}"/>
    <cellStyle name="Normal 175" xfId="44198" xr:uid="{00000000-0005-0000-0000-000049AC0000}"/>
    <cellStyle name="Normal 176" xfId="44199" xr:uid="{00000000-0005-0000-0000-00004AAC0000}"/>
    <cellStyle name="Normal 177" xfId="44200" xr:uid="{00000000-0005-0000-0000-00004BAC0000}"/>
    <cellStyle name="Normal 178" xfId="44201" xr:uid="{00000000-0005-0000-0000-00004CAC0000}"/>
    <cellStyle name="Normal 179" xfId="44202" xr:uid="{00000000-0005-0000-0000-00004DAC0000}"/>
    <cellStyle name="Normal 18" xfId="234" xr:uid="{00000000-0005-0000-0000-00004EAC0000}"/>
    <cellStyle name="Normal 18 10" xfId="44203" xr:uid="{00000000-0005-0000-0000-00004FAC0000}"/>
    <cellStyle name="Normal 18 10 2" xfId="44204" xr:uid="{00000000-0005-0000-0000-000050AC0000}"/>
    <cellStyle name="Normal 18 10 2 2" xfId="44205" xr:uid="{00000000-0005-0000-0000-000051AC0000}"/>
    <cellStyle name="Normal 18 10 3" xfId="44206" xr:uid="{00000000-0005-0000-0000-000052AC0000}"/>
    <cellStyle name="Normal 18 10 4" xfId="44207" xr:uid="{00000000-0005-0000-0000-000053AC0000}"/>
    <cellStyle name="Normal 18 10_Essbase BS Tax Accounts EOY" xfId="44208" xr:uid="{00000000-0005-0000-0000-000054AC0000}"/>
    <cellStyle name="Normal 18 11" xfId="44209" xr:uid="{00000000-0005-0000-0000-000055AC0000}"/>
    <cellStyle name="Normal 18 11 2" xfId="44210" xr:uid="{00000000-0005-0000-0000-000056AC0000}"/>
    <cellStyle name="Normal 18 11 2 2" xfId="44211" xr:uid="{00000000-0005-0000-0000-000057AC0000}"/>
    <cellStyle name="Normal 18 11 3" xfId="44212" xr:uid="{00000000-0005-0000-0000-000058AC0000}"/>
    <cellStyle name="Normal 18 11 4" xfId="44213" xr:uid="{00000000-0005-0000-0000-000059AC0000}"/>
    <cellStyle name="Normal 18 11_Essbase BS Tax Accounts EOY" xfId="44214" xr:uid="{00000000-0005-0000-0000-00005AAC0000}"/>
    <cellStyle name="Normal 18 12" xfId="44215" xr:uid="{00000000-0005-0000-0000-00005BAC0000}"/>
    <cellStyle name="Normal 18 12 2" xfId="44216" xr:uid="{00000000-0005-0000-0000-00005CAC0000}"/>
    <cellStyle name="Normal 18 13" xfId="44217" xr:uid="{00000000-0005-0000-0000-00005DAC0000}"/>
    <cellStyle name="Normal 18 14" xfId="44218" xr:uid="{00000000-0005-0000-0000-00005EAC0000}"/>
    <cellStyle name="Normal 18 2" xfId="44219" xr:uid="{00000000-0005-0000-0000-00005FAC0000}"/>
    <cellStyle name="Normal 18 2 10" xfId="44220" xr:uid="{00000000-0005-0000-0000-000060AC0000}"/>
    <cellStyle name="Normal 18 2 10 2" xfId="44221" xr:uid="{00000000-0005-0000-0000-000061AC0000}"/>
    <cellStyle name="Normal 18 2 11" xfId="44222" xr:uid="{00000000-0005-0000-0000-000062AC0000}"/>
    <cellStyle name="Normal 18 2 12" xfId="44223" xr:uid="{00000000-0005-0000-0000-000063AC0000}"/>
    <cellStyle name="Normal 18 2 2" xfId="44224" xr:uid="{00000000-0005-0000-0000-000064AC0000}"/>
    <cellStyle name="Normal 18 2 2 10" xfId="44225" xr:uid="{00000000-0005-0000-0000-000065AC0000}"/>
    <cellStyle name="Normal 18 2 2 11" xfId="44226" xr:uid="{00000000-0005-0000-0000-000066AC0000}"/>
    <cellStyle name="Normal 18 2 2 2" xfId="44227" xr:uid="{00000000-0005-0000-0000-000067AC0000}"/>
    <cellStyle name="Normal 18 2 2 2 2" xfId="44228" xr:uid="{00000000-0005-0000-0000-000068AC0000}"/>
    <cellStyle name="Normal 18 2 2 2 2 2" xfId="44229" xr:uid="{00000000-0005-0000-0000-000069AC0000}"/>
    <cellStyle name="Normal 18 2 2 2 2 2 2" xfId="44230" xr:uid="{00000000-0005-0000-0000-00006AAC0000}"/>
    <cellStyle name="Normal 18 2 2 2 2 2 3" xfId="44231" xr:uid="{00000000-0005-0000-0000-00006BAC0000}"/>
    <cellStyle name="Normal 18 2 2 2 2 2_Essbase BS Tax Accounts EOY" xfId="44232" xr:uid="{00000000-0005-0000-0000-00006CAC0000}"/>
    <cellStyle name="Normal 18 2 2 2 2 3" xfId="44233" xr:uid="{00000000-0005-0000-0000-00006DAC0000}"/>
    <cellStyle name="Normal 18 2 2 2 2 4" xfId="44234" xr:uid="{00000000-0005-0000-0000-00006EAC0000}"/>
    <cellStyle name="Normal 18 2 2 2 2_Essbase BS Tax Accounts EOY" xfId="44235" xr:uid="{00000000-0005-0000-0000-00006FAC0000}"/>
    <cellStyle name="Normal 18 2 2 2 3" xfId="44236" xr:uid="{00000000-0005-0000-0000-000070AC0000}"/>
    <cellStyle name="Normal 18 2 2 2 3 2" xfId="44237" xr:uid="{00000000-0005-0000-0000-000071AC0000}"/>
    <cellStyle name="Normal 18 2 2 2 3 2 2" xfId="44238" xr:uid="{00000000-0005-0000-0000-000072AC0000}"/>
    <cellStyle name="Normal 18 2 2 2 3 3" xfId="44239" xr:uid="{00000000-0005-0000-0000-000073AC0000}"/>
    <cellStyle name="Normal 18 2 2 2 3 4" xfId="44240" xr:uid="{00000000-0005-0000-0000-000074AC0000}"/>
    <cellStyle name="Normal 18 2 2 2 3_Essbase BS Tax Accounts EOY" xfId="44241" xr:uid="{00000000-0005-0000-0000-000075AC0000}"/>
    <cellStyle name="Normal 18 2 2 2 4" xfId="44242" xr:uid="{00000000-0005-0000-0000-000076AC0000}"/>
    <cellStyle name="Normal 18 2 2 2 4 2" xfId="44243" xr:uid="{00000000-0005-0000-0000-000077AC0000}"/>
    <cellStyle name="Normal 18 2 2 2 5" xfId="44244" xr:uid="{00000000-0005-0000-0000-000078AC0000}"/>
    <cellStyle name="Normal 18 2 2 2 6" xfId="44245" xr:uid="{00000000-0005-0000-0000-000079AC0000}"/>
    <cellStyle name="Normal 18 2 2 2_Essbase BS Tax Accounts EOY" xfId="44246" xr:uid="{00000000-0005-0000-0000-00007AAC0000}"/>
    <cellStyle name="Normal 18 2 2 3" xfId="44247" xr:uid="{00000000-0005-0000-0000-00007BAC0000}"/>
    <cellStyle name="Normal 18 2 2 3 2" xfId="44248" xr:uid="{00000000-0005-0000-0000-00007CAC0000}"/>
    <cellStyle name="Normal 18 2 2 3 2 2" xfId="44249" xr:uid="{00000000-0005-0000-0000-00007DAC0000}"/>
    <cellStyle name="Normal 18 2 2 3 2 3" xfId="44250" xr:uid="{00000000-0005-0000-0000-00007EAC0000}"/>
    <cellStyle name="Normal 18 2 2 3 2_Essbase BS Tax Accounts EOY" xfId="44251" xr:uid="{00000000-0005-0000-0000-00007FAC0000}"/>
    <cellStyle name="Normal 18 2 2 3 3" xfId="44252" xr:uid="{00000000-0005-0000-0000-000080AC0000}"/>
    <cellStyle name="Normal 18 2 2 3 4" xfId="44253" xr:uid="{00000000-0005-0000-0000-000081AC0000}"/>
    <cellStyle name="Normal 18 2 2 3_Essbase BS Tax Accounts EOY" xfId="44254" xr:uid="{00000000-0005-0000-0000-000082AC0000}"/>
    <cellStyle name="Normal 18 2 2 4" xfId="44255" xr:uid="{00000000-0005-0000-0000-000083AC0000}"/>
    <cellStyle name="Normal 18 2 2 4 2" xfId="44256" xr:uid="{00000000-0005-0000-0000-000084AC0000}"/>
    <cellStyle name="Normal 18 2 2 4 2 2" xfId="44257" xr:uid="{00000000-0005-0000-0000-000085AC0000}"/>
    <cellStyle name="Normal 18 2 2 4 2 3" xfId="44258" xr:uid="{00000000-0005-0000-0000-000086AC0000}"/>
    <cellStyle name="Normal 18 2 2 4 2_Essbase BS Tax Accounts EOY" xfId="44259" xr:uid="{00000000-0005-0000-0000-000087AC0000}"/>
    <cellStyle name="Normal 18 2 2 4 3" xfId="44260" xr:uid="{00000000-0005-0000-0000-000088AC0000}"/>
    <cellStyle name="Normal 18 2 2 4 4" xfId="44261" xr:uid="{00000000-0005-0000-0000-000089AC0000}"/>
    <cellStyle name="Normal 18 2 2 4_Essbase BS Tax Accounts EOY" xfId="44262" xr:uid="{00000000-0005-0000-0000-00008AAC0000}"/>
    <cellStyle name="Normal 18 2 2 5" xfId="44263" xr:uid="{00000000-0005-0000-0000-00008BAC0000}"/>
    <cellStyle name="Normal 18 2 2 5 2" xfId="44264" xr:uid="{00000000-0005-0000-0000-00008CAC0000}"/>
    <cellStyle name="Normal 18 2 2 5 2 2" xfId="44265" xr:uid="{00000000-0005-0000-0000-00008DAC0000}"/>
    <cellStyle name="Normal 18 2 2 5 3" xfId="44266" xr:uid="{00000000-0005-0000-0000-00008EAC0000}"/>
    <cellStyle name="Normal 18 2 2 5 4" xfId="44267" xr:uid="{00000000-0005-0000-0000-00008FAC0000}"/>
    <cellStyle name="Normal 18 2 2 5_Essbase BS Tax Accounts EOY" xfId="44268" xr:uid="{00000000-0005-0000-0000-000090AC0000}"/>
    <cellStyle name="Normal 18 2 2 6" xfId="44269" xr:uid="{00000000-0005-0000-0000-000091AC0000}"/>
    <cellStyle name="Normal 18 2 2 6 2" xfId="44270" xr:uid="{00000000-0005-0000-0000-000092AC0000}"/>
    <cellStyle name="Normal 18 2 2 6 2 2" xfId="44271" xr:uid="{00000000-0005-0000-0000-000093AC0000}"/>
    <cellStyle name="Normal 18 2 2 6 3" xfId="44272" xr:uid="{00000000-0005-0000-0000-000094AC0000}"/>
    <cellStyle name="Normal 18 2 2 6 4" xfId="44273" xr:uid="{00000000-0005-0000-0000-000095AC0000}"/>
    <cellStyle name="Normal 18 2 2 6_Essbase BS Tax Accounts EOY" xfId="44274" xr:uid="{00000000-0005-0000-0000-000096AC0000}"/>
    <cellStyle name="Normal 18 2 2 7" xfId="44275" xr:uid="{00000000-0005-0000-0000-000097AC0000}"/>
    <cellStyle name="Normal 18 2 2 7 2" xfId="44276" xr:uid="{00000000-0005-0000-0000-000098AC0000}"/>
    <cellStyle name="Normal 18 2 2 7 2 2" xfId="44277" xr:uid="{00000000-0005-0000-0000-000099AC0000}"/>
    <cellStyle name="Normal 18 2 2 7 3" xfId="44278" xr:uid="{00000000-0005-0000-0000-00009AAC0000}"/>
    <cellStyle name="Normal 18 2 2 7 4" xfId="44279" xr:uid="{00000000-0005-0000-0000-00009BAC0000}"/>
    <cellStyle name="Normal 18 2 2 7_Essbase BS Tax Accounts EOY" xfId="44280" xr:uid="{00000000-0005-0000-0000-00009CAC0000}"/>
    <cellStyle name="Normal 18 2 2 8" xfId="44281" xr:uid="{00000000-0005-0000-0000-00009DAC0000}"/>
    <cellStyle name="Normal 18 2 2 8 2" xfId="44282" xr:uid="{00000000-0005-0000-0000-00009EAC0000}"/>
    <cellStyle name="Normal 18 2 2 8 2 2" xfId="44283" xr:uid="{00000000-0005-0000-0000-00009FAC0000}"/>
    <cellStyle name="Normal 18 2 2 8 3" xfId="44284" xr:uid="{00000000-0005-0000-0000-0000A0AC0000}"/>
    <cellStyle name="Normal 18 2 2 8 4" xfId="44285" xr:uid="{00000000-0005-0000-0000-0000A1AC0000}"/>
    <cellStyle name="Normal 18 2 2 8_Essbase BS Tax Accounts EOY" xfId="44286" xr:uid="{00000000-0005-0000-0000-0000A2AC0000}"/>
    <cellStyle name="Normal 18 2 2 9" xfId="44287" xr:uid="{00000000-0005-0000-0000-0000A3AC0000}"/>
    <cellStyle name="Normal 18 2 2 9 2" xfId="44288" xr:uid="{00000000-0005-0000-0000-0000A4AC0000}"/>
    <cellStyle name="Normal 18 2 2_Essbase BS Tax Accounts EOY" xfId="44289" xr:uid="{00000000-0005-0000-0000-0000A5AC0000}"/>
    <cellStyle name="Normal 18 2 3" xfId="44290" xr:uid="{00000000-0005-0000-0000-0000A6AC0000}"/>
    <cellStyle name="Normal 18 2 3 2" xfId="44291" xr:uid="{00000000-0005-0000-0000-0000A7AC0000}"/>
    <cellStyle name="Normal 18 2 3 2 2" xfId="44292" xr:uid="{00000000-0005-0000-0000-0000A8AC0000}"/>
    <cellStyle name="Normal 18 2 3 2 2 2" xfId="44293" xr:uid="{00000000-0005-0000-0000-0000A9AC0000}"/>
    <cellStyle name="Normal 18 2 3 2 2 3" xfId="44294" xr:uid="{00000000-0005-0000-0000-0000AAAC0000}"/>
    <cellStyle name="Normal 18 2 3 2 2_Essbase BS Tax Accounts EOY" xfId="44295" xr:uid="{00000000-0005-0000-0000-0000ABAC0000}"/>
    <cellStyle name="Normal 18 2 3 2 3" xfId="44296" xr:uid="{00000000-0005-0000-0000-0000ACAC0000}"/>
    <cellStyle name="Normal 18 2 3 2 4" xfId="44297" xr:uid="{00000000-0005-0000-0000-0000ADAC0000}"/>
    <cellStyle name="Normal 18 2 3 2_Essbase BS Tax Accounts EOY" xfId="44298" xr:uid="{00000000-0005-0000-0000-0000AEAC0000}"/>
    <cellStyle name="Normal 18 2 3 3" xfId="44299" xr:uid="{00000000-0005-0000-0000-0000AFAC0000}"/>
    <cellStyle name="Normal 18 2 3 3 2" xfId="44300" xr:uid="{00000000-0005-0000-0000-0000B0AC0000}"/>
    <cellStyle name="Normal 18 2 3 3 2 2" xfId="44301" xr:uid="{00000000-0005-0000-0000-0000B1AC0000}"/>
    <cellStyle name="Normal 18 2 3 3 3" xfId="44302" xr:uid="{00000000-0005-0000-0000-0000B2AC0000}"/>
    <cellStyle name="Normal 18 2 3 3 4" xfId="44303" xr:uid="{00000000-0005-0000-0000-0000B3AC0000}"/>
    <cellStyle name="Normal 18 2 3 3_Essbase BS Tax Accounts EOY" xfId="44304" xr:uid="{00000000-0005-0000-0000-0000B4AC0000}"/>
    <cellStyle name="Normal 18 2 3 4" xfId="44305" xr:uid="{00000000-0005-0000-0000-0000B5AC0000}"/>
    <cellStyle name="Normal 18 2 3 4 2" xfId="44306" xr:uid="{00000000-0005-0000-0000-0000B6AC0000}"/>
    <cellStyle name="Normal 18 2 3 5" xfId="44307" xr:uid="{00000000-0005-0000-0000-0000B7AC0000}"/>
    <cellStyle name="Normal 18 2 3 6" xfId="44308" xr:uid="{00000000-0005-0000-0000-0000B8AC0000}"/>
    <cellStyle name="Normal 18 2 3 7" xfId="44309" xr:uid="{00000000-0005-0000-0000-0000B9AC0000}"/>
    <cellStyle name="Normal 18 2 3_Essbase BS Tax Accounts EOY" xfId="44310" xr:uid="{00000000-0005-0000-0000-0000BAAC0000}"/>
    <cellStyle name="Normal 18 2 4" xfId="44311" xr:uid="{00000000-0005-0000-0000-0000BBAC0000}"/>
    <cellStyle name="Normal 18 2 4 2" xfId="44312" xr:uid="{00000000-0005-0000-0000-0000BCAC0000}"/>
    <cellStyle name="Normal 18 2 4 2 2" xfId="44313" xr:uid="{00000000-0005-0000-0000-0000BDAC0000}"/>
    <cellStyle name="Normal 18 2 4 2 3" xfId="44314" xr:uid="{00000000-0005-0000-0000-0000BEAC0000}"/>
    <cellStyle name="Normal 18 2 4 2_Essbase BS Tax Accounts EOY" xfId="44315" xr:uid="{00000000-0005-0000-0000-0000BFAC0000}"/>
    <cellStyle name="Normal 18 2 4 3" xfId="44316" xr:uid="{00000000-0005-0000-0000-0000C0AC0000}"/>
    <cellStyle name="Normal 18 2 4 4" xfId="44317" xr:uid="{00000000-0005-0000-0000-0000C1AC0000}"/>
    <cellStyle name="Normal 18 2 4_Essbase BS Tax Accounts EOY" xfId="44318" xr:uid="{00000000-0005-0000-0000-0000C2AC0000}"/>
    <cellStyle name="Normal 18 2 5" xfId="44319" xr:uid="{00000000-0005-0000-0000-0000C3AC0000}"/>
    <cellStyle name="Normal 18 2 5 2" xfId="44320" xr:uid="{00000000-0005-0000-0000-0000C4AC0000}"/>
    <cellStyle name="Normal 18 2 5 2 2" xfId="44321" xr:uid="{00000000-0005-0000-0000-0000C5AC0000}"/>
    <cellStyle name="Normal 18 2 5 2 3" xfId="44322" xr:uid="{00000000-0005-0000-0000-0000C6AC0000}"/>
    <cellStyle name="Normal 18 2 5 2_Essbase BS Tax Accounts EOY" xfId="44323" xr:uid="{00000000-0005-0000-0000-0000C7AC0000}"/>
    <cellStyle name="Normal 18 2 5 3" xfId="44324" xr:uid="{00000000-0005-0000-0000-0000C8AC0000}"/>
    <cellStyle name="Normal 18 2 5 4" xfId="44325" xr:uid="{00000000-0005-0000-0000-0000C9AC0000}"/>
    <cellStyle name="Normal 18 2 5_Essbase BS Tax Accounts EOY" xfId="44326" xr:uid="{00000000-0005-0000-0000-0000CAAC0000}"/>
    <cellStyle name="Normal 18 2 6" xfId="44327" xr:uid="{00000000-0005-0000-0000-0000CBAC0000}"/>
    <cellStyle name="Normal 18 2 6 2" xfId="44328" xr:uid="{00000000-0005-0000-0000-0000CCAC0000}"/>
    <cellStyle name="Normal 18 2 6 2 2" xfId="44329" xr:uid="{00000000-0005-0000-0000-0000CDAC0000}"/>
    <cellStyle name="Normal 18 2 6 3" xfId="44330" xr:uid="{00000000-0005-0000-0000-0000CEAC0000}"/>
    <cellStyle name="Normal 18 2 6 4" xfId="44331" xr:uid="{00000000-0005-0000-0000-0000CFAC0000}"/>
    <cellStyle name="Normal 18 2 6_Essbase BS Tax Accounts EOY" xfId="44332" xr:uid="{00000000-0005-0000-0000-0000D0AC0000}"/>
    <cellStyle name="Normal 18 2 7" xfId="44333" xr:uid="{00000000-0005-0000-0000-0000D1AC0000}"/>
    <cellStyle name="Normal 18 2 7 2" xfId="44334" xr:uid="{00000000-0005-0000-0000-0000D2AC0000}"/>
    <cellStyle name="Normal 18 2 7 2 2" xfId="44335" xr:uid="{00000000-0005-0000-0000-0000D3AC0000}"/>
    <cellStyle name="Normal 18 2 7 3" xfId="44336" xr:uid="{00000000-0005-0000-0000-0000D4AC0000}"/>
    <cellStyle name="Normal 18 2 7 4" xfId="44337" xr:uid="{00000000-0005-0000-0000-0000D5AC0000}"/>
    <cellStyle name="Normal 18 2 7_Essbase BS Tax Accounts EOY" xfId="44338" xr:uid="{00000000-0005-0000-0000-0000D6AC0000}"/>
    <cellStyle name="Normal 18 2 8" xfId="44339" xr:uid="{00000000-0005-0000-0000-0000D7AC0000}"/>
    <cellStyle name="Normal 18 2 8 2" xfId="44340" xr:uid="{00000000-0005-0000-0000-0000D8AC0000}"/>
    <cellStyle name="Normal 18 2 8 2 2" xfId="44341" xr:uid="{00000000-0005-0000-0000-0000D9AC0000}"/>
    <cellStyle name="Normal 18 2 8 3" xfId="44342" xr:uid="{00000000-0005-0000-0000-0000DAAC0000}"/>
    <cellStyle name="Normal 18 2 8 4" xfId="44343" xr:uid="{00000000-0005-0000-0000-0000DBAC0000}"/>
    <cellStyle name="Normal 18 2 8_Essbase BS Tax Accounts EOY" xfId="44344" xr:uid="{00000000-0005-0000-0000-0000DCAC0000}"/>
    <cellStyle name="Normal 18 2 9" xfId="44345" xr:uid="{00000000-0005-0000-0000-0000DDAC0000}"/>
    <cellStyle name="Normal 18 2 9 2" xfId="44346" xr:uid="{00000000-0005-0000-0000-0000DEAC0000}"/>
    <cellStyle name="Normal 18 2 9 2 2" xfId="44347" xr:uid="{00000000-0005-0000-0000-0000DFAC0000}"/>
    <cellStyle name="Normal 18 2 9 3" xfId="44348" xr:uid="{00000000-0005-0000-0000-0000E0AC0000}"/>
    <cellStyle name="Normal 18 2 9 4" xfId="44349" xr:uid="{00000000-0005-0000-0000-0000E1AC0000}"/>
    <cellStyle name="Normal 18 2 9_Essbase BS Tax Accounts EOY" xfId="44350" xr:uid="{00000000-0005-0000-0000-0000E2AC0000}"/>
    <cellStyle name="Normal 18 2_Basis Detail" xfId="44351" xr:uid="{00000000-0005-0000-0000-0000E3AC0000}"/>
    <cellStyle name="Normal 18 3" xfId="44352" xr:uid="{00000000-0005-0000-0000-0000E4AC0000}"/>
    <cellStyle name="Normal 18 3 10" xfId="44353" xr:uid="{00000000-0005-0000-0000-0000E5AC0000}"/>
    <cellStyle name="Normal 18 3 11" xfId="44354" xr:uid="{00000000-0005-0000-0000-0000E6AC0000}"/>
    <cellStyle name="Normal 18 3 12" xfId="44355" xr:uid="{00000000-0005-0000-0000-0000E7AC0000}"/>
    <cellStyle name="Normal 18 3 13" xfId="44356" xr:uid="{00000000-0005-0000-0000-0000E8AC0000}"/>
    <cellStyle name="Normal 18 3 2" xfId="44357" xr:uid="{00000000-0005-0000-0000-0000E9AC0000}"/>
    <cellStyle name="Normal 18 3 2 2" xfId="44358" xr:uid="{00000000-0005-0000-0000-0000EAAC0000}"/>
    <cellStyle name="Normal 18 3 2 2 2" xfId="44359" xr:uid="{00000000-0005-0000-0000-0000EBAC0000}"/>
    <cellStyle name="Normal 18 3 2 2 2 2" xfId="44360" xr:uid="{00000000-0005-0000-0000-0000ECAC0000}"/>
    <cellStyle name="Normal 18 3 2 2 2 3" xfId="44361" xr:uid="{00000000-0005-0000-0000-0000EDAC0000}"/>
    <cellStyle name="Normal 18 3 2 2 2_Essbase BS Tax Accounts EOY" xfId="44362" xr:uid="{00000000-0005-0000-0000-0000EEAC0000}"/>
    <cellStyle name="Normal 18 3 2 2 3" xfId="44363" xr:uid="{00000000-0005-0000-0000-0000EFAC0000}"/>
    <cellStyle name="Normal 18 3 2 2 4" xfId="44364" xr:uid="{00000000-0005-0000-0000-0000F0AC0000}"/>
    <cellStyle name="Normal 18 3 2 2_Essbase BS Tax Accounts EOY" xfId="44365" xr:uid="{00000000-0005-0000-0000-0000F1AC0000}"/>
    <cellStyle name="Normal 18 3 2 3" xfId="44366" xr:uid="{00000000-0005-0000-0000-0000F2AC0000}"/>
    <cellStyle name="Normal 18 3 2 3 2" xfId="44367" xr:uid="{00000000-0005-0000-0000-0000F3AC0000}"/>
    <cellStyle name="Normal 18 3 2 3 2 2" xfId="44368" xr:uid="{00000000-0005-0000-0000-0000F4AC0000}"/>
    <cellStyle name="Normal 18 3 2 3 3" xfId="44369" xr:uid="{00000000-0005-0000-0000-0000F5AC0000}"/>
    <cellStyle name="Normal 18 3 2 3 4" xfId="44370" xr:uid="{00000000-0005-0000-0000-0000F6AC0000}"/>
    <cellStyle name="Normal 18 3 2 3_Essbase BS Tax Accounts EOY" xfId="44371" xr:uid="{00000000-0005-0000-0000-0000F7AC0000}"/>
    <cellStyle name="Normal 18 3 2 4" xfId="44372" xr:uid="{00000000-0005-0000-0000-0000F8AC0000}"/>
    <cellStyle name="Normal 18 3 2 4 2" xfId="44373" xr:uid="{00000000-0005-0000-0000-0000F9AC0000}"/>
    <cellStyle name="Normal 18 3 2 5" xfId="44374" xr:uid="{00000000-0005-0000-0000-0000FAAC0000}"/>
    <cellStyle name="Normal 18 3 2 6" xfId="44375" xr:uid="{00000000-0005-0000-0000-0000FBAC0000}"/>
    <cellStyle name="Normal 18 3 2_Essbase BS Tax Accounts EOY" xfId="44376" xr:uid="{00000000-0005-0000-0000-0000FCAC0000}"/>
    <cellStyle name="Normal 18 3 3" xfId="44377" xr:uid="{00000000-0005-0000-0000-0000FDAC0000}"/>
    <cellStyle name="Normal 18 3 3 2" xfId="44378" xr:uid="{00000000-0005-0000-0000-0000FEAC0000}"/>
    <cellStyle name="Normal 18 3 3 2 2" xfId="44379" xr:uid="{00000000-0005-0000-0000-0000FFAC0000}"/>
    <cellStyle name="Normal 18 3 3 2 3" xfId="44380" xr:uid="{00000000-0005-0000-0000-000000AD0000}"/>
    <cellStyle name="Normal 18 3 3 2_Essbase BS Tax Accounts EOY" xfId="44381" xr:uid="{00000000-0005-0000-0000-000001AD0000}"/>
    <cellStyle name="Normal 18 3 3 3" xfId="44382" xr:uid="{00000000-0005-0000-0000-000002AD0000}"/>
    <cellStyle name="Normal 18 3 3 4" xfId="44383" xr:uid="{00000000-0005-0000-0000-000003AD0000}"/>
    <cellStyle name="Normal 18 3 3_Essbase BS Tax Accounts EOY" xfId="44384" xr:uid="{00000000-0005-0000-0000-000004AD0000}"/>
    <cellStyle name="Normal 18 3 4" xfId="44385" xr:uid="{00000000-0005-0000-0000-000005AD0000}"/>
    <cellStyle name="Normal 18 3 4 2" xfId="44386" xr:uid="{00000000-0005-0000-0000-000006AD0000}"/>
    <cellStyle name="Normal 18 3 4 2 2" xfId="44387" xr:uid="{00000000-0005-0000-0000-000007AD0000}"/>
    <cellStyle name="Normal 18 3 4 2 3" xfId="44388" xr:uid="{00000000-0005-0000-0000-000008AD0000}"/>
    <cellStyle name="Normal 18 3 4 2_Essbase BS Tax Accounts EOY" xfId="44389" xr:uid="{00000000-0005-0000-0000-000009AD0000}"/>
    <cellStyle name="Normal 18 3 4 3" xfId="44390" xr:uid="{00000000-0005-0000-0000-00000AAD0000}"/>
    <cellStyle name="Normal 18 3 4 4" xfId="44391" xr:uid="{00000000-0005-0000-0000-00000BAD0000}"/>
    <cellStyle name="Normal 18 3 4_Essbase BS Tax Accounts EOY" xfId="44392" xr:uid="{00000000-0005-0000-0000-00000CAD0000}"/>
    <cellStyle name="Normal 18 3 5" xfId="44393" xr:uid="{00000000-0005-0000-0000-00000DAD0000}"/>
    <cellStyle name="Normal 18 3 5 2" xfId="44394" xr:uid="{00000000-0005-0000-0000-00000EAD0000}"/>
    <cellStyle name="Normal 18 3 5 2 2" xfId="44395" xr:uid="{00000000-0005-0000-0000-00000FAD0000}"/>
    <cellStyle name="Normal 18 3 5 3" xfId="44396" xr:uid="{00000000-0005-0000-0000-000010AD0000}"/>
    <cellStyle name="Normal 18 3 5 4" xfId="44397" xr:uid="{00000000-0005-0000-0000-000011AD0000}"/>
    <cellStyle name="Normal 18 3 6" xfId="44398" xr:uid="{00000000-0005-0000-0000-000012AD0000}"/>
    <cellStyle name="Normal 18 3 6 2" xfId="44399" xr:uid="{00000000-0005-0000-0000-000013AD0000}"/>
    <cellStyle name="Normal 18 3 6 2 2" xfId="44400" xr:uid="{00000000-0005-0000-0000-000014AD0000}"/>
    <cellStyle name="Normal 18 3 6 3" xfId="44401" xr:uid="{00000000-0005-0000-0000-000015AD0000}"/>
    <cellStyle name="Normal 18 3 6 4" xfId="44402" xr:uid="{00000000-0005-0000-0000-000016AD0000}"/>
    <cellStyle name="Normal 18 3 6_Essbase BS Tax Accounts EOY" xfId="44403" xr:uid="{00000000-0005-0000-0000-000017AD0000}"/>
    <cellStyle name="Normal 18 3 7" xfId="44404" xr:uid="{00000000-0005-0000-0000-000018AD0000}"/>
    <cellStyle name="Normal 18 3 7 2" xfId="44405" xr:uid="{00000000-0005-0000-0000-000019AD0000}"/>
    <cellStyle name="Normal 18 3 7 2 2" xfId="44406" xr:uid="{00000000-0005-0000-0000-00001AAD0000}"/>
    <cellStyle name="Normal 18 3 7 3" xfId="44407" xr:uid="{00000000-0005-0000-0000-00001BAD0000}"/>
    <cellStyle name="Normal 18 3 7 4" xfId="44408" xr:uid="{00000000-0005-0000-0000-00001CAD0000}"/>
    <cellStyle name="Normal 18 3 7_Essbase BS Tax Accounts EOY" xfId="44409" xr:uid="{00000000-0005-0000-0000-00001DAD0000}"/>
    <cellStyle name="Normal 18 3 8" xfId="44410" xr:uid="{00000000-0005-0000-0000-00001EAD0000}"/>
    <cellStyle name="Normal 18 3 8 2" xfId="44411" xr:uid="{00000000-0005-0000-0000-00001FAD0000}"/>
    <cellStyle name="Normal 18 3 8 2 2" xfId="44412" xr:uid="{00000000-0005-0000-0000-000020AD0000}"/>
    <cellStyle name="Normal 18 3 8 3" xfId="44413" xr:uid="{00000000-0005-0000-0000-000021AD0000}"/>
    <cellStyle name="Normal 18 3 8 4" xfId="44414" xr:uid="{00000000-0005-0000-0000-000022AD0000}"/>
    <cellStyle name="Normal 18 3 8_Essbase BS Tax Accounts EOY" xfId="44415" xr:uid="{00000000-0005-0000-0000-000023AD0000}"/>
    <cellStyle name="Normal 18 3 9" xfId="44416" xr:uid="{00000000-0005-0000-0000-000024AD0000}"/>
    <cellStyle name="Normal 18 3 9 2" xfId="44417" xr:uid="{00000000-0005-0000-0000-000025AD0000}"/>
    <cellStyle name="Normal 18 3 9 3" xfId="44418" xr:uid="{00000000-0005-0000-0000-000026AD0000}"/>
    <cellStyle name="Normal 18 3 9_Essbase BS Tax Accounts EOY" xfId="44419" xr:uid="{00000000-0005-0000-0000-000027AD0000}"/>
    <cellStyle name="Normal 18 4" xfId="44420" xr:uid="{00000000-0005-0000-0000-000028AD0000}"/>
    <cellStyle name="Normal 18 4 2" xfId="44421" xr:uid="{00000000-0005-0000-0000-000029AD0000}"/>
    <cellStyle name="Normal 18 4 2 2" xfId="44422" xr:uid="{00000000-0005-0000-0000-00002AAD0000}"/>
    <cellStyle name="Normal 18 4 2_Essbase BS Tax Accounts EOY" xfId="44423" xr:uid="{00000000-0005-0000-0000-00002BAD0000}"/>
    <cellStyle name="Normal 18 4 3" xfId="44424" xr:uid="{00000000-0005-0000-0000-00002CAD0000}"/>
    <cellStyle name="Normal 18 4 3 2" xfId="44425" xr:uid="{00000000-0005-0000-0000-00002DAD0000}"/>
    <cellStyle name="Normal 18 4 3_Essbase BS Tax Accounts EOY" xfId="44426" xr:uid="{00000000-0005-0000-0000-00002EAD0000}"/>
    <cellStyle name="Normal 18 4 4" xfId="44427" xr:uid="{00000000-0005-0000-0000-00002FAD0000}"/>
    <cellStyle name="Normal 18 4 5" xfId="44428" xr:uid="{00000000-0005-0000-0000-000030AD0000}"/>
    <cellStyle name="Normal 18 4_Essbase BS Tax Accounts EOY" xfId="44429" xr:uid="{00000000-0005-0000-0000-000031AD0000}"/>
    <cellStyle name="Normal 18 5" xfId="44430" xr:uid="{00000000-0005-0000-0000-000032AD0000}"/>
    <cellStyle name="Normal 18 5 2" xfId="44431" xr:uid="{00000000-0005-0000-0000-000033AD0000}"/>
    <cellStyle name="Normal 18 5 2 2" xfId="44432" xr:uid="{00000000-0005-0000-0000-000034AD0000}"/>
    <cellStyle name="Normal 18 5 2 2 2" xfId="44433" xr:uid="{00000000-0005-0000-0000-000035AD0000}"/>
    <cellStyle name="Normal 18 5 2 2 3" xfId="44434" xr:uid="{00000000-0005-0000-0000-000036AD0000}"/>
    <cellStyle name="Normal 18 5 2 2_Essbase BS Tax Accounts EOY" xfId="44435" xr:uid="{00000000-0005-0000-0000-000037AD0000}"/>
    <cellStyle name="Normal 18 5 2 3" xfId="44436" xr:uid="{00000000-0005-0000-0000-000038AD0000}"/>
    <cellStyle name="Normal 18 5 2 4" xfId="44437" xr:uid="{00000000-0005-0000-0000-000039AD0000}"/>
    <cellStyle name="Normal 18 5 2_Essbase BS Tax Accounts EOY" xfId="44438" xr:uid="{00000000-0005-0000-0000-00003AAD0000}"/>
    <cellStyle name="Normal 18 5 3" xfId="44439" xr:uid="{00000000-0005-0000-0000-00003BAD0000}"/>
    <cellStyle name="Normal 18 5 3 2" xfId="44440" xr:uid="{00000000-0005-0000-0000-00003CAD0000}"/>
    <cellStyle name="Normal 18 5 3 2 2" xfId="44441" xr:uid="{00000000-0005-0000-0000-00003DAD0000}"/>
    <cellStyle name="Normal 18 5 3 3" xfId="44442" xr:uid="{00000000-0005-0000-0000-00003EAD0000}"/>
    <cellStyle name="Normal 18 5 3 4" xfId="44443" xr:uid="{00000000-0005-0000-0000-00003FAD0000}"/>
    <cellStyle name="Normal 18 5 3_Essbase BS Tax Accounts EOY" xfId="44444" xr:uid="{00000000-0005-0000-0000-000040AD0000}"/>
    <cellStyle name="Normal 18 5 4" xfId="44445" xr:uid="{00000000-0005-0000-0000-000041AD0000}"/>
    <cellStyle name="Normal 18 5 4 2" xfId="44446" xr:uid="{00000000-0005-0000-0000-000042AD0000}"/>
    <cellStyle name="Normal 18 5 5" xfId="44447" xr:uid="{00000000-0005-0000-0000-000043AD0000}"/>
    <cellStyle name="Normal 18 5 6" xfId="44448" xr:uid="{00000000-0005-0000-0000-000044AD0000}"/>
    <cellStyle name="Normal 18 5 7" xfId="44449" xr:uid="{00000000-0005-0000-0000-000045AD0000}"/>
    <cellStyle name="Normal 18 5_Essbase BS Tax Accounts EOY" xfId="44450" xr:uid="{00000000-0005-0000-0000-000046AD0000}"/>
    <cellStyle name="Normal 18 6" xfId="44451" xr:uid="{00000000-0005-0000-0000-000047AD0000}"/>
    <cellStyle name="Normal 18 6 2" xfId="44452" xr:uid="{00000000-0005-0000-0000-000048AD0000}"/>
    <cellStyle name="Normal 18 6 2 2" xfId="44453" xr:uid="{00000000-0005-0000-0000-000049AD0000}"/>
    <cellStyle name="Normal 18 6 2 3" xfId="44454" xr:uid="{00000000-0005-0000-0000-00004AAD0000}"/>
    <cellStyle name="Normal 18 6 2_Essbase BS Tax Accounts EOY" xfId="44455" xr:uid="{00000000-0005-0000-0000-00004BAD0000}"/>
    <cellStyle name="Normal 18 6 3" xfId="44456" xr:uid="{00000000-0005-0000-0000-00004CAD0000}"/>
    <cellStyle name="Normal 18 6 4" xfId="44457" xr:uid="{00000000-0005-0000-0000-00004DAD0000}"/>
    <cellStyle name="Normal 18 6 5" xfId="44458" xr:uid="{00000000-0005-0000-0000-00004EAD0000}"/>
    <cellStyle name="Normal 18 6_Essbase BS Tax Accounts EOY" xfId="44459" xr:uid="{00000000-0005-0000-0000-00004FAD0000}"/>
    <cellStyle name="Normal 18 7" xfId="44460" xr:uid="{00000000-0005-0000-0000-000050AD0000}"/>
    <cellStyle name="Normal 18 7 2" xfId="44461" xr:uid="{00000000-0005-0000-0000-000051AD0000}"/>
    <cellStyle name="Normal 18 7 2 2" xfId="44462" xr:uid="{00000000-0005-0000-0000-000052AD0000}"/>
    <cellStyle name="Normal 18 7 2 3" xfId="44463" xr:uid="{00000000-0005-0000-0000-000053AD0000}"/>
    <cellStyle name="Normal 18 7 2_Essbase BS Tax Accounts EOY" xfId="44464" xr:uid="{00000000-0005-0000-0000-000054AD0000}"/>
    <cellStyle name="Normal 18 7 3" xfId="44465" xr:uid="{00000000-0005-0000-0000-000055AD0000}"/>
    <cellStyle name="Normal 18 7 4" xfId="44466" xr:uid="{00000000-0005-0000-0000-000056AD0000}"/>
    <cellStyle name="Normal 18 7_Essbase BS Tax Accounts EOY" xfId="44467" xr:uid="{00000000-0005-0000-0000-000057AD0000}"/>
    <cellStyle name="Normal 18 8" xfId="44468" xr:uid="{00000000-0005-0000-0000-000058AD0000}"/>
    <cellStyle name="Normal 18 8 2" xfId="44469" xr:uid="{00000000-0005-0000-0000-000059AD0000}"/>
    <cellStyle name="Normal 18 8 2 2" xfId="44470" xr:uid="{00000000-0005-0000-0000-00005AAD0000}"/>
    <cellStyle name="Normal 18 8 3" xfId="44471" xr:uid="{00000000-0005-0000-0000-00005BAD0000}"/>
    <cellStyle name="Normal 18 8 4" xfId="44472" xr:uid="{00000000-0005-0000-0000-00005CAD0000}"/>
    <cellStyle name="Normal 18 8_Essbase BS Tax Accounts EOY" xfId="44473" xr:uid="{00000000-0005-0000-0000-00005DAD0000}"/>
    <cellStyle name="Normal 18 9" xfId="44474" xr:uid="{00000000-0005-0000-0000-00005EAD0000}"/>
    <cellStyle name="Normal 18 9 2" xfId="44475" xr:uid="{00000000-0005-0000-0000-00005FAD0000}"/>
    <cellStyle name="Normal 18 9 2 2" xfId="44476" xr:uid="{00000000-0005-0000-0000-000060AD0000}"/>
    <cellStyle name="Normal 18 9 3" xfId="44477" xr:uid="{00000000-0005-0000-0000-000061AD0000}"/>
    <cellStyle name="Normal 18 9 4" xfId="44478" xr:uid="{00000000-0005-0000-0000-000062AD0000}"/>
    <cellStyle name="Normal 18 9_Essbase BS Tax Accounts EOY" xfId="44479" xr:uid="{00000000-0005-0000-0000-000063AD0000}"/>
    <cellStyle name="Normal 18_Basis Detail" xfId="44480" xr:uid="{00000000-0005-0000-0000-000064AD0000}"/>
    <cellStyle name="Normal 180" xfId="44481" xr:uid="{00000000-0005-0000-0000-000065AD0000}"/>
    <cellStyle name="Normal 181" xfId="44482" xr:uid="{00000000-0005-0000-0000-000066AD0000}"/>
    <cellStyle name="Normal 182" xfId="337" xr:uid="{00000000-0005-0000-0000-000067AD0000}"/>
    <cellStyle name="Normal 182 2" xfId="44483" xr:uid="{00000000-0005-0000-0000-000068AD0000}"/>
    <cellStyle name="Normal 182 3" xfId="44484" xr:uid="{00000000-0005-0000-0000-000069AD0000}"/>
    <cellStyle name="Normal 183" xfId="44485" xr:uid="{00000000-0005-0000-0000-00006AAD0000}"/>
    <cellStyle name="Normal 184" xfId="44486" xr:uid="{00000000-0005-0000-0000-00006BAD0000}"/>
    <cellStyle name="Normal 185" xfId="44487" xr:uid="{00000000-0005-0000-0000-00006CAD0000}"/>
    <cellStyle name="Normal 186" xfId="44488" xr:uid="{00000000-0005-0000-0000-00006DAD0000}"/>
    <cellStyle name="Normal 187" xfId="44489" xr:uid="{00000000-0005-0000-0000-00006EAD0000}"/>
    <cellStyle name="Normal 188" xfId="44490" xr:uid="{00000000-0005-0000-0000-00006FAD0000}"/>
    <cellStyle name="Normal 189" xfId="44491" xr:uid="{00000000-0005-0000-0000-000070AD0000}"/>
    <cellStyle name="Normal 19" xfId="235" xr:uid="{00000000-0005-0000-0000-000071AD0000}"/>
    <cellStyle name="Normal 19 10" xfId="44492" xr:uid="{00000000-0005-0000-0000-000072AD0000}"/>
    <cellStyle name="Normal 19 11" xfId="44493" xr:uid="{00000000-0005-0000-0000-000073AD0000}"/>
    <cellStyle name="Normal 19 2" xfId="44494" xr:uid="{00000000-0005-0000-0000-000074AD0000}"/>
    <cellStyle name="Normal 19 2 2" xfId="44495" xr:uid="{00000000-0005-0000-0000-000075AD0000}"/>
    <cellStyle name="Normal 19 2 2 2" xfId="44496" xr:uid="{00000000-0005-0000-0000-000076AD0000}"/>
    <cellStyle name="Normal 19 2 2_Essbase BS Tax Accounts EOY" xfId="44497" xr:uid="{00000000-0005-0000-0000-000077AD0000}"/>
    <cellStyle name="Normal 19 2 3" xfId="44498" xr:uid="{00000000-0005-0000-0000-000078AD0000}"/>
    <cellStyle name="Normal 19 2 3 2" xfId="44499" xr:uid="{00000000-0005-0000-0000-000079AD0000}"/>
    <cellStyle name="Normal 19 2 3 2 2" xfId="44500" xr:uid="{00000000-0005-0000-0000-00007AAD0000}"/>
    <cellStyle name="Normal 19 2 3 2_Essbase BS Tax Accounts EOY" xfId="44501" xr:uid="{00000000-0005-0000-0000-00007BAD0000}"/>
    <cellStyle name="Normal 19 2 3 3" xfId="44502" xr:uid="{00000000-0005-0000-0000-00007CAD0000}"/>
    <cellStyle name="Normal 19 2 3_Essbase BS Tax Accounts EOY" xfId="44503" xr:uid="{00000000-0005-0000-0000-00007DAD0000}"/>
    <cellStyle name="Normal 19 2 4" xfId="44504" xr:uid="{00000000-0005-0000-0000-00007EAD0000}"/>
    <cellStyle name="Normal 19 2 5" xfId="44505" xr:uid="{00000000-0005-0000-0000-00007FAD0000}"/>
    <cellStyle name="Normal 19 2_Essbase BS Tax Accounts EOY" xfId="44506" xr:uid="{00000000-0005-0000-0000-000080AD0000}"/>
    <cellStyle name="Normal 19 3" xfId="44507" xr:uid="{00000000-0005-0000-0000-000081AD0000}"/>
    <cellStyle name="Normal 19 3 2" xfId="44508" xr:uid="{00000000-0005-0000-0000-000082AD0000}"/>
    <cellStyle name="Normal 19 3 2 2" xfId="44509" xr:uid="{00000000-0005-0000-0000-000083AD0000}"/>
    <cellStyle name="Normal 19 3 2_Essbase BS Tax Accounts EOY" xfId="44510" xr:uid="{00000000-0005-0000-0000-000084AD0000}"/>
    <cellStyle name="Normal 19 3 3" xfId="44511" xr:uid="{00000000-0005-0000-0000-000085AD0000}"/>
    <cellStyle name="Normal 19 3 3 2" xfId="44512" xr:uid="{00000000-0005-0000-0000-000086AD0000}"/>
    <cellStyle name="Normal 19 3 3 2 2" xfId="44513" xr:uid="{00000000-0005-0000-0000-000087AD0000}"/>
    <cellStyle name="Normal 19 3 3 2_Essbase BS Tax Accounts EOY" xfId="44514" xr:uid="{00000000-0005-0000-0000-000088AD0000}"/>
    <cellStyle name="Normal 19 3 3 3" xfId="44515" xr:uid="{00000000-0005-0000-0000-000089AD0000}"/>
    <cellStyle name="Normal 19 3 3_Essbase BS Tax Accounts EOY" xfId="44516" xr:uid="{00000000-0005-0000-0000-00008AAD0000}"/>
    <cellStyle name="Normal 19 3 4" xfId="44517" xr:uid="{00000000-0005-0000-0000-00008BAD0000}"/>
    <cellStyle name="Normal 19 3 5" xfId="44518" xr:uid="{00000000-0005-0000-0000-00008CAD0000}"/>
    <cellStyle name="Normal 19 3 6" xfId="44519" xr:uid="{00000000-0005-0000-0000-00008DAD0000}"/>
    <cellStyle name="Normal 19 3 7" xfId="44520" xr:uid="{00000000-0005-0000-0000-00008EAD0000}"/>
    <cellStyle name="Normal 19 4" xfId="44521" xr:uid="{00000000-0005-0000-0000-00008FAD0000}"/>
    <cellStyle name="Normal 19 4 2" xfId="44522" xr:uid="{00000000-0005-0000-0000-000090AD0000}"/>
    <cellStyle name="Normal 19 4 2 2" xfId="44523" xr:uid="{00000000-0005-0000-0000-000091AD0000}"/>
    <cellStyle name="Normal 19 4 2 2 2" xfId="44524" xr:uid="{00000000-0005-0000-0000-000092AD0000}"/>
    <cellStyle name="Normal 19 4 2 2 2 2" xfId="44525" xr:uid="{00000000-0005-0000-0000-000093AD0000}"/>
    <cellStyle name="Normal 19 4 2 2 2 3" xfId="44526" xr:uid="{00000000-0005-0000-0000-000094AD0000}"/>
    <cellStyle name="Normal 19 4 2 2 2_Essbase BS Tax Accounts EOY" xfId="44527" xr:uid="{00000000-0005-0000-0000-000095AD0000}"/>
    <cellStyle name="Normal 19 4 2 2 3" xfId="44528" xr:uid="{00000000-0005-0000-0000-000096AD0000}"/>
    <cellStyle name="Normal 19 4 2 2 4" xfId="44529" xr:uid="{00000000-0005-0000-0000-000097AD0000}"/>
    <cellStyle name="Normal 19 4 2 2_Essbase BS Tax Accounts EOY" xfId="44530" xr:uid="{00000000-0005-0000-0000-000098AD0000}"/>
    <cellStyle name="Normal 19 4 2 3" xfId="44531" xr:uid="{00000000-0005-0000-0000-000099AD0000}"/>
    <cellStyle name="Normal 19 4 2 3 2" xfId="44532" xr:uid="{00000000-0005-0000-0000-00009AAD0000}"/>
    <cellStyle name="Normal 19 4 2 3 3" xfId="44533" xr:uid="{00000000-0005-0000-0000-00009BAD0000}"/>
    <cellStyle name="Normal 19 4 2 3_Essbase BS Tax Accounts EOY" xfId="44534" xr:uid="{00000000-0005-0000-0000-00009CAD0000}"/>
    <cellStyle name="Normal 19 4 2 4" xfId="44535" xr:uid="{00000000-0005-0000-0000-00009DAD0000}"/>
    <cellStyle name="Normal 19 4 2 5" xfId="44536" xr:uid="{00000000-0005-0000-0000-00009EAD0000}"/>
    <cellStyle name="Normal 19 4 2 6" xfId="44537" xr:uid="{00000000-0005-0000-0000-00009FAD0000}"/>
    <cellStyle name="Normal 19 4 2_Essbase BS Tax Accounts EOY" xfId="44538" xr:uid="{00000000-0005-0000-0000-0000A0AD0000}"/>
    <cellStyle name="Normal 19 4 3" xfId="44539" xr:uid="{00000000-0005-0000-0000-0000A1AD0000}"/>
    <cellStyle name="Normal 19 4 3 2" xfId="44540" xr:uid="{00000000-0005-0000-0000-0000A2AD0000}"/>
    <cellStyle name="Normal 19 4 3 2 2" xfId="44541" xr:uid="{00000000-0005-0000-0000-0000A3AD0000}"/>
    <cellStyle name="Normal 19 4 3 2 3" xfId="44542" xr:uid="{00000000-0005-0000-0000-0000A4AD0000}"/>
    <cellStyle name="Normal 19 4 3 2_Essbase BS Tax Accounts EOY" xfId="44543" xr:uid="{00000000-0005-0000-0000-0000A5AD0000}"/>
    <cellStyle name="Normal 19 4 3 3" xfId="44544" xr:uid="{00000000-0005-0000-0000-0000A6AD0000}"/>
    <cellStyle name="Normal 19 4 3 4" xfId="44545" xr:uid="{00000000-0005-0000-0000-0000A7AD0000}"/>
    <cellStyle name="Normal 19 4 3_Essbase BS Tax Accounts EOY" xfId="44546" xr:uid="{00000000-0005-0000-0000-0000A8AD0000}"/>
    <cellStyle name="Normal 19 4 4" xfId="44547" xr:uid="{00000000-0005-0000-0000-0000A9AD0000}"/>
    <cellStyle name="Normal 19 4 4 2" xfId="44548" xr:uid="{00000000-0005-0000-0000-0000AAAD0000}"/>
    <cellStyle name="Normal 19 4 4 3" xfId="44549" xr:uid="{00000000-0005-0000-0000-0000ABAD0000}"/>
    <cellStyle name="Normal 19 4 4_Essbase BS Tax Accounts EOY" xfId="44550" xr:uid="{00000000-0005-0000-0000-0000ACAD0000}"/>
    <cellStyle name="Normal 19 4 5" xfId="44551" xr:uid="{00000000-0005-0000-0000-0000ADAD0000}"/>
    <cellStyle name="Normal 19 4 6" xfId="44552" xr:uid="{00000000-0005-0000-0000-0000AEAD0000}"/>
    <cellStyle name="Normal 19 4 7" xfId="44553" xr:uid="{00000000-0005-0000-0000-0000AFAD0000}"/>
    <cellStyle name="Normal 19 4_Essbase BS Tax Accounts EOY" xfId="44554" xr:uid="{00000000-0005-0000-0000-0000B0AD0000}"/>
    <cellStyle name="Normal 19 5" xfId="44555" xr:uid="{00000000-0005-0000-0000-0000B1AD0000}"/>
    <cellStyle name="Normal 19 5 2" xfId="44556" xr:uid="{00000000-0005-0000-0000-0000B2AD0000}"/>
    <cellStyle name="Normal 19 5 2 2" xfId="44557" xr:uid="{00000000-0005-0000-0000-0000B3AD0000}"/>
    <cellStyle name="Normal 19 5 2 2 2" xfId="44558" xr:uid="{00000000-0005-0000-0000-0000B4AD0000}"/>
    <cellStyle name="Normal 19 5 2 2 3" xfId="44559" xr:uid="{00000000-0005-0000-0000-0000B5AD0000}"/>
    <cellStyle name="Normal 19 5 2 2_Essbase BS Tax Accounts EOY" xfId="44560" xr:uid="{00000000-0005-0000-0000-0000B6AD0000}"/>
    <cellStyle name="Normal 19 5 2 3" xfId="44561" xr:uid="{00000000-0005-0000-0000-0000B7AD0000}"/>
    <cellStyle name="Normal 19 5 2 4" xfId="44562" xr:uid="{00000000-0005-0000-0000-0000B8AD0000}"/>
    <cellStyle name="Normal 19 5 2_Essbase BS Tax Accounts EOY" xfId="44563" xr:uid="{00000000-0005-0000-0000-0000B9AD0000}"/>
    <cellStyle name="Normal 19 5 3" xfId="44564" xr:uid="{00000000-0005-0000-0000-0000BAAD0000}"/>
    <cellStyle name="Normal 19 5 3 2" xfId="44565" xr:uid="{00000000-0005-0000-0000-0000BBAD0000}"/>
    <cellStyle name="Normal 19 5 3 3" xfId="44566" xr:uid="{00000000-0005-0000-0000-0000BCAD0000}"/>
    <cellStyle name="Normal 19 5 3_Essbase BS Tax Accounts EOY" xfId="44567" xr:uid="{00000000-0005-0000-0000-0000BDAD0000}"/>
    <cellStyle name="Normal 19 5 4" xfId="44568" xr:uid="{00000000-0005-0000-0000-0000BEAD0000}"/>
    <cellStyle name="Normal 19 5 5" xfId="44569" xr:uid="{00000000-0005-0000-0000-0000BFAD0000}"/>
    <cellStyle name="Normal 19 5 6" xfId="44570" xr:uid="{00000000-0005-0000-0000-0000C0AD0000}"/>
    <cellStyle name="Normal 19 5_Essbase BS Tax Accounts EOY" xfId="44571" xr:uid="{00000000-0005-0000-0000-0000C1AD0000}"/>
    <cellStyle name="Normal 19 6" xfId="44572" xr:uid="{00000000-0005-0000-0000-0000C2AD0000}"/>
    <cellStyle name="Normal 19 6 2" xfId="44573" xr:uid="{00000000-0005-0000-0000-0000C3AD0000}"/>
    <cellStyle name="Normal 19 6_Essbase BS Tax Accounts EOY" xfId="44574" xr:uid="{00000000-0005-0000-0000-0000C4AD0000}"/>
    <cellStyle name="Normal 19 7" xfId="44575" xr:uid="{00000000-0005-0000-0000-0000C5AD0000}"/>
    <cellStyle name="Normal 19 7 2" xfId="44576" xr:uid="{00000000-0005-0000-0000-0000C6AD0000}"/>
    <cellStyle name="Normal 19 7 2 2" xfId="44577" xr:uid="{00000000-0005-0000-0000-0000C7AD0000}"/>
    <cellStyle name="Normal 19 7 2 3" xfId="44578" xr:uid="{00000000-0005-0000-0000-0000C8AD0000}"/>
    <cellStyle name="Normal 19 7 2_Essbase BS Tax Accounts EOY" xfId="44579" xr:uid="{00000000-0005-0000-0000-0000C9AD0000}"/>
    <cellStyle name="Normal 19 7 3" xfId="44580" xr:uid="{00000000-0005-0000-0000-0000CAAD0000}"/>
    <cellStyle name="Normal 19 7 4" xfId="44581" xr:uid="{00000000-0005-0000-0000-0000CBAD0000}"/>
    <cellStyle name="Normal 19 7 5" xfId="44582" xr:uid="{00000000-0005-0000-0000-0000CCAD0000}"/>
    <cellStyle name="Normal 19 7_Essbase BS Tax Accounts EOY" xfId="44583" xr:uid="{00000000-0005-0000-0000-0000CDAD0000}"/>
    <cellStyle name="Normal 19 8" xfId="44584" xr:uid="{00000000-0005-0000-0000-0000CEAD0000}"/>
    <cellStyle name="Normal 19 8 2" xfId="44585" xr:uid="{00000000-0005-0000-0000-0000CFAD0000}"/>
    <cellStyle name="Normal 19 8 2 2" xfId="44586" xr:uid="{00000000-0005-0000-0000-0000D0AD0000}"/>
    <cellStyle name="Normal 19 8 2_Essbase BS Tax Accounts EOY" xfId="44587" xr:uid="{00000000-0005-0000-0000-0000D1AD0000}"/>
    <cellStyle name="Normal 19 8 3" xfId="44588" xr:uid="{00000000-0005-0000-0000-0000D2AD0000}"/>
    <cellStyle name="Normal 19 8 4" xfId="44589" xr:uid="{00000000-0005-0000-0000-0000D3AD0000}"/>
    <cellStyle name="Normal 19 8_Essbase BS Tax Accounts EOY" xfId="44590" xr:uid="{00000000-0005-0000-0000-0000D4AD0000}"/>
    <cellStyle name="Normal 19 9" xfId="44591" xr:uid="{00000000-0005-0000-0000-0000D5AD0000}"/>
    <cellStyle name="Normal 19_Basis Detail" xfId="44592" xr:uid="{00000000-0005-0000-0000-0000D6AD0000}"/>
    <cellStyle name="Normal 190" xfId="44593" xr:uid="{00000000-0005-0000-0000-0000D7AD0000}"/>
    <cellStyle name="Normal 191" xfId="44594" xr:uid="{00000000-0005-0000-0000-0000D8AD0000}"/>
    <cellStyle name="Normal 192" xfId="44595" xr:uid="{00000000-0005-0000-0000-0000D9AD0000}"/>
    <cellStyle name="Normal 193" xfId="44596" xr:uid="{00000000-0005-0000-0000-0000DAAD0000}"/>
    <cellStyle name="Normal 194" xfId="44597" xr:uid="{00000000-0005-0000-0000-0000DBAD0000}"/>
    <cellStyle name="Normal 195" xfId="44598" xr:uid="{00000000-0005-0000-0000-0000DCAD0000}"/>
    <cellStyle name="Normal 196" xfId="44599" xr:uid="{00000000-0005-0000-0000-0000DDAD0000}"/>
    <cellStyle name="Normal 197" xfId="44600" xr:uid="{00000000-0005-0000-0000-0000DEAD0000}"/>
    <cellStyle name="Normal 198" xfId="44601" xr:uid="{00000000-0005-0000-0000-0000DFAD0000}"/>
    <cellStyle name="Normal 199" xfId="44602" xr:uid="{00000000-0005-0000-0000-0000E0AD0000}"/>
    <cellStyle name="Normal 2" xfId="83" xr:uid="{00000000-0005-0000-0000-0000E1AD0000}"/>
    <cellStyle name="Normal 2 10" xfId="44603" xr:uid="{00000000-0005-0000-0000-0000E2AD0000}"/>
    <cellStyle name="Normal 2 10 10" xfId="44604" xr:uid="{00000000-0005-0000-0000-0000E3AD0000}"/>
    <cellStyle name="Normal 2 10 10 2" xfId="44605" xr:uid="{00000000-0005-0000-0000-0000E4AD0000}"/>
    <cellStyle name="Normal 2 10 10_Essbase BS Tax Accounts EOY" xfId="44606" xr:uid="{00000000-0005-0000-0000-0000E5AD0000}"/>
    <cellStyle name="Normal 2 10 11" xfId="44607" xr:uid="{00000000-0005-0000-0000-0000E6AD0000}"/>
    <cellStyle name="Normal 2 10 11 2" xfId="44608" xr:uid="{00000000-0005-0000-0000-0000E7AD0000}"/>
    <cellStyle name="Normal 2 10 11 2 2" xfId="44609" xr:uid="{00000000-0005-0000-0000-0000E8AD0000}"/>
    <cellStyle name="Normal 2 10 11 2_Essbase BS Tax Accounts EOY" xfId="44610" xr:uid="{00000000-0005-0000-0000-0000E9AD0000}"/>
    <cellStyle name="Normal 2 10 11 3" xfId="44611" xr:uid="{00000000-0005-0000-0000-0000EAAD0000}"/>
    <cellStyle name="Normal 2 10 11_Essbase BS Tax Accounts EOY" xfId="44612" xr:uid="{00000000-0005-0000-0000-0000EBAD0000}"/>
    <cellStyle name="Normal 2 10 12" xfId="44613" xr:uid="{00000000-0005-0000-0000-0000ECAD0000}"/>
    <cellStyle name="Normal 2 10 13" xfId="44614" xr:uid="{00000000-0005-0000-0000-0000EDAD0000}"/>
    <cellStyle name="Normal 2 10 2" xfId="44615" xr:uid="{00000000-0005-0000-0000-0000EEAD0000}"/>
    <cellStyle name="Normal 2 10 2 10" xfId="44616" xr:uid="{00000000-0005-0000-0000-0000EFAD0000}"/>
    <cellStyle name="Normal 2 10 2 10 2" xfId="44617" xr:uid="{00000000-0005-0000-0000-0000F0AD0000}"/>
    <cellStyle name="Normal 2 10 2 10_Essbase BS Tax Accounts EOY" xfId="44618" xr:uid="{00000000-0005-0000-0000-0000F1AD0000}"/>
    <cellStyle name="Normal 2 10 2 11" xfId="44619" xr:uid="{00000000-0005-0000-0000-0000F2AD0000}"/>
    <cellStyle name="Normal 2 10 2 11 2" xfId="44620" xr:uid="{00000000-0005-0000-0000-0000F3AD0000}"/>
    <cellStyle name="Normal 2 10 2 11 2 2" xfId="44621" xr:uid="{00000000-0005-0000-0000-0000F4AD0000}"/>
    <cellStyle name="Normal 2 10 2 11 2_Essbase BS Tax Accounts EOY" xfId="44622" xr:uid="{00000000-0005-0000-0000-0000F5AD0000}"/>
    <cellStyle name="Normal 2 10 2 11 3" xfId="44623" xr:uid="{00000000-0005-0000-0000-0000F6AD0000}"/>
    <cellStyle name="Normal 2 10 2 11_Essbase BS Tax Accounts EOY" xfId="44624" xr:uid="{00000000-0005-0000-0000-0000F7AD0000}"/>
    <cellStyle name="Normal 2 10 2 12" xfId="44625" xr:uid="{00000000-0005-0000-0000-0000F8AD0000}"/>
    <cellStyle name="Normal 2 10 2 13" xfId="44626" xr:uid="{00000000-0005-0000-0000-0000F9AD0000}"/>
    <cellStyle name="Normal 2 10 2 2" xfId="44627" xr:uid="{00000000-0005-0000-0000-0000FAAD0000}"/>
    <cellStyle name="Normal 2 10 2 2 2" xfId="44628" xr:uid="{00000000-0005-0000-0000-0000FBAD0000}"/>
    <cellStyle name="Normal 2 10 2 2 2 2" xfId="44629" xr:uid="{00000000-0005-0000-0000-0000FCAD0000}"/>
    <cellStyle name="Normal 2 10 2 2 2 2 2" xfId="44630" xr:uid="{00000000-0005-0000-0000-0000FDAD0000}"/>
    <cellStyle name="Normal 2 10 2 2 2 2_Essbase BS Tax Accounts EOY" xfId="44631" xr:uid="{00000000-0005-0000-0000-0000FEAD0000}"/>
    <cellStyle name="Normal 2 10 2 2 2 3" xfId="44632" xr:uid="{00000000-0005-0000-0000-0000FFAD0000}"/>
    <cellStyle name="Normal 2 10 2 2 2 4" xfId="44633" xr:uid="{00000000-0005-0000-0000-000000AE0000}"/>
    <cellStyle name="Normal 2 10 2 2 2_Essbase BS Tax Accounts EOY" xfId="44634" xr:uid="{00000000-0005-0000-0000-000001AE0000}"/>
    <cellStyle name="Normal 2 10 2 2 3" xfId="44635" xr:uid="{00000000-0005-0000-0000-000002AE0000}"/>
    <cellStyle name="Normal 2 10 2 2 3 2" xfId="44636" xr:uid="{00000000-0005-0000-0000-000003AE0000}"/>
    <cellStyle name="Normal 2 10 2 2 3 2 2" xfId="44637" xr:uid="{00000000-0005-0000-0000-000004AE0000}"/>
    <cellStyle name="Normal 2 10 2 2 3 2_Essbase BS Tax Accounts EOY" xfId="44638" xr:uid="{00000000-0005-0000-0000-000005AE0000}"/>
    <cellStyle name="Normal 2 10 2 2 3 3" xfId="44639" xr:uid="{00000000-0005-0000-0000-000006AE0000}"/>
    <cellStyle name="Normal 2 10 2 2 3_Essbase BS Tax Accounts EOY" xfId="44640" xr:uid="{00000000-0005-0000-0000-000007AE0000}"/>
    <cellStyle name="Normal 2 10 2 2 4" xfId="44641" xr:uid="{00000000-0005-0000-0000-000008AE0000}"/>
    <cellStyle name="Normal 2 10 2 2 5" xfId="44642" xr:uid="{00000000-0005-0000-0000-000009AE0000}"/>
    <cellStyle name="Normal 2 10 2 2 6" xfId="44643" xr:uid="{00000000-0005-0000-0000-00000AAE0000}"/>
    <cellStyle name="Normal 2 10 2 2_Basis Detail" xfId="44644" xr:uid="{00000000-0005-0000-0000-00000BAE0000}"/>
    <cellStyle name="Normal 2 10 2 3" xfId="44645" xr:uid="{00000000-0005-0000-0000-00000CAE0000}"/>
    <cellStyle name="Normal 2 10 2 3 2" xfId="44646" xr:uid="{00000000-0005-0000-0000-00000DAE0000}"/>
    <cellStyle name="Normal 2 10 2 3 2 2" xfId="44647" xr:uid="{00000000-0005-0000-0000-00000EAE0000}"/>
    <cellStyle name="Normal 2 10 2 3 2_Essbase BS Tax Accounts EOY" xfId="44648" xr:uid="{00000000-0005-0000-0000-00000FAE0000}"/>
    <cellStyle name="Normal 2 10 2 3 3" xfId="44649" xr:uid="{00000000-0005-0000-0000-000010AE0000}"/>
    <cellStyle name="Normal 2 10 2 3 4" xfId="44650" xr:uid="{00000000-0005-0000-0000-000011AE0000}"/>
    <cellStyle name="Normal 2 10 2 3_Essbase BS Tax Accounts EOY" xfId="44651" xr:uid="{00000000-0005-0000-0000-000012AE0000}"/>
    <cellStyle name="Normal 2 10 2 4" xfId="44652" xr:uid="{00000000-0005-0000-0000-000013AE0000}"/>
    <cellStyle name="Normal 2 10 2 4 2" xfId="44653" xr:uid="{00000000-0005-0000-0000-000014AE0000}"/>
    <cellStyle name="Normal 2 10 2 4_Essbase BS Tax Accounts EOY" xfId="44654" xr:uid="{00000000-0005-0000-0000-000015AE0000}"/>
    <cellStyle name="Normal 2 10 2 5" xfId="44655" xr:uid="{00000000-0005-0000-0000-000016AE0000}"/>
    <cellStyle name="Normal 2 10 2 5 2" xfId="44656" xr:uid="{00000000-0005-0000-0000-000017AE0000}"/>
    <cellStyle name="Normal 2 10 2 5_Essbase BS Tax Accounts EOY" xfId="44657" xr:uid="{00000000-0005-0000-0000-000018AE0000}"/>
    <cellStyle name="Normal 2 10 2 6" xfId="44658" xr:uid="{00000000-0005-0000-0000-000019AE0000}"/>
    <cellStyle name="Normal 2 10 2 6 2" xfId="44659" xr:uid="{00000000-0005-0000-0000-00001AAE0000}"/>
    <cellStyle name="Normal 2 10 2 6_Essbase BS Tax Accounts EOY" xfId="44660" xr:uid="{00000000-0005-0000-0000-00001BAE0000}"/>
    <cellStyle name="Normal 2 10 2 7" xfId="44661" xr:uid="{00000000-0005-0000-0000-00001CAE0000}"/>
    <cellStyle name="Normal 2 10 2 7 2" xfId="44662" xr:uid="{00000000-0005-0000-0000-00001DAE0000}"/>
    <cellStyle name="Normal 2 10 2 7_Essbase BS Tax Accounts EOY" xfId="44663" xr:uid="{00000000-0005-0000-0000-00001EAE0000}"/>
    <cellStyle name="Normal 2 10 2 8" xfId="44664" xr:uid="{00000000-0005-0000-0000-00001FAE0000}"/>
    <cellStyle name="Normal 2 10 2 8 2" xfId="44665" xr:uid="{00000000-0005-0000-0000-000020AE0000}"/>
    <cellStyle name="Normal 2 10 2 8_Essbase BS Tax Accounts EOY" xfId="44666" xr:uid="{00000000-0005-0000-0000-000021AE0000}"/>
    <cellStyle name="Normal 2 10 2 9" xfId="44667" xr:uid="{00000000-0005-0000-0000-000022AE0000}"/>
    <cellStyle name="Normal 2 10 2 9 2" xfId="44668" xr:uid="{00000000-0005-0000-0000-000023AE0000}"/>
    <cellStyle name="Normal 2 10 2 9_Essbase BS Tax Accounts EOY" xfId="44669" xr:uid="{00000000-0005-0000-0000-000024AE0000}"/>
    <cellStyle name="Normal 2 10 2_Basis Detail" xfId="44670" xr:uid="{00000000-0005-0000-0000-000025AE0000}"/>
    <cellStyle name="Normal 2 10 3" xfId="44671" xr:uid="{00000000-0005-0000-0000-000026AE0000}"/>
    <cellStyle name="Normal 2 10 3 2" xfId="44672" xr:uid="{00000000-0005-0000-0000-000027AE0000}"/>
    <cellStyle name="Normal 2 10 3 2 2" xfId="44673" xr:uid="{00000000-0005-0000-0000-000028AE0000}"/>
    <cellStyle name="Normal 2 10 3 2 2 2" xfId="44674" xr:uid="{00000000-0005-0000-0000-000029AE0000}"/>
    <cellStyle name="Normal 2 10 3 2 2_Essbase BS Tax Accounts EOY" xfId="44675" xr:uid="{00000000-0005-0000-0000-00002AAE0000}"/>
    <cellStyle name="Normal 2 10 3 2 3" xfId="44676" xr:uid="{00000000-0005-0000-0000-00002BAE0000}"/>
    <cellStyle name="Normal 2 10 3 2 4" xfId="44677" xr:uid="{00000000-0005-0000-0000-00002CAE0000}"/>
    <cellStyle name="Normal 2 10 3 2_Essbase BS Tax Accounts EOY" xfId="44678" xr:uid="{00000000-0005-0000-0000-00002DAE0000}"/>
    <cellStyle name="Normal 2 10 3 3" xfId="44679" xr:uid="{00000000-0005-0000-0000-00002EAE0000}"/>
    <cellStyle name="Normal 2 10 3 3 2" xfId="44680" xr:uid="{00000000-0005-0000-0000-00002FAE0000}"/>
    <cellStyle name="Normal 2 10 3 3 2 2" xfId="44681" xr:uid="{00000000-0005-0000-0000-000030AE0000}"/>
    <cellStyle name="Normal 2 10 3 3 2_Essbase BS Tax Accounts EOY" xfId="44682" xr:uid="{00000000-0005-0000-0000-000031AE0000}"/>
    <cellStyle name="Normal 2 10 3 3 3" xfId="44683" xr:uid="{00000000-0005-0000-0000-000032AE0000}"/>
    <cellStyle name="Normal 2 10 3 3_Essbase BS Tax Accounts EOY" xfId="44684" xr:uid="{00000000-0005-0000-0000-000033AE0000}"/>
    <cellStyle name="Normal 2 10 3 4" xfId="44685" xr:uid="{00000000-0005-0000-0000-000034AE0000}"/>
    <cellStyle name="Normal 2 10 3 5" xfId="44686" xr:uid="{00000000-0005-0000-0000-000035AE0000}"/>
    <cellStyle name="Normal 2 10 3 6" xfId="44687" xr:uid="{00000000-0005-0000-0000-000036AE0000}"/>
    <cellStyle name="Normal 2 10 3_Basis Detail" xfId="44688" xr:uid="{00000000-0005-0000-0000-000037AE0000}"/>
    <cellStyle name="Normal 2 10 4" xfId="44689" xr:uid="{00000000-0005-0000-0000-000038AE0000}"/>
    <cellStyle name="Normal 2 10 4 2" xfId="44690" xr:uid="{00000000-0005-0000-0000-000039AE0000}"/>
    <cellStyle name="Normal 2 10 4 2 2" xfId="44691" xr:uid="{00000000-0005-0000-0000-00003AAE0000}"/>
    <cellStyle name="Normal 2 10 4 2_Essbase BS Tax Accounts EOY" xfId="44692" xr:uid="{00000000-0005-0000-0000-00003BAE0000}"/>
    <cellStyle name="Normal 2 10 4 3" xfId="44693" xr:uid="{00000000-0005-0000-0000-00003CAE0000}"/>
    <cellStyle name="Normal 2 10 4 4" xfId="44694" xr:uid="{00000000-0005-0000-0000-00003DAE0000}"/>
    <cellStyle name="Normal 2 10 4_Essbase BS Tax Accounts EOY" xfId="44695" xr:uid="{00000000-0005-0000-0000-00003EAE0000}"/>
    <cellStyle name="Normal 2 10 5" xfId="44696" xr:uid="{00000000-0005-0000-0000-00003FAE0000}"/>
    <cellStyle name="Normal 2 10 5 2" xfId="44697" xr:uid="{00000000-0005-0000-0000-000040AE0000}"/>
    <cellStyle name="Normal 2 10 5_Essbase BS Tax Accounts EOY" xfId="44698" xr:uid="{00000000-0005-0000-0000-000041AE0000}"/>
    <cellStyle name="Normal 2 10 6" xfId="44699" xr:uid="{00000000-0005-0000-0000-000042AE0000}"/>
    <cellStyle name="Normal 2 10 6 2" xfId="44700" xr:uid="{00000000-0005-0000-0000-000043AE0000}"/>
    <cellStyle name="Normal 2 10 6_Essbase BS Tax Accounts EOY" xfId="44701" xr:uid="{00000000-0005-0000-0000-000044AE0000}"/>
    <cellStyle name="Normal 2 10 7" xfId="44702" xr:uid="{00000000-0005-0000-0000-000045AE0000}"/>
    <cellStyle name="Normal 2 10 7 2" xfId="44703" xr:uid="{00000000-0005-0000-0000-000046AE0000}"/>
    <cellStyle name="Normal 2 10 7_Essbase BS Tax Accounts EOY" xfId="44704" xr:uid="{00000000-0005-0000-0000-000047AE0000}"/>
    <cellStyle name="Normal 2 10 8" xfId="44705" xr:uid="{00000000-0005-0000-0000-000048AE0000}"/>
    <cellStyle name="Normal 2 10 8 2" xfId="44706" xr:uid="{00000000-0005-0000-0000-000049AE0000}"/>
    <cellStyle name="Normal 2 10 8_Essbase BS Tax Accounts EOY" xfId="44707" xr:uid="{00000000-0005-0000-0000-00004AAE0000}"/>
    <cellStyle name="Normal 2 10 9" xfId="44708" xr:uid="{00000000-0005-0000-0000-00004BAE0000}"/>
    <cellStyle name="Normal 2 10 9 2" xfId="44709" xr:uid="{00000000-0005-0000-0000-00004CAE0000}"/>
    <cellStyle name="Normal 2 10 9_Essbase BS Tax Accounts EOY" xfId="44710" xr:uid="{00000000-0005-0000-0000-00004DAE0000}"/>
    <cellStyle name="Normal 2 10_Basis Detail" xfId="44711" xr:uid="{00000000-0005-0000-0000-00004EAE0000}"/>
    <cellStyle name="Normal 2 11" xfId="44712" xr:uid="{00000000-0005-0000-0000-00004FAE0000}"/>
    <cellStyle name="Normal 2 11 10" xfId="44713" xr:uid="{00000000-0005-0000-0000-000050AE0000}"/>
    <cellStyle name="Normal 2 11 10 2" xfId="44714" xr:uid="{00000000-0005-0000-0000-000051AE0000}"/>
    <cellStyle name="Normal 2 11 10_Essbase BS Tax Accounts EOY" xfId="44715" xr:uid="{00000000-0005-0000-0000-000052AE0000}"/>
    <cellStyle name="Normal 2 11 11" xfId="44716" xr:uid="{00000000-0005-0000-0000-000053AE0000}"/>
    <cellStyle name="Normal 2 11 11 2" xfId="44717" xr:uid="{00000000-0005-0000-0000-000054AE0000}"/>
    <cellStyle name="Normal 2 11 11 2 2" xfId="44718" xr:uid="{00000000-0005-0000-0000-000055AE0000}"/>
    <cellStyle name="Normal 2 11 11 2_Essbase BS Tax Accounts EOY" xfId="44719" xr:uid="{00000000-0005-0000-0000-000056AE0000}"/>
    <cellStyle name="Normal 2 11 11 3" xfId="44720" xr:uid="{00000000-0005-0000-0000-000057AE0000}"/>
    <cellStyle name="Normal 2 11 11_Essbase BS Tax Accounts EOY" xfId="44721" xr:uid="{00000000-0005-0000-0000-000058AE0000}"/>
    <cellStyle name="Normal 2 11 12" xfId="44722" xr:uid="{00000000-0005-0000-0000-000059AE0000}"/>
    <cellStyle name="Normal 2 11 13" xfId="44723" xr:uid="{00000000-0005-0000-0000-00005AAE0000}"/>
    <cellStyle name="Normal 2 11 2" xfId="44724" xr:uid="{00000000-0005-0000-0000-00005BAE0000}"/>
    <cellStyle name="Normal 2 11 2 10" xfId="44725" xr:uid="{00000000-0005-0000-0000-00005CAE0000}"/>
    <cellStyle name="Normal 2 11 2 10 2" xfId="44726" xr:uid="{00000000-0005-0000-0000-00005DAE0000}"/>
    <cellStyle name="Normal 2 11 2 10_Essbase BS Tax Accounts EOY" xfId="44727" xr:uid="{00000000-0005-0000-0000-00005EAE0000}"/>
    <cellStyle name="Normal 2 11 2 11" xfId="44728" xr:uid="{00000000-0005-0000-0000-00005FAE0000}"/>
    <cellStyle name="Normal 2 11 2 11 2" xfId="44729" xr:uid="{00000000-0005-0000-0000-000060AE0000}"/>
    <cellStyle name="Normal 2 11 2 11 2 2" xfId="44730" xr:uid="{00000000-0005-0000-0000-000061AE0000}"/>
    <cellStyle name="Normal 2 11 2 11 2_Essbase BS Tax Accounts EOY" xfId="44731" xr:uid="{00000000-0005-0000-0000-000062AE0000}"/>
    <cellStyle name="Normal 2 11 2 11 3" xfId="44732" xr:uid="{00000000-0005-0000-0000-000063AE0000}"/>
    <cellStyle name="Normal 2 11 2 11_Essbase BS Tax Accounts EOY" xfId="44733" xr:uid="{00000000-0005-0000-0000-000064AE0000}"/>
    <cellStyle name="Normal 2 11 2 12" xfId="44734" xr:uid="{00000000-0005-0000-0000-000065AE0000}"/>
    <cellStyle name="Normal 2 11 2 13" xfId="44735" xr:uid="{00000000-0005-0000-0000-000066AE0000}"/>
    <cellStyle name="Normal 2 11 2 2" xfId="44736" xr:uid="{00000000-0005-0000-0000-000067AE0000}"/>
    <cellStyle name="Normal 2 11 2 2 2" xfId="44737" xr:uid="{00000000-0005-0000-0000-000068AE0000}"/>
    <cellStyle name="Normal 2 11 2 2 2 2" xfId="44738" xr:uid="{00000000-0005-0000-0000-000069AE0000}"/>
    <cellStyle name="Normal 2 11 2 2 2 2 2" xfId="44739" xr:uid="{00000000-0005-0000-0000-00006AAE0000}"/>
    <cellStyle name="Normal 2 11 2 2 2 2_Essbase BS Tax Accounts EOY" xfId="44740" xr:uid="{00000000-0005-0000-0000-00006BAE0000}"/>
    <cellStyle name="Normal 2 11 2 2 2 3" xfId="44741" xr:uid="{00000000-0005-0000-0000-00006CAE0000}"/>
    <cellStyle name="Normal 2 11 2 2 2 4" xfId="44742" xr:uid="{00000000-0005-0000-0000-00006DAE0000}"/>
    <cellStyle name="Normal 2 11 2 2 2_Essbase BS Tax Accounts EOY" xfId="44743" xr:uid="{00000000-0005-0000-0000-00006EAE0000}"/>
    <cellStyle name="Normal 2 11 2 2 3" xfId="44744" xr:uid="{00000000-0005-0000-0000-00006FAE0000}"/>
    <cellStyle name="Normal 2 11 2 2 3 2" xfId="44745" xr:uid="{00000000-0005-0000-0000-000070AE0000}"/>
    <cellStyle name="Normal 2 11 2 2 3 2 2" xfId="44746" xr:uid="{00000000-0005-0000-0000-000071AE0000}"/>
    <cellStyle name="Normal 2 11 2 2 3 2_Essbase BS Tax Accounts EOY" xfId="44747" xr:uid="{00000000-0005-0000-0000-000072AE0000}"/>
    <cellStyle name="Normal 2 11 2 2 3 3" xfId="44748" xr:uid="{00000000-0005-0000-0000-000073AE0000}"/>
    <cellStyle name="Normal 2 11 2 2 3_Essbase BS Tax Accounts EOY" xfId="44749" xr:uid="{00000000-0005-0000-0000-000074AE0000}"/>
    <cellStyle name="Normal 2 11 2 2 4" xfId="44750" xr:uid="{00000000-0005-0000-0000-000075AE0000}"/>
    <cellStyle name="Normal 2 11 2 2 5" xfId="44751" xr:uid="{00000000-0005-0000-0000-000076AE0000}"/>
    <cellStyle name="Normal 2 11 2 2 6" xfId="44752" xr:uid="{00000000-0005-0000-0000-000077AE0000}"/>
    <cellStyle name="Normal 2 11 2 2_Basis Detail" xfId="44753" xr:uid="{00000000-0005-0000-0000-000078AE0000}"/>
    <cellStyle name="Normal 2 11 2 3" xfId="44754" xr:uid="{00000000-0005-0000-0000-000079AE0000}"/>
    <cellStyle name="Normal 2 11 2 3 2" xfId="44755" xr:uid="{00000000-0005-0000-0000-00007AAE0000}"/>
    <cellStyle name="Normal 2 11 2 3 2 2" xfId="44756" xr:uid="{00000000-0005-0000-0000-00007BAE0000}"/>
    <cellStyle name="Normal 2 11 2 3 2_Essbase BS Tax Accounts EOY" xfId="44757" xr:uid="{00000000-0005-0000-0000-00007CAE0000}"/>
    <cellStyle name="Normal 2 11 2 3 3" xfId="44758" xr:uid="{00000000-0005-0000-0000-00007DAE0000}"/>
    <cellStyle name="Normal 2 11 2 3 4" xfId="44759" xr:uid="{00000000-0005-0000-0000-00007EAE0000}"/>
    <cellStyle name="Normal 2 11 2 3_Essbase BS Tax Accounts EOY" xfId="44760" xr:uid="{00000000-0005-0000-0000-00007FAE0000}"/>
    <cellStyle name="Normal 2 11 2 4" xfId="44761" xr:uid="{00000000-0005-0000-0000-000080AE0000}"/>
    <cellStyle name="Normal 2 11 2 4 2" xfId="44762" xr:uid="{00000000-0005-0000-0000-000081AE0000}"/>
    <cellStyle name="Normal 2 11 2 4_Essbase BS Tax Accounts EOY" xfId="44763" xr:uid="{00000000-0005-0000-0000-000082AE0000}"/>
    <cellStyle name="Normal 2 11 2 5" xfId="44764" xr:uid="{00000000-0005-0000-0000-000083AE0000}"/>
    <cellStyle name="Normal 2 11 2 5 2" xfId="44765" xr:uid="{00000000-0005-0000-0000-000084AE0000}"/>
    <cellStyle name="Normal 2 11 2 5_Essbase BS Tax Accounts EOY" xfId="44766" xr:uid="{00000000-0005-0000-0000-000085AE0000}"/>
    <cellStyle name="Normal 2 11 2 6" xfId="44767" xr:uid="{00000000-0005-0000-0000-000086AE0000}"/>
    <cellStyle name="Normal 2 11 2 6 2" xfId="44768" xr:uid="{00000000-0005-0000-0000-000087AE0000}"/>
    <cellStyle name="Normal 2 11 2 6_Essbase BS Tax Accounts EOY" xfId="44769" xr:uid="{00000000-0005-0000-0000-000088AE0000}"/>
    <cellStyle name="Normal 2 11 2 7" xfId="44770" xr:uid="{00000000-0005-0000-0000-000089AE0000}"/>
    <cellStyle name="Normal 2 11 2 7 2" xfId="44771" xr:uid="{00000000-0005-0000-0000-00008AAE0000}"/>
    <cellStyle name="Normal 2 11 2 7_Essbase BS Tax Accounts EOY" xfId="44772" xr:uid="{00000000-0005-0000-0000-00008BAE0000}"/>
    <cellStyle name="Normal 2 11 2 8" xfId="44773" xr:uid="{00000000-0005-0000-0000-00008CAE0000}"/>
    <cellStyle name="Normal 2 11 2 8 2" xfId="44774" xr:uid="{00000000-0005-0000-0000-00008DAE0000}"/>
    <cellStyle name="Normal 2 11 2 8_Essbase BS Tax Accounts EOY" xfId="44775" xr:uid="{00000000-0005-0000-0000-00008EAE0000}"/>
    <cellStyle name="Normal 2 11 2 9" xfId="44776" xr:uid="{00000000-0005-0000-0000-00008FAE0000}"/>
    <cellStyle name="Normal 2 11 2 9 2" xfId="44777" xr:uid="{00000000-0005-0000-0000-000090AE0000}"/>
    <cellStyle name="Normal 2 11 2 9_Essbase BS Tax Accounts EOY" xfId="44778" xr:uid="{00000000-0005-0000-0000-000091AE0000}"/>
    <cellStyle name="Normal 2 11 2_Basis Detail" xfId="44779" xr:uid="{00000000-0005-0000-0000-000092AE0000}"/>
    <cellStyle name="Normal 2 11 3" xfId="44780" xr:uid="{00000000-0005-0000-0000-000093AE0000}"/>
    <cellStyle name="Normal 2 11 3 2" xfId="44781" xr:uid="{00000000-0005-0000-0000-000094AE0000}"/>
    <cellStyle name="Normal 2 11 3 2 2" xfId="44782" xr:uid="{00000000-0005-0000-0000-000095AE0000}"/>
    <cellStyle name="Normal 2 11 3 2 2 2" xfId="44783" xr:uid="{00000000-0005-0000-0000-000096AE0000}"/>
    <cellStyle name="Normal 2 11 3 2 2_Essbase BS Tax Accounts EOY" xfId="44784" xr:uid="{00000000-0005-0000-0000-000097AE0000}"/>
    <cellStyle name="Normal 2 11 3 2 3" xfId="44785" xr:uid="{00000000-0005-0000-0000-000098AE0000}"/>
    <cellStyle name="Normal 2 11 3 2 4" xfId="44786" xr:uid="{00000000-0005-0000-0000-000099AE0000}"/>
    <cellStyle name="Normal 2 11 3 2_Essbase BS Tax Accounts EOY" xfId="44787" xr:uid="{00000000-0005-0000-0000-00009AAE0000}"/>
    <cellStyle name="Normal 2 11 3 3" xfId="44788" xr:uid="{00000000-0005-0000-0000-00009BAE0000}"/>
    <cellStyle name="Normal 2 11 3 3 2" xfId="44789" xr:uid="{00000000-0005-0000-0000-00009CAE0000}"/>
    <cellStyle name="Normal 2 11 3 3 2 2" xfId="44790" xr:uid="{00000000-0005-0000-0000-00009DAE0000}"/>
    <cellStyle name="Normal 2 11 3 3 2_Essbase BS Tax Accounts EOY" xfId="44791" xr:uid="{00000000-0005-0000-0000-00009EAE0000}"/>
    <cellStyle name="Normal 2 11 3 3 3" xfId="44792" xr:uid="{00000000-0005-0000-0000-00009FAE0000}"/>
    <cellStyle name="Normal 2 11 3 3_Essbase BS Tax Accounts EOY" xfId="44793" xr:uid="{00000000-0005-0000-0000-0000A0AE0000}"/>
    <cellStyle name="Normal 2 11 3 4" xfId="44794" xr:uid="{00000000-0005-0000-0000-0000A1AE0000}"/>
    <cellStyle name="Normal 2 11 3 5" xfId="44795" xr:uid="{00000000-0005-0000-0000-0000A2AE0000}"/>
    <cellStyle name="Normal 2 11 3 6" xfId="44796" xr:uid="{00000000-0005-0000-0000-0000A3AE0000}"/>
    <cellStyle name="Normal 2 11 3_Basis Detail" xfId="44797" xr:uid="{00000000-0005-0000-0000-0000A4AE0000}"/>
    <cellStyle name="Normal 2 11 4" xfId="44798" xr:uid="{00000000-0005-0000-0000-0000A5AE0000}"/>
    <cellStyle name="Normal 2 11 4 2" xfId="44799" xr:uid="{00000000-0005-0000-0000-0000A6AE0000}"/>
    <cellStyle name="Normal 2 11 4 2 2" xfId="44800" xr:uid="{00000000-0005-0000-0000-0000A7AE0000}"/>
    <cellStyle name="Normal 2 11 4 2_Essbase BS Tax Accounts EOY" xfId="44801" xr:uid="{00000000-0005-0000-0000-0000A8AE0000}"/>
    <cellStyle name="Normal 2 11 4 3" xfId="44802" xr:uid="{00000000-0005-0000-0000-0000A9AE0000}"/>
    <cellStyle name="Normal 2 11 4 4" xfId="44803" xr:uid="{00000000-0005-0000-0000-0000AAAE0000}"/>
    <cellStyle name="Normal 2 11 4_Essbase BS Tax Accounts EOY" xfId="44804" xr:uid="{00000000-0005-0000-0000-0000ABAE0000}"/>
    <cellStyle name="Normal 2 11 5" xfId="44805" xr:uid="{00000000-0005-0000-0000-0000ACAE0000}"/>
    <cellStyle name="Normal 2 11 5 2" xfId="44806" xr:uid="{00000000-0005-0000-0000-0000ADAE0000}"/>
    <cellStyle name="Normal 2 11 5_Essbase BS Tax Accounts EOY" xfId="44807" xr:uid="{00000000-0005-0000-0000-0000AEAE0000}"/>
    <cellStyle name="Normal 2 11 6" xfId="44808" xr:uid="{00000000-0005-0000-0000-0000AFAE0000}"/>
    <cellStyle name="Normal 2 11 6 2" xfId="44809" xr:uid="{00000000-0005-0000-0000-0000B0AE0000}"/>
    <cellStyle name="Normal 2 11 6_Essbase BS Tax Accounts EOY" xfId="44810" xr:uid="{00000000-0005-0000-0000-0000B1AE0000}"/>
    <cellStyle name="Normal 2 11 7" xfId="44811" xr:uid="{00000000-0005-0000-0000-0000B2AE0000}"/>
    <cellStyle name="Normal 2 11 7 2" xfId="44812" xr:uid="{00000000-0005-0000-0000-0000B3AE0000}"/>
    <cellStyle name="Normal 2 11 7_Essbase BS Tax Accounts EOY" xfId="44813" xr:uid="{00000000-0005-0000-0000-0000B4AE0000}"/>
    <cellStyle name="Normal 2 11 8" xfId="44814" xr:uid="{00000000-0005-0000-0000-0000B5AE0000}"/>
    <cellStyle name="Normal 2 11 8 2" xfId="44815" xr:uid="{00000000-0005-0000-0000-0000B6AE0000}"/>
    <cellStyle name="Normal 2 11 8_Essbase BS Tax Accounts EOY" xfId="44816" xr:uid="{00000000-0005-0000-0000-0000B7AE0000}"/>
    <cellStyle name="Normal 2 11 9" xfId="44817" xr:uid="{00000000-0005-0000-0000-0000B8AE0000}"/>
    <cellStyle name="Normal 2 11 9 2" xfId="44818" xr:uid="{00000000-0005-0000-0000-0000B9AE0000}"/>
    <cellStyle name="Normal 2 11 9_Essbase BS Tax Accounts EOY" xfId="44819" xr:uid="{00000000-0005-0000-0000-0000BAAE0000}"/>
    <cellStyle name="Normal 2 11_Basis Detail" xfId="44820" xr:uid="{00000000-0005-0000-0000-0000BBAE0000}"/>
    <cellStyle name="Normal 2 12" xfId="44821" xr:uid="{00000000-0005-0000-0000-0000BCAE0000}"/>
    <cellStyle name="Normal 2 12 10" xfId="44822" xr:uid="{00000000-0005-0000-0000-0000BDAE0000}"/>
    <cellStyle name="Normal 2 12 10 2" xfId="44823" xr:uid="{00000000-0005-0000-0000-0000BEAE0000}"/>
    <cellStyle name="Normal 2 12 10_Essbase BS Tax Accounts EOY" xfId="44824" xr:uid="{00000000-0005-0000-0000-0000BFAE0000}"/>
    <cellStyle name="Normal 2 12 11" xfId="44825" xr:uid="{00000000-0005-0000-0000-0000C0AE0000}"/>
    <cellStyle name="Normal 2 12 11 2" xfId="44826" xr:uid="{00000000-0005-0000-0000-0000C1AE0000}"/>
    <cellStyle name="Normal 2 12 11 2 2" xfId="44827" xr:uid="{00000000-0005-0000-0000-0000C2AE0000}"/>
    <cellStyle name="Normal 2 12 11 2_Essbase BS Tax Accounts EOY" xfId="44828" xr:uid="{00000000-0005-0000-0000-0000C3AE0000}"/>
    <cellStyle name="Normal 2 12 11 3" xfId="44829" xr:uid="{00000000-0005-0000-0000-0000C4AE0000}"/>
    <cellStyle name="Normal 2 12 11_Essbase BS Tax Accounts EOY" xfId="44830" xr:uid="{00000000-0005-0000-0000-0000C5AE0000}"/>
    <cellStyle name="Normal 2 12 12" xfId="44831" xr:uid="{00000000-0005-0000-0000-0000C6AE0000}"/>
    <cellStyle name="Normal 2 12 13" xfId="44832" xr:uid="{00000000-0005-0000-0000-0000C7AE0000}"/>
    <cellStyle name="Normal 2 12 2" xfId="44833" xr:uid="{00000000-0005-0000-0000-0000C8AE0000}"/>
    <cellStyle name="Normal 2 12 2 10" xfId="44834" xr:uid="{00000000-0005-0000-0000-0000C9AE0000}"/>
    <cellStyle name="Normal 2 12 2 10 2" xfId="44835" xr:uid="{00000000-0005-0000-0000-0000CAAE0000}"/>
    <cellStyle name="Normal 2 12 2 10_Essbase BS Tax Accounts EOY" xfId="44836" xr:uid="{00000000-0005-0000-0000-0000CBAE0000}"/>
    <cellStyle name="Normal 2 12 2 11" xfId="44837" xr:uid="{00000000-0005-0000-0000-0000CCAE0000}"/>
    <cellStyle name="Normal 2 12 2 11 2" xfId="44838" xr:uid="{00000000-0005-0000-0000-0000CDAE0000}"/>
    <cellStyle name="Normal 2 12 2 11 2 2" xfId="44839" xr:uid="{00000000-0005-0000-0000-0000CEAE0000}"/>
    <cellStyle name="Normal 2 12 2 11 2_Essbase BS Tax Accounts EOY" xfId="44840" xr:uid="{00000000-0005-0000-0000-0000CFAE0000}"/>
    <cellStyle name="Normal 2 12 2 11 3" xfId="44841" xr:uid="{00000000-0005-0000-0000-0000D0AE0000}"/>
    <cellStyle name="Normal 2 12 2 11_Essbase BS Tax Accounts EOY" xfId="44842" xr:uid="{00000000-0005-0000-0000-0000D1AE0000}"/>
    <cellStyle name="Normal 2 12 2 12" xfId="44843" xr:uid="{00000000-0005-0000-0000-0000D2AE0000}"/>
    <cellStyle name="Normal 2 12 2 13" xfId="44844" xr:uid="{00000000-0005-0000-0000-0000D3AE0000}"/>
    <cellStyle name="Normal 2 12 2 2" xfId="44845" xr:uid="{00000000-0005-0000-0000-0000D4AE0000}"/>
    <cellStyle name="Normal 2 12 2 2 2" xfId="44846" xr:uid="{00000000-0005-0000-0000-0000D5AE0000}"/>
    <cellStyle name="Normal 2 12 2 2 2 2" xfId="44847" xr:uid="{00000000-0005-0000-0000-0000D6AE0000}"/>
    <cellStyle name="Normal 2 12 2 2 2 2 2" xfId="44848" xr:uid="{00000000-0005-0000-0000-0000D7AE0000}"/>
    <cellStyle name="Normal 2 12 2 2 2 2_Essbase BS Tax Accounts EOY" xfId="44849" xr:uid="{00000000-0005-0000-0000-0000D8AE0000}"/>
    <cellStyle name="Normal 2 12 2 2 2 3" xfId="44850" xr:uid="{00000000-0005-0000-0000-0000D9AE0000}"/>
    <cellStyle name="Normal 2 12 2 2 2 4" xfId="44851" xr:uid="{00000000-0005-0000-0000-0000DAAE0000}"/>
    <cellStyle name="Normal 2 12 2 2 2_Essbase BS Tax Accounts EOY" xfId="44852" xr:uid="{00000000-0005-0000-0000-0000DBAE0000}"/>
    <cellStyle name="Normal 2 12 2 2 3" xfId="44853" xr:uid="{00000000-0005-0000-0000-0000DCAE0000}"/>
    <cellStyle name="Normal 2 12 2 2 3 2" xfId="44854" xr:uid="{00000000-0005-0000-0000-0000DDAE0000}"/>
    <cellStyle name="Normal 2 12 2 2 3 2 2" xfId="44855" xr:uid="{00000000-0005-0000-0000-0000DEAE0000}"/>
    <cellStyle name="Normal 2 12 2 2 3 2_Essbase BS Tax Accounts EOY" xfId="44856" xr:uid="{00000000-0005-0000-0000-0000DFAE0000}"/>
    <cellStyle name="Normal 2 12 2 2 3 3" xfId="44857" xr:uid="{00000000-0005-0000-0000-0000E0AE0000}"/>
    <cellStyle name="Normal 2 12 2 2 3_Essbase BS Tax Accounts EOY" xfId="44858" xr:uid="{00000000-0005-0000-0000-0000E1AE0000}"/>
    <cellStyle name="Normal 2 12 2 2 4" xfId="44859" xr:uid="{00000000-0005-0000-0000-0000E2AE0000}"/>
    <cellStyle name="Normal 2 12 2 2 5" xfId="44860" xr:uid="{00000000-0005-0000-0000-0000E3AE0000}"/>
    <cellStyle name="Normal 2 12 2 2 6" xfId="44861" xr:uid="{00000000-0005-0000-0000-0000E4AE0000}"/>
    <cellStyle name="Normal 2 12 2 2_Basis Detail" xfId="44862" xr:uid="{00000000-0005-0000-0000-0000E5AE0000}"/>
    <cellStyle name="Normal 2 12 2 3" xfId="44863" xr:uid="{00000000-0005-0000-0000-0000E6AE0000}"/>
    <cellStyle name="Normal 2 12 2 3 2" xfId="44864" xr:uid="{00000000-0005-0000-0000-0000E7AE0000}"/>
    <cellStyle name="Normal 2 12 2 3 2 2" xfId="44865" xr:uid="{00000000-0005-0000-0000-0000E8AE0000}"/>
    <cellStyle name="Normal 2 12 2 3 2_Essbase BS Tax Accounts EOY" xfId="44866" xr:uid="{00000000-0005-0000-0000-0000E9AE0000}"/>
    <cellStyle name="Normal 2 12 2 3 3" xfId="44867" xr:uid="{00000000-0005-0000-0000-0000EAAE0000}"/>
    <cellStyle name="Normal 2 12 2 3 4" xfId="44868" xr:uid="{00000000-0005-0000-0000-0000EBAE0000}"/>
    <cellStyle name="Normal 2 12 2 3_Essbase BS Tax Accounts EOY" xfId="44869" xr:uid="{00000000-0005-0000-0000-0000ECAE0000}"/>
    <cellStyle name="Normal 2 12 2 4" xfId="44870" xr:uid="{00000000-0005-0000-0000-0000EDAE0000}"/>
    <cellStyle name="Normal 2 12 2 4 2" xfId="44871" xr:uid="{00000000-0005-0000-0000-0000EEAE0000}"/>
    <cellStyle name="Normal 2 12 2 4_Essbase BS Tax Accounts EOY" xfId="44872" xr:uid="{00000000-0005-0000-0000-0000EFAE0000}"/>
    <cellStyle name="Normal 2 12 2 5" xfId="44873" xr:uid="{00000000-0005-0000-0000-0000F0AE0000}"/>
    <cellStyle name="Normal 2 12 2 5 2" xfId="44874" xr:uid="{00000000-0005-0000-0000-0000F1AE0000}"/>
    <cellStyle name="Normal 2 12 2 5_Essbase BS Tax Accounts EOY" xfId="44875" xr:uid="{00000000-0005-0000-0000-0000F2AE0000}"/>
    <cellStyle name="Normal 2 12 2 6" xfId="44876" xr:uid="{00000000-0005-0000-0000-0000F3AE0000}"/>
    <cellStyle name="Normal 2 12 2 6 2" xfId="44877" xr:uid="{00000000-0005-0000-0000-0000F4AE0000}"/>
    <cellStyle name="Normal 2 12 2 6_Essbase BS Tax Accounts EOY" xfId="44878" xr:uid="{00000000-0005-0000-0000-0000F5AE0000}"/>
    <cellStyle name="Normal 2 12 2 7" xfId="44879" xr:uid="{00000000-0005-0000-0000-0000F6AE0000}"/>
    <cellStyle name="Normal 2 12 2 7 2" xfId="44880" xr:uid="{00000000-0005-0000-0000-0000F7AE0000}"/>
    <cellStyle name="Normal 2 12 2 7_Essbase BS Tax Accounts EOY" xfId="44881" xr:uid="{00000000-0005-0000-0000-0000F8AE0000}"/>
    <cellStyle name="Normal 2 12 2 8" xfId="44882" xr:uid="{00000000-0005-0000-0000-0000F9AE0000}"/>
    <cellStyle name="Normal 2 12 2 8 2" xfId="44883" xr:uid="{00000000-0005-0000-0000-0000FAAE0000}"/>
    <cellStyle name="Normal 2 12 2 8_Essbase BS Tax Accounts EOY" xfId="44884" xr:uid="{00000000-0005-0000-0000-0000FBAE0000}"/>
    <cellStyle name="Normal 2 12 2 9" xfId="44885" xr:uid="{00000000-0005-0000-0000-0000FCAE0000}"/>
    <cellStyle name="Normal 2 12 2 9 2" xfId="44886" xr:uid="{00000000-0005-0000-0000-0000FDAE0000}"/>
    <cellStyle name="Normal 2 12 2 9_Essbase BS Tax Accounts EOY" xfId="44887" xr:uid="{00000000-0005-0000-0000-0000FEAE0000}"/>
    <cellStyle name="Normal 2 12 2_Basis Detail" xfId="44888" xr:uid="{00000000-0005-0000-0000-0000FFAE0000}"/>
    <cellStyle name="Normal 2 12 3" xfId="44889" xr:uid="{00000000-0005-0000-0000-000000AF0000}"/>
    <cellStyle name="Normal 2 12 3 2" xfId="44890" xr:uid="{00000000-0005-0000-0000-000001AF0000}"/>
    <cellStyle name="Normal 2 12 3 2 2" xfId="44891" xr:uid="{00000000-0005-0000-0000-000002AF0000}"/>
    <cellStyle name="Normal 2 12 3 2 2 2" xfId="44892" xr:uid="{00000000-0005-0000-0000-000003AF0000}"/>
    <cellStyle name="Normal 2 12 3 2 2_Essbase BS Tax Accounts EOY" xfId="44893" xr:uid="{00000000-0005-0000-0000-000004AF0000}"/>
    <cellStyle name="Normal 2 12 3 2 3" xfId="44894" xr:uid="{00000000-0005-0000-0000-000005AF0000}"/>
    <cellStyle name="Normal 2 12 3 2 4" xfId="44895" xr:uid="{00000000-0005-0000-0000-000006AF0000}"/>
    <cellStyle name="Normal 2 12 3 2_Essbase BS Tax Accounts EOY" xfId="44896" xr:uid="{00000000-0005-0000-0000-000007AF0000}"/>
    <cellStyle name="Normal 2 12 3 3" xfId="44897" xr:uid="{00000000-0005-0000-0000-000008AF0000}"/>
    <cellStyle name="Normal 2 12 3 3 2" xfId="44898" xr:uid="{00000000-0005-0000-0000-000009AF0000}"/>
    <cellStyle name="Normal 2 12 3 3 2 2" xfId="44899" xr:uid="{00000000-0005-0000-0000-00000AAF0000}"/>
    <cellStyle name="Normal 2 12 3 3 2_Essbase BS Tax Accounts EOY" xfId="44900" xr:uid="{00000000-0005-0000-0000-00000BAF0000}"/>
    <cellStyle name="Normal 2 12 3 3 3" xfId="44901" xr:uid="{00000000-0005-0000-0000-00000CAF0000}"/>
    <cellStyle name="Normal 2 12 3 3_Essbase BS Tax Accounts EOY" xfId="44902" xr:uid="{00000000-0005-0000-0000-00000DAF0000}"/>
    <cellStyle name="Normal 2 12 3 4" xfId="44903" xr:uid="{00000000-0005-0000-0000-00000EAF0000}"/>
    <cellStyle name="Normal 2 12 3 5" xfId="44904" xr:uid="{00000000-0005-0000-0000-00000FAF0000}"/>
    <cellStyle name="Normal 2 12 3 6" xfId="44905" xr:uid="{00000000-0005-0000-0000-000010AF0000}"/>
    <cellStyle name="Normal 2 12 3_Basis Detail" xfId="44906" xr:uid="{00000000-0005-0000-0000-000011AF0000}"/>
    <cellStyle name="Normal 2 12 4" xfId="44907" xr:uid="{00000000-0005-0000-0000-000012AF0000}"/>
    <cellStyle name="Normal 2 12 4 2" xfId="44908" xr:uid="{00000000-0005-0000-0000-000013AF0000}"/>
    <cellStyle name="Normal 2 12 4 2 2" xfId="44909" xr:uid="{00000000-0005-0000-0000-000014AF0000}"/>
    <cellStyle name="Normal 2 12 4 2_Essbase BS Tax Accounts EOY" xfId="44910" xr:uid="{00000000-0005-0000-0000-000015AF0000}"/>
    <cellStyle name="Normal 2 12 4 3" xfId="44911" xr:uid="{00000000-0005-0000-0000-000016AF0000}"/>
    <cellStyle name="Normal 2 12 4 4" xfId="44912" xr:uid="{00000000-0005-0000-0000-000017AF0000}"/>
    <cellStyle name="Normal 2 12 4_Essbase BS Tax Accounts EOY" xfId="44913" xr:uid="{00000000-0005-0000-0000-000018AF0000}"/>
    <cellStyle name="Normal 2 12 5" xfId="44914" xr:uid="{00000000-0005-0000-0000-000019AF0000}"/>
    <cellStyle name="Normal 2 12 5 2" xfId="44915" xr:uid="{00000000-0005-0000-0000-00001AAF0000}"/>
    <cellStyle name="Normal 2 12 5_Essbase BS Tax Accounts EOY" xfId="44916" xr:uid="{00000000-0005-0000-0000-00001BAF0000}"/>
    <cellStyle name="Normal 2 12 6" xfId="44917" xr:uid="{00000000-0005-0000-0000-00001CAF0000}"/>
    <cellStyle name="Normal 2 12 6 2" xfId="44918" xr:uid="{00000000-0005-0000-0000-00001DAF0000}"/>
    <cellStyle name="Normal 2 12 6_Essbase BS Tax Accounts EOY" xfId="44919" xr:uid="{00000000-0005-0000-0000-00001EAF0000}"/>
    <cellStyle name="Normal 2 12 7" xfId="44920" xr:uid="{00000000-0005-0000-0000-00001FAF0000}"/>
    <cellStyle name="Normal 2 12 7 2" xfId="44921" xr:uid="{00000000-0005-0000-0000-000020AF0000}"/>
    <cellStyle name="Normal 2 12 7_Essbase BS Tax Accounts EOY" xfId="44922" xr:uid="{00000000-0005-0000-0000-000021AF0000}"/>
    <cellStyle name="Normal 2 12 8" xfId="44923" xr:uid="{00000000-0005-0000-0000-000022AF0000}"/>
    <cellStyle name="Normal 2 12 8 2" xfId="44924" xr:uid="{00000000-0005-0000-0000-000023AF0000}"/>
    <cellStyle name="Normal 2 12 8_Essbase BS Tax Accounts EOY" xfId="44925" xr:uid="{00000000-0005-0000-0000-000024AF0000}"/>
    <cellStyle name="Normal 2 12 9" xfId="44926" xr:uid="{00000000-0005-0000-0000-000025AF0000}"/>
    <cellStyle name="Normal 2 12 9 2" xfId="44927" xr:uid="{00000000-0005-0000-0000-000026AF0000}"/>
    <cellStyle name="Normal 2 12 9_Essbase BS Tax Accounts EOY" xfId="44928" xr:uid="{00000000-0005-0000-0000-000027AF0000}"/>
    <cellStyle name="Normal 2 12_Basis Detail" xfId="44929" xr:uid="{00000000-0005-0000-0000-000028AF0000}"/>
    <cellStyle name="Normal 2 13" xfId="44930" xr:uid="{00000000-0005-0000-0000-000029AF0000}"/>
    <cellStyle name="Normal 2 13 10" xfId="44931" xr:uid="{00000000-0005-0000-0000-00002AAF0000}"/>
    <cellStyle name="Normal 2 13 10 2" xfId="44932" xr:uid="{00000000-0005-0000-0000-00002BAF0000}"/>
    <cellStyle name="Normal 2 13 10_Essbase BS Tax Accounts EOY" xfId="44933" xr:uid="{00000000-0005-0000-0000-00002CAF0000}"/>
    <cellStyle name="Normal 2 13 11" xfId="44934" xr:uid="{00000000-0005-0000-0000-00002DAF0000}"/>
    <cellStyle name="Normal 2 13 11 2" xfId="44935" xr:uid="{00000000-0005-0000-0000-00002EAF0000}"/>
    <cellStyle name="Normal 2 13 11 2 2" xfId="44936" xr:uid="{00000000-0005-0000-0000-00002FAF0000}"/>
    <cellStyle name="Normal 2 13 11 2_Essbase BS Tax Accounts EOY" xfId="44937" xr:uid="{00000000-0005-0000-0000-000030AF0000}"/>
    <cellStyle name="Normal 2 13 11 3" xfId="44938" xr:uid="{00000000-0005-0000-0000-000031AF0000}"/>
    <cellStyle name="Normal 2 13 11_Essbase BS Tax Accounts EOY" xfId="44939" xr:uid="{00000000-0005-0000-0000-000032AF0000}"/>
    <cellStyle name="Normal 2 13 12" xfId="44940" xr:uid="{00000000-0005-0000-0000-000033AF0000}"/>
    <cellStyle name="Normal 2 13 13" xfId="44941" xr:uid="{00000000-0005-0000-0000-000034AF0000}"/>
    <cellStyle name="Normal 2 13 2" xfId="44942" xr:uid="{00000000-0005-0000-0000-000035AF0000}"/>
    <cellStyle name="Normal 2 13 2 10" xfId="44943" xr:uid="{00000000-0005-0000-0000-000036AF0000}"/>
    <cellStyle name="Normal 2 13 2 10 2" xfId="44944" xr:uid="{00000000-0005-0000-0000-000037AF0000}"/>
    <cellStyle name="Normal 2 13 2 10_Essbase BS Tax Accounts EOY" xfId="44945" xr:uid="{00000000-0005-0000-0000-000038AF0000}"/>
    <cellStyle name="Normal 2 13 2 11" xfId="44946" xr:uid="{00000000-0005-0000-0000-000039AF0000}"/>
    <cellStyle name="Normal 2 13 2 11 2" xfId="44947" xr:uid="{00000000-0005-0000-0000-00003AAF0000}"/>
    <cellStyle name="Normal 2 13 2 11 2 2" xfId="44948" xr:uid="{00000000-0005-0000-0000-00003BAF0000}"/>
    <cellStyle name="Normal 2 13 2 11 2_Essbase BS Tax Accounts EOY" xfId="44949" xr:uid="{00000000-0005-0000-0000-00003CAF0000}"/>
    <cellStyle name="Normal 2 13 2 11 3" xfId="44950" xr:uid="{00000000-0005-0000-0000-00003DAF0000}"/>
    <cellStyle name="Normal 2 13 2 11_Essbase BS Tax Accounts EOY" xfId="44951" xr:uid="{00000000-0005-0000-0000-00003EAF0000}"/>
    <cellStyle name="Normal 2 13 2 12" xfId="44952" xr:uid="{00000000-0005-0000-0000-00003FAF0000}"/>
    <cellStyle name="Normal 2 13 2 13" xfId="44953" xr:uid="{00000000-0005-0000-0000-000040AF0000}"/>
    <cellStyle name="Normal 2 13 2 2" xfId="44954" xr:uid="{00000000-0005-0000-0000-000041AF0000}"/>
    <cellStyle name="Normal 2 13 2 2 2" xfId="44955" xr:uid="{00000000-0005-0000-0000-000042AF0000}"/>
    <cellStyle name="Normal 2 13 2 2 2 2" xfId="44956" xr:uid="{00000000-0005-0000-0000-000043AF0000}"/>
    <cellStyle name="Normal 2 13 2 2 2 2 2" xfId="44957" xr:uid="{00000000-0005-0000-0000-000044AF0000}"/>
    <cellStyle name="Normal 2 13 2 2 2 2_Essbase BS Tax Accounts EOY" xfId="44958" xr:uid="{00000000-0005-0000-0000-000045AF0000}"/>
    <cellStyle name="Normal 2 13 2 2 2 3" xfId="44959" xr:uid="{00000000-0005-0000-0000-000046AF0000}"/>
    <cellStyle name="Normal 2 13 2 2 2 4" xfId="44960" xr:uid="{00000000-0005-0000-0000-000047AF0000}"/>
    <cellStyle name="Normal 2 13 2 2 2_Essbase BS Tax Accounts EOY" xfId="44961" xr:uid="{00000000-0005-0000-0000-000048AF0000}"/>
    <cellStyle name="Normal 2 13 2 2 3" xfId="44962" xr:uid="{00000000-0005-0000-0000-000049AF0000}"/>
    <cellStyle name="Normal 2 13 2 2 3 2" xfId="44963" xr:uid="{00000000-0005-0000-0000-00004AAF0000}"/>
    <cellStyle name="Normal 2 13 2 2 3 2 2" xfId="44964" xr:uid="{00000000-0005-0000-0000-00004BAF0000}"/>
    <cellStyle name="Normal 2 13 2 2 3 2_Essbase BS Tax Accounts EOY" xfId="44965" xr:uid="{00000000-0005-0000-0000-00004CAF0000}"/>
    <cellStyle name="Normal 2 13 2 2 3 3" xfId="44966" xr:uid="{00000000-0005-0000-0000-00004DAF0000}"/>
    <cellStyle name="Normal 2 13 2 2 3_Essbase BS Tax Accounts EOY" xfId="44967" xr:uid="{00000000-0005-0000-0000-00004EAF0000}"/>
    <cellStyle name="Normal 2 13 2 2 4" xfId="44968" xr:uid="{00000000-0005-0000-0000-00004FAF0000}"/>
    <cellStyle name="Normal 2 13 2 2 5" xfId="44969" xr:uid="{00000000-0005-0000-0000-000050AF0000}"/>
    <cellStyle name="Normal 2 13 2 2 6" xfId="44970" xr:uid="{00000000-0005-0000-0000-000051AF0000}"/>
    <cellStyle name="Normal 2 13 2 2_Basis Detail" xfId="44971" xr:uid="{00000000-0005-0000-0000-000052AF0000}"/>
    <cellStyle name="Normal 2 13 2 3" xfId="44972" xr:uid="{00000000-0005-0000-0000-000053AF0000}"/>
    <cellStyle name="Normal 2 13 2 3 2" xfId="44973" xr:uid="{00000000-0005-0000-0000-000054AF0000}"/>
    <cellStyle name="Normal 2 13 2 3 2 2" xfId="44974" xr:uid="{00000000-0005-0000-0000-000055AF0000}"/>
    <cellStyle name="Normal 2 13 2 3 2_Essbase BS Tax Accounts EOY" xfId="44975" xr:uid="{00000000-0005-0000-0000-000056AF0000}"/>
    <cellStyle name="Normal 2 13 2 3 3" xfId="44976" xr:uid="{00000000-0005-0000-0000-000057AF0000}"/>
    <cellStyle name="Normal 2 13 2 3 4" xfId="44977" xr:uid="{00000000-0005-0000-0000-000058AF0000}"/>
    <cellStyle name="Normal 2 13 2 3_Essbase BS Tax Accounts EOY" xfId="44978" xr:uid="{00000000-0005-0000-0000-000059AF0000}"/>
    <cellStyle name="Normal 2 13 2 4" xfId="44979" xr:uid="{00000000-0005-0000-0000-00005AAF0000}"/>
    <cellStyle name="Normal 2 13 2 4 2" xfId="44980" xr:uid="{00000000-0005-0000-0000-00005BAF0000}"/>
    <cellStyle name="Normal 2 13 2 4_Essbase BS Tax Accounts EOY" xfId="44981" xr:uid="{00000000-0005-0000-0000-00005CAF0000}"/>
    <cellStyle name="Normal 2 13 2 5" xfId="44982" xr:uid="{00000000-0005-0000-0000-00005DAF0000}"/>
    <cellStyle name="Normal 2 13 2 5 2" xfId="44983" xr:uid="{00000000-0005-0000-0000-00005EAF0000}"/>
    <cellStyle name="Normal 2 13 2 5_Essbase BS Tax Accounts EOY" xfId="44984" xr:uid="{00000000-0005-0000-0000-00005FAF0000}"/>
    <cellStyle name="Normal 2 13 2 6" xfId="44985" xr:uid="{00000000-0005-0000-0000-000060AF0000}"/>
    <cellStyle name="Normal 2 13 2 6 2" xfId="44986" xr:uid="{00000000-0005-0000-0000-000061AF0000}"/>
    <cellStyle name="Normal 2 13 2 6_Essbase BS Tax Accounts EOY" xfId="44987" xr:uid="{00000000-0005-0000-0000-000062AF0000}"/>
    <cellStyle name="Normal 2 13 2 7" xfId="44988" xr:uid="{00000000-0005-0000-0000-000063AF0000}"/>
    <cellStyle name="Normal 2 13 2 7 2" xfId="44989" xr:uid="{00000000-0005-0000-0000-000064AF0000}"/>
    <cellStyle name="Normal 2 13 2 7_Essbase BS Tax Accounts EOY" xfId="44990" xr:uid="{00000000-0005-0000-0000-000065AF0000}"/>
    <cellStyle name="Normal 2 13 2 8" xfId="44991" xr:uid="{00000000-0005-0000-0000-000066AF0000}"/>
    <cellStyle name="Normal 2 13 2 8 2" xfId="44992" xr:uid="{00000000-0005-0000-0000-000067AF0000}"/>
    <cellStyle name="Normal 2 13 2 8_Essbase BS Tax Accounts EOY" xfId="44993" xr:uid="{00000000-0005-0000-0000-000068AF0000}"/>
    <cellStyle name="Normal 2 13 2 9" xfId="44994" xr:uid="{00000000-0005-0000-0000-000069AF0000}"/>
    <cellStyle name="Normal 2 13 2 9 2" xfId="44995" xr:uid="{00000000-0005-0000-0000-00006AAF0000}"/>
    <cellStyle name="Normal 2 13 2 9_Essbase BS Tax Accounts EOY" xfId="44996" xr:uid="{00000000-0005-0000-0000-00006BAF0000}"/>
    <cellStyle name="Normal 2 13 2_Basis Detail" xfId="44997" xr:uid="{00000000-0005-0000-0000-00006CAF0000}"/>
    <cellStyle name="Normal 2 13 3" xfId="44998" xr:uid="{00000000-0005-0000-0000-00006DAF0000}"/>
    <cellStyle name="Normal 2 13 3 2" xfId="44999" xr:uid="{00000000-0005-0000-0000-00006EAF0000}"/>
    <cellStyle name="Normal 2 13 3 2 2" xfId="45000" xr:uid="{00000000-0005-0000-0000-00006FAF0000}"/>
    <cellStyle name="Normal 2 13 3 2 2 2" xfId="45001" xr:uid="{00000000-0005-0000-0000-000070AF0000}"/>
    <cellStyle name="Normal 2 13 3 2 2_Essbase BS Tax Accounts EOY" xfId="45002" xr:uid="{00000000-0005-0000-0000-000071AF0000}"/>
    <cellStyle name="Normal 2 13 3 2 3" xfId="45003" xr:uid="{00000000-0005-0000-0000-000072AF0000}"/>
    <cellStyle name="Normal 2 13 3 2 4" xfId="45004" xr:uid="{00000000-0005-0000-0000-000073AF0000}"/>
    <cellStyle name="Normal 2 13 3 2_Essbase BS Tax Accounts EOY" xfId="45005" xr:uid="{00000000-0005-0000-0000-000074AF0000}"/>
    <cellStyle name="Normal 2 13 3 3" xfId="45006" xr:uid="{00000000-0005-0000-0000-000075AF0000}"/>
    <cellStyle name="Normal 2 13 3 3 2" xfId="45007" xr:uid="{00000000-0005-0000-0000-000076AF0000}"/>
    <cellStyle name="Normal 2 13 3 3 2 2" xfId="45008" xr:uid="{00000000-0005-0000-0000-000077AF0000}"/>
    <cellStyle name="Normal 2 13 3 3 2_Essbase BS Tax Accounts EOY" xfId="45009" xr:uid="{00000000-0005-0000-0000-000078AF0000}"/>
    <cellStyle name="Normal 2 13 3 3 3" xfId="45010" xr:uid="{00000000-0005-0000-0000-000079AF0000}"/>
    <cellStyle name="Normal 2 13 3 3_Essbase BS Tax Accounts EOY" xfId="45011" xr:uid="{00000000-0005-0000-0000-00007AAF0000}"/>
    <cellStyle name="Normal 2 13 3 4" xfId="45012" xr:uid="{00000000-0005-0000-0000-00007BAF0000}"/>
    <cellStyle name="Normal 2 13 3 5" xfId="45013" xr:uid="{00000000-0005-0000-0000-00007CAF0000}"/>
    <cellStyle name="Normal 2 13 3 6" xfId="45014" xr:uid="{00000000-0005-0000-0000-00007DAF0000}"/>
    <cellStyle name="Normal 2 13 3_Basis Detail" xfId="45015" xr:uid="{00000000-0005-0000-0000-00007EAF0000}"/>
    <cellStyle name="Normal 2 13 4" xfId="45016" xr:uid="{00000000-0005-0000-0000-00007FAF0000}"/>
    <cellStyle name="Normal 2 13 4 2" xfId="45017" xr:uid="{00000000-0005-0000-0000-000080AF0000}"/>
    <cellStyle name="Normal 2 13 4 2 2" xfId="45018" xr:uid="{00000000-0005-0000-0000-000081AF0000}"/>
    <cellStyle name="Normal 2 13 4 2_Essbase BS Tax Accounts EOY" xfId="45019" xr:uid="{00000000-0005-0000-0000-000082AF0000}"/>
    <cellStyle name="Normal 2 13 4 3" xfId="45020" xr:uid="{00000000-0005-0000-0000-000083AF0000}"/>
    <cellStyle name="Normal 2 13 4 4" xfId="45021" xr:uid="{00000000-0005-0000-0000-000084AF0000}"/>
    <cellStyle name="Normal 2 13 4_Essbase BS Tax Accounts EOY" xfId="45022" xr:uid="{00000000-0005-0000-0000-000085AF0000}"/>
    <cellStyle name="Normal 2 13 5" xfId="45023" xr:uid="{00000000-0005-0000-0000-000086AF0000}"/>
    <cellStyle name="Normal 2 13 5 2" xfId="45024" xr:uid="{00000000-0005-0000-0000-000087AF0000}"/>
    <cellStyle name="Normal 2 13 5_Essbase BS Tax Accounts EOY" xfId="45025" xr:uid="{00000000-0005-0000-0000-000088AF0000}"/>
    <cellStyle name="Normal 2 13 6" xfId="45026" xr:uid="{00000000-0005-0000-0000-000089AF0000}"/>
    <cellStyle name="Normal 2 13 6 2" xfId="45027" xr:uid="{00000000-0005-0000-0000-00008AAF0000}"/>
    <cellStyle name="Normal 2 13 6_Essbase BS Tax Accounts EOY" xfId="45028" xr:uid="{00000000-0005-0000-0000-00008BAF0000}"/>
    <cellStyle name="Normal 2 13 7" xfId="45029" xr:uid="{00000000-0005-0000-0000-00008CAF0000}"/>
    <cellStyle name="Normal 2 13 7 2" xfId="45030" xr:uid="{00000000-0005-0000-0000-00008DAF0000}"/>
    <cellStyle name="Normal 2 13 7_Essbase BS Tax Accounts EOY" xfId="45031" xr:uid="{00000000-0005-0000-0000-00008EAF0000}"/>
    <cellStyle name="Normal 2 13 8" xfId="45032" xr:uid="{00000000-0005-0000-0000-00008FAF0000}"/>
    <cellStyle name="Normal 2 13 8 2" xfId="45033" xr:uid="{00000000-0005-0000-0000-000090AF0000}"/>
    <cellStyle name="Normal 2 13 8_Essbase BS Tax Accounts EOY" xfId="45034" xr:uid="{00000000-0005-0000-0000-000091AF0000}"/>
    <cellStyle name="Normal 2 13 9" xfId="45035" xr:uid="{00000000-0005-0000-0000-000092AF0000}"/>
    <cellStyle name="Normal 2 13 9 2" xfId="45036" xr:uid="{00000000-0005-0000-0000-000093AF0000}"/>
    <cellStyle name="Normal 2 13 9_Essbase BS Tax Accounts EOY" xfId="45037" xr:uid="{00000000-0005-0000-0000-000094AF0000}"/>
    <cellStyle name="Normal 2 13_Basis Detail" xfId="45038" xr:uid="{00000000-0005-0000-0000-000095AF0000}"/>
    <cellStyle name="Normal 2 14" xfId="45039" xr:uid="{00000000-0005-0000-0000-000096AF0000}"/>
    <cellStyle name="Normal 2 14 10" xfId="45040" xr:uid="{00000000-0005-0000-0000-000097AF0000}"/>
    <cellStyle name="Normal 2 14 10 2" xfId="45041" xr:uid="{00000000-0005-0000-0000-000098AF0000}"/>
    <cellStyle name="Normal 2 14 10 2 2" xfId="45042" xr:uid="{00000000-0005-0000-0000-000099AF0000}"/>
    <cellStyle name="Normal 2 14 10 2_Essbase BS Tax Accounts EOY" xfId="45043" xr:uid="{00000000-0005-0000-0000-00009AAF0000}"/>
    <cellStyle name="Normal 2 14 10 3" xfId="45044" xr:uid="{00000000-0005-0000-0000-00009BAF0000}"/>
    <cellStyle name="Normal 2 14 10_Essbase BS Tax Accounts EOY" xfId="45045" xr:uid="{00000000-0005-0000-0000-00009CAF0000}"/>
    <cellStyle name="Normal 2 14 11" xfId="45046" xr:uid="{00000000-0005-0000-0000-00009DAF0000}"/>
    <cellStyle name="Normal 2 14 11 2" xfId="45047" xr:uid="{00000000-0005-0000-0000-00009EAF0000}"/>
    <cellStyle name="Normal 2 14 11 2 2" xfId="45048" xr:uid="{00000000-0005-0000-0000-00009FAF0000}"/>
    <cellStyle name="Normal 2 14 11 2 3" xfId="45049" xr:uid="{00000000-0005-0000-0000-0000A0AF0000}"/>
    <cellStyle name="Normal 2 14 11 2_Essbase BS Tax Accounts EOY" xfId="45050" xr:uid="{00000000-0005-0000-0000-0000A1AF0000}"/>
    <cellStyle name="Normal 2 14 11 3" xfId="45051" xr:uid="{00000000-0005-0000-0000-0000A2AF0000}"/>
    <cellStyle name="Normal 2 14 11 4" xfId="45052" xr:uid="{00000000-0005-0000-0000-0000A3AF0000}"/>
    <cellStyle name="Normal 2 14 11_Essbase BS Tax Accounts EOY" xfId="45053" xr:uid="{00000000-0005-0000-0000-0000A4AF0000}"/>
    <cellStyle name="Normal 2 14 12" xfId="45054" xr:uid="{00000000-0005-0000-0000-0000A5AF0000}"/>
    <cellStyle name="Normal 2 14 12 2" xfId="45055" xr:uid="{00000000-0005-0000-0000-0000A6AF0000}"/>
    <cellStyle name="Normal 2 14 12 2 2" xfId="45056" xr:uid="{00000000-0005-0000-0000-0000A7AF0000}"/>
    <cellStyle name="Normal 2 14 12 2_Essbase BS Tax Accounts EOY" xfId="45057" xr:uid="{00000000-0005-0000-0000-0000A8AF0000}"/>
    <cellStyle name="Normal 2 14 12 3" xfId="45058" xr:uid="{00000000-0005-0000-0000-0000A9AF0000}"/>
    <cellStyle name="Normal 2 14 12 4" xfId="45059" xr:uid="{00000000-0005-0000-0000-0000AAAF0000}"/>
    <cellStyle name="Normal 2 14 12_Essbase BS Tax Accounts EOY" xfId="45060" xr:uid="{00000000-0005-0000-0000-0000ABAF0000}"/>
    <cellStyle name="Normal 2 14 13" xfId="45061" xr:uid="{00000000-0005-0000-0000-0000ACAF0000}"/>
    <cellStyle name="Normal 2 14 14" xfId="45062" xr:uid="{00000000-0005-0000-0000-0000ADAF0000}"/>
    <cellStyle name="Normal 2 14 2" xfId="45063" xr:uid="{00000000-0005-0000-0000-0000AEAF0000}"/>
    <cellStyle name="Normal 2 14 2 2" xfId="45064" xr:uid="{00000000-0005-0000-0000-0000AFAF0000}"/>
    <cellStyle name="Normal 2 14 2 2 2" xfId="45065" xr:uid="{00000000-0005-0000-0000-0000B0AF0000}"/>
    <cellStyle name="Normal 2 14 2 2_Essbase BS Tax Accounts EOY" xfId="45066" xr:uid="{00000000-0005-0000-0000-0000B1AF0000}"/>
    <cellStyle name="Normal 2 14 2 3" xfId="45067" xr:uid="{00000000-0005-0000-0000-0000B2AF0000}"/>
    <cellStyle name="Normal 2 14 2 3 2" xfId="45068" xr:uid="{00000000-0005-0000-0000-0000B3AF0000}"/>
    <cellStyle name="Normal 2 14 2 3 2 2" xfId="45069" xr:uid="{00000000-0005-0000-0000-0000B4AF0000}"/>
    <cellStyle name="Normal 2 14 2 3 2_Essbase BS Tax Accounts EOY" xfId="45070" xr:uid="{00000000-0005-0000-0000-0000B5AF0000}"/>
    <cellStyle name="Normal 2 14 2 3 3" xfId="45071" xr:uid="{00000000-0005-0000-0000-0000B6AF0000}"/>
    <cellStyle name="Normal 2 14 2 3_Essbase BS Tax Accounts EOY" xfId="45072" xr:uid="{00000000-0005-0000-0000-0000B7AF0000}"/>
    <cellStyle name="Normal 2 14 2 4" xfId="45073" xr:uid="{00000000-0005-0000-0000-0000B8AF0000}"/>
    <cellStyle name="Normal 2 14 2 5" xfId="45074" xr:uid="{00000000-0005-0000-0000-0000B9AF0000}"/>
    <cellStyle name="Normal 2 14 2_Essbase BS Tax Accounts EOY" xfId="45075" xr:uid="{00000000-0005-0000-0000-0000BAAF0000}"/>
    <cellStyle name="Normal 2 14 3" xfId="45076" xr:uid="{00000000-0005-0000-0000-0000BBAF0000}"/>
    <cellStyle name="Normal 2 14 3 2" xfId="45077" xr:uid="{00000000-0005-0000-0000-0000BCAF0000}"/>
    <cellStyle name="Normal 2 14 3 2 2" xfId="45078" xr:uid="{00000000-0005-0000-0000-0000BDAF0000}"/>
    <cellStyle name="Normal 2 14 3 2 2 2" xfId="45079" xr:uid="{00000000-0005-0000-0000-0000BEAF0000}"/>
    <cellStyle name="Normal 2 14 3 2 2_Essbase BS Tax Accounts EOY" xfId="45080" xr:uid="{00000000-0005-0000-0000-0000BFAF0000}"/>
    <cellStyle name="Normal 2 14 3 2 3" xfId="45081" xr:uid="{00000000-0005-0000-0000-0000C0AF0000}"/>
    <cellStyle name="Normal 2 14 3 2_Essbase BS Tax Accounts EOY" xfId="45082" xr:uid="{00000000-0005-0000-0000-0000C1AF0000}"/>
    <cellStyle name="Normal 2 14 3 3" xfId="45083" xr:uid="{00000000-0005-0000-0000-0000C2AF0000}"/>
    <cellStyle name="Normal 2 14 3 3 2" xfId="45084" xr:uid="{00000000-0005-0000-0000-0000C3AF0000}"/>
    <cellStyle name="Normal 2 14 3 3_Essbase BS Tax Accounts EOY" xfId="45085" xr:uid="{00000000-0005-0000-0000-0000C4AF0000}"/>
    <cellStyle name="Normal 2 14 3 4" xfId="45086" xr:uid="{00000000-0005-0000-0000-0000C5AF0000}"/>
    <cellStyle name="Normal 2 14 3 5" xfId="45087" xr:uid="{00000000-0005-0000-0000-0000C6AF0000}"/>
    <cellStyle name="Normal 2 14 3 6" xfId="45088" xr:uid="{00000000-0005-0000-0000-0000C7AF0000}"/>
    <cellStyle name="Normal 2 14 3 7" xfId="45089" xr:uid="{00000000-0005-0000-0000-0000C8AF0000}"/>
    <cellStyle name="Normal 2 14 4" xfId="45090" xr:uid="{00000000-0005-0000-0000-0000C9AF0000}"/>
    <cellStyle name="Normal 2 14 4 2" xfId="45091" xr:uid="{00000000-0005-0000-0000-0000CAAF0000}"/>
    <cellStyle name="Normal 2 14 4 2 2" xfId="45092" xr:uid="{00000000-0005-0000-0000-0000CBAF0000}"/>
    <cellStyle name="Normal 2 14 4 2 2 2" xfId="45093" xr:uid="{00000000-0005-0000-0000-0000CCAF0000}"/>
    <cellStyle name="Normal 2 14 4 2 2 2 2" xfId="45094" xr:uid="{00000000-0005-0000-0000-0000CDAF0000}"/>
    <cellStyle name="Normal 2 14 4 2 2 2 3" xfId="45095" xr:uid="{00000000-0005-0000-0000-0000CEAF0000}"/>
    <cellStyle name="Normal 2 14 4 2 2 2_Essbase BS Tax Accounts EOY" xfId="45096" xr:uid="{00000000-0005-0000-0000-0000CFAF0000}"/>
    <cellStyle name="Normal 2 14 4 2 2 3" xfId="45097" xr:uid="{00000000-0005-0000-0000-0000D0AF0000}"/>
    <cellStyle name="Normal 2 14 4 2 2 4" xfId="45098" xr:uid="{00000000-0005-0000-0000-0000D1AF0000}"/>
    <cellStyle name="Normal 2 14 4 2 2_Essbase BS Tax Accounts EOY" xfId="45099" xr:uid="{00000000-0005-0000-0000-0000D2AF0000}"/>
    <cellStyle name="Normal 2 14 4 2 3" xfId="45100" xr:uid="{00000000-0005-0000-0000-0000D3AF0000}"/>
    <cellStyle name="Normal 2 14 4 2 3 2" xfId="45101" xr:uid="{00000000-0005-0000-0000-0000D4AF0000}"/>
    <cellStyle name="Normal 2 14 4 2 3 3" xfId="45102" xr:uid="{00000000-0005-0000-0000-0000D5AF0000}"/>
    <cellStyle name="Normal 2 14 4 2 3_Essbase BS Tax Accounts EOY" xfId="45103" xr:uid="{00000000-0005-0000-0000-0000D6AF0000}"/>
    <cellStyle name="Normal 2 14 4 2 4" xfId="45104" xr:uid="{00000000-0005-0000-0000-0000D7AF0000}"/>
    <cellStyle name="Normal 2 14 4 2 5" xfId="45105" xr:uid="{00000000-0005-0000-0000-0000D8AF0000}"/>
    <cellStyle name="Normal 2 14 4 2_Essbase BS Tax Accounts EOY" xfId="45106" xr:uid="{00000000-0005-0000-0000-0000D9AF0000}"/>
    <cellStyle name="Normal 2 14 4 3" xfId="45107" xr:uid="{00000000-0005-0000-0000-0000DAAF0000}"/>
    <cellStyle name="Normal 2 14 4 3 2" xfId="45108" xr:uid="{00000000-0005-0000-0000-0000DBAF0000}"/>
    <cellStyle name="Normal 2 14 4 3 2 2" xfId="45109" xr:uid="{00000000-0005-0000-0000-0000DCAF0000}"/>
    <cellStyle name="Normal 2 14 4 3 2 3" xfId="45110" xr:uid="{00000000-0005-0000-0000-0000DDAF0000}"/>
    <cellStyle name="Normal 2 14 4 3 2_Essbase BS Tax Accounts EOY" xfId="45111" xr:uid="{00000000-0005-0000-0000-0000DEAF0000}"/>
    <cellStyle name="Normal 2 14 4 3 3" xfId="45112" xr:uid="{00000000-0005-0000-0000-0000DFAF0000}"/>
    <cellStyle name="Normal 2 14 4 3 4" xfId="45113" xr:uid="{00000000-0005-0000-0000-0000E0AF0000}"/>
    <cellStyle name="Normal 2 14 4 3_Essbase BS Tax Accounts EOY" xfId="45114" xr:uid="{00000000-0005-0000-0000-0000E1AF0000}"/>
    <cellStyle name="Normal 2 14 4 4" xfId="45115" xr:uid="{00000000-0005-0000-0000-0000E2AF0000}"/>
    <cellStyle name="Normal 2 14 4 4 2" xfId="45116" xr:uid="{00000000-0005-0000-0000-0000E3AF0000}"/>
    <cellStyle name="Normal 2 14 4 4 3" xfId="45117" xr:uid="{00000000-0005-0000-0000-0000E4AF0000}"/>
    <cellStyle name="Normal 2 14 4 4_Essbase BS Tax Accounts EOY" xfId="45118" xr:uid="{00000000-0005-0000-0000-0000E5AF0000}"/>
    <cellStyle name="Normal 2 14 4 5" xfId="45119" xr:uid="{00000000-0005-0000-0000-0000E6AF0000}"/>
    <cellStyle name="Normal 2 14 4 5 2" xfId="45120" xr:uid="{00000000-0005-0000-0000-0000E7AF0000}"/>
    <cellStyle name="Normal 2 14 4 5_Essbase BS Tax Accounts EOY" xfId="45121" xr:uid="{00000000-0005-0000-0000-0000E8AF0000}"/>
    <cellStyle name="Normal 2 14 4 6" xfId="45122" xr:uid="{00000000-0005-0000-0000-0000E9AF0000}"/>
    <cellStyle name="Normal 2 14 4 7" xfId="45123" xr:uid="{00000000-0005-0000-0000-0000EAAF0000}"/>
    <cellStyle name="Normal 2 14 4 8" xfId="45124" xr:uid="{00000000-0005-0000-0000-0000EBAF0000}"/>
    <cellStyle name="Normal 2 14 4 9" xfId="45125" xr:uid="{00000000-0005-0000-0000-0000ECAF0000}"/>
    <cellStyle name="Normal 2 14 4_Essbase BS Tax Accounts EOY" xfId="45126" xr:uid="{00000000-0005-0000-0000-0000EDAF0000}"/>
    <cellStyle name="Normal 2 14 5" xfId="45127" xr:uid="{00000000-0005-0000-0000-0000EEAF0000}"/>
    <cellStyle name="Normal 2 14 5 2" xfId="45128" xr:uid="{00000000-0005-0000-0000-0000EFAF0000}"/>
    <cellStyle name="Normal 2 14 5 2 2" xfId="45129" xr:uid="{00000000-0005-0000-0000-0000F0AF0000}"/>
    <cellStyle name="Normal 2 14 5 2 2 2" xfId="45130" xr:uid="{00000000-0005-0000-0000-0000F1AF0000}"/>
    <cellStyle name="Normal 2 14 5 2 2 3" xfId="45131" xr:uid="{00000000-0005-0000-0000-0000F2AF0000}"/>
    <cellStyle name="Normal 2 14 5 2 2_Essbase BS Tax Accounts EOY" xfId="45132" xr:uid="{00000000-0005-0000-0000-0000F3AF0000}"/>
    <cellStyle name="Normal 2 14 5 2 3" xfId="45133" xr:uid="{00000000-0005-0000-0000-0000F4AF0000}"/>
    <cellStyle name="Normal 2 14 5 2 4" xfId="45134" xr:uid="{00000000-0005-0000-0000-0000F5AF0000}"/>
    <cellStyle name="Normal 2 14 5 2_Essbase BS Tax Accounts EOY" xfId="45135" xr:uid="{00000000-0005-0000-0000-0000F6AF0000}"/>
    <cellStyle name="Normal 2 14 5 3" xfId="45136" xr:uid="{00000000-0005-0000-0000-0000F7AF0000}"/>
    <cellStyle name="Normal 2 14 5 3 2" xfId="45137" xr:uid="{00000000-0005-0000-0000-0000F8AF0000}"/>
    <cellStyle name="Normal 2 14 5 3 3" xfId="45138" xr:uid="{00000000-0005-0000-0000-0000F9AF0000}"/>
    <cellStyle name="Normal 2 14 5 3_Essbase BS Tax Accounts EOY" xfId="45139" xr:uid="{00000000-0005-0000-0000-0000FAAF0000}"/>
    <cellStyle name="Normal 2 14 5 4" xfId="45140" xr:uid="{00000000-0005-0000-0000-0000FBAF0000}"/>
    <cellStyle name="Normal 2 14 5 5" xfId="45141" xr:uid="{00000000-0005-0000-0000-0000FCAF0000}"/>
    <cellStyle name="Normal 2 14 5 6" xfId="45142" xr:uid="{00000000-0005-0000-0000-0000FDAF0000}"/>
    <cellStyle name="Normal 2 14 5_Essbase BS Tax Accounts EOY" xfId="45143" xr:uid="{00000000-0005-0000-0000-0000FEAF0000}"/>
    <cellStyle name="Normal 2 14 6" xfId="45144" xr:uid="{00000000-0005-0000-0000-0000FFAF0000}"/>
    <cellStyle name="Normal 2 14 6 2" xfId="45145" xr:uid="{00000000-0005-0000-0000-000000B00000}"/>
    <cellStyle name="Normal 2 14 6 2 2" xfId="45146" xr:uid="{00000000-0005-0000-0000-000001B00000}"/>
    <cellStyle name="Normal 2 14 6 2_Essbase BS Tax Accounts EOY" xfId="45147" xr:uid="{00000000-0005-0000-0000-000002B00000}"/>
    <cellStyle name="Normal 2 14 6 3" xfId="45148" xr:uid="{00000000-0005-0000-0000-000003B00000}"/>
    <cellStyle name="Normal 2 14 6_Essbase BS Tax Accounts EOY" xfId="45149" xr:uid="{00000000-0005-0000-0000-000004B00000}"/>
    <cellStyle name="Normal 2 14 7" xfId="45150" xr:uid="{00000000-0005-0000-0000-000005B00000}"/>
    <cellStyle name="Normal 2 14 7 2" xfId="45151" xr:uid="{00000000-0005-0000-0000-000006B00000}"/>
    <cellStyle name="Normal 2 14 7 2 2" xfId="45152" xr:uid="{00000000-0005-0000-0000-000007B00000}"/>
    <cellStyle name="Normal 2 14 7 2_Essbase BS Tax Accounts EOY" xfId="45153" xr:uid="{00000000-0005-0000-0000-000008B00000}"/>
    <cellStyle name="Normal 2 14 7 3" xfId="45154" xr:uid="{00000000-0005-0000-0000-000009B00000}"/>
    <cellStyle name="Normal 2 14 7_Essbase BS Tax Accounts EOY" xfId="45155" xr:uid="{00000000-0005-0000-0000-00000AB00000}"/>
    <cellStyle name="Normal 2 14 8" xfId="45156" xr:uid="{00000000-0005-0000-0000-00000BB00000}"/>
    <cellStyle name="Normal 2 14 8 2" xfId="45157" xr:uid="{00000000-0005-0000-0000-00000CB00000}"/>
    <cellStyle name="Normal 2 14 8 2 2" xfId="45158" xr:uid="{00000000-0005-0000-0000-00000DB00000}"/>
    <cellStyle name="Normal 2 14 8 2_Essbase BS Tax Accounts EOY" xfId="45159" xr:uid="{00000000-0005-0000-0000-00000EB00000}"/>
    <cellStyle name="Normal 2 14 8 3" xfId="45160" xr:uid="{00000000-0005-0000-0000-00000FB00000}"/>
    <cellStyle name="Normal 2 14 8_Essbase BS Tax Accounts EOY" xfId="45161" xr:uid="{00000000-0005-0000-0000-000010B00000}"/>
    <cellStyle name="Normal 2 14 9" xfId="45162" xr:uid="{00000000-0005-0000-0000-000011B00000}"/>
    <cellStyle name="Normal 2 14 9 2" xfId="45163" xr:uid="{00000000-0005-0000-0000-000012B00000}"/>
    <cellStyle name="Normal 2 14 9 2 2" xfId="45164" xr:uid="{00000000-0005-0000-0000-000013B00000}"/>
    <cellStyle name="Normal 2 14 9 2_Essbase BS Tax Accounts EOY" xfId="45165" xr:uid="{00000000-0005-0000-0000-000014B00000}"/>
    <cellStyle name="Normal 2 14 9 3" xfId="45166" xr:uid="{00000000-0005-0000-0000-000015B00000}"/>
    <cellStyle name="Normal 2 14 9_Essbase BS Tax Accounts EOY" xfId="45167" xr:uid="{00000000-0005-0000-0000-000016B00000}"/>
    <cellStyle name="Normal 2 14_Basis Detail" xfId="45168" xr:uid="{00000000-0005-0000-0000-000017B00000}"/>
    <cellStyle name="Normal 2 15" xfId="45169" xr:uid="{00000000-0005-0000-0000-000018B00000}"/>
    <cellStyle name="Normal 2 15 10" xfId="45170" xr:uid="{00000000-0005-0000-0000-000019B00000}"/>
    <cellStyle name="Normal 2 15 10 2" xfId="45171" xr:uid="{00000000-0005-0000-0000-00001AB00000}"/>
    <cellStyle name="Normal 2 15 10 2 2" xfId="45172" xr:uid="{00000000-0005-0000-0000-00001BB00000}"/>
    <cellStyle name="Normal 2 15 10 2 2 2" xfId="45173" xr:uid="{00000000-0005-0000-0000-00001CB00000}"/>
    <cellStyle name="Normal 2 15 10 2 2 3" xfId="45174" xr:uid="{00000000-0005-0000-0000-00001DB00000}"/>
    <cellStyle name="Normal 2 15 10 2 2_Essbase BS Tax Accounts EOY" xfId="45175" xr:uid="{00000000-0005-0000-0000-00001EB00000}"/>
    <cellStyle name="Normal 2 15 10 2 3" xfId="45176" xr:uid="{00000000-0005-0000-0000-00001FB00000}"/>
    <cellStyle name="Normal 2 15 10 2 4" xfId="45177" xr:uid="{00000000-0005-0000-0000-000020B00000}"/>
    <cellStyle name="Normal 2 15 10 2_Essbase BS Tax Accounts EOY" xfId="45178" xr:uid="{00000000-0005-0000-0000-000021B00000}"/>
    <cellStyle name="Normal 2 15 10 3" xfId="45179" xr:uid="{00000000-0005-0000-0000-000022B00000}"/>
    <cellStyle name="Normal 2 15 10 3 2" xfId="45180" xr:uid="{00000000-0005-0000-0000-000023B00000}"/>
    <cellStyle name="Normal 2 15 10 3 3" xfId="45181" xr:uid="{00000000-0005-0000-0000-000024B00000}"/>
    <cellStyle name="Normal 2 15 10 3_Essbase BS Tax Accounts EOY" xfId="45182" xr:uid="{00000000-0005-0000-0000-000025B00000}"/>
    <cellStyle name="Normal 2 15 10 4" xfId="45183" xr:uid="{00000000-0005-0000-0000-000026B00000}"/>
    <cellStyle name="Normal 2 15 10 5" xfId="45184" xr:uid="{00000000-0005-0000-0000-000027B00000}"/>
    <cellStyle name="Normal 2 15 10_Essbase BS Tax Accounts EOY" xfId="45185" xr:uid="{00000000-0005-0000-0000-000028B00000}"/>
    <cellStyle name="Normal 2 15 11" xfId="45186" xr:uid="{00000000-0005-0000-0000-000029B00000}"/>
    <cellStyle name="Normal 2 15 11 2" xfId="45187" xr:uid="{00000000-0005-0000-0000-00002AB00000}"/>
    <cellStyle name="Normal 2 15 11 2 2" xfId="45188" xr:uid="{00000000-0005-0000-0000-00002BB00000}"/>
    <cellStyle name="Normal 2 15 11 2 3" xfId="45189" xr:uid="{00000000-0005-0000-0000-00002CB00000}"/>
    <cellStyle name="Normal 2 15 11 2_Essbase BS Tax Accounts EOY" xfId="45190" xr:uid="{00000000-0005-0000-0000-00002DB00000}"/>
    <cellStyle name="Normal 2 15 11 3" xfId="45191" xr:uid="{00000000-0005-0000-0000-00002EB00000}"/>
    <cellStyle name="Normal 2 15 11 4" xfId="45192" xr:uid="{00000000-0005-0000-0000-00002FB00000}"/>
    <cellStyle name="Normal 2 15 11_Essbase BS Tax Accounts EOY" xfId="45193" xr:uid="{00000000-0005-0000-0000-000030B00000}"/>
    <cellStyle name="Normal 2 15 12" xfId="45194" xr:uid="{00000000-0005-0000-0000-000031B00000}"/>
    <cellStyle name="Normal 2 15 12 2" xfId="45195" xr:uid="{00000000-0005-0000-0000-000032B00000}"/>
    <cellStyle name="Normal 2 15 12 2 2" xfId="45196" xr:uid="{00000000-0005-0000-0000-000033B00000}"/>
    <cellStyle name="Normal 2 15 12 2 3" xfId="45197" xr:uid="{00000000-0005-0000-0000-000034B00000}"/>
    <cellStyle name="Normal 2 15 12 2_Essbase BS Tax Accounts EOY" xfId="45198" xr:uid="{00000000-0005-0000-0000-000035B00000}"/>
    <cellStyle name="Normal 2 15 12 3" xfId="45199" xr:uid="{00000000-0005-0000-0000-000036B00000}"/>
    <cellStyle name="Normal 2 15 12 4" xfId="45200" xr:uid="{00000000-0005-0000-0000-000037B00000}"/>
    <cellStyle name="Normal 2 15 12_Essbase BS Tax Accounts EOY" xfId="45201" xr:uid="{00000000-0005-0000-0000-000038B00000}"/>
    <cellStyle name="Normal 2 15 13" xfId="45202" xr:uid="{00000000-0005-0000-0000-000039B00000}"/>
    <cellStyle name="Normal 2 15 13 2" xfId="45203" xr:uid="{00000000-0005-0000-0000-00003AB00000}"/>
    <cellStyle name="Normal 2 15 13 2 2" xfId="45204" xr:uid="{00000000-0005-0000-0000-00003BB00000}"/>
    <cellStyle name="Normal 2 15 13 2 3" xfId="45205" xr:uid="{00000000-0005-0000-0000-00003CB00000}"/>
    <cellStyle name="Normal 2 15 13 2_Essbase BS Tax Accounts EOY" xfId="45206" xr:uid="{00000000-0005-0000-0000-00003DB00000}"/>
    <cellStyle name="Normal 2 15 13 3" xfId="45207" xr:uid="{00000000-0005-0000-0000-00003EB00000}"/>
    <cellStyle name="Normal 2 15 13 4" xfId="45208" xr:uid="{00000000-0005-0000-0000-00003FB00000}"/>
    <cellStyle name="Normal 2 15 13_Essbase BS Tax Accounts EOY" xfId="45209" xr:uid="{00000000-0005-0000-0000-000040B00000}"/>
    <cellStyle name="Normal 2 15 14" xfId="45210" xr:uid="{00000000-0005-0000-0000-000041B00000}"/>
    <cellStyle name="Normal 2 15 14 2" xfId="45211" xr:uid="{00000000-0005-0000-0000-000042B00000}"/>
    <cellStyle name="Normal 2 15 14 2 2" xfId="45212" xr:uid="{00000000-0005-0000-0000-000043B00000}"/>
    <cellStyle name="Normal 2 15 14 3" xfId="45213" xr:uid="{00000000-0005-0000-0000-000044B00000}"/>
    <cellStyle name="Normal 2 15 14 4" xfId="45214" xr:uid="{00000000-0005-0000-0000-000045B00000}"/>
    <cellStyle name="Normal 2 15 14_Essbase BS Tax Accounts EOY" xfId="45215" xr:uid="{00000000-0005-0000-0000-000046B00000}"/>
    <cellStyle name="Normal 2 15 15" xfId="45216" xr:uid="{00000000-0005-0000-0000-000047B00000}"/>
    <cellStyle name="Normal 2 15 15 2" xfId="45217" xr:uid="{00000000-0005-0000-0000-000048B00000}"/>
    <cellStyle name="Normal 2 15 15 2 2" xfId="45218" xr:uid="{00000000-0005-0000-0000-000049B00000}"/>
    <cellStyle name="Normal 2 15 15 3" xfId="45219" xr:uid="{00000000-0005-0000-0000-00004AB00000}"/>
    <cellStyle name="Normal 2 15 15 4" xfId="45220" xr:uid="{00000000-0005-0000-0000-00004BB00000}"/>
    <cellStyle name="Normal 2 15 15_Essbase BS Tax Accounts EOY" xfId="45221" xr:uid="{00000000-0005-0000-0000-00004CB00000}"/>
    <cellStyle name="Normal 2 15 16" xfId="45222" xr:uid="{00000000-0005-0000-0000-00004DB00000}"/>
    <cellStyle name="Normal 2 15 16 2" xfId="45223" xr:uid="{00000000-0005-0000-0000-00004EB00000}"/>
    <cellStyle name="Normal 2 15 16 2 2" xfId="45224" xr:uid="{00000000-0005-0000-0000-00004FB00000}"/>
    <cellStyle name="Normal 2 15 16 3" xfId="45225" xr:uid="{00000000-0005-0000-0000-000050B00000}"/>
    <cellStyle name="Normal 2 15 16 4" xfId="45226" xr:uid="{00000000-0005-0000-0000-000051B00000}"/>
    <cellStyle name="Normal 2 15 16_Essbase BS Tax Accounts EOY" xfId="45227" xr:uid="{00000000-0005-0000-0000-000052B00000}"/>
    <cellStyle name="Normal 2 15 17" xfId="45228" xr:uid="{00000000-0005-0000-0000-000053B00000}"/>
    <cellStyle name="Normal 2 15 17 2" xfId="45229" xr:uid="{00000000-0005-0000-0000-000054B00000}"/>
    <cellStyle name="Normal 2 15 17 2 2" xfId="45230" xr:uid="{00000000-0005-0000-0000-000055B00000}"/>
    <cellStyle name="Normal 2 15 17 3" xfId="45231" xr:uid="{00000000-0005-0000-0000-000056B00000}"/>
    <cellStyle name="Normal 2 15 17 4" xfId="45232" xr:uid="{00000000-0005-0000-0000-000057B00000}"/>
    <cellStyle name="Normal 2 15 17_Essbase BS Tax Accounts EOY" xfId="45233" xr:uid="{00000000-0005-0000-0000-000058B00000}"/>
    <cellStyle name="Normal 2 15 18" xfId="45234" xr:uid="{00000000-0005-0000-0000-000059B00000}"/>
    <cellStyle name="Normal 2 15 18 2" xfId="45235" xr:uid="{00000000-0005-0000-0000-00005AB00000}"/>
    <cellStyle name="Normal 2 15 18 3" xfId="45236" xr:uid="{00000000-0005-0000-0000-00005BB00000}"/>
    <cellStyle name="Normal 2 15 18_Essbase BS Tax Accounts EOY" xfId="45237" xr:uid="{00000000-0005-0000-0000-00005CB00000}"/>
    <cellStyle name="Normal 2 15 19" xfId="45238" xr:uid="{00000000-0005-0000-0000-00005DB00000}"/>
    <cellStyle name="Normal 2 15 19 2" xfId="45239" xr:uid="{00000000-0005-0000-0000-00005EB00000}"/>
    <cellStyle name="Normal 2 15 2" xfId="45240" xr:uid="{00000000-0005-0000-0000-00005FB00000}"/>
    <cellStyle name="Normal 2 15 2 2" xfId="45241" xr:uid="{00000000-0005-0000-0000-000060B00000}"/>
    <cellStyle name="Normal 2 15 2 2 2" xfId="45242" xr:uid="{00000000-0005-0000-0000-000061B00000}"/>
    <cellStyle name="Normal 2 15 2 2 2 2" xfId="45243" xr:uid="{00000000-0005-0000-0000-000062B00000}"/>
    <cellStyle name="Normal 2 15 2 2 2 2 2" xfId="45244" xr:uid="{00000000-0005-0000-0000-000063B00000}"/>
    <cellStyle name="Normal 2 15 2 2 2 2 3" xfId="45245" xr:uid="{00000000-0005-0000-0000-000064B00000}"/>
    <cellStyle name="Normal 2 15 2 2 2 2_Essbase BS Tax Accounts EOY" xfId="45246" xr:uid="{00000000-0005-0000-0000-000065B00000}"/>
    <cellStyle name="Normal 2 15 2 2 2 3" xfId="45247" xr:uid="{00000000-0005-0000-0000-000066B00000}"/>
    <cellStyle name="Normal 2 15 2 2 2 4" xfId="45248" xr:uid="{00000000-0005-0000-0000-000067B00000}"/>
    <cellStyle name="Normal 2 15 2 2 2_Essbase BS Tax Accounts EOY" xfId="45249" xr:uid="{00000000-0005-0000-0000-000068B00000}"/>
    <cellStyle name="Normal 2 15 2 2 3" xfId="45250" xr:uid="{00000000-0005-0000-0000-000069B00000}"/>
    <cellStyle name="Normal 2 15 2 2 3 2" xfId="45251" xr:uid="{00000000-0005-0000-0000-00006AB00000}"/>
    <cellStyle name="Normal 2 15 2 2 3 3" xfId="45252" xr:uid="{00000000-0005-0000-0000-00006BB00000}"/>
    <cellStyle name="Normal 2 15 2 2 3_Essbase BS Tax Accounts EOY" xfId="45253" xr:uid="{00000000-0005-0000-0000-00006CB00000}"/>
    <cellStyle name="Normal 2 15 2 2 4" xfId="45254" xr:uid="{00000000-0005-0000-0000-00006DB00000}"/>
    <cellStyle name="Normal 2 15 2 2 4 2" xfId="45255" xr:uid="{00000000-0005-0000-0000-00006EB00000}"/>
    <cellStyle name="Normal 2 15 2 2 5" xfId="45256" xr:uid="{00000000-0005-0000-0000-00006FB00000}"/>
    <cellStyle name="Normal 2 15 2 2 6" xfId="45257" xr:uid="{00000000-0005-0000-0000-000070B00000}"/>
    <cellStyle name="Normal 2 15 2 2_Essbase BS Tax Accounts EOY" xfId="45258" xr:uid="{00000000-0005-0000-0000-000071B00000}"/>
    <cellStyle name="Normal 2 15 2 3" xfId="45259" xr:uid="{00000000-0005-0000-0000-000072B00000}"/>
    <cellStyle name="Normal 2 15 2 3 2" xfId="45260" xr:uid="{00000000-0005-0000-0000-000073B00000}"/>
    <cellStyle name="Normal 2 15 2 3 2 2" xfId="45261" xr:uid="{00000000-0005-0000-0000-000074B00000}"/>
    <cellStyle name="Normal 2 15 2 3 2 3" xfId="45262" xr:uid="{00000000-0005-0000-0000-000075B00000}"/>
    <cellStyle name="Normal 2 15 2 3 2_Essbase BS Tax Accounts EOY" xfId="45263" xr:uid="{00000000-0005-0000-0000-000076B00000}"/>
    <cellStyle name="Normal 2 15 2 3 3" xfId="45264" xr:uid="{00000000-0005-0000-0000-000077B00000}"/>
    <cellStyle name="Normal 2 15 2 3 4" xfId="45265" xr:uid="{00000000-0005-0000-0000-000078B00000}"/>
    <cellStyle name="Normal 2 15 2 3_Essbase BS Tax Accounts EOY" xfId="45266" xr:uid="{00000000-0005-0000-0000-000079B00000}"/>
    <cellStyle name="Normal 2 15 2 4" xfId="45267" xr:uid="{00000000-0005-0000-0000-00007AB00000}"/>
    <cellStyle name="Normal 2 15 2 4 2" xfId="45268" xr:uid="{00000000-0005-0000-0000-00007BB00000}"/>
    <cellStyle name="Normal 2 15 2 4 2 2" xfId="45269" xr:uid="{00000000-0005-0000-0000-00007CB00000}"/>
    <cellStyle name="Normal 2 15 2 4 3" xfId="45270" xr:uid="{00000000-0005-0000-0000-00007DB00000}"/>
    <cellStyle name="Normal 2 15 2 4 4" xfId="45271" xr:uid="{00000000-0005-0000-0000-00007EB00000}"/>
    <cellStyle name="Normal 2 15 2 4_Essbase BS Tax Accounts EOY" xfId="45272" xr:uid="{00000000-0005-0000-0000-00007FB00000}"/>
    <cellStyle name="Normal 2 15 2 5" xfId="45273" xr:uid="{00000000-0005-0000-0000-000080B00000}"/>
    <cellStyle name="Normal 2 15 2 5 2" xfId="45274" xr:uid="{00000000-0005-0000-0000-000081B00000}"/>
    <cellStyle name="Normal 2 15 2 5 3" xfId="45275" xr:uid="{00000000-0005-0000-0000-000082B00000}"/>
    <cellStyle name="Normal 2 15 2 5_Essbase BS Tax Accounts EOY" xfId="45276" xr:uid="{00000000-0005-0000-0000-000083B00000}"/>
    <cellStyle name="Normal 2 15 2 6" xfId="45277" xr:uid="{00000000-0005-0000-0000-000084B00000}"/>
    <cellStyle name="Normal 2 15 2 6 2" xfId="45278" xr:uid="{00000000-0005-0000-0000-000085B00000}"/>
    <cellStyle name="Normal 2 15 2 7" xfId="45279" xr:uid="{00000000-0005-0000-0000-000086B00000}"/>
    <cellStyle name="Normal 2 15 2 8" xfId="45280" xr:uid="{00000000-0005-0000-0000-000087B00000}"/>
    <cellStyle name="Normal 2 15 2 9" xfId="45281" xr:uid="{00000000-0005-0000-0000-000088B00000}"/>
    <cellStyle name="Normal 2 15 2_Essbase BS Tax Accounts EOY" xfId="45282" xr:uid="{00000000-0005-0000-0000-000089B00000}"/>
    <cellStyle name="Normal 2 15 20" xfId="45283" xr:uid="{00000000-0005-0000-0000-00008AB00000}"/>
    <cellStyle name="Normal 2 15 21" xfId="45284" xr:uid="{00000000-0005-0000-0000-00008BB00000}"/>
    <cellStyle name="Normal 2 15 22" xfId="45285" xr:uid="{00000000-0005-0000-0000-00008CB00000}"/>
    <cellStyle name="Normal 2 15 23" xfId="45286" xr:uid="{00000000-0005-0000-0000-00008DB00000}"/>
    <cellStyle name="Normal 2 15 24" xfId="45287" xr:uid="{00000000-0005-0000-0000-00008EB00000}"/>
    <cellStyle name="Normal 2 15 25" xfId="45288" xr:uid="{00000000-0005-0000-0000-00008FB00000}"/>
    <cellStyle name="Normal 2 15 3" xfId="45289" xr:uid="{00000000-0005-0000-0000-000090B00000}"/>
    <cellStyle name="Normal 2 15 3 2" xfId="45290" xr:uid="{00000000-0005-0000-0000-000091B00000}"/>
    <cellStyle name="Normal 2 15 3 2 2" xfId="45291" xr:uid="{00000000-0005-0000-0000-000092B00000}"/>
    <cellStyle name="Normal 2 15 3 2 2 2" xfId="45292" xr:uid="{00000000-0005-0000-0000-000093B00000}"/>
    <cellStyle name="Normal 2 15 3 2 2 3" xfId="45293" xr:uid="{00000000-0005-0000-0000-000094B00000}"/>
    <cellStyle name="Normal 2 15 3 2 2_Essbase BS Tax Accounts EOY" xfId="45294" xr:uid="{00000000-0005-0000-0000-000095B00000}"/>
    <cellStyle name="Normal 2 15 3 2 3" xfId="45295" xr:uid="{00000000-0005-0000-0000-000096B00000}"/>
    <cellStyle name="Normal 2 15 3 2 4" xfId="45296" xr:uid="{00000000-0005-0000-0000-000097B00000}"/>
    <cellStyle name="Normal 2 15 3 2_Essbase BS Tax Accounts EOY" xfId="45297" xr:uid="{00000000-0005-0000-0000-000098B00000}"/>
    <cellStyle name="Normal 2 15 3 3" xfId="45298" xr:uid="{00000000-0005-0000-0000-000099B00000}"/>
    <cellStyle name="Normal 2 15 3 3 2" xfId="45299" xr:uid="{00000000-0005-0000-0000-00009AB00000}"/>
    <cellStyle name="Normal 2 15 3 3 3" xfId="45300" xr:uid="{00000000-0005-0000-0000-00009BB00000}"/>
    <cellStyle name="Normal 2 15 3 3_Essbase BS Tax Accounts EOY" xfId="45301" xr:uid="{00000000-0005-0000-0000-00009CB00000}"/>
    <cellStyle name="Normal 2 15 3 4" xfId="45302" xr:uid="{00000000-0005-0000-0000-00009DB00000}"/>
    <cellStyle name="Normal 2 15 3 4 2" xfId="45303" xr:uid="{00000000-0005-0000-0000-00009EB00000}"/>
    <cellStyle name="Normal 2 15 3 5" xfId="45304" xr:uid="{00000000-0005-0000-0000-00009FB00000}"/>
    <cellStyle name="Normal 2 15 3 6" xfId="45305" xr:uid="{00000000-0005-0000-0000-0000A0B00000}"/>
    <cellStyle name="Normal 2 15 3 7" xfId="45306" xr:uid="{00000000-0005-0000-0000-0000A1B00000}"/>
    <cellStyle name="Normal 2 15 3_Essbase BS Tax Accounts EOY" xfId="45307" xr:uid="{00000000-0005-0000-0000-0000A2B00000}"/>
    <cellStyle name="Normal 2 15 4" xfId="45308" xr:uid="{00000000-0005-0000-0000-0000A3B00000}"/>
    <cellStyle name="Normal 2 15 4 2" xfId="45309" xr:uid="{00000000-0005-0000-0000-0000A4B00000}"/>
    <cellStyle name="Normal 2 15 4 2 2" xfId="45310" xr:uid="{00000000-0005-0000-0000-0000A5B00000}"/>
    <cellStyle name="Normal 2 15 4 2 2 2" xfId="45311" xr:uid="{00000000-0005-0000-0000-0000A6B00000}"/>
    <cellStyle name="Normal 2 15 4 2 2 3" xfId="45312" xr:uid="{00000000-0005-0000-0000-0000A7B00000}"/>
    <cellStyle name="Normal 2 15 4 2 2_Essbase BS Tax Accounts EOY" xfId="45313" xr:uid="{00000000-0005-0000-0000-0000A8B00000}"/>
    <cellStyle name="Normal 2 15 4 2 3" xfId="45314" xr:uid="{00000000-0005-0000-0000-0000A9B00000}"/>
    <cellStyle name="Normal 2 15 4 2 4" xfId="45315" xr:uid="{00000000-0005-0000-0000-0000AAB00000}"/>
    <cellStyle name="Normal 2 15 4 2_Essbase BS Tax Accounts EOY" xfId="45316" xr:uid="{00000000-0005-0000-0000-0000ABB00000}"/>
    <cellStyle name="Normal 2 15 4 3" xfId="45317" xr:uid="{00000000-0005-0000-0000-0000ACB00000}"/>
    <cellStyle name="Normal 2 15 4 3 2" xfId="45318" xr:uid="{00000000-0005-0000-0000-0000ADB00000}"/>
    <cellStyle name="Normal 2 15 4 3 3" xfId="45319" xr:uid="{00000000-0005-0000-0000-0000AEB00000}"/>
    <cellStyle name="Normal 2 15 4 3_Essbase BS Tax Accounts EOY" xfId="45320" xr:uid="{00000000-0005-0000-0000-0000AFB00000}"/>
    <cellStyle name="Normal 2 15 4 4" xfId="45321" xr:uid="{00000000-0005-0000-0000-0000B0B00000}"/>
    <cellStyle name="Normal 2 15 4 5" xfId="45322" xr:uid="{00000000-0005-0000-0000-0000B1B00000}"/>
    <cellStyle name="Normal 2 15 4_Essbase BS Tax Accounts EOY" xfId="45323" xr:uid="{00000000-0005-0000-0000-0000B2B00000}"/>
    <cellStyle name="Normal 2 15 5" xfId="45324" xr:uid="{00000000-0005-0000-0000-0000B3B00000}"/>
    <cellStyle name="Normal 2 15 5 2" xfId="45325" xr:uid="{00000000-0005-0000-0000-0000B4B00000}"/>
    <cellStyle name="Normal 2 15 5 2 2" xfId="45326" xr:uid="{00000000-0005-0000-0000-0000B5B00000}"/>
    <cellStyle name="Normal 2 15 5 2 2 2" xfId="45327" xr:uid="{00000000-0005-0000-0000-0000B6B00000}"/>
    <cellStyle name="Normal 2 15 5 2 2 3" xfId="45328" xr:uid="{00000000-0005-0000-0000-0000B7B00000}"/>
    <cellStyle name="Normal 2 15 5 2 2_Essbase BS Tax Accounts EOY" xfId="45329" xr:uid="{00000000-0005-0000-0000-0000B8B00000}"/>
    <cellStyle name="Normal 2 15 5 2 3" xfId="45330" xr:uid="{00000000-0005-0000-0000-0000B9B00000}"/>
    <cellStyle name="Normal 2 15 5 2 4" xfId="45331" xr:uid="{00000000-0005-0000-0000-0000BAB00000}"/>
    <cellStyle name="Normal 2 15 5 2_Essbase BS Tax Accounts EOY" xfId="45332" xr:uid="{00000000-0005-0000-0000-0000BBB00000}"/>
    <cellStyle name="Normal 2 15 5 3" xfId="45333" xr:uid="{00000000-0005-0000-0000-0000BCB00000}"/>
    <cellStyle name="Normal 2 15 5 3 2" xfId="45334" xr:uid="{00000000-0005-0000-0000-0000BDB00000}"/>
    <cellStyle name="Normal 2 15 5 3 3" xfId="45335" xr:uid="{00000000-0005-0000-0000-0000BEB00000}"/>
    <cellStyle name="Normal 2 15 5 3_Essbase BS Tax Accounts EOY" xfId="45336" xr:uid="{00000000-0005-0000-0000-0000BFB00000}"/>
    <cellStyle name="Normal 2 15 5 4" xfId="45337" xr:uid="{00000000-0005-0000-0000-0000C0B00000}"/>
    <cellStyle name="Normal 2 15 5 5" xfId="45338" xr:uid="{00000000-0005-0000-0000-0000C1B00000}"/>
    <cellStyle name="Normal 2 15 5_Essbase BS Tax Accounts EOY" xfId="45339" xr:uid="{00000000-0005-0000-0000-0000C2B00000}"/>
    <cellStyle name="Normal 2 15 6" xfId="45340" xr:uid="{00000000-0005-0000-0000-0000C3B00000}"/>
    <cellStyle name="Normal 2 15 6 2" xfId="45341" xr:uid="{00000000-0005-0000-0000-0000C4B00000}"/>
    <cellStyle name="Normal 2 15 6 2 2" xfId="45342" xr:uid="{00000000-0005-0000-0000-0000C5B00000}"/>
    <cellStyle name="Normal 2 15 6 2 2 2" xfId="45343" xr:uid="{00000000-0005-0000-0000-0000C6B00000}"/>
    <cellStyle name="Normal 2 15 6 2 2 3" xfId="45344" xr:uid="{00000000-0005-0000-0000-0000C7B00000}"/>
    <cellStyle name="Normal 2 15 6 2 2_Essbase BS Tax Accounts EOY" xfId="45345" xr:uid="{00000000-0005-0000-0000-0000C8B00000}"/>
    <cellStyle name="Normal 2 15 6 2 3" xfId="45346" xr:uid="{00000000-0005-0000-0000-0000C9B00000}"/>
    <cellStyle name="Normal 2 15 6 2 4" xfId="45347" xr:uid="{00000000-0005-0000-0000-0000CAB00000}"/>
    <cellStyle name="Normal 2 15 6 2_Essbase BS Tax Accounts EOY" xfId="45348" xr:uid="{00000000-0005-0000-0000-0000CBB00000}"/>
    <cellStyle name="Normal 2 15 6 3" xfId="45349" xr:uid="{00000000-0005-0000-0000-0000CCB00000}"/>
    <cellStyle name="Normal 2 15 6 3 2" xfId="45350" xr:uid="{00000000-0005-0000-0000-0000CDB00000}"/>
    <cellStyle name="Normal 2 15 6 3 3" xfId="45351" xr:uid="{00000000-0005-0000-0000-0000CEB00000}"/>
    <cellStyle name="Normal 2 15 6 3_Essbase BS Tax Accounts EOY" xfId="45352" xr:uid="{00000000-0005-0000-0000-0000CFB00000}"/>
    <cellStyle name="Normal 2 15 6 4" xfId="45353" xr:uid="{00000000-0005-0000-0000-0000D0B00000}"/>
    <cellStyle name="Normal 2 15 6 5" xfId="45354" xr:uid="{00000000-0005-0000-0000-0000D1B00000}"/>
    <cellStyle name="Normal 2 15 6_Essbase BS Tax Accounts EOY" xfId="45355" xr:uid="{00000000-0005-0000-0000-0000D2B00000}"/>
    <cellStyle name="Normal 2 15 7" xfId="45356" xr:uid="{00000000-0005-0000-0000-0000D3B00000}"/>
    <cellStyle name="Normal 2 15 7 2" xfId="45357" xr:uid="{00000000-0005-0000-0000-0000D4B00000}"/>
    <cellStyle name="Normal 2 15 7 2 2" xfId="45358" xr:uid="{00000000-0005-0000-0000-0000D5B00000}"/>
    <cellStyle name="Normal 2 15 7 2 2 2" xfId="45359" xr:uid="{00000000-0005-0000-0000-0000D6B00000}"/>
    <cellStyle name="Normal 2 15 7 2 2 3" xfId="45360" xr:uid="{00000000-0005-0000-0000-0000D7B00000}"/>
    <cellStyle name="Normal 2 15 7 2 2_Essbase BS Tax Accounts EOY" xfId="45361" xr:uid="{00000000-0005-0000-0000-0000D8B00000}"/>
    <cellStyle name="Normal 2 15 7 2 3" xfId="45362" xr:uid="{00000000-0005-0000-0000-0000D9B00000}"/>
    <cellStyle name="Normal 2 15 7 2 4" xfId="45363" xr:uid="{00000000-0005-0000-0000-0000DAB00000}"/>
    <cellStyle name="Normal 2 15 7 2_Essbase BS Tax Accounts EOY" xfId="45364" xr:uid="{00000000-0005-0000-0000-0000DBB00000}"/>
    <cellStyle name="Normal 2 15 7 3" xfId="45365" xr:uid="{00000000-0005-0000-0000-0000DCB00000}"/>
    <cellStyle name="Normal 2 15 7 3 2" xfId="45366" xr:uid="{00000000-0005-0000-0000-0000DDB00000}"/>
    <cellStyle name="Normal 2 15 7 3 3" xfId="45367" xr:uid="{00000000-0005-0000-0000-0000DEB00000}"/>
    <cellStyle name="Normal 2 15 7 3_Essbase BS Tax Accounts EOY" xfId="45368" xr:uid="{00000000-0005-0000-0000-0000DFB00000}"/>
    <cellStyle name="Normal 2 15 7 4" xfId="45369" xr:uid="{00000000-0005-0000-0000-0000E0B00000}"/>
    <cellStyle name="Normal 2 15 7 5" xfId="45370" xr:uid="{00000000-0005-0000-0000-0000E1B00000}"/>
    <cellStyle name="Normal 2 15 7_Essbase BS Tax Accounts EOY" xfId="45371" xr:uid="{00000000-0005-0000-0000-0000E2B00000}"/>
    <cellStyle name="Normal 2 15 8" xfId="45372" xr:uid="{00000000-0005-0000-0000-0000E3B00000}"/>
    <cellStyle name="Normal 2 15 8 2" xfId="45373" xr:uid="{00000000-0005-0000-0000-0000E4B00000}"/>
    <cellStyle name="Normal 2 15 8 2 2" xfId="45374" xr:uid="{00000000-0005-0000-0000-0000E5B00000}"/>
    <cellStyle name="Normal 2 15 8 2 2 2" xfId="45375" xr:uid="{00000000-0005-0000-0000-0000E6B00000}"/>
    <cellStyle name="Normal 2 15 8 2 2 3" xfId="45376" xr:uid="{00000000-0005-0000-0000-0000E7B00000}"/>
    <cellStyle name="Normal 2 15 8 2 2_Essbase BS Tax Accounts EOY" xfId="45377" xr:uid="{00000000-0005-0000-0000-0000E8B00000}"/>
    <cellStyle name="Normal 2 15 8 2 3" xfId="45378" xr:uid="{00000000-0005-0000-0000-0000E9B00000}"/>
    <cellStyle name="Normal 2 15 8 2 4" xfId="45379" xr:uid="{00000000-0005-0000-0000-0000EAB00000}"/>
    <cellStyle name="Normal 2 15 8 2_Essbase BS Tax Accounts EOY" xfId="45380" xr:uid="{00000000-0005-0000-0000-0000EBB00000}"/>
    <cellStyle name="Normal 2 15 8 3" xfId="45381" xr:uid="{00000000-0005-0000-0000-0000ECB00000}"/>
    <cellStyle name="Normal 2 15 8 3 2" xfId="45382" xr:uid="{00000000-0005-0000-0000-0000EDB00000}"/>
    <cellStyle name="Normal 2 15 8 3 3" xfId="45383" xr:uid="{00000000-0005-0000-0000-0000EEB00000}"/>
    <cellStyle name="Normal 2 15 8 3_Essbase BS Tax Accounts EOY" xfId="45384" xr:uid="{00000000-0005-0000-0000-0000EFB00000}"/>
    <cellStyle name="Normal 2 15 8 4" xfId="45385" xr:uid="{00000000-0005-0000-0000-0000F0B00000}"/>
    <cellStyle name="Normal 2 15 8 5" xfId="45386" xr:uid="{00000000-0005-0000-0000-0000F1B00000}"/>
    <cellStyle name="Normal 2 15 8_Essbase BS Tax Accounts EOY" xfId="45387" xr:uid="{00000000-0005-0000-0000-0000F2B00000}"/>
    <cellStyle name="Normal 2 15 9" xfId="45388" xr:uid="{00000000-0005-0000-0000-0000F3B00000}"/>
    <cellStyle name="Normal 2 15 9 2" xfId="45389" xr:uid="{00000000-0005-0000-0000-0000F4B00000}"/>
    <cellStyle name="Normal 2 15 9 2 2" xfId="45390" xr:uid="{00000000-0005-0000-0000-0000F5B00000}"/>
    <cellStyle name="Normal 2 15 9 2 2 2" xfId="45391" xr:uid="{00000000-0005-0000-0000-0000F6B00000}"/>
    <cellStyle name="Normal 2 15 9 2 2 3" xfId="45392" xr:uid="{00000000-0005-0000-0000-0000F7B00000}"/>
    <cellStyle name="Normal 2 15 9 2 2_Essbase BS Tax Accounts EOY" xfId="45393" xr:uid="{00000000-0005-0000-0000-0000F8B00000}"/>
    <cellStyle name="Normal 2 15 9 2 3" xfId="45394" xr:uid="{00000000-0005-0000-0000-0000F9B00000}"/>
    <cellStyle name="Normal 2 15 9 2 4" xfId="45395" xr:uid="{00000000-0005-0000-0000-0000FAB00000}"/>
    <cellStyle name="Normal 2 15 9 2_Essbase BS Tax Accounts EOY" xfId="45396" xr:uid="{00000000-0005-0000-0000-0000FBB00000}"/>
    <cellStyle name="Normal 2 15 9 3" xfId="45397" xr:uid="{00000000-0005-0000-0000-0000FCB00000}"/>
    <cellStyle name="Normal 2 15 9 3 2" xfId="45398" xr:uid="{00000000-0005-0000-0000-0000FDB00000}"/>
    <cellStyle name="Normal 2 15 9 3 3" xfId="45399" xr:uid="{00000000-0005-0000-0000-0000FEB00000}"/>
    <cellStyle name="Normal 2 15 9 3_Essbase BS Tax Accounts EOY" xfId="45400" xr:uid="{00000000-0005-0000-0000-0000FFB00000}"/>
    <cellStyle name="Normal 2 15 9 4" xfId="45401" xr:uid="{00000000-0005-0000-0000-000000B10000}"/>
    <cellStyle name="Normal 2 15 9 5" xfId="45402" xr:uid="{00000000-0005-0000-0000-000001B10000}"/>
    <cellStyle name="Normal 2 15 9_Essbase BS Tax Accounts EOY" xfId="45403" xr:uid="{00000000-0005-0000-0000-000002B10000}"/>
    <cellStyle name="Normal 2 15_Basis Detail" xfId="45404" xr:uid="{00000000-0005-0000-0000-000003B10000}"/>
    <cellStyle name="Normal 2 16" xfId="45405" xr:uid="{00000000-0005-0000-0000-000004B10000}"/>
    <cellStyle name="Normal 2 16 10" xfId="45406" xr:uid="{00000000-0005-0000-0000-000005B10000}"/>
    <cellStyle name="Normal 2 16 10 2" xfId="45407" xr:uid="{00000000-0005-0000-0000-000006B10000}"/>
    <cellStyle name="Normal 2 16 10 2 2" xfId="45408" xr:uid="{00000000-0005-0000-0000-000007B10000}"/>
    <cellStyle name="Normal 2 16 10 2_Essbase BS Tax Accounts EOY" xfId="45409" xr:uid="{00000000-0005-0000-0000-000008B10000}"/>
    <cellStyle name="Normal 2 16 10 3" xfId="45410" xr:uid="{00000000-0005-0000-0000-000009B10000}"/>
    <cellStyle name="Normal 2 16 10_Essbase BS Tax Accounts EOY" xfId="45411" xr:uid="{00000000-0005-0000-0000-00000AB10000}"/>
    <cellStyle name="Normal 2 16 11" xfId="45412" xr:uid="{00000000-0005-0000-0000-00000BB10000}"/>
    <cellStyle name="Normal 2 16 11 2" xfId="45413" xr:uid="{00000000-0005-0000-0000-00000CB10000}"/>
    <cellStyle name="Normal 2 16 11 2 2" xfId="45414" xr:uid="{00000000-0005-0000-0000-00000DB10000}"/>
    <cellStyle name="Normal 2 16 11 2 3" xfId="45415" xr:uid="{00000000-0005-0000-0000-00000EB10000}"/>
    <cellStyle name="Normal 2 16 11 2_Essbase BS Tax Accounts EOY" xfId="45416" xr:uid="{00000000-0005-0000-0000-00000FB10000}"/>
    <cellStyle name="Normal 2 16 11 3" xfId="45417" xr:uid="{00000000-0005-0000-0000-000010B10000}"/>
    <cellStyle name="Normal 2 16 11 4" xfId="45418" xr:uid="{00000000-0005-0000-0000-000011B10000}"/>
    <cellStyle name="Normal 2 16 11_Essbase BS Tax Accounts EOY" xfId="45419" xr:uid="{00000000-0005-0000-0000-000012B10000}"/>
    <cellStyle name="Normal 2 16 12" xfId="45420" xr:uid="{00000000-0005-0000-0000-000013B10000}"/>
    <cellStyle name="Normal 2 16 12 2" xfId="45421" xr:uid="{00000000-0005-0000-0000-000014B10000}"/>
    <cellStyle name="Normal 2 16 12 2 2" xfId="45422" xr:uid="{00000000-0005-0000-0000-000015B10000}"/>
    <cellStyle name="Normal 2 16 12 2_Essbase BS Tax Accounts EOY" xfId="45423" xr:uid="{00000000-0005-0000-0000-000016B10000}"/>
    <cellStyle name="Normal 2 16 12 3" xfId="45424" xr:uid="{00000000-0005-0000-0000-000017B10000}"/>
    <cellStyle name="Normal 2 16 12 4" xfId="45425" xr:uid="{00000000-0005-0000-0000-000018B10000}"/>
    <cellStyle name="Normal 2 16 12_Essbase BS Tax Accounts EOY" xfId="45426" xr:uid="{00000000-0005-0000-0000-000019B10000}"/>
    <cellStyle name="Normal 2 16 13" xfId="45427" xr:uid="{00000000-0005-0000-0000-00001AB10000}"/>
    <cellStyle name="Normal 2 16 13 2" xfId="45428" xr:uid="{00000000-0005-0000-0000-00001BB10000}"/>
    <cellStyle name="Normal 2 16 13_Essbase BS Tax Accounts EOY" xfId="45429" xr:uid="{00000000-0005-0000-0000-00001CB10000}"/>
    <cellStyle name="Normal 2 16 14" xfId="45430" xr:uid="{00000000-0005-0000-0000-00001DB10000}"/>
    <cellStyle name="Normal 2 16 14 2" xfId="45431" xr:uid="{00000000-0005-0000-0000-00001EB10000}"/>
    <cellStyle name="Normal 2 16 14_Essbase BS Tax Accounts EOY" xfId="45432" xr:uid="{00000000-0005-0000-0000-00001FB10000}"/>
    <cellStyle name="Normal 2 16 15" xfId="45433" xr:uid="{00000000-0005-0000-0000-000020B10000}"/>
    <cellStyle name="Normal 2 16 16" xfId="45434" xr:uid="{00000000-0005-0000-0000-000021B10000}"/>
    <cellStyle name="Normal 2 16 17" xfId="45435" xr:uid="{00000000-0005-0000-0000-000022B10000}"/>
    <cellStyle name="Normal 2 16 18" xfId="45436" xr:uid="{00000000-0005-0000-0000-000023B10000}"/>
    <cellStyle name="Normal 2 16 2" xfId="45437" xr:uid="{00000000-0005-0000-0000-000024B10000}"/>
    <cellStyle name="Normal 2 16 2 2" xfId="45438" xr:uid="{00000000-0005-0000-0000-000025B10000}"/>
    <cellStyle name="Normal 2 16 2 2 2" xfId="45439" xr:uid="{00000000-0005-0000-0000-000026B10000}"/>
    <cellStyle name="Normal 2 16 2 2 2 2" xfId="45440" xr:uid="{00000000-0005-0000-0000-000027B10000}"/>
    <cellStyle name="Normal 2 16 2 2 2 2 2" xfId="45441" xr:uid="{00000000-0005-0000-0000-000028B10000}"/>
    <cellStyle name="Normal 2 16 2 2 2 2 3" xfId="45442" xr:uid="{00000000-0005-0000-0000-000029B10000}"/>
    <cellStyle name="Normal 2 16 2 2 2 2_Essbase BS Tax Accounts EOY" xfId="45443" xr:uid="{00000000-0005-0000-0000-00002AB10000}"/>
    <cellStyle name="Normal 2 16 2 2 2 3" xfId="45444" xr:uid="{00000000-0005-0000-0000-00002BB10000}"/>
    <cellStyle name="Normal 2 16 2 2 2 4" xfId="45445" xr:uid="{00000000-0005-0000-0000-00002CB10000}"/>
    <cellStyle name="Normal 2 16 2 2 2_Essbase BS Tax Accounts EOY" xfId="45446" xr:uid="{00000000-0005-0000-0000-00002DB10000}"/>
    <cellStyle name="Normal 2 16 2 2 3" xfId="45447" xr:uid="{00000000-0005-0000-0000-00002EB10000}"/>
    <cellStyle name="Normal 2 16 2 2 3 2" xfId="45448" xr:uid="{00000000-0005-0000-0000-00002FB10000}"/>
    <cellStyle name="Normal 2 16 2 2 3 3" xfId="45449" xr:uid="{00000000-0005-0000-0000-000030B10000}"/>
    <cellStyle name="Normal 2 16 2 2 3_Essbase BS Tax Accounts EOY" xfId="45450" xr:uid="{00000000-0005-0000-0000-000031B10000}"/>
    <cellStyle name="Normal 2 16 2 2 4" xfId="45451" xr:uid="{00000000-0005-0000-0000-000032B10000}"/>
    <cellStyle name="Normal 2 16 2 2 5" xfId="45452" xr:uid="{00000000-0005-0000-0000-000033B10000}"/>
    <cellStyle name="Normal 2 16 2 2 6" xfId="45453" xr:uid="{00000000-0005-0000-0000-000034B10000}"/>
    <cellStyle name="Normal 2 16 2 2_Essbase BS Tax Accounts EOY" xfId="45454" xr:uid="{00000000-0005-0000-0000-000035B10000}"/>
    <cellStyle name="Normal 2 16 2 3" xfId="45455" xr:uid="{00000000-0005-0000-0000-000036B10000}"/>
    <cellStyle name="Normal 2 16 2 3 2" xfId="45456" xr:uid="{00000000-0005-0000-0000-000037B10000}"/>
    <cellStyle name="Normal 2 16 2 3 2 2" xfId="45457" xr:uid="{00000000-0005-0000-0000-000038B10000}"/>
    <cellStyle name="Normal 2 16 2 3 2 3" xfId="45458" xr:uid="{00000000-0005-0000-0000-000039B10000}"/>
    <cellStyle name="Normal 2 16 2 3 2_Essbase BS Tax Accounts EOY" xfId="45459" xr:uid="{00000000-0005-0000-0000-00003AB10000}"/>
    <cellStyle name="Normal 2 16 2 3 3" xfId="45460" xr:uid="{00000000-0005-0000-0000-00003BB10000}"/>
    <cellStyle name="Normal 2 16 2 3 4" xfId="45461" xr:uid="{00000000-0005-0000-0000-00003CB10000}"/>
    <cellStyle name="Normal 2 16 2 3_Essbase BS Tax Accounts EOY" xfId="45462" xr:uid="{00000000-0005-0000-0000-00003DB10000}"/>
    <cellStyle name="Normal 2 16 2 4" xfId="45463" xr:uid="{00000000-0005-0000-0000-00003EB10000}"/>
    <cellStyle name="Normal 2 16 2 4 2" xfId="45464" xr:uid="{00000000-0005-0000-0000-00003FB10000}"/>
    <cellStyle name="Normal 2 16 2 4 3" xfId="45465" xr:uid="{00000000-0005-0000-0000-000040B10000}"/>
    <cellStyle name="Normal 2 16 2 4_Essbase BS Tax Accounts EOY" xfId="45466" xr:uid="{00000000-0005-0000-0000-000041B10000}"/>
    <cellStyle name="Normal 2 16 2 5" xfId="45467" xr:uid="{00000000-0005-0000-0000-000042B10000}"/>
    <cellStyle name="Normal 2 16 2 5 2" xfId="45468" xr:uid="{00000000-0005-0000-0000-000043B10000}"/>
    <cellStyle name="Normal 2 16 2 5_Essbase BS Tax Accounts EOY" xfId="45469" xr:uid="{00000000-0005-0000-0000-000044B10000}"/>
    <cellStyle name="Normal 2 16 2 6" xfId="45470" xr:uid="{00000000-0005-0000-0000-000045B10000}"/>
    <cellStyle name="Normal 2 16 2 7" xfId="45471" xr:uid="{00000000-0005-0000-0000-000046B10000}"/>
    <cellStyle name="Normal 2 16 2 8" xfId="45472" xr:uid="{00000000-0005-0000-0000-000047B10000}"/>
    <cellStyle name="Normal 2 16 2_Essbase BS Tax Accounts EOY" xfId="45473" xr:uid="{00000000-0005-0000-0000-000048B10000}"/>
    <cellStyle name="Normal 2 16 3" xfId="45474" xr:uid="{00000000-0005-0000-0000-000049B10000}"/>
    <cellStyle name="Normal 2 16 3 2" xfId="45475" xr:uid="{00000000-0005-0000-0000-00004AB10000}"/>
    <cellStyle name="Normal 2 16 3 2 2" xfId="45476" xr:uid="{00000000-0005-0000-0000-00004BB10000}"/>
    <cellStyle name="Normal 2 16 3 2 2 2" xfId="45477" xr:uid="{00000000-0005-0000-0000-00004CB10000}"/>
    <cellStyle name="Normal 2 16 3 2 2 3" xfId="45478" xr:uid="{00000000-0005-0000-0000-00004DB10000}"/>
    <cellStyle name="Normal 2 16 3 2 2_Essbase BS Tax Accounts EOY" xfId="45479" xr:uid="{00000000-0005-0000-0000-00004EB10000}"/>
    <cellStyle name="Normal 2 16 3 2 3" xfId="45480" xr:uid="{00000000-0005-0000-0000-00004FB10000}"/>
    <cellStyle name="Normal 2 16 3 2 4" xfId="45481" xr:uid="{00000000-0005-0000-0000-000050B10000}"/>
    <cellStyle name="Normal 2 16 3 2_Essbase BS Tax Accounts EOY" xfId="45482" xr:uid="{00000000-0005-0000-0000-000051B10000}"/>
    <cellStyle name="Normal 2 16 3 3" xfId="45483" xr:uid="{00000000-0005-0000-0000-000052B10000}"/>
    <cellStyle name="Normal 2 16 3 3 2" xfId="45484" xr:uid="{00000000-0005-0000-0000-000053B10000}"/>
    <cellStyle name="Normal 2 16 3 3 3" xfId="45485" xr:uid="{00000000-0005-0000-0000-000054B10000}"/>
    <cellStyle name="Normal 2 16 3 3_Essbase BS Tax Accounts EOY" xfId="45486" xr:uid="{00000000-0005-0000-0000-000055B10000}"/>
    <cellStyle name="Normal 2 16 3 4" xfId="45487" xr:uid="{00000000-0005-0000-0000-000056B10000}"/>
    <cellStyle name="Normal 2 16 3 5" xfId="45488" xr:uid="{00000000-0005-0000-0000-000057B10000}"/>
    <cellStyle name="Normal 2 16 3 6" xfId="45489" xr:uid="{00000000-0005-0000-0000-000058B10000}"/>
    <cellStyle name="Normal 2 16 3_Essbase BS Tax Accounts EOY" xfId="45490" xr:uid="{00000000-0005-0000-0000-000059B10000}"/>
    <cellStyle name="Normal 2 16 4" xfId="45491" xr:uid="{00000000-0005-0000-0000-00005AB10000}"/>
    <cellStyle name="Normal 2 16 4 2" xfId="45492" xr:uid="{00000000-0005-0000-0000-00005BB10000}"/>
    <cellStyle name="Normal 2 16 4 2 2" xfId="45493" xr:uid="{00000000-0005-0000-0000-00005CB10000}"/>
    <cellStyle name="Normal 2 16 4 2_Essbase BS Tax Accounts EOY" xfId="45494" xr:uid="{00000000-0005-0000-0000-00005DB10000}"/>
    <cellStyle name="Normal 2 16 4 3" xfId="45495" xr:uid="{00000000-0005-0000-0000-00005EB10000}"/>
    <cellStyle name="Normal 2 16 4_Essbase BS Tax Accounts EOY" xfId="45496" xr:uid="{00000000-0005-0000-0000-00005FB10000}"/>
    <cellStyle name="Normal 2 16 5" xfId="45497" xr:uid="{00000000-0005-0000-0000-000060B10000}"/>
    <cellStyle name="Normal 2 16 5 2" xfId="45498" xr:uid="{00000000-0005-0000-0000-000061B10000}"/>
    <cellStyle name="Normal 2 16 5 2 2" xfId="45499" xr:uid="{00000000-0005-0000-0000-000062B10000}"/>
    <cellStyle name="Normal 2 16 5 2_Essbase BS Tax Accounts EOY" xfId="45500" xr:uid="{00000000-0005-0000-0000-000063B10000}"/>
    <cellStyle name="Normal 2 16 5 3" xfId="45501" xr:uid="{00000000-0005-0000-0000-000064B10000}"/>
    <cellStyle name="Normal 2 16 5_Essbase BS Tax Accounts EOY" xfId="45502" xr:uid="{00000000-0005-0000-0000-000065B10000}"/>
    <cellStyle name="Normal 2 16 6" xfId="45503" xr:uid="{00000000-0005-0000-0000-000066B10000}"/>
    <cellStyle name="Normal 2 16 6 2" xfId="45504" xr:uid="{00000000-0005-0000-0000-000067B10000}"/>
    <cellStyle name="Normal 2 16 6 2 2" xfId="45505" xr:uid="{00000000-0005-0000-0000-000068B10000}"/>
    <cellStyle name="Normal 2 16 6 2_Essbase BS Tax Accounts EOY" xfId="45506" xr:uid="{00000000-0005-0000-0000-000069B10000}"/>
    <cellStyle name="Normal 2 16 6 3" xfId="45507" xr:uid="{00000000-0005-0000-0000-00006AB10000}"/>
    <cellStyle name="Normal 2 16 6_Essbase BS Tax Accounts EOY" xfId="45508" xr:uid="{00000000-0005-0000-0000-00006BB10000}"/>
    <cellStyle name="Normal 2 16 7" xfId="45509" xr:uid="{00000000-0005-0000-0000-00006CB10000}"/>
    <cellStyle name="Normal 2 16 7 2" xfId="45510" xr:uid="{00000000-0005-0000-0000-00006DB10000}"/>
    <cellStyle name="Normal 2 16 7 2 2" xfId="45511" xr:uid="{00000000-0005-0000-0000-00006EB10000}"/>
    <cellStyle name="Normal 2 16 7 2_Essbase BS Tax Accounts EOY" xfId="45512" xr:uid="{00000000-0005-0000-0000-00006FB10000}"/>
    <cellStyle name="Normal 2 16 7 3" xfId="45513" xr:uid="{00000000-0005-0000-0000-000070B10000}"/>
    <cellStyle name="Normal 2 16 7_Essbase BS Tax Accounts EOY" xfId="45514" xr:uid="{00000000-0005-0000-0000-000071B10000}"/>
    <cellStyle name="Normal 2 16 8" xfId="45515" xr:uid="{00000000-0005-0000-0000-000072B10000}"/>
    <cellStyle name="Normal 2 16 8 2" xfId="45516" xr:uid="{00000000-0005-0000-0000-000073B10000}"/>
    <cellStyle name="Normal 2 16 8 2 2" xfId="45517" xr:uid="{00000000-0005-0000-0000-000074B10000}"/>
    <cellStyle name="Normal 2 16 8 2_Essbase BS Tax Accounts EOY" xfId="45518" xr:uid="{00000000-0005-0000-0000-000075B10000}"/>
    <cellStyle name="Normal 2 16 8 3" xfId="45519" xr:uid="{00000000-0005-0000-0000-000076B10000}"/>
    <cellStyle name="Normal 2 16 8_Essbase BS Tax Accounts EOY" xfId="45520" xr:uid="{00000000-0005-0000-0000-000077B10000}"/>
    <cellStyle name="Normal 2 16 9" xfId="45521" xr:uid="{00000000-0005-0000-0000-000078B10000}"/>
    <cellStyle name="Normal 2 16 9 2" xfId="45522" xr:uid="{00000000-0005-0000-0000-000079B10000}"/>
    <cellStyle name="Normal 2 16 9 2 2" xfId="45523" xr:uid="{00000000-0005-0000-0000-00007AB10000}"/>
    <cellStyle name="Normal 2 16 9 2_Essbase BS Tax Accounts EOY" xfId="45524" xr:uid="{00000000-0005-0000-0000-00007BB10000}"/>
    <cellStyle name="Normal 2 16 9 3" xfId="45525" xr:uid="{00000000-0005-0000-0000-00007CB10000}"/>
    <cellStyle name="Normal 2 16 9_Essbase BS Tax Accounts EOY" xfId="45526" xr:uid="{00000000-0005-0000-0000-00007DB10000}"/>
    <cellStyle name="Normal 2 16_Basis Detail" xfId="45527" xr:uid="{00000000-0005-0000-0000-00007EB10000}"/>
    <cellStyle name="Normal 2 17" xfId="45528" xr:uid="{00000000-0005-0000-0000-00007FB10000}"/>
    <cellStyle name="Normal 2 17 10" xfId="45529" xr:uid="{00000000-0005-0000-0000-000080B10000}"/>
    <cellStyle name="Normal 2 17 11" xfId="45530" xr:uid="{00000000-0005-0000-0000-000081B10000}"/>
    <cellStyle name="Normal 2 17 11 2" xfId="45531" xr:uid="{00000000-0005-0000-0000-000082B10000}"/>
    <cellStyle name="Normal 2 17 12" xfId="45532" xr:uid="{00000000-0005-0000-0000-000083B10000}"/>
    <cellStyle name="Normal 2 17 13" xfId="45533" xr:uid="{00000000-0005-0000-0000-000084B10000}"/>
    <cellStyle name="Normal 2 17 14" xfId="45534" xr:uid="{00000000-0005-0000-0000-000085B10000}"/>
    <cellStyle name="Normal 2 17 15" xfId="45535" xr:uid="{00000000-0005-0000-0000-000086B10000}"/>
    <cellStyle name="Normal 2 17 16" xfId="45536" xr:uid="{00000000-0005-0000-0000-000087B10000}"/>
    <cellStyle name="Normal 2 17 17" xfId="45537" xr:uid="{00000000-0005-0000-0000-000088B10000}"/>
    <cellStyle name="Normal 2 17 2" xfId="45538" xr:uid="{00000000-0005-0000-0000-000089B10000}"/>
    <cellStyle name="Normal 2 17 2 2" xfId="45539" xr:uid="{00000000-0005-0000-0000-00008AB10000}"/>
    <cellStyle name="Normal 2 17 2 2 2" xfId="45540" xr:uid="{00000000-0005-0000-0000-00008BB10000}"/>
    <cellStyle name="Normal 2 17 2 2 2 2" xfId="45541" xr:uid="{00000000-0005-0000-0000-00008CB10000}"/>
    <cellStyle name="Normal 2 17 2 2 2 2 2" xfId="45542" xr:uid="{00000000-0005-0000-0000-00008DB10000}"/>
    <cellStyle name="Normal 2 17 2 2 2 2 3" xfId="45543" xr:uid="{00000000-0005-0000-0000-00008EB10000}"/>
    <cellStyle name="Normal 2 17 2 2 2 2_Essbase BS Tax Accounts EOY" xfId="45544" xr:uid="{00000000-0005-0000-0000-00008FB10000}"/>
    <cellStyle name="Normal 2 17 2 2 2 3" xfId="45545" xr:uid="{00000000-0005-0000-0000-000090B10000}"/>
    <cellStyle name="Normal 2 17 2 2 2 4" xfId="45546" xr:uid="{00000000-0005-0000-0000-000091B10000}"/>
    <cellStyle name="Normal 2 17 2 2 2_Essbase BS Tax Accounts EOY" xfId="45547" xr:uid="{00000000-0005-0000-0000-000092B10000}"/>
    <cellStyle name="Normal 2 17 2 2 3" xfId="45548" xr:uid="{00000000-0005-0000-0000-000093B10000}"/>
    <cellStyle name="Normal 2 17 2 2 3 2" xfId="45549" xr:uid="{00000000-0005-0000-0000-000094B10000}"/>
    <cellStyle name="Normal 2 17 2 2 3 3" xfId="45550" xr:uid="{00000000-0005-0000-0000-000095B10000}"/>
    <cellStyle name="Normal 2 17 2 2 3_Essbase BS Tax Accounts EOY" xfId="45551" xr:uid="{00000000-0005-0000-0000-000096B10000}"/>
    <cellStyle name="Normal 2 17 2 2 4" xfId="45552" xr:uid="{00000000-0005-0000-0000-000097B10000}"/>
    <cellStyle name="Normal 2 17 2 2 5" xfId="45553" xr:uid="{00000000-0005-0000-0000-000098B10000}"/>
    <cellStyle name="Normal 2 17 2 2_Essbase BS Tax Accounts EOY" xfId="45554" xr:uid="{00000000-0005-0000-0000-000099B10000}"/>
    <cellStyle name="Normal 2 17 2 3" xfId="45555" xr:uid="{00000000-0005-0000-0000-00009AB10000}"/>
    <cellStyle name="Normal 2 17 2 3 2" xfId="45556" xr:uid="{00000000-0005-0000-0000-00009BB10000}"/>
    <cellStyle name="Normal 2 17 2 3 2 2" xfId="45557" xr:uid="{00000000-0005-0000-0000-00009CB10000}"/>
    <cellStyle name="Normal 2 17 2 3 2 3" xfId="45558" xr:uid="{00000000-0005-0000-0000-00009DB10000}"/>
    <cellStyle name="Normal 2 17 2 3 2_Essbase BS Tax Accounts EOY" xfId="45559" xr:uid="{00000000-0005-0000-0000-00009EB10000}"/>
    <cellStyle name="Normal 2 17 2 3 3" xfId="45560" xr:uid="{00000000-0005-0000-0000-00009FB10000}"/>
    <cellStyle name="Normal 2 17 2 3 4" xfId="45561" xr:uid="{00000000-0005-0000-0000-0000A0B10000}"/>
    <cellStyle name="Normal 2 17 2 3_Essbase BS Tax Accounts EOY" xfId="45562" xr:uid="{00000000-0005-0000-0000-0000A1B10000}"/>
    <cellStyle name="Normal 2 17 2 4" xfId="45563" xr:uid="{00000000-0005-0000-0000-0000A2B10000}"/>
    <cellStyle name="Normal 2 17 2 4 2" xfId="45564" xr:uid="{00000000-0005-0000-0000-0000A3B10000}"/>
    <cellStyle name="Normal 2 17 2 4 3" xfId="45565" xr:uid="{00000000-0005-0000-0000-0000A4B10000}"/>
    <cellStyle name="Normal 2 17 2 4_Essbase BS Tax Accounts EOY" xfId="45566" xr:uid="{00000000-0005-0000-0000-0000A5B10000}"/>
    <cellStyle name="Normal 2 17 2 5" xfId="45567" xr:uid="{00000000-0005-0000-0000-0000A6B10000}"/>
    <cellStyle name="Normal 2 17 2 6" xfId="45568" xr:uid="{00000000-0005-0000-0000-0000A7B10000}"/>
    <cellStyle name="Normal 2 17 2 7" xfId="45569" xr:uid="{00000000-0005-0000-0000-0000A8B10000}"/>
    <cellStyle name="Normal 2 17 2_Essbase BS Tax Accounts EOY" xfId="45570" xr:uid="{00000000-0005-0000-0000-0000A9B10000}"/>
    <cellStyle name="Normal 2 17 3" xfId="45571" xr:uid="{00000000-0005-0000-0000-0000AAB10000}"/>
    <cellStyle name="Normal 2 17 3 2" xfId="45572" xr:uid="{00000000-0005-0000-0000-0000ABB10000}"/>
    <cellStyle name="Normal 2 17 3 2 2" xfId="45573" xr:uid="{00000000-0005-0000-0000-0000ACB10000}"/>
    <cellStyle name="Normal 2 17 3 2 2 2" xfId="45574" xr:uid="{00000000-0005-0000-0000-0000ADB10000}"/>
    <cellStyle name="Normal 2 17 3 2 2 3" xfId="45575" xr:uid="{00000000-0005-0000-0000-0000AEB10000}"/>
    <cellStyle name="Normal 2 17 3 2 2_Essbase BS Tax Accounts EOY" xfId="45576" xr:uid="{00000000-0005-0000-0000-0000AFB10000}"/>
    <cellStyle name="Normal 2 17 3 2 3" xfId="45577" xr:uid="{00000000-0005-0000-0000-0000B0B10000}"/>
    <cellStyle name="Normal 2 17 3 2 4" xfId="45578" xr:uid="{00000000-0005-0000-0000-0000B1B10000}"/>
    <cellStyle name="Normal 2 17 3 2_Essbase BS Tax Accounts EOY" xfId="45579" xr:uid="{00000000-0005-0000-0000-0000B2B10000}"/>
    <cellStyle name="Normal 2 17 3 3" xfId="45580" xr:uid="{00000000-0005-0000-0000-0000B3B10000}"/>
    <cellStyle name="Normal 2 17 3 3 2" xfId="45581" xr:uid="{00000000-0005-0000-0000-0000B4B10000}"/>
    <cellStyle name="Normal 2 17 3 3 3" xfId="45582" xr:uid="{00000000-0005-0000-0000-0000B5B10000}"/>
    <cellStyle name="Normal 2 17 3 3_Essbase BS Tax Accounts EOY" xfId="45583" xr:uid="{00000000-0005-0000-0000-0000B6B10000}"/>
    <cellStyle name="Normal 2 17 3 4" xfId="45584" xr:uid="{00000000-0005-0000-0000-0000B7B10000}"/>
    <cellStyle name="Normal 2 17 3 5" xfId="45585" xr:uid="{00000000-0005-0000-0000-0000B8B10000}"/>
    <cellStyle name="Normal 2 17 3_Essbase BS Tax Accounts EOY" xfId="45586" xr:uid="{00000000-0005-0000-0000-0000B9B10000}"/>
    <cellStyle name="Normal 2 17 4" xfId="45587" xr:uid="{00000000-0005-0000-0000-0000BAB10000}"/>
    <cellStyle name="Normal 2 17 4 2" xfId="45588" xr:uid="{00000000-0005-0000-0000-0000BBB10000}"/>
    <cellStyle name="Normal 2 17 4 2 2" xfId="45589" xr:uid="{00000000-0005-0000-0000-0000BCB10000}"/>
    <cellStyle name="Normal 2 17 4 2 3" xfId="45590" xr:uid="{00000000-0005-0000-0000-0000BDB10000}"/>
    <cellStyle name="Normal 2 17 4 2_Essbase BS Tax Accounts EOY" xfId="45591" xr:uid="{00000000-0005-0000-0000-0000BEB10000}"/>
    <cellStyle name="Normal 2 17 4 3" xfId="45592" xr:uid="{00000000-0005-0000-0000-0000BFB10000}"/>
    <cellStyle name="Normal 2 17 4 4" xfId="45593" xr:uid="{00000000-0005-0000-0000-0000C0B10000}"/>
    <cellStyle name="Normal 2 17 4_Essbase BS Tax Accounts EOY" xfId="45594" xr:uid="{00000000-0005-0000-0000-0000C1B10000}"/>
    <cellStyle name="Normal 2 17 5" xfId="45595" xr:uid="{00000000-0005-0000-0000-0000C2B10000}"/>
    <cellStyle name="Normal 2 17 5 2" xfId="45596" xr:uid="{00000000-0005-0000-0000-0000C3B10000}"/>
    <cellStyle name="Normal 2 17 5 2 2" xfId="45597" xr:uid="{00000000-0005-0000-0000-0000C4B10000}"/>
    <cellStyle name="Normal 2 17 5 2_Essbase BS Tax Accounts EOY" xfId="45598" xr:uid="{00000000-0005-0000-0000-0000C5B10000}"/>
    <cellStyle name="Normal 2 17 5 3" xfId="45599" xr:uid="{00000000-0005-0000-0000-0000C6B10000}"/>
    <cellStyle name="Normal 2 17 5 4" xfId="45600" xr:uid="{00000000-0005-0000-0000-0000C7B10000}"/>
    <cellStyle name="Normal 2 17 5_Essbase BS Tax Accounts EOY" xfId="45601" xr:uid="{00000000-0005-0000-0000-0000C8B10000}"/>
    <cellStyle name="Normal 2 17 6" xfId="45602" xr:uid="{00000000-0005-0000-0000-0000C9B10000}"/>
    <cellStyle name="Normal 2 17 6 2" xfId="45603" xr:uid="{00000000-0005-0000-0000-0000CAB10000}"/>
    <cellStyle name="Normal 2 17 6_Essbase BS Tax Accounts EOY" xfId="45604" xr:uid="{00000000-0005-0000-0000-0000CBB10000}"/>
    <cellStyle name="Normal 2 17 7" xfId="45605" xr:uid="{00000000-0005-0000-0000-0000CCB10000}"/>
    <cellStyle name="Normal 2 17 7 2" xfId="45606" xr:uid="{00000000-0005-0000-0000-0000CDB10000}"/>
    <cellStyle name="Normal 2 17 7_Essbase BS Tax Accounts EOY" xfId="45607" xr:uid="{00000000-0005-0000-0000-0000CEB10000}"/>
    <cellStyle name="Normal 2 17 8" xfId="45608" xr:uid="{00000000-0005-0000-0000-0000CFB10000}"/>
    <cellStyle name="Normal 2 17 8 2" xfId="45609" xr:uid="{00000000-0005-0000-0000-0000D0B10000}"/>
    <cellStyle name="Normal 2 17 8_Essbase BS Tax Accounts EOY" xfId="45610" xr:uid="{00000000-0005-0000-0000-0000D1B10000}"/>
    <cellStyle name="Normal 2 17 9" xfId="45611" xr:uid="{00000000-0005-0000-0000-0000D2B10000}"/>
    <cellStyle name="Normal 2 17_Basis Detail" xfId="45612" xr:uid="{00000000-0005-0000-0000-0000D3B10000}"/>
    <cellStyle name="Normal 2 18" xfId="45613" xr:uid="{00000000-0005-0000-0000-0000D4B10000}"/>
    <cellStyle name="Normal 2 18 10" xfId="45614" xr:uid="{00000000-0005-0000-0000-0000D5B10000}"/>
    <cellStyle name="Normal 2 18 10 2" xfId="45615" xr:uid="{00000000-0005-0000-0000-0000D6B10000}"/>
    <cellStyle name="Normal 2 18 10 2 2" xfId="45616" xr:uid="{00000000-0005-0000-0000-0000D7B10000}"/>
    <cellStyle name="Normal 2 18 10 3" xfId="45617" xr:uid="{00000000-0005-0000-0000-0000D8B10000}"/>
    <cellStyle name="Normal 2 18 11" xfId="45618" xr:uid="{00000000-0005-0000-0000-0000D9B10000}"/>
    <cellStyle name="Normal 2 18 11 2" xfId="45619" xr:uid="{00000000-0005-0000-0000-0000DAB10000}"/>
    <cellStyle name="Normal 2 18 12" xfId="45620" xr:uid="{00000000-0005-0000-0000-0000DBB10000}"/>
    <cellStyle name="Normal 2 18 12 2" xfId="45621" xr:uid="{00000000-0005-0000-0000-0000DCB10000}"/>
    <cellStyle name="Normal 2 18 13" xfId="45622" xr:uid="{00000000-0005-0000-0000-0000DDB10000}"/>
    <cellStyle name="Normal 2 18 14" xfId="45623" xr:uid="{00000000-0005-0000-0000-0000DEB10000}"/>
    <cellStyle name="Normal 2 18 15" xfId="45624" xr:uid="{00000000-0005-0000-0000-0000DFB10000}"/>
    <cellStyle name="Normal 2 18 2" xfId="45625" xr:uid="{00000000-0005-0000-0000-0000E0B10000}"/>
    <cellStyle name="Normal 2 18 2 2" xfId="45626" xr:uid="{00000000-0005-0000-0000-0000E1B10000}"/>
    <cellStyle name="Normal 2 18 2 2 2" xfId="45627" xr:uid="{00000000-0005-0000-0000-0000E2B10000}"/>
    <cellStyle name="Normal 2 18 2 2 2 2" xfId="45628" xr:uid="{00000000-0005-0000-0000-0000E3B10000}"/>
    <cellStyle name="Normal 2 18 2 2 2 2 2" xfId="45629" xr:uid="{00000000-0005-0000-0000-0000E4B10000}"/>
    <cellStyle name="Normal 2 18 2 2 2 2 3" xfId="45630" xr:uid="{00000000-0005-0000-0000-0000E5B10000}"/>
    <cellStyle name="Normal 2 18 2 2 2 2_Essbase BS Tax Accounts EOY" xfId="45631" xr:uid="{00000000-0005-0000-0000-0000E6B10000}"/>
    <cellStyle name="Normal 2 18 2 2 2 3" xfId="45632" xr:uid="{00000000-0005-0000-0000-0000E7B10000}"/>
    <cellStyle name="Normal 2 18 2 2 2 4" xfId="45633" xr:uid="{00000000-0005-0000-0000-0000E8B10000}"/>
    <cellStyle name="Normal 2 18 2 2 2_Essbase BS Tax Accounts EOY" xfId="45634" xr:uid="{00000000-0005-0000-0000-0000E9B10000}"/>
    <cellStyle name="Normal 2 18 2 2 3" xfId="45635" xr:uid="{00000000-0005-0000-0000-0000EAB10000}"/>
    <cellStyle name="Normal 2 18 2 2 3 2" xfId="45636" xr:uid="{00000000-0005-0000-0000-0000EBB10000}"/>
    <cellStyle name="Normal 2 18 2 2 3 3" xfId="45637" xr:uid="{00000000-0005-0000-0000-0000ECB10000}"/>
    <cellStyle name="Normal 2 18 2 2 3_Essbase BS Tax Accounts EOY" xfId="45638" xr:uid="{00000000-0005-0000-0000-0000EDB10000}"/>
    <cellStyle name="Normal 2 18 2 2 4" xfId="45639" xr:uid="{00000000-0005-0000-0000-0000EEB10000}"/>
    <cellStyle name="Normal 2 18 2 2 5" xfId="45640" xr:uid="{00000000-0005-0000-0000-0000EFB10000}"/>
    <cellStyle name="Normal 2 18 2 2_Essbase BS Tax Accounts EOY" xfId="45641" xr:uid="{00000000-0005-0000-0000-0000F0B10000}"/>
    <cellStyle name="Normal 2 18 2 3" xfId="45642" xr:uid="{00000000-0005-0000-0000-0000F1B10000}"/>
    <cellStyle name="Normal 2 18 2 3 2" xfId="45643" xr:uid="{00000000-0005-0000-0000-0000F2B10000}"/>
    <cellStyle name="Normal 2 18 2 3 2 2" xfId="45644" xr:uid="{00000000-0005-0000-0000-0000F3B10000}"/>
    <cellStyle name="Normal 2 18 2 3 2 3" xfId="45645" xr:uid="{00000000-0005-0000-0000-0000F4B10000}"/>
    <cellStyle name="Normal 2 18 2 3 2_Essbase BS Tax Accounts EOY" xfId="45646" xr:uid="{00000000-0005-0000-0000-0000F5B10000}"/>
    <cellStyle name="Normal 2 18 2 3 3" xfId="45647" xr:uid="{00000000-0005-0000-0000-0000F6B10000}"/>
    <cellStyle name="Normal 2 18 2 3 4" xfId="45648" xr:uid="{00000000-0005-0000-0000-0000F7B10000}"/>
    <cellStyle name="Normal 2 18 2 3_Essbase BS Tax Accounts EOY" xfId="45649" xr:uid="{00000000-0005-0000-0000-0000F8B10000}"/>
    <cellStyle name="Normal 2 18 2 4" xfId="45650" xr:uid="{00000000-0005-0000-0000-0000F9B10000}"/>
    <cellStyle name="Normal 2 18 2 4 2" xfId="45651" xr:uid="{00000000-0005-0000-0000-0000FAB10000}"/>
    <cellStyle name="Normal 2 18 2 4 3" xfId="45652" xr:uid="{00000000-0005-0000-0000-0000FBB10000}"/>
    <cellStyle name="Normal 2 18 2 4_Essbase BS Tax Accounts EOY" xfId="45653" xr:uid="{00000000-0005-0000-0000-0000FCB10000}"/>
    <cellStyle name="Normal 2 18 2 5" xfId="45654" xr:uid="{00000000-0005-0000-0000-0000FDB10000}"/>
    <cellStyle name="Normal 2 18 2 5 2" xfId="45655" xr:uid="{00000000-0005-0000-0000-0000FEB10000}"/>
    <cellStyle name="Normal 2 18 2 6" xfId="45656" xr:uid="{00000000-0005-0000-0000-0000FFB10000}"/>
    <cellStyle name="Normal 2 18 2 7" xfId="45657" xr:uid="{00000000-0005-0000-0000-000000B20000}"/>
    <cellStyle name="Normal 2 18 2 8" xfId="45658" xr:uid="{00000000-0005-0000-0000-000001B20000}"/>
    <cellStyle name="Normal 2 18 2_Essbase BS Tax Accounts EOY" xfId="45659" xr:uid="{00000000-0005-0000-0000-000002B20000}"/>
    <cellStyle name="Normal 2 18 3" xfId="45660" xr:uid="{00000000-0005-0000-0000-000003B20000}"/>
    <cellStyle name="Normal 2 18 3 2" xfId="45661" xr:uid="{00000000-0005-0000-0000-000004B20000}"/>
    <cellStyle name="Normal 2 18 3 2 2" xfId="45662" xr:uid="{00000000-0005-0000-0000-000005B20000}"/>
    <cellStyle name="Normal 2 18 3 2 2 2" xfId="45663" xr:uid="{00000000-0005-0000-0000-000006B20000}"/>
    <cellStyle name="Normal 2 18 3 2 2 3" xfId="45664" xr:uid="{00000000-0005-0000-0000-000007B20000}"/>
    <cellStyle name="Normal 2 18 3 2 2_Essbase BS Tax Accounts EOY" xfId="45665" xr:uid="{00000000-0005-0000-0000-000008B20000}"/>
    <cellStyle name="Normal 2 18 3 2 3" xfId="45666" xr:uid="{00000000-0005-0000-0000-000009B20000}"/>
    <cellStyle name="Normal 2 18 3 2 4" xfId="45667" xr:uid="{00000000-0005-0000-0000-00000AB20000}"/>
    <cellStyle name="Normal 2 18 3 2_Essbase BS Tax Accounts EOY" xfId="45668" xr:uid="{00000000-0005-0000-0000-00000BB20000}"/>
    <cellStyle name="Normal 2 18 3 3" xfId="45669" xr:uid="{00000000-0005-0000-0000-00000CB20000}"/>
    <cellStyle name="Normal 2 18 3 3 2" xfId="45670" xr:uid="{00000000-0005-0000-0000-00000DB20000}"/>
    <cellStyle name="Normal 2 18 3 3 3" xfId="45671" xr:uid="{00000000-0005-0000-0000-00000EB20000}"/>
    <cellStyle name="Normal 2 18 3 3_Essbase BS Tax Accounts EOY" xfId="45672" xr:uid="{00000000-0005-0000-0000-00000FB20000}"/>
    <cellStyle name="Normal 2 18 3 4" xfId="45673" xr:uid="{00000000-0005-0000-0000-000010B20000}"/>
    <cellStyle name="Normal 2 18 3 5" xfId="45674" xr:uid="{00000000-0005-0000-0000-000011B20000}"/>
    <cellStyle name="Normal 2 18 3_Essbase BS Tax Accounts EOY" xfId="45675" xr:uid="{00000000-0005-0000-0000-000012B20000}"/>
    <cellStyle name="Normal 2 18 4" xfId="45676" xr:uid="{00000000-0005-0000-0000-000013B20000}"/>
    <cellStyle name="Normal 2 18 4 2" xfId="45677" xr:uid="{00000000-0005-0000-0000-000014B20000}"/>
    <cellStyle name="Normal 2 18 4 2 2" xfId="45678" xr:uid="{00000000-0005-0000-0000-000015B20000}"/>
    <cellStyle name="Normal 2 18 4 2 3" xfId="45679" xr:uid="{00000000-0005-0000-0000-000016B20000}"/>
    <cellStyle name="Normal 2 18 4 2_Essbase BS Tax Accounts EOY" xfId="45680" xr:uid="{00000000-0005-0000-0000-000017B20000}"/>
    <cellStyle name="Normal 2 18 4 3" xfId="45681" xr:uid="{00000000-0005-0000-0000-000018B20000}"/>
    <cellStyle name="Normal 2 18 4 4" xfId="45682" xr:uid="{00000000-0005-0000-0000-000019B20000}"/>
    <cellStyle name="Normal 2 18 4_Essbase BS Tax Accounts EOY" xfId="45683" xr:uid="{00000000-0005-0000-0000-00001AB20000}"/>
    <cellStyle name="Normal 2 18 5" xfId="45684" xr:uid="{00000000-0005-0000-0000-00001BB20000}"/>
    <cellStyle name="Normal 2 18 5 2" xfId="45685" xr:uid="{00000000-0005-0000-0000-00001CB20000}"/>
    <cellStyle name="Normal 2 18 5 2 2" xfId="45686" xr:uid="{00000000-0005-0000-0000-00001DB20000}"/>
    <cellStyle name="Normal 2 18 5 3" xfId="45687" xr:uid="{00000000-0005-0000-0000-00001EB20000}"/>
    <cellStyle name="Normal 2 18 5 4" xfId="45688" xr:uid="{00000000-0005-0000-0000-00001FB20000}"/>
    <cellStyle name="Normal 2 18 5_Essbase BS Tax Accounts EOY" xfId="45689" xr:uid="{00000000-0005-0000-0000-000020B20000}"/>
    <cellStyle name="Normal 2 18 6" xfId="45690" xr:uid="{00000000-0005-0000-0000-000021B20000}"/>
    <cellStyle name="Normal 2 18 6 2" xfId="45691" xr:uid="{00000000-0005-0000-0000-000022B20000}"/>
    <cellStyle name="Normal 2 18 6 2 2" xfId="45692" xr:uid="{00000000-0005-0000-0000-000023B20000}"/>
    <cellStyle name="Normal 2 18 6 3" xfId="45693" xr:uid="{00000000-0005-0000-0000-000024B20000}"/>
    <cellStyle name="Normal 2 18 6 4" xfId="45694" xr:uid="{00000000-0005-0000-0000-000025B20000}"/>
    <cellStyle name="Normal 2 18 6_Essbase BS Tax Accounts EOY" xfId="45695" xr:uid="{00000000-0005-0000-0000-000026B20000}"/>
    <cellStyle name="Normal 2 18 7" xfId="45696" xr:uid="{00000000-0005-0000-0000-000027B20000}"/>
    <cellStyle name="Normal 2 18 7 2" xfId="45697" xr:uid="{00000000-0005-0000-0000-000028B20000}"/>
    <cellStyle name="Normal 2 18 7 2 2" xfId="45698" xr:uid="{00000000-0005-0000-0000-000029B20000}"/>
    <cellStyle name="Normal 2 18 7 3" xfId="45699" xr:uid="{00000000-0005-0000-0000-00002AB20000}"/>
    <cellStyle name="Normal 2 18 7 4" xfId="45700" xr:uid="{00000000-0005-0000-0000-00002BB20000}"/>
    <cellStyle name="Normal 2 18 7_Essbase BS Tax Accounts EOY" xfId="45701" xr:uid="{00000000-0005-0000-0000-00002CB20000}"/>
    <cellStyle name="Normal 2 18 8" xfId="45702" xr:uid="{00000000-0005-0000-0000-00002DB20000}"/>
    <cellStyle name="Normal 2 18 8 2" xfId="45703" xr:uid="{00000000-0005-0000-0000-00002EB20000}"/>
    <cellStyle name="Normal 2 18 8 2 2" xfId="45704" xr:uid="{00000000-0005-0000-0000-00002FB20000}"/>
    <cellStyle name="Normal 2 18 8 3" xfId="45705" xr:uid="{00000000-0005-0000-0000-000030B20000}"/>
    <cellStyle name="Normal 2 18 9" xfId="45706" xr:uid="{00000000-0005-0000-0000-000031B20000}"/>
    <cellStyle name="Normal 2 18 9 2" xfId="45707" xr:uid="{00000000-0005-0000-0000-000032B20000}"/>
    <cellStyle name="Normal 2 18 9 2 2" xfId="45708" xr:uid="{00000000-0005-0000-0000-000033B20000}"/>
    <cellStyle name="Normal 2 18 9 3" xfId="45709" xr:uid="{00000000-0005-0000-0000-000034B20000}"/>
    <cellStyle name="Normal 2 18_Essbase BS Tax Accounts EOY" xfId="45710" xr:uid="{00000000-0005-0000-0000-000035B20000}"/>
    <cellStyle name="Normal 2 19" xfId="45711" xr:uid="{00000000-0005-0000-0000-000036B20000}"/>
    <cellStyle name="Normal 2 19 10" xfId="45712" xr:uid="{00000000-0005-0000-0000-000037B20000}"/>
    <cellStyle name="Normal 2 19 11" xfId="45713" xr:uid="{00000000-0005-0000-0000-000038B20000}"/>
    <cellStyle name="Normal 2 19 12" xfId="45714" xr:uid="{00000000-0005-0000-0000-000039B20000}"/>
    <cellStyle name="Normal 2 19 2" xfId="45715" xr:uid="{00000000-0005-0000-0000-00003AB20000}"/>
    <cellStyle name="Normal 2 19 2 2" xfId="45716" xr:uid="{00000000-0005-0000-0000-00003BB20000}"/>
    <cellStyle name="Normal 2 19 2 2 2" xfId="45717" xr:uid="{00000000-0005-0000-0000-00003CB20000}"/>
    <cellStyle name="Normal 2 19 2 2 2 2" xfId="45718" xr:uid="{00000000-0005-0000-0000-00003DB20000}"/>
    <cellStyle name="Normal 2 19 2 2 2 2 2" xfId="45719" xr:uid="{00000000-0005-0000-0000-00003EB20000}"/>
    <cellStyle name="Normal 2 19 2 2 2 2 3" xfId="45720" xr:uid="{00000000-0005-0000-0000-00003FB20000}"/>
    <cellStyle name="Normal 2 19 2 2 2 2_Essbase BS Tax Accounts EOY" xfId="45721" xr:uid="{00000000-0005-0000-0000-000040B20000}"/>
    <cellStyle name="Normal 2 19 2 2 2 3" xfId="45722" xr:uid="{00000000-0005-0000-0000-000041B20000}"/>
    <cellStyle name="Normal 2 19 2 2 2 4" xfId="45723" xr:uid="{00000000-0005-0000-0000-000042B20000}"/>
    <cellStyle name="Normal 2 19 2 2 2_Essbase BS Tax Accounts EOY" xfId="45724" xr:uid="{00000000-0005-0000-0000-000043B20000}"/>
    <cellStyle name="Normal 2 19 2 2 3" xfId="45725" xr:uid="{00000000-0005-0000-0000-000044B20000}"/>
    <cellStyle name="Normal 2 19 2 2 3 2" xfId="45726" xr:uid="{00000000-0005-0000-0000-000045B20000}"/>
    <cellStyle name="Normal 2 19 2 2 3 3" xfId="45727" xr:uid="{00000000-0005-0000-0000-000046B20000}"/>
    <cellStyle name="Normal 2 19 2 2 3_Essbase BS Tax Accounts EOY" xfId="45728" xr:uid="{00000000-0005-0000-0000-000047B20000}"/>
    <cellStyle name="Normal 2 19 2 2 4" xfId="45729" xr:uid="{00000000-0005-0000-0000-000048B20000}"/>
    <cellStyle name="Normal 2 19 2 2 5" xfId="45730" xr:uid="{00000000-0005-0000-0000-000049B20000}"/>
    <cellStyle name="Normal 2 19 2 2_Essbase BS Tax Accounts EOY" xfId="45731" xr:uid="{00000000-0005-0000-0000-00004AB20000}"/>
    <cellStyle name="Normal 2 19 2 3" xfId="45732" xr:uid="{00000000-0005-0000-0000-00004BB20000}"/>
    <cellStyle name="Normal 2 19 2 3 2" xfId="45733" xr:uid="{00000000-0005-0000-0000-00004CB20000}"/>
    <cellStyle name="Normal 2 19 2 3 2 2" xfId="45734" xr:uid="{00000000-0005-0000-0000-00004DB20000}"/>
    <cellStyle name="Normal 2 19 2 3 2 3" xfId="45735" xr:uid="{00000000-0005-0000-0000-00004EB20000}"/>
    <cellStyle name="Normal 2 19 2 3 2_Essbase BS Tax Accounts EOY" xfId="45736" xr:uid="{00000000-0005-0000-0000-00004FB20000}"/>
    <cellStyle name="Normal 2 19 2 3 3" xfId="45737" xr:uid="{00000000-0005-0000-0000-000050B20000}"/>
    <cellStyle name="Normal 2 19 2 3 4" xfId="45738" xr:uid="{00000000-0005-0000-0000-000051B20000}"/>
    <cellStyle name="Normal 2 19 2 3_Essbase BS Tax Accounts EOY" xfId="45739" xr:uid="{00000000-0005-0000-0000-000052B20000}"/>
    <cellStyle name="Normal 2 19 2 4" xfId="45740" xr:uid="{00000000-0005-0000-0000-000053B20000}"/>
    <cellStyle name="Normal 2 19 2 4 2" xfId="45741" xr:uid="{00000000-0005-0000-0000-000054B20000}"/>
    <cellStyle name="Normal 2 19 2 4 3" xfId="45742" xr:uid="{00000000-0005-0000-0000-000055B20000}"/>
    <cellStyle name="Normal 2 19 2 4_Essbase BS Tax Accounts EOY" xfId="45743" xr:uid="{00000000-0005-0000-0000-000056B20000}"/>
    <cellStyle name="Normal 2 19 2 5" xfId="45744" xr:uid="{00000000-0005-0000-0000-000057B20000}"/>
    <cellStyle name="Normal 2 19 2 6" xfId="45745" xr:uid="{00000000-0005-0000-0000-000058B20000}"/>
    <cellStyle name="Normal 2 19 2_Essbase BS Tax Accounts EOY" xfId="45746" xr:uid="{00000000-0005-0000-0000-000059B20000}"/>
    <cellStyle name="Normal 2 19 3" xfId="45747" xr:uid="{00000000-0005-0000-0000-00005AB20000}"/>
    <cellStyle name="Normal 2 19 3 2" xfId="45748" xr:uid="{00000000-0005-0000-0000-00005BB20000}"/>
    <cellStyle name="Normal 2 19 3 2 2" xfId="45749" xr:uid="{00000000-0005-0000-0000-00005CB20000}"/>
    <cellStyle name="Normal 2 19 3 2 2 2" xfId="45750" xr:uid="{00000000-0005-0000-0000-00005DB20000}"/>
    <cellStyle name="Normal 2 19 3 2 2 3" xfId="45751" xr:uid="{00000000-0005-0000-0000-00005EB20000}"/>
    <cellStyle name="Normal 2 19 3 2 2_Essbase BS Tax Accounts EOY" xfId="45752" xr:uid="{00000000-0005-0000-0000-00005FB20000}"/>
    <cellStyle name="Normal 2 19 3 2 3" xfId="45753" xr:uid="{00000000-0005-0000-0000-000060B20000}"/>
    <cellStyle name="Normal 2 19 3 2 4" xfId="45754" xr:uid="{00000000-0005-0000-0000-000061B20000}"/>
    <cellStyle name="Normal 2 19 3 2_Essbase BS Tax Accounts EOY" xfId="45755" xr:uid="{00000000-0005-0000-0000-000062B20000}"/>
    <cellStyle name="Normal 2 19 3 3" xfId="45756" xr:uid="{00000000-0005-0000-0000-000063B20000}"/>
    <cellStyle name="Normal 2 19 3 3 2" xfId="45757" xr:uid="{00000000-0005-0000-0000-000064B20000}"/>
    <cellStyle name="Normal 2 19 3 3 3" xfId="45758" xr:uid="{00000000-0005-0000-0000-000065B20000}"/>
    <cellStyle name="Normal 2 19 3 3_Essbase BS Tax Accounts EOY" xfId="45759" xr:uid="{00000000-0005-0000-0000-000066B20000}"/>
    <cellStyle name="Normal 2 19 3 4" xfId="45760" xr:uid="{00000000-0005-0000-0000-000067B20000}"/>
    <cellStyle name="Normal 2 19 3 5" xfId="45761" xr:uid="{00000000-0005-0000-0000-000068B20000}"/>
    <cellStyle name="Normal 2 19 3_Essbase BS Tax Accounts EOY" xfId="45762" xr:uid="{00000000-0005-0000-0000-000069B20000}"/>
    <cellStyle name="Normal 2 19 4" xfId="45763" xr:uid="{00000000-0005-0000-0000-00006AB20000}"/>
    <cellStyle name="Normal 2 19 4 2" xfId="45764" xr:uid="{00000000-0005-0000-0000-00006BB20000}"/>
    <cellStyle name="Normal 2 19 4 2 2" xfId="45765" xr:uid="{00000000-0005-0000-0000-00006CB20000}"/>
    <cellStyle name="Normal 2 19 4 2 3" xfId="45766" xr:uid="{00000000-0005-0000-0000-00006DB20000}"/>
    <cellStyle name="Normal 2 19 4 2_Essbase BS Tax Accounts EOY" xfId="45767" xr:uid="{00000000-0005-0000-0000-00006EB20000}"/>
    <cellStyle name="Normal 2 19 4 3" xfId="45768" xr:uid="{00000000-0005-0000-0000-00006FB20000}"/>
    <cellStyle name="Normal 2 19 4 4" xfId="45769" xr:uid="{00000000-0005-0000-0000-000070B20000}"/>
    <cellStyle name="Normal 2 19 4_Essbase BS Tax Accounts EOY" xfId="45770" xr:uid="{00000000-0005-0000-0000-000071B20000}"/>
    <cellStyle name="Normal 2 19 5" xfId="45771" xr:uid="{00000000-0005-0000-0000-000072B20000}"/>
    <cellStyle name="Normal 2 19 5 2" xfId="45772" xr:uid="{00000000-0005-0000-0000-000073B20000}"/>
    <cellStyle name="Normal 2 19 5 3" xfId="45773" xr:uid="{00000000-0005-0000-0000-000074B20000}"/>
    <cellStyle name="Normal 2 19 5_Essbase BS Tax Accounts EOY" xfId="45774" xr:uid="{00000000-0005-0000-0000-000075B20000}"/>
    <cellStyle name="Normal 2 19 6" xfId="45775" xr:uid="{00000000-0005-0000-0000-000076B20000}"/>
    <cellStyle name="Normal 2 19 6 2" xfId="45776" xr:uid="{00000000-0005-0000-0000-000077B20000}"/>
    <cellStyle name="Normal 2 19 7" xfId="45777" xr:uid="{00000000-0005-0000-0000-000078B20000}"/>
    <cellStyle name="Normal 2 19 7 2" xfId="45778" xr:uid="{00000000-0005-0000-0000-000079B20000}"/>
    <cellStyle name="Normal 2 19 8" xfId="45779" xr:uid="{00000000-0005-0000-0000-00007AB20000}"/>
    <cellStyle name="Normal 2 19 8 2" xfId="45780" xr:uid="{00000000-0005-0000-0000-00007BB20000}"/>
    <cellStyle name="Normal 2 19 9" xfId="45781" xr:uid="{00000000-0005-0000-0000-00007CB20000}"/>
    <cellStyle name="Normal 2 19 9 2" xfId="45782" xr:uid="{00000000-0005-0000-0000-00007DB20000}"/>
    <cellStyle name="Normal 2 19_Essbase BS Tax Accounts EOY" xfId="45783" xr:uid="{00000000-0005-0000-0000-00007EB20000}"/>
    <cellStyle name="Normal 2 2" xfId="45784" xr:uid="{00000000-0005-0000-0000-00007FB20000}"/>
    <cellStyle name="Normal 2 2 10" xfId="45785" xr:uid="{00000000-0005-0000-0000-000080B20000}"/>
    <cellStyle name="Normal 2 2 10 2" xfId="45786" xr:uid="{00000000-0005-0000-0000-000081B20000}"/>
    <cellStyle name="Normal 2 2 10_Essbase BS Tax Accounts EOY" xfId="45787" xr:uid="{00000000-0005-0000-0000-000082B20000}"/>
    <cellStyle name="Normal 2 2 11" xfId="45788" xr:uid="{00000000-0005-0000-0000-000083B20000}"/>
    <cellStyle name="Normal 2 2 11 2" xfId="45789" xr:uid="{00000000-0005-0000-0000-000084B20000}"/>
    <cellStyle name="Normal 2 2 11 2 2" xfId="45790" xr:uid="{00000000-0005-0000-0000-000085B20000}"/>
    <cellStyle name="Normal 2 2 11 2 3" xfId="45791" xr:uid="{00000000-0005-0000-0000-000086B20000}"/>
    <cellStyle name="Normal 2 2 11 2_Essbase BS Tax Accounts EOY" xfId="45792" xr:uid="{00000000-0005-0000-0000-000087B20000}"/>
    <cellStyle name="Normal 2 2 11 3" xfId="45793" xr:uid="{00000000-0005-0000-0000-000088B20000}"/>
    <cellStyle name="Normal 2 2 11 4" xfId="45794" xr:uid="{00000000-0005-0000-0000-000089B20000}"/>
    <cellStyle name="Normal 2 2 11_Essbase BS Tax Accounts EOY" xfId="45795" xr:uid="{00000000-0005-0000-0000-00008AB20000}"/>
    <cellStyle name="Normal 2 2 12" xfId="45796" xr:uid="{00000000-0005-0000-0000-00008BB20000}"/>
    <cellStyle name="Normal 2 2 12 2" xfId="45797" xr:uid="{00000000-0005-0000-0000-00008CB20000}"/>
    <cellStyle name="Normal 2 2 12 2 2" xfId="45798" xr:uid="{00000000-0005-0000-0000-00008DB20000}"/>
    <cellStyle name="Normal 2 2 12 3" xfId="45799" xr:uid="{00000000-0005-0000-0000-00008EB20000}"/>
    <cellStyle name="Normal 2 2 12 4" xfId="45800" xr:uid="{00000000-0005-0000-0000-00008FB20000}"/>
    <cellStyle name="Normal 2 2 12_Essbase BS Tax Accounts EOY" xfId="45801" xr:uid="{00000000-0005-0000-0000-000090B20000}"/>
    <cellStyle name="Normal 2 2 13" xfId="45802" xr:uid="{00000000-0005-0000-0000-000091B20000}"/>
    <cellStyle name="Normal 2 2 13 2" xfId="45803" xr:uid="{00000000-0005-0000-0000-000092B20000}"/>
    <cellStyle name="Normal 2 2 13 2 2" xfId="45804" xr:uid="{00000000-0005-0000-0000-000093B20000}"/>
    <cellStyle name="Normal 2 2 13 3" xfId="45805" xr:uid="{00000000-0005-0000-0000-000094B20000}"/>
    <cellStyle name="Normal 2 2 14" xfId="45806" xr:uid="{00000000-0005-0000-0000-000095B20000}"/>
    <cellStyle name="Normal 2 2 14 2" xfId="45807" xr:uid="{00000000-0005-0000-0000-000096B20000}"/>
    <cellStyle name="Normal 2 2 15" xfId="45808" xr:uid="{00000000-0005-0000-0000-000097B20000}"/>
    <cellStyle name="Normal 2 2 2" xfId="45809" xr:uid="{00000000-0005-0000-0000-000098B20000}"/>
    <cellStyle name="Normal 2 2 2 10" xfId="45810" xr:uid="{00000000-0005-0000-0000-000099B20000}"/>
    <cellStyle name="Normal 2 2 2 10 2" xfId="45811" xr:uid="{00000000-0005-0000-0000-00009AB20000}"/>
    <cellStyle name="Normal 2 2 2 10_Essbase BS Tax Accounts EOY" xfId="45812" xr:uid="{00000000-0005-0000-0000-00009BB20000}"/>
    <cellStyle name="Normal 2 2 2 11" xfId="45813" xr:uid="{00000000-0005-0000-0000-00009CB20000}"/>
    <cellStyle name="Normal 2 2 2 11 2" xfId="45814" xr:uid="{00000000-0005-0000-0000-00009DB20000}"/>
    <cellStyle name="Normal 2 2 2 11 2 2" xfId="45815" xr:uid="{00000000-0005-0000-0000-00009EB20000}"/>
    <cellStyle name="Normal 2 2 2 11 2 3" xfId="45816" xr:uid="{00000000-0005-0000-0000-00009FB20000}"/>
    <cellStyle name="Normal 2 2 2 11 2_Essbase BS Tax Accounts EOY" xfId="45817" xr:uid="{00000000-0005-0000-0000-0000A0B20000}"/>
    <cellStyle name="Normal 2 2 2 11 3" xfId="45818" xr:uid="{00000000-0005-0000-0000-0000A1B20000}"/>
    <cellStyle name="Normal 2 2 2 11 4" xfId="45819" xr:uid="{00000000-0005-0000-0000-0000A2B20000}"/>
    <cellStyle name="Normal 2 2 2 11_Essbase BS Tax Accounts EOY" xfId="45820" xr:uid="{00000000-0005-0000-0000-0000A3B20000}"/>
    <cellStyle name="Normal 2 2 2 12" xfId="45821" xr:uid="{00000000-0005-0000-0000-0000A4B20000}"/>
    <cellStyle name="Normal 2 2 2 12 2" xfId="45822" xr:uid="{00000000-0005-0000-0000-0000A5B20000}"/>
    <cellStyle name="Normal 2 2 2 12 2 2" xfId="45823" xr:uid="{00000000-0005-0000-0000-0000A6B20000}"/>
    <cellStyle name="Normal 2 2 2 12 3" xfId="45824" xr:uid="{00000000-0005-0000-0000-0000A7B20000}"/>
    <cellStyle name="Normal 2 2 2 12 4" xfId="45825" xr:uid="{00000000-0005-0000-0000-0000A8B20000}"/>
    <cellStyle name="Normal 2 2 2 12_Essbase BS Tax Accounts EOY" xfId="45826" xr:uid="{00000000-0005-0000-0000-0000A9B20000}"/>
    <cellStyle name="Normal 2 2 2 13" xfId="45827" xr:uid="{00000000-0005-0000-0000-0000AAB20000}"/>
    <cellStyle name="Normal 2 2 2 13 2" xfId="45828" xr:uid="{00000000-0005-0000-0000-0000ABB20000}"/>
    <cellStyle name="Normal 2 2 2 13 2 2" xfId="45829" xr:uid="{00000000-0005-0000-0000-0000ACB20000}"/>
    <cellStyle name="Normal 2 2 2 13 3" xfId="45830" xr:uid="{00000000-0005-0000-0000-0000ADB20000}"/>
    <cellStyle name="Normal 2 2 2 14" xfId="45831" xr:uid="{00000000-0005-0000-0000-0000AEB20000}"/>
    <cellStyle name="Normal 2 2 2 14 2" xfId="45832" xr:uid="{00000000-0005-0000-0000-0000AFB20000}"/>
    <cellStyle name="Normal 2 2 2 15" xfId="45833" xr:uid="{00000000-0005-0000-0000-0000B0B20000}"/>
    <cellStyle name="Normal 2 2 2 2" xfId="45834" xr:uid="{00000000-0005-0000-0000-0000B1B20000}"/>
    <cellStyle name="Normal 2 2 2 2 2" xfId="45835" xr:uid="{00000000-0005-0000-0000-0000B2B20000}"/>
    <cellStyle name="Normal 2 2 2 2 2 2" xfId="45836" xr:uid="{00000000-0005-0000-0000-0000B3B20000}"/>
    <cellStyle name="Normal 2 2 2 2 2 2 2" xfId="45837" xr:uid="{00000000-0005-0000-0000-0000B4B20000}"/>
    <cellStyle name="Normal 2 2 2 2 2 2_Essbase BS Tax Accounts EOY" xfId="45838" xr:uid="{00000000-0005-0000-0000-0000B5B20000}"/>
    <cellStyle name="Normal 2 2 2 2 2 3" xfId="45839" xr:uid="{00000000-0005-0000-0000-0000B6B20000}"/>
    <cellStyle name="Normal 2 2 2 2 2 4" xfId="45840" xr:uid="{00000000-0005-0000-0000-0000B7B20000}"/>
    <cellStyle name="Normal 2 2 2 2 2_Essbase BS Tax Accounts EOY" xfId="45841" xr:uid="{00000000-0005-0000-0000-0000B8B20000}"/>
    <cellStyle name="Normal 2 2 2 2 3" xfId="45842" xr:uid="{00000000-0005-0000-0000-0000B9B20000}"/>
    <cellStyle name="Normal 2 2 2 2 3 2" xfId="45843" xr:uid="{00000000-0005-0000-0000-0000BAB20000}"/>
    <cellStyle name="Normal 2 2 2 2 3 2 2" xfId="45844" xr:uid="{00000000-0005-0000-0000-0000BBB20000}"/>
    <cellStyle name="Normal 2 2 2 2 3 2_Essbase BS Tax Accounts EOY" xfId="45845" xr:uid="{00000000-0005-0000-0000-0000BCB20000}"/>
    <cellStyle name="Normal 2 2 2 2 3 3" xfId="45846" xr:uid="{00000000-0005-0000-0000-0000BDB20000}"/>
    <cellStyle name="Normal 2 2 2 2 3_Essbase BS Tax Accounts EOY" xfId="45847" xr:uid="{00000000-0005-0000-0000-0000BEB20000}"/>
    <cellStyle name="Normal 2 2 2 2 4" xfId="45848" xr:uid="{00000000-0005-0000-0000-0000BFB20000}"/>
    <cellStyle name="Normal 2 2 2 2 5" xfId="45849" xr:uid="{00000000-0005-0000-0000-0000C0B20000}"/>
    <cellStyle name="Normal 2 2 2 2_Basis Detail" xfId="45850" xr:uid="{00000000-0005-0000-0000-0000C1B20000}"/>
    <cellStyle name="Normal 2 2 2 3" xfId="45851" xr:uid="{00000000-0005-0000-0000-0000C2B20000}"/>
    <cellStyle name="Normal 2 2 2 3 2" xfId="45852" xr:uid="{00000000-0005-0000-0000-0000C3B20000}"/>
    <cellStyle name="Normal 2 2 2 3 2 2" xfId="45853" xr:uid="{00000000-0005-0000-0000-0000C4B20000}"/>
    <cellStyle name="Normal 2 2 2 3 2 3" xfId="45854" xr:uid="{00000000-0005-0000-0000-0000C5B20000}"/>
    <cellStyle name="Normal 2 2 2 3 2_Essbase BS Tax Accounts EOY" xfId="45855" xr:uid="{00000000-0005-0000-0000-0000C6B20000}"/>
    <cellStyle name="Normal 2 2 2 3 3" xfId="45856" xr:uid="{00000000-0005-0000-0000-0000C7B20000}"/>
    <cellStyle name="Normal 2 2 2 3 4" xfId="45857" xr:uid="{00000000-0005-0000-0000-0000C8B20000}"/>
    <cellStyle name="Normal 2 2 2 3_Essbase BS Tax Accounts EOY" xfId="45858" xr:uid="{00000000-0005-0000-0000-0000C9B20000}"/>
    <cellStyle name="Normal 2 2 2 4" xfId="45859" xr:uid="{00000000-0005-0000-0000-0000CAB20000}"/>
    <cellStyle name="Normal 2 2 2 4 2" xfId="45860" xr:uid="{00000000-0005-0000-0000-0000CBB20000}"/>
    <cellStyle name="Normal 2 2 2 4_Essbase BS Tax Accounts EOY" xfId="45861" xr:uid="{00000000-0005-0000-0000-0000CCB20000}"/>
    <cellStyle name="Normal 2 2 2 5" xfId="45862" xr:uid="{00000000-0005-0000-0000-0000CDB20000}"/>
    <cellStyle name="Normal 2 2 2 5 2" xfId="45863" xr:uid="{00000000-0005-0000-0000-0000CEB20000}"/>
    <cellStyle name="Normal 2 2 2 5_Essbase BS Tax Accounts EOY" xfId="45864" xr:uid="{00000000-0005-0000-0000-0000CFB20000}"/>
    <cellStyle name="Normal 2 2 2 6" xfId="45865" xr:uid="{00000000-0005-0000-0000-0000D0B20000}"/>
    <cellStyle name="Normal 2 2 2 6 2" xfId="45866" xr:uid="{00000000-0005-0000-0000-0000D1B20000}"/>
    <cellStyle name="Normal 2 2 2 6_Essbase BS Tax Accounts EOY" xfId="45867" xr:uid="{00000000-0005-0000-0000-0000D2B20000}"/>
    <cellStyle name="Normal 2 2 2 7" xfId="45868" xr:uid="{00000000-0005-0000-0000-0000D3B20000}"/>
    <cellStyle name="Normal 2 2 2 7 2" xfId="45869" xr:uid="{00000000-0005-0000-0000-0000D4B20000}"/>
    <cellStyle name="Normal 2 2 2 7_Essbase BS Tax Accounts EOY" xfId="45870" xr:uid="{00000000-0005-0000-0000-0000D5B20000}"/>
    <cellStyle name="Normal 2 2 2 8" xfId="45871" xr:uid="{00000000-0005-0000-0000-0000D6B20000}"/>
    <cellStyle name="Normal 2 2 2 8 2" xfId="45872" xr:uid="{00000000-0005-0000-0000-0000D7B20000}"/>
    <cellStyle name="Normal 2 2 2 8_Essbase BS Tax Accounts EOY" xfId="45873" xr:uid="{00000000-0005-0000-0000-0000D8B20000}"/>
    <cellStyle name="Normal 2 2 2 9" xfId="45874" xr:uid="{00000000-0005-0000-0000-0000D9B20000}"/>
    <cellStyle name="Normal 2 2 2 9 2" xfId="45875" xr:uid="{00000000-0005-0000-0000-0000DAB20000}"/>
    <cellStyle name="Normal 2 2 2 9_Essbase BS Tax Accounts EOY" xfId="45876" xr:uid="{00000000-0005-0000-0000-0000DBB20000}"/>
    <cellStyle name="Normal 2 2 2_Basis Detail" xfId="45877" xr:uid="{00000000-0005-0000-0000-0000DCB20000}"/>
    <cellStyle name="Normal 2 2 3" xfId="45878" xr:uid="{00000000-0005-0000-0000-0000DDB20000}"/>
    <cellStyle name="Normal 2 2 3 2" xfId="45879" xr:uid="{00000000-0005-0000-0000-0000DEB20000}"/>
    <cellStyle name="Normal 2 2 3 2 2" xfId="45880" xr:uid="{00000000-0005-0000-0000-0000DFB20000}"/>
    <cellStyle name="Normal 2 2 3 2 2 2" xfId="45881" xr:uid="{00000000-0005-0000-0000-0000E0B20000}"/>
    <cellStyle name="Normal 2 2 3 2 2_Essbase BS Tax Accounts EOY" xfId="45882" xr:uid="{00000000-0005-0000-0000-0000E1B20000}"/>
    <cellStyle name="Normal 2 2 3 2 3" xfId="45883" xr:uid="{00000000-0005-0000-0000-0000E2B20000}"/>
    <cellStyle name="Normal 2 2 3 2 4" xfId="45884" xr:uid="{00000000-0005-0000-0000-0000E3B20000}"/>
    <cellStyle name="Normal 2 2 3 2_Essbase BS Tax Accounts EOY" xfId="45885" xr:uid="{00000000-0005-0000-0000-0000E4B20000}"/>
    <cellStyle name="Normal 2 2 3 3" xfId="45886" xr:uid="{00000000-0005-0000-0000-0000E5B20000}"/>
    <cellStyle name="Normal 2 2 3 3 2" xfId="45887" xr:uid="{00000000-0005-0000-0000-0000E6B20000}"/>
    <cellStyle name="Normal 2 2 3 3 2 2" xfId="45888" xr:uid="{00000000-0005-0000-0000-0000E7B20000}"/>
    <cellStyle name="Normal 2 2 3 3 2_Essbase BS Tax Accounts EOY" xfId="45889" xr:uid="{00000000-0005-0000-0000-0000E8B20000}"/>
    <cellStyle name="Normal 2 2 3 3 3" xfId="45890" xr:uid="{00000000-0005-0000-0000-0000E9B20000}"/>
    <cellStyle name="Normal 2 2 3 3_Essbase BS Tax Accounts EOY" xfId="45891" xr:uid="{00000000-0005-0000-0000-0000EAB20000}"/>
    <cellStyle name="Normal 2 2 3 4" xfId="45892" xr:uid="{00000000-0005-0000-0000-0000EBB20000}"/>
    <cellStyle name="Normal 2 2 3 5" xfId="45893" xr:uid="{00000000-0005-0000-0000-0000ECB20000}"/>
    <cellStyle name="Normal 2 2 3_Basis Detail" xfId="45894" xr:uid="{00000000-0005-0000-0000-0000EDB20000}"/>
    <cellStyle name="Normal 2 2 4" xfId="45895" xr:uid="{00000000-0005-0000-0000-0000EEB20000}"/>
    <cellStyle name="Normal 2 2 4 2" xfId="45896" xr:uid="{00000000-0005-0000-0000-0000EFB20000}"/>
    <cellStyle name="Normal 2 2 4 2 2" xfId="45897" xr:uid="{00000000-0005-0000-0000-0000F0B20000}"/>
    <cellStyle name="Normal 2 2 4 2 2 2" xfId="45898" xr:uid="{00000000-0005-0000-0000-0000F1B20000}"/>
    <cellStyle name="Normal 2 2 4 2 2_Essbase BS Tax Accounts EOY" xfId="45899" xr:uid="{00000000-0005-0000-0000-0000F2B20000}"/>
    <cellStyle name="Normal 2 2 4 2 3" xfId="45900" xr:uid="{00000000-0005-0000-0000-0000F3B20000}"/>
    <cellStyle name="Normal 2 2 4 2_Essbase BS Tax Accounts EOY" xfId="45901" xr:uid="{00000000-0005-0000-0000-0000F4B20000}"/>
    <cellStyle name="Normal 2 2 4 3" xfId="45902" xr:uid="{00000000-0005-0000-0000-0000F5B20000}"/>
    <cellStyle name="Normal 2 2 4 3 2" xfId="45903" xr:uid="{00000000-0005-0000-0000-0000F6B20000}"/>
    <cellStyle name="Normal 2 2 4 3 2 2" xfId="45904" xr:uid="{00000000-0005-0000-0000-0000F7B20000}"/>
    <cellStyle name="Normal 2 2 4 3 2_Essbase BS Tax Accounts EOY" xfId="45905" xr:uid="{00000000-0005-0000-0000-0000F8B20000}"/>
    <cellStyle name="Normal 2 2 4 3 3" xfId="45906" xr:uid="{00000000-0005-0000-0000-0000F9B20000}"/>
    <cellStyle name="Normal 2 2 4 3_Essbase BS Tax Accounts EOY" xfId="45907" xr:uid="{00000000-0005-0000-0000-0000FAB20000}"/>
    <cellStyle name="Normal 2 2 4 4" xfId="45908" xr:uid="{00000000-0005-0000-0000-0000FBB20000}"/>
    <cellStyle name="Normal 2 2 4 5" xfId="45909" xr:uid="{00000000-0005-0000-0000-0000FCB20000}"/>
    <cellStyle name="Normal 2 2 4_Basis Detail" xfId="45910" xr:uid="{00000000-0005-0000-0000-0000FDB20000}"/>
    <cellStyle name="Normal 2 2 5" xfId="45911" xr:uid="{00000000-0005-0000-0000-0000FEB20000}"/>
    <cellStyle name="Normal 2 2 5 2" xfId="45912" xr:uid="{00000000-0005-0000-0000-0000FFB20000}"/>
    <cellStyle name="Normal 2 2 5 2 2" xfId="45913" xr:uid="{00000000-0005-0000-0000-000000B30000}"/>
    <cellStyle name="Normal 2 2 5 2_Essbase BS Tax Accounts EOY" xfId="45914" xr:uid="{00000000-0005-0000-0000-000001B30000}"/>
    <cellStyle name="Normal 2 2 5 3" xfId="45915" xr:uid="{00000000-0005-0000-0000-000002B30000}"/>
    <cellStyle name="Normal 2 2 5 4" xfId="45916" xr:uid="{00000000-0005-0000-0000-000003B30000}"/>
    <cellStyle name="Normal 2 2 5_Essbase BS Tax Accounts EOY" xfId="45917" xr:uid="{00000000-0005-0000-0000-000004B30000}"/>
    <cellStyle name="Normal 2 2 6" xfId="45918" xr:uid="{00000000-0005-0000-0000-000005B30000}"/>
    <cellStyle name="Normal 2 2 6 2" xfId="45919" xr:uid="{00000000-0005-0000-0000-000006B30000}"/>
    <cellStyle name="Normal 2 2 6_Essbase BS Tax Accounts EOY" xfId="45920" xr:uid="{00000000-0005-0000-0000-000007B30000}"/>
    <cellStyle name="Normal 2 2 7" xfId="45921" xr:uid="{00000000-0005-0000-0000-000008B30000}"/>
    <cellStyle name="Normal 2 2 7 2" xfId="45922" xr:uid="{00000000-0005-0000-0000-000009B30000}"/>
    <cellStyle name="Normal 2 2 7_Essbase BS Tax Accounts EOY" xfId="45923" xr:uid="{00000000-0005-0000-0000-00000AB30000}"/>
    <cellStyle name="Normal 2 2 8" xfId="45924" xr:uid="{00000000-0005-0000-0000-00000BB30000}"/>
    <cellStyle name="Normal 2 2 8 2" xfId="45925" xr:uid="{00000000-0005-0000-0000-00000CB30000}"/>
    <cellStyle name="Normal 2 2 8_Essbase BS Tax Accounts EOY" xfId="45926" xr:uid="{00000000-0005-0000-0000-00000DB30000}"/>
    <cellStyle name="Normal 2 2 9" xfId="45927" xr:uid="{00000000-0005-0000-0000-00000EB30000}"/>
    <cellStyle name="Normal 2 2 9 2" xfId="45928" xr:uid="{00000000-0005-0000-0000-00000FB30000}"/>
    <cellStyle name="Normal 2 2 9_Essbase BS Tax Accounts EOY" xfId="45929" xr:uid="{00000000-0005-0000-0000-000010B30000}"/>
    <cellStyle name="Normal 2 2_Basis Detail" xfId="45930" xr:uid="{00000000-0005-0000-0000-000011B30000}"/>
    <cellStyle name="Normal 2 20" xfId="45931" xr:uid="{00000000-0005-0000-0000-000012B30000}"/>
    <cellStyle name="Normal 2 20 2" xfId="45932" xr:uid="{00000000-0005-0000-0000-000013B30000}"/>
    <cellStyle name="Normal 2 20 2 2" xfId="45933" xr:uid="{00000000-0005-0000-0000-000014B30000}"/>
    <cellStyle name="Normal 2 20 2 2 2" xfId="45934" xr:uid="{00000000-0005-0000-0000-000015B30000}"/>
    <cellStyle name="Normal 2 20 2 2 2 2" xfId="45935" xr:uid="{00000000-0005-0000-0000-000016B30000}"/>
    <cellStyle name="Normal 2 20 2 2 2 2 2" xfId="45936" xr:uid="{00000000-0005-0000-0000-000017B30000}"/>
    <cellStyle name="Normal 2 20 2 2 2 2 3" xfId="45937" xr:uid="{00000000-0005-0000-0000-000018B30000}"/>
    <cellStyle name="Normal 2 20 2 2 2 2_Essbase BS Tax Accounts EOY" xfId="45938" xr:uid="{00000000-0005-0000-0000-000019B30000}"/>
    <cellStyle name="Normal 2 20 2 2 2 3" xfId="45939" xr:uid="{00000000-0005-0000-0000-00001AB30000}"/>
    <cellStyle name="Normal 2 20 2 2 2 4" xfId="45940" xr:uid="{00000000-0005-0000-0000-00001BB30000}"/>
    <cellStyle name="Normal 2 20 2 2 2_Essbase BS Tax Accounts EOY" xfId="45941" xr:uid="{00000000-0005-0000-0000-00001CB30000}"/>
    <cellStyle name="Normal 2 20 2 2 3" xfId="45942" xr:uid="{00000000-0005-0000-0000-00001DB30000}"/>
    <cellStyle name="Normal 2 20 2 2 3 2" xfId="45943" xr:uid="{00000000-0005-0000-0000-00001EB30000}"/>
    <cellStyle name="Normal 2 20 2 2 3 3" xfId="45944" xr:uid="{00000000-0005-0000-0000-00001FB30000}"/>
    <cellStyle name="Normal 2 20 2 2 3_Essbase BS Tax Accounts EOY" xfId="45945" xr:uid="{00000000-0005-0000-0000-000020B30000}"/>
    <cellStyle name="Normal 2 20 2 2 4" xfId="45946" xr:uid="{00000000-0005-0000-0000-000021B30000}"/>
    <cellStyle name="Normal 2 20 2 2 5" xfId="45947" xr:uid="{00000000-0005-0000-0000-000022B30000}"/>
    <cellStyle name="Normal 2 20 2 2_Essbase BS Tax Accounts EOY" xfId="45948" xr:uid="{00000000-0005-0000-0000-000023B30000}"/>
    <cellStyle name="Normal 2 20 2 3" xfId="45949" xr:uid="{00000000-0005-0000-0000-000024B30000}"/>
    <cellStyle name="Normal 2 20 2 3 2" xfId="45950" xr:uid="{00000000-0005-0000-0000-000025B30000}"/>
    <cellStyle name="Normal 2 20 2 3 2 2" xfId="45951" xr:uid="{00000000-0005-0000-0000-000026B30000}"/>
    <cellStyle name="Normal 2 20 2 3 2 3" xfId="45952" xr:uid="{00000000-0005-0000-0000-000027B30000}"/>
    <cellStyle name="Normal 2 20 2 3 2_Essbase BS Tax Accounts EOY" xfId="45953" xr:uid="{00000000-0005-0000-0000-000028B30000}"/>
    <cellStyle name="Normal 2 20 2 3 3" xfId="45954" xr:uid="{00000000-0005-0000-0000-000029B30000}"/>
    <cellStyle name="Normal 2 20 2 3 4" xfId="45955" xr:uid="{00000000-0005-0000-0000-00002AB30000}"/>
    <cellStyle name="Normal 2 20 2 3_Essbase BS Tax Accounts EOY" xfId="45956" xr:uid="{00000000-0005-0000-0000-00002BB30000}"/>
    <cellStyle name="Normal 2 20 2 4" xfId="45957" xr:uid="{00000000-0005-0000-0000-00002CB30000}"/>
    <cellStyle name="Normal 2 20 2 4 2" xfId="45958" xr:uid="{00000000-0005-0000-0000-00002DB30000}"/>
    <cellStyle name="Normal 2 20 2 4 3" xfId="45959" xr:uid="{00000000-0005-0000-0000-00002EB30000}"/>
    <cellStyle name="Normal 2 20 2 4_Essbase BS Tax Accounts EOY" xfId="45960" xr:uid="{00000000-0005-0000-0000-00002FB30000}"/>
    <cellStyle name="Normal 2 20 2 5" xfId="45961" xr:uid="{00000000-0005-0000-0000-000030B30000}"/>
    <cellStyle name="Normal 2 20 2 6" xfId="45962" xr:uid="{00000000-0005-0000-0000-000031B30000}"/>
    <cellStyle name="Normal 2 20 2 7" xfId="45963" xr:uid="{00000000-0005-0000-0000-000032B30000}"/>
    <cellStyle name="Normal 2 20 2_Essbase BS Tax Accounts EOY" xfId="45964" xr:uid="{00000000-0005-0000-0000-000033B30000}"/>
    <cellStyle name="Normal 2 20 3" xfId="45965" xr:uid="{00000000-0005-0000-0000-000034B30000}"/>
    <cellStyle name="Normal 2 20 3 2" xfId="45966" xr:uid="{00000000-0005-0000-0000-000035B30000}"/>
    <cellStyle name="Normal 2 20 3 2 2" xfId="45967" xr:uid="{00000000-0005-0000-0000-000036B30000}"/>
    <cellStyle name="Normal 2 20 3 2 2 2" xfId="45968" xr:uid="{00000000-0005-0000-0000-000037B30000}"/>
    <cellStyle name="Normal 2 20 3 2 2 3" xfId="45969" xr:uid="{00000000-0005-0000-0000-000038B30000}"/>
    <cellStyle name="Normal 2 20 3 2 2_Essbase BS Tax Accounts EOY" xfId="45970" xr:uid="{00000000-0005-0000-0000-000039B30000}"/>
    <cellStyle name="Normal 2 20 3 2 3" xfId="45971" xr:uid="{00000000-0005-0000-0000-00003AB30000}"/>
    <cellStyle name="Normal 2 20 3 2 4" xfId="45972" xr:uid="{00000000-0005-0000-0000-00003BB30000}"/>
    <cellStyle name="Normal 2 20 3 2_Essbase BS Tax Accounts EOY" xfId="45973" xr:uid="{00000000-0005-0000-0000-00003CB30000}"/>
    <cellStyle name="Normal 2 20 3 3" xfId="45974" xr:uid="{00000000-0005-0000-0000-00003DB30000}"/>
    <cellStyle name="Normal 2 20 3 3 2" xfId="45975" xr:uid="{00000000-0005-0000-0000-00003EB30000}"/>
    <cellStyle name="Normal 2 20 3 3 3" xfId="45976" xr:uid="{00000000-0005-0000-0000-00003FB30000}"/>
    <cellStyle name="Normal 2 20 3 3_Essbase BS Tax Accounts EOY" xfId="45977" xr:uid="{00000000-0005-0000-0000-000040B30000}"/>
    <cellStyle name="Normal 2 20 3 4" xfId="45978" xr:uid="{00000000-0005-0000-0000-000041B30000}"/>
    <cellStyle name="Normal 2 20 3 5" xfId="45979" xr:uid="{00000000-0005-0000-0000-000042B30000}"/>
    <cellStyle name="Normal 2 20 3_Essbase BS Tax Accounts EOY" xfId="45980" xr:uid="{00000000-0005-0000-0000-000043B30000}"/>
    <cellStyle name="Normal 2 20 4" xfId="45981" xr:uid="{00000000-0005-0000-0000-000044B30000}"/>
    <cellStyle name="Normal 2 20 4 2" xfId="45982" xr:uid="{00000000-0005-0000-0000-000045B30000}"/>
    <cellStyle name="Normal 2 20 4 2 2" xfId="45983" xr:uid="{00000000-0005-0000-0000-000046B30000}"/>
    <cellStyle name="Normal 2 20 4 2 3" xfId="45984" xr:uid="{00000000-0005-0000-0000-000047B30000}"/>
    <cellStyle name="Normal 2 20 4 2_Essbase BS Tax Accounts EOY" xfId="45985" xr:uid="{00000000-0005-0000-0000-000048B30000}"/>
    <cellStyle name="Normal 2 20 4 3" xfId="45986" xr:uid="{00000000-0005-0000-0000-000049B30000}"/>
    <cellStyle name="Normal 2 20 4 4" xfId="45987" xr:uid="{00000000-0005-0000-0000-00004AB30000}"/>
    <cellStyle name="Normal 2 20 4_Essbase BS Tax Accounts EOY" xfId="45988" xr:uid="{00000000-0005-0000-0000-00004BB30000}"/>
    <cellStyle name="Normal 2 20 5" xfId="45989" xr:uid="{00000000-0005-0000-0000-00004CB30000}"/>
    <cellStyle name="Normal 2 20 5 2" xfId="45990" xr:uid="{00000000-0005-0000-0000-00004DB30000}"/>
    <cellStyle name="Normal 2 20 5 3" xfId="45991" xr:uid="{00000000-0005-0000-0000-00004EB30000}"/>
    <cellStyle name="Normal 2 20 5_Essbase BS Tax Accounts EOY" xfId="45992" xr:uid="{00000000-0005-0000-0000-00004FB30000}"/>
    <cellStyle name="Normal 2 20 6" xfId="45993" xr:uid="{00000000-0005-0000-0000-000050B30000}"/>
    <cellStyle name="Normal 2 20 7" xfId="45994" xr:uid="{00000000-0005-0000-0000-000051B30000}"/>
    <cellStyle name="Normal 2 20 8" xfId="45995" xr:uid="{00000000-0005-0000-0000-000052B30000}"/>
    <cellStyle name="Normal 2 20_Essbase BS Tax Accounts EOY" xfId="45996" xr:uid="{00000000-0005-0000-0000-000053B30000}"/>
    <cellStyle name="Normal 2 21" xfId="45997" xr:uid="{00000000-0005-0000-0000-000054B30000}"/>
    <cellStyle name="Normal 2 21 2" xfId="45998" xr:uid="{00000000-0005-0000-0000-000055B30000}"/>
    <cellStyle name="Normal 2 21 2 2" xfId="45999" xr:uid="{00000000-0005-0000-0000-000056B30000}"/>
    <cellStyle name="Normal 2 21 2 2 2" xfId="46000" xr:uid="{00000000-0005-0000-0000-000057B30000}"/>
    <cellStyle name="Normal 2 21 2 2 3" xfId="46001" xr:uid="{00000000-0005-0000-0000-000058B30000}"/>
    <cellStyle name="Normal 2 21 2 2_Essbase BS Tax Accounts EOY" xfId="46002" xr:uid="{00000000-0005-0000-0000-000059B30000}"/>
    <cellStyle name="Normal 2 21 2 3" xfId="46003" xr:uid="{00000000-0005-0000-0000-00005AB30000}"/>
    <cellStyle name="Normal 2 21 2 4" xfId="46004" xr:uid="{00000000-0005-0000-0000-00005BB30000}"/>
    <cellStyle name="Normal 2 21 2_Essbase BS Tax Accounts EOY" xfId="46005" xr:uid="{00000000-0005-0000-0000-00005CB30000}"/>
    <cellStyle name="Normal 2 21 3" xfId="46006" xr:uid="{00000000-0005-0000-0000-00005DB30000}"/>
    <cellStyle name="Normal 2 21 3 2" xfId="46007" xr:uid="{00000000-0005-0000-0000-00005EB30000}"/>
    <cellStyle name="Normal 2 21 3 3" xfId="46008" xr:uid="{00000000-0005-0000-0000-00005FB30000}"/>
    <cellStyle name="Normal 2 21 3_Essbase BS Tax Accounts EOY" xfId="46009" xr:uid="{00000000-0005-0000-0000-000060B30000}"/>
    <cellStyle name="Normal 2 21 4" xfId="46010" xr:uid="{00000000-0005-0000-0000-000061B30000}"/>
    <cellStyle name="Normal 2 21 5" xfId="46011" xr:uid="{00000000-0005-0000-0000-000062B30000}"/>
    <cellStyle name="Normal 2 21_Essbase BS Tax Accounts EOY" xfId="46012" xr:uid="{00000000-0005-0000-0000-000063B30000}"/>
    <cellStyle name="Normal 2 22" xfId="46013" xr:uid="{00000000-0005-0000-0000-000064B30000}"/>
    <cellStyle name="Normal 2 22 2" xfId="46014" xr:uid="{00000000-0005-0000-0000-000065B30000}"/>
    <cellStyle name="Normal 2 22 2 2" xfId="46015" xr:uid="{00000000-0005-0000-0000-000066B30000}"/>
    <cellStyle name="Normal 2 22 2 2 2" xfId="46016" xr:uid="{00000000-0005-0000-0000-000067B30000}"/>
    <cellStyle name="Normal 2 22 2 2 3" xfId="46017" xr:uid="{00000000-0005-0000-0000-000068B30000}"/>
    <cellStyle name="Normal 2 22 2 2_Essbase BS Tax Accounts EOY" xfId="46018" xr:uid="{00000000-0005-0000-0000-000069B30000}"/>
    <cellStyle name="Normal 2 22 2 3" xfId="46019" xr:uid="{00000000-0005-0000-0000-00006AB30000}"/>
    <cellStyle name="Normal 2 22 2 4" xfId="46020" xr:uid="{00000000-0005-0000-0000-00006BB30000}"/>
    <cellStyle name="Normal 2 22 2_Essbase BS Tax Accounts EOY" xfId="46021" xr:uid="{00000000-0005-0000-0000-00006CB30000}"/>
    <cellStyle name="Normal 2 22 3" xfId="46022" xr:uid="{00000000-0005-0000-0000-00006DB30000}"/>
    <cellStyle name="Normal 2 22 3 2" xfId="46023" xr:uid="{00000000-0005-0000-0000-00006EB30000}"/>
    <cellStyle name="Normal 2 22 3 3" xfId="46024" xr:uid="{00000000-0005-0000-0000-00006FB30000}"/>
    <cellStyle name="Normal 2 22 3_Essbase BS Tax Accounts EOY" xfId="46025" xr:uid="{00000000-0005-0000-0000-000070B30000}"/>
    <cellStyle name="Normal 2 22 4" xfId="46026" xr:uid="{00000000-0005-0000-0000-000071B30000}"/>
    <cellStyle name="Normal 2 22 5" xfId="46027" xr:uid="{00000000-0005-0000-0000-000072B30000}"/>
    <cellStyle name="Normal 2 22_Essbase BS Tax Accounts EOY" xfId="46028" xr:uid="{00000000-0005-0000-0000-000073B30000}"/>
    <cellStyle name="Normal 2 23" xfId="46029" xr:uid="{00000000-0005-0000-0000-000074B30000}"/>
    <cellStyle name="Normal 2 23 2" xfId="46030" xr:uid="{00000000-0005-0000-0000-000075B30000}"/>
    <cellStyle name="Normal 2 23 2 2" xfId="46031" xr:uid="{00000000-0005-0000-0000-000076B30000}"/>
    <cellStyle name="Normal 2 23 2 2 2" xfId="46032" xr:uid="{00000000-0005-0000-0000-000077B30000}"/>
    <cellStyle name="Normal 2 23 2 2 3" xfId="46033" xr:uid="{00000000-0005-0000-0000-000078B30000}"/>
    <cellStyle name="Normal 2 23 2 2_Essbase BS Tax Accounts EOY" xfId="46034" xr:uid="{00000000-0005-0000-0000-000079B30000}"/>
    <cellStyle name="Normal 2 23 2 3" xfId="46035" xr:uid="{00000000-0005-0000-0000-00007AB30000}"/>
    <cellStyle name="Normal 2 23 2 4" xfId="46036" xr:uid="{00000000-0005-0000-0000-00007BB30000}"/>
    <cellStyle name="Normal 2 23 2_Essbase BS Tax Accounts EOY" xfId="46037" xr:uid="{00000000-0005-0000-0000-00007CB30000}"/>
    <cellStyle name="Normal 2 23 3" xfId="46038" xr:uid="{00000000-0005-0000-0000-00007DB30000}"/>
    <cellStyle name="Normal 2 23 3 2" xfId="46039" xr:uid="{00000000-0005-0000-0000-00007EB30000}"/>
    <cellStyle name="Normal 2 23 3 3" xfId="46040" xr:uid="{00000000-0005-0000-0000-00007FB30000}"/>
    <cellStyle name="Normal 2 23 3_Essbase BS Tax Accounts EOY" xfId="46041" xr:uid="{00000000-0005-0000-0000-000080B30000}"/>
    <cellStyle name="Normal 2 23 4" xfId="46042" xr:uid="{00000000-0005-0000-0000-000081B30000}"/>
    <cellStyle name="Normal 2 23 5" xfId="46043" xr:uid="{00000000-0005-0000-0000-000082B30000}"/>
    <cellStyle name="Normal 2 23_Essbase BS Tax Accounts EOY" xfId="46044" xr:uid="{00000000-0005-0000-0000-000083B30000}"/>
    <cellStyle name="Normal 2 24" xfId="46045" xr:uid="{00000000-0005-0000-0000-000084B30000}"/>
    <cellStyle name="Normal 2 24 2" xfId="46046" xr:uid="{00000000-0005-0000-0000-000085B30000}"/>
    <cellStyle name="Normal 2 24 2 2" xfId="46047" xr:uid="{00000000-0005-0000-0000-000086B30000}"/>
    <cellStyle name="Normal 2 24 2 2 2" xfId="46048" xr:uid="{00000000-0005-0000-0000-000087B30000}"/>
    <cellStyle name="Normal 2 24 2 2 3" xfId="46049" xr:uid="{00000000-0005-0000-0000-000088B30000}"/>
    <cellStyle name="Normal 2 24 2 2_Essbase BS Tax Accounts EOY" xfId="46050" xr:uid="{00000000-0005-0000-0000-000089B30000}"/>
    <cellStyle name="Normal 2 24 2 3" xfId="46051" xr:uid="{00000000-0005-0000-0000-00008AB30000}"/>
    <cellStyle name="Normal 2 24 2 4" xfId="46052" xr:uid="{00000000-0005-0000-0000-00008BB30000}"/>
    <cellStyle name="Normal 2 24 2_Essbase BS Tax Accounts EOY" xfId="46053" xr:uid="{00000000-0005-0000-0000-00008CB30000}"/>
    <cellStyle name="Normal 2 24 3" xfId="46054" xr:uid="{00000000-0005-0000-0000-00008DB30000}"/>
    <cellStyle name="Normal 2 24 3 2" xfId="46055" xr:uid="{00000000-0005-0000-0000-00008EB30000}"/>
    <cellStyle name="Normal 2 24 3 3" xfId="46056" xr:uid="{00000000-0005-0000-0000-00008FB30000}"/>
    <cellStyle name="Normal 2 24 3_Essbase BS Tax Accounts EOY" xfId="46057" xr:uid="{00000000-0005-0000-0000-000090B30000}"/>
    <cellStyle name="Normal 2 24 4" xfId="46058" xr:uid="{00000000-0005-0000-0000-000091B30000}"/>
    <cellStyle name="Normal 2 24 5" xfId="46059" xr:uid="{00000000-0005-0000-0000-000092B30000}"/>
    <cellStyle name="Normal 2 24_Essbase BS Tax Accounts EOY" xfId="46060" xr:uid="{00000000-0005-0000-0000-000093B30000}"/>
    <cellStyle name="Normal 2 25" xfId="46061" xr:uid="{00000000-0005-0000-0000-000094B30000}"/>
    <cellStyle name="Normal 2 25 2" xfId="46062" xr:uid="{00000000-0005-0000-0000-000095B30000}"/>
    <cellStyle name="Normal 2 25 2 2" xfId="46063" xr:uid="{00000000-0005-0000-0000-000096B30000}"/>
    <cellStyle name="Normal 2 25 2 2 2" xfId="46064" xr:uid="{00000000-0005-0000-0000-000097B30000}"/>
    <cellStyle name="Normal 2 25 2 2 3" xfId="46065" xr:uid="{00000000-0005-0000-0000-000098B30000}"/>
    <cellStyle name="Normal 2 25 2 2_Essbase BS Tax Accounts EOY" xfId="46066" xr:uid="{00000000-0005-0000-0000-000099B30000}"/>
    <cellStyle name="Normal 2 25 2 3" xfId="46067" xr:uid="{00000000-0005-0000-0000-00009AB30000}"/>
    <cellStyle name="Normal 2 25 2 4" xfId="46068" xr:uid="{00000000-0005-0000-0000-00009BB30000}"/>
    <cellStyle name="Normal 2 25 2_Essbase BS Tax Accounts EOY" xfId="46069" xr:uid="{00000000-0005-0000-0000-00009CB30000}"/>
    <cellStyle name="Normal 2 25 3" xfId="46070" xr:uid="{00000000-0005-0000-0000-00009DB30000}"/>
    <cellStyle name="Normal 2 25 3 2" xfId="46071" xr:uid="{00000000-0005-0000-0000-00009EB30000}"/>
    <cellStyle name="Normal 2 25 3 3" xfId="46072" xr:uid="{00000000-0005-0000-0000-00009FB30000}"/>
    <cellStyle name="Normal 2 25 3_Essbase BS Tax Accounts EOY" xfId="46073" xr:uid="{00000000-0005-0000-0000-0000A0B30000}"/>
    <cellStyle name="Normal 2 25 4" xfId="46074" xr:uid="{00000000-0005-0000-0000-0000A1B30000}"/>
    <cellStyle name="Normal 2 25 5" xfId="46075" xr:uid="{00000000-0005-0000-0000-0000A2B30000}"/>
    <cellStyle name="Normal 2 25_Essbase BS Tax Accounts EOY" xfId="46076" xr:uid="{00000000-0005-0000-0000-0000A3B30000}"/>
    <cellStyle name="Normal 2 26" xfId="46077" xr:uid="{00000000-0005-0000-0000-0000A4B30000}"/>
    <cellStyle name="Normal 2 26 2" xfId="46078" xr:uid="{00000000-0005-0000-0000-0000A5B30000}"/>
    <cellStyle name="Normal 2 26 2 2" xfId="46079" xr:uid="{00000000-0005-0000-0000-0000A6B30000}"/>
    <cellStyle name="Normal 2 26 2 2 2" xfId="46080" xr:uid="{00000000-0005-0000-0000-0000A7B30000}"/>
    <cellStyle name="Normal 2 26 2 2 3" xfId="46081" xr:uid="{00000000-0005-0000-0000-0000A8B30000}"/>
    <cellStyle name="Normal 2 26 2 2_Essbase BS Tax Accounts EOY" xfId="46082" xr:uid="{00000000-0005-0000-0000-0000A9B30000}"/>
    <cellStyle name="Normal 2 26 2 3" xfId="46083" xr:uid="{00000000-0005-0000-0000-0000AAB30000}"/>
    <cellStyle name="Normal 2 26 2 4" xfId="46084" xr:uid="{00000000-0005-0000-0000-0000ABB30000}"/>
    <cellStyle name="Normal 2 26 2_Essbase BS Tax Accounts EOY" xfId="46085" xr:uid="{00000000-0005-0000-0000-0000ACB30000}"/>
    <cellStyle name="Normal 2 26 3" xfId="46086" xr:uid="{00000000-0005-0000-0000-0000ADB30000}"/>
    <cellStyle name="Normal 2 26 3 2" xfId="46087" xr:uid="{00000000-0005-0000-0000-0000AEB30000}"/>
    <cellStyle name="Normal 2 26 3 3" xfId="46088" xr:uid="{00000000-0005-0000-0000-0000AFB30000}"/>
    <cellStyle name="Normal 2 26 3_Essbase BS Tax Accounts EOY" xfId="46089" xr:uid="{00000000-0005-0000-0000-0000B0B30000}"/>
    <cellStyle name="Normal 2 26 4" xfId="46090" xr:uid="{00000000-0005-0000-0000-0000B1B30000}"/>
    <cellStyle name="Normal 2 26 5" xfId="46091" xr:uid="{00000000-0005-0000-0000-0000B2B30000}"/>
    <cellStyle name="Normal 2 26_Essbase BS Tax Accounts EOY" xfId="46092" xr:uid="{00000000-0005-0000-0000-0000B3B30000}"/>
    <cellStyle name="Normal 2 27" xfId="46093" xr:uid="{00000000-0005-0000-0000-0000B4B30000}"/>
    <cellStyle name="Normal 2 27 2" xfId="46094" xr:uid="{00000000-0005-0000-0000-0000B5B30000}"/>
    <cellStyle name="Normal 2 27 2 2" xfId="46095" xr:uid="{00000000-0005-0000-0000-0000B6B30000}"/>
    <cellStyle name="Normal 2 27 2 2 2" xfId="46096" xr:uid="{00000000-0005-0000-0000-0000B7B30000}"/>
    <cellStyle name="Normal 2 27 2 2 3" xfId="46097" xr:uid="{00000000-0005-0000-0000-0000B8B30000}"/>
    <cellStyle name="Normal 2 27 2 2_Essbase BS Tax Accounts EOY" xfId="46098" xr:uid="{00000000-0005-0000-0000-0000B9B30000}"/>
    <cellStyle name="Normal 2 27 2 3" xfId="46099" xr:uid="{00000000-0005-0000-0000-0000BAB30000}"/>
    <cellStyle name="Normal 2 27 2 4" xfId="46100" xr:uid="{00000000-0005-0000-0000-0000BBB30000}"/>
    <cellStyle name="Normal 2 27 2_Essbase BS Tax Accounts EOY" xfId="46101" xr:uid="{00000000-0005-0000-0000-0000BCB30000}"/>
    <cellStyle name="Normal 2 27 3" xfId="46102" xr:uid="{00000000-0005-0000-0000-0000BDB30000}"/>
    <cellStyle name="Normal 2 27 3 2" xfId="46103" xr:uid="{00000000-0005-0000-0000-0000BEB30000}"/>
    <cellStyle name="Normal 2 27 3 3" xfId="46104" xr:uid="{00000000-0005-0000-0000-0000BFB30000}"/>
    <cellStyle name="Normal 2 27 3_Essbase BS Tax Accounts EOY" xfId="46105" xr:uid="{00000000-0005-0000-0000-0000C0B30000}"/>
    <cellStyle name="Normal 2 27 4" xfId="46106" xr:uid="{00000000-0005-0000-0000-0000C1B30000}"/>
    <cellStyle name="Normal 2 27 5" xfId="46107" xr:uid="{00000000-0005-0000-0000-0000C2B30000}"/>
    <cellStyle name="Normal 2 27_Essbase BS Tax Accounts EOY" xfId="46108" xr:uid="{00000000-0005-0000-0000-0000C3B30000}"/>
    <cellStyle name="Normal 2 28" xfId="46109" xr:uid="{00000000-0005-0000-0000-0000C4B30000}"/>
    <cellStyle name="Normal 2 28 2" xfId="46110" xr:uid="{00000000-0005-0000-0000-0000C5B30000}"/>
    <cellStyle name="Normal 2 28 2 2" xfId="46111" xr:uid="{00000000-0005-0000-0000-0000C6B30000}"/>
    <cellStyle name="Normal 2 28 2 2 2" xfId="46112" xr:uid="{00000000-0005-0000-0000-0000C7B30000}"/>
    <cellStyle name="Normal 2 28 2 2 3" xfId="46113" xr:uid="{00000000-0005-0000-0000-0000C8B30000}"/>
    <cellStyle name="Normal 2 28 2 2_Essbase BS Tax Accounts EOY" xfId="46114" xr:uid="{00000000-0005-0000-0000-0000C9B30000}"/>
    <cellStyle name="Normal 2 28 2 3" xfId="46115" xr:uid="{00000000-0005-0000-0000-0000CAB30000}"/>
    <cellStyle name="Normal 2 28 2 4" xfId="46116" xr:uid="{00000000-0005-0000-0000-0000CBB30000}"/>
    <cellStyle name="Normal 2 28 2_Essbase BS Tax Accounts EOY" xfId="46117" xr:uid="{00000000-0005-0000-0000-0000CCB30000}"/>
    <cellStyle name="Normal 2 28 3" xfId="46118" xr:uid="{00000000-0005-0000-0000-0000CDB30000}"/>
    <cellStyle name="Normal 2 28 3 2" xfId="46119" xr:uid="{00000000-0005-0000-0000-0000CEB30000}"/>
    <cellStyle name="Normal 2 28 3 3" xfId="46120" xr:uid="{00000000-0005-0000-0000-0000CFB30000}"/>
    <cellStyle name="Normal 2 28 3_Essbase BS Tax Accounts EOY" xfId="46121" xr:uid="{00000000-0005-0000-0000-0000D0B30000}"/>
    <cellStyle name="Normal 2 28 4" xfId="46122" xr:uid="{00000000-0005-0000-0000-0000D1B30000}"/>
    <cellStyle name="Normal 2 28 5" xfId="46123" xr:uid="{00000000-0005-0000-0000-0000D2B30000}"/>
    <cellStyle name="Normal 2 28_Essbase BS Tax Accounts EOY" xfId="46124" xr:uid="{00000000-0005-0000-0000-0000D3B30000}"/>
    <cellStyle name="Normal 2 29" xfId="46125" xr:uid="{00000000-0005-0000-0000-0000D4B30000}"/>
    <cellStyle name="Normal 2 29 2" xfId="46126" xr:uid="{00000000-0005-0000-0000-0000D5B30000}"/>
    <cellStyle name="Normal 2 29 2 2" xfId="46127" xr:uid="{00000000-0005-0000-0000-0000D6B30000}"/>
    <cellStyle name="Normal 2 29 2 2 2" xfId="46128" xr:uid="{00000000-0005-0000-0000-0000D7B30000}"/>
    <cellStyle name="Normal 2 29 2 2 3" xfId="46129" xr:uid="{00000000-0005-0000-0000-0000D8B30000}"/>
    <cellStyle name="Normal 2 29 2 2_Essbase BS Tax Accounts EOY" xfId="46130" xr:uid="{00000000-0005-0000-0000-0000D9B30000}"/>
    <cellStyle name="Normal 2 29 2 3" xfId="46131" xr:uid="{00000000-0005-0000-0000-0000DAB30000}"/>
    <cellStyle name="Normal 2 29 2 4" xfId="46132" xr:uid="{00000000-0005-0000-0000-0000DBB30000}"/>
    <cellStyle name="Normal 2 29 2_Essbase BS Tax Accounts EOY" xfId="46133" xr:uid="{00000000-0005-0000-0000-0000DCB30000}"/>
    <cellStyle name="Normal 2 29 3" xfId="46134" xr:uid="{00000000-0005-0000-0000-0000DDB30000}"/>
    <cellStyle name="Normal 2 29 3 2" xfId="46135" xr:uid="{00000000-0005-0000-0000-0000DEB30000}"/>
    <cellStyle name="Normal 2 29 3 3" xfId="46136" xr:uid="{00000000-0005-0000-0000-0000DFB30000}"/>
    <cellStyle name="Normal 2 29 3_Essbase BS Tax Accounts EOY" xfId="46137" xr:uid="{00000000-0005-0000-0000-0000E0B30000}"/>
    <cellStyle name="Normal 2 29 4" xfId="46138" xr:uid="{00000000-0005-0000-0000-0000E1B30000}"/>
    <cellStyle name="Normal 2 29 5" xfId="46139" xr:uid="{00000000-0005-0000-0000-0000E2B30000}"/>
    <cellStyle name="Normal 2 29_Essbase BS Tax Accounts EOY" xfId="46140" xr:uid="{00000000-0005-0000-0000-0000E3B30000}"/>
    <cellStyle name="Normal 2 3" xfId="46141" xr:uid="{00000000-0005-0000-0000-0000E4B30000}"/>
    <cellStyle name="Normal 2 3 10" xfId="46142" xr:uid="{00000000-0005-0000-0000-0000E5B30000}"/>
    <cellStyle name="Normal 2 3 10 2" xfId="46143" xr:uid="{00000000-0005-0000-0000-0000E6B30000}"/>
    <cellStyle name="Normal 2 3 10_Essbase BS Tax Accounts EOY" xfId="46144" xr:uid="{00000000-0005-0000-0000-0000E7B30000}"/>
    <cellStyle name="Normal 2 3 11" xfId="46145" xr:uid="{00000000-0005-0000-0000-0000E8B30000}"/>
    <cellStyle name="Normal 2 3 11 2" xfId="46146" xr:uid="{00000000-0005-0000-0000-0000E9B30000}"/>
    <cellStyle name="Normal 2 3 11 2 2" xfId="46147" xr:uid="{00000000-0005-0000-0000-0000EAB30000}"/>
    <cellStyle name="Normal 2 3 11 2 3" xfId="46148" xr:uid="{00000000-0005-0000-0000-0000EBB30000}"/>
    <cellStyle name="Normal 2 3 11 2_Essbase BS Tax Accounts EOY" xfId="46149" xr:uid="{00000000-0005-0000-0000-0000ECB30000}"/>
    <cellStyle name="Normal 2 3 11 3" xfId="46150" xr:uid="{00000000-0005-0000-0000-0000EDB30000}"/>
    <cellStyle name="Normal 2 3 11 4" xfId="46151" xr:uid="{00000000-0005-0000-0000-0000EEB30000}"/>
    <cellStyle name="Normal 2 3 11_Essbase BS Tax Accounts EOY" xfId="46152" xr:uid="{00000000-0005-0000-0000-0000EFB30000}"/>
    <cellStyle name="Normal 2 3 12" xfId="46153" xr:uid="{00000000-0005-0000-0000-0000F0B30000}"/>
    <cellStyle name="Normal 2 3 12 2" xfId="46154" xr:uid="{00000000-0005-0000-0000-0000F1B30000}"/>
    <cellStyle name="Normal 2 3 12 2 2" xfId="46155" xr:uid="{00000000-0005-0000-0000-0000F2B30000}"/>
    <cellStyle name="Normal 2 3 12 3" xfId="46156" xr:uid="{00000000-0005-0000-0000-0000F3B30000}"/>
    <cellStyle name="Normal 2 3 12 4" xfId="46157" xr:uid="{00000000-0005-0000-0000-0000F4B30000}"/>
    <cellStyle name="Normal 2 3 12_Essbase BS Tax Accounts EOY" xfId="46158" xr:uid="{00000000-0005-0000-0000-0000F5B30000}"/>
    <cellStyle name="Normal 2 3 13" xfId="46159" xr:uid="{00000000-0005-0000-0000-0000F6B30000}"/>
    <cellStyle name="Normal 2 3 13 2" xfId="46160" xr:uid="{00000000-0005-0000-0000-0000F7B30000}"/>
    <cellStyle name="Normal 2 3 13 2 2" xfId="46161" xr:uid="{00000000-0005-0000-0000-0000F8B30000}"/>
    <cellStyle name="Normal 2 3 13 3" xfId="46162" xr:uid="{00000000-0005-0000-0000-0000F9B30000}"/>
    <cellStyle name="Normal 2 3 14" xfId="46163" xr:uid="{00000000-0005-0000-0000-0000FAB30000}"/>
    <cellStyle name="Normal 2 3 14 2" xfId="46164" xr:uid="{00000000-0005-0000-0000-0000FBB30000}"/>
    <cellStyle name="Normal 2 3 15" xfId="46165" xr:uid="{00000000-0005-0000-0000-0000FCB30000}"/>
    <cellStyle name="Normal 2 3 2" xfId="46166" xr:uid="{00000000-0005-0000-0000-0000FDB30000}"/>
    <cellStyle name="Normal 2 3 2 10" xfId="46167" xr:uid="{00000000-0005-0000-0000-0000FEB30000}"/>
    <cellStyle name="Normal 2 3 2 10 2" xfId="46168" xr:uid="{00000000-0005-0000-0000-0000FFB30000}"/>
    <cellStyle name="Normal 2 3 2 10_Essbase BS Tax Accounts EOY" xfId="46169" xr:uid="{00000000-0005-0000-0000-000000B40000}"/>
    <cellStyle name="Normal 2 3 2 11" xfId="46170" xr:uid="{00000000-0005-0000-0000-000001B40000}"/>
    <cellStyle name="Normal 2 3 2 11 2" xfId="46171" xr:uid="{00000000-0005-0000-0000-000002B40000}"/>
    <cellStyle name="Normal 2 3 2 11 2 2" xfId="46172" xr:uid="{00000000-0005-0000-0000-000003B40000}"/>
    <cellStyle name="Normal 2 3 2 11 2_Essbase BS Tax Accounts EOY" xfId="46173" xr:uid="{00000000-0005-0000-0000-000004B40000}"/>
    <cellStyle name="Normal 2 3 2 11 3" xfId="46174" xr:uid="{00000000-0005-0000-0000-000005B40000}"/>
    <cellStyle name="Normal 2 3 2 11_Essbase BS Tax Accounts EOY" xfId="46175" xr:uid="{00000000-0005-0000-0000-000006B40000}"/>
    <cellStyle name="Normal 2 3 2 12" xfId="46176" xr:uid="{00000000-0005-0000-0000-000007B40000}"/>
    <cellStyle name="Normal 2 3 2 13" xfId="46177" xr:uid="{00000000-0005-0000-0000-000008B40000}"/>
    <cellStyle name="Normal 2 3 2 2" xfId="46178" xr:uid="{00000000-0005-0000-0000-000009B40000}"/>
    <cellStyle name="Normal 2 3 2 2 2" xfId="46179" xr:uid="{00000000-0005-0000-0000-00000AB40000}"/>
    <cellStyle name="Normal 2 3 2 2 2 2" xfId="46180" xr:uid="{00000000-0005-0000-0000-00000BB40000}"/>
    <cellStyle name="Normal 2 3 2 2 2 2 2" xfId="46181" xr:uid="{00000000-0005-0000-0000-00000CB40000}"/>
    <cellStyle name="Normal 2 3 2 2 2 2_Essbase BS Tax Accounts EOY" xfId="46182" xr:uid="{00000000-0005-0000-0000-00000DB40000}"/>
    <cellStyle name="Normal 2 3 2 2 2 3" xfId="46183" xr:uid="{00000000-0005-0000-0000-00000EB40000}"/>
    <cellStyle name="Normal 2 3 2 2 2 4" xfId="46184" xr:uid="{00000000-0005-0000-0000-00000FB40000}"/>
    <cellStyle name="Normal 2 3 2 2 2_Essbase BS Tax Accounts EOY" xfId="46185" xr:uid="{00000000-0005-0000-0000-000010B40000}"/>
    <cellStyle name="Normal 2 3 2 2 3" xfId="46186" xr:uid="{00000000-0005-0000-0000-000011B40000}"/>
    <cellStyle name="Normal 2 3 2 2 3 2" xfId="46187" xr:uid="{00000000-0005-0000-0000-000012B40000}"/>
    <cellStyle name="Normal 2 3 2 2 3 2 2" xfId="46188" xr:uid="{00000000-0005-0000-0000-000013B40000}"/>
    <cellStyle name="Normal 2 3 2 2 3 2_Essbase BS Tax Accounts EOY" xfId="46189" xr:uid="{00000000-0005-0000-0000-000014B40000}"/>
    <cellStyle name="Normal 2 3 2 2 3 3" xfId="46190" xr:uid="{00000000-0005-0000-0000-000015B40000}"/>
    <cellStyle name="Normal 2 3 2 2 3_Essbase BS Tax Accounts EOY" xfId="46191" xr:uid="{00000000-0005-0000-0000-000016B40000}"/>
    <cellStyle name="Normal 2 3 2 2 4" xfId="46192" xr:uid="{00000000-0005-0000-0000-000017B40000}"/>
    <cellStyle name="Normal 2 3 2 2 5" xfId="46193" xr:uid="{00000000-0005-0000-0000-000018B40000}"/>
    <cellStyle name="Normal 2 3 2 2 6" xfId="46194" xr:uid="{00000000-0005-0000-0000-000019B40000}"/>
    <cellStyle name="Normal 2 3 2 2_Basis Detail" xfId="46195" xr:uid="{00000000-0005-0000-0000-00001AB40000}"/>
    <cellStyle name="Normal 2 3 2 3" xfId="46196" xr:uid="{00000000-0005-0000-0000-00001BB40000}"/>
    <cellStyle name="Normal 2 3 2 3 2" xfId="46197" xr:uid="{00000000-0005-0000-0000-00001CB40000}"/>
    <cellStyle name="Normal 2 3 2 3 2 2" xfId="46198" xr:uid="{00000000-0005-0000-0000-00001DB40000}"/>
    <cellStyle name="Normal 2 3 2 3 2_Essbase BS Tax Accounts EOY" xfId="46199" xr:uid="{00000000-0005-0000-0000-00001EB40000}"/>
    <cellStyle name="Normal 2 3 2 3 3" xfId="46200" xr:uid="{00000000-0005-0000-0000-00001FB40000}"/>
    <cellStyle name="Normal 2 3 2 3 4" xfId="46201" xr:uid="{00000000-0005-0000-0000-000020B40000}"/>
    <cellStyle name="Normal 2 3 2 3_Essbase BS Tax Accounts EOY" xfId="46202" xr:uid="{00000000-0005-0000-0000-000021B40000}"/>
    <cellStyle name="Normal 2 3 2 4" xfId="46203" xr:uid="{00000000-0005-0000-0000-000022B40000}"/>
    <cellStyle name="Normal 2 3 2 4 2" xfId="46204" xr:uid="{00000000-0005-0000-0000-000023B40000}"/>
    <cellStyle name="Normal 2 3 2 4_Essbase BS Tax Accounts EOY" xfId="46205" xr:uid="{00000000-0005-0000-0000-000024B40000}"/>
    <cellStyle name="Normal 2 3 2 5" xfId="46206" xr:uid="{00000000-0005-0000-0000-000025B40000}"/>
    <cellStyle name="Normal 2 3 2 5 2" xfId="46207" xr:uid="{00000000-0005-0000-0000-000026B40000}"/>
    <cellStyle name="Normal 2 3 2 5_Essbase BS Tax Accounts EOY" xfId="46208" xr:uid="{00000000-0005-0000-0000-000027B40000}"/>
    <cellStyle name="Normal 2 3 2 6" xfId="46209" xr:uid="{00000000-0005-0000-0000-000028B40000}"/>
    <cellStyle name="Normal 2 3 2 6 2" xfId="46210" xr:uid="{00000000-0005-0000-0000-000029B40000}"/>
    <cellStyle name="Normal 2 3 2 6_Essbase BS Tax Accounts EOY" xfId="46211" xr:uid="{00000000-0005-0000-0000-00002AB40000}"/>
    <cellStyle name="Normal 2 3 2 7" xfId="46212" xr:uid="{00000000-0005-0000-0000-00002BB40000}"/>
    <cellStyle name="Normal 2 3 2 7 2" xfId="46213" xr:uid="{00000000-0005-0000-0000-00002CB40000}"/>
    <cellStyle name="Normal 2 3 2 7_Essbase BS Tax Accounts EOY" xfId="46214" xr:uid="{00000000-0005-0000-0000-00002DB40000}"/>
    <cellStyle name="Normal 2 3 2 8" xfId="46215" xr:uid="{00000000-0005-0000-0000-00002EB40000}"/>
    <cellStyle name="Normal 2 3 2 8 2" xfId="46216" xr:uid="{00000000-0005-0000-0000-00002FB40000}"/>
    <cellStyle name="Normal 2 3 2 8_Essbase BS Tax Accounts EOY" xfId="46217" xr:uid="{00000000-0005-0000-0000-000030B40000}"/>
    <cellStyle name="Normal 2 3 2 9" xfId="46218" xr:uid="{00000000-0005-0000-0000-000031B40000}"/>
    <cellStyle name="Normal 2 3 2 9 2" xfId="46219" xr:uid="{00000000-0005-0000-0000-000032B40000}"/>
    <cellStyle name="Normal 2 3 2 9_Essbase BS Tax Accounts EOY" xfId="46220" xr:uid="{00000000-0005-0000-0000-000033B40000}"/>
    <cellStyle name="Normal 2 3 2_Basis Detail" xfId="46221" xr:uid="{00000000-0005-0000-0000-000034B40000}"/>
    <cellStyle name="Normal 2 3 3" xfId="46222" xr:uid="{00000000-0005-0000-0000-000035B40000}"/>
    <cellStyle name="Normal 2 3 3 2" xfId="46223" xr:uid="{00000000-0005-0000-0000-000036B40000}"/>
    <cellStyle name="Normal 2 3 3 2 2" xfId="46224" xr:uid="{00000000-0005-0000-0000-000037B40000}"/>
    <cellStyle name="Normal 2 3 3 2 2 2" xfId="46225" xr:uid="{00000000-0005-0000-0000-000038B40000}"/>
    <cellStyle name="Normal 2 3 3 2 2_Essbase BS Tax Accounts EOY" xfId="46226" xr:uid="{00000000-0005-0000-0000-000039B40000}"/>
    <cellStyle name="Normal 2 3 3 2 3" xfId="46227" xr:uid="{00000000-0005-0000-0000-00003AB40000}"/>
    <cellStyle name="Normal 2 3 3 2 4" xfId="46228" xr:uid="{00000000-0005-0000-0000-00003BB40000}"/>
    <cellStyle name="Normal 2 3 3 2_Essbase BS Tax Accounts EOY" xfId="46229" xr:uid="{00000000-0005-0000-0000-00003CB40000}"/>
    <cellStyle name="Normal 2 3 3 3" xfId="46230" xr:uid="{00000000-0005-0000-0000-00003DB40000}"/>
    <cellStyle name="Normal 2 3 3 3 2" xfId="46231" xr:uid="{00000000-0005-0000-0000-00003EB40000}"/>
    <cellStyle name="Normal 2 3 3 3 2 2" xfId="46232" xr:uid="{00000000-0005-0000-0000-00003FB40000}"/>
    <cellStyle name="Normal 2 3 3 3 2_Essbase BS Tax Accounts EOY" xfId="46233" xr:uid="{00000000-0005-0000-0000-000040B40000}"/>
    <cellStyle name="Normal 2 3 3 3 3" xfId="46234" xr:uid="{00000000-0005-0000-0000-000041B40000}"/>
    <cellStyle name="Normal 2 3 3 3_Essbase BS Tax Accounts EOY" xfId="46235" xr:uid="{00000000-0005-0000-0000-000042B40000}"/>
    <cellStyle name="Normal 2 3 3 4" xfId="46236" xr:uid="{00000000-0005-0000-0000-000043B40000}"/>
    <cellStyle name="Normal 2 3 3 5" xfId="46237" xr:uid="{00000000-0005-0000-0000-000044B40000}"/>
    <cellStyle name="Normal 2 3 3_Basis Detail" xfId="46238" xr:uid="{00000000-0005-0000-0000-000045B40000}"/>
    <cellStyle name="Normal 2 3 4" xfId="46239" xr:uid="{00000000-0005-0000-0000-000046B40000}"/>
    <cellStyle name="Normal 2 3 4 2" xfId="46240" xr:uid="{00000000-0005-0000-0000-000047B40000}"/>
    <cellStyle name="Normal 2 3 4 2 2" xfId="46241" xr:uid="{00000000-0005-0000-0000-000048B40000}"/>
    <cellStyle name="Normal 2 3 4 2 3" xfId="46242" xr:uid="{00000000-0005-0000-0000-000049B40000}"/>
    <cellStyle name="Normal 2 3 4 2_Essbase BS Tax Accounts EOY" xfId="46243" xr:uid="{00000000-0005-0000-0000-00004AB40000}"/>
    <cellStyle name="Normal 2 3 4 3" xfId="46244" xr:uid="{00000000-0005-0000-0000-00004BB40000}"/>
    <cellStyle name="Normal 2 3 4 4" xfId="46245" xr:uid="{00000000-0005-0000-0000-00004CB40000}"/>
    <cellStyle name="Normal 2 3 4_Essbase BS Tax Accounts EOY" xfId="46246" xr:uid="{00000000-0005-0000-0000-00004DB40000}"/>
    <cellStyle name="Normal 2 3 5" xfId="46247" xr:uid="{00000000-0005-0000-0000-00004EB40000}"/>
    <cellStyle name="Normal 2 3 5 2" xfId="46248" xr:uid="{00000000-0005-0000-0000-00004FB40000}"/>
    <cellStyle name="Normal 2 3 5_Essbase BS Tax Accounts EOY" xfId="46249" xr:uid="{00000000-0005-0000-0000-000050B40000}"/>
    <cellStyle name="Normal 2 3 6" xfId="46250" xr:uid="{00000000-0005-0000-0000-000051B40000}"/>
    <cellStyle name="Normal 2 3 6 2" xfId="46251" xr:uid="{00000000-0005-0000-0000-000052B40000}"/>
    <cellStyle name="Normal 2 3 6_Essbase BS Tax Accounts EOY" xfId="46252" xr:uid="{00000000-0005-0000-0000-000053B40000}"/>
    <cellStyle name="Normal 2 3 7" xfId="46253" xr:uid="{00000000-0005-0000-0000-000054B40000}"/>
    <cellStyle name="Normal 2 3 7 2" xfId="46254" xr:uid="{00000000-0005-0000-0000-000055B40000}"/>
    <cellStyle name="Normal 2 3 7_Essbase BS Tax Accounts EOY" xfId="46255" xr:uid="{00000000-0005-0000-0000-000056B40000}"/>
    <cellStyle name="Normal 2 3 8" xfId="46256" xr:uid="{00000000-0005-0000-0000-000057B40000}"/>
    <cellStyle name="Normal 2 3 8 2" xfId="46257" xr:uid="{00000000-0005-0000-0000-000058B40000}"/>
    <cellStyle name="Normal 2 3 8_Essbase BS Tax Accounts EOY" xfId="46258" xr:uid="{00000000-0005-0000-0000-000059B40000}"/>
    <cellStyle name="Normal 2 3 9" xfId="46259" xr:uid="{00000000-0005-0000-0000-00005AB40000}"/>
    <cellStyle name="Normal 2 3 9 2" xfId="46260" xr:uid="{00000000-0005-0000-0000-00005BB40000}"/>
    <cellStyle name="Normal 2 3 9_Essbase BS Tax Accounts EOY" xfId="46261" xr:uid="{00000000-0005-0000-0000-00005CB40000}"/>
    <cellStyle name="Normal 2 3_Basis Detail" xfId="46262" xr:uid="{00000000-0005-0000-0000-00005DB40000}"/>
    <cellStyle name="Normal 2 30" xfId="46263" xr:uid="{00000000-0005-0000-0000-00005EB40000}"/>
    <cellStyle name="Normal 2 30 2" xfId="46264" xr:uid="{00000000-0005-0000-0000-00005FB40000}"/>
    <cellStyle name="Normal 2 30_Essbase BS Tax Accounts EOY" xfId="46265" xr:uid="{00000000-0005-0000-0000-000060B40000}"/>
    <cellStyle name="Normal 2 31" xfId="46266" xr:uid="{00000000-0005-0000-0000-000061B40000}"/>
    <cellStyle name="Normal 2 31 2" xfId="46267" xr:uid="{00000000-0005-0000-0000-000062B40000}"/>
    <cellStyle name="Normal 2 31_Essbase BS Tax Accounts EOY" xfId="46268" xr:uid="{00000000-0005-0000-0000-000063B40000}"/>
    <cellStyle name="Normal 2 32" xfId="46269" xr:uid="{00000000-0005-0000-0000-000064B40000}"/>
    <cellStyle name="Normal 2 32 2" xfId="46270" xr:uid="{00000000-0005-0000-0000-000065B40000}"/>
    <cellStyle name="Normal 2 32_Essbase BS Tax Accounts EOY" xfId="46271" xr:uid="{00000000-0005-0000-0000-000066B40000}"/>
    <cellStyle name="Normal 2 33" xfId="46272" xr:uid="{00000000-0005-0000-0000-000067B40000}"/>
    <cellStyle name="Normal 2 33 2" xfId="46273" xr:uid="{00000000-0005-0000-0000-000068B40000}"/>
    <cellStyle name="Normal 2 33_Essbase BS Tax Accounts EOY" xfId="46274" xr:uid="{00000000-0005-0000-0000-000069B40000}"/>
    <cellStyle name="Normal 2 34" xfId="46275" xr:uid="{00000000-0005-0000-0000-00006AB40000}"/>
    <cellStyle name="Normal 2 34 2" xfId="46276" xr:uid="{00000000-0005-0000-0000-00006BB40000}"/>
    <cellStyle name="Normal 2 34_Essbase BS Tax Accounts EOY" xfId="46277" xr:uid="{00000000-0005-0000-0000-00006CB40000}"/>
    <cellStyle name="Normal 2 35" xfId="46278" xr:uid="{00000000-0005-0000-0000-00006DB40000}"/>
    <cellStyle name="Normal 2 35 2" xfId="46279" xr:uid="{00000000-0005-0000-0000-00006EB40000}"/>
    <cellStyle name="Normal 2 35_Essbase BS Tax Accounts EOY" xfId="46280" xr:uid="{00000000-0005-0000-0000-00006FB40000}"/>
    <cellStyle name="Normal 2 36" xfId="46281" xr:uid="{00000000-0005-0000-0000-000070B40000}"/>
    <cellStyle name="Normal 2 36 2" xfId="46282" xr:uid="{00000000-0005-0000-0000-000071B40000}"/>
    <cellStyle name="Normal 2 36 2 2" xfId="46283" xr:uid="{00000000-0005-0000-0000-000072B40000}"/>
    <cellStyle name="Normal 2 36 2 3" xfId="46284" xr:uid="{00000000-0005-0000-0000-000073B40000}"/>
    <cellStyle name="Normal 2 36 2_Essbase BS Tax Accounts EOY" xfId="46285" xr:uid="{00000000-0005-0000-0000-000074B40000}"/>
    <cellStyle name="Normal 2 36 3" xfId="46286" xr:uid="{00000000-0005-0000-0000-000075B40000}"/>
    <cellStyle name="Normal 2 36 4" xfId="46287" xr:uid="{00000000-0005-0000-0000-000076B40000}"/>
    <cellStyle name="Normal 2 36_Essbase BS Tax Accounts EOY" xfId="46288" xr:uid="{00000000-0005-0000-0000-000077B40000}"/>
    <cellStyle name="Normal 2 37" xfId="46289" xr:uid="{00000000-0005-0000-0000-000078B40000}"/>
    <cellStyle name="Normal 2 37 2" xfId="46290" xr:uid="{00000000-0005-0000-0000-000079B40000}"/>
    <cellStyle name="Normal 2 37 2 2" xfId="46291" xr:uid="{00000000-0005-0000-0000-00007AB40000}"/>
    <cellStyle name="Normal 2 37 2 3" xfId="46292" xr:uid="{00000000-0005-0000-0000-00007BB40000}"/>
    <cellStyle name="Normal 2 37 2_Essbase BS Tax Accounts EOY" xfId="46293" xr:uid="{00000000-0005-0000-0000-00007CB40000}"/>
    <cellStyle name="Normal 2 37 3" xfId="46294" xr:uid="{00000000-0005-0000-0000-00007DB40000}"/>
    <cellStyle name="Normal 2 37 4" xfId="46295" xr:uid="{00000000-0005-0000-0000-00007EB40000}"/>
    <cellStyle name="Normal 2 37_Essbase BS Tax Accounts EOY" xfId="46296" xr:uid="{00000000-0005-0000-0000-00007FB40000}"/>
    <cellStyle name="Normal 2 38" xfId="46297" xr:uid="{00000000-0005-0000-0000-000080B40000}"/>
    <cellStyle name="Normal 2 38 2" xfId="46298" xr:uid="{00000000-0005-0000-0000-000081B40000}"/>
    <cellStyle name="Normal 2 38 2 2" xfId="46299" xr:uid="{00000000-0005-0000-0000-000082B40000}"/>
    <cellStyle name="Normal 2 38 2 3" xfId="46300" xr:uid="{00000000-0005-0000-0000-000083B40000}"/>
    <cellStyle name="Normal 2 38 2_Essbase BS Tax Accounts EOY" xfId="46301" xr:uid="{00000000-0005-0000-0000-000084B40000}"/>
    <cellStyle name="Normal 2 38 3" xfId="46302" xr:uid="{00000000-0005-0000-0000-000085B40000}"/>
    <cellStyle name="Normal 2 38 4" xfId="46303" xr:uid="{00000000-0005-0000-0000-000086B40000}"/>
    <cellStyle name="Normal 2 38_Essbase BS Tax Accounts EOY" xfId="46304" xr:uid="{00000000-0005-0000-0000-000087B40000}"/>
    <cellStyle name="Normal 2 39" xfId="46305" xr:uid="{00000000-0005-0000-0000-000088B40000}"/>
    <cellStyle name="Normal 2 39 2" xfId="46306" xr:uid="{00000000-0005-0000-0000-000089B40000}"/>
    <cellStyle name="Normal 2 39 2 2" xfId="46307" xr:uid="{00000000-0005-0000-0000-00008AB40000}"/>
    <cellStyle name="Normal 2 39 2 3" xfId="46308" xr:uid="{00000000-0005-0000-0000-00008BB40000}"/>
    <cellStyle name="Normal 2 39 2_Essbase BS Tax Accounts EOY" xfId="46309" xr:uid="{00000000-0005-0000-0000-00008CB40000}"/>
    <cellStyle name="Normal 2 39 3" xfId="46310" xr:uid="{00000000-0005-0000-0000-00008DB40000}"/>
    <cellStyle name="Normal 2 39 4" xfId="46311" xr:uid="{00000000-0005-0000-0000-00008EB40000}"/>
    <cellStyle name="Normal 2 39_Essbase BS Tax Accounts EOY" xfId="46312" xr:uid="{00000000-0005-0000-0000-00008FB40000}"/>
    <cellStyle name="Normal 2 4" xfId="46313" xr:uid="{00000000-0005-0000-0000-000090B40000}"/>
    <cellStyle name="Normal 2 4 10" xfId="46314" xr:uid="{00000000-0005-0000-0000-000091B40000}"/>
    <cellStyle name="Normal 2 4 10 2" xfId="46315" xr:uid="{00000000-0005-0000-0000-000092B40000}"/>
    <cellStyle name="Normal 2 4 10_Essbase BS Tax Accounts EOY" xfId="46316" xr:uid="{00000000-0005-0000-0000-000093B40000}"/>
    <cellStyle name="Normal 2 4 11" xfId="46317" xr:uid="{00000000-0005-0000-0000-000094B40000}"/>
    <cellStyle name="Normal 2 4 11 2" xfId="46318" xr:uid="{00000000-0005-0000-0000-000095B40000}"/>
    <cellStyle name="Normal 2 4 11 2 2" xfId="46319" xr:uid="{00000000-0005-0000-0000-000096B40000}"/>
    <cellStyle name="Normal 2 4 11 2_Essbase BS Tax Accounts EOY" xfId="46320" xr:uid="{00000000-0005-0000-0000-000097B40000}"/>
    <cellStyle name="Normal 2 4 11 3" xfId="46321" xr:uid="{00000000-0005-0000-0000-000098B40000}"/>
    <cellStyle name="Normal 2 4 11_Essbase BS Tax Accounts EOY" xfId="46322" xr:uid="{00000000-0005-0000-0000-000099B40000}"/>
    <cellStyle name="Normal 2 4 12" xfId="46323" xr:uid="{00000000-0005-0000-0000-00009AB40000}"/>
    <cellStyle name="Normal 2 4 13" xfId="46324" xr:uid="{00000000-0005-0000-0000-00009BB40000}"/>
    <cellStyle name="Normal 2 4 2" xfId="46325" xr:uid="{00000000-0005-0000-0000-00009CB40000}"/>
    <cellStyle name="Normal 2 4 2 10" xfId="46326" xr:uid="{00000000-0005-0000-0000-00009DB40000}"/>
    <cellStyle name="Normal 2 4 2 10 2" xfId="46327" xr:uid="{00000000-0005-0000-0000-00009EB40000}"/>
    <cellStyle name="Normal 2 4 2 10_Essbase BS Tax Accounts EOY" xfId="46328" xr:uid="{00000000-0005-0000-0000-00009FB40000}"/>
    <cellStyle name="Normal 2 4 2 11" xfId="46329" xr:uid="{00000000-0005-0000-0000-0000A0B40000}"/>
    <cellStyle name="Normal 2 4 2 11 2" xfId="46330" xr:uid="{00000000-0005-0000-0000-0000A1B40000}"/>
    <cellStyle name="Normal 2 4 2 11 2 2" xfId="46331" xr:uid="{00000000-0005-0000-0000-0000A2B40000}"/>
    <cellStyle name="Normal 2 4 2 11 2_Essbase BS Tax Accounts EOY" xfId="46332" xr:uid="{00000000-0005-0000-0000-0000A3B40000}"/>
    <cellStyle name="Normal 2 4 2 11 3" xfId="46333" xr:uid="{00000000-0005-0000-0000-0000A4B40000}"/>
    <cellStyle name="Normal 2 4 2 11_Essbase BS Tax Accounts EOY" xfId="46334" xr:uid="{00000000-0005-0000-0000-0000A5B40000}"/>
    <cellStyle name="Normal 2 4 2 12" xfId="46335" xr:uid="{00000000-0005-0000-0000-0000A6B40000}"/>
    <cellStyle name="Normal 2 4 2 13" xfId="46336" xr:uid="{00000000-0005-0000-0000-0000A7B40000}"/>
    <cellStyle name="Normal 2 4 2 2" xfId="46337" xr:uid="{00000000-0005-0000-0000-0000A8B40000}"/>
    <cellStyle name="Normal 2 4 2 2 2" xfId="46338" xr:uid="{00000000-0005-0000-0000-0000A9B40000}"/>
    <cellStyle name="Normal 2 4 2 2 2 2" xfId="46339" xr:uid="{00000000-0005-0000-0000-0000AAB40000}"/>
    <cellStyle name="Normal 2 4 2 2 2 2 2" xfId="46340" xr:uid="{00000000-0005-0000-0000-0000ABB40000}"/>
    <cellStyle name="Normal 2 4 2 2 2 2_Essbase BS Tax Accounts EOY" xfId="46341" xr:uid="{00000000-0005-0000-0000-0000ACB40000}"/>
    <cellStyle name="Normal 2 4 2 2 2 3" xfId="46342" xr:uid="{00000000-0005-0000-0000-0000ADB40000}"/>
    <cellStyle name="Normal 2 4 2 2 2 4" xfId="46343" xr:uid="{00000000-0005-0000-0000-0000AEB40000}"/>
    <cellStyle name="Normal 2 4 2 2 2_Essbase BS Tax Accounts EOY" xfId="46344" xr:uid="{00000000-0005-0000-0000-0000AFB40000}"/>
    <cellStyle name="Normal 2 4 2 2 3" xfId="46345" xr:uid="{00000000-0005-0000-0000-0000B0B40000}"/>
    <cellStyle name="Normal 2 4 2 2 3 2" xfId="46346" xr:uid="{00000000-0005-0000-0000-0000B1B40000}"/>
    <cellStyle name="Normal 2 4 2 2 3 2 2" xfId="46347" xr:uid="{00000000-0005-0000-0000-0000B2B40000}"/>
    <cellStyle name="Normal 2 4 2 2 3 2_Essbase BS Tax Accounts EOY" xfId="46348" xr:uid="{00000000-0005-0000-0000-0000B3B40000}"/>
    <cellStyle name="Normal 2 4 2 2 3 3" xfId="46349" xr:uid="{00000000-0005-0000-0000-0000B4B40000}"/>
    <cellStyle name="Normal 2 4 2 2 3_Essbase BS Tax Accounts EOY" xfId="46350" xr:uid="{00000000-0005-0000-0000-0000B5B40000}"/>
    <cellStyle name="Normal 2 4 2 2 4" xfId="46351" xr:uid="{00000000-0005-0000-0000-0000B6B40000}"/>
    <cellStyle name="Normal 2 4 2 2 5" xfId="46352" xr:uid="{00000000-0005-0000-0000-0000B7B40000}"/>
    <cellStyle name="Normal 2 4 2 2 6" xfId="46353" xr:uid="{00000000-0005-0000-0000-0000B8B40000}"/>
    <cellStyle name="Normal 2 4 2 2_Basis Detail" xfId="46354" xr:uid="{00000000-0005-0000-0000-0000B9B40000}"/>
    <cellStyle name="Normal 2 4 2 3" xfId="46355" xr:uid="{00000000-0005-0000-0000-0000BAB40000}"/>
    <cellStyle name="Normal 2 4 2 3 2" xfId="46356" xr:uid="{00000000-0005-0000-0000-0000BBB40000}"/>
    <cellStyle name="Normal 2 4 2 3 2 2" xfId="46357" xr:uid="{00000000-0005-0000-0000-0000BCB40000}"/>
    <cellStyle name="Normal 2 4 2 3 2_Essbase BS Tax Accounts EOY" xfId="46358" xr:uid="{00000000-0005-0000-0000-0000BDB40000}"/>
    <cellStyle name="Normal 2 4 2 3 3" xfId="46359" xr:uid="{00000000-0005-0000-0000-0000BEB40000}"/>
    <cellStyle name="Normal 2 4 2 3 4" xfId="46360" xr:uid="{00000000-0005-0000-0000-0000BFB40000}"/>
    <cellStyle name="Normal 2 4 2 3_Essbase BS Tax Accounts EOY" xfId="46361" xr:uid="{00000000-0005-0000-0000-0000C0B40000}"/>
    <cellStyle name="Normal 2 4 2 4" xfId="46362" xr:uid="{00000000-0005-0000-0000-0000C1B40000}"/>
    <cellStyle name="Normal 2 4 2 4 2" xfId="46363" xr:uid="{00000000-0005-0000-0000-0000C2B40000}"/>
    <cellStyle name="Normal 2 4 2 4_Essbase BS Tax Accounts EOY" xfId="46364" xr:uid="{00000000-0005-0000-0000-0000C3B40000}"/>
    <cellStyle name="Normal 2 4 2 5" xfId="46365" xr:uid="{00000000-0005-0000-0000-0000C4B40000}"/>
    <cellStyle name="Normal 2 4 2 5 2" xfId="46366" xr:uid="{00000000-0005-0000-0000-0000C5B40000}"/>
    <cellStyle name="Normal 2 4 2 5_Essbase BS Tax Accounts EOY" xfId="46367" xr:uid="{00000000-0005-0000-0000-0000C6B40000}"/>
    <cellStyle name="Normal 2 4 2 6" xfId="46368" xr:uid="{00000000-0005-0000-0000-0000C7B40000}"/>
    <cellStyle name="Normal 2 4 2 6 2" xfId="46369" xr:uid="{00000000-0005-0000-0000-0000C8B40000}"/>
    <cellStyle name="Normal 2 4 2 6_Essbase BS Tax Accounts EOY" xfId="46370" xr:uid="{00000000-0005-0000-0000-0000C9B40000}"/>
    <cellStyle name="Normal 2 4 2 7" xfId="46371" xr:uid="{00000000-0005-0000-0000-0000CAB40000}"/>
    <cellStyle name="Normal 2 4 2 7 2" xfId="46372" xr:uid="{00000000-0005-0000-0000-0000CBB40000}"/>
    <cellStyle name="Normal 2 4 2 7_Essbase BS Tax Accounts EOY" xfId="46373" xr:uid="{00000000-0005-0000-0000-0000CCB40000}"/>
    <cellStyle name="Normal 2 4 2 8" xfId="46374" xr:uid="{00000000-0005-0000-0000-0000CDB40000}"/>
    <cellStyle name="Normal 2 4 2 8 2" xfId="46375" xr:uid="{00000000-0005-0000-0000-0000CEB40000}"/>
    <cellStyle name="Normal 2 4 2 8_Essbase BS Tax Accounts EOY" xfId="46376" xr:uid="{00000000-0005-0000-0000-0000CFB40000}"/>
    <cellStyle name="Normal 2 4 2 9" xfId="46377" xr:uid="{00000000-0005-0000-0000-0000D0B40000}"/>
    <cellStyle name="Normal 2 4 2 9 2" xfId="46378" xr:uid="{00000000-0005-0000-0000-0000D1B40000}"/>
    <cellStyle name="Normal 2 4 2 9_Essbase BS Tax Accounts EOY" xfId="46379" xr:uid="{00000000-0005-0000-0000-0000D2B40000}"/>
    <cellStyle name="Normal 2 4 2_Basis Detail" xfId="46380" xr:uid="{00000000-0005-0000-0000-0000D3B40000}"/>
    <cellStyle name="Normal 2 4 3" xfId="46381" xr:uid="{00000000-0005-0000-0000-0000D4B40000}"/>
    <cellStyle name="Normal 2 4 3 2" xfId="46382" xr:uid="{00000000-0005-0000-0000-0000D5B40000}"/>
    <cellStyle name="Normal 2 4 3 2 2" xfId="46383" xr:uid="{00000000-0005-0000-0000-0000D6B40000}"/>
    <cellStyle name="Normal 2 4 3 2 2 2" xfId="46384" xr:uid="{00000000-0005-0000-0000-0000D7B40000}"/>
    <cellStyle name="Normal 2 4 3 2 2_Essbase BS Tax Accounts EOY" xfId="46385" xr:uid="{00000000-0005-0000-0000-0000D8B40000}"/>
    <cellStyle name="Normal 2 4 3 2 3" xfId="46386" xr:uid="{00000000-0005-0000-0000-0000D9B40000}"/>
    <cellStyle name="Normal 2 4 3 2 4" xfId="46387" xr:uid="{00000000-0005-0000-0000-0000DAB40000}"/>
    <cellStyle name="Normal 2 4 3 2_Essbase BS Tax Accounts EOY" xfId="46388" xr:uid="{00000000-0005-0000-0000-0000DBB40000}"/>
    <cellStyle name="Normal 2 4 3 3" xfId="46389" xr:uid="{00000000-0005-0000-0000-0000DCB40000}"/>
    <cellStyle name="Normal 2 4 3 3 2" xfId="46390" xr:uid="{00000000-0005-0000-0000-0000DDB40000}"/>
    <cellStyle name="Normal 2 4 3 3 2 2" xfId="46391" xr:uid="{00000000-0005-0000-0000-0000DEB40000}"/>
    <cellStyle name="Normal 2 4 3 3 2_Essbase BS Tax Accounts EOY" xfId="46392" xr:uid="{00000000-0005-0000-0000-0000DFB40000}"/>
    <cellStyle name="Normal 2 4 3 3 3" xfId="46393" xr:uid="{00000000-0005-0000-0000-0000E0B40000}"/>
    <cellStyle name="Normal 2 4 3 3_Essbase BS Tax Accounts EOY" xfId="46394" xr:uid="{00000000-0005-0000-0000-0000E1B40000}"/>
    <cellStyle name="Normal 2 4 3 4" xfId="46395" xr:uid="{00000000-0005-0000-0000-0000E2B40000}"/>
    <cellStyle name="Normal 2 4 3 5" xfId="46396" xr:uid="{00000000-0005-0000-0000-0000E3B40000}"/>
    <cellStyle name="Normal 2 4 3 6" xfId="46397" xr:uid="{00000000-0005-0000-0000-0000E4B40000}"/>
    <cellStyle name="Normal 2 4 3_Basis Detail" xfId="46398" xr:uid="{00000000-0005-0000-0000-0000E5B40000}"/>
    <cellStyle name="Normal 2 4 4" xfId="46399" xr:uid="{00000000-0005-0000-0000-0000E6B40000}"/>
    <cellStyle name="Normal 2 4 4 2" xfId="46400" xr:uid="{00000000-0005-0000-0000-0000E7B40000}"/>
    <cellStyle name="Normal 2 4 4 2 2" xfId="46401" xr:uid="{00000000-0005-0000-0000-0000E8B40000}"/>
    <cellStyle name="Normal 2 4 4 2_Essbase BS Tax Accounts EOY" xfId="46402" xr:uid="{00000000-0005-0000-0000-0000E9B40000}"/>
    <cellStyle name="Normal 2 4 4 3" xfId="46403" xr:uid="{00000000-0005-0000-0000-0000EAB40000}"/>
    <cellStyle name="Normal 2 4 4 4" xfId="46404" xr:uid="{00000000-0005-0000-0000-0000EBB40000}"/>
    <cellStyle name="Normal 2 4 4_Essbase BS Tax Accounts EOY" xfId="46405" xr:uid="{00000000-0005-0000-0000-0000ECB40000}"/>
    <cellStyle name="Normal 2 4 5" xfId="46406" xr:uid="{00000000-0005-0000-0000-0000EDB40000}"/>
    <cellStyle name="Normal 2 4 5 2" xfId="46407" xr:uid="{00000000-0005-0000-0000-0000EEB40000}"/>
    <cellStyle name="Normal 2 4 5_Essbase BS Tax Accounts EOY" xfId="46408" xr:uid="{00000000-0005-0000-0000-0000EFB40000}"/>
    <cellStyle name="Normal 2 4 6" xfId="46409" xr:uid="{00000000-0005-0000-0000-0000F0B40000}"/>
    <cellStyle name="Normal 2 4 6 2" xfId="46410" xr:uid="{00000000-0005-0000-0000-0000F1B40000}"/>
    <cellStyle name="Normal 2 4 6_Essbase BS Tax Accounts EOY" xfId="46411" xr:uid="{00000000-0005-0000-0000-0000F2B40000}"/>
    <cellStyle name="Normal 2 4 7" xfId="46412" xr:uid="{00000000-0005-0000-0000-0000F3B40000}"/>
    <cellStyle name="Normal 2 4 7 2" xfId="46413" xr:uid="{00000000-0005-0000-0000-0000F4B40000}"/>
    <cellStyle name="Normal 2 4 7_Essbase BS Tax Accounts EOY" xfId="46414" xr:uid="{00000000-0005-0000-0000-0000F5B40000}"/>
    <cellStyle name="Normal 2 4 8" xfId="46415" xr:uid="{00000000-0005-0000-0000-0000F6B40000}"/>
    <cellStyle name="Normal 2 4 8 2" xfId="46416" xr:uid="{00000000-0005-0000-0000-0000F7B40000}"/>
    <cellStyle name="Normal 2 4 8_Essbase BS Tax Accounts EOY" xfId="46417" xr:uid="{00000000-0005-0000-0000-0000F8B40000}"/>
    <cellStyle name="Normal 2 4 9" xfId="46418" xr:uid="{00000000-0005-0000-0000-0000F9B40000}"/>
    <cellStyle name="Normal 2 4 9 2" xfId="46419" xr:uid="{00000000-0005-0000-0000-0000FAB40000}"/>
    <cellStyle name="Normal 2 4 9_Essbase BS Tax Accounts EOY" xfId="46420" xr:uid="{00000000-0005-0000-0000-0000FBB40000}"/>
    <cellStyle name="Normal 2 4_Basis Detail" xfId="46421" xr:uid="{00000000-0005-0000-0000-0000FCB40000}"/>
    <cellStyle name="Normal 2 40" xfId="46422" xr:uid="{00000000-0005-0000-0000-0000FDB40000}"/>
    <cellStyle name="Normal 2 40 2" xfId="46423" xr:uid="{00000000-0005-0000-0000-0000FEB40000}"/>
    <cellStyle name="Normal 2 40 2 2" xfId="46424" xr:uid="{00000000-0005-0000-0000-0000FFB40000}"/>
    <cellStyle name="Normal 2 40 2 3" xfId="46425" xr:uid="{00000000-0005-0000-0000-000000B50000}"/>
    <cellStyle name="Normal 2 40 2_Essbase BS Tax Accounts EOY" xfId="46426" xr:uid="{00000000-0005-0000-0000-000001B50000}"/>
    <cellStyle name="Normal 2 40 3" xfId="46427" xr:uid="{00000000-0005-0000-0000-000002B50000}"/>
    <cellStyle name="Normal 2 40 4" xfId="46428" xr:uid="{00000000-0005-0000-0000-000003B50000}"/>
    <cellStyle name="Normal 2 40_Essbase BS Tax Accounts EOY" xfId="46429" xr:uid="{00000000-0005-0000-0000-000004B50000}"/>
    <cellStyle name="Normal 2 41" xfId="46430" xr:uid="{00000000-0005-0000-0000-000005B50000}"/>
    <cellStyle name="Normal 2 41 2" xfId="46431" xr:uid="{00000000-0005-0000-0000-000006B50000}"/>
    <cellStyle name="Normal 2 41 2 2" xfId="46432" xr:uid="{00000000-0005-0000-0000-000007B50000}"/>
    <cellStyle name="Normal 2 41 2 3" xfId="46433" xr:uid="{00000000-0005-0000-0000-000008B50000}"/>
    <cellStyle name="Normal 2 41 2_Essbase BS Tax Accounts EOY" xfId="46434" xr:uid="{00000000-0005-0000-0000-000009B50000}"/>
    <cellStyle name="Normal 2 41 3" xfId="46435" xr:uid="{00000000-0005-0000-0000-00000AB50000}"/>
    <cellStyle name="Normal 2 41 4" xfId="46436" xr:uid="{00000000-0005-0000-0000-00000BB50000}"/>
    <cellStyle name="Normal 2 41_Essbase BS Tax Accounts EOY" xfId="46437" xr:uid="{00000000-0005-0000-0000-00000CB50000}"/>
    <cellStyle name="Normal 2 42" xfId="46438" xr:uid="{00000000-0005-0000-0000-00000DB50000}"/>
    <cellStyle name="Normal 2 42 2" xfId="46439" xr:uid="{00000000-0005-0000-0000-00000EB50000}"/>
    <cellStyle name="Normal 2 42 2 2" xfId="46440" xr:uid="{00000000-0005-0000-0000-00000FB50000}"/>
    <cellStyle name="Normal 2 42 2 3" xfId="46441" xr:uid="{00000000-0005-0000-0000-000010B50000}"/>
    <cellStyle name="Normal 2 42 2_Essbase BS Tax Accounts EOY" xfId="46442" xr:uid="{00000000-0005-0000-0000-000011B50000}"/>
    <cellStyle name="Normal 2 42 3" xfId="46443" xr:uid="{00000000-0005-0000-0000-000012B50000}"/>
    <cellStyle name="Normal 2 42 4" xfId="46444" xr:uid="{00000000-0005-0000-0000-000013B50000}"/>
    <cellStyle name="Normal 2 42_Essbase BS Tax Accounts EOY" xfId="46445" xr:uid="{00000000-0005-0000-0000-000014B50000}"/>
    <cellStyle name="Normal 2 43" xfId="46446" xr:uid="{00000000-0005-0000-0000-000015B50000}"/>
    <cellStyle name="Normal 2 43 2" xfId="46447" xr:uid="{00000000-0005-0000-0000-000016B50000}"/>
    <cellStyle name="Normal 2 43 2 2" xfId="46448" xr:uid="{00000000-0005-0000-0000-000017B50000}"/>
    <cellStyle name="Normal 2 43 3" xfId="46449" xr:uid="{00000000-0005-0000-0000-000018B50000}"/>
    <cellStyle name="Normal 2 43 4" xfId="46450" xr:uid="{00000000-0005-0000-0000-000019B50000}"/>
    <cellStyle name="Normal 2 43_Essbase BS Tax Accounts EOY" xfId="46451" xr:uid="{00000000-0005-0000-0000-00001AB50000}"/>
    <cellStyle name="Normal 2 44" xfId="46452" xr:uid="{00000000-0005-0000-0000-00001BB50000}"/>
    <cellStyle name="Normal 2 44 2" xfId="46453" xr:uid="{00000000-0005-0000-0000-00001CB50000}"/>
    <cellStyle name="Normal 2 44 2 2" xfId="46454" xr:uid="{00000000-0005-0000-0000-00001DB50000}"/>
    <cellStyle name="Normal 2 44 3" xfId="46455" xr:uid="{00000000-0005-0000-0000-00001EB50000}"/>
    <cellStyle name="Normal 2 44 4" xfId="46456" xr:uid="{00000000-0005-0000-0000-00001FB50000}"/>
    <cellStyle name="Normal 2 44_Essbase BS Tax Accounts EOY" xfId="46457" xr:uid="{00000000-0005-0000-0000-000020B50000}"/>
    <cellStyle name="Normal 2 45" xfId="46458" xr:uid="{00000000-0005-0000-0000-000021B50000}"/>
    <cellStyle name="Normal 2 45 2" xfId="46459" xr:uid="{00000000-0005-0000-0000-000022B50000}"/>
    <cellStyle name="Normal 2 45 2 2" xfId="46460" xr:uid="{00000000-0005-0000-0000-000023B50000}"/>
    <cellStyle name="Normal 2 45 3" xfId="46461" xr:uid="{00000000-0005-0000-0000-000024B50000}"/>
    <cellStyle name="Normal 2 45 4" xfId="46462" xr:uid="{00000000-0005-0000-0000-000025B50000}"/>
    <cellStyle name="Normal 2 45_Essbase BS Tax Accounts EOY" xfId="46463" xr:uid="{00000000-0005-0000-0000-000026B50000}"/>
    <cellStyle name="Normal 2 46" xfId="46464" xr:uid="{00000000-0005-0000-0000-000027B50000}"/>
    <cellStyle name="Normal 2 46 2" xfId="46465" xr:uid="{00000000-0005-0000-0000-000028B50000}"/>
    <cellStyle name="Normal 2 46 2 2" xfId="46466" xr:uid="{00000000-0005-0000-0000-000029B50000}"/>
    <cellStyle name="Normal 2 46 3" xfId="46467" xr:uid="{00000000-0005-0000-0000-00002AB50000}"/>
    <cellStyle name="Normal 2 46 4" xfId="46468" xr:uid="{00000000-0005-0000-0000-00002BB50000}"/>
    <cellStyle name="Normal 2 46_Essbase BS Tax Accounts EOY" xfId="46469" xr:uid="{00000000-0005-0000-0000-00002CB50000}"/>
    <cellStyle name="Normal 2 47" xfId="46470" xr:uid="{00000000-0005-0000-0000-00002DB50000}"/>
    <cellStyle name="Normal 2 47 2" xfId="46471" xr:uid="{00000000-0005-0000-0000-00002EB50000}"/>
    <cellStyle name="Normal 2 47 2 2" xfId="46472" xr:uid="{00000000-0005-0000-0000-00002FB50000}"/>
    <cellStyle name="Normal 2 47 3" xfId="46473" xr:uid="{00000000-0005-0000-0000-000030B50000}"/>
    <cellStyle name="Normal 2 47_Essbase BS Tax Accounts EOY" xfId="46474" xr:uid="{00000000-0005-0000-0000-000031B50000}"/>
    <cellStyle name="Normal 2 48" xfId="46475" xr:uid="{00000000-0005-0000-0000-000032B50000}"/>
    <cellStyle name="Normal 2 48 2" xfId="46476" xr:uid="{00000000-0005-0000-0000-000033B50000}"/>
    <cellStyle name="Normal 2 48 2 2" xfId="46477" xr:uid="{00000000-0005-0000-0000-000034B50000}"/>
    <cellStyle name="Normal 2 48 3" xfId="46478" xr:uid="{00000000-0005-0000-0000-000035B50000}"/>
    <cellStyle name="Normal 2 49" xfId="46479" xr:uid="{00000000-0005-0000-0000-000036B50000}"/>
    <cellStyle name="Normal 2 49 2" xfId="46480" xr:uid="{00000000-0005-0000-0000-000037B50000}"/>
    <cellStyle name="Normal 2 49 2 2" xfId="46481" xr:uid="{00000000-0005-0000-0000-000038B50000}"/>
    <cellStyle name="Normal 2 49 3" xfId="46482" xr:uid="{00000000-0005-0000-0000-000039B50000}"/>
    <cellStyle name="Normal 2 5" xfId="46483" xr:uid="{00000000-0005-0000-0000-00003AB50000}"/>
    <cellStyle name="Normal 2 5 10" xfId="46484" xr:uid="{00000000-0005-0000-0000-00003BB50000}"/>
    <cellStyle name="Normal 2 5 10 2" xfId="46485" xr:uid="{00000000-0005-0000-0000-00003CB50000}"/>
    <cellStyle name="Normal 2 5 10_Essbase BS Tax Accounts EOY" xfId="46486" xr:uid="{00000000-0005-0000-0000-00003DB50000}"/>
    <cellStyle name="Normal 2 5 11" xfId="46487" xr:uid="{00000000-0005-0000-0000-00003EB50000}"/>
    <cellStyle name="Normal 2 5 11 2" xfId="46488" xr:uid="{00000000-0005-0000-0000-00003FB50000}"/>
    <cellStyle name="Normal 2 5 11 2 2" xfId="46489" xr:uid="{00000000-0005-0000-0000-000040B50000}"/>
    <cellStyle name="Normal 2 5 11 2_Essbase BS Tax Accounts EOY" xfId="46490" xr:uid="{00000000-0005-0000-0000-000041B50000}"/>
    <cellStyle name="Normal 2 5 11 3" xfId="46491" xr:uid="{00000000-0005-0000-0000-000042B50000}"/>
    <cellStyle name="Normal 2 5 11_Essbase BS Tax Accounts EOY" xfId="46492" xr:uid="{00000000-0005-0000-0000-000043B50000}"/>
    <cellStyle name="Normal 2 5 12" xfId="46493" xr:uid="{00000000-0005-0000-0000-000044B50000}"/>
    <cellStyle name="Normal 2 5 13" xfId="46494" xr:uid="{00000000-0005-0000-0000-000045B50000}"/>
    <cellStyle name="Normal 2 5 2" xfId="46495" xr:uid="{00000000-0005-0000-0000-000046B50000}"/>
    <cellStyle name="Normal 2 5 2 10" xfId="46496" xr:uid="{00000000-0005-0000-0000-000047B50000}"/>
    <cellStyle name="Normal 2 5 2 10 2" xfId="46497" xr:uid="{00000000-0005-0000-0000-000048B50000}"/>
    <cellStyle name="Normal 2 5 2 10_Essbase BS Tax Accounts EOY" xfId="46498" xr:uid="{00000000-0005-0000-0000-000049B50000}"/>
    <cellStyle name="Normal 2 5 2 11" xfId="46499" xr:uid="{00000000-0005-0000-0000-00004AB50000}"/>
    <cellStyle name="Normal 2 5 2 11 2" xfId="46500" xr:uid="{00000000-0005-0000-0000-00004BB50000}"/>
    <cellStyle name="Normal 2 5 2 11 2 2" xfId="46501" xr:uid="{00000000-0005-0000-0000-00004CB50000}"/>
    <cellStyle name="Normal 2 5 2 11 2_Essbase BS Tax Accounts EOY" xfId="46502" xr:uid="{00000000-0005-0000-0000-00004DB50000}"/>
    <cellStyle name="Normal 2 5 2 11 3" xfId="46503" xr:uid="{00000000-0005-0000-0000-00004EB50000}"/>
    <cellStyle name="Normal 2 5 2 11_Essbase BS Tax Accounts EOY" xfId="46504" xr:uid="{00000000-0005-0000-0000-00004FB50000}"/>
    <cellStyle name="Normal 2 5 2 12" xfId="46505" xr:uid="{00000000-0005-0000-0000-000050B50000}"/>
    <cellStyle name="Normal 2 5 2 13" xfId="46506" xr:uid="{00000000-0005-0000-0000-000051B50000}"/>
    <cellStyle name="Normal 2 5 2 2" xfId="46507" xr:uid="{00000000-0005-0000-0000-000052B50000}"/>
    <cellStyle name="Normal 2 5 2 2 2" xfId="46508" xr:uid="{00000000-0005-0000-0000-000053B50000}"/>
    <cellStyle name="Normal 2 5 2 2 2 2" xfId="46509" xr:uid="{00000000-0005-0000-0000-000054B50000}"/>
    <cellStyle name="Normal 2 5 2 2 2 2 2" xfId="46510" xr:uid="{00000000-0005-0000-0000-000055B50000}"/>
    <cellStyle name="Normal 2 5 2 2 2 2_Essbase BS Tax Accounts EOY" xfId="46511" xr:uid="{00000000-0005-0000-0000-000056B50000}"/>
    <cellStyle name="Normal 2 5 2 2 2 3" xfId="46512" xr:uid="{00000000-0005-0000-0000-000057B50000}"/>
    <cellStyle name="Normal 2 5 2 2 2 4" xfId="46513" xr:uid="{00000000-0005-0000-0000-000058B50000}"/>
    <cellStyle name="Normal 2 5 2 2 2_Essbase BS Tax Accounts EOY" xfId="46514" xr:uid="{00000000-0005-0000-0000-000059B50000}"/>
    <cellStyle name="Normal 2 5 2 2 3" xfId="46515" xr:uid="{00000000-0005-0000-0000-00005AB50000}"/>
    <cellStyle name="Normal 2 5 2 2 3 2" xfId="46516" xr:uid="{00000000-0005-0000-0000-00005BB50000}"/>
    <cellStyle name="Normal 2 5 2 2 3 2 2" xfId="46517" xr:uid="{00000000-0005-0000-0000-00005CB50000}"/>
    <cellStyle name="Normal 2 5 2 2 3 2_Essbase BS Tax Accounts EOY" xfId="46518" xr:uid="{00000000-0005-0000-0000-00005DB50000}"/>
    <cellStyle name="Normal 2 5 2 2 3 3" xfId="46519" xr:uid="{00000000-0005-0000-0000-00005EB50000}"/>
    <cellStyle name="Normal 2 5 2 2 3_Essbase BS Tax Accounts EOY" xfId="46520" xr:uid="{00000000-0005-0000-0000-00005FB50000}"/>
    <cellStyle name="Normal 2 5 2 2 4" xfId="46521" xr:uid="{00000000-0005-0000-0000-000060B50000}"/>
    <cellStyle name="Normal 2 5 2 2 5" xfId="46522" xr:uid="{00000000-0005-0000-0000-000061B50000}"/>
    <cellStyle name="Normal 2 5 2 2 6" xfId="46523" xr:uid="{00000000-0005-0000-0000-000062B50000}"/>
    <cellStyle name="Normal 2 5 2 2_Basis Detail" xfId="46524" xr:uid="{00000000-0005-0000-0000-000063B50000}"/>
    <cellStyle name="Normal 2 5 2 3" xfId="46525" xr:uid="{00000000-0005-0000-0000-000064B50000}"/>
    <cellStyle name="Normal 2 5 2 3 2" xfId="46526" xr:uid="{00000000-0005-0000-0000-000065B50000}"/>
    <cellStyle name="Normal 2 5 2 3 2 2" xfId="46527" xr:uid="{00000000-0005-0000-0000-000066B50000}"/>
    <cellStyle name="Normal 2 5 2 3 2_Essbase BS Tax Accounts EOY" xfId="46528" xr:uid="{00000000-0005-0000-0000-000067B50000}"/>
    <cellStyle name="Normal 2 5 2 3 3" xfId="46529" xr:uid="{00000000-0005-0000-0000-000068B50000}"/>
    <cellStyle name="Normal 2 5 2 3 4" xfId="46530" xr:uid="{00000000-0005-0000-0000-000069B50000}"/>
    <cellStyle name="Normal 2 5 2 3_Essbase BS Tax Accounts EOY" xfId="46531" xr:uid="{00000000-0005-0000-0000-00006AB50000}"/>
    <cellStyle name="Normal 2 5 2 4" xfId="46532" xr:uid="{00000000-0005-0000-0000-00006BB50000}"/>
    <cellStyle name="Normal 2 5 2 4 2" xfId="46533" xr:uid="{00000000-0005-0000-0000-00006CB50000}"/>
    <cellStyle name="Normal 2 5 2 4_Essbase BS Tax Accounts EOY" xfId="46534" xr:uid="{00000000-0005-0000-0000-00006DB50000}"/>
    <cellStyle name="Normal 2 5 2 5" xfId="46535" xr:uid="{00000000-0005-0000-0000-00006EB50000}"/>
    <cellStyle name="Normal 2 5 2 5 2" xfId="46536" xr:uid="{00000000-0005-0000-0000-00006FB50000}"/>
    <cellStyle name="Normal 2 5 2 5_Essbase BS Tax Accounts EOY" xfId="46537" xr:uid="{00000000-0005-0000-0000-000070B50000}"/>
    <cellStyle name="Normal 2 5 2 6" xfId="46538" xr:uid="{00000000-0005-0000-0000-000071B50000}"/>
    <cellStyle name="Normal 2 5 2 6 2" xfId="46539" xr:uid="{00000000-0005-0000-0000-000072B50000}"/>
    <cellStyle name="Normal 2 5 2 6_Essbase BS Tax Accounts EOY" xfId="46540" xr:uid="{00000000-0005-0000-0000-000073B50000}"/>
    <cellStyle name="Normal 2 5 2 7" xfId="46541" xr:uid="{00000000-0005-0000-0000-000074B50000}"/>
    <cellStyle name="Normal 2 5 2 7 2" xfId="46542" xr:uid="{00000000-0005-0000-0000-000075B50000}"/>
    <cellStyle name="Normal 2 5 2 7_Essbase BS Tax Accounts EOY" xfId="46543" xr:uid="{00000000-0005-0000-0000-000076B50000}"/>
    <cellStyle name="Normal 2 5 2 8" xfId="46544" xr:uid="{00000000-0005-0000-0000-000077B50000}"/>
    <cellStyle name="Normal 2 5 2 8 2" xfId="46545" xr:uid="{00000000-0005-0000-0000-000078B50000}"/>
    <cellStyle name="Normal 2 5 2 8_Essbase BS Tax Accounts EOY" xfId="46546" xr:uid="{00000000-0005-0000-0000-000079B50000}"/>
    <cellStyle name="Normal 2 5 2 9" xfId="46547" xr:uid="{00000000-0005-0000-0000-00007AB50000}"/>
    <cellStyle name="Normal 2 5 2 9 2" xfId="46548" xr:uid="{00000000-0005-0000-0000-00007BB50000}"/>
    <cellStyle name="Normal 2 5 2 9_Essbase BS Tax Accounts EOY" xfId="46549" xr:uid="{00000000-0005-0000-0000-00007CB50000}"/>
    <cellStyle name="Normal 2 5 2_Basis Detail" xfId="46550" xr:uid="{00000000-0005-0000-0000-00007DB50000}"/>
    <cellStyle name="Normal 2 5 3" xfId="46551" xr:uid="{00000000-0005-0000-0000-00007EB50000}"/>
    <cellStyle name="Normal 2 5 3 2" xfId="46552" xr:uid="{00000000-0005-0000-0000-00007FB50000}"/>
    <cellStyle name="Normal 2 5 3 2 2" xfId="46553" xr:uid="{00000000-0005-0000-0000-000080B50000}"/>
    <cellStyle name="Normal 2 5 3 2 2 2" xfId="46554" xr:uid="{00000000-0005-0000-0000-000081B50000}"/>
    <cellStyle name="Normal 2 5 3 2 2_Essbase BS Tax Accounts EOY" xfId="46555" xr:uid="{00000000-0005-0000-0000-000082B50000}"/>
    <cellStyle name="Normal 2 5 3 2 3" xfId="46556" xr:uid="{00000000-0005-0000-0000-000083B50000}"/>
    <cellStyle name="Normal 2 5 3 2 4" xfId="46557" xr:uid="{00000000-0005-0000-0000-000084B50000}"/>
    <cellStyle name="Normal 2 5 3 2_Essbase BS Tax Accounts EOY" xfId="46558" xr:uid="{00000000-0005-0000-0000-000085B50000}"/>
    <cellStyle name="Normal 2 5 3 3" xfId="46559" xr:uid="{00000000-0005-0000-0000-000086B50000}"/>
    <cellStyle name="Normal 2 5 3 3 2" xfId="46560" xr:uid="{00000000-0005-0000-0000-000087B50000}"/>
    <cellStyle name="Normal 2 5 3 3 2 2" xfId="46561" xr:uid="{00000000-0005-0000-0000-000088B50000}"/>
    <cellStyle name="Normal 2 5 3 3 2_Essbase BS Tax Accounts EOY" xfId="46562" xr:uid="{00000000-0005-0000-0000-000089B50000}"/>
    <cellStyle name="Normal 2 5 3 3 3" xfId="46563" xr:uid="{00000000-0005-0000-0000-00008AB50000}"/>
    <cellStyle name="Normal 2 5 3 3_Essbase BS Tax Accounts EOY" xfId="46564" xr:uid="{00000000-0005-0000-0000-00008BB50000}"/>
    <cellStyle name="Normal 2 5 3 4" xfId="46565" xr:uid="{00000000-0005-0000-0000-00008CB50000}"/>
    <cellStyle name="Normal 2 5 3 5" xfId="46566" xr:uid="{00000000-0005-0000-0000-00008DB50000}"/>
    <cellStyle name="Normal 2 5 3 6" xfId="46567" xr:uid="{00000000-0005-0000-0000-00008EB50000}"/>
    <cellStyle name="Normal 2 5 3_Basis Detail" xfId="46568" xr:uid="{00000000-0005-0000-0000-00008FB50000}"/>
    <cellStyle name="Normal 2 5 4" xfId="46569" xr:uid="{00000000-0005-0000-0000-000090B50000}"/>
    <cellStyle name="Normal 2 5 4 2" xfId="46570" xr:uid="{00000000-0005-0000-0000-000091B50000}"/>
    <cellStyle name="Normal 2 5 4 2 2" xfId="46571" xr:uid="{00000000-0005-0000-0000-000092B50000}"/>
    <cellStyle name="Normal 2 5 4 2_Essbase BS Tax Accounts EOY" xfId="46572" xr:uid="{00000000-0005-0000-0000-000093B50000}"/>
    <cellStyle name="Normal 2 5 4 3" xfId="46573" xr:uid="{00000000-0005-0000-0000-000094B50000}"/>
    <cellStyle name="Normal 2 5 4 4" xfId="46574" xr:uid="{00000000-0005-0000-0000-000095B50000}"/>
    <cellStyle name="Normal 2 5 4_Essbase BS Tax Accounts EOY" xfId="46575" xr:uid="{00000000-0005-0000-0000-000096B50000}"/>
    <cellStyle name="Normal 2 5 5" xfId="46576" xr:uid="{00000000-0005-0000-0000-000097B50000}"/>
    <cellStyle name="Normal 2 5 5 2" xfId="46577" xr:uid="{00000000-0005-0000-0000-000098B50000}"/>
    <cellStyle name="Normal 2 5 5_Essbase BS Tax Accounts EOY" xfId="46578" xr:uid="{00000000-0005-0000-0000-000099B50000}"/>
    <cellStyle name="Normal 2 5 6" xfId="46579" xr:uid="{00000000-0005-0000-0000-00009AB50000}"/>
    <cellStyle name="Normal 2 5 6 2" xfId="46580" xr:uid="{00000000-0005-0000-0000-00009BB50000}"/>
    <cellStyle name="Normal 2 5 6_Essbase BS Tax Accounts EOY" xfId="46581" xr:uid="{00000000-0005-0000-0000-00009CB50000}"/>
    <cellStyle name="Normal 2 5 7" xfId="46582" xr:uid="{00000000-0005-0000-0000-00009DB50000}"/>
    <cellStyle name="Normal 2 5 7 2" xfId="46583" xr:uid="{00000000-0005-0000-0000-00009EB50000}"/>
    <cellStyle name="Normal 2 5 7_Essbase BS Tax Accounts EOY" xfId="46584" xr:uid="{00000000-0005-0000-0000-00009FB50000}"/>
    <cellStyle name="Normal 2 5 8" xfId="46585" xr:uid="{00000000-0005-0000-0000-0000A0B50000}"/>
    <cellStyle name="Normal 2 5 8 2" xfId="46586" xr:uid="{00000000-0005-0000-0000-0000A1B50000}"/>
    <cellStyle name="Normal 2 5 8_Essbase BS Tax Accounts EOY" xfId="46587" xr:uid="{00000000-0005-0000-0000-0000A2B50000}"/>
    <cellStyle name="Normal 2 5 9" xfId="46588" xr:uid="{00000000-0005-0000-0000-0000A3B50000}"/>
    <cellStyle name="Normal 2 5 9 2" xfId="46589" xr:uid="{00000000-0005-0000-0000-0000A4B50000}"/>
    <cellStyle name="Normal 2 5 9_Essbase BS Tax Accounts EOY" xfId="46590" xr:uid="{00000000-0005-0000-0000-0000A5B50000}"/>
    <cellStyle name="Normal 2 5_Basis Detail" xfId="46591" xr:uid="{00000000-0005-0000-0000-0000A6B50000}"/>
    <cellStyle name="Normal 2 50" xfId="46592" xr:uid="{00000000-0005-0000-0000-0000A7B50000}"/>
    <cellStyle name="Normal 2 50 2" xfId="46593" xr:uid="{00000000-0005-0000-0000-0000A8B50000}"/>
    <cellStyle name="Normal 2 50 2 2" xfId="46594" xr:uid="{00000000-0005-0000-0000-0000A9B50000}"/>
    <cellStyle name="Normal 2 50 3" xfId="46595" xr:uid="{00000000-0005-0000-0000-0000AAB50000}"/>
    <cellStyle name="Normal 2 51" xfId="46596" xr:uid="{00000000-0005-0000-0000-0000ABB50000}"/>
    <cellStyle name="Normal 2 51 2" xfId="46597" xr:uid="{00000000-0005-0000-0000-0000ACB50000}"/>
    <cellStyle name="Normal 2 51 2 2" xfId="46598" xr:uid="{00000000-0005-0000-0000-0000ADB50000}"/>
    <cellStyle name="Normal 2 51 3" xfId="46599" xr:uid="{00000000-0005-0000-0000-0000AEB50000}"/>
    <cellStyle name="Normal 2 52" xfId="46600" xr:uid="{00000000-0005-0000-0000-0000AFB50000}"/>
    <cellStyle name="Normal 2 52 2" xfId="46601" xr:uid="{00000000-0005-0000-0000-0000B0B50000}"/>
    <cellStyle name="Normal 2 52 2 2" xfId="46602" xr:uid="{00000000-0005-0000-0000-0000B1B50000}"/>
    <cellStyle name="Normal 2 52 3" xfId="46603" xr:uid="{00000000-0005-0000-0000-0000B2B50000}"/>
    <cellStyle name="Normal 2 52_Essbase BS Tax Accounts EOY" xfId="46604" xr:uid="{00000000-0005-0000-0000-0000B3B50000}"/>
    <cellStyle name="Normal 2 53" xfId="46605" xr:uid="{00000000-0005-0000-0000-0000B4B50000}"/>
    <cellStyle name="Normal 2 53 2" xfId="46606" xr:uid="{00000000-0005-0000-0000-0000B5B50000}"/>
    <cellStyle name="Normal 2 53 2 2" xfId="46607" xr:uid="{00000000-0005-0000-0000-0000B6B50000}"/>
    <cellStyle name="Normal 2 53 3" xfId="46608" xr:uid="{00000000-0005-0000-0000-0000B7B50000}"/>
    <cellStyle name="Normal 2 53_Essbase BS Tax Accounts EOY" xfId="46609" xr:uid="{00000000-0005-0000-0000-0000B8B50000}"/>
    <cellStyle name="Normal 2 54" xfId="46610" xr:uid="{00000000-0005-0000-0000-0000B9B50000}"/>
    <cellStyle name="Normal 2 54 2" xfId="46611" xr:uid="{00000000-0005-0000-0000-0000BAB50000}"/>
    <cellStyle name="Normal 2 54 2 2" xfId="46612" xr:uid="{00000000-0005-0000-0000-0000BBB50000}"/>
    <cellStyle name="Normal 2 54 3" xfId="46613" xr:uid="{00000000-0005-0000-0000-0000BCB50000}"/>
    <cellStyle name="Normal 2 54_Essbase BS Tax Accounts EOY" xfId="46614" xr:uid="{00000000-0005-0000-0000-0000BDB50000}"/>
    <cellStyle name="Normal 2 55" xfId="46615" xr:uid="{00000000-0005-0000-0000-0000BEB50000}"/>
    <cellStyle name="Normal 2 55 2" xfId="46616" xr:uid="{00000000-0005-0000-0000-0000BFB50000}"/>
    <cellStyle name="Normal 2 55 2 2" xfId="46617" xr:uid="{00000000-0005-0000-0000-0000C0B50000}"/>
    <cellStyle name="Normal 2 55 3" xfId="46618" xr:uid="{00000000-0005-0000-0000-0000C1B50000}"/>
    <cellStyle name="Normal 2 55_Essbase BS Tax Accounts EOY" xfId="46619" xr:uid="{00000000-0005-0000-0000-0000C2B50000}"/>
    <cellStyle name="Normal 2 56" xfId="46620" xr:uid="{00000000-0005-0000-0000-0000C3B50000}"/>
    <cellStyle name="Normal 2 56 2" xfId="46621" xr:uid="{00000000-0005-0000-0000-0000C4B50000}"/>
    <cellStyle name="Normal 2 56 2 2" xfId="46622" xr:uid="{00000000-0005-0000-0000-0000C5B50000}"/>
    <cellStyle name="Normal 2 56 3" xfId="46623" xr:uid="{00000000-0005-0000-0000-0000C6B50000}"/>
    <cellStyle name="Normal 2 56_Essbase BS Tax Accounts EOY" xfId="46624" xr:uid="{00000000-0005-0000-0000-0000C7B50000}"/>
    <cellStyle name="Normal 2 57" xfId="46625" xr:uid="{00000000-0005-0000-0000-0000C8B50000}"/>
    <cellStyle name="Normal 2 57 2" xfId="46626" xr:uid="{00000000-0005-0000-0000-0000C9B50000}"/>
    <cellStyle name="Normal 2 57 2 2" xfId="46627" xr:uid="{00000000-0005-0000-0000-0000CAB50000}"/>
    <cellStyle name="Normal 2 57 3" xfId="46628" xr:uid="{00000000-0005-0000-0000-0000CBB50000}"/>
    <cellStyle name="Normal 2 57_Essbase BS Tax Accounts EOY" xfId="46629" xr:uid="{00000000-0005-0000-0000-0000CCB50000}"/>
    <cellStyle name="Normal 2 58" xfId="46630" xr:uid="{00000000-0005-0000-0000-0000CDB50000}"/>
    <cellStyle name="Normal 2 58 2" xfId="46631" xr:uid="{00000000-0005-0000-0000-0000CEB50000}"/>
    <cellStyle name="Normal 2 58 2 2" xfId="46632" xr:uid="{00000000-0005-0000-0000-0000CFB50000}"/>
    <cellStyle name="Normal 2 58 3" xfId="46633" xr:uid="{00000000-0005-0000-0000-0000D0B50000}"/>
    <cellStyle name="Normal 2 58_Essbase BS Tax Accounts EOY" xfId="46634" xr:uid="{00000000-0005-0000-0000-0000D1B50000}"/>
    <cellStyle name="Normal 2 59" xfId="46635" xr:uid="{00000000-0005-0000-0000-0000D2B50000}"/>
    <cellStyle name="Normal 2 59 2" xfId="46636" xr:uid="{00000000-0005-0000-0000-0000D3B50000}"/>
    <cellStyle name="Normal 2 59_Essbase BS Tax Accounts EOY" xfId="46637" xr:uid="{00000000-0005-0000-0000-0000D4B50000}"/>
    <cellStyle name="Normal 2 6" xfId="46638" xr:uid="{00000000-0005-0000-0000-0000D5B50000}"/>
    <cellStyle name="Normal 2 6 10" xfId="46639" xr:uid="{00000000-0005-0000-0000-0000D6B50000}"/>
    <cellStyle name="Normal 2 6 10 2" xfId="46640" xr:uid="{00000000-0005-0000-0000-0000D7B50000}"/>
    <cellStyle name="Normal 2 6 10_Essbase BS Tax Accounts EOY" xfId="46641" xr:uid="{00000000-0005-0000-0000-0000D8B50000}"/>
    <cellStyle name="Normal 2 6 11" xfId="46642" xr:uid="{00000000-0005-0000-0000-0000D9B50000}"/>
    <cellStyle name="Normal 2 6 11 2" xfId="46643" xr:uid="{00000000-0005-0000-0000-0000DAB50000}"/>
    <cellStyle name="Normal 2 6 11 2 2" xfId="46644" xr:uid="{00000000-0005-0000-0000-0000DBB50000}"/>
    <cellStyle name="Normal 2 6 11 2_Essbase BS Tax Accounts EOY" xfId="46645" xr:uid="{00000000-0005-0000-0000-0000DCB50000}"/>
    <cellStyle name="Normal 2 6 11 3" xfId="46646" xr:uid="{00000000-0005-0000-0000-0000DDB50000}"/>
    <cellStyle name="Normal 2 6 11_Essbase BS Tax Accounts EOY" xfId="46647" xr:uid="{00000000-0005-0000-0000-0000DEB50000}"/>
    <cellStyle name="Normal 2 6 12" xfId="46648" xr:uid="{00000000-0005-0000-0000-0000DFB50000}"/>
    <cellStyle name="Normal 2 6 13" xfId="46649" xr:uid="{00000000-0005-0000-0000-0000E0B50000}"/>
    <cellStyle name="Normal 2 6 2" xfId="46650" xr:uid="{00000000-0005-0000-0000-0000E1B50000}"/>
    <cellStyle name="Normal 2 6 2 10" xfId="46651" xr:uid="{00000000-0005-0000-0000-0000E2B50000}"/>
    <cellStyle name="Normal 2 6 2 10 2" xfId="46652" xr:uid="{00000000-0005-0000-0000-0000E3B50000}"/>
    <cellStyle name="Normal 2 6 2 10_Essbase BS Tax Accounts EOY" xfId="46653" xr:uid="{00000000-0005-0000-0000-0000E4B50000}"/>
    <cellStyle name="Normal 2 6 2 11" xfId="46654" xr:uid="{00000000-0005-0000-0000-0000E5B50000}"/>
    <cellStyle name="Normal 2 6 2 11 2" xfId="46655" xr:uid="{00000000-0005-0000-0000-0000E6B50000}"/>
    <cellStyle name="Normal 2 6 2 11 2 2" xfId="46656" xr:uid="{00000000-0005-0000-0000-0000E7B50000}"/>
    <cellStyle name="Normal 2 6 2 11 2_Essbase BS Tax Accounts EOY" xfId="46657" xr:uid="{00000000-0005-0000-0000-0000E8B50000}"/>
    <cellStyle name="Normal 2 6 2 11 3" xfId="46658" xr:uid="{00000000-0005-0000-0000-0000E9B50000}"/>
    <cellStyle name="Normal 2 6 2 11_Essbase BS Tax Accounts EOY" xfId="46659" xr:uid="{00000000-0005-0000-0000-0000EAB50000}"/>
    <cellStyle name="Normal 2 6 2 12" xfId="46660" xr:uid="{00000000-0005-0000-0000-0000EBB50000}"/>
    <cellStyle name="Normal 2 6 2 13" xfId="46661" xr:uid="{00000000-0005-0000-0000-0000ECB50000}"/>
    <cellStyle name="Normal 2 6 2 2" xfId="46662" xr:uid="{00000000-0005-0000-0000-0000EDB50000}"/>
    <cellStyle name="Normal 2 6 2 2 2" xfId="46663" xr:uid="{00000000-0005-0000-0000-0000EEB50000}"/>
    <cellStyle name="Normal 2 6 2 2 2 2" xfId="46664" xr:uid="{00000000-0005-0000-0000-0000EFB50000}"/>
    <cellStyle name="Normal 2 6 2 2 2 2 2" xfId="46665" xr:uid="{00000000-0005-0000-0000-0000F0B50000}"/>
    <cellStyle name="Normal 2 6 2 2 2 2_Essbase BS Tax Accounts EOY" xfId="46666" xr:uid="{00000000-0005-0000-0000-0000F1B50000}"/>
    <cellStyle name="Normal 2 6 2 2 2 3" xfId="46667" xr:uid="{00000000-0005-0000-0000-0000F2B50000}"/>
    <cellStyle name="Normal 2 6 2 2 2 4" xfId="46668" xr:uid="{00000000-0005-0000-0000-0000F3B50000}"/>
    <cellStyle name="Normal 2 6 2 2 2_Essbase BS Tax Accounts EOY" xfId="46669" xr:uid="{00000000-0005-0000-0000-0000F4B50000}"/>
    <cellStyle name="Normal 2 6 2 2 3" xfId="46670" xr:uid="{00000000-0005-0000-0000-0000F5B50000}"/>
    <cellStyle name="Normal 2 6 2 2 3 2" xfId="46671" xr:uid="{00000000-0005-0000-0000-0000F6B50000}"/>
    <cellStyle name="Normal 2 6 2 2 3 2 2" xfId="46672" xr:uid="{00000000-0005-0000-0000-0000F7B50000}"/>
    <cellStyle name="Normal 2 6 2 2 3 2_Essbase BS Tax Accounts EOY" xfId="46673" xr:uid="{00000000-0005-0000-0000-0000F8B50000}"/>
    <cellStyle name="Normal 2 6 2 2 3 3" xfId="46674" xr:uid="{00000000-0005-0000-0000-0000F9B50000}"/>
    <cellStyle name="Normal 2 6 2 2 3_Essbase BS Tax Accounts EOY" xfId="46675" xr:uid="{00000000-0005-0000-0000-0000FAB50000}"/>
    <cellStyle name="Normal 2 6 2 2 4" xfId="46676" xr:uid="{00000000-0005-0000-0000-0000FBB50000}"/>
    <cellStyle name="Normal 2 6 2 2 5" xfId="46677" xr:uid="{00000000-0005-0000-0000-0000FCB50000}"/>
    <cellStyle name="Normal 2 6 2 2 6" xfId="46678" xr:uid="{00000000-0005-0000-0000-0000FDB50000}"/>
    <cellStyle name="Normal 2 6 2 2_Basis Detail" xfId="46679" xr:uid="{00000000-0005-0000-0000-0000FEB50000}"/>
    <cellStyle name="Normal 2 6 2 3" xfId="46680" xr:uid="{00000000-0005-0000-0000-0000FFB50000}"/>
    <cellStyle name="Normal 2 6 2 3 2" xfId="46681" xr:uid="{00000000-0005-0000-0000-000000B60000}"/>
    <cellStyle name="Normal 2 6 2 3 2 2" xfId="46682" xr:uid="{00000000-0005-0000-0000-000001B60000}"/>
    <cellStyle name="Normal 2 6 2 3 2_Essbase BS Tax Accounts EOY" xfId="46683" xr:uid="{00000000-0005-0000-0000-000002B60000}"/>
    <cellStyle name="Normal 2 6 2 3 3" xfId="46684" xr:uid="{00000000-0005-0000-0000-000003B60000}"/>
    <cellStyle name="Normal 2 6 2 3 4" xfId="46685" xr:uid="{00000000-0005-0000-0000-000004B60000}"/>
    <cellStyle name="Normal 2 6 2 3_Essbase BS Tax Accounts EOY" xfId="46686" xr:uid="{00000000-0005-0000-0000-000005B60000}"/>
    <cellStyle name="Normal 2 6 2 4" xfId="46687" xr:uid="{00000000-0005-0000-0000-000006B60000}"/>
    <cellStyle name="Normal 2 6 2 4 2" xfId="46688" xr:uid="{00000000-0005-0000-0000-000007B60000}"/>
    <cellStyle name="Normal 2 6 2 4_Essbase BS Tax Accounts EOY" xfId="46689" xr:uid="{00000000-0005-0000-0000-000008B60000}"/>
    <cellStyle name="Normal 2 6 2 5" xfId="46690" xr:uid="{00000000-0005-0000-0000-000009B60000}"/>
    <cellStyle name="Normal 2 6 2 5 2" xfId="46691" xr:uid="{00000000-0005-0000-0000-00000AB60000}"/>
    <cellStyle name="Normal 2 6 2 5_Essbase BS Tax Accounts EOY" xfId="46692" xr:uid="{00000000-0005-0000-0000-00000BB60000}"/>
    <cellStyle name="Normal 2 6 2 6" xfId="46693" xr:uid="{00000000-0005-0000-0000-00000CB60000}"/>
    <cellStyle name="Normal 2 6 2 6 2" xfId="46694" xr:uid="{00000000-0005-0000-0000-00000DB60000}"/>
    <cellStyle name="Normal 2 6 2 6_Essbase BS Tax Accounts EOY" xfId="46695" xr:uid="{00000000-0005-0000-0000-00000EB60000}"/>
    <cellStyle name="Normal 2 6 2 7" xfId="46696" xr:uid="{00000000-0005-0000-0000-00000FB60000}"/>
    <cellStyle name="Normal 2 6 2 7 2" xfId="46697" xr:uid="{00000000-0005-0000-0000-000010B60000}"/>
    <cellStyle name="Normal 2 6 2 7_Essbase BS Tax Accounts EOY" xfId="46698" xr:uid="{00000000-0005-0000-0000-000011B60000}"/>
    <cellStyle name="Normal 2 6 2 8" xfId="46699" xr:uid="{00000000-0005-0000-0000-000012B60000}"/>
    <cellStyle name="Normal 2 6 2 8 2" xfId="46700" xr:uid="{00000000-0005-0000-0000-000013B60000}"/>
    <cellStyle name="Normal 2 6 2 8_Essbase BS Tax Accounts EOY" xfId="46701" xr:uid="{00000000-0005-0000-0000-000014B60000}"/>
    <cellStyle name="Normal 2 6 2 9" xfId="46702" xr:uid="{00000000-0005-0000-0000-000015B60000}"/>
    <cellStyle name="Normal 2 6 2 9 2" xfId="46703" xr:uid="{00000000-0005-0000-0000-000016B60000}"/>
    <cellStyle name="Normal 2 6 2 9_Essbase BS Tax Accounts EOY" xfId="46704" xr:uid="{00000000-0005-0000-0000-000017B60000}"/>
    <cellStyle name="Normal 2 6 2_Basis Detail" xfId="46705" xr:uid="{00000000-0005-0000-0000-000018B60000}"/>
    <cellStyle name="Normal 2 6 3" xfId="46706" xr:uid="{00000000-0005-0000-0000-000019B60000}"/>
    <cellStyle name="Normal 2 6 3 2" xfId="46707" xr:uid="{00000000-0005-0000-0000-00001AB60000}"/>
    <cellStyle name="Normal 2 6 3 2 2" xfId="46708" xr:uid="{00000000-0005-0000-0000-00001BB60000}"/>
    <cellStyle name="Normal 2 6 3 2 2 2" xfId="46709" xr:uid="{00000000-0005-0000-0000-00001CB60000}"/>
    <cellStyle name="Normal 2 6 3 2 2_Essbase BS Tax Accounts EOY" xfId="46710" xr:uid="{00000000-0005-0000-0000-00001DB60000}"/>
    <cellStyle name="Normal 2 6 3 2 3" xfId="46711" xr:uid="{00000000-0005-0000-0000-00001EB60000}"/>
    <cellStyle name="Normal 2 6 3 2 4" xfId="46712" xr:uid="{00000000-0005-0000-0000-00001FB60000}"/>
    <cellStyle name="Normal 2 6 3 2_Essbase BS Tax Accounts EOY" xfId="46713" xr:uid="{00000000-0005-0000-0000-000020B60000}"/>
    <cellStyle name="Normal 2 6 3 3" xfId="46714" xr:uid="{00000000-0005-0000-0000-000021B60000}"/>
    <cellStyle name="Normal 2 6 3 3 2" xfId="46715" xr:uid="{00000000-0005-0000-0000-000022B60000}"/>
    <cellStyle name="Normal 2 6 3 3 2 2" xfId="46716" xr:uid="{00000000-0005-0000-0000-000023B60000}"/>
    <cellStyle name="Normal 2 6 3 3 2_Essbase BS Tax Accounts EOY" xfId="46717" xr:uid="{00000000-0005-0000-0000-000024B60000}"/>
    <cellStyle name="Normal 2 6 3 3 3" xfId="46718" xr:uid="{00000000-0005-0000-0000-000025B60000}"/>
    <cellStyle name="Normal 2 6 3 3_Essbase BS Tax Accounts EOY" xfId="46719" xr:uid="{00000000-0005-0000-0000-000026B60000}"/>
    <cellStyle name="Normal 2 6 3 4" xfId="46720" xr:uid="{00000000-0005-0000-0000-000027B60000}"/>
    <cellStyle name="Normal 2 6 3 5" xfId="46721" xr:uid="{00000000-0005-0000-0000-000028B60000}"/>
    <cellStyle name="Normal 2 6 3 6" xfId="46722" xr:uid="{00000000-0005-0000-0000-000029B60000}"/>
    <cellStyle name="Normal 2 6 3_Basis Detail" xfId="46723" xr:uid="{00000000-0005-0000-0000-00002AB60000}"/>
    <cellStyle name="Normal 2 6 4" xfId="46724" xr:uid="{00000000-0005-0000-0000-00002BB60000}"/>
    <cellStyle name="Normal 2 6 4 2" xfId="46725" xr:uid="{00000000-0005-0000-0000-00002CB60000}"/>
    <cellStyle name="Normal 2 6 4 2 2" xfId="46726" xr:uid="{00000000-0005-0000-0000-00002DB60000}"/>
    <cellStyle name="Normal 2 6 4 2_Essbase BS Tax Accounts EOY" xfId="46727" xr:uid="{00000000-0005-0000-0000-00002EB60000}"/>
    <cellStyle name="Normal 2 6 4 3" xfId="46728" xr:uid="{00000000-0005-0000-0000-00002FB60000}"/>
    <cellStyle name="Normal 2 6 4 4" xfId="46729" xr:uid="{00000000-0005-0000-0000-000030B60000}"/>
    <cellStyle name="Normal 2 6 4_Essbase BS Tax Accounts EOY" xfId="46730" xr:uid="{00000000-0005-0000-0000-000031B60000}"/>
    <cellStyle name="Normal 2 6 5" xfId="46731" xr:uid="{00000000-0005-0000-0000-000032B60000}"/>
    <cellStyle name="Normal 2 6 5 2" xfId="46732" xr:uid="{00000000-0005-0000-0000-000033B60000}"/>
    <cellStyle name="Normal 2 6 5_Essbase BS Tax Accounts EOY" xfId="46733" xr:uid="{00000000-0005-0000-0000-000034B60000}"/>
    <cellStyle name="Normal 2 6 6" xfId="46734" xr:uid="{00000000-0005-0000-0000-000035B60000}"/>
    <cellStyle name="Normal 2 6 6 2" xfId="46735" xr:uid="{00000000-0005-0000-0000-000036B60000}"/>
    <cellStyle name="Normal 2 6 6_Essbase BS Tax Accounts EOY" xfId="46736" xr:uid="{00000000-0005-0000-0000-000037B60000}"/>
    <cellStyle name="Normal 2 6 7" xfId="46737" xr:uid="{00000000-0005-0000-0000-000038B60000}"/>
    <cellStyle name="Normal 2 6 7 2" xfId="46738" xr:uid="{00000000-0005-0000-0000-000039B60000}"/>
    <cellStyle name="Normal 2 6 7_Essbase BS Tax Accounts EOY" xfId="46739" xr:uid="{00000000-0005-0000-0000-00003AB60000}"/>
    <cellStyle name="Normal 2 6 8" xfId="46740" xr:uid="{00000000-0005-0000-0000-00003BB60000}"/>
    <cellStyle name="Normal 2 6 8 2" xfId="46741" xr:uid="{00000000-0005-0000-0000-00003CB60000}"/>
    <cellStyle name="Normal 2 6 8_Essbase BS Tax Accounts EOY" xfId="46742" xr:uid="{00000000-0005-0000-0000-00003DB60000}"/>
    <cellStyle name="Normal 2 6 9" xfId="46743" xr:uid="{00000000-0005-0000-0000-00003EB60000}"/>
    <cellStyle name="Normal 2 6 9 2" xfId="46744" xr:uid="{00000000-0005-0000-0000-00003FB60000}"/>
    <cellStyle name="Normal 2 6 9_Essbase BS Tax Accounts EOY" xfId="46745" xr:uid="{00000000-0005-0000-0000-000040B60000}"/>
    <cellStyle name="Normal 2 6_Basis Detail" xfId="46746" xr:uid="{00000000-0005-0000-0000-000041B60000}"/>
    <cellStyle name="Normal 2 60" xfId="46747" xr:uid="{00000000-0005-0000-0000-000042B60000}"/>
    <cellStyle name="Normal 2 60 2" xfId="46748" xr:uid="{00000000-0005-0000-0000-000043B60000}"/>
    <cellStyle name="Normal 2 60_Essbase BS Tax Accounts EOY" xfId="46749" xr:uid="{00000000-0005-0000-0000-000044B60000}"/>
    <cellStyle name="Normal 2 61" xfId="46750" xr:uid="{00000000-0005-0000-0000-000045B60000}"/>
    <cellStyle name="Normal 2 61 2" xfId="46751" xr:uid="{00000000-0005-0000-0000-000046B60000}"/>
    <cellStyle name="Normal 2 61_Essbase BS Tax Accounts EOY" xfId="46752" xr:uid="{00000000-0005-0000-0000-000047B60000}"/>
    <cellStyle name="Normal 2 62" xfId="46753" xr:uid="{00000000-0005-0000-0000-000048B60000}"/>
    <cellStyle name="Normal 2 62 2" xfId="46754" xr:uid="{00000000-0005-0000-0000-000049B60000}"/>
    <cellStyle name="Normal 2 63" xfId="46755" xr:uid="{00000000-0005-0000-0000-00004AB60000}"/>
    <cellStyle name="Normal 2 64" xfId="46756" xr:uid="{00000000-0005-0000-0000-00004BB60000}"/>
    <cellStyle name="Normal 2 65" xfId="46757" xr:uid="{00000000-0005-0000-0000-00004CB60000}"/>
    <cellStyle name="Normal 2 66" xfId="46758" xr:uid="{00000000-0005-0000-0000-00004DB60000}"/>
    <cellStyle name="Normal 2 67" xfId="46759" xr:uid="{00000000-0005-0000-0000-00004EB60000}"/>
    <cellStyle name="Normal 2 68" xfId="46760" xr:uid="{00000000-0005-0000-0000-00004FB60000}"/>
    <cellStyle name="Normal 2 69" xfId="46761" xr:uid="{00000000-0005-0000-0000-000050B60000}"/>
    <cellStyle name="Normal 2 7" xfId="46762" xr:uid="{00000000-0005-0000-0000-000051B60000}"/>
    <cellStyle name="Normal 2 7 10" xfId="46763" xr:uid="{00000000-0005-0000-0000-000052B60000}"/>
    <cellStyle name="Normal 2 7 10 2" xfId="46764" xr:uid="{00000000-0005-0000-0000-000053B60000}"/>
    <cellStyle name="Normal 2 7 10_Essbase BS Tax Accounts EOY" xfId="46765" xr:uid="{00000000-0005-0000-0000-000054B60000}"/>
    <cellStyle name="Normal 2 7 11" xfId="46766" xr:uid="{00000000-0005-0000-0000-000055B60000}"/>
    <cellStyle name="Normal 2 7 11 2" xfId="46767" xr:uid="{00000000-0005-0000-0000-000056B60000}"/>
    <cellStyle name="Normal 2 7 11 2 2" xfId="46768" xr:uid="{00000000-0005-0000-0000-000057B60000}"/>
    <cellStyle name="Normal 2 7 11 2_Essbase BS Tax Accounts EOY" xfId="46769" xr:uid="{00000000-0005-0000-0000-000058B60000}"/>
    <cellStyle name="Normal 2 7 11 3" xfId="46770" xr:uid="{00000000-0005-0000-0000-000059B60000}"/>
    <cellStyle name="Normal 2 7 11_Essbase BS Tax Accounts EOY" xfId="46771" xr:uid="{00000000-0005-0000-0000-00005AB60000}"/>
    <cellStyle name="Normal 2 7 12" xfId="46772" xr:uid="{00000000-0005-0000-0000-00005BB60000}"/>
    <cellStyle name="Normal 2 7 13" xfId="46773" xr:uid="{00000000-0005-0000-0000-00005CB60000}"/>
    <cellStyle name="Normal 2 7 2" xfId="46774" xr:uid="{00000000-0005-0000-0000-00005DB60000}"/>
    <cellStyle name="Normal 2 7 2 10" xfId="46775" xr:uid="{00000000-0005-0000-0000-00005EB60000}"/>
    <cellStyle name="Normal 2 7 2 10 2" xfId="46776" xr:uid="{00000000-0005-0000-0000-00005FB60000}"/>
    <cellStyle name="Normal 2 7 2 10_Essbase BS Tax Accounts EOY" xfId="46777" xr:uid="{00000000-0005-0000-0000-000060B60000}"/>
    <cellStyle name="Normal 2 7 2 11" xfId="46778" xr:uid="{00000000-0005-0000-0000-000061B60000}"/>
    <cellStyle name="Normal 2 7 2 11 2" xfId="46779" xr:uid="{00000000-0005-0000-0000-000062B60000}"/>
    <cellStyle name="Normal 2 7 2 11 2 2" xfId="46780" xr:uid="{00000000-0005-0000-0000-000063B60000}"/>
    <cellStyle name="Normal 2 7 2 11 2_Essbase BS Tax Accounts EOY" xfId="46781" xr:uid="{00000000-0005-0000-0000-000064B60000}"/>
    <cellStyle name="Normal 2 7 2 11 3" xfId="46782" xr:uid="{00000000-0005-0000-0000-000065B60000}"/>
    <cellStyle name="Normal 2 7 2 11_Essbase BS Tax Accounts EOY" xfId="46783" xr:uid="{00000000-0005-0000-0000-000066B60000}"/>
    <cellStyle name="Normal 2 7 2 12" xfId="46784" xr:uid="{00000000-0005-0000-0000-000067B60000}"/>
    <cellStyle name="Normal 2 7 2 13" xfId="46785" xr:uid="{00000000-0005-0000-0000-000068B60000}"/>
    <cellStyle name="Normal 2 7 2 2" xfId="46786" xr:uid="{00000000-0005-0000-0000-000069B60000}"/>
    <cellStyle name="Normal 2 7 2 2 2" xfId="46787" xr:uid="{00000000-0005-0000-0000-00006AB60000}"/>
    <cellStyle name="Normal 2 7 2 2 2 2" xfId="46788" xr:uid="{00000000-0005-0000-0000-00006BB60000}"/>
    <cellStyle name="Normal 2 7 2 2 2 2 2" xfId="46789" xr:uid="{00000000-0005-0000-0000-00006CB60000}"/>
    <cellStyle name="Normal 2 7 2 2 2 2_Essbase BS Tax Accounts EOY" xfId="46790" xr:uid="{00000000-0005-0000-0000-00006DB60000}"/>
    <cellStyle name="Normal 2 7 2 2 2 3" xfId="46791" xr:uid="{00000000-0005-0000-0000-00006EB60000}"/>
    <cellStyle name="Normal 2 7 2 2 2 4" xfId="46792" xr:uid="{00000000-0005-0000-0000-00006FB60000}"/>
    <cellStyle name="Normal 2 7 2 2 2_Essbase BS Tax Accounts EOY" xfId="46793" xr:uid="{00000000-0005-0000-0000-000070B60000}"/>
    <cellStyle name="Normal 2 7 2 2 3" xfId="46794" xr:uid="{00000000-0005-0000-0000-000071B60000}"/>
    <cellStyle name="Normal 2 7 2 2 3 2" xfId="46795" xr:uid="{00000000-0005-0000-0000-000072B60000}"/>
    <cellStyle name="Normal 2 7 2 2 3 2 2" xfId="46796" xr:uid="{00000000-0005-0000-0000-000073B60000}"/>
    <cellStyle name="Normal 2 7 2 2 3 2_Essbase BS Tax Accounts EOY" xfId="46797" xr:uid="{00000000-0005-0000-0000-000074B60000}"/>
    <cellStyle name="Normal 2 7 2 2 3 3" xfId="46798" xr:uid="{00000000-0005-0000-0000-000075B60000}"/>
    <cellStyle name="Normal 2 7 2 2 3_Essbase BS Tax Accounts EOY" xfId="46799" xr:uid="{00000000-0005-0000-0000-000076B60000}"/>
    <cellStyle name="Normal 2 7 2 2 4" xfId="46800" xr:uid="{00000000-0005-0000-0000-000077B60000}"/>
    <cellStyle name="Normal 2 7 2 2 5" xfId="46801" xr:uid="{00000000-0005-0000-0000-000078B60000}"/>
    <cellStyle name="Normal 2 7 2 2 6" xfId="46802" xr:uid="{00000000-0005-0000-0000-000079B60000}"/>
    <cellStyle name="Normal 2 7 2 2_Basis Detail" xfId="46803" xr:uid="{00000000-0005-0000-0000-00007AB60000}"/>
    <cellStyle name="Normal 2 7 2 3" xfId="46804" xr:uid="{00000000-0005-0000-0000-00007BB60000}"/>
    <cellStyle name="Normal 2 7 2 3 2" xfId="46805" xr:uid="{00000000-0005-0000-0000-00007CB60000}"/>
    <cellStyle name="Normal 2 7 2 3 2 2" xfId="46806" xr:uid="{00000000-0005-0000-0000-00007DB60000}"/>
    <cellStyle name="Normal 2 7 2 3 2_Essbase BS Tax Accounts EOY" xfId="46807" xr:uid="{00000000-0005-0000-0000-00007EB60000}"/>
    <cellStyle name="Normal 2 7 2 3 3" xfId="46808" xr:uid="{00000000-0005-0000-0000-00007FB60000}"/>
    <cellStyle name="Normal 2 7 2 3 4" xfId="46809" xr:uid="{00000000-0005-0000-0000-000080B60000}"/>
    <cellStyle name="Normal 2 7 2 3_Essbase BS Tax Accounts EOY" xfId="46810" xr:uid="{00000000-0005-0000-0000-000081B60000}"/>
    <cellStyle name="Normal 2 7 2 4" xfId="46811" xr:uid="{00000000-0005-0000-0000-000082B60000}"/>
    <cellStyle name="Normal 2 7 2 4 2" xfId="46812" xr:uid="{00000000-0005-0000-0000-000083B60000}"/>
    <cellStyle name="Normal 2 7 2 4_Essbase BS Tax Accounts EOY" xfId="46813" xr:uid="{00000000-0005-0000-0000-000084B60000}"/>
    <cellStyle name="Normal 2 7 2 5" xfId="46814" xr:uid="{00000000-0005-0000-0000-000085B60000}"/>
    <cellStyle name="Normal 2 7 2 5 2" xfId="46815" xr:uid="{00000000-0005-0000-0000-000086B60000}"/>
    <cellStyle name="Normal 2 7 2 5_Essbase BS Tax Accounts EOY" xfId="46816" xr:uid="{00000000-0005-0000-0000-000087B60000}"/>
    <cellStyle name="Normal 2 7 2 6" xfId="46817" xr:uid="{00000000-0005-0000-0000-000088B60000}"/>
    <cellStyle name="Normal 2 7 2 6 2" xfId="46818" xr:uid="{00000000-0005-0000-0000-000089B60000}"/>
    <cellStyle name="Normal 2 7 2 6_Essbase BS Tax Accounts EOY" xfId="46819" xr:uid="{00000000-0005-0000-0000-00008AB60000}"/>
    <cellStyle name="Normal 2 7 2 7" xfId="46820" xr:uid="{00000000-0005-0000-0000-00008BB60000}"/>
    <cellStyle name="Normal 2 7 2 7 2" xfId="46821" xr:uid="{00000000-0005-0000-0000-00008CB60000}"/>
    <cellStyle name="Normal 2 7 2 7_Essbase BS Tax Accounts EOY" xfId="46822" xr:uid="{00000000-0005-0000-0000-00008DB60000}"/>
    <cellStyle name="Normal 2 7 2 8" xfId="46823" xr:uid="{00000000-0005-0000-0000-00008EB60000}"/>
    <cellStyle name="Normal 2 7 2 8 2" xfId="46824" xr:uid="{00000000-0005-0000-0000-00008FB60000}"/>
    <cellStyle name="Normal 2 7 2 8_Essbase BS Tax Accounts EOY" xfId="46825" xr:uid="{00000000-0005-0000-0000-000090B60000}"/>
    <cellStyle name="Normal 2 7 2 9" xfId="46826" xr:uid="{00000000-0005-0000-0000-000091B60000}"/>
    <cellStyle name="Normal 2 7 2 9 2" xfId="46827" xr:uid="{00000000-0005-0000-0000-000092B60000}"/>
    <cellStyle name="Normal 2 7 2 9_Essbase BS Tax Accounts EOY" xfId="46828" xr:uid="{00000000-0005-0000-0000-000093B60000}"/>
    <cellStyle name="Normal 2 7 2_Basis Detail" xfId="46829" xr:uid="{00000000-0005-0000-0000-000094B60000}"/>
    <cellStyle name="Normal 2 7 3" xfId="46830" xr:uid="{00000000-0005-0000-0000-000095B60000}"/>
    <cellStyle name="Normal 2 7 3 2" xfId="46831" xr:uid="{00000000-0005-0000-0000-000096B60000}"/>
    <cellStyle name="Normal 2 7 3 2 2" xfId="46832" xr:uid="{00000000-0005-0000-0000-000097B60000}"/>
    <cellStyle name="Normal 2 7 3 2 2 2" xfId="46833" xr:uid="{00000000-0005-0000-0000-000098B60000}"/>
    <cellStyle name="Normal 2 7 3 2 2_Essbase BS Tax Accounts EOY" xfId="46834" xr:uid="{00000000-0005-0000-0000-000099B60000}"/>
    <cellStyle name="Normal 2 7 3 2 3" xfId="46835" xr:uid="{00000000-0005-0000-0000-00009AB60000}"/>
    <cellStyle name="Normal 2 7 3 2 4" xfId="46836" xr:uid="{00000000-0005-0000-0000-00009BB60000}"/>
    <cellStyle name="Normal 2 7 3 2_Essbase BS Tax Accounts EOY" xfId="46837" xr:uid="{00000000-0005-0000-0000-00009CB60000}"/>
    <cellStyle name="Normal 2 7 3 3" xfId="46838" xr:uid="{00000000-0005-0000-0000-00009DB60000}"/>
    <cellStyle name="Normal 2 7 3 3 2" xfId="46839" xr:uid="{00000000-0005-0000-0000-00009EB60000}"/>
    <cellStyle name="Normal 2 7 3 3 2 2" xfId="46840" xr:uid="{00000000-0005-0000-0000-00009FB60000}"/>
    <cellStyle name="Normal 2 7 3 3 2_Essbase BS Tax Accounts EOY" xfId="46841" xr:uid="{00000000-0005-0000-0000-0000A0B60000}"/>
    <cellStyle name="Normal 2 7 3 3 3" xfId="46842" xr:uid="{00000000-0005-0000-0000-0000A1B60000}"/>
    <cellStyle name="Normal 2 7 3 3_Essbase BS Tax Accounts EOY" xfId="46843" xr:uid="{00000000-0005-0000-0000-0000A2B60000}"/>
    <cellStyle name="Normal 2 7 3 4" xfId="46844" xr:uid="{00000000-0005-0000-0000-0000A3B60000}"/>
    <cellStyle name="Normal 2 7 3 5" xfId="46845" xr:uid="{00000000-0005-0000-0000-0000A4B60000}"/>
    <cellStyle name="Normal 2 7 3 6" xfId="46846" xr:uid="{00000000-0005-0000-0000-0000A5B60000}"/>
    <cellStyle name="Normal 2 7 3_Basis Detail" xfId="46847" xr:uid="{00000000-0005-0000-0000-0000A6B60000}"/>
    <cellStyle name="Normal 2 7 4" xfId="46848" xr:uid="{00000000-0005-0000-0000-0000A7B60000}"/>
    <cellStyle name="Normal 2 7 4 2" xfId="46849" xr:uid="{00000000-0005-0000-0000-0000A8B60000}"/>
    <cellStyle name="Normal 2 7 4 2 2" xfId="46850" xr:uid="{00000000-0005-0000-0000-0000A9B60000}"/>
    <cellStyle name="Normal 2 7 4 2_Essbase BS Tax Accounts EOY" xfId="46851" xr:uid="{00000000-0005-0000-0000-0000AAB60000}"/>
    <cellStyle name="Normal 2 7 4 3" xfId="46852" xr:uid="{00000000-0005-0000-0000-0000ABB60000}"/>
    <cellStyle name="Normal 2 7 4 4" xfId="46853" xr:uid="{00000000-0005-0000-0000-0000ACB60000}"/>
    <cellStyle name="Normal 2 7 4_Essbase BS Tax Accounts EOY" xfId="46854" xr:uid="{00000000-0005-0000-0000-0000ADB60000}"/>
    <cellStyle name="Normal 2 7 5" xfId="46855" xr:uid="{00000000-0005-0000-0000-0000AEB60000}"/>
    <cellStyle name="Normal 2 7 5 2" xfId="46856" xr:uid="{00000000-0005-0000-0000-0000AFB60000}"/>
    <cellStyle name="Normal 2 7 5_Essbase BS Tax Accounts EOY" xfId="46857" xr:uid="{00000000-0005-0000-0000-0000B0B60000}"/>
    <cellStyle name="Normal 2 7 6" xfId="46858" xr:uid="{00000000-0005-0000-0000-0000B1B60000}"/>
    <cellStyle name="Normal 2 7 6 2" xfId="46859" xr:uid="{00000000-0005-0000-0000-0000B2B60000}"/>
    <cellStyle name="Normal 2 7 6_Essbase BS Tax Accounts EOY" xfId="46860" xr:uid="{00000000-0005-0000-0000-0000B3B60000}"/>
    <cellStyle name="Normal 2 7 7" xfId="46861" xr:uid="{00000000-0005-0000-0000-0000B4B60000}"/>
    <cellStyle name="Normal 2 7 7 2" xfId="46862" xr:uid="{00000000-0005-0000-0000-0000B5B60000}"/>
    <cellStyle name="Normal 2 7 7_Essbase BS Tax Accounts EOY" xfId="46863" xr:uid="{00000000-0005-0000-0000-0000B6B60000}"/>
    <cellStyle name="Normal 2 7 8" xfId="46864" xr:uid="{00000000-0005-0000-0000-0000B7B60000}"/>
    <cellStyle name="Normal 2 7 8 2" xfId="46865" xr:uid="{00000000-0005-0000-0000-0000B8B60000}"/>
    <cellStyle name="Normal 2 7 8_Essbase BS Tax Accounts EOY" xfId="46866" xr:uid="{00000000-0005-0000-0000-0000B9B60000}"/>
    <cellStyle name="Normal 2 7 9" xfId="46867" xr:uid="{00000000-0005-0000-0000-0000BAB60000}"/>
    <cellStyle name="Normal 2 7 9 2" xfId="46868" xr:uid="{00000000-0005-0000-0000-0000BBB60000}"/>
    <cellStyle name="Normal 2 7 9_Essbase BS Tax Accounts EOY" xfId="46869" xr:uid="{00000000-0005-0000-0000-0000BCB60000}"/>
    <cellStyle name="Normal 2 7_Basis Detail" xfId="46870" xr:uid="{00000000-0005-0000-0000-0000BDB60000}"/>
    <cellStyle name="Normal 2 70" xfId="46871" xr:uid="{00000000-0005-0000-0000-0000BEB60000}"/>
    <cellStyle name="Normal 2 71" xfId="46872" xr:uid="{00000000-0005-0000-0000-0000BFB60000}"/>
    <cellStyle name="Normal 2 72" xfId="46873" xr:uid="{00000000-0005-0000-0000-0000C0B60000}"/>
    <cellStyle name="Normal 2 73" xfId="46874" xr:uid="{00000000-0005-0000-0000-0000C1B60000}"/>
    <cellStyle name="Normal 2 74" xfId="46875" xr:uid="{00000000-0005-0000-0000-0000C2B60000}"/>
    <cellStyle name="Normal 2 75" xfId="46876" xr:uid="{00000000-0005-0000-0000-0000C3B60000}"/>
    <cellStyle name="Normal 2 76" xfId="46877" xr:uid="{00000000-0005-0000-0000-0000C4B60000}"/>
    <cellStyle name="Normal 2 77" xfId="46878" xr:uid="{00000000-0005-0000-0000-0000C5B60000}"/>
    <cellStyle name="Normal 2 78" xfId="46879" xr:uid="{00000000-0005-0000-0000-0000C6B60000}"/>
    <cellStyle name="Normal 2 79" xfId="46880" xr:uid="{00000000-0005-0000-0000-0000C7B60000}"/>
    <cellStyle name="Normal 2 8" xfId="46881" xr:uid="{00000000-0005-0000-0000-0000C8B60000}"/>
    <cellStyle name="Normal 2 8 10" xfId="46882" xr:uid="{00000000-0005-0000-0000-0000C9B60000}"/>
    <cellStyle name="Normal 2 8 10 2" xfId="46883" xr:uid="{00000000-0005-0000-0000-0000CAB60000}"/>
    <cellStyle name="Normal 2 8 10_Essbase BS Tax Accounts EOY" xfId="46884" xr:uid="{00000000-0005-0000-0000-0000CBB60000}"/>
    <cellStyle name="Normal 2 8 11" xfId="46885" xr:uid="{00000000-0005-0000-0000-0000CCB60000}"/>
    <cellStyle name="Normal 2 8 11 2" xfId="46886" xr:uid="{00000000-0005-0000-0000-0000CDB60000}"/>
    <cellStyle name="Normal 2 8 11 2 2" xfId="46887" xr:uid="{00000000-0005-0000-0000-0000CEB60000}"/>
    <cellStyle name="Normal 2 8 11 2_Essbase BS Tax Accounts EOY" xfId="46888" xr:uid="{00000000-0005-0000-0000-0000CFB60000}"/>
    <cellStyle name="Normal 2 8 11 3" xfId="46889" xr:uid="{00000000-0005-0000-0000-0000D0B60000}"/>
    <cellStyle name="Normal 2 8 11_Essbase BS Tax Accounts EOY" xfId="46890" xr:uid="{00000000-0005-0000-0000-0000D1B60000}"/>
    <cellStyle name="Normal 2 8 12" xfId="46891" xr:uid="{00000000-0005-0000-0000-0000D2B60000}"/>
    <cellStyle name="Normal 2 8 13" xfId="46892" xr:uid="{00000000-0005-0000-0000-0000D3B60000}"/>
    <cellStyle name="Normal 2 8 2" xfId="46893" xr:uid="{00000000-0005-0000-0000-0000D4B60000}"/>
    <cellStyle name="Normal 2 8 2 10" xfId="46894" xr:uid="{00000000-0005-0000-0000-0000D5B60000}"/>
    <cellStyle name="Normal 2 8 2 10 2" xfId="46895" xr:uid="{00000000-0005-0000-0000-0000D6B60000}"/>
    <cellStyle name="Normal 2 8 2 10_Essbase BS Tax Accounts EOY" xfId="46896" xr:uid="{00000000-0005-0000-0000-0000D7B60000}"/>
    <cellStyle name="Normal 2 8 2 11" xfId="46897" xr:uid="{00000000-0005-0000-0000-0000D8B60000}"/>
    <cellStyle name="Normal 2 8 2 11 2" xfId="46898" xr:uid="{00000000-0005-0000-0000-0000D9B60000}"/>
    <cellStyle name="Normal 2 8 2 11 2 2" xfId="46899" xr:uid="{00000000-0005-0000-0000-0000DAB60000}"/>
    <cellStyle name="Normal 2 8 2 11 2_Essbase BS Tax Accounts EOY" xfId="46900" xr:uid="{00000000-0005-0000-0000-0000DBB60000}"/>
    <cellStyle name="Normal 2 8 2 11 3" xfId="46901" xr:uid="{00000000-0005-0000-0000-0000DCB60000}"/>
    <cellStyle name="Normal 2 8 2 11_Essbase BS Tax Accounts EOY" xfId="46902" xr:uid="{00000000-0005-0000-0000-0000DDB60000}"/>
    <cellStyle name="Normal 2 8 2 12" xfId="46903" xr:uid="{00000000-0005-0000-0000-0000DEB60000}"/>
    <cellStyle name="Normal 2 8 2 13" xfId="46904" xr:uid="{00000000-0005-0000-0000-0000DFB60000}"/>
    <cellStyle name="Normal 2 8 2 2" xfId="46905" xr:uid="{00000000-0005-0000-0000-0000E0B60000}"/>
    <cellStyle name="Normal 2 8 2 2 2" xfId="46906" xr:uid="{00000000-0005-0000-0000-0000E1B60000}"/>
    <cellStyle name="Normal 2 8 2 2 2 2" xfId="46907" xr:uid="{00000000-0005-0000-0000-0000E2B60000}"/>
    <cellStyle name="Normal 2 8 2 2 2 2 2" xfId="46908" xr:uid="{00000000-0005-0000-0000-0000E3B60000}"/>
    <cellStyle name="Normal 2 8 2 2 2 2_Essbase BS Tax Accounts EOY" xfId="46909" xr:uid="{00000000-0005-0000-0000-0000E4B60000}"/>
    <cellStyle name="Normal 2 8 2 2 2 3" xfId="46910" xr:uid="{00000000-0005-0000-0000-0000E5B60000}"/>
    <cellStyle name="Normal 2 8 2 2 2 4" xfId="46911" xr:uid="{00000000-0005-0000-0000-0000E6B60000}"/>
    <cellStyle name="Normal 2 8 2 2 2_Essbase BS Tax Accounts EOY" xfId="46912" xr:uid="{00000000-0005-0000-0000-0000E7B60000}"/>
    <cellStyle name="Normal 2 8 2 2 3" xfId="46913" xr:uid="{00000000-0005-0000-0000-0000E8B60000}"/>
    <cellStyle name="Normal 2 8 2 2 3 2" xfId="46914" xr:uid="{00000000-0005-0000-0000-0000E9B60000}"/>
    <cellStyle name="Normal 2 8 2 2 3 2 2" xfId="46915" xr:uid="{00000000-0005-0000-0000-0000EAB60000}"/>
    <cellStyle name="Normal 2 8 2 2 3 2_Essbase BS Tax Accounts EOY" xfId="46916" xr:uid="{00000000-0005-0000-0000-0000EBB60000}"/>
    <cellStyle name="Normal 2 8 2 2 3 3" xfId="46917" xr:uid="{00000000-0005-0000-0000-0000ECB60000}"/>
    <cellStyle name="Normal 2 8 2 2 3_Essbase BS Tax Accounts EOY" xfId="46918" xr:uid="{00000000-0005-0000-0000-0000EDB60000}"/>
    <cellStyle name="Normal 2 8 2 2 4" xfId="46919" xr:uid="{00000000-0005-0000-0000-0000EEB60000}"/>
    <cellStyle name="Normal 2 8 2 2 5" xfId="46920" xr:uid="{00000000-0005-0000-0000-0000EFB60000}"/>
    <cellStyle name="Normal 2 8 2 2 6" xfId="46921" xr:uid="{00000000-0005-0000-0000-0000F0B60000}"/>
    <cellStyle name="Normal 2 8 2 2_Basis Detail" xfId="46922" xr:uid="{00000000-0005-0000-0000-0000F1B60000}"/>
    <cellStyle name="Normal 2 8 2 3" xfId="46923" xr:uid="{00000000-0005-0000-0000-0000F2B60000}"/>
    <cellStyle name="Normal 2 8 2 3 2" xfId="46924" xr:uid="{00000000-0005-0000-0000-0000F3B60000}"/>
    <cellStyle name="Normal 2 8 2 3 2 2" xfId="46925" xr:uid="{00000000-0005-0000-0000-0000F4B60000}"/>
    <cellStyle name="Normal 2 8 2 3 2_Essbase BS Tax Accounts EOY" xfId="46926" xr:uid="{00000000-0005-0000-0000-0000F5B60000}"/>
    <cellStyle name="Normal 2 8 2 3 3" xfId="46927" xr:uid="{00000000-0005-0000-0000-0000F6B60000}"/>
    <cellStyle name="Normal 2 8 2 3 4" xfId="46928" xr:uid="{00000000-0005-0000-0000-0000F7B60000}"/>
    <cellStyle name="Normal 2 8 2 3_Essbase BS Tax Accounts EOY" xfId="46929" xr:uid="{00000000-0005-0000-0000-0000F8B60000}"/>
    <cellStyle name="Normal 2 8 2 4" xfId="46930" xr:uid="{00000000-0005-0000-0000-0000F9B60000}"/>
    <cellStyle name="Normal 2 8 2 4 2" xfId="46931" xr:uid="{00000000-0005-0000-0000-0000FAB60000}"/>
    <cellStyle name="Normal 2 8 2 4_Essbase BS Tax Accounts EOY" xfId="46932" xr:uid="{00000000-0005-0000-0000-0000FBB60000}"/>
    <cellStyle name="Normal 2 8 2 5" xfId="46933" xr:uid="{00000000-0005-0000-0000-0000FCB60000}"/>
    <cellStyle name="Normal 2 8 2 5 2" xfId="46934" xr:uid="{00000000-0005-0000-0000-0000FDB60000}"/>
    <cellStyle name="Normal 2 8 2 5_Essbase BS Tax Accounts EOY" xfId="46935" xr:uid="{00000000-0005-0000-0000-0000FEB60000}"/>
    <cellStyle name="Normal 2 8 2 6" xfId="46936" xr:uid="{00000000-0005-0000-0000-0000FFB60000}"/>
    <cellStyle name="Normal 2 8 2 6 2" xfId="46937" xr:uid="{00000000-0005-0000-0000-000000B70000}"/>
    <cellStyle name="Normal 2 8 2 6_Essbase BS Tax Accounts EOY" xfId="46938" xr:uid="{00000000-0005-0000-0000-000001B70000}"/>
    <cellStyle name="Normal 2 8 2 7" xfId="46939" xr:uid="{00000000-0005-0000-0000-000002B70000}"/>
    <cellStyle name="Normal 2 8 2 7 2" xfId="46940" xr:uid="{00000000-0005-0000-0000-000003B70000}"/>
    <cellStyle name="Normal 2 8 2 7_Essbase BS Tax Accounts EOY" xfId="46941" xr:uid="{00000000-0005-0000-0000-000004B70000}"/>
    <cellStyle name="Normal 2 8 2 8" xfId="46942" xr:uid="{00000000-0005-0000-0000-000005B70000}"/>
    <cellStyle name="Normal 2 8 2 8 2" xfId="46943" xr:uid="{00000000-0005-0000-0000-000006B70000}"/>
    <cellStyle name="Normal 2 8 2 8_Essbase BS Tax Accounts EOY" xfId="46944" xr:uid="{00000000-0005-0000-0000-000007B70000}"/>
    <cellStyle name="Normal 2 8 2 9" xfId="46945" xr:uid="{00000000-0005-0000-0000-000008B70000}"/>
    <cellStyle name="Normal 2 8 2 9 2" xfId="46946" xr:uid="{00000000-0005-0000-0000-000009B70000}"/>
    <cellStyle name="Normal 2 8 2 9_Essbase BS Tax Accounts EOY" xfId="46947" xr:uid="{00000000-0005-0000-0000-00000AB70000}"/>
    <cellStyle name="Normal 2 8 2_Basis Detail" xfId="46948" xr:uid="{00000000-0005-0000-0000-00000BB70000}"/>
    <cellStyle name="Normal 2 8 3" xfId="46949" xr:uid="{00000000-0005-0000-0000-00000CB70000}"/>
    <cellStyle name="Normal 2 8 3 2" xfId="46950" xr:uid="{00000000-0005-0000-0000-00000DB70000}"/>
    <cellStyle name="Normal 2 8 3 2 2" xfId="46951" xr:uid="{00000000-0005-0000-0000-00000EB70000}"/>
    <cellStyle name="Normal 2 8 3 2 2 2" xfId="46952" xr:uid="{00000000-0005-0000-0000-00000FB70000}"/>
    <cellStyle name="Normal 2 8 3 2 2_Essbase BS Tax Accounts EOY" xfId="46953" xr:uid="{00000000-0005-0000-0000-000010B70000}"/>
    <cellStyle name="Normal 2 8 3 2 3" xfId="46954" xr:uid="{00000000-0005-0000-0000-000011B70000}"/>
    <cellStyle name="Normal 2 8 3 2 4" xfId="46955" xr:uid="{00000000-0005-0000-0000-000012B70000}"/>
    <cellStyle name="Normal 2 8 3 2_Essbase BS Tax Accounts EOY" xfId="46956" xr:uid="{00000000-0005-0000-0000-000013B70000}"/>
    <cellStyle name="Normal 2 8 3 3" xfId="46957" xr:uid="{00000000-0005-0000-0000-000014B70000}"/>
    <cellStyle name="Normal 2 8 3 3 2" xfId="46958" xr:uid="{00000000-0005-0000-0000-000015B70000}"/>
    <cellStyle name="Normal 2 8 3 3 2 2" xfId="46959" xr:uid="{00000000-0005-0000-0000-000016B70000}"/>
    <cellStyle name="Normal 2 8 3 3 2_Essbase BS Tax Accounts EOY" xfId="46960" xr:uid="{00000000-0005-0000-0000-000017B70000}"/>
    <cellStyle name="Normal 2 8 3 3 3" xfId="46961" xr:uid="{00000000-0005-0000-0000-000018B70000}"/>
    <cellStyle name="Normal 2 8 3 3_Essbase BS Tax Accounts EOY" xfId="46962" xr:uid="{00000000-0005-0000-0000-000019B70000}"/>
    <cellStyle name="Normal 2 8 3 4" xfId="46963" xr:uid="{00000000-0005-0000-0000-00001AB70000}"/>
    <cellStyle name="Normal 2 8 3 5" xfId="46964" xr:uid="{00000000-0005-0000-0000-00001BB70000}"/>
    <cellStyle name="Normal 2 8 3 6" xfId="46965" xr:uid="{00000000-0005-0000-0000-00001CB70000}"/>
    <cellStyle name="Normal 2 8 3_Basis Detail" xfId="46966" xr:uid="{00000000-0005-0000-0000-00001DB70000}"/>
    <cellStyle name="Normal 2 8 4" xfId="46967" xr:uid="{00000000-0005-0000-0000-00001EB70000}"/>
    <cellStyle name="Normal 2 8 4 2" xfId="46968" xr:uid="{00000000-0005-0000-0000-00001FB70000}"/>
    <cellStyle name="Normal 2 8 4 2 2" xfId="46969" xr:uid="{00000000-0005-0000-0000-000020B70000}"/>
    <cellStyle name="Normal 2 8 4 2_Essbase BS Tax Accounts EOY" xfId="46970" xr:uid="{00000000-0005-0000-0000-000021B70000}"/>
    <cellStyle name="Normal 2 8 4 3" xfId="46971" xr:uid="{00000000-0005-0000-0000-000022B70000}"/>
    <cellStyle name="Normal 2 8 4 4" xfId="46972" xr:uid="{00000000-0005-0000-0000-000023B70000}"/>
    <cellStyle name="Normal 2 8 4_Essbase BS Tax Accounts EOY" xfId="46973" xr:uid="{00000000-0005-0000-0000-000024B70000}"/>
    <cellStyle name="Normal 2 8 5" xfId="46974" xr:uid="{00000000-0005-0000-0000-000025B70000}"/>
    <cellStyle name="Normal 2 8 5 2" xfId="46975" xr:uid="{00000000-0005-0000-0000-000026B70000}"/>
    <cellStyle name="Normal 2 8 5_Essbase BS Tax Accounts EOY" xfId="46976" xr:uid="{00000000-0005-0000-0000-000027B70000}"/>
    <cellStyle name="Normal 2 8 6" xfId="46977" xr:uid="{00000000-0005-0000-0000-000028B70000}"/>
    <cellStyle name="Normal 2 8 6 2" xfId="46978" xr:uid="{00000000-0005-0000-0000-000029B70000}"/>
    <cellStyle name="Normal 2 8 6_Essbase BS Tax Accounts EOY" xfId="46979" xr:uid="{00000000-0005-0000-0000-00002AB70000}"/>
    <cellStyle name="Normal 2 8 7" xfId="46980" xr:uid="{00000000-0005-0000-0000-00002BB70000}"/>
    <cellStyle name="Normal 2 8 7 2" xfId="46981" xr:uid="{00000000-0005-0000-0000-00002CB70000}"/>
    <cellStyle name="Normal 2 8 7_Essbase BS Tax Accounts EOY" xfId="46982" xr:uid="{00000000-0005-0000-0000-00002DB70000}"/>
    <cellStyle name="Normal 2 8 8" xfId="46983" xr:uid="{00000000-0005-0000-0000-00002EB70000}"/>
    <cellStyle name="Normal 2 8 8 2" xfId="46984" xr:uid="{00000000-0005-0000-0000-00002FB70000}"/>
    <cellStyle name="Normal 2 8 8_Essbase BS Tax Accounts EOY" xfId="46985" xr:uid="{00000000-0005-0000-0000-000030B70000}"/>
    <cellStyle name="Normal 2 8 9" xfId="46986" xr:uid="{00000000-0005-0000-0000-000031B70000}"/>
    <cellStyle name="Normal 2 8 9 2" xfId="46987" xr:uid="{00000000-0005-0000-0000-000032B70000}"/>
    <cellStyle name="Normal 2 8 9_Essbase BS Tax Accounts EOY" xfId="46988" xr:uid="{00000000-0005-0000-0000-000033B70000}"/>
    <cellStyle name="Normal 2 8_Basis Detail" xfId="46989" xr:uid="{00000000-0005-0000-0000-000034B70000}"/>
    <cellStyle name="Normal 2 80" xfId="46990" xr:uid="{00000000-0005-0000-0000-000035B70000}"/>
    <cellStyle name="Normal 2 81" xfId="46991" xr:uid="{00000000-0005-0000-0000-000036B70000}"/>
    <cellStyle name="Normal 2 82" xfId="46992" xr:uid="{00000000-0005-0000-0000-000037B70000}"/>
    <cellStyle name="Normal 2 83" xfId="46993" xr:uid="{00000000-0005-0000-0000-000038B70000}"/>
    <cellStyle name="Normal 2 84" xfId="46994" xr:uid="{00000000-0005-0000-0000-000039B70000}"/>
    <cellStyle name="Normal 2 85" xfId="46995" xr:uid="{00000000-0005-0000-0000-00003AB70000}"/>
    <cellStyle name="Normal 2 86" xfId="46996" xr:uid="{00000000-0005-0000-0000-00003BB70000}"/>
    <cellStyle name="Normal 2 87" xfId="46997" xr:uid="{00000000-0005-0000-0000-00003CB70000}"/>
    <cellStyle name="Normal 2 88" xfId="46998" xr:uid="{00000000-0005-0000-0000-00003DB70000}"/>
    <cellStyle name="Normal 2 9" xfId="46999" xr:uid="{00000000-0005-0000-0000-00003EB70000}"/>
    <cellStyle name="Normal 2 9 10" xfId="47000" xr:uid="{00000000-0005-0000-0000-00003FB70000}"/>
    <cellStyle name="Normal 2 9 10 2" xfId="47001" xr:uid="{00000000-0005-0000-0000-000040B70000}"/>
    <cellStyle name="Normal 2 9 10_Essbase BS Tax Accounts EOY" xfId="47002" xr:uid="{00000000-0005-0000-0000-000041B70000}"/>
    <cellStyle name="Normal 2 9 11" xfId="47003" xr:uid="{00000000-0005-0000-0000-000042B70000}"/>
    <cellStyle name="Normal 2 9 11 2" xfId="47004" xr:uid="{00000000-0005-0000-0000-000043B70000}"/>
    <cellStyle name="Normal 2 9 11 2 2" xfId="47005" xr:uid="{00000000-0005-0000-0000-000044B70000}"/>
    <cellStyle name="Normal 2 9 11 2_Essbase BS Tax Accounts EOY" xfId="47006" xr:uid="{00000000-0005-0000-0000-000045B70000}"/>
    <cellStyle name="Normal 2 9 11 3" xfId="47007" xr:uid="{00000000-0005-0000-0000-000046B70000}"/>
    <cellStyle name="Normal 2 9 11_Essbase BS Tax Accounts EOY" xfId="47008" xr:uid="{00000000-0005-0000-0000-000047B70000}"/>
    <cellStyle name="Normal 2 9 12" xfId="47009" xr:uid="{00000000-0005-0000-0000-000048B70000}"/>
    <cellStyle name="Normal 2 9 13" xfId="47010" xr:uid="{00000000-0005-0000-0000-000049B70000}"/>
    <cellStyle name="Normal 2 9 2" xfId="47011" xr:uid="{00000000-0005-0000-0000-00004AB70000}"/>
    <cellStyle name="Normal 2 9 2 10" xfId="47012" xr:uid="{00000000-0005-0000-0000-00004BB70000}"/>
    <cellStyle name="Normal 2 9 2 10 2" xfId="47013" xr:uid="{00000000-0005-0000-0000-00004CB70000}"/>
    <cellStyle name="Normal 2 9 2 10_Essbase BS Tax Accounts EOY" xfId="47014" xr:uid="{00000000-0005-0000-0000-00004DB70000}"/>
    <cellStyle name="Normal 2 9 2 11" xfId="47015" xr:uid="{00000000-0005-0000-0000-00004EB70000}"/>
    <cellStyle name="Normal 2 9 2 11 2" xfId="47016" xr:uid="{00000000-0005-0000-0000-00004FB70000}"/>
    <cellStyle name="Normal 2 9 2 11 2 2" xfId="47017" xr:uid="{00000000-0005-0000-0000-000050B70000}"/>
    <cellStyle name="Normal 2 9 2 11 2_Essbase BS Tax Accounts EOY" xfId="47018" xr:uid="{00000000-0005-0000-0000-000051B70000}"/>
    <cellStyle name="Normal 2 9 2 11 3" xfId="47019" xr:uid="{00000000-0005-0000-0000-000052B70000}"/>
    <cellStyle name="Normal 2 9 2 11_Essbase BS Tax Accounts EOY" xfId="47020" xr:uid="{00000000-0005-0000-0000-000053B70000}"/>
    <cellStyle name="Normal 2 9 2 12" xfId="47021" xr:uid="{00000000-0005-0000-0000-000054B70000}"/>
    <cellStyle name="Normal 2 9 2 13" xfId="47022" xr:uid="{00000000-0005-0000-0000-000055B70000}"/>
    <cellStyle name="Normal 2 9 2 2" xfId="47023" xr:uid="{00000000-0005-0000-0000-000056B70000}"/>
    <cellStyle name="Normal 2 9 2 2 2" xfId="47024" xr:uid="{00000000-0005-0000-0000-000057B70000}"/>
    <cellStyle name="Normal 2 9 2 2 2 2" xfId="47025" xr:uid="{00000000-0005-0000-0000-000058B70000}"/>
    <cellStyle name="Normal 2 9 2 2 2 2 2" xfId="47026" xr:uid="{00000000-0005-0000-0000-000059B70000}"/>
    <cellStyle name="Normal 2 9 2 2 2 2_Essbase BS Tax Accounts EOY" xfId="47027" xr:uid="{00000000-0005-0000-0000-00005AB70000}"/>
    <cellStyle name="Normal 2 9 2 2 2 3" xfId="47028" xr:uid="{00000000-0005-0000-0000-00005BB70000}"/>
    <cellStyle name="Normal 2 9 2 2 2 4" xfId="47029" xr:uid="{00000000-0005-0000-0000-00005CB70000}"/>
    <cellStyle name="Normal 2 9 2 2 2_Essbase BS Tax Accounts EOY" xfId="47030" xr:uid="{00000000-0005-0000-0000-00005DB70000}"/>
    <cellStyle name="Normal 2 9 2 2 3" xfId="47031" xr:uid="{00000000-0005-0000-0000-00005EB70000}"/>
    <cellStyle name="Normal 2 9 2 2 3 2" xfId="47032" xr:uid="{00000000-0005-0000-0000-00005FB70000}"/>
    <cellStyle name="Normal 2 9 2 2 3 2 2" xfId="47033" xr:uid="{00000000-0005-0000-0000-000060B70000}"/>
    <cellStyle name="Normal 2 9 2 2 3 2_Essbase BS Tax Accounts EOY" xfId="47034" xr:uid="{00000000-0005-0000-0000-000061B70000}"/>
    <cellStyle name="Normal 2 9 2 2 3 3" xfId="47035" xr:uid="{00000000-0005-0000-0000-000062B70000}"/>
    <cellStyle name="Normal 2 9 2 2 3_Essbase BS Tax Accounts EOY" xfId="47036" xr:uid="{00000000-0005-0000-0000-000063B70000}"/>
    <cellStyle name="Normal 2 9 2 2 4" xfId="47037" xr:uid="{00000000-0005-0000-0000-000064B70000}"/>
    <cellStyle name="Normal 2 9 2 2 5" xfId="47038" xr:uid="{00000000-0005-0000-0000-000065B70000}"/>
    <cellStyle name="Normal 2 9 2 2 6" xfId="47039" xr:uid="{00000000-0005-0000-0000-000066B70000}"/>
    <cellStyle name="Normal 2 9 2 2_Basis Detail" xfId="47040" xr:uid="{00000000-0005-0000-0000-000067B70000}"/>
    <cellStyle name="Normal 2 9 2 3" xfId="47041" xr:uid="{00000000-0005-0000-0000-000068B70000}"/>
    <cellStyle name="Normal 2 9 2 3 2" xfId="47042" xr:uid="{00000000-0005-0000-0000-000069B70000}"/>
    <cellStyle name="Normal 2 9 2 3 2 2" xfId="47043" xr:uid="{00000000-0005-0000-0000-00006AB70000}"/>
    <cellStyle name="Normal 2 9 2 3 2_Essbase BS Tax Accounts EOY" xfId="47044" xr:uid="{00000000-0005-0000-0000-00006BB70000}"/>
    <cellStyle name="Normal 2 9 2 3 3" xfId="47045" xr:uid="{00000000-0005-0000-0000-00006CB70000}"/>
    <cellStyle name="Normal 2 9 2 3 4" xfId="47046" xr:uid="{00000000-0005-0000-0000-00006DB70000}"/>
    <cellStyle name="Normal 2 9 2 3_Essbase BS Tax Accounts EOY" xfId="47047" xr:uid="{00000000-0005-0000-0000-00006EB70000}"/>
    <cellStyle name="Normal 2 9 2 4" xfId="47048" xr:uid="{00000000-0005-0000-0000-00006FB70000}"/>
    <cellStyle name="Normal 2 9 2 4 2" xfId="47049" xr:uid="{00000000-0005-0000-0000-000070B70000}"/>
    <cellStyle name="Normal 2 9 2 4_Essbase BS Tax Accounts EOY" xfId="47050" xr:uid="{00000000-0005-0000-0000-000071B70000}"/>
    <cellStyle name="Normal 2 9 2 5" xfId="47051" xr:uid="{00000000-0005-0000-0000-000072B70000}"/>
    <cellStyle name="Normal 2 9 2 5 2" xfId="47052" xr:uid="{00000000-0005-0000-0000-000073B70000}"/>
    <cellStyle name="Normal 2 9 2 5_Essbase BS Tax Accounts EOY" xfId="47053" xr:uid="{00000000-0005-0000-0000-000074B70000}"/>
    <cellStyle name="Normal 2 9 2 6" xfId="47054" xr:uid="{00000000-0005-0000-0000-000075B70000}"/>
    <cellStyle name="Normal 2 9 2 6 2" xfId="47055" xr:uid="{00000000-0005-0000-0000-000076B70000}"/>
    <cellStyle name="Normal 2 9 2 6_Essbase BS Tax Accounts EOY" xfId="47056" xr:uid="{00000000-0005-0000-0000-000077B70000}"/>
    <cellStyle name="Normal 2 9 2 7" xfId="47057" xr:uid="{00000000-0005-0000-0000-000078B70000}"/>
    <cellStyle name="Normal 2 9 2 7 2" xfId="47058" xr:uid="{00000000-0005-0000-0000-000079B70000}"/>
    <cellStyle name="Normal 2 9 2 7_Essbase BS Tax Accounts EOY" xfId="47059" xr:uid="{00000000-0005-0000-0000-00007AB70000}"/>
    <cellStyle name="Normal 2 9 2 8" xfId="47060" xr:uid="{00000000-0005-0000-0000-00007BB70000}"/>
    <cellStyle name="Normal 2 9 2 8 2" xfId="47061" xr:uid="{00000000-0005-0000-0000-00007CB70000}"/>
    <cellStyle name="Normal 2 9 2 8_Essbase BS Tax Accounts EOY" xfId="47062" xr:uid="{00000000-0005-0000-0000-00007DB70000}"/>
    <cellStyle name="Normal 2 9 2 9" xfId="47063" xr:uid="{00000000-0005-0000-0000-00007EB70000}"/>
    <cellStyle name="Normal 2 9 2 9 2" xfId="47064" xr:uid="{00000000-0005-0000-0000-00007FB70000}"/>
    <cellStyle name="Normal 2 9 2 9_Essbase BS Tax Accounts EOY" xfId="47065" xr:uid="{00000000-0005-0000-0000-000080B70000}"/>
    <cellStyle name="Normal 2 9 2_Basis Detail" xfId="47066" xr:uid="{00000000-0005-0000-0000-000081B70000}"/>
    <cellStyle name="Normal 2 9 3" xfId="47067" xr:uid="{00000000-0005-0000-0000-000082B70000}"/>
    <cellStyle name="Normal 2 9 3 2" xfId="47068" xr:uid="{00000000-0005-0000-0000-000083B70000}"/>
    <cellStyle name="Normal 2 9 3 2 2" xfId="47069" xr:uid="{00000000-0005-0000-0000-000084B70000}"/>
    <cellStyle name="Normal 2 9 3 2 2 2" xfId="47070" xr:uid="{00000000-0005-0000-0000-000085B70000}"/>
    <cellStyle name="Normal 2 9 3 2 2_Essbase BS Tax Accounts EOY" xfId="47071" xr:uid="{00000000-0005-0000-0000-000086B70000}"/>
    <cellStyle name="Normal 2 9 3 2 3" xfId="47072" xr:uid="{00000000-0005-0000-0000-000087B70000}"/>
    <cellStyle name="Normal 2 9 3 2 4" xfId="47073" xr:uid="{00000000-0005-0000-0000-000088B70000}"/>
    <cellStyle name="Normal 2 9 3 2_Essbase BS Tax Accounts EOY" xfId="47074" xr:uid="{00000000-0005-0000-0000-000089B70000}"/>
    <cellStyle name="Normal 2 9 3 3" xfId="47075" xr:uid="{00000000-0005-0000-0000-00008AB70000}"/>
    <cellStyle name="Normal 2 9 3 3 2" xfId="47076" xr:uid="{00000000-0005-0000-0000-00008BB70000}"/>
    <cellStyle name="Normal 2 9 3 3 2 2" xfId="47077" xr:uid="{00000000-0005-0000-0000-00008CB70000}"/>
    <cellStyle name="Normal 2 9 3 3 2_Essbase BS Tax Accounts EOY" xfId="47078" xr:uid="{00000000-0005-0000-0000-00008DB70000}"/>
    <cellStyle name="Normal 2 9 3 3 3" xfId="47079" xr:uid="{00000000-0005-0000-0000-00008EB70000}"/>
    <cellStyle name="Normal 2 9 3 3_Essbase BS Tax Accounts EOY" xfId="47080" xr:uid="{00000000-0005-0000-0000-00008FB70000}"/>
    <cellStyle name="Normal 2 9 3 4" xfId="47081" xr:uid="{00000000-0005-0000-0000-000090B70000}"/>
    <cellStyle name="Normal 2 9 3 5" xfId="47082" xr:uid="{00000000-0005-0000-0000-000091B70000}"/>
    <cellStyle name="Normal 2 9 3 6" xfId="47083" xr:uid="{00000000-0005-0000-0000-000092B70000}"/>
    <cellStyle name="Normal 2 9 3_Basis Detail" xfId="47084" xr:uid="{00000000-0005-0000-0000-000093B70000}"/>
    <cellStyle name="Normal 2 9 4" xfId="47085" xr:uid="{00000000-0005-0000-0000-000094B70000}"/>
    <cellStyle name="Normal 2 9 4 2" xfId="47086" xr:uid="{00000000-0005-0000-0000-000095B70000}"/>
    <cellStyle name="Normal 2 9 4 2 2" xfId="47087" xr:uid="{00000000-0005-0000-0000-000096B70000}"/>
    <cellStyle name="Normal 2 9 4 2_Essbase BS Tax Accounts EOY" xfId="47088" xr:uid="{00000000-0005-0000-0000-000097B70000}"/>
    <cellStyle name="Normal 2 9 4 3" xfId="47089" xr:uid="{00000000-0005-0000-0000-000098B70000}"/>
    <cellStyle name="Normal 2 9 4 4" xfId="47090" xr:uid="{00000000-0005-0000-0000-000099B70000}"/>
    <cellStyle name="Normal 2 9 4_Essbase BS Tax Accounts EOY" xfId="47091" xr:uid="{00000000-0005-0000-0000-00009AB70000}"/>
    <cellStyle name="Normal 2 9 5" xfId="47092" xr:uid="{00000000-0005-0000-0000-00009BB70000}"/>
    <cellStyle name="Normal 2 9 5 2" xfId="47093" xr:uid="{00000000-0005-0000-0000-00009CB70000}"/>
    <cellStyle name="Normal 2 9 5_Essbase BS Tax Accounts EOY" xfId="47094" xr:uid="{00000000-0005-0000-0000-00009DB70000}"/>
    <cellStyle name="Normal 2 9 6" xfId="47095" xr:uid="{00000000-0005-0000-0000-00009EB70000}"/>
    <cellStyle name="Normal 2 9 6 2" xfId="47096" xr:uid="{00000000-0005-0000-0000-00009FB70000}"/>
    <cellStyle name="Normal 2 9 6_Essbase BS Tax Accounts EOY" xfId="47097" xr:uid="{00000000-0005-0000-0000-0000A0B70000}"/>
    <cellStyle name="Normal 2 9 7" xfId="47098" xr:uid="{00000000-0005-0000-0000-0000A1B70000}"/>
    <cellStyle name="Normal 2 9 7 2" xfId="47099" xr:uid="{00000000-0005-0000-0000-0000A2B70000}"/>
    <cellStyle name="Normal 2 9 7_Essbase BS Tax Accounts EOY" xfId="47100" xr:uid="{00000000-0005-0000-0000-0000A3B70000}"/>
    <cellStyle name="Normal 2 9 8" xfId="47101" xr:uid="{00000000-0005-0000-0000-0000A4B70000}"/>
    <cellStyle name="Normal 2 9 8 2" xfId="47102" xr:uid="{00000000-0005-0000-0000-0000A5B70000}"/>
    <cellStyle name="Normal 2 9 8_Essbase BS Tax Accounts EOY" xfId="47103" xr:uid="{00000000-0005-0000-0000-0000A6B70000}"/>
    <cellStyle name="Normal 2 9 9" xfId="47104" xr:uid="{00000000-0005-0000-0000-0000A7B70000}"/>
    <cellStyle name="Normal 2 9 9 2" xfId="47105" xr:uid="{00000000-0005-0000-0000-0000A8B70000}"/>
    <cellStyle name="Normal 2 9 9_Essbase BS Tax Accounts EOY" xfId="47106" xr:uid="{00000000-0005-0000-0000-0000A9B70000}"/>
    <cellStyle name="Normal 2 9_Basis Detail" xfId="47107" xr:uid="{00000000-0005-0000-0000-0000AAB70000}"/>
    <cellStyle name="Normal 2_060" xfId="47108" xr:uid="{00000000-0005-0000-0000-0000ABB70000}"/>
    <cellStyle name="Normal 20" xfId="236" xr:uid="{00000000-0005-0000-0000-0000ACB70000}"/>
    <cellStyle name="Normal 20 10" xfId="47109" xr:uid="{00000000-0005-0000-0000-0000ADB70000}"/>
    <cellStyle name="Normal 20 11" xfId="47110" xr:uid="{00000000-0005-0000-0000-0000AEB70000}"/>
    <cellStyle name="Normal 20 2" xfId="47111" xr:uid="{00000000-0005-0000-0000-0000AFB70000}"/>
    <cellStyle name="Normal 20 2 2" xfId="47112" xr:uid="{00000000-0005-0000-0000-0000B0B70000}"/>
    <cellStyle name="Normal 20 2 2 2" xfId="47113" xr:uid="{00000000-0005-0000-0000-0000B1B70000}"/>
    <cellStyle name="Normal 20 2 2_Essbase BS Tax Accounts EOY" xfId="47114" xr:uid="{00000000-0005-0000-0000-0000B2B70000}"/>
    <cellStyle name="Normal 20 2 3" xfId="47115" xr:uid="{00000000-0005-0000-0000-0000B3B70000}"/>
    <cellStyle name="Normal 20 2 3 2" xfId="47116" xr:uid="{00000000-0005-0000-0000-0000B4B70000}"/>
    <cellStyle name="Normal 20 2 3 2 2" xfId="47117" xr:uid="{00000000-0005-0000-0000-0000B5B70000}"/>
    <cellStyle name="Normal 20 2 3 2_Essbase BS Tax Accounts EOY" xfId="47118" xr:uid="{00000000-0005-0000-0000-0000B6B70000}"/>
    <cellStyle name="Normal 20 2 3 3" xfId="47119" xr:uid="{00000000-0005-0000-0000-0000B7B70000}"/>
    <cellStyle name="Normal 20 2 3_Essbase BS Tax Accounts EOY" xfId="47120" xr:uid="{00000000-0005-0000-0000-0000B8B70000}"/>
    <cellStyle name="Normal 20 2 4" xfId="47121" xr:uid="{00000000-0005-0000-0000-0000B9B70000}"/>
    <cellStyle name="Normal 20 2 5" xfId="47122" xr:uid="{00000000-0005-0000-0000-0000BAB70000}"/>
    <cellStyle name="Normal 20 2_Essbase BS Tax Accounts EOY" xfId="47123" xr:uid="{00000000-0005-0000-0000-0000BBB70000}"/>
    <cellStyle name="Normal 20 3" xfId="47124" xr:uid="{00000000-0005-0000-0000-0000BCB70000}"/>
    <cellStyle name="Normal 20 3 2" xfId="47125" xr:uid="{00000000-0005-0000-0000-0000BDB70000}"/>
    <cellStyle name="Normal 20 3 2 2" xfId="47126" xr:uid="{00000000-0005-0000-0000-0000BEB70000}"/>
    <cellStyle name="Normal 20 3 2_Essbase BS Tax Accounts EOY" xfId="47127" xr:uid="{00000000-0005-0000-0000-0000BFB70000}"/>
    <cellStyle name="Normal 20 3 3" xfId="47128" xr:uid="{00000000-0005-0000-0000-0000C0B70000}"/>
    <cellStyle name="Normal 20 3 3 2" xfId="47129" xr:uid="{00000000-0005-0000-0000-0000C1B70000}"/>
    <cellStyle name="Normal 20 3 3 2 2" xfId="47130" xr:uid="{00000000-0005-0000-0000-0000C2B70000}"/>
    <cellStyle name="Normal 20 3 3 2_Essbase BS Tax Accounts EOY" xfId="47131" xr:uid="{00000000-0005-0000-0000-0000C3B70000}"/>
    <cellStyle name="Normal 20 3 3 3" xfId="47132" xr:uid="{00000000-0005-0000-0000-0000C4B70000}"/>
    <cellStyle name="Normal 20 3 3 4" xfId="47133" xr:uid="{00000000-0005-0000-0000-0000C5B70000}"/>
    <cellStyle name="Normal 20 3 3_Essbase BS Tax Accounts EOY" xfId="47134" xr:uid="{00000000-0005-0000-0000-0000C6B70000}"/>
    <cellStyle name="Normal 20 3 4" xfId="47135" xr:uid="{00000000-0005-0000-0000-0000C7B70000}"/>
    <cellStyle name="Normal 20 3 5" xfId="47136" xr:uid="{00000000-0005-0000-0000-0000C8B70000}"/>
    <cellStyle name="Normal 20 3 6" xfId="47137" xr:uid="{00000000-0005-0000-0000-0000C9B70000}"/>
    <cellStyle name="Normal 20 4" xfId="47138" xr:uid="{00000000-0005-0000-0000-0000CAB70000}"/>
    <cellStyle name="Normal 20 4 2" xfId="47139" xr:uid="{00000000-0005-0000-0000-0000CBB70000}"/>
    <cellStyle name="Normal 20 4 2 2" xfId="47140" xr:uid="{00000000-0005-0000-0000-0000CCB70000}"/>
    <cellStyle name="Normal 20 4 2 2 2" xfId="47141" xr:uid="{00000000-0005-0000-0000-0000CDB70000}"/>
    <cellStyle name="Normal 20 4 2 2 2 2" xfId="47142" xr:uid="{00000000-0005-0000-0000-0000CEB70000}"/>
    <cellStyle name="Normal 20 4 2 2 2 3" xfId="47143" xr:uid="{00000000-0005-0000-0000-0000CFB70000}"/>
    <cellStyle name="Normal 20 4 2 2 2_Essbase BS Tax Accounts EOY" xfId="47144" xr:uid="{00000000-0005-0000-0000-0000D0B70000}"/>
    <cellStyle name="Normal 20 4 2 2 3" xfId="47145" xr:uid="{00000000-0005-0000-0000-0000D1B70000}"/>
    <cellStyle name="Normal 20 4 2 2 4" xfId="47146" xr:uid="{00000000-0005-0000-0000-0000D2B70000}"/>
    <cellStyle name="Normal 20 4 2 2_Essbase BS Tax Accounts EOY" xfId="47147" xr:uid="{00000000-0005-0000-0000-0000D3B70000}"/>
    <cellStyle name="Normal 20 4 2 3" xfId="47148" xr:uid="{00000000-0005-0000-0000-0000D4B70000}"/>
    <cellStyle name="Normal 20 4 2 3 2" xfId="47149" xr:uid="{00000000-0005-0000-0000-0000D5B70000}"/>
    <cellStyle name="Normal 20 4 2 3 3" xfId="47150" xr:uid="{00000000-0005-0000-0000-0000D6B70000}"/>
    <cellStyle name="Normal 20 4 2 3_Essbase BS Tax Accounts EOY" xfId="47151" xr:uid="{00000000-0005-0000-0000-0000D7B70000}"/>
    <cellStyle name="Normal 20 4 2 4" xfId="47152" xr:uid="{00000000-0005-0000-0000-0000D8B70000}"/>
    <cellStyle name="Normal 20 4 2 5" xfId="47153" xr:uid="{00000000-0005-0000-0000-0000D9B70000}"/>
    <cellStyle name="Normal 20 4 2 6" xfId="47154" xr:uid="{00000000-0005-0000-0000-0000DAB70000}"/>
    <cellStyle name="Normal 20 4 2_Essbase BS Tax Accounts EOY" xfId="47155" xr:uid="{00000000-0005-0000-0000-0000DBB70000}"/>
    <cellStyle name="Normal 20 4 3" xfId="47156" xr:uid="{00000000-0005-0000-0000-0000DCB70000}"/>
    <cellStyle name="Normal 20 4 3 2" xfId="47157" xr:uid="{00000000-0005-0000-0000-0000DDB70000}"/>
    <cellStyle name="Normal 20 4 3 2 2" xfId="47158" xr:uid="{00000000-0005-0000-0000-0000DEB70000}"/>
    <cellStyle name="Normal 20 4 3 2 3" xfId="47159" xr:uid="{00000000-0005-0000-0000-0000DFB70000}"/>
    <cellStyle name="Normal 20 4 3 2_Essbase BS Tax Accounts EOY" xfId="47160" xr:uid="{00000000-0005-0000-0000-0000E0B70000}"/>
    <cellStyle name="Normal 20 4 3 3" xfId="47161" xr:uid="{00000000-0005-0000-0000-0000E1B70000}"/>
    <cellStyle name="Normal 20 4 3 4" xfId="47162" xr:uid="{00000000-0005-0000-0000-0000E2B70000}"/>
    <cellStyle name="Normal 20 4 3_Essbase BS Tax Accounts EOY" xfId="47163" xr:uid="{00000000-0005-0000-0000-0000E3B70000}"/>
    <cellStyle name="Normal 20 4 4" xfId="47164" xr:uid="{00000000-0005-0000-0000-0000E4B70000}"/>
    <cellStyle name="Normal 20 4 4 2" xfId="47165" xr:uid="{00000000-0005-0000-0000-0000E5B70000}"/>
    <cellStyle name="Normal 20 4 4 3" xfId="47166" xr:uid="{00000000-0005-0000-0000-0000E6B70000}"/>
    <cellStyle name="Normal 20 4 4_Essbase BS Tax Accounts EOY" xfId="47167" xr:uid="{00000000-0005-0000-0000-0000E7B70000}"/>
    <cellStyle name="Normal 20 4 5" xfId="47168" xr:uid="{00000000-0005-0000-0000-0000E8B70000}"/>
    <cellStyle name="Normal 20 4 6" xfId="47169" xr:uid="{00000000-0005-0000-0000-0000E9B70000}"/>
    <cellStyle name="Normal 20 4 7" xfId="47170" xr:uid="{00000000-0005-0000-0000-0000EAB70000}"/>
    <cellStyle name="Normal 20 4_Essbase BS Tax Accounts EOY" xfId="47171" xr:uid="{00000000-0005-0000-0000-0000EBB70000}"/>
    <cellStyle name="Normal 20 5" xfId="47172" xr:uid="{00000000-0005-0000-0000-0000ECB70000}"/>
    <cellStyle name="Normal 20 5 2" xfId="47173" xr:uid="{00000000-0005-0000-0000-0000EDB70000}"/>
    <cellStyle name="Normal 20 5 2 2" xfId="47174" xr:uid="{00000000-0005-0000-0000-0000EEB70000}"/>
    <cellStyle name="Normal 20 5 2 2 2" xfId="47175" xr:uid="{00000000-0005-0000-0000-0000EFB70000}"/>
    <cellStyle name="Normal 20 5 2 2 3" xfId="47176" xr:uid="{00000000-0005-0000-0000-0000F0B70000}"/>
    <cellStyle name="Normal 20 5 2 2_Essbase BS Tax Accounts EOY" xfId="47177" xr:uid="{00000000-0005-0000-0000-0000F1B70000}"/>
    <cellStyle name="Normal 20 5 2 3" xfId="47178" xr:uid="{00000000-0005-0000-0000-0000F2B70000}"/>
    <cellStyle name="Normal 20 5 2 4" xfId="47179" xr:uid="{00000000-0005-0000-0000-0000F3B70000}"/>
    <cellStyle name="Normal 20 5 2_Essbase BS Tax Accounts EOY" xfId="47180" xr:uid="{00000000-0005-0000-0000-0000F4B70000}"/>
    <cellStyle name="Normal 20 5 3" xfId="47181" xr:uid="{00000000-0005-0000-0000-0000F5B70000}"/>
    <cellStyle name="Normal 20 5 3 2" xfId="47182" xr:uid="{00000000-0005-0000-0000-0000F6B70000}"/>
    <cellStyle name="Normal 20 5 3 3" xfId="47183" xr:uid="{00000000-0005-0000-0000-0000F7B70000}"/>
    <cellStyle name="Normal 20 5 3_Essbase BS Tax Accounts EOY" xfId="47184" xr:uid="{00000000-0005-0000-0000-0000F8B70000}"/>
    <cellStyle name="Normal 20 5 4" xfId="47185" xr:uid="{00000000-0005-0000-0000-0000F9B70000}"/>
    <cellStyle name="Normal 20 5 5" xfId="47186" xr:uid="{00000000-0005-0000-0000-0000FAB70000}"/>
    <cellStyle name="Normal 20 5 6" xfId="47187" xr:uid="{00000000-0005-0000-0000-0000FBB70000}"/>
    <cellStyle name="Normal 20 5_Essbase BS Tax Accounts EOY" xfId="47188" xr:uid="{00000000-0005-0000-0000-0000FCB70000}"/>
    <cellStyle name="Normal 20 6" xfId="47189" xr:uid="{00000000-0005-0000-0000-0000FDB70000}"/>
    <cellStyle name="Normal 20 6 2" xfId="47190" xr:uid="{00000000-0005-0000-0000-0000FEB70000}"/>
    <cellStyle name="Normal 20 6_Essbase BS Tax Accounts EOY" xfId="47191" xr:uid="{00000000-0005-0000-0000-0000FFB70000}"/>
    <cellStyle name="Normal 20 7" xfId="47192" xr:uid="{00000000-0005-0000-0000-000000B80000}"/>
    <cellStyle name="Normal 20 7 2" xfId="47193" xr:uid="{00000000-0005-0000-0000-000001B80000}"/>
    <cellStyle name="Normal 20 7 2 2" xfId="47194" xr:uid="{00000000-0005-0000-0000-000002B80000}"/>
    <cellStyle name="Normal 20 7 2 3" xfId="47195" xr:uid="{00000000-0005-0000-0000-000003B80000}"/>
    <cellStyle name="Normal 20 7 2_Essbase BS Tax Accounts EOY" xfId="47196" xr:uid="{00000000-0005-0000-0000-000004B80000}"/>
    <cellStyle name="Normal 20 7 3" xfId="47197" xr:uid="{00000000-0005-0000-0000-000005B80000}"/>
    <cellStyle name="Normal 20 7 4" xfId="47198" xr:uid="{00000000-0005-0000-0000-000006B80000}"/>
    <cellStyle name="Normal 20 7 5" xfId="47199" xr:uid="{00000000-0005-0000-0000-000007B80000}"/>
    <cellStyle name="Normal 20 7_Essbase BS Tax Accounts EOY" xfId="47200" xr:uid="{00000000-0005-0000-0000-000008B80000}"/>
    <cellStyle name="Normal 20 8" xfId="47201" xr:uid="{00000000-0005-0000-0000-000009B80000}"/>
    <cellStyle name="Normal 20 8 2" xfId="47202" xr:uid="{00000000-0005-0000-0000-00000AB80000}"/>
    <cellStyle name="Normal 20 8 2 2" xfId="47203" xr:uid="{00000000-0005-0000-0000-00000BB80000}"/>
    <cellStyle name="Normal 20 8 2_Essbase BS Tax Accounts EOY" xfId="47204" xr:uid="{00000000-0005-0000-0000-00000CB80000}"/>
    <cellStyle name="Normal 20 8 3" xfId="47205" xr:uid="{00000000-0005-0000-0000-00000DB80000}"/>
    <cellStyle name="Normal 20 8 4" xfId="47206" xr:uid="{00000000-0005-0000-0000-00000EB80000}"/>
    <cellStyle name="Normal 20 8_Essbase BS Tax Accounts EOY" xfId="47207" xr:uid="{00000000-0005-0000-0000-00000FB80000}"/>
    <cellStyle name="Normal 20 9" xfId="47208" xr:uid="{00000000-0005-0000-0000-000010B80000}"/>
    <cellStyle name="Normal 20_Basis Detail" xfId="47209" xr:uid="{00000000-0005-0000-0000-000011B80000}"/>
    <cellStyle name="Normal 200" xfId="47210" xr:uid="{00000000-0005-0000-0000-000012B80000}"/>
    <cellStyle name="Normal 201" xfId="336" xr:uid="{00000000-0005-0000-0000-000013B80000}"/>
    <cellStyle name="Normal 201 2" xfId="47211" xr:uid="{00000000-0005-0000-0000-000014B80000}"/>
    <cellStyle name="Normal 202" xfId="47212" xr:uid="{00000000-0005-0000-0000-000015B80000}"/>
    <cellStyle name="Normal 202 2" xfId="47213" xr:uid="{00000000-0005-0000-0000-000016B80000}"/>
    <cellStyle name="Normal 203" xfId="47214" xr:uid="{00000000-0005-0000-0000-000017B80000}"/>
    <cellStyle name="Normal 203 2" xfId="47215" xr:uid="{00000000-0005-0000-0000-000018B80000}"/>
    <cellStyle name="Normal 204" xfId="47216" xr:uid="{00000000-0005-0000-0000-000019B80000}"/>
    <cellStyle name="Normal 204 2" xfId="47217" xr:uid="{00000000-0005-0000-0000-00001AB80000}"/>
    <cellStyle name="Normal 205" xfId="341" xr:uid="{00000000-0005-0000-0000-00001BB80000}"/>
    <cellStyle name="Normal 205 2" xfId="47218" xr:uid="{00000000-0005-0000-0000-00001CB80000}"/>
    <cellStyle name="Normal 206" xfId="47219" xr:uid="{00000000-0005-0000-0000-00001DB80000}"/>
    <cellStyle name="Normal 206 2" xfId="47220" xr:uid="{00000000-0005-0000-0000-00001EB80000}"/>
    <cellStyle name="Normal 207" xfId="47221" xr:uid="{00000000-0005-0000-0000-00001FB80000}"/>
    <cellStyle name="Normal 207 2" xfId="47222" xr:uid="{00000000-0005-0000-0000-000020B80000}"/>
    <cellStyle name="Normal 208" xfId="47223" xr:uid="{00000000-0005-0000-0000-000021B80000}"/>
    <cellStyle name="Normal 209" xfId="47224" xr:uid="{00000000-0005-0000-0000-000022B80000}"/>
    <cellStyle name="Normal 21" xfId="237" xr:uid="{00000000-0005-0000-0000-000023B80000}"/>
    <cellStyle name="Normal 21 10" xfId="47225" xr:uid="{00000000-0005-0000-0000-000024B80000}"/>
    <cellStyle name="Normal 21 10 2" xfId="47226" xr:uid="{00000000-0005-0000-0000-000025B80000}"/>
    <cellStyle name="Normal 21 10 2 2" xfId="47227" xr:uid="{00000000-0005-0000-0000-000026B80000}"/>
    <cellStyle name="Normal 21 10 2 2 2" xfId="47228" xr:uid="{00000000-0005-0000-0000-000027B80000}"/>
    <cellStyle name="Normal 21 10 2 2 3" xfId="47229" xr:uid="{00000000-0005-0000-0000-000028B80000}"/>
    <cellStyle name="Normal 21 10 2 2_Essbase BS Tax Accounts EOY" xfId="47230" xr:uid="{00000000-0005-0000-0000-000029B80000}"/>
    <cellStyle name="Normal 21 10 2 3" xfId="47231" xr:uid="{00000000-0005-0000-0000-00002AB80000}"/>
    <cellStyle name="Normal 21 10 2 4" xfId="47232" xr:uid="{00000000-0005-0000-0000-00002BB80000}"/>
    <cellStyle name="Normal 21 10 2_Essbase BS Tax Accounts EOY" xfId="47233" xr:uid="{00000000-0005-0000-0000-00002CB80000}"/>
    <cellStyle name="Normal 21 10 3" xfId="47234" xr:uid="{00000000-0005-0000-0000-00002DB80000}"/>
    <cellStyle name="Normal 21 10 3 2" xfId="47235" xr:uid="{00000000-0005-0000-0000-00002EB80000}"/>
    <cellStyle name="Normal 21 10 3 3" xfId="47236" xr:uid="{00000000-0005-0000-0000-00002FB80000}"/>
    <cellStyle name="Normal 21 10 3_Essbase BS Tax Accounts EOY" xfId="47237" xr:uid="{00000000-0005-0000-0000-000030B80000}"/>
    <cellStyle name="Normal 21 10 4" xfId="47238" xr:uid="{00000000-0005-0000-0000-000031B80000}"/>
    <cellStyle name="Normal 21 10 5" xfId="47239" xr:uid="{00000000-0005-0000-0000-000032B80000}"/>
    <cellStyle name="Normal 21 10_Essbase BS Tax Accounts EOY" xfId="47240" xr:uid="{00000000-0005-0000-0000-000033B80000}"/>
    <cellStyle name="Normal 21 11" xfId="47241" xr:uid="{00000000-0005-0000-0000-000034B80000}"/>
    <cellStyle name="Normal 21 11 2" xfId="47242" xr:uid="{00000000-0005-0000-0000-000035B80000}"/>
    <cellStyle name="Normal 21 11 2 2" xfId="47243" xr:uid="{00000000-0005-0000-0000-000036B80000}"/>
    <cellStyle name="Normal 21 11 2 3" xfId="47244" xr:uid="{00000000-0005-0000-0000-000037B80000}"/>
    <cellStyle name="Normal 21 11 2_Essbase BS Tax Accounts EOY" xfId="47245" xr:uid="{00000000-0005-0000-0000-000038B80000}"/>
    <cellStyle name="Normal 21 11 3" xfId="47246" xr:uid="{00000000-0005-0000-0000-000039B80000}"/>
    <cellStyle name="Normal 21 11 4" xfId="47247" xr:uid="{00000000-0005-0000-0000-00003AB80000}"/>
    <cellStyle name="Normal 21 11_Essbase BS Tax Accounts EOY" xfId="47248" xr:uid="{00000000-0005-0000-0000-00003BB80000}"/>
    <cellStyle name="Normal 21 12" xfId="47249" xr:uid="{00000000-0005-0000-0000-00003CB80000}"/>
    <cellStyle name="Normal 21 12 2" xfId="47250" xr:uid="{00000000-0005-0000-0000-00003DB80000}"/>
    <cellStyle name="Normal 21 12 2 2" xfId="47251" xr:uid="{00000000-0005-0000-0000-00003EB80000}"/>
    <cellStyle name="Normal 21 12 2 3" xfId="47252" xr:uid="{00000000-0005-0000-0000-00003FB80000}"/>
    <cellStyle name="Normal 21 12 2_Essbase BS Tax Accounts EOY" xfId="47253" xr:uid="{00000000-0005-0000-0000-000040B80000}"/>
    <cellStyle name="Normal 21 12 3" xfId="47254" xr:uid="{00000000-0005-0000-0000-000041B80000}"/>
    <cellStyle name="Normal 21 12 4" xfId="47255" xr:uid="{00000000-0005-0000-0000-000042B80000}"/>
    <cellStyle name="Normal 21 12_Essbase BS Tax Accounts EOY" xfId="47256" xr:uid="{00000000-0005-0000-0000-000043B80000}"/>
    <cellStyle name="Normal 21 13" xfId="47257" xr:uid="{00000000-0005-0000-0000-000044B80000}"/>
    <cellStyle name="Normal 21 13 2" xfId="47258" xr:uid="{00000000-0005-0000-0000-000045B80000}"/>
    <cellStyle name="Normal 21 13 2 2" xfId="47259" xr:uid="{00000000-0005-0000-0000-000046B80000}"/>
    <cellStyle name="Normal 21 13 2 3" xfId="47260" xr:uid="{00000000-0005-0000-0000-000047B80000}"/>
    <cellStyle name="Normal 21 13 2_Essbase BS Tax Accounts EOY" xfId="47261" xr:uid="{00000000-0005-0000-0000-000048B80000}"/>
    <cellStyle name="Normal 21 13 3" xfId="47262" xr:uid="{00000000-0005-0000-0000-000049B80000}"/>
    <cellStyle name="Normal 21 13 4" xfId="47263" xr:uid="{00000000-0005-0000-0000-00004AB80000}"/>
    <cellStyle name="Normal 21 13_Essbase BS Tax Accounts EOY" xfId="47264" xr:uid="{00000000-0005-0000-0000-00004BB80000}"/>
    <cellStyle name="Normal 21 14" xfId="47265" xr:uid="{00000000-0005-0000-0000-00004CB80000}"/>
    <cellStyle name="Normal 21 14 2" xfId="47266" xr:uid="{00000000-0005-0000-0000-00004DB80000}"/>
    <cellStyle name="Normal 21 14 2 2" xfId="47267" xr:uid="{00000000-0005-0000-0000-00004EB80000}"/>
    <cellStyle name="Normal 21 14 3" xfId="47268" xr:uid="{00000000-0005-0000-0000-00004FB80000}"/>
    <cellStyle name="Normal 21 14 4" xfId="47269" xr:uid="{00000000-0005-0000-0000-000050B80000}"/>
    <cellStyle name="Normal 21 14_Essbase BS Tax Accounts EOY" xfId="47270" xr:uid="{00000000-0005-0000-0000-000051B80000}"/>
    <cellStyle name="Normal 21 15" xfId="47271" xr:uid="{00000000-0005-0000-0000-000052B80000}"/>
    <cellStyle name="Normal 21 15 2" xfId="47272" xr:uid="{00000000-0005-0000-0000-000053B80000}"/>
    <cellStyle name="Normal 21 15 2 2" xfId="47273" xr:uid="{00000000-0005-0000-0000-000054B80000}"/>
    <cellStyle name="Normal 21 15 3" xfId="47274" xr:uid="{00000000-0005-0000-0000-000055B80000}"/>
    <cellStyle name="Normal 21 15 4" xfId="47275" xr:uid="{00000000-0005-0000-0000-000056B80000}"/>
    <cellStyle name="Normal 21 15_Essbase BS Tax Accounts EOY" xfId="47276" xr:uid="{00000000-0005-0000-0000-000057B80000}"/>
    <cellStyle name="Normal 21 16" xfId="47277" xr:uid="{00000000-0005-0000-0000-000058B80000}"/>
    <cellStyle name="Normal 21 16 2" xfId="47278" xr:uid="{00000000-0005-0000-0000-000059B80000}"/>
    <cellStyle name="Normal 21 16 2 2" xfId="47279" xr:uid="{00000000-0005-0000-0000-00005AB80000}"/>
    <cellStyle name="Normal 21 16 3" xfId="47280" xr:uid="{00000000-0005-0000-0000-00005BB80000}"/>
    <cellStyle name="Normal 21 16 4" xfId="47281" xr:uid="{00000000-0005-0000-0000-00005CB80000}"/>
    <cellStyle name="Normal 21 16_Essbase BS Tax Accounts EOY" xfId="47282" xr:uid="{00000000-0005-0000-0000-00005DB80000}"/>
    <cellStyle name="Normal 21 17" xfId="47283" xr:uid="{00000000-0005-0000-0000-00005EB80000}"/>
    <cellStyle name="Normal 21 17 2" xfId="47284" xr:uid="{00000000-0005-0000-0000-00005FB80000}"/>
    <cellStyle name="Normal 21 17 2 2" xfId="47285" xr:uid="{00000000-0005-0000-0000-000060B80000}"/>
    <cellStyle name="Normal 21 17 3" xfId="47286" xr:uid="{00000000-0005-0000-0000-000061B80000}"/>
    <cellStyle name="Normal 21 17 4" xfId="47287" xr:uid="{00000000-0005-0000-0000-000062B80000}"/>
    <cellStyle name="Normal 21 17_Essbase BS Tax Accounts EOY" xfId="47288" xr:uid="{00000000-0005-0000-0000-000063B80000}"/>
    <cellStyle name="Normal 21 18" xfId="47289" xr:uid="{00000000-0005-0000-0000-000064B80000}"/>
    <cellStyle name="Normal 21 18 2" xfId="47290" xr:uid="{00000000-0005-0000-0000-000065B80000}"/>
    <cellStyle name="Normal 21 19" xfId="47291" xr:uid="{00000000-0005-0000-0000-000066B80000}"/>
    <cellStyle name="Normal 21 19 2" xfId="47292" xr:uid="{00000000-0005-0000-0000-000067B80000}"/>
    <cellStyle name="Normal 21 2" xfId="47293" xr:uid="{00000000-0005-0000-0000-000068B80000}"/>
    <cellStyle name="Normal 21 2 10" xfId="47294" xr:uid="{00000000-0005-0000-0000-000069B80000}"/>
    <cellStyle name="Normal 21 2 10 2" xfId="47295" xr:uid="{00000000-0005-0000-0000-00006AB80000}"/>
    <cellStyle name="Normal 21 2 10_Essbase BS Tax Accounts EOY" xfId="47296" xr:uid="{00000000-0005-0000-0000-00006BB80000}"/>
    <cellStyle name="Normal 21 2 11" xfId="47297" xr:uid="{00000000-0005-0000-0000-00006CB80000}"/>
    <cellStyle name="Normal 21 2 11 2" xfId="47298" xr:uid="{00000000-0005-0000-0000-00006DB80000}"/>
    <cellStyle name="Normal 21 2 11 2 2" xfId="47299" xr:uid="{00000000-0005-0000-0000-00006EB80000}"/>
    <cellStyle name="Normal 21 2 11 2 3" xfId="47300" xr:uid="{00000000-0005-0000-0000-00006FB80000}"/>
    <cellStyle name="Normal 21 2 11 2_Essbase BS Tax Accounts EOY" xfId="47301" xr:uid="{00000000-0005-0000-0000-000070B80000}"/>
    <cellStyle name="Normal 21 2 11 3" xfId="47302" xr:uid="{00000000-0005-0000-0000-000071B80000}"/>
    <cellStyle name="Normal 21 2 11 4" xfId="47303" xr:uid="{00000000-0005-0000-0000-000072B80000}"/>
    <cellStyle name="Normal 21 2 11_Essbase BS Tax Accounts EOY" xfId="47304" xr:uid="{00000000-0005-0000-0000-000073B80000}"/>
    <cellStyle name="Normal 21 2 12" xfId="47305" xr:uid="{00000000-0005-0000-0000-000074B80000}"/>
    <cellStyle name="Normal 21 2 12 2" xfId="47306" xr:uid="{00000000-0005-0000-0000-000075B80000}"/>
    <cellStyle name="Normal 21 2 12 2 2" xfId="47307" xr:uid="{00000000-0005-0000-0000-000076B80000}"/>
    <cellStyle name="Normal 21 2 12 2_Essbase BS Tax Accounts EOY" xfId="47308" xr:uid="{00000000-0005-0000-0000-000077B80000}"/>
    <cellStyle name="Normal 21 2 12 3" xfId="47309" xr:uid="{00000000-0005-0000-0000-000078B80000}"/>
    <cellStyle name="Normal 21 2 12 4" xfId="47310" xr:uid="{00000000-0005-0000-0000-000079B80000}"/>
    <cellStyle name="Normal 21 2 12_Essbase BS Tax Accounts EOY" xfId="47311" xr:uid="{00000000-0005-0000-0000-00007AB80000}"/>
    <cellStyle name="Normal 21 2 13" xfId="47312" xr:uid="{00000000-0005-0000-0000-00007BB80000}"/>
    <cellStyle name="Normal 21 2 14" xfId="47313" xr:uid="{00000000-0005-0000-0000-00007CB80000}"/>
    <cellStyle name="Normal 21 2 15" xfId="47314" xr:uid="{00000000-0005-0000-0000-00007DB80000}"/>
    <cellStyle name="Normal 21 2 2" xfId="47315" xr:uid="{00000000-0005-0000-0000-00007EB80000}"/>
    <cellStyle name="Normal 21 2 2 2" xfId="47316" xr:uid="{00000000-0005-0000-0000-00007FB80000}"/>
    <cellStyle name="Normal 21 2 2 2 2" xfId="47317" xr:uid="{00000000-0005-0000-0000-000080B80000}"/>
    <cellStyle name="Normal 21 2 2 2 2 2" xfId="47318" xr:uid="{00000000-0005-0000-0000-000081B80000}"/>
    <cellStyle name="Normal 21 2 2 2 2_Essbase BS Tax Accounts EOY" xfId="47319" xr:uid="{00000000-0005-0000-0000-000082B80000}"/>
    <cellStyle name="Normal 21 2 2 2 3" xfId="47320" xr:uid="{00000000-0005-0000-0000-000083B80000}"/>
    <cellStyle name="Normal 21 2 2 2_Essbase BS Tax Accounts EOY" xfId="47321" xr:uid="{00000000-0005-0000-0000-000084B80000}"/>
    <cellStyle name="Normal 21 2 2 3" xfId="47322" xr:uid="{00000000-0005-0000-0000-000085B80000}"/>
    <cellStyle name="Normal 21 2 2 3 2" xfId="47323" xr:uid="{00000000-0005-0000-0000-000086B80000}"/>
    <cellStyle name="Normal 21 2 2 3_Essbase BS Tax Accounts EOY" xfId="47324" xr:uid="{00000000-0005-0000-0000-000087B80000}"/>
    <cellStyle name="Normal 21 2 2 4" xfId="47325" xr:uid="{00000000-0005-0000-0000-000088B80000}"/>
    <cellStyle name="Normal 21 2 2 5" xfId="47326" xr:uid="{00000000-0005-0000-0000-000089B80000}"/>
    <cellStyle name="Normal 21 2 2 6" xfId="47327" xr:uid="{00000000-0005-0000-0000-00008AB80000}"/>
    <cellStyle name="Normal 21 2 2 7" xfId="47328" xr:uid="{00000000-0005-0000-0000-00008BB80000}"/>
    <cellStyle name="Normal 21 2 2 8" xfId="47329" xr:uid="{00000000-0005-0000-0000-00008CB80000}"/>
    <cellStyle name="Normal 21 2 3" xfId="47330" xr:uid="{00000000-0005-0000-0000-00008DB80000}"/>
    <cellStyle name="Normal 21 2 3 2" xfId="47331" xr:uid="{00000000-0005-0000-0000-00008EB80000}"/>
    <cellStyle name="Normal 21 2 3 2 2" xfId="47332" xr:uid="{00000000-0005-0000-0000-00008FB80000}"/>
    <cellStyle name="Normal 21 2 3 2 2 2" xfId="47333" xr:uid="{00000000-0005-0000-0000-000090B80000}"/>
    <cellStyle name="Normal 21 2 3 2 2 2 2" xfId="47334" xr:uid="{00000000-0005-0000-0000-000091B80000}"/>
    <cellStyle name="Normal 21 2 3 2 2 2 3" xfId="47335" xr:uid="{00000000-0005-0000-0000-000092B80000}"/>
    <cellStyle name="Normal 21 2 3 2 2 2_Essbase BS Tax Accounts EOY" xfId="47336" xr:uid="{00000000-0005-0000-0000-000093B80000}"/>
    <cellStyle name="Normal 21 2 3 2 2 3" xfId="47337" xr:uid="{00000000-0005-0000-0000-000094B80000}"/>
    <cellStyle name="Normal 21 2 3 2 2 4" xfId="47338" xr:uid="{00000000-0005-0000-0000-000095B80000}"/>
    <cellStyle name="Normal 21 2 3 2 2_Essbase BS Tax Accounts EOY" xfId="47339" xr:uid="{00000000-0005-0000-0000-000096B80000}"/>
    <cellStyle name="Normal 21 2 3 2 3" xfId="47340" xr:uid="{00000000-0005-0000-0000-000097B80000}"/>
    <cellStyle name="Normal 21 2 3 2 3 2" xfId="47341" xr:uid="{00000000-0005-0000-0000-000098B80000}"/>
    <cellStyle name="Normal 21 2 3 2 3 3" xfId="47342" xr:uid="{00000000-0005-0000-0000-000099B80000}"/>
    <cellStyle name="Normal 21 2 3 2 3_Essbase BS Tax Accounts EOY" xfId="47343" xr:uid="{00000000-0005-0000-0000-00009AB80000}"/>
    <cellStyle name="Normal 21 2 3 2 4" xfId="47344" xr:uid="{00000000-0005-0000-0000-00009BB80000}"/>
    <cellStyle name="Normal 21 2 3 2 5" xfId="47345" xr:uid="{00000000-0005-0000-0000-00009CB80000}"/>
    <cellStyle name="Normal 21 2 3 2_Essbase BS Tax Accounts EOY" xfId="47346" xr:uid="{00000000-0005-0000-0000-00009DB80000}"/>
    <cellStyle name="Normal 21 2 3 3" xfId="47347" xr:uid="{00000000-0005-0000-0000-00009EB80000}"/>
    <cellStyle name="Normal 21 2 3 3 2" xfId="47348" xr:uid="{00000000-0005-0000-0000-00009FB80000}"/>
    <cellStyle name="Normal 21 2 3 3 2 2" xfId="47349" xr:uid="{00000000-0005-0000-0000-0000A0B80000}"/>
    <cellStyle name="Normal 21 2 3 3 2 3" xfId="47350" xr:uid="{00000000-0005-0000-0000-0000A1B80000}"/>
    <cellStyle name="Normal 21 2 3 3 2_Essbase BS Tax Accounts EOY" xfId="47351" xr:uid="{00000000-0005-0000-0000-0000A2B80000}"/>
    <cellStyle name="Normal 21 2 3 3 3" xfId="47352" xr:uid="{00000000-0005-0000-0000-0000A3B80000}"/>
    <cellStyle name="Normal 21 2 3 3 4" xfId="47353" xr:uid="{00000000-0005-0000-0000-0000A4B80000}"/>
    <cellStyle name="Normal 21 2 3 3_Essbase BS Tax Accounts EOY" xfId="47354" xr:uid="{00000000-0005-0000-0000-0000A5B80000}"/>
    <cellStyle name="Normal 21 2 3 4" xfId="47355" xr:uid="{00000000-0005-0000-0000-0000A6B80000}"/>
    <cellStyle name="Normal 21 2 3 4 2" xfId="47356" xr:uid="{00000000-0005-0000-0000-0000A7B80000}"/>
    <cellStyle name="Normal 21 2 3 4 3" xfId="47357" xr:uid="{00000000-0005-0000-0000-0000A8B80000}"/>
    <cellStyle name="Normal 21 2 3 4_Essbase BS Tax Accounts EOY" xfId="47358" xr:uid="{00000000-0005-0000-0000-0000A9B80000}"/>
    <cellStyle name="Normal 21 2 3 5" xfId="47359" xr:uid="{00000000-0005-0000-0000-0000AAB80000}"/>
    <cellStyle name="Normal 21 2 3 6" xfId="47360" xr:uid="{00000000-0005-0000-0000-0000ABB80000}"/>
    <cellStyle name="Normal 21 2 3 7" xfId="47361" xr:uid="{00000000-0005-0000-0000-0000ACB80000}"/>
    <cellStyle name="Normal 21 2 3_Essbase BS Tax Accounts EOY" xfId="47362" xr:uid="{00000000-0005-0000-0000-0000ADB80000}"/>
    <cellStyle name="Normal 21 2 4" xfId="47363" xr:uid="{00000000-0005-0000-0000-0000AEB80000}"/>
    <cellStyle name="Normal 21 2 4 2" xfId="47364" xr:uid="{00000000-0005-0000-0000-0000AFB80000}"/>
    <cellStyle name="Normal 21 2 4 2 2" xfId="47365" xr:uid="{00000000-0005-0000-0000-0000B0B80000}"/>
    <cellStyle name="Normal 21 2 4 2 2 2" xfId="47366" xr:uid="{00000000-0005-0000-0000-0000B1B80000}"/>
    <cellStyle name="Normal 21 2 4 2 2 3" xfId="47367" xr:uid="{00000000-0005-0000-0000-0000B2B80000}"/>
    <cellStyle name="Normal 21 2 4 2 2_Essbase BS Tax Accounts EOY" xfId="47368" xr:uid="{00000000-0005-0000-0000-0000B3B80000}"/>
    <cellStyle name="Normal 21 2 4 2 3" xfId="47369" xr:uid="{00000000-0005-0000-0000-0000B4B80000}"/>
    <cellStyle name="Normal 21 2 4 2 4" xfId="47370" xr:uid="{00000000-0005-0000-0000-0000B5B80000}"/>
    <cellStyle name="Normal 21 2 4 2_Essbase BS Tax Accounts EOY" xfId="47371" xr:uid="{00000000-0005-0000-0000-0000B6B80000}"/>
    <cellStyle name="Normal 21 2 4 3" xfId="47372" xr:uid="{00000000-0005-0000-0000-0000B7B80000}"/>
    <cellStyle name="Normal 21 2 4 3 2" xfId="47373" xr:uid="{00000000-0005-0000-0000-0000B8B80000}"/>
    <cellStyle name="Normal 21 2 4 3 3" xfId="47374" xr:uid="{00000000-0005-0000-0000-0000B9B80000}"/>
    <cellStyle name="Normal 21 2 4 3_Essbase BS Tax Accounts EOY" xfId="47375" xr:uid="{00000000-0005-0000-0000-0000BAB80000}"/>
    <cellStyle name="Normal 21 2 4 4" xfId="47376" xr:uid="{00000000-0005-0000-0000-0000BBB80000}"/>
    <cellStyle name="Normal 21 2 4 5" xfId="47377" xr:uid="{00000000-0005-0000-0000-0000BCB80000}"/>
    <cellStyle name="Normal 21 2 4 6" xfId="47378" xr:uid="{00000000-0005-0000-0000-0000BDB80000}"/>
    <cellStyle name="Normal 21 2 4_Essbase BS Tax Accounts EOY" xfId="47379" xr:uid="{00000000-0005-0000-0000-0000BEB80000}"/>
    <cellStyle name="Normal 21 2 5" xfId="47380" xr:uid="{00000000-0005-0000-0000-0000BFB80000}"/>
    <cellStyle name="Normal 21 2 5 2" xfId="47381" xr:uid="{00000000-0005-0000-0000-0000C0B80000}"/>
    <cellStyle name="Normal 21 2 5_Essbase BS Tax Accounts EOY" xfId="47382" xr:uid="{00000000-0005-0000-0000-0000C1B80000}"/>
    <cellStyle name="Normal 21 2 6" xfId="47383" xr:uid="{00000000-0005-0000-0000-0000C2B80000}"/>
    <cellStyle name="Normal 21 2 6 2" xfId="47384" xr:uid="{00000000-0005-0000-0000-0000C3B80000}"/>
    <cellStyle name="Normal 21 2 6_Essbase BS Tax Accounts EOY" xfId="47385" xr:uid="{00000000-0005-0000-0000-0000C4B80000}"/>
    <cellStyle name="Normal 21 2 7" xfId="47386" xr:uid="{00000000-0005-0000-0000-0000C5B80000}"/>
    <cellStyle name="Normal 21 2 7 2" xfId="47387" xr:uid="{00000000-0005-0000-0000-0000C6B80000}"/>
    <cellStyle name="Normal 21 2 7_Essbase BS Tax Accounts EOY" xfId="47388" xr:uid="{00000000-0005-0000-0000-0000C7B80000}"/>
    <cellStyle name="Normal 21 2 8" xfId="47389" xr:uid="{00000000-0005-0000-0000-0000C8B80000}"/>
    <cellStyle name="Normal 21 2 8 2" xfId="47390" xr:uid="{00000000-0005-0000-0000-0000C9B80000}"/>
    <cellStyle name="Normal 21 2 8_Essbase BS Tax Accounts EOY" xfId="47391" xr:uid="{00000000-0005-0000-0000-0000CAB80000}"/>
    <cellStyle name="Normal 21 2 9" xfId="47392" xr:uid="{00000000-0005-0000-0000-0000CBB80000}"/>
    <cellStyle name="Normal 21 2 9 2" xfId="47393" xr:uid="{00000000-0005-0000-0000-0000CCB80000}"/>
    <cellStyle name="Normal 21 2 9_Essbase BS Tax Accounts EOY" xfId="47394" xr:uid="{00000000-0005-0000-0000-0000CDB80000}"/>
    <cellStyle name="Normal 21 2_Basis Detail" xfId="47395" xr:uid="{00000000-0005-0000-0000-0000CEB80000}"/>
    <cellStyle name="Normal 21 20" xfId="47396" xr:uid="{00000000-0005-0000-0000-0000CFB80000}"/>
    <cellStyle name="Normal 21 21" xfId="47397" xr:uid="{00000000-0005-0000-0000-0000D0B80000}"/>
    <cellStyle name="Normal 21 3" xfId="47398" xr:uid="{00000000-0005-0000-0000-0000D1B80000}"/>
    <cellStyle name="Normal 21 3 2" xfId="47399" xr:uid="{00000000-0005-0000-0000-0000D2B80000}"/>
    <cellStyle name="Normal 21 3 2 2" xfId="47400" xr:uid="{00000000-0005-0000-0000-0000D3B80000}"/>
    <cellStyle name="Normal 21 3 2_Essbase BS Tax Accounts EOY" xfId="47401" xr:uid="{00000000-0005-0000-0000-0000D4B80000}"/>
    <cellStyle name="Normal 21 3 3" xfId="47402" xr:uid="{00000000-0005-0000-0000-0000D5B80000}"/>
    <cellStyle name="Normal 21 3 3 2" xfId="47403" xr:uid="{00000000-0005-0000-0000-0000D6B80000}"/>
    <cellStyle name="Normal 21 3 3 2 2" xfId="47404" xr:uid="{00000000-0005-0000-0000-0000D7B80000}"/>
    <cellStyle name="Normal 21 3 3 2_Essbase BS Tax Accounts EOY" xfId="47405" xr:uid="{00000000-0005-0000-0000-0000D8B80000}"/>
    <cellStyle name="Normal 21 3 3 3" xfId="47406" xr:uid="{00000000-0005-0000-0000-0000D9B80000}"/>
    <cellStyle name="Normal 21 3 3 4" xfId="47407" xr:uid="{00000000-0005-0000-0000-0000DAB80000}"/>
    <cellStyle name="Normal 21 3 3_Essbase BS Tax Accounts EOY" xfId="47408" xr:uid="{00000000-0005-0000-0000-0000DBB80000}"/>
    <cellStyle name="Normal 21 3 4" xfId="47409" xr:uid="{00000000-0005-0000-0000-0000DCB80000}"/>
    <cellStyle name="Normal 21 3 5" xfId="47410" xr:uid="{00000000-0005-0000-0000-0000DDB80000}"/>
    <cellStyle name="Normal 21 3 6" xfId="47411" xr:uid="{00000000-0005-0000-0000-0000DEB80000}"/>
    <cellStyle name="Normal 21 4" xfId="47412" xr:uid="{00000000-0005-0000-0000-0000DFB80000}"/>
    <cellStyle name="Normal 21 4 2" xfId="47413" xr:uid="{00000000-0005-0000-0000-0000E0B80000}"/>
    <cellStyle name="Normal 21 4 2 2" xfId="47414" xr:uid="{00000000-0005-0000-0000-0000E1B80000}"/>
    <cellStyle name="Normal 21 4 2 2 2" xfId="47415" xr:uid="{00000000-0005-0000-0000-0000E2B80000}"/>
    <cellStyle name="Normal 21 4 2 2 2 2" xfId="47416" xr:uid="{00000000-0005-0000-0000-0000E3B80000}"/>
    <cellStyle name="Normal 21 4 2 2 2 3" xfId="47417" xr:uid="{00000000-0005-0000-0000-0000E4B80000}"/>
    <cellStyle name="Normal 21 4 2 2 2_Essbase BS Tax Accounts EOY" xfId="47418" xr:uid="{00000000-0005-0000-0000-0000E5B80000}"/>
    <cellStyle name="Normal 21 4 2 2 3" xfId="47419" xr:uid="{00000000-0005-0000-0000-0000E6B80000}"/>
    <cellStyle name="Normal 21 4 2 2 4" xfId="47420" xr:uid="{00000000-0005-0000-0000-0000E7B80000}"/>
    <cellStyle name="Normal 21 4 2 2_Essbase BS Tax Accounts EOY" xfId="47421" xr:uid="{00000000-0005-0000-0000-0000E8B80000}"/>
    <cellStyle name="Normal 21 4 2 3" xfId="47422" xr:uid="{00000000-0005-0000-0000-0000E9B80000}"/>
    <cellStyle name="Normal 21 4 2 3 2" xfId="47423" xr:uid="{00000000-0005-0000-0000-0000EAB80000}"/>
    <cellStyle name="Normal 21 4 2 3 3" xfId="47424" xr:uid="{00000000-0005-0000-0000-0000EBB80000}"/>
    <cellStyle name="Normal 21 4 2 3_Essbase BS Tax Accounts EOY" xfId="47425" xr:uid="{00000000-0005-0000-0000-0000ECB80000}"/>
    <cellStyle name="Normal 21 4 2 4" xfId="47426" xr:uid="{00000000-0005-0000-0000-0000EDB80000}"/>
    <cellStyle name="Normal 21 4 2 5" xfId="47427" xr:uid="{00000000-0005-0000-0000-0000EEB80000}"/>
    <cellStyle name="Normal 21 4 2 6" xfId="47428" xr:uid="{00000000-0005-0000-0000-0000EFB80000}"/>
    <cellStyle name="Normal 21 4 2_Essbase BS Tax Accounts EOY" xfId="47429" xr:uid="{00000000-0005-0000-0000-0000F0B80000}"/>
    <cellStyle name="Normal 21 4 3" xfId="47430" xr:uid="{00000000-0005-0000-0000-0000F1B80000}"/>
    <cellStyle name="Normal 21 4 3 2" xfId="47431" xr:uid="{00000000-0005-0000-0000-0000F2B80000}"/>
    <cellStyle name="Normal 21 4 3_Essbase BS Tax Accounts EOY" xfId="47432" xr:uid="{00000000-0005-0000-0000-0000F3B80000}"/>
    <cellStyle name="Normal 21 4 4" xfId="47433" xr:uid="{00000000-0005-0000-0000-0000F4B80000}"/>
    <cellStyle name="Normal 21 4 4 2" xfId="47434" xr:uid="{00000000-0005-0000-0000-0000F5B80000}"/>
    <cellStyle name="Normal 21 4 4 2 2" xfId="47435" xr:uid="{00000000-0005-0000-0000-0000F6B80000}"/>
    <cellStyle name="Normal 21 4 4 2 3" xfId="47436" xr:uid="{00000000-0005-0000-0000-0000F7B80000}"/>
    <cellStyle name="Normal 21 4 4 2_Essbase BS Tax Accounts EOY" xfId="47437" xr:uid="{00000000-0005-0000-0000-0000F8B80000}"/>
    <cellStyle name="Normal 21 4 4 3" xfId="47438" xr:uid="{00000000-0005-0000-0000-0000F9B80000}"/>
    <cellStyle name="Normal 21 4 4 4" xfId="47439" xr:uid="{00000000-0005-0000-0000-0000FAB80000}"/>
    <cellStyle name="Normal 21 4 4_Essbase BS Tax Accounts EOY" xfId="47440" xr:uid="{00000000-0005-0000-0000-0000FBB80000}"/>
    <cellStyle name="Normal 21 4 5" xfId="47441" xr:uid="{00000000-0005-0000-0000-0000FCB80000}"/>
    <cellStyle name="Normal 21 4 5 2" xfId="47442" xr:uid="{00000000-0005-0000-0000-0000FDB80000}"/>
    <cellStyle name="Normal 21 4 5 3" xfId="47443" xr:uid="{00000000-0005-0000-0000-0000FEB80000}"/>
    <cellStyle name="Normal 21 4 5_Essbase BS Tax Accounts EOY" xfId="47444" xr:uid="{00000000-0005-0000-0000-0000FFB80000}"/>
    <cellStyle name="Normal 21 4 6" xfId="47445" xr:uid="{00000000-0005-0000-0000-000000B90000}"/>
    <cellStyle name="Normal 21 4 7" xfId="47446" xr:uid="{00000000-0005-0000-0000-000001B90000}"/>
    <cellStyle name="Normal 21 4 8" xfId="47447" xr:uid="{00000000-0005-0000-0000-000002B90000}"/>
    <cellStyle name="Normal 21 4 9" xfId="47448" xr:uid="{00000000-0005-0000-0000-000003B90000}"/>
    <cellStyle name="Normal 21 4_Basis Info" xfId="47449" xr:uid="{00000000-0005-0000-0000-000004B90000}"/>
    <cellStyle name="Normal 21 5" xfId="47450" xr:uid="{00000000-0005-0000-0000-000005B90000}"/>
    <cellStyle name="Normal 21 5 2" xfId="47451" xr:uid="{00000000-0005-0000-0000-000006B90000}"/>
    <cellStyle name="Normal 21 5 2 2" xfId="47452" xr:uid="{00000000-0005-0000-0000-000007B90000}"/>
    <cellStyle name="Normal 21 5 2 2 2" xfId="47453" xr:uid="{00000000-0005-0000-0000-000008B90000}"/>
    <cellStyle name="Normal 21 5 2 2 3" xfId="47454" xr:uid="{00000000-0005-0000-0000-000009B90000}"/>
    <cellStyle name="Normal 21 5 2 2_Essbase BS Tax Accounts EOY" xfId="47455" xr:uid="{00000000-0005-0000-0000-00000AB90000}"/>
    <cellStyle name="Normal 21 5 2 3" xfId="47456" xr:uid="{00000000-0005-0000-0000-00000BB90000}"/>
    <cellStyle name="Normal 21 5 2 3 2" xfId="47457" xr:uid="{00000000-0005-0000-0000-00000CB90000}"/>
    <cellStyle name="Normal 21 5 2 4" xfId="47458" xr:uid="{00000000-0005-0000-0000-00000DB90000}"/>
    <cellStyle name="Normal 21 5 2 5" xfId="47459" xr:uid="{00000000-0005-0000-0000-00000EB90000}"/>
    <cellStyle name="Normal 21 5 2_Essbase BS Tax Accounts EOY" xfId="47460" xr:uid="{00000000-0005-0000-0000-00000FB90000}"/>
    <cellStyle name="Normal 21 5 3" xfId="47461" xr:uid="{00000000-0005-0000-0000-000010B90000}"/>
    <cellStyle name="Normal 21 5 3 2" xfId="47462" xr:uid="{00000000-0005-0000-0000-000011B90000}"/>
    <cellStyle name="Normal 21 5 3 2 2" xfId="47463" xr:uid="{00000000-0005-0000-0000-000012B90000}"/>
    <cellStyle name="Normal 21 5 3 3" xfId="47464" xr:uid="{00000000-0005-0000-0000-000013B90000}"/>
    <cellStyle name="Normal 21 5 3 4" xfId="47465" xr:uid="{00000000-0005-0000-0000-000014B90000}"/>
    <cellStyle name="Normal 21 5 3_Essbase BS Tax Accounts EOY" xfId="47466" xr:uid="{00000000-0005-0000-0000-000015B90000}"/>
    <cellStyle name="Normal 21 5 4" xfId="47467" xr:uid="{00000000-0005-0000-0000-000016B90000}"/>
    <cellStyle name="Normal 21 5 4 2" xfId="47468" xr:uid="{00000000-0005-0000-0000-000017B90000}"/>
    <cellStyle name="Normal 21 5 4 3" xfId="47469" xr:uid="{00000000-0005-0000-0000-000018B90000}"/>
    <cellStyle name="Normal 21 5 4_Essbase BS Tax Accounts EOY" xfId="47470" xr:uid="{00000000-0005-0000-0000-000019B90000}"/>
    <cellStyle name="Normal 21 5 5" xfId="47471" xr:uid="{00000000-0005-0000-0000-00001AB90000}"/>
    <cellStyle name="Normal 21 5 5 2" xfId="47472" xr:uid="{00000000-0005-0000-0000-00001BB90000}"/>
    <cellStyle name="Normal 21 5 5 3" xfId="47473" xr:uid="{00000000-0005-0000-0000-00001CB90000}"/>
    <cellStyle name="Normal 21 5 5_Essbase BS Tax Accounts EOY" xfId="47474" xr:uid="{00000000-0005-0000-0000-00001DB90000}"/>
    <cellStyle name="Normal 21 5 6" xfId="47475" xr:uid="{00000000-0005-0000-0000-00001EB90000}"/>
    <cellStyle name="Normal 21 5 7" xfId="47476" xr:uid="{00000000-0005-0000-0000-00001FB90000}"/>
    <cellStyle name="Normal 21 5 8" xfId="47477" xr:uid="{00000000-0005-0000-0000-000020B90000}"/>
    <cellStyle name="Normal 21 5 9" xfId="47478" xr:uid="{00000000-0005-0000-0000-000021B90000}"/>
    <cellStyle name="Normal 21 5_Essbase BS Tax Accounts EOY" xfId="47479" xr:uid="{00000000-0005-0000-0000-000022B90000}"/>
    <cellStyle name="Normal 21 6" xfId="47480" xr:uid="{00000000-0005-0000-0000-000023B90000}"/>
    <cellStyle name="Normal 21 6 2" xfId="47481" xr:uid="{00000000-0005-0000-0000-000024B90000}"/>
    <cellStyle name="Normal 21 6 2 2" xfId="47482" xr:uid="{00000000-0005-0000-0000-000025B90000}"/>
    <cellStyle name="Normal 21 6 2 2 2" xfId="47483" xr:uid="{00000000-0005-0000-0000-000026B90000}"/>
    <cellStyle name="Normal 21 6 2 2 3" xfId="47484" xr:uid="{00000000-0005-0000-0000-000027B90000}"/>
    <cellStyle name="Normal 21 6 2 2_Essbase BS Tax Accounts EOY" xfId="47485" xr:uid="{00000000-0005-0000-0000-000028B90000}"/>
    <cellStyle name="Normal 21 6 2 3" xfId="47486" xr:uid="{00000000-0005-0000-0000-000029B90000}"/>
    <cellStyle name="Normal 21 6 2 4" xfId="47487" xr:uid="{00000000-0005-0000-0000-00002AB90000}"/>
    <cellStyle name="Normal 21 6 2_Essbase BS Tax Accounts EOY" xfId="47488" xr:uid="{00000000-0005-0000-0000-00002BB90000}"/>
    <cellStyle name="Normal 21 6 3" xfId="47489" xr:uid="{00000000-0005-0000-0000-00002CB90000}"/>
    <cellStyle name="Normal 21 6 3 2" xfId="47490" xr:uid="{00000000-0005-0000-0000-00002DB90000}"/>
    <cellStyle name="Normal 21 6 3 3" xfId="47491" xr:uid="{00000000-0005-0000-0000-00002EB90000}"/>
    <cellStyle name="Normal 21 6 3_Essbase BS Tax Accounts EOY" xfId="47492" xr:uid="{00000000-0005-0000-0000-00002FB90000}"/>
    <cellStyle name="Normal 21 6 4" xfId="47493" xr:uid="{00000000-0005-0000-0000-000030B90000}"/>
    <cellStyle name="Normal 21 6 5" xfId="47494" xr:uid="{00000000-0005-0000-0000-000031B90000}"/>
    <cellStyle name="Normal 21 6 6" xfId="47495" xr:uid="{00000000-0005-0000-0000-000032B90000}"/>
    <cellStyle name="Normal 21 6_Essbase BS Tax Accounts EOY" xfId="47496" xr:uid="{00000000-0005-0000-0000-000033B90000}"/>
    <cellStyle name="Normal 21 7" xfId="47497" xr:uid="{00000000-0005-0000-0000-000034B90000}"/>
    <cellStyle name="Normal 21 7 2" xfId="47498" xr:uid="{00000000-0005-0000-0000-000035B90000}"/>
    <cellStyle name="Normal 21 7 2 2" xfId="47499" xr:uid="{00000000-0005-0000-0000-000036B90000}"/>
    <cellStyle name="Normal 21 7 2 2 2" xfId="47500" xr:uid="{00000000-0005-0000-0000-000037B90000}"/>
    <cellStyle name="Normal 21 7 2 2 3" xfId="47501" xr:uid="{00000000-0005-0000-0000-000038B90000}"/>
    <cellStyle name="Normal 21 7 2 2_Essbase BS Tax Accounts EOY" xfId="47502" xr:uid="{00000000-0005-0000-0000-000039B90000}"/>
    <cellStyle name="Normal 21 7 2 3" xfId="47503" xr:uid="{00000000-0005-0000-0000-00003AB90000}"/>
    <cellStyle name="Normal 21 7 2 4" xfId="47504" xr:uid="{00000000-0005-0000-0000-00003BB90000}"/>
    <cellStyle name="Normal 21 7 2_Essbase BS Tax Accounts EOY" xfId="47505" xr:uid="{00000000-0005-0000-0000-00003CB90000}"/>
    <cellStyle name="Normal 21 7 3" xfId="47506" xr:uid="{00000000-0005-0000-0000-00003DB90000}"/>
    <cellStyle name="Normal 21 7 3 2" xfId="47507" xr:uid="{00000000-0005-0000-0000-00003EB90000}"/>
    <cellStyle name="Normal 21 7 3 3" xfId="47508" xr:uid="{00000000-0005-0000-0000-00003FB90000}"/>
    <cellStyle name="Normal 21 7 3_Essbase BS Tax Accounts EOY" xfId="47509" xr:uid="{00000000-0005-0000-0000-000040B90000}"/>
    <cellStyle name="Normal 21 7 4" xfId="47510" xr:uid="{00000000-0005-0000-0000-000041B90000}"/>
    <cellStyle name="Normal 21 7 5" xfId="47511" xr:uid="{00000000-0005-0000-0000-000042B90000}"/>
    <cellStyle name="Normal 21 7 6" xfId="47512" xr:uid="{00000000-0005-0000-0000-000043B90000}"/>
    <cellStyle name="Normal 21 7_Essbase BS Tax Accounts EOY" xfId="47513" xr:uid="{00000000-0005-0000-0000-000044B90000}"/>
    <cellStyle name="Normal 21 8" xfId="47514" xr:uid="{00000000-0005-0000-0000-000045B90000}"/>
    <cellStyle name="Normal 21 8 2" xfId="47515" xr:uid="{00000000-0005-0000-0000-000046B90000}"/>
    <cellStyle name="Normal 21 8 2 2" xfId="47516" xr:uid="{00000000-0005-0000-0000-000047B90000}"/>
    <cellStyle name="Normal 21 8 2 2 2" xfId="47517" xr:uid="{00000000-0005-0000-0000-000048B90000}"/>
    <cellStyle name="Normal 21 8 2 2 3" xfId="47518" xr:uid="{00000000-0005-0000-0000-000049B90000}"/>
    <cellStyle name="Normal 21 8 2 2_Essbase BS Tax Accounts EOY" xfId="47519" xr:uid="{00000000-0005-0000-0000-00004AB90000}"/>
    <cellStyle name="Normal 21 8 2 3" xfId="47520" xr:uid="{00000000-0005-0000-0000-00004BB90000}"/>
    <cellStyle name="Normal 21 8 2 4" xfId="47521" xr:uid="{00000000-0005-0000-0000-00004CB90000}"/>
    <cellStyle name="Normal 21 8 2_Essbase BS Tax Accounts EOY" xfId="47522" xr:uid="{00000000-0005-0000-0000-00004DB90000}"/>
    <cellStyle name="Normal 21 8 3" xfId="47523" xr:uid="{00000000-0005-0000-0000-00004EB90000}"/>
    <cellStyle name="Normal 21 8 3 2" xfId="47524" xr:uid="{00000000-0005-0000-0000-00004FB90000}"/>
    <cellStyle name="Normal 21 8 3 3" xfId="47525" xr:uid="{00000000-0005-0000-0000-000050B90000}"/>
    <cellStyle name="Normal 21 8 3_Essbase BS Tax Accounts EOY" xfId="47526" xr:uid="{00000000-0005-0000-0000-000051B90000}"/>
    <cellStyle name="Normal 21 8 4" xfId="47527" xr:uid="{00000000-0005-0000-0000-000052B90000}"/>
    <cellStyle name="Normal 21 8 5" xfId="47528" xr:uid="{00000000-0005-0000-0000-000053B90000}"/>
    <cellStyle name="Normal 21 8 6" xfId="47529" xr:uid="{00000000-0005-0000-0000-000054B90000}"/>
    <cellStyle name="Normal 21 8_Essbase BS Tax Accounts EOY" xfId="47530" xr:uid="{00000000-0005-0000-0000-000055B90000}"/>
    <cellStyle name="Normal 21 9" xfId="47531" xr:uid="{00000000-0005-0000-0000-000056B90000}"/>
    <cellStyle name="Normal 21 9 2" xfId="47532" xr:uid="{00000000-0005-0000-0000-000057B90000}"/>
    <cellStyle name="Normal 21 9 2 2" xfId="47533" xr:uid="{00000000-0005-0000-0000-000058B90000}"/>
    <cellStyle name="Normal 21 9 2 2 2" xfId="47534" xr:uid="{00000000-0005-0000-0000-000059B90000}"/>
    <cellStyle name="Normal 21 9 2 2 3" xfId="47535" xr:uid="{00000000-0005-0000-0000-00005AB90000}"/>
    <cellStyle name="Normal 21 9 2 2_Essbase BS Tax Accounts EOY" xfId="47536" xr:uid="{00000000-0005-0000-0000-00005BB90000}"/>
    <cellStyle name="Normal 21 9 2 3" xfId="47537" xr:uid="{00000000-0005-0000-0000-00005CB90000}"/>
    <cellStyle name="Normal 21 9 2 4" xfId="47538" xr:uid="{00000000-0005-0000-0000-00005DB90000}"/>
    <cellStyle name="Normal 21 9 2_Essbase BS Tax Accounts EOY" xfId="47539" xr:uid="{00000000-0005-0000-0000-00005EB90000}"/>
    <cellStyle name="Normal 21 9 3" xfId="47540" xr:uid="{00000000-0005-0000-0000-00005FB90000}"/>
    <cellStyle name="Normal 21 9 3 2" xfId="47541" xr:uid="{00000000-0005-0000-0000-000060B90000}"/>
    <cellStyle name="Normal 21 9 3 3" xfId="47542" xr:uid="{00000000-0005-0000-0000-000061B90000}"/>
    <cellStyle name="Normal 21 9 3_Essbase BS Tax Accounts EOY" xfId="47543" xr:uid="{00000000-0005-0000-0000-000062B90000}"/>
    <cellStyle name="Normal 21 9 4" xfId="47544" xr:uid="{00000000-0005-0000-0000-000063B90000}"/>
    <cellStyle name="Normal 21 9 5" xfId="47545" xr:uid="{00000000-0005-0000-0000-000064B90000}"/>
    <cellStyle name="Normal 21 9_Essbase BS Tax Accounts EOY" xfId="47546" xr:uid="{00000000-0005-0000-0000-000065B90000}"/>
    <cellStyle name="Normal 21_Basis Detail" xfId="47547" xr:uid="{00000000-0005-0000-0000-000066B90000}"/>
    <cellStyle name="Normal 210" xfId="47548" xr:uid="{00000000-0005-0000-0000-000067B90000}"/>
    <cellStyle name="Normal 211" xfId="47549" xr:uid="{00000000-0005-0000-0000-000068B90000}"/>
    <cellStyle name="Normal 212" xfId="343" xr:uid="{00000000-0005-0000-0000-000069B90000}"/>
    <cellStyle name="Normal 213" xfId="47550" xr:uid="{00000000-0005-0000-0000-00006AB90000}"/>
    <cellStyle name="Normal 214" xfId="47551" xr:uid="{00000000-0005-0000-0000-00006BB90000}"/>
    <cellStyle name="Normal 215" xfId="47552" xr:uid="{00000000-0005-0000-0000-00006CB90000}"/>
    <cellStyle name="Normal 216" xfId="47553" xr:uid="{00000000-0005-0000-0000-00006DB90000}"/>
    <cellStyle name="Normal 217" xfId="47554" xr:uid="{00000000-0005-0000-0000-00006EB90000}"/>
    <cellStyle name="Normal 218" xfId="47555" xr:uid="{00000000-0005-0000-0000-00006FB90000}"/>
    <cellStyle name="Normal 219" xfId="47556" xr:uid="{00000000-0005-0000-0000-000070B90000}"/>
    <cellStyle name="Normal 22" xfId="238" xr:uid="{00000000-0005-0000-0000-000071B90000}"/>
    <cellStyle name="Normal 22 10" xfId="47557" xr:uid="{00000000-0005-0000-0000-000072B90000}"/>
    <cellStyle name="Normal 22 2" xfId="47558" xr:uid="{00000000-0005-0000-0000-000073B90000}"/>
    <cellStyle name="Normal 22 2 2" xfId="47559" xr:uid="{00000000-0005-0000-0000-000074B90000}"/>
    <cellStyle name="Normal 22 2 2 2" xfId="47560" xr:uid="{00000000-0005-0000-0000-000075B90000}"/>
    <cellStyle name="Normal 22 2 2_Essbase BS Tax Accounts EOY" xfId="47561" xr:uid="{00000000-0005-0000-0000-000076B90000}"/>
    <cellStyle name="Normal 22 2 3" xfId="47562" xr:uid="{00000000-0005-0000-0000-000077B90000}"/>
    <cellStyle name="Normal 22 2 3 2" xfId="47563" xr:uid="{00000000-0005-0000-0000-000078B90000}"/>
    <cellStyle name="Normal 22 2 3 2 2" xfId="47564" xr:uid="{00000000-0005-0000-0000-000079B90000}"/>
    <cellStyle name="Normal 22 2 3 2_Essbase BS Tax Accounts EOY" xfId="47565" xr:uid="{00000000-0005-0000-0000-00007AB90000}"/>
    <cellStyle name="Normal 22 2 3 3" xfId="47566" xr:uid="{00000000-0005-0000-0000-00007BB90000}"/>
    <cellStyle name="Normal 22 2 3 4" xfId="47567" xr:uid="{00000000-0005-0000-0000-00007CB90000}"/>
    <cellStyle name="Normal 22 2 3_Essbase BS Tax Accounts EOY" xfId="47568" xr:uid="{00000000-0005-0000-0000-00007DB90000}"/>
    <cellStyle name="Normal 22 2 4" xfId="47569" xr:uid="{00000000-0005-0000-0000-00007EB90000}"/>
    <cellStyle name="Normal 22 2 5" xfId="47570" xr:uid="{00000000-0005-0000-0000-00007FB90000}"/>
    <cellStyle name="Normal 22 2 6" xfId="47571" xr:uid="{00000000-0005-0000-0000-000080B90000}"/>
    <cellStyle name="Normal 22 3" xfId="47572" xr:uid="{00000000-0005-0000-0000-000081B90000}"/>
    <cellStyle name="Normal 22 3 2" xfId="47573" xr:uid="{00000000-0005-0000-0000-000082B90000}"/>
    <cellStyle name="Normal 22 3 2 2" xfId="47574" xr:uid="{00000000-0005-0000-0000-000083B90000}"/>
    <cellStyle name="Normal 22 3 2 2 2" xfId="47575" xr:uid="{00000000-0005-0000-0000-000084B90000}"/>
    <cellStyle name="Normal 22 3 2 2 2 2" xfId="47576" xr:uid="{00000000-0005-0000-0000-000085B90000}"/>
    <cellStyle name="Normal 22 3 2 2 2 3" xfId="47577" xr:uid="{00000000-0005-0000-0000-000086B90000}"/>
    <cellStyle name="Normal 22 3 2 2 2_Essbase BS Tax Accounts EOY" xfId="47578" xr:uid="{00000000-0005-0000-0000-000087B90000}"/>
    <cellStyle name="Normal 22 3 2 2 3" xfId="47579" xr:uid="{00000000-0005-0000-0000-000088B90000}"/>
    <cellStyle name="Normal 22 3 2 2 4" xfId="47580" xr:uid="{00000000-0005-0000-0000-000089B90000}"/>
    <cellStyle name="Normal 22 3 2 2_Essbase BS Tax Accounts EOY" xfId="47581" xr:uid="{00000000-0005-0000-0000-00008AB90000}"/>
    <cellStyle name="Normal 22 3 2 3" xfId="47582" xr:uid="{00000000-0005-0000-0000-00008BB90000}"/>
    <cellStyle name="Normal 22 3 2 3 2" xfId="47583" xr:uid="{00000000-0005-0000-0000-00008CB90000}"/>
    <cellStyle name="Normal 22 3 2 3 3" xfId="47584" xr:uid="{00000000-0005-0000-0000-00008DB90000}"/>
    <cellStyle name="Normal 22 3 2 3_Essbase BS Tax Accounts EOY" xfId="47585" xr:uid="{00000000-0005-0000-0000-00008EB90000}"/>
    <cellStyle name="Normal 22 3 2 4" xfId="47586" xr:uid="{00000000-0005-0000-0000-00008FB90000}"/>
    <cellStyle name="Normal 22 3 2 5" xfId="47587" xr:uid="{00000000-0005-0000-0000-000090B90000}"/>
    <cellStyle name="Normal 22 3 2 6" xfId="47588" xr:uid="{00000000-0005-0000-0000-000091B90000}"/>
    <cellStyle name="Normal 22 3 2_Essbase BS Tax Accounts EOY" xfId="47589" xr:uid="{00000000-0005-0000-0000-000092B90000}"/>
    <cellStyle name="Normal 22 3 3" xfId="47590" xr:uid="{00000000-0005-0000-0000-000093B90000}"/>
    <cellStyle name="Normal 22 3 3 2" xfId="47591" xr:uid="{00000000-0005-0000-0000-000094B90000}"/>
    <cellStyle name="Normal 22 3 3 2 2" xfId="47592" xr:uid="{00000000-0005-0000-0000-000095B90000}"/>
    <cellStyle name="Normal 22 3 3 2 3" xfId="47593" xr:uid="{00000000-0005-0000-0000-000096B90000}"/>
    <cellStyle name="Normal 22 3 3 2_Essbase BS Tax Accounts EOY" xfId="47594" xr:uid="{00000000-0005-0000-0000-000097B90000}"/>
    <cellStyle name="Normal 22 3 3 3" xfId="47595" xr:uid="{00000000-0005-0000-0000-000098B90000}"/>
    <cellStyle name="Normal 22 3 3 4" xfId="47596" xr:uid="{00000000-0005-0000-0000-000099B90000}"/>
    <cellStyle name="Normal 22 3 3_Essbase BS Tax Accounts EOY" xfId="47597" xr:uid="{00000000-0005-0000-0000-00009AB90000}"/>
    <cellStyle name="Normal 22 3 4" xfId="47598" xr:uid="{00000000-0005-0000-0000-00009BB90000}"/>
    <cellStyle name="Normal 22 3 4 2" xfId="47599" xr:uid="{00000000-0005-0000-0000-00009CB90000}"/>
    <cellStyle name="Normal 22 3 4 3" xfId="47600" xr:uid="{00000000-0005-0000-0000-00009DB90000}"/>
    <cellStyle name="Normal 22 3 4_Essbase BS Tax Accounts EOY" xfId="47601" xr:uid="{00000000-0005-0000-0000-00009EB90000}"/>
    <cellStyle name="Normal 22 3 5" xfId="47602" xr:uid="{00000000-0005-0000-0000-00009FB90000}"/>
    <cellStyle name="Normal 22 3 6" xfId="47603" xr:uid="{00000000-0005-0000-0000-0000A0B90000}"/>
    <cellStyle name="Normal 22 3 7" xfId="47604" xr:uid="{00000000-0005-0000-0000-0000A1B90000}"/>
    <cellStyle name="Normal 22 3_Essbase BS Tax Accounts EOY" xfId="47605" xr:uid="{00000000-0005-0000-0000-0000A2B90000}"/>
    <cellStyle name="Normal 22 4" xfId="47606" xr:uid="{00000000-0005-0000-0000-0000A3B90000}"/>
    <cellStyle name="Normal 22 4 2" xfId="47607" xr:uid="{00000000-0005-0000-0000-0000A4B90000}"/>
    <cellStyle name="Normal 22 4 2 2" xfId="47608" xr:uid="{00000000-0005-0000-0000-0000A5B90000}"/>
    <cellStyle name="Normal 22 4 2 2 2" xfId="47609" xr:uid="{00000000-0005-0000-0000-0000A6B90000}"/>
    <cellStyle name="Normal 22 4 2 2 3" xfId="47610" xr:uid="{00000000-0005-0000-0000-0000A7B90000}"/>
    <cellStyle name="Normal 22 4 2 2_Essbase BS Tax Accounts EOY" xfId="47611" xr:uid="{00000000-0005-0000-0000-0000A8B90000}"/>
    <cellStyle name="Normal 22 4 2 3" xfId="47612" xr:uid="{00000000-0005-0000-0000-0000A9B90000}"/>
    <cellStyle name="Normal 22 4 2 4" xfId="47613" xr:uid="{00000000-0005-0000-0000-0000AAB90000}"/>
    <cellStyle name="Normal 22 4 2_Essbase BS Tax Accounts EOY" xfId="47614" xr:uid="{00000000-0005-0000-0000-0000ABB90000}"/>
    <cellStyle name="Normal 22 4 3" xfId="47615" xr:uid="{00000000-0005-0000-0000-0000ACB90000}"/>
    <cellStyle name="Normal 22 4 3 2" xfId="47616" xr:uid="{00000000-0005-0000-0000-0000ADB90000}"/>
    <cellStyle name="Normal 22 4 3 3" xfId="47617" xr:uid="{00000000-0005-0000-0000-0000AEB90000}"/>
    <cellStyle name="Normal 22 4 3_Essbase BS Tax Accounts EOY" xfId="47618" xr:uid="{00000000-0005-0000-0000-0000AFB90000}"/>
    <cellStyle name="Normal 22 4 4" xfId="47619" xr:uid="{00000000-0005-0000-0000-0000B0B90000}"/>
    <cellStyle name="Normal 22 4 5" xfId="47620" xr:uid="{00000000-0005-0000-0000-0000B1B90000}"/>
    <cellStyle name="Normal 22 4 6" xfId="47621" xr:uid="{00000000-0005-0000-0000-0000B2B90000}"/>
    <cellStyle name="Normal 22 4_Essbase BS Tax Accounts EOY" xfId="47622" xr:uid="{00000000-0005-0000-0000-0000B3B90000}"/>
    <cellStyle name="Normal 22 5" xfId="47623" xr:uid="{00000000-0005-0000-0000-0000B4B90000}"/>
    <cellStyle name="Normal 22 5 2" xfId="47624" xr:uid="{00000000-0005-0000-0000-0000B5B90000}"/>
    <cellStyle name="Normal 22 5_Essbase BS Tax Accounts EOY" xfId="47625" xr:uid="{00000000-0005-0000-0000-0000B6B90000}"/>
    <cellStyle name="Normal 22 6" xfId="47626" xr:uid="{00000000-0005-0000-0000-0000B7B90000}"/>
    <cellStyle name="Normal 22 6 2" xfId="47627" xr:uid="{00000000-0005-0000-0000-0000B8B90000}"/>
    <cellStyle name="Normal 22 6 2 2" xfId="47628" xr:uid="{00000000-0005-0000-0000-0000B9B90000}"/>
    <cellStyle name="Normal 22 6 2 3" xfId="47629" xr:uid="{00000000-0005-0000-0000-0000BAB90000}"/>
    <cellStyle name="Normal 22 6 2_Essbase BS Tax Accounts EOY" xfId="47630" xr:uid="{00000000-0005-0000-0000-0000BBB90000}"/>
    <cellStyle name="Normal 22 6 3" xfId="47631" xr:uid="{00000000-0005-0000-0000-0000BCB90000}"/>
    <cellStyle name="Normal 22 6 4" xfId="47632" xr:uid="{00000000-0005-0000-0000-0000BDB90000}"/>
    <cellStyle name="Normal 22 6_Essbase BS Tax Accounts EOY" xfId="47633" xr:uid="{00000000-0005-0000-0000-0000BEB90000}"/>
    <cellStyle name="Normal 22 7" xfId="47634" xr:uid="{00000000-0005-0000-0000-0000BFB90000}"/>
    <cellStyle name="Normal 22 7 2" xfId="47635" xr:uid="{00000000-0005-0000-0000-0000C0B90000}"/>
    <cellStyle name="Normal 22 7 2 2" xfId="47636" xr:uid="{00000000-0005-0000-0000-0000C1B90000}"/>
    <cellStyle name="Normal 22 7 2_Essbase BS Tax Accounts EOY" xfId="47637" xr:uid="{00000000-0005-0000-0000-0000C2B90000}"/>
    <cellStyle name="Normal 22 7 3" xfId="47638" xr:uid="{00000000-0005-0000-0000-0000C3B90000}"/>
    <cellStyle name="Normal 22 7 4" xfId="47639" xr:uid="{00000000-0005-0000-0000-0000C4B90000}"/>
    <cellStyle name="Normal 22 7_Essbase BS Tax Accounts EOY" xfId="47640" xr:uid="{00000000-0005-0000-0000-0000C5B90000}"/>
    <cellStyle name="Normal 22 8" xfId="47641" xr:uid="{00000000-0005-0000-0000-0000C6B90000}"/>
    <cellStyle name="Normal 22 9" xfId="47642" xr:uid="{00000000-0005-0000-0000-0000C7B90000}"/>
    <cellStyle name="Normal 22_Basis Detail" xfId="47643" xr:uid="{00000000-0005-0000-0000-0000C8B90000}"/>
    <cellStyle name="Normal 220" xfId="58760" xr:uid="{00000000-0005-0000-0000-0000C9B90000}"/>
    <cellStyle name="Normal 221" xfId="58795" xr:uid="{00000000-0005-0000-0000-0000CAB90000}"/>
    <cellStyle name="Normal 222" xfId="58802" xr:uid="{00000000-0005-0000-0000-0000CBB90000}"/>
    <cellStyle name="Normal 223" xfId="58804" xr:uid="{00000000-0005-0000-0000-0000CCB90000}"/>
    <cellStyle name="Normal 224" xfId="58806" xr:uid="{00000000-0005-0000-0000-0000CDB90000}"/>
    <cellStyle name="Normal 225" xfId="58808" xr:uid="{00000000-0005-0000-0000-0000CEB90000}"/>
    <cellStyle name="Normal 226" xfId="58815" xr:uid="{00000000-0005-0000-0000-0000CFB90000}"/>
    <cellStyle name="Normal 227" xfId="58830" xr:uid="{00000000-0005-0000-0000-0000D0B90000}"/>
    <cellStyle name="Normal 227 2" xfId="58833" xr:uid="{BCC3CFE9-60B9-4D19-964D-70E37D954AF8}"/>
    <cellStyle name="Normal 228" xfId="58836" xr:uid="{3D83FF60-113A-4D83-A7CA-D58682609F0A}"/>
    <cellStyle name="Normal 23" xfId="239" xr:uid="{00000000-0005-0000-0000-0000D1B90000}"/>
    <cellStyle name="Normal 23 10" xfId="47644" xr:uid="{00000000-0005-0000-0000-0000D2B90000}"/>
    <cellStyle name="Normal 23 11" xfId="47645" xr:uid="{00000000-0005-0000-0000-0000D3B90000}"/>
    <cellStyle name="Normal 23 2" xfId="47646" xr:uid="{00000000-0005-0000-0000-0000D4B90000}"/>
    <cellStyle name="Normal 23 2 2" xfId="47647" xr:uid="{00000000-0005-0000-0000-0000D5B90000}"/>
    <cellStyle name="Normal 23 2 2 2" xfId="47648" xr:uid="{00000000-0005-0000-0000-0000D6B90000}"/>
    <cellStyle name="Normal 23 2 2_Essbase BS Tax Accounts EOY" xfId="47649" xr:uid="{00000000-0005-0000-0000-0000D7B90000}"/>
    <cellStyle name="Normal 23 2 3" xfId="47650" xr:uid="{00000000-0005-0000-0000-0000D8B90000}"/>
    <cellStyle name="Normal 23 2 3 2" xfId="47651" xr:uid="{00000000-0005-0000-0000-0000D9B90000}"/>
    <cellStyle name="Normal 23 2 3 2 2" xfId="47652" xr:uid="{00000000-0005-0000-0000-0000DAB90000}"/>
    <cellStyle name="Normal 23 2 3 2_Essbase BS Tax Accounts EOY" xfId="47653" xr:uid="{00000000-0005-0000-0000-0000DBB90000}"/>
    <cellStyle name="Normal 23 2 3 3" xfId="47654" xr:uid="{00000000-0005-0000-0000-0000DCB90000}"/>
    <cellStyle name="Normal 23 2 3_Essbase BS Tax Accounts EOY" xfId="47655" xr:uid="{00000000-0005-0000-0000-0000DDB90000}"/>
    <cellStyle name="Normal 23 2 4" xfId="47656" xr:uid="{00000000-0005-0000-0000-0000DEB90000}"/>
    <cellStyle name="Normal 23 2 5" xfId="47657" xr:uid="{00000000-0005-0000-0000-0000DFB90000}"/>
    <cellStyle name="Normal 23 2_Essbase BS Tax Accounts EOY" xfId="47658" xr:uid="{00000000-0005-0000-0000-0000E0B90000}"/>
    <cellStyle name="Normal 23 3" xfId="47659" xr:uid="{00000000-0005-0000-0000-0000E1B90000}"/>
    <cellStyle name="Normal 23 3 2" xfId="47660" xr:uid="{00000000-0005-0000-0000-0000E2B90000}"/>
    <cellStyle name="Normal 23 3 2 2" xfId="47661" xr:uid="{00000000-0005-0000-0000-0000E3B90000}"/>
    <cellStyle name="Normal 23 3 2 2 2" xfId="47662" xr:uid="{00000000-0005-0000-0000-0000E4B90000}"/>
    <cellStyle name="Normal 23 3 2 2_Essbase BS Tax Accounts EOY" xfId="47663" xr:uid="{00000000-0005-0000-0000-0000E5B90000}"/>
    <cellStyle name="Normal 23 3 2 3" xfId="47664" xr:uid="{00000000-0005-0000-0000-0000E6B90000}"/>
    <cellStyle name="Normal 23 3 2_Essbase BS Tax Accounts EOY" xfId="47665" xr:uid="{00000000-0005-0000-0000-0000E7B90000}"/>
    <cellStyle name="Normal 23 3 3" xfId="47666" xr:uid="{00000000-0005-0000-0000-0000E8B90000}"/>
    <cellStyle name="Normal 23 3 3 2" xfId="47667" xr:uid="{00000000-0005-0000-0000-0000E9B90000}"/>
    <cellStyle name="Normal 23 3 3_Essbase BS Tax Accounts EOY" xfId="47668" xr:uid="{00000000-0005-0000-0000-0000EAB90000}"/>
    <cellStyle name="Normal 23 3 4" xfId="47669" xr:uid="{00000000-0005-0000-0000-0000EBB90000}"/>
    <cellStyle name="Normal 23 3 5" xfId="47670" xr:uid="{00000000-0005-0000-0000-0000ECB90000}"/>
    <cellStyle name="Normal 23 3 6" xfId="47671" xr:uid="{00000000-0005-0000-0000-0000EDB90000}"/>
    <cellStyle name="Normal 23 4" xfId="47672" xr:uid="{00000000-0005-0000-0000-0000EEB90000}"/>
    <cellStyle name="Normal 23 4 2" xfId="47673" xr:uid="{00000000-0005-0000-0000-0000EFB90000}"/>
    <cellStyle name="Normal 23 4 2 2" xfId="47674" xr:uid="{00000000-0005-0000-0000-0000F0B90000}"/>
    <cellStyle name="Normal 23 4 2 2 2" xfId="47675" xr:uid="{00000000-0005-0000-0000-0000F1B90000}"/>
    <cellStyle name="Normal 23 4 2 2 2 2" xfId="47676" xr:uid="{00000000-0005-0000-0000-0000F2B90000}"/>
    <cellStyle name="Normal 23 4 2 2 2 3" xfId="47677" xr:uid="{00000000-0005-0000-0000-0000F3B90000}"/>
    <cellStyle name="Normal 23 4 2 2 2_Essbase BS Tax Accounts EOY" xfId="47678" xr:uid="{00000000-0005-0000-0000-0000F4B90000}"/>
    <cellStyle name="Normal 23 4 2 2 3" xfId="47679" xr:uid="{00000000-0005-0000-0000-0000F5B90000}"/>
    <cellStyle name="Normal 23 4 2 2 4" xfId="47680" xr:uid="{00000000-0005-0000-0000-0000F6B90000}"/>
    <cellStyle name="Normal 23 4 2 2_Essbase BS Tax Accounts EOY" xfId="47681" xr:uid="{00000000-0005-0000-0000-0000F7B90000}"/>
    <cellStyle name="Normal 23 4 2 3" xfId="47682" xr:uid="{00000000-0005-0000-0000-0000F8B90000}"/>
    <cellStyle name="Normal 23 4 2 3 2" xfId="47683" xr:uid="{00000000-0005-0000-0000-0000F9B90000}"/>
    <cellStyle name="Normal 23 4 2 3 3" xfId="47684" xr:uid="{00000000-0005-0000-0000-0000FAB90000}"/>
    <cellStyle name="Normal 23 4 2 3_Essbase BS Tax Accounts EOY" xfId="47685" xr:uid="{00000000-0005-0000-0000-0000FBB90000}"/>
    <cellStyle name="Normal 23 4 2 4" xfId="47686" xr:uid="{00000000-0005-0000-0000-0000FCB90000}"/>
    <cellStyle name="Normal 23 4 2 5" xfId="47687" xr:uid="{00000000-0005-0000-0000-0000FDB90000}"/>
    <cellStyle name="Normal 23 4 2_Essbase BS Tax Accounts EOY" xfId="47688" xr:uid="{00000000-0005-0000-0000-0000FEB90000}"/>
    <cellStyle name="Normal 23 4 3" xfId="47689" xr:uid="{00000000-0005-0000-0000-0000FFB90000}"/>
    <cellStyle name="Normal 23 4 3 2" xfId="47690" xr:uid="{00000000-0005-0000-0000-000000BA0000}"/>
    <cellStyle name="Normal 23 4 3 2 2" xfId="47691" xr:uid="{00000000-0005-0000-0000-000001BA0000}"/>
    <cellStyle name="Normal 23 4 3 2 3" xfId="47692" xr:uid="{00000000-0005-0000-0000-000002BA0000}"/>
    <cellStyle name="Normal 23 4 3 2_Essbase BS Tax Accounts EOY" xfId="47693" xr:uid="{00000000-0005-0000-0000-000003BA0000}"/>
    <cellStyle name="Normal 23 4 3 3" xfId="47694" xr:uid="{00000000-0005-0000-0000-000004BA0000}"/>
    <cellStyle name="Normal 23 4 3 4" xfId="47695" xr:uid="{00000000-0005-0000-0000-000005BA0000}"/>
    <cellStyle name="Normal 23 4 3_Essbase BS Tax Accounts EOY" xfId="47696" xr:uid="{00000000-0005-0000-0000-000006BA0000}"/>
    <cellStyle name="Normal 23 4 4" xfId="47697" xr:uid="{00000000-0005-0000-0000-000007BA0000}"/>
    <cellStyle name="Normal 23 4 4 2" xfId="47698" xr:uid="{00000000-0005-0000-0000-000008BA0000}"/>
    <cellStyle name="Normal 23 4 4 3" xfId="47699" xr:uid="{00000000-0005-0000-0000-000009BA0000}"/>
    <cellStyle name="Normal 23 4 4_Essbase BS Tax Accounts EOY" xfId="47700" xr:uid="{00000000-0005-0000-0000-00000ABA0000}"/>
    <cellStyle name="Normal 23 4 5" xfId="47701" xr:uid="{00000000-0005-0000-0000-00000BBA0000}"/>
    <cellStyle name="Normal 23 4 6" xfId="47702" xr:uid="{00000000-0005-0000-0000-00000CBA0000}"/>
    <cellStyle name="Normal 23 4 7" xfId="47703" xr:uid="{00000000-0005-0000-0000-00000DBA0000}"/>
    <cellStyle name="Normal 23 4_Essbase BS Tax Accounts EOY" xfId="47704" xr:uid="{00000000-0005-0000-0000-00000EBA0000}"/>
    <cellStyle name="Normal 23 5" xfId="47705" xr:uid="{00000000-0005-0000-0000-00000FBA0000}"/>
    <cellStyle name="Normal 23 5 2" xfId="47706" xr:uid="{00000000-0005-0000-0000-000010BA0000}"/>
    <cellStyle name="Normal 23 5 2 2" xfId="47707" xr:uid="{00000000-0005-0000-0000-000011BA0000}"/>
    <cellStyle name="Normal 23 5 2 2 2" xfId="47708" xr:uid="{00000000-0005-0000-0000-000012BA0000}"/>
    <cellStyle name="Normal 23 5 2 2 3" xfId="47709" xr:uid="{00000000-0005-0000-0000-000013BA0000}"/>
    <cellStyle name="Normal 23 5 2 2_Essbase BS Tax Accounts EOY" xfId="47710" xr:uid="{00000000-0005-0000-0000-000014BA0000}"/>
    <cellStyle name="Normal 23 5 2 3" xfId="47711" xr:uid="{00000000-0005-0000-0000-000015BA0000}"/>
    <cellStyle name="Normal 23 5 2 4" xfId="47712" xr:uid="{00000000-0005-0000-0000-000016BA0000}"/>
    <cellStyle name="Normal 23 5 2_Essbase BS Tax Accounts EOY" xfId="47713" xr:uid="{00000000-0005-0000-0000-000017BA0000}"/>
    <cellStyle name="Normal 23 5 3" xfId="47714" xr:uid="{00000000-0005-0000-0000-000018BA0000}"/>
    <cellStyle name="Normal 23 5 3 2" xfId="47715" xr:uid="{00000000-0005-0000-0000-000019BA0000}"/>
    <cellStyle name="Normal 23 5 3 3" xfId="47716" xr:uid="{00000000-0005-0000-0000-00001ABA0000}"/>
    <cellStyle name="Normal 23 5 3_Essbase BS Tax Accounts EOY" xfId="47717" xr:uid="{00000000-0005-0000-0000-00001BBA0000}"/>
    <cellStyle name="Normal 23 5 4" xfId="47718" xr:uid="{00000000-0005-0000-0000-00001CBA0000}"/>
    <cellStyle name="Normal 23 5 5" xfId="47719" xr:uid="{00000000-0005-0000-0000-00001DBA0000}"/>
    <cellStyle name="Normal 23 5 6" xfId="47720" xr:uid="{00000000-0005-0000-0000-00001EBA0000}"/>
    <cellStyle name="Normal 23 5_Essbase BS Tax Accounts EOY" xfId="47721" xr:uid="{00000000-0005-0000-0000-00001FBA0000}"/>
    <cellStyle name="Normal 23 6" xfId="47722" xr:uid="{00000000-0005-0000-0000-000020BA0000}"/>
    <cellStyle name="Normal 23 6 2" xfId="47723" xr:uid="{00000000-0005-0000-0000-000021BA0000}"/>
    <cellStyle name="Normal 23 6_Essbase BS Tax Accounts EOY" xfId="47724" xr:uid="{00000000-0005-0000-0000-000022BA0000}"/>
    <cellStyle name="Normal 23 7" xfId="47725" xr:uid="{00000000-0005-0000-0000-000023BA0000}"/>
    <cellStyle name="Normal 23 7 2" xfId="47726" xr:uid="{00000000-0005-0000-0000-000024BA0000}"/>
    <cellStyle name="Normal 23 7 2 2" xfId="47727" xr:uid="{00000000-0005-0000-0000-000025BA0000}"/>
    <cellStyle name="Normal 23 7 2 3" xfId="47728" xr:uid="{00000000-0005-0000-0000-000026BA0000}"/>
    <cellStyle name="Normal 23 7 2_Essbase BS Tax Accounts EOY" xfId="47729" xr:uid="{00000000-0005-0000-0000-000027BA0000}"/>
    <cellStyle name="Normal 23 7 3" xfId="47730" xr:uid="{00000000-0005-0000-0000-000028BA0000}"/>
    <cellStyle name="Normal 23 7 4" xfId="47731" xr:uid="{00000000-0005-0000-0000-000029BA0000}"/>
    <cellStyle name="Normal 23 7_Essbase BS Tax Accounts EOY" xfId="47732" xr:uid="{00000000-0005-0000-0000-00002ABA0000}"/>
    <cellStyle name="Normal 23 8" xfId="47733" xr:uid="{00000000-0005-0000-0000-00002BBA0000}"/>
    <cellStyle name="Normal 23 8 2" xfId="47734" xr:uid="{00000000-0005-0000-0000-00002CBA0000}"/>
    <cellStyle name="Normal 23 8 2 2" xfId="47735" xr:uid="{00000000-0005-0000-0000-00002DBA0000}"/>
    <cellStyle name="Normal 23 8 2_Essbase BS Tax Accounts EOY" xfId="47736" xr:uid="{00000000-0005-0000-0000-00002EBA0000}"/>
    <cellStyle name="Normal 23 8 3" xfId="47737" xr:uid="{00000000-0005-0000-0000-00002FBA0000}"/>
    <cellStyle name="Normal 23 8 4" xfId="47738" xr:uid="{00000000-0005-0000-0000-000030BA0000}"/>
    <cellStyle name="Normal 23 8_Essbase BS Tax Accounts EOY" xfId="47739" xr:uid="{00000000-0005-0000-0000-000031BA0000}"/>
    <cellStyle name="Normal 23 9" xfId="47740" xr:uid="{00000000-0005-0000-0000-000032BA0000}"/>
    <cellStyle name="Normal 23_Basis Detail" xfId="47741" xr:uid="{00000000-0005-0000-0000-000033BA0000}"/>
    <cellStyle name="Normal 24" xfId="240" xr:uid="{00000000-0005-0000-0000-000034BA0000}"/>
    <cellStyle name="Normal 24 10" xfId="47742" xr:uid="{00000000-0005-0000-0000-000035BA0000}"/>
    <cellStyle name="Normal 24 10 2" xfId="47743" xr:uid="{00000000-0005-0000-0000-000036BA0000}"/>
    <cellStyle name="Normal 24 10_Essbase BS Tax Accounts EOY" xfId="47744" xr:uid="{00000000-0005-0000-0000-000037BA0000}"/>
    <cellStyle name="Normal 24 11" xfId="47745" xr:uid="{00000000-0005-0000-0000-000038BA0000}"/>
    <cellStyle name="Normal 24 11 2" xfId="47746" xr:uid="{00000000-0005-0000-0000-000039BA0000}"/>
    <cellStyle name="Normal 24 11 2 2" xfId="47747" xr:uid="{00000000-0005-0000-0000-00003ABA0000}"/>
    <cellStyle name="Normal 24 11 2 3" xfId="47748" xr:uid="{00000000-0005-0000-0000-00003BBA0000}"/>
    <cellStyle name="Normal 24 11 2_Essbase BS Tax Accounts EOY" xfId="47749" xr:uid="{00000000-0005-0000-0000-00003CBA0000}"/>
    <cellStyle name="Normal 24 11 3" xfId="47750" xr:uid="{00000000-0005-0000-0000-00003DBA0000}"/>
    <cellStyle name="Normal 24 11 4" xfId="47751" xr:uid="{00000000-0005-0000-0000-00003EBA0000}"/>
    <cellStyle name="Normal 24 11_Essbase BS Tax Accounts EOY" xfId="47752" xr:uid="{00000000-0005-0000-0000-00003FBA0000}"/>
    <cellStyle name="Normal 24 12" xfId="47753" xr:uid="{00000000-0005-0000-0000-000040BA0000}"/>
    <cellStyle name="Normal 24 12 2" xfId="47754" xr:uid="{00000000-0005-0000-0000-000041BA0000}"/>
    <cellStyle name="Normal 24 12 2 2" xfId="47755" xr:uid="{00000000-0005-0000-0000-000042BA0000}"/>
    <cellStyle name="Normal 24 12 2_Essbase BS Tax Accounts EOY" xfId="47756" xr:uid="{00000000-0005-0000-0000-000043BA0000}"/>
    <cellStyle name="Normal 24 12 3" xfId="47757" xr:uid="{00000000-0005-0000-0000-000044BA0000}"/>
    <cellStyle name="Normal 24 12 4" xfId="47758" xr:uid="{00000000-0005-0000-0000-000045BA0000}"/>
    <cellStyle name="Normal 24 12_Essbase BS Tax Accounts EOY" xfId="47759" xr:uid="{00000000-0005-0000-0000-000046BA0000}"/>
    <cellStyle name="Normal 24 13" xfId="47760" xr:uid="{00000000-0005-0000-0000-000047BA0000}"/>
    <cellStyle name="Normal 24 14" xfId="47761" xr:uid="{00000000-0005-0000-0000-000048BA0000}"/>
    <cellStyle name="Normal 24 15" xfId="47762" xr:uid="{00000000-0005-0000-0000-000049BA0000}"/>
    <cellStyle name="Normal 24 2" xfId="47763" xr:uid="{00000000-0005-0000-0000-00004ABA0000}"/>
    <cellStyle name="Normal 24 2 2" xfId="47764" xr:uid="{00000000-0005-0000-0000-00004BBA0000}"/>
    <cellStyle name="Normal 24 2 2 2" xfId="47765" xr:uid="{00000000-0005-0000-0000-00004CBA0000}"/>
    <cellStyle name="Normal 24 2 2 2 2" xfId="47766" xr:uid="{00000000-0005-0000-0000-00004DBA0000}"/>
    <cellStyle name="Normal 24 2 2 2_Essbase BS Tax Accounts EOY" xfId="47767" xr:uid="{00000000-0005-0000-0000-00004EBA0000}"/>
    <cellStyle name="Normal 24 2 2 3" xfId="47768" xr:uid="{00000000-0005-0000-0000-00004FBA0000}"/>
    <cellStyle name="Normal 24 2 2_Essbase BS Tax Accounts EOY" xfId="47769" xr:uid="{00000000-0005-0000-0000-000050BA0000}"/>
    <cellStyle name="Normal 24 2 3" xfId="47770" xr:uid="{00000000-0005-0000-0000-000051BA0000}"/>
    <cellStyle name="Normal 24 2 3 2" xfId="47771" xr:uid="{00000000-0005-0000-0000-000052BA0000}"/>
    <cellStyle name="Normal 24 2 3_Essbase BS Tax Accounts EOY" xfId="47772" xr:uid="{00000000-0005-0000-0000-000053BA0000}"/>
    <cellStyle name="Normal 24 2 4" xfId="47773" xr:uid="{00000000-0005-0000-0000-000054BA0000}"/>
    <cellStyle name="Normal 24 2 5" xfId="47774" xr:uid="{00000000-0005-0000-0000-000055BA0000}"/>
    <cellStyle name="Normal 24 2 6" xfId="47775" xr:uid="{00000000-0005-0000-0000-000056BA0000}"/>
    <cellStyle name="Normal 24 3" xfId="47776" xr:uid="{00000000-0005-0000-0000-000057BA0000}"/>
    <cellStyle name="Normal 24 3 2" xfId="47777" xr:uid="{00000000-0005-0000-0000-000058BA0000}"/>
    <cellStyle name="Normal 24 3 2 2" xfId="47778" xr:uid="{00000000-0005-0000-0000-000059BA0000}"/>
    <cellStyle name="Normal 24 3 2 2 2" xfId="47779" xr:uid="{00000000-0005-0000-0000-00005ABA0000}"/>
    <cellStyle name="Normal 24 3 2 2 2 2" xfId="47780" xr:uid="{00000000-0005-0000-0000-00005BBA0000}"/>
    <cellStyle name="Normal 24 3 2 2 2 3" xfId="47781" xr:uid="{00000000-0005-0000-0000-00005CBA0000}"/>
    <cellStyle name="Normal 24 3 2 2 2_Essbase BS Tax Accounts EOY" xfId="47782" xr:uid="{00000000-0005-0000-0000-00005DBA0000}"/>
    <cellStyle name="Normal 24 3 2 2 3" xfId="47783" xr:uid="{00000000-0005-0000-0000-00005EBA0000}"/>
    <cellStyle name="Normal 24 3 2 2 4" xfId="47784" xr:uid="{00000000-0005-0000-0000-00005FBA0000}"/>
    <cellStyle name="Normal 24 3 2 2_Essbase BS Tax Accounts EOY" xfId="47785" xr:uid="{00000000-0005-0000-0000-000060BA0000}"/>
    <cellStyle name="Normal 24 3 2 3" xfId="47786" xr:uid="{00000000-0005-0000-0000-000061BA0000}"/>
    <cellStyle name="Normal 24 3 2 3 2" xfId="47787" xr:uid="{00000000-0005-0000-0000-000062BA0000}"/>
    <cellStyle name="Normal 24 3 2 3 3" xfId="47788" xr:uid="{00000000-0005-0000-0000-000063BA0000}"/>
    <cellStyle name="Normal 24 3 2 3_Essbase BS Tax Accounts EOY" xfId="47789" xr:uid="{00000000-0005-0000-0000-000064BA0000}"/>
    <cellStyle name="Normal 24 3 2 4" xfId="47790" xr:uid="{00000000-0005-0000-0000-000065BA0000}"/>
    <cellStyle name="Normal 24 3 2 5" xfId="47791" xr:uid="{00000000-0005-0000-0000-000066BA0000}"/>
    <cellStyle name="Normal 24 3 2 6" xfId="47792" xr:uid="{00000000-0005-0000-0000-000067BA0000}"/>
    <cellStyle name="Normal 24 3 2_Essbase BS Tax Accounts EOY" xfId="47793" xr:uid="{00000000-0005-0000-0000-000068BA0000}"/>
    <cellStyle name="Normal 24 3 3" xfId="47794" xr:uid="{00000000-0005-0000-0000-000069BA0000}"/>
    <cellStyle name="Normal 24 3 3 2" xfId="47795" xr:uid="{00000000-0005-0000-0000-00006ABA0000}"/>
    <cellStyle name="Normal 24 3 3 2 2" xfId="47796" xr:uid="{00000000-0005-0000-0000-00006BBA0000}"/>
    <cellStyle name="Normal 24 3 3 2 3" xfId="47797" xr:uid="{00000000-0005-0000-0000-00006CBA0000}"/>
    <cellStyle name="Normal 24 3 3 2_Essbase BS Tax Accounts EOY" xfId="47798" xr:uid="{00000000-0005-0000-0000-00006DBA0000}"/>
    <cellStyle name="Normal 24 3 3 3" xfId="47799" xr:uid="{00000000-0005-0000-0000-00006EBA0000}"/>
    <cellStyle name="Normal 24 3 3 4" xfId="47800" xr:uid="{00000000-0005-0000-0000-00006FBA0000}"/>
    <cellStyle name="Normal 24 3 3_Essbase BS Tax Accounts EOY" xfId="47801" xr:uid="{00000000-0005-0000-0000-000070BA0000}"/>
    <cellStyle name="Normal 24 3 4" xfId="47802" xr:uid="{00000000-0005-0000-0000-000071BA0000}"/>
    <cellStyle name="Normal 24 3 4 2" xfId="47803" xr:uid="{00000000-0005-0000-0000-000072BA0000}"/>
    <cellStyle name="Normal 24 3 4 3" xfId="47804" xr:uid="{00000000-0005-0000-0000-000073BA0000}"/>
    <cellStyle name="Normal 24 3 4_Essbase BS Tax Accounts EOY" xfId="47805" xr:uid="{00000000-0005-0000-0000-000074BA0000}"/>
    <cellStyle name="Normal 24 3 5" xfId="47806" xr:uid="{00000000-0005-0000-0000-000075BA0000}"/>
    <cellStyle name="Normal 24 3 6" xfId="47807" xr:uid="{00000000-0005-0000-0000-000076BA0000}"/>
    <cellStyle name="Normal 24 3 7" xfId="47808" xr:uid="{00000000-0005-0000-0000-000077BA0000}"/>
    <cellStyle name="Normal 24 3_Essbase BS Tax Accounts EOY" xfId="47809" xr:uid="{00000000-0005-0000-0000-000078BA0000}"/>
    <cellStyle name="Normal 24 4" xfId="47810" xr:uid="{00000000-0005-0000-0000-000079BA0000}"/>
    <cellStyle name="Normal 24 4 2" xfId="47811" xr:uid="{00000000-0005-0000-0000-00007ABA0000}"/>
    <cellStyle name="Normal 24 4 2 2" xfId="47812" xr:uid="{00000000-0005-0000-0000-00007BBA0000}"/>
    <cellStyle name="Normal 24 4 2 2 2" xfId="47813" xr:uid="{00000000-0005-0000-0000-00007CBA0000}"/>
    <cellStyle name="Normal 24 4 2 2 3" xfId="47814" xr:uid="{00000000-0005-0000-0000-00007DBA0000}"/>
    <cellStyle name="Normal 24 4 2 2_Essbase BS Tax Accounts EOY" xfId="47815" xr:uid="{00000000-0005-0000-0000-00007EBA0000}"/>
    <cellStyle name="Normal 24 4 2 3" xfId="47816" xr:uid="{00000000-0005-0000-0000-00007FBA0000}"/>
    <cellStyle name="Normal 24 4 2 4" xfId="47817" xr:uid="{00000000-0005-0000-0000-000080BA0000}"/>
    <cellStyle name="Normal 24 4 2_Essbase BS Tax Accounts EOY" xfId="47818" xr:uid="{00000000-0005-0000-0000-000081BA0000}"/>
    <cellStyle name="Normal 24 4 3" xfId="47819" xr:uid="{00000000-0005-0000-0000-000082BA0000}"/>
    <cellStyle name="Normal 24 4 3 2" xfId="47820" xr:uid="{00000000-0005-0000-0000-000083BA0000}"/>
    <cellStyle name="Normal 24 4 3 3" xfId="47821" xr:uid="{00000000-0005-0000-0000-000084BA0000}"/>
    <cellStyle name="Normal 24 4 3_Essbase BS Tax Accounts EOY" xfId="47822" xr:uid="{00000000-0005-0000-0000-000085BA0000}"/>
    <cellStyle name="Normal 24 4 4" xfId="47823" xr:uid="{00000000-0005-0000-0000-000086BA0000}"/>
    <cellStyle name="Normal 24 4 5" xfId="47824" xr:uid="{00000000-0005-0000-0000-000087BA0000}"/>
    <cellStyle name="Normal 24 4 6" xfId="47825" xr:uid="{00000000-0005-0000-0000-000088BA0000}"/>
    <cellStyle name="Normal 24 4_Essbase BS Tax Accounts EOY" xfId="47826" xr:uid="{00000000-0005-0000-0000-000089BA0000}"/>
    <cellStyle name="Normal 24 5" xfId="47827" xr:uid="{00000000-0005-0000-0000-00008ABA0000}"/>
    <cellStyle name="Normal 24 5 2" xfId="47828" xr:uid="{00000000-0005-0000-0000-00008BBA0000}"/>
    <cellStyle name="Normal 24 5_Essbase BS Tax Accounts EOY" xfId="47829" xr:uid="{00000000-0005-0000-0000-00008CBA0000}"/>
    <cellStyle name="Normal 24 6" xfId="47830" xr:uid="{00000000-0005-0000-0000-00008DBA0000}"/>
    <cellStyle name="Normal 24 6 2" xfId="47831" xr:uid="{00000000-0005-0000-0000-00008EBA0000}"/>
    <cellStyle name="Normal 24 6_Essbase BS Tax Accounts EOY" xfId="47832" xr:uid="{00000000-0005-0000-0000-00008FBA0000}"/>
    <cellStyle name="Normal 24 7" xfId="47833" xr:uid="{00000000-0005-0000-0000-000090BA0000}"/>
    <cellStyle name="Normal 24 7 2" xfId="47834" xr:uid="{00000000-0005-0000-0000-000091BA0000}"/>
    <cellStyle name="Normal 24 7_Essbase BS Tax Accounts EOY" xfId="47835" xr:uid="{00000000-0005-0000-0000-000092BA0000}"/>
    <cellStyle name="Normal 24 8" xfId="47836" xr:uid="{00000000-0005-0000-0000-000093BA0000}"/>
    <cellStyle name="Normal 24 8 2" xfId="47837" xr:uid="{00000000-0005-0000-0000-000094BA0000}"/>
    <cellStyle name="Normal 24 8_Essbase BS Tax Accounts EOY" xfId="47838" xr:uid="{00000000-0005-0000-0000-000095BA0000}"/>
    <cellStyle name="Normal 24 9" xfId="47839" xr:uid="{00000000-0005-0000-0000-000096BA0000}"/>
    <cellStyle name="Normal 24 9 2" xfId="47840" xr:uid="{00000000-0005-0000-0000-000097BA0000}"/>
    <cellStyle name="Normal 24 9_Essbase BS Tax Accounts EOY" xfId="47841" xr:uid="{00000000-0005-0000-0000-000098BA0000}"/>
    <cellStyle name="Normal 24_Basis Detail" xfId="47842" xr:uid="{00000000-0005-0000-0000-000099BA0000}"/>
    <cellStyle name="Normal 25" xfId="241" xr:uid="{00000000-0005-0000-0000-00009ABA0000}"/>
    <cellStyle name="Normal 25 10" xfId="47843" xr:uid="{00000000-0005-0000-0000-00009BBA0000}"/>
    <cellStyle name="Normal 25 10 2" xfId="47844" xr:uid="{00000000-0005-0000-0000-00009CBA0000}"/>
    <cellStyle name="Normal 25 10_Essbase BS Tax Accounts EOY" xfId="47845" xr:uid="{00000000-0005-0000-0000-00009DBA0000}"/>
    <cellStyle name="Normal 25 11" xfId="47846" xr:uid="{00000000-0005-0000-0000-00009EBA0000}"/>
    <cellStyle name="Normal 25 11 2" xfId="47847" xr:uid="{00000000-0005-0000-0000-00009FBA0000}"/>
    <cellStyle name="Normal 25 11 2 2" xfId="47848" xr:uid="{00000000-0005-0000-0000-0000A0BA0000}"/>
    <cellStyle name="Normal 25 11 2 3" xfId="47849" xr:uid="{00000000-0005-0000-0000-0000A1BA0000}"/>
    <cellStyle name="Normal 25 11 2_Essbase BS Tax Accounts EOY" xfId="47850" xr:uid="{00000000-0005-0000-0000-0000A2BA0000}"/>
    <cellStyle name="Normal 25 11 3" xfId="47851" xr:uid="{00000000-0005-0000-0000-0000A3BA0000}"/>
    <cellStyle name="Normal 25 11 4" xfId="47852" xr:uid="{00000000-0005-0000-0000-0000A4BA0000}"/>
    <cellStyle name="Normal 25 11_Essbase BS Tax Accounts EOY" xfId="47853" xr:uid="{00000000-0005-0000-0000-0000A5BA0000}"/>
    <cellStyle name="Normal 25 12" xfId="47854" xr:uid="{00000000-0005-0000-0000-0000A6BA0000}"/>
    <cellStyle name="Normal 25 12 2" xfId="47855" xr:uid="{00000000-0005-0000-0000-0000A7BA0000}"/>
    <cellStyle name="Normal 25 12 2 2" xfId="47856" xr:uid="{00000000-0005-0000-0000-0000A8BA0000}"/>
    <cellStyle name="Normal 25 12 2_Essbase BS Tax Accounts EOY" xfId="47857" xr:uid="{00000000-0005-0000-0000-0000A9BA0000}"/>
    <cellStyle name="Normal 25 12 3" xfId="47858" xr:uid="{00000000-0005-0000-0000-0000AABA0000}"/>
    <cellStyle name="Normal 25 12 4" xfId="47859" xr:uid="{00000000-0005-0000-0000-0000ABBA0000}"/>
    <cellStyle name="Normal 25 12_Essbase BS Tax Accounts EOY" xfId="47860" xr:uid="{00000000-0005-0000-0000-0000ACBA0000}"/>
    <cellStyle name="Normal 25 13" xfId="47861" xr:uid="{00000000-0005-0000-0000-0000ADBA0000}"/>
    <cellStyle name="Normal 25 14" xfId="47862" xr:uid="{00000000-0005-0000-0000-0000AEBA0000}"/>
    <cellStyle name="Normal 25 15" xfId="47863" xr:uid="{00000000-0005-0000-0000-0000AFBA0000}"/>
    <cellStyle name="Normal 25 16" xfId="47864" xr:uid="{00000000-0005-0000-0000-0000B0BA0000}"/>
    <cellStyle name="Normal 25 2" xfId="47865" xr:uid="{00000000-0005-0000-0000-0000B1BA0000}"/>
    <cellStyle name="Normal 25 2 2" xfId="47866" xr:uid="{00000000-0005-0000-0000-0000B2BA0000}"/>
    <cellStyle name="Normal 25 2 2 2" xfId="47867" xr:uid="{00000000-0005-0000-0000-0000B3BA0000}"/>
    <cellStyle name="Normal 25 2 2 2 2" xfId="47868" xr:uid="{00000000-0005-0000-0000-0000B4BA0000}"/>
    <cellStyle name="Normal 25 2 2 2_Essbase BS Tax Accounts EOY" xfId="47869" xr:uid="{00000000-0005-0000-0000-0000B5BA0000}"/>
    <cellStyle name="Normal 25 2 2 3" xfId="47870" xr:uid="{00000000-0005-0000-0000-0000B6BA0000}"/>
    <cellStyle name="Normal 25 2 2_Essbase BS Tax Accounts EOY" xfId="47871" xr:uid="{00000000-0005-0000-0000-0000B7BA0000}"/>
    <cellStyle name="Normal 25 2 3" xfId="47872" xr:uid="{00000000-0005-0000-0000-0000B8BA0000}"/>
    <cellStyle name="Normal 25 2 4" xfId="47873" xr:uid="{00000000-0005-0000-0000-0000B9BA0000}"/>
    <cellStyle name="Normal 25 2 5" xfId="47874" xr:uid="{00000000-0005-0000-0000-0000BABA0000}"/>
    <cellStyle name="Normal 25 2_Essbase BS Tax Accounts EOY" xfId="47875" xr:uid="{00000000-0005-0000-0000-0000BBBA0000}"/>
    <cellStyle name="Normal 25 3" xfId="47876" xr:uid="{00000000-0005-0000-0000-0000BCBA0000}"/>
    <cellStyle name="Normal 25 3 2" xfId="47877" xr:uid="{00000000-0005-0000-0000-0000BDBA0000}"/>
    <cellStyle name="Normal 25 3 2 2" xfId="47878" xr:uid="{00000000-0005-0000-0000-0000BEBA0000}"/>
    <cellStyle name="Normal 25 3 2 2 2" xfId="47879" xr:uid="{00000000-0005-0000-0000-0000BFBA0000}"/>
    <cellStyle name="Normal 25 3 2 2 2 2" xfId="47880" xr:uid="{00000000-0005-0000-0000-0000C0BA0000}"/>
    <cellStyle name="Normal 25 3 2 2 2 3" xfId="47881" xr:uid="{00000000-0005-0000-0000-0000C1BA0000}"/>
    <cellStyle name="Normal 25 3 2 2 2_Essbase BS Tax Accounts EOY" xfId="47882" xr:uid="{00000000-0005-0000-0000-0000C2BA0000}"/>
    <cellStyle name="Normal 25 3 2 2 3" xfId="47883" xr:uid="{00000000-0005-0000-0000-0000C3BA0000}"/>
    <cellStyle name="Normal 25 3 2 2 4" xfId="47884" xr:uid="{00000000-0005-0000-0000-0000C4BA0000}"/>
    <cellStyle name="Normal 25 3 2 2_Essbase BS Tax Accounts EOY" xfId="47885" xr:uid="{00000000-0005-0000-0000-0000C5BA0000}"/>
    <cellStyle name="Normal 25 3 2 3" xfId="47886" xr:uid="{00000000-0005-0000-0000-0000C6BA0000}"/>
    <cellStyle name="Normal 25 3 2 3 2" xfId="47887" xr:uid="{00000000-0005-0000-0000-0000C7BA0000}"/>
    <cellStyle name="Normal 25 3 2 3 3" xfId="47888" xr:uid="{00000000-0005-0000-0000-0000C8BA0000}"/>
    <cellStyle name="Normal 25 3 2 3_Essbase BS Tax Accounts EOY" xfId="47889" xr:uid="{00000000-0005-0000-0000-0000C9BA0000}"/>
    <cellStyle name="Normal 25 3 2 4" xfId="47890" xr:uid="{00000000-0005-0000-0000-0000CABA0000}"/>
    <cellStyle name="Normal 25 3 2 5" xfId="47891" xr:uid="{00000000-0005-0000-0000-0000CBBA0000}"/>
    <cellStyle name="Normal 25 3 2 6" xfId="47892" xr:uid="{00000000-0005-0000-0000-0000CCBA0000}"/>
    <cellStyle name="Normal 25 3 2_Essbase BS Tax Accounts EOY" xfId="47893" xr:uid="{00000000-0005-0000-0000-0000CDBA0000}"/>
    <cellStyle name="Normal 25 3 3" xfId="47894" xr:uid="{00000000-0005-0000-0000-0000CEBA0000}"/>
    <cellStyle name="Normal 25 3 3 2" xfId="47895" xr:uid="{00000000-0005-0000-0000-0000CFBA0000}"/>
    <cellStyle name="Normal 25 3 3 2 2" xfId="47896" xr:uid="{00000000-0005-0000-0000-0000D0BA0000}"/>
    <cellStyle name="Normal 25 3 3 2 3" xfId="47897" xr:uid="{00000000-0005-0000-0000-0000D1BA0000}"/>
    <cellStyle name="Normal 25 3 3 2_Essbase BS Tax Accounts EOY" xfId="47898" xr:uid="{00000000-0005-0000-0000-0000D2BA0000}"/>
    <cellStyle name="Normal 25 3 3 3" xfId="47899" xr:uid="{00000000-0005-0000-0000-0000D3BA0000}"/>
    <cellStyle name="Normal 25 3 3 4" xfId="47900" xr:uid="{00000000-0005-0000-0000-0000D4BA0000}"/>
    <cellStyle name="Normal 25 3 3_Essbase BS Tax Accounts EOY" xfId="47901" xr:uid="{00000000-0005-0000-0000-0000D5BA0000}"/>
    <cellStyle name="Normal 25 3 4" xfId="47902" xr:uid="{00000000-0005-0000-0000-0000D6BA0000}"/>
    <cellStyle name="Normal 25 3 4 2" xfId="47903" xr:uid="{00000000-0005-0000-0000-0000D7BA0000}"/>
    <cellStyle name="Normal 25 3 4 3" xfId="47904" xr:uid="{00000000-0005-0000-0000-0000D8BA0000}"/>
    <cellStyle name="Normal 25 3 4_Essbase BS Tax Accounts EOY" xfId="47905" xr:uid="{00000000-0005-0000-0000-0000D9BA0000}"/>
    <cellStyle name="Normal 25 3 5" xfId="47906" xr:uid="{00000000-0005-0000-0000-0000DABA0000}"/>
    <cellStyle name="Normal 25 3 6" xfId="47907" xr:uid="{00000000-0005-0000-0000-0000DBBA0000}"/>
    <cellStyle name="Normal 25 3 7" xfId="47908" xr:uid="{00000000-0005-0000-0000-0000DCBA0000}"/>
    <cellStyle name="Normal 25 3 8" xfId="47909" xr:uid="{00000000-0005-0000-0000-0000DDBA0000}"/>
    <cellStyle name="Normal 25 3_Essbase BS Tax Accounts EOY" xfId="47910" xr:uid="{00000000-0005-0000-0000-0000DEBA0000}"/>
    <cellStyle name="Normal 25 4" xfId="47911" xr:uid="{00000000-0005-0000-0000-0000DFBA0000}"/>
    <cellStyle name="Normal 25 4 2" xfId="47912" xr:uid="{00000000-0005-0000-0000-0000E0BA0000}"/>
    <cellStyle name="Normal 25 4 2 2" xfId="47913" xr:uid="{00000000-0005-0000-0000-0000E1BA0000}"/>
    <cellStyle name="Normal 25 4 2 2 2" xfId="47914" xr:uid="{00000000-0005-0000-0000-0000E2BA0000}"/>
    <cellStyle name="Normal 25 4 2 2 3" xfId="47915" xr:uid="{00000000-0005-0000-0000-0000E3BA0000}"/>
    <cellStyle name="Normal 25 4 2 2_Essbase BS Tax Accounts EOY" xfId="47916" xr:uid="{00000000-0005-0000-0000-0000E4BA0000}"/>
    <cellStyle name="Normal 25 4 2 3" xfId="47917" xr:uid="{00000000-0005-0000-0000-0000E5BA0000}"/>
    <cellStyle name="Normal 25 4 2 4" xfId="47918" xr:uid="{00000000-0005-0000-0000-0000E6BA0000}"/>
    <cellStyle name="Normal 25 4 2 5" xfId="47919" xr:uid="{00000000-0005-0000-0000-0000E7BA0000}"/>
    <cellStyle name="Normal 25 4 2_Essbase BS Tax Accounts EOY" xfId="47920" xr:uid="{00000000-0005-0000-0000-0000E8BA0000}"/>
    <cellStyle name="Normal 25 4 3" xfId="47921" xr:uid="{00000000-0005-0000-0000-0000E9BA0000}"/>
    <cellStyle name="Normal 25 4 3 2" xfId="47922" xr:uid="{00000000-0005-0000-0000-0000EABA0000}"/>
    <cellStyle name="Normal 25 4 3 3" xfId="47923" xr:uid="{00000000-0005-0000-0000-0000EBBA0000}"/>
    <cellStyle name="Normal 25 4 3_Essbase BS Tax Accounts EOY" xfId="47924" xr:uid="{00000000-0005-0000-0000-0000ECBA0000}"/>
    <cellStyle name="Normal 25 4 4" xfId="47925" xr:uid="{00000000-0005-0000-0000-0000EDBA0000}"/>
    <cellStyle name="Normal 25 4 5" xfId="47926" xr:uid="{00000000-0005-0000-0000-0000EEBA0000}"/>
    <cellStyle name="Normal 25 4 6" xfId="47927" xr:uid="{00000000-0005-0000-0000-0000EFBA0000}"/>
    <cellStyle name="Normal 25 4_Essbase BS Tax Accounts EOY" xfId="47928" xr:uid="{00000000-0005-0000-0000-0000F0BA0000}"/>
    <cellStyle name="Normal 25 5" xfId="47929" xr:uid="{00000000-0005-0000-0000-0000F1BA0000}"/>
    <cellStyle name="Normal 25 5 2" xfId="47930" xr:uid="{00000000-0005-0000-0000-0000F2BA0000}"/>
    <cellStyle name="Normal 25 5_Essbase BS Tax Accounts EOY" xfId="47931" xr:uid="{00000000-0005-0000-0000-0000F3BA0000}"/>
    <cellStyle name="Normal 25 6" xfId="47932" xr:uid="{00000000-0005-0000-0000-0000F4BA0000}"/>
    <cellStyle name="Normal 25 6 2" xfId="47933" xr:uid="{00000000-0005-0000-0000-0000F5BA0000}"/>
    <cellStyle name="Normal 25 6_Essbase BS Tax Accounts EOY" xfId="47934" xr:uid="{00000000-0005-0000-0000-0000F6BA0000}"/>
    <cellStyle name="Normal 25 7" xfId="47935" xr:uid="{00000000-0005-0000-0000-0000F7BA0000}"/>
    <cellStyle name="Normal 25 7 2" xfId="47936" xr:uid="{00000000-0005-0000-0000-0000F8BA0000}"/>
    <cellStyle name="Normal 25 7_Essbase BS Tax Accounts EOY" xfId="47937" xr:uid="{00000000-0005-0000-0000-0000F9BA0000}"/>
    <cellStyle name="Normal 25 8" xfId="47938" xr:uid="{00000000-0005-0000-0000-0000FABA0000}"/>
    <cellStyle name="Normal 25 8 2" xfId="47939" xr:uid="{00000000-0005-0000-0000-0000FBBA0000}"/>
    <cellStyle name="Normal 25 8_Essbase BS Tax Accounts EOY" xfId="47940" xr:uid="{00000000-0005-0000-0000-0000FCBA0000}"/>
    <cellStyle name="Normal 25 9" xfId="47941" xr:uid="{00000000-0005-0000-0000-0000FDBA0000}"/>
    <cellStyle name="Normal 25 9 2" xfId="47942" xr:uid="{00000000-0005-0000-0000-0000FEBA0000}"/>
    <cellStyle name="Normal 25 9_Essbase BS Tax Accounts EOY" xfId="47943" xr:uid="{00000000-0005-0000-0000-0000FFBA0000}"/>
    <cellStyle name="Normal 25_Basis Detail" xfId="47944" xr:uid="{00000000-0005-0000-0000-000000BB0000}"/>
    <cellStyle name="Normal 26" xfId="242" xr:uid="{00000000-0005-0000-0000-000001BB0000}"/>
    <cellStyle name="Normal 26 10" xfId="47945" xr:uid="{00000000-0005-0000-0000-000002BB0000}"/>
    <cellStyle name="Normal 26 10 2" xfId="47946" xr:uid="{00000000-0005-0000-0000-000003BB0000}"/>
    <cellStyle name="Normal 26 10_Essbase BS Tax Accounts EOY" xfId="47947" xr:uid="{00000000-0005-0000-0000-000004BB0000}"/>
    <cellStyle name="Normal 26 11" xfId="47948" xr:uid="{00000000-0005-0000-0000-000005BB0000}"/>
    <cellStyle name="Normal 26 11 2" xfId="47949" xr:uid="{00000000-0005-0000-0000-000006BB0000}"/>
    <cellStyle name="Normal 26 11 2 2" xfId="47950" xr:uid="{00000000-0005-0000-0000-000007BB0000}"/>
    <cellStyle name="Normal 26 11 2 3" xfId="47951" xr:uid="{00000000-0005-0000-0000-000008BB0000}"/>
    <cellStyle name="Normal 26 11 2_Essbase BS Tax Accounts EOY" xfId="47952" xr:uid="{00000000-0005-0000-0000-000009BB0000}"/>
    <cellStyle name="Normal 26 11 3" xfId="47953" xr:uid="{00000000-0005-0000-0000-00000ABB0000}"/>
    <cellStyle name="Normal 26 11 4" xfId="47954" xr:uid="{00000000-0005-0000-0000-00000BBB0000}"/>
    <cellStyle name="Normal 26 11_Essbase BS Tax Accounts EOY" xfId="47955" xr:uid="{00000000-0005-0000-0000-00000CBB0000}"/>
    <cellStyle name="Normal 26 12" xfId="47956" xr:uid="{00000000-0005-0000-0000-00000DBB0000}"/>
    <cellStyle name="Normal 26 12 2" xfId="47957" xr:uid="{00000000-0005-0000-0000-00000EBB0000}"/>
    <cellStyle name="Normal 26 12 2 2" xfId="47958" xr:uid="{00000000-0005-0000-0000-00000FBB0000}"/>
    <cellStyle name="Normal 26 12 2_Essbase BS Tax Accounts EOY" xfId="47959" xr:uid="{00000000-0005-0000-0000-000010BB0000}"/>
    <cellStyle name="Normal 26 12 3" xfId="47960" xr:uid="{00000000-0005-0000-0000-000011BB0000}"/>
    <cellStyle name="Normal 26 12 4" xfId="47961" xr:uid="{00000000-0005-0000-0000-000012BB0000}"/>
    <cellStyle name="Normal 26 12_Essbase BS Tax Accounts EOY" xfId="47962" xr:uid="{00000000-0005-0000-0000-000013BB0000}"/>
    <cellStyle name="Normal 26 13" xfId="47963" xr:uid="{00000000-0005-0000-0000-000014BB0000}"/>
    <cellStyle name="Normal 26 14" xfId="47964" xr:uid="{00000000-0005-0000-0000-000015BB0000}"/>
    <cellStyle name="Normal 26 15" xfId="47965" xr:uid="{00000000-0005-0000-0000-000016BB0000}"/>
    <cellStyle name="Normal 26 16" xfId="47966" xr:uid="{00000000-0005-0000-0000-000017BB0000}"/>
    <cellStyle name="Normal 26 2" xfId="47967" xr:uid="{00000000-0005-0000-0000-000018BB0000}"/>
    <cellStyle name="Normal 26 2 2" xfId="47968" xr:uid="{00000000-0005-0000-0000-000019BB0000}"/>
    <cellStyle name="Normal 26 2 2 2" xfId="47969" xr:uid="{00000000-0005-0000-0000-00001ABB0000}"/>
    <cellStyle name="Normal 26 2 2 2 2" xfId="47970" xr:uid="{00000000-0005-0000-0000-00001BBB0000}"/>
    <cellStyle name="Normal 26 2 2 2_Essbase BS Tax Accounts EOY" xfId="47971" xr:uid="{00000000-0005-0000-0000-00001CBB0000}"/>
    <cellStyle name="Normal 26 2 2 3" xfId="47972" xr:uid="{00000000-0005-0000-0000-00001DBB0000}"/>
    <cellStyle name="Normal 26 2 2_Essbase BS Tax Accounts EOY" xfId="47973" xr:uid="{00000000-0005-0000-0000-00001EBB0000}"/>
    <cellStyle name="Normal 26 2 3" xfId="47974" xr:uid="{00000000-0005-0000-0000-00001FBB0000}"/>
    <cellStyle name="Normal 26 2 4" xfId="47975" xr:uid="{00000000-0005-0000-0000-000020BB0000}"/>
    <cellStyle name="Normal 26 2 5" xfId="47976" xr:uid="{00000000-0005-0000-0000-000021BB0000}"/>
    <cellStyle name="Normal 26 2_Essbase BS Tax Accounts EOY" xfId="47977" xr:uid="{00000000-0005-0000-0000-000022BB0000}"/>
    <cellStyle name="Normal 26 3" xfId="47978" xr:uid="{00000000-0005-0000-0000-000023BB0000}"/>
    <cellStyle name="Normal 26 3 2" xfId="47979" xr:uid="{00000000-0005-0000-0000-000024BB0000}"/>
    <cellStyle name="Normal 26 3 2 2" xfId="47980" xr:uid="{00000000-0005-0000-0000-000025BB0000}"/>
    <cellStyle name="Normal 26 3 2 2 2" xfId="47981" xr:uid="{00000000-0005-0000-0000-000026BB0000}"/>
    <cellStyle name="Normal 26 3 2 2 2 2" xfId="47982" xr:uid="{00000000-0005-0000-0000-000027BB0000}"/>
    <cellStyle name="Normal 26 3 2 2 2 3" xfId="47983" xr:uid="{00000000-0005-0000-0000-000028BB0000}"/>
    <cellStyle name="Normal 26 3 2 2 2_Essbase BS Tax Accounts EOY" xfId="47984" xr:uid="{00000000-0005-0000-0000-000029BB0000}"/>
    <cellStyle name="Normal 26 3 2 2 3" xfId="47985" xr:uid="{00000000-0005-0000-0000-00002ABB0000}"/>
    <cellStyle name="Normal 26 3 2 2 4" xfId="47986" xr:uid="{00000000-0005-0000-0000-00002BBB0000}"/>
    <cellStyle name="Normal 26 3 2 2_Essbase BS Tax Accounts EOY" xfId="47987" xr:uid="{00000000-0005-0000-0000-00002CBB0000}"/>
    <cellStyle name="Normal 26 3 2 3" xfId="47988" xr:uid="{00000000-0005-0000-0000-00002DBB0000}"/>
    <cellStyle name="Normal 26 3 2 3 2" xfId="47989" xr:uid="{00000000-0005-0000-0000-00002EBB0000}"/>
    <cellStyle name="Normal 26 3 2 3 3" xfId="47990" xr:uid="{00000000-0005-0000-0000-00002FBB0000}"/>
    <cellStyle name="Normal 26 3 2 3_Essbase BS Tax Accounts EOY" xfId="47991" xr:uid="{00000000-0005-0000-0000-000030BB0000}"/>
    <cellStyle name="Normal 26 3 2 4" xfId="47992" xr:uid="{00000000-0005-0000-0000-000031BB0000}"/>
    <cellStyle name="Normal 26 3 2 5" xfId="47993" xr:uid="{00000000-0005-0000-0000-000032BB0000}"/>
    <cellStyle name="Normal 26 3 2 6" xfId="47994" xr:uid="{00000000-0005-0000-0000-000033BB0000}"/>
    <cellStyle name="Normal 26 3 2_Essbase BS Tax Accounts EOY" xfId="47995" xr:uid="{00000000-0005-0000-0000-000034BB0000}"/>
    <cellStyle name="Normal 26 3 3" xfId="47996" xr:uid="{00000000-0005-0000-0000-000035BB0000}"/>
    <cellStyle name="Normal 26 3 3 2" xfId="47997" xr:uid="{00000000-0005-0000-0000-000036BB0000}"/>
    <cellStyle name="Normal 26 3 3 2 2" xfId="47998" xr:uid="{00000000-0005-0000-0000-000037BB0000}"/>
    <cellStyle name="Normal 26 3 3 2 3" xfId="47999" xr:uid="{00000000-0005-0000-0000-000038BB0000}"/>
    <cellStyle name="Normal 26 3 3 2_Essbase BS Tax Accounts EOY" xfId="48000" xr:uid="{00000000-0005-0000-0000-000039BB0000}"/>
    <cellStyle name="Normal 26 3 3 3" xfId="48001" xr:uid="{00000000-0005-0000-0000-00003ABB0000}"/>
    <cellStyle name="Normal 26 3 3 4" xfId="48002" xr:uid="{00000000-0005-0000-0000-00003BBB0000}"/>
    <cellStyle name="Normal 26 3 3_Essbase BS Tax Accounts EOY" xfId="48003" xr:uid="{00000000-0005-0000-0000-00003CBB0000}"/>
    <cellStyle name="Normal 26 3 4" xfId="48004" xr:uid="{00000000-0005-0000-0000-00003DBB0000}"/>
    <cellStyle name="Normal 26 3 4 2" xfId="48005" xr:uid="{00000000-0005-0000-0000-00003EBB0000}"/>
    <cellStyle name="Normal 26 3 4 3" xfId="48006" xr:uid="{00000000-0005-0000-0000-00003FBB0000}"/>
    <cellStyle name="Normal 26 3 4_Essbase BS Tax Accounts EOY" xfId="48007" xr:uid="{00000000-0005-0000-0000-000040BB0000}"/>
    <cellStyle name="Normal 26 3 5" xfId="48008" xr:uid="{00000000-0005-0000-0000-000041BB0000}"/>
    <cellStyle name="Normal 26 3 6" xfId="48009" xr:uid="{00000000-0005-0000-0000-000042BB0000}"/>
    <cellStyle name="Normal 26 3 7" xfId="48010" xr:uid="{00000000-0005-0000-0000-000043BB0000}"/>
    <cellStyle name="Normal 26 3 8" xfId="48011" xr:uid="{00000000-0005-0000-0000-000044BB0000}"/>
    <cellStyle name="Normal 26 3_Essbase BS Tax Accounts EOY" xfId="48012" xr:uid="{00000000-0005-0000-0000-000045BB0000}"/>
    <cellStyle name="Normal 26 4" xfId="48013" xr:uid="{00000000-0005-0000-0000-000046BB0000}"/>
    <cellStyle name="Normal 26 4 2" xfId="48014" xr:uid="{00000000-0005-0000-0000-000047BB0000}"/>
    <cellStyle name="Normal 26 4 2 2" xfId="48015" xr:uid="{00000000-0005-0000-0000-000048BB0000}"/>
    <cellStyle name="Normal 26 4 2 2 2" xfId="48016" xr:uid="{00000000-0005-0000-0000-000049BB0000}"/>
    <cellStyle name="Normal 26 4 2 2 3" xfId="48017" xr:uid="{00000000-0005-0000-0000-00004ABB0000}"/>
    <cellStyle name="Normal 26 4 2 2_Essbase BS Tax Accounts EOY" xfId="48018" xr:uid="{00000000-0005-0000-0000-00004BBB0000}"/>
    <cellStyle name="Normal 26 4 2 3" xfId="48019" xr:uid="{00000000-0005-0000-0000-00004CBB0000}"/>
    <cellStyle name="Normal 26 4 2 4" xfId="48020" xr:uid="{00000000-0005-0000-0000-00004DBB0000}"/>
    <cellStyle name="Normal 26 4 2 5" xfId="48021" xr:uid="{00000000-0005-0000-0000-00004EBB0000}"/>
    <cellStyle name="Normal 26 4 2_Essbase BS Tax Accounts EOY" xfId="48022" xr:uid="{00000000-0005-0000-0000-00004FBB0000}"/>
    <cellStyle name="Normal 26 4 3" xfId="48023" xr:uid="{00000000-0005-0000-0000-000050BB0000}"/>
    <cellStyle name="Normal 26 4 3 2" xfId="48024" xr:uid="{00000000-0005-0000-0000-000051BB0000}"/>
    <cellStyle name="Normal 26 4 3 3" xfId="48025" xr:uid="{00000000-0005-0000-0000-000052BB0000}"/>
    <cellStyle name="Normal 26 4 3_Essbase BS Tax Accounts EOY" xfId="48026" xr:uid="{00000000-0005-0000-0000-000053BB0000}"/>
    <cellStyle name="Normal 26 4 4" xfId="48027" xr:uid="{00000000-0005-0000-0000-000054BB0000}"/>
    <cellStyle name="Normal 26 4 5" xfId="48028" xr:uid="{00000000-0005-0000-0000-000055BB0000}"/>
    <cellStyle name="Normal 26 4 6" xfId="48029" xr:uid="{00000000-0005-0000-0000-000056BB0000}"/>
    <cellStyle name="Normal 26 4_Essbase BS Tax Accounts EOY" xfId="48030" xr:uid="{00000000-0005-0000-0000-000057BB0000}"/>
    <cellStyle name="Normal 26 5" xfId="48031" xr:uid="{00000000-0005-0000-0000-000058BB0000}"/>
    <cellStyle name="Normal 26 5 2" xfId="48032" xr:uid="{00000000-0005-0000-0000-000059BB0000}"/>
    <cellStyle name="Normal 26 5_Essbase BS Tax Accounts EOY" xfId="48033" xr:uid="{00000000-0005-0000-0000-00005ABB0000}"/>
    <cellStyle name="Normal 26 6" xfId="48034" xr:uid="{00000000-0005-0000-0000-00005BBB0000}"/>
    <cellStyle name="Normal 26 6 2" xfId="48035" xr:uid="{00000000-0005-0000-0000-00005CBB0000}"/>
    <cellStyle name="Normal 26 6_Essbase BS Tax Accounts EOY" xfId="48036" xr:uid="{00000000-0005-0000-0000-00005DBB0000}"/>
    <cellStyle name="Normal 26 7" xfId="48037" xr:uid="{00000000-0005-0000-0000-00005EBB0000}"/>
    <cellStyle name="Normal 26 7 2" xfId="48038" xr:uid="{00000000-0005-0000-0000-00005FBB0000}"/>
    <cellStyle name="Normal 26 7_Essbase BS Tax Accounts EOY" xfId="48039" xr:uid="{00000000-0005-0000-0000-000060BB0000}"/>
    <cellStyle name="Normal 26 8" xfId="48040" xr:uid="{00000000-0005-0000-0000-000061BB0000}"/>
    <cellStyle name="Normal 26 8 2" xfId="48041" xr:uid="{00000000-0005-0000-0000-000062BB0000}"/>
    <cellStyle name="Normal 26 8_Essbase BS Tax Accounts EOY" xfId="48042" xr:uid="{00000000-0005-0000-0000-000063BB0000}"/>
    <cellStyle name="Normal 26 9" xfId="48043" xr:uid="{00000000-0005-0000-0000-000064BB0000}"/>
    <cellStyle name="Normal 26 9 2" xfId="48044" xr:uid="{00000000-0005-0000-0000-000065BB0000}"/>
    <cellStyle name="Normal 26 9_Essbase BS Tax Accounts EOY" xfId="48045" xr:uid="{00000000-0005-0000-0000-000066BB0000}"/>
    <cellStyle name="Normal 26_Basis Detail" xfId="48046" xr:uid="{00000000-0005-0000-0000-000067BB0000}"/>
    <cellStyle name="Normal 27" xfId="243" xr:uid="{00000000-0005-0000-0000-000068BB0000}"/>
    <cellStyle name="Normal 27 10" xfId="48047" xr:uid="{00000000-0005-0000-0000-000069BB0000}"/>
    <cellStyle name="Normal 27 10 2" xfId="48048" xr:uid="{00000000-0005-0000-0000-00006ABB0000}"/>
    <cellStyle name="Normal 27 10_Essbase BS Tax Accounts EOY" xfId="48049" xr:uid="{00000000-0005-0000-0000-00006BBB0000}"/>
    <cellStyle name="Normal 27 11" xfId="48050" xr:uid="{00000000-0005-0000-0000-00006CBB0000}"/>
    <cellStyle name="Normal 27 11 2" xfId="48051" xr:uid="{00000000-0005-0000-0000-00006DBB0000}"/>
    <cellStyle name="Normal 27 11 2 2" xfId="48052" xr:uid="{00000000-0005-0000-0000-00006EBB0000}"/>
    <cellStyle name="Normal 27 11 2 3" xfId="48053" xr:uid="{00000000-0005-0000-0000-00006FBB0000}"/>
    <cellStyle name="Normal 27 11 2_Essbase BS Tax Accounts EOY" xfId="48054" xr:uid="{00000000-0005-0000-0000-000070BB0000}"/>
    <cellStyle name="Normal 27 11 3" xfId="48055" xr:uid="{00000000-0005-0000-0000-000071BB0000}"/>
    <cellStyle name="Normal 27 11 4" xfId="48056" xr:uid="{00000000-0005-0000-0000-000072BB0000}"/>
    <cellStyle name="Normal 27 11_Essbase BS Tax Accounts EOY" xfId="48057" xr:uid="{00000000-0005-0000-0000-000073BB0000}"/>
    <cellStyle name="Normal 27 12" xfId="48058" xr:uid="{00000000-0005-0000-0000-000074BB0000}"/>
    <cellStyle name="Normal 27 12 2" xfId="48059" xr:uid="{00000000-0005-0000-0000-000075BB0000}"/>
    <cellStyle name="Normal 27 12 2 2" xfId="48060" xr:uid="{00000000-0005-0000-0000-000076BB0000}"/>
    <cellStyle name="Normal 27 12 2_Essbase BS Tax Accounts EOY" xfId="48061" xr:uid="{00000000-0005-0000-0000-000077BB0000}"/>
    <cellStyle name="Normal 27 12 3" xfId="48062" xr:uid="{00000000-0005-0000-0000-000078BB0000}"/>
    <cellStyle name="Normal 27 12 4" xfId="48063" xr:uid="{00000000-0005-0000-0000-000079BB0000}"/>
    <cellStyle name="Normal 27 12_Essbase BS Tax Accounts EOY" xfId="48064" xr:uid="{00000000-0005-0000-0000-00007ABB0000}"/>
    <cellStyle name="Normal 27 13" xfId="48065" xr:uid="{00000000-0005-0000-0000-00007BBB0000}"/>
    <cellStyle name="Normal 27 14" xfId="48066" xr:uid="{00000000-0005-0000-0000-00007CBB0000}"/>
    <cellStyle name="Normal 27 15" xfId="48067" xr:uid="{00000000-0005-0000-0000-00007DBB0000}"/>
    <cellStyle name="Normal 27 2" xfId="48068" xr:uid="{00000000-0005-0000-0000-00007EBB0000}"/>
    <cellStyle name="Normal 27 2 2" xfId="48069" xr:uid="{00000000-0005-0000-0000-00007FBB0000}"/>
    <cellStyle name="Normal 27 2 2 2" xfId="48070" xr:uid="{00000000-0005-0000-0000-000080BB0000}"/>
    <cellStyle name="Normal 27 2 2 2 2" xfId="48071" xr:uid="{00000000-0005-0000-0000-000081BB0000}"/>
    <cellStyle name="Normal 27 2 2 2_Essbase BS Tax Accounts EOY" xfId="48072" xr:uid="{00000000-0005-0000-0000-000082BB0000}"/>
    <cellStyle name="Normal 27 2 2 3" xfId="48073" xr:uid="{00000000-0005-0000-0000-000083BB0000}"/>
    <cellStyle name="Normal 27 2 2_Essbase BS Tax Accounts EOY" xfId="48074" xr:uid="{00000000-0005-0000-0000-000084BB0000}"/>
    <cellStyle name="Normal 27 2 3" xfId="48075" xr:uid="{00000000-0005-0000-0000-000085BB0000}"/>
    <cellStyle name="Normal 27 2 4" xfId="48076" xr:uid="{00000000-0005-0000-0000-000086BB0000}"/>
    <cellStyle name="Normal 27 2 5" xfId="48077" xr:uid="{00000000-0005-0000-0000-000087BB0000}"/>
    <cellStyle name="Normal 27 2_Essbase BS Tax Accounts EOY" xfId="48078" xr:uid="{00000000-0005-0000-0000-000088BB0000}"/>
    <cellStyle name="Normal 27 3" xfId="48079" xr:uid="{00000000-0005-0000-0000-000089BB0000}"/>
    <cellStyle name="Normal 27 3 2" xfId="48080" xr:uid="{00000000-0005-0000-0000-00008ABB0000}"/>
    <cellStyle name="Normal 27 3 2 2" xfId="48081" xr:uid="{00000000-0005-0000-0000-00008BBB0000}"/>
    <cellStyle name="Normal 27 3 2 2 2" xfId="48082" xr:uid="{00000000-0005-0000-0000-00008CBB0000}"/>
    <cellStyle name="Normal 27 3 2 2_Essbase BS Tax Accounts EOY" xfId="48083" xr:uid="{00000000-0005-0000-0000-00008DBB0000}"/>
    <cellStyle name="Normal 27 3 2 3" xfId="48084" xr:uid="{00000000-0005-0000-0000-00008EBB0000}"/>
    <cellStyle name="Normal 27 3 2_Essbase BS Tax Accounts EOY" xfId="48085" xr:uid="{00000000-0005-0000-0000-00008FBB0000}"/>
    <cellStyle name="Normal 27 3 3" xfId="48086" xr:uid="{00000000-0005-0000-0000-000090BB0000}"/>
    <cellStyle name="Normal 27 3 3 2" xfId="48087" xr:uid="{00000000-0005-0000-0000-000091BB0000}"/>
    <cellStyle name="Normal 27 3 3_Essbase BS Tax Accounts EOY" xfId="48088" xr:uid="{00000000-0005-0000-0000-000092BB0000}"/>
    <cellStyle name="Normal 27 3 4" xfId="48089" xr:uid="{00000000-0005-0000-0000-000093BB0000}"/>
    <cellStyle name="Normal 27 3 5" xfId="48090" xr:uid="{00000000-0005-0000-0000-000094BB0000}"/>
    <cellStyle name="Normal 27 3 6" xfId="48091" xr:uid="{00000000-0005-0000-0000-000095BB0000}"/>
    <cellStyle name="Normal 27 4" xfId="48092" xr:uid="{00000000-0005-0000-0000-000096BB0000}"/>
    <cellStyle name="Normal 27 4 2" xfId="48093" xr:uid="{00000000-0005-0000-0000-000097BB0000}"/>
    <cellStyle name="Normal 27 4 2 2" xfId="48094" xr:uid="{00000000-0005-0000-0000-000098BB0000}"/>
    <cellStyle name="Normal 27 4 2 2 2" xfId="48095" xr:uid="{00000000-0005-0000-0000-000099BB0000}"/>
    <cellStyle name="Normal 27 4 2 2 2 2" xfId="48096" xr:uid="{00000000-0005-0000-0000-00009ABB0000}"/>
    <cellStyle name="Normal 27 4 2 2 2 3" xfId="48097" xr:uid="{00000000-0005-0000-0000-00009BBB0000}"/>
    <cellStyle name="Normal 27 4 2 2 2_Essbase BS Tax Accounts EOY" xfId="48098" xr:uid="{00000000-0005-0000-0000-00009CBB0000}"/>
    <cellStyle name="Normal 27 4 2 2 3" xfId="48099" xr:uid="{00000000-0005-0000-0000-00009DBB0000}"/>
    <cellStyle name="Normal 27 4 2 2 4" xfId="48100" xr:uid="{00000000-0005-0000-0000-00009EBB0000}"/>
    <cellStyle name="Normal 27 4 2 2_Essbase BS Tax Accounts EOY" xfId="48101" xr:uid="{00000000-0005-0000-0000-00009FBB0000}"/>
    <cellStyle name="Normal 27 4 2 3" xfId="48102" xr:uid="{00000000-0005-0000-0000-0000A0BB0000}"/>
    <cellStyle name="Normal 27 4 2 3 2" xfId="48103" xr:uid="{00000000-0005-0000-0000-0000A1BB0000}"/>
    <cellStyle name="Normal 27 4 2 3 3" xfId="48104" xr:uid="{00000000-0005-0000-0000-0000A2BB0000}"/>
    <cellStyle name="Normal 27 4 2 3_Essbase BS Tax Accounts EOY" xfId="48105" xr:uid="{00000000-0005-0000-0000-0000A3BB0000}"/>
    <cellStyle name="Normal 27 4 2 4" xfId="48106" xr:uid="{00000000-0005-0000-0000-0000A4BB0000}"/>
    <cellStyle name="Normal 27 4 2 5" xfId="48107" xr:uid="{00000000-0005-0000-0000-0000A5BB0000}"/>
    <cellStyle name="Normal 27 4 2_Essbase BS Tax Accounts EOY" xfId="48108" xr:uid="{00000000-0005-0000-0000-0000A6BB0000}"/>
    <cellStyle name="Normal 27 4 3" xfId="48109" xr:uid="{00000000-0005-0000-0000-0000A7BB0000}"/>
    <cellStyle name="Normal 27 4 3 2" xfId="48110" xr:uid="{00000000-0005-0000-0000-0000A8BB0000}"/>
    <cellStyle name="Normal 27 4 3 2 2" xfId="48111" xr:uid="{00000000-0005-0000-0000-0000A9BB0000}"/>
    <cellStyle name="Normal 27 4 3 2 3" xfId="48112" xr:uid="{00000000-0005-0000-0000-0000AABB0000}"/>
    <cellStyle name="Normal 27 4 3 2_Essbase BS Tax Accounts EOY" xfId="48113" xr:uid="{00000000-0005-0000-0000-0000ABBB0000}"/>
    <cellStyle name="Normal 27 4 3 3" xfId="48114" xr:uid="{00000000-0005-0000-0000-0000ACBB0000}"/>
    <cellStyle name="Normal 27 4 3 4" xfId="48115" xr:uid="{00000000-0005-0000-0000-0000ADBB0000}"/>
    <cellStyle name="Normal 27 4 3_Essbase BS Tax Accounts EOY" xfId="48116" xr:uid="{00000000-0005-0000-0000-0000AEBB0000}"/>
    <cellStyle name="Normal 27 4 4" xfId="48117" xr:uid="{00000000-0005-0000-0000-0000AFBB0000}"/>
    <cellStyle name="Normal 27 4 4 2" xfId="48118" xr:uid="{00000000-0005-0000-0000-0000B0BB0000}"/>
    <cellStyle name="Normal 27 4 4 3" xfId="48119" xr:uid="{00000000-0005-0000-0000-0000B1BB0000}"/>
    <cellStyle name="Normal 27 4 4_Essbase BS Tax Accounts EOY" xfId="48120" xr:uid="{00000000-0005-0000-0000-0000B2BB0000}"/>
    <cellStyle name="Normal 27 4 5" xfId="48121" xr:uid="{00000000-0005-0000-0000-0000B3BB0000}"/>
    <cellStyle name="Normal 27 4 6" xfId="48122" xr:uid="{00000000-0005-0000-0000-0000B4BB0000}"/>
    <cellStyle name="Normal 27 4 7" xfId="48123" xr:uid="{00000000-0005-0000-0000-0000B5BB0000}"/>
    <cellStyle name="Normal 27 4_Essbase BS Tax Accounts EOY" xfId="48124" xr:uid="{00000000-0005-0000-0000-0000B6BB0000}"/>
    <cellStyle name="Normal 27 5" xfId="48125" xr:uid="{00000000-0005-0000-0000-0000B7BB0000}"/>
    <cellStyle name="Normal 27 5 2" xfId="48126" xr:uid="{00000000-0005-0000-0000-0000B8BB0000}"/>
    <cellStyle name="Normal 27 5 2 2" xfId="48127" xr:uid="{00000000-0005-0000-0000-0000B9BB0000}"/>
    <cellStyle name="Normal 27 5 2 2 2" xfId="48128" xr:uid="{00000000-0005-0000-0000-0000BABB0000}"/>
    <cellStyle name="Normal 27 5 2 2 3" xfId="48129" xr:uid="{00000000-0005-0000-0000-0000BBBB0000}"/>
    <cellStyle name="Normal 27 5 2 2_Essbase BS Tax Accounts EOY" xfId="48130" xr:uid="{00000000-0005-0000-0000-0000BCBB0000}"/>
    <cellStyle name="Normal 27 5 2 3" xfId="48131" xr:uid="{00000000-0005-0000-0000-0000BDBB0000}"/>
    <cellStyle name="Normal 27 5 2 4" xfId="48132" xr:uid="{00000000-0005-0000-0000-0000BEBB0000}"/>
    <cellStyle name="Normal 27 5 2_Essbase BS Tax Accounts EOY" xfId="48133" xr:uid="{00000000-0005-0000-0000-0000BFBB0000}"/>
    <cellStyle name="Normal 27 5 3" xfId="48134" xr:uid="{00000000-0005-0000-0000-0000C0BB0000}"/>
    <cellStyle name="Normal 27 5 3 2" xfId="48135" xr:uid="{00000000-0005-0000-0000-0000C1BB0000}"/>
    <cellStyle name="Normal 27 5 3 3" xfId="48136" xr:uid="{00000000-0005-0000-0000-0000C2BB0000}"/>
    <cellStyle name="Normal 27 5 3_Essbase BS Tax Accounts EOY" xfId="48137" xr:uid="{00000000-0005-0000-0000-0000C3BB0000}"/>
    <cellStyle name="Normal 27 5 4" xfId="48138" xr:uid="{00000000-0005-0000-0000-0000C4BB0000}"/>
    <cellStyle name="Normal 27 5 5" xfId="48139" xr:uid="{00000000-0005-0000-0000-0000C5BB0000}"/>
    <cellStyle name="Normal 27 5_Essbase BS Tax Accounts EOY" xfId="48140" xr:uid="{00000000-0005-0000-0000-0000C6BB0000}"/>
    <cellStyle name="Normal 27 6" xfId="48141" xr:uid="{00000000-0005-0000-0000-0000C7BB0000}"/>
    <cellStyle name="Normal 27 6 2" xfId="48142" xr:uid="{00000000-0005-0000-0000-0000C8BB0000}"/>
    <cellStyle name="Normal 27 6_Essbase BS Tax Accounts EOY" xfId="48143" xr:uid="{00000000-0005-0000-0000-0000C9BB0000}"/>
    <cellStyle name="Normal 27 7" xfId="48144" xr:uid="{00000000-0005-0000-0000-0000CABB0000}"/>
    <cellStyle name="Normal 27 7 2" xfId="48145" xr:uid="{00000000-0005-0000-0000-0000CBBB0000}"/>
    <cellStyle name="Normal 27 7_Essbase BS Tax Accounts EOY" xfId="48146" xr:uid="{00000000-0005-0000-0000-0000CCBB0000}"/>
    <cellStyle name="Normal 27 8" xfId="48147" xr:uid="{00000000-0005-0000-0000-0000CDBB0000}"/>
    <cellStyle name="Normal 27 8 2" xfId="48148" xr:uid="{00000000-0005-0000-0000-0000CEBB0000}"/>
    <cellStyle name="Normal 27 8_Essbase BS Tax Accounts EOY" xfId="48149" xr:uid="{00000000-0005-0000-0000-0000CFBB0000}"/>
    <cellStyle name="Normal 27 9" xfId="48150" xr:uid="{00000000-0005-0000-0000-0000D0BB0000}"/>
    <cellStyle name="Normal 27 9 2" xfId="48151" xr:uid="{00000000-0005-0000-0000-0000D1BB0000}"/>
    <cellStyle name="Normal 27 9_Essbase BS Tax Accounts EOY" xfId="48152" xr:uid="{00000000-0005-0000-0000-0000D2BB0000}"/>
    <cellStyle name="Normal 27_Basis Detail" xfId="48153" xr:uid="{00000000-0005-0000-0000-0000D3BB0000}"/>
    <cellStyle name="Normal 28" xfId="244" xr:uid="{00000000-0005-0000-0000-0000D4BB0000}"/>
    <cellStyle name="Normal 28 10" xfId="48154" xr:uid="{00000000-0005-0000-0000-0000D5BB0000}"/>
    <cellStyle name="Normal 28 10 2" xfId="48155" xr:uid="{00000000-0005-0000-0000-0000D6BB0000}"/>
    <cellStyle name="Normal 28 10_Essbase BS Tax Accounts EOY" xfId="48156" xr:uid="{00000000-0005-0000-0000-0000D7BB0000}"/>
    <cellStyle name="Normal 28 11" xfId="48157" xr:uid="{00000000-0005-0000-0000-0000D8BB0000}"/>
    <cellStyle name="Normal 28 11 2" xfId="48158" xr:uid="{00000000-0005-0000-0000-0000D9BB0000}"/>
    <cellStyle name="Normal 28 11 2 2" xfId="48159" xr:uid="{00000000-0005-0000-0000-0000DABB0000}"/>
    <cellStyle name="Normal 28 11 2 3" xfId="48160" xr:uid="{00000000-0005-0000-0000-0000DBBB0000}"/>
    <cellStyle name="Normal 28 11 2_Essbase BS Tax Accounts EOY" xfId="48161" xr:uid="{00000000-0005-0000-0000-0000DCBB0000}"/>
    <cellStyle name="Normal 28 11 3" xfId="48162" xr:uid="{00000000-0005-0000-0000-0000DDBB0000}"/>
    <cellStyle name="Normal 28 11 4" xfId="48163" xr:uid="{00000000-0005-0000-0000-0000DEBB0000}"/>
    <cellStyle name="Normal 28 11_Essbase BS Tax Accounts EOY" xfId="48164" xr:uid="{00000000-0005-0000-0000-0000DFBB0000}"/>
    <cellStyle name="Normal 28 12" xfId="48165" xr:uid="{00000000-0005-0000-0000-0000E0BB0000}"/>
    <cellStyle name="Normal 28 12 2" xfId="48166" xr:uid="{00000000-0005-0000-0000-0000E1BB0000}"/>
    <cellStyle name="Normal 28 12 2 2" xfId="48167" xr:uid="{00000000-0005-0000-0000-0000E2BB0000}"/>
    <cellStyle name="Normal 28 12 2_Essbase BS Tax Accounts EOY" xfId="48168" xr:uid="{00000000-0005-0000-0000-0000E3BB0000}"/>
    <cellStyle name="Normal 28 12 3" xfId="48169" xr:uid="{00000000-0005-0000-0000-0000E4BB0000}"/>
    <cellStyle name="Normal 28 12 4" xfId="48170" xr:uid="{00000000-0005-0000-0000-0000E5BB0000}"/>
    <cellStyle name="Normal 28 12_Essbase BS Tax Accounts EOY" xfId="48171" xr:uid="{00000000-0005-0000-0000-0000E6BB0000}"/>
    <cellStyle name="Normal 28 13" xfId="48172" xr:uid="{00000000-0005-0000-0000-0000E7BB0000}"/>
    <cellStyle name="Normal 28 14" xfId="48173" xr:uid="{00000000-0005-0000-0000-0000E8BB0000}"/>
    <cellStyle name="Normal 28 15" xfId="48174" xr:uid="{00000000-0005-0000-0000-0000E9BB0000}"/>
    <cellStyle name="Normal 28 16" xfId="48175" xr:uid="{00000000-0005-0000-0000-0000EABB0000}"/>
    <cellStyle name="Normal 28 2" xfId="48176" xr:uid="{00000000-0005-0000-0000-0000EBBB0000}"/>
    <cellStyle name="Normal 28 2 2" xfId="48177" xr:uid="{00000000-0005-0000-0000-0000ECBB0000}"/>
    <cellStyle name="Normal 28 2 2 2" xfId="48178" xr:uid="{00000000-0005-0000-0000-0000EDBB0000}"/>
    <cellStyle name="Normal 28 2 2 2 2" xfId="48179" xr:uid="{00000000-0005-0000-0000-0000EEBB0000}"/>
    <cellStyle name="Normal 28 2 2 2_Essbase BS Tax Accounts EOY" xfId="48180" xr:uid="{00000000-0005-0000-0000-0000EFBB0000}"/>
    <cellStyle name="Normal 28 2 2 3" xfId="48181" xr:uid="{00000000-0005-0000-0000-0000F0BB0000}"/>
    <cellStyle name="Normal 28 2 2_Essbase BS Tax Accounts EOY" xfId="48182" xr:uid="{00000000-0005-0000-0000-0000F1BB0000}"/>
    <cellStyle name="Normal 28 2 3" xfId="48183" xr:uid="{00000000-0005-0000-0000-0000F2BB0000}"/>
    <cellStyle name="Normal 28 2 4" xfId="48184" xr:uid="{00000000-0005-0000-0000-0000F3BB0000}"/>
    <cellStyle name="Normal 28 2 5" xfId="48185" xr:uid="{00000000-0005-0000-0000-0000F4BB0000}"/>
    <cellStyle name="Normal 28 2_Essbase BS Tax Accounts EOY" xfId="48186" xr:uid="{00000000-0005-0000-0000-0000F5BB0000}"/>
    <cellStyle name="Normal 28 3" xfId="48187" xr:uid="{00000000-0005-0000-0000-0000F6BB0000}"/>
    <cellStyle name="Normal 28 3 2" xfId="48188" xr:uid="{00000000-0005-0000-0000-0000F7BB0000}"/>
    <cellStyle name="Normal 28 3 2 2" xfId="48189" xr:uid="{00000000-0005-0000-0000-0000F8BB0000}"/>
    <cellStyle name="Normal 28 3 2 2 2" xfId="48190" xr:uid="{00000000-0005-0000-0000-0000F9BB0000}"/>
    <cellStyle name="Normal 28 3 2 2_Essbase BS Tax Accounts EOY" xfId="48191" xr:uid="{00000000-0005-0000-0000-0000FABB0000}"/>
    <cellStyle name="Normal 28 3 2 3" xfId="48192" xr:uid="{00000000-0005-0000-0000-0000FBBB0000}"/>
    <cellStyle name="Normal 28 3 2_Essbase BS Tax Accounts EOY" xfId="48193" xr:uid="{00000000-0005-0000-0000-0000FCBB0000}"/>
    <cellStyle name="Normal 28 3 3" xfId="48194" xr:uid="{00000000-0005-0000-0000-0000FDBB0000}"/>
    <cellStyle name="Normal 28 3 3 2" xfId="48195" xr:uid="{00000000-0005-0000-0000-0000FEBB0000}"/>
    <cellStyle name="Normal 28 3 3 2 2" xfId="48196" xr:uid="{00000000-0005-0000-0000-0000FFBB0000}"/>
    <cellStyle name="Normal 28 3 3 2_Essbase BS Tax Accounts EOY" xfId="48197" xr:uid="{00000000-0005-0000-0000-000000BC0000}"/>
    <cellStyle name="Normal 28 3 3 3" xfId="48198" xr:uid="{00000000-0005-0000-0000-000001BC0000}"/>
    <cellStyle name="Normal 28 3 3_Essbase BS Tax Accounts EOY" xfId="48199" xr:uid="{00000000-0005-0000-0000-000002BC0000}"/>
    <cellStyle name="Normal 28 3 4" xfId="48200" xr:uid="{00000000-0005-0000-0000-000003BC0000}"/>
    <cellStyle name="Normal 28 3 5" xfId="48201" xr:uid="{00000000-0005-0000-0000-000004BC0000}"/>
    <cellStyle name="Normal 28 3 6" xfId="48202" xr:uid="{00000000-0005-0000-0000-000005BC0000}"/>
    <cellStyle name="Normal 28 3_Basis Detail" xfId="48203" xr:uid="{00000000-0005-0000-0000-000006BC0000}"/>
    <cellStyle name="Normal 28 4" xfId="48204" xr:uid="{00000000-0005-0000-0000-000007BC0000}"/>
    <cellStyle name="Normal 28 4 2" xfId="48205" xr:uid="{00000000-0005-0000-0000-000008BC0000}"/>
    <cellStyle name="Normal 28 4 2 2" xfId="48206" xr:uid="{00000000-0005-0000-0000-000009BC0000}"/>
    <cellStyle name="Normal 28 4 2 2 2" xfId="48207" xr:uid="{00000000-0005-0000-0000-00000ABC0000}"/>
    <cellStyle name="Normal 28 4 2 2 2 2" xfId="48208" xr:uid="{00000000-0005-0000-0000-00000BBC0000}"/>
    <cellStyle name="Normal 28 4 2 2 2 3" xfId="48209" xr:uid="{00000000-0005-0000-0000-00000CBC0000}"/>
    <cellStyle name="Normal 28 4 2 2 2_Essbase BS Tax Accounts EOY" xfId="48210" xr:uid="{00000000-0005-0000-0000-00000DBC0000}"/>
    <cellStyle name="Normal 28 4 2 2 3" xfId="48211" xr:uid="{00000000-0005-0000-0000-00000EBC0000}"/>
    <cellStyle name="Normal 28 4 2 2 4" xfId="48212" xr:uid="{00000000-0005-0000-0000-00000FBC0000}"/>
    <cellStyle name="Normal 28 4 2 2_Essbase BS Tax Accounts EOY" xfId="48213" xr:uid="{00000000-0005-0000-0000-000010BC0000}"/>
    <cellStyle name="Normal 28 4 2 3" xfId="48214" xr:uid="{00000000-0005-0000-0000-000011BC0000}"/>
    <cellStyle name="Normal 28 4 2 3 2" xfId="48215" xr:uid="{00000000-0005-0000-0000-000012BC0000}"/>
    <cellStyle name="Normal 28 4 2 3 3" xfId="48216" xr:uid="{00000000-0005-0000-0000-000013BC0000}"/>
    <cellStyle name="Normal 28 4 2 3_Essbase BS Tax Accounts EOY" xfId="48217" xr:uid="{00000000-0005-0000-0000-000014BC0000}"/>
    <cellStyle name="Normal 28 4 2 4" xfId="48218" xr:uid="{00000000-0005-0000-0000-000015BC0000}"/>
    <cellStyle name="Normal 28 4 2 5" xfId="48219" xr:uid="{00000000-0005-0000-0000-000016BC0000}"/>
    <cellStyle name="Normal 28 4 2 6" xfId="48220" xr:uid="{00000000-0005-0000-0000-000017BC0000}"/>
    <cellStyle name="Normal 28 4 2_Essbase BS Tax Accounts EOY" xfId="48221" xr:uid="{00000000-0005-0000-0000-000018BC0000}"/>
    <cellStyle name="Normal 28 4 3" xfId="48222" xr:uid="{00000000-0005-0000-0000-000019BC0000}"/>
    <cellStyle name="Normal 28 4 3 2" xfId="48223" xr:uid="{00000000-0005-0000-0000-00001ABC0000}"/>
    <cellStyle name="Normal 28 4 3 2 2" xfId="48224" xr:uid="{00000000-0005-0000-0000-00001BBC0000}"/>
    <cellStyle name="Normal 28 4 3 2 3" xfId="48225" xr:uid="{00000000-0005-0000-0000-00001CBC0000}"/>
    <cellStyle name="Normal 28 4 3 2_Essbase BS Tax Accounts EOY" xfId="48226" xr:uid="{00000000-0005-0000-0000-00001DBC0000}"/>
    <cellStyle name="Normal 28 4 3 3" xfId="48227" xr:uid="{00000000-0005-0000-0000-00001EBC0000}"/>
    <cellStyle name="Normal 28 4 3 4" xfId="48228" xr:uid="{00000000-0005-0000-0000-00001FBC0000}"/>
    <cellStyle name="Normal 28 4 3_Essbase BS Tax Accounts EOY" xfId="48229" xr:uid="{00000000-0005-0000-0000-000020BC0000}"/>
    <cellStyle name="Normal 28 4 4" xfId="48230" xr:uid="{00000000-0005-0000-0000-000021BC0000}"/>
    <cellStyle name="Normal 28 4 4 2" xfId="48231" xr:uid="{00000000-0005-0000-0000-000022BC0000}"/>
    <cellStyle name="Normal 28 4 4 3" xfId="48232" xr:uid="{00000000-0005-0000-0000-000023BC0000}"/>
    <cellStyle name="Normal 28 4 4_Essbase BS Tax Accounts EOY" xfId="48233" xr:uid="{00000000-0005-0000-0000-000024BC0000}"/>
    <cellStyle name="Normal 28 4 5" xfId="48234" xr:uid="{00000000-0005-0000-0000-000025BC0000}"/>
    <cellStyle name="Normal 28 4 6" xfId="48235" xr:uid="{00000000-0005-0000-0000-000026BC0000}"/>
    <cellStyle name="Normal 28 4 7" xfId="48236" xr:uid="{00000000-0005-0000-0000-000027BC0000}"/>
    <cellStyle name="Normal 28 4 8" xfId="48237" xr:uid="{00000000-0005-0000-0000-000028BC0000}"/>
    <cellStyle name="Normal 28 4_Essbase BS Tax Accounts EOY" xfId="48238" xr:uid="{00000000-0005-0000-0000-000029BC0000}"/>
    <cellStyle name="Normal 28 5" xfId="48239" xr:uid="{00000000-0005-0000-0000-00002ABC0000}"/>
    <cellStyle name="Normal 28 5 2" xfId="48240" xr:uid="{00000000-0005-0000-0000-00002BBC0000}"/>
    <cellStyle name="Normal 28 5 2 2" xfId="48241" xr:uid="{00000000-0005-0000-0000-00002CBC0000}"/>
    <cellStyle name="Normal 28 5 2 2 2" xfId="48242" xr:uid="{00000000-0005-0000-0000-00002DBC0000}"/>
    <cellStyle name="Normal 28 5 2 2 3" xfId="48243" xr:uid="{00000000-0005-0000-0000-00002EBC0000}"/>
    <cellStyle name="Normal 28 5 2 2_Essbase BS Tax Accounts EOY" xfId="48244" xr:uid="{00000000-0005-0000-0000-00002FBC0000}"/>
    <cellStyle name="Normal 28 5 2 3" xfId="48245" xr:uid="{00000000-0005-0000-0000-000030BC0000}"/>
    <cellStyle name="Normal 28 5 2 4" xfId="48246" xr:uid="{00000000-0005-0000-0000-000031BC0000}"/>
    <cellStyle name="Normal 28 5 2 5" xfId="48247" xr:uid="{00000000-0005-0000-0000-000032BC0000}"/>
    <cellStyle name="Normal 28 5 2_Essbase BS Tax Accounts EOY" xfId="48248" xr:uid="{00000000-0005-0000-0000-000033BC0000}"/>
    <cellStyle name="Normal 28 5 3" xfId="48249" xr:uid="{00000000-0005-0000-0000-000034BC0000}"/>
    <cellStyle name="Normal 28 5 3 2" xfId="48250" xr:uid="{00000000-0005-0000-0000-000035BC0000}"/>
    <cellStyle name="Normal 28 5 3 3" xfId="48251" xr:uid="{00000000-0005-0000-0000-000036BC0000}"/>
    <cellStyle name="Normal 28 5 3_Essbase BS Tax Accounts EOY" xfId="48252" xr:uid="{00000000-0005-0000-0000-000037BC0000}"/>
    <cellStyle name="Normal 28 5 4" xfId="48253" xr:uid="{00000000-0005-0000-0000-000038BC0000}"/>
    <cellStyle name="Normal 28 5 5" xfId="48254" xr:uid="{00000000-0005-0000-0000-000039BC0000}"/>
    <cellStyle name="Normal 28 5 6" xfId="48255" xr:uid="{00000000-0005-0000-0000-00003ABC0000}"/>
    <cellStyle name="Normal 28 5 7" xfId="48256" xr:uid="{00000000-0005-0000-0000-00003BBC0000}"/>
    <cellStyle name="Normal 28 5_Essbase BS Tax Accounts EOY" xfId="48257" xr:uid="{00000000-0005-0000-0000-00003CBC0000}"/>
    <cellStyle name="Normal 28 6" xfId="48258" xr:uid="{00000000-0005-0000-0000-00003DBC0000}"/>
    <cellStyle name="Normal 28 6 2" xfId="48259" xr:uid="{00000000-0005-0000-0000-00003EBC0000}"/>
    <cellStyle name="Normal 28 6_Essbase BS Tax Accounts EOY" xfId="48260" xr:uid="{00000000-0005-0000-0000-00003FBC0000}"/>
    <cellStyle name="Normal 28 7" xfId="48261" xr:uid="{00000000-0005-0000-0000-000040BC0000}"/>
    <cellStyle name="Normal 28 7 2" xfId="48262" xr:uid="{00000000-0005-0000-0000-000041BC0000}"/>
    <cellStyle name="Normal 28 7_Essbase BS Tax Accounts EOY" xfId="48263" xr:uid="{00000000-0005-0000-0000-000042BC0000}"/>
    <cellStyle name="Normal 28 8" xfId="48264" xr:uid="{00000000-0005-0000-0000-000043BC0000}"/>
    <cellStyle name="Normal 28 8 2" xfId="48265" xr:uid="{00000000-0005-0000-0000-000044BC0000}"/>
    <cellStyle name="Normal 28 8_Essbase BS Tax Accounts EOY" xfId="48266" xr:uid="{00000000-0005-0000-0000-000045BC0000}"/>
    <cellStyle name="Normal 28 9" xfId="48267" xr:uid="{00000000-0005-0000-0000-000046BC0000}"/>
    <cellStyle name="Normal 28 9 2" xfId="48268" xr:uid="{00000000-0005-0000-0000-000047BC0000}"/>
    <cellStyle name="Normal 28 9_Essbase BS Tax Accounts EOY" xfId="48269" xr:uid="{00000000-0005-0000-0000-000048BC0000}"/>
    <cellStyle name="Normal 28_Basis Detail" xfId="48270" xr:uid="{00000000-0005-0000-0000-000049BC0000}"/>
    <cellStyle name="Normal 29" xfId="245" xr:uid="{00000000-0005-0000-0000-00004ABC0000}"/>
    <cellStyle name="Normal 29 10" xfId="48271" xr:uid="{00000000-0005-0000-0000-00004BBC0000}"/>
    <cellStyle name="Normal 29 10 2" xfId="48272" xr:uid="{00000000-0005-0000-0000-00004CBC0000}"/>
    <cellStyle name="Normal 29 10_Essbase BS Tax Accounts EOY" xfId="48273" xr:uid="{00000000-0005-0000-0000-00004DBC0000}"/>
    <cellStyle name="Normal 29 11" xfId="48274" xr:uid="{00000000-0005-0000-0000-00004EBC0000}"/>
    <cellStyle name="Normal 29 11 2" xfId="48275" xr:uid="{00000000-0005-0000-0000-00004FBC0000}"/>
    <cellStyle name="Normal 29 11 2 2" xfId="48276" xr:uid="{00000000-0005-0000-0000-000050BC0000}"/>
    <cellStyle name="Normal 29 11 2 3" xfId="48277" xr:uid="{00000000-0005-0000-0000-000051BC0000}"/>
    <cellStyle name="Normal 29 11 2_Essbase BS Tax Accounts EOY" xfId="48278" xr:uid="{00000000-0005-0000-0000-000052BC0000}"/>
    <cellStyle name="Normal 29 11 3" xfId="48279" xr:uid="{00000000-0005-0000-0000-000053BC0000}"/>
    <cellStyle name="Normal 29 11 4" xfId="48280" xr:uid="{00000000-0005-0000-0000-000054BC0000}"/>
    <cellStyle name="Normal 29 11_Essbase BS Tax Accounts EOY" xfId="48281" xr:uid="{00000000-0005-0000-0000-000055BC0000}"/>
    <cellStyle name="Normal 29 12" xfId="48282" xr:uid="{00000000-0005-0000-0000-000056BC0000}"/>
    <cellStyle name="Normal 29 12 2" xfId="48283" xr:uid="{00000000-0005-0000-0000-000057BC0000}"/>
    <cellStyle name="Normal 29 12 2 2" xfId="48284" xr:uid="{00000000-0005-0000-0000-000058BC0000}"/>
    <cellStyle name="Normal 29 12 2_Essbase BS Tax Accounts EOY" xfId="48285" xr:uid="{00000000-0005-0000-0000-000059BC0000}"/>
    <cellStyle name="Normal 29 12 3" xfId="48286" xr:uid="{00000000-0005-0000-0000-00005ABC0000}"/>
    <cellStyle name="Normal 29 12 4" xfId="48287" xr:uid="{00000000-0005-0000-0000-00005BBC0000}"/>
    <cellStyle name="Normal 29 12_Essbase BS Tax Accounts EOY" xfId="48288" xr:uid="{00000000-0005-0000-0000-00005CBC0000}"/>
    <cellStyle name="Normal 29 13" xfId="48289" xr:uid="{00000000-0005-0000-0000-00005DBC0000}"/>
    <cellStyle name="Normal 29 14" xfId="48290" xr:uid="{00000000-0005-0000-0000-00005EBC0000}"/>
    <cellStyle name="Normal 29 15" xfId="48291" xr:uid="{00000000-0005-0000-0000-00005FBC0000}"/>
    <cellStyle name="Normal 29 2" xfId="48292" xr:uid="{00000000-0005-0000-0000-000060BC0000}"/>
    <cellStyle name="Normal 29 2 2" xfId="48293" xr:uid="{00000000-0005-0000-0000-000061BC0000}"/>
    <cellStyle name="Normal 29 2 2 2" xfId="48294" xr:uid="{00000000-0005-0000-0000-000062BC0000}"/>
    <cellStyle name="Normal 29 2 2 2 2" xfId="48295" xr:uid="{00000000-0005-0000-0000-000063BC0000}"/>
    <cellStyle name="Normal 29 2 2 2_Essbase BS Tax Accounts EOY" xfId="48296" xr:uid="{00000000-0005-0000-0000-000064BC0000}"/>
    <cellStyle name="Normal 29 2 2 3" xfId="48297" xr:uid="{00000000-0005-0000-0000-000065BC0000}"/>
    <cellStyle name="Normal 29 2 2_Essbase BS Tax Accounts EOY" xfId="48298" xr:uid="{00000000-0005-0000-0000-000066BC0000}"/>
    <cellStyle name="Normal 29 2 3" xfId="48299" xr:uid="{00000000-0005-0000-0000-000067BC0000}"/>
    <cellStyle name="Normal 29 2 3 2" xfId="48300" xr:uid="{00000000-0005-0000-0000-000068BC0000}"/>
    <cellStyle name="Normal 29 2 3_Essbase BS Tax Accounts EOY" xfId="48301" xr:uid="{00000000-0005-0000-0000-000069BC0000}"/>
    <cellStyle name="Normal 29 2 4" xfId="48302" xr:uid="{00000000-0005-0000-0000-00006ABC0000}"/>
    <cellStyle name="Normal 29 2 5" xfId="48303" xr:uid="{00000000-0005-0000-0000-00006BBC0000}"/>
    <cellStyle name="Normal 29 2 6" xfId="48304" xr:uid="{00000000-0005-0000-0000-00006CBC0000}"/>
    <cellStyle name="Normal 29 2 7" xfId="48305" xr:uid="{00000000-0005-0000-0000-00006DBC0000}"/>
    <cellStyle name="Normal 29 2_Essbase BS Tax Accounts EOY" xfId="48306" xr:uid="{00000000-0005-0000-0000-00006EBC0000}"/>
    <cellStyle name="Normal 29 3" xfId="48307" xr:uid="{00000000-0005-0000-0000-00006FBC0000}"/>
    <cellStyle name="Normal 29 3 2" xfId="48308" xr:uid="{00000000-0005-0000-0000-000070BC0000}"/>
    <cellStyle name="Normal 29 3 2 2" xfId="48309" xr:uid="{00000000-0005-0000-0000-000071BC0000}"/>
    <cellStyle name="Normal 29 3 2 2 2" xfId="48310" xr:uid="{00000000-0005-0000-0000-000072BC0000}"/>
    <cellStyle name="Normal 29 3 2 2 2 2" xfId="48311" xr:uid="{00000000-0005-0000-0000-000073BC0000}"/>
    <cellStyle name="Normal 29 3 2 2 2 3" xfId="48312" xr:uid="{00000000-0005-0000-0000-000074BC0000}"/>
    <cellStyle name="Normal 29 3 2 2 2_Essbase BS Tax Accounts EOY" xfId="48313" xr:uid="{00000000-0005-0000-0000-000075BC0000}"/>
    <cellStyle name="Normal 29 3 2 2 3" xfId="48314" xr:uid="{00000000-0005-0000-0000-000076BC0000}"/>
    <cellStyle name="Normal 29 3 2 2 4" xfId="48315" xr:uid="{00000000-0005-0000-0000-000077BC0000}"/>
    <cellStyle name="Normal 29 3 2 2_Essbase BS Tax Accounts EOY" xfId="48316" xr:uid="{00000000-0005-0000-0000-000078BC0000}"/>
    <cellStyle name="Normal 29 3 2 3" xfId="48317" xr:uid="{00000000-0005-0000-0000-000079BC0000}"/>
    <cellStyle name="Normal 29 3 2 3 2" xfId="48318" xr:uid="{00000000-0005-0000-0000-00007ABC0000}"/>
    <cellStyle name="Normal 29 3 2 3 3" xfId="48319" xr:uid="{00000000-0005-0000-0000-00007BBC0000}"/>
    <cellStyle name="Normal 29 3 2 3_Essbase BS Tax Accounts EOY" xfId="48320" xr:uid="{00000000-0005-0000-0000-00007CBC0000}"/>
    <cellStyle name="Normal 29 3 2 4" xfId="48321" xr:uid="{00000000-0005-0000-0000-00007DBC0000}"/>
    <cellStyle name="Normal 29 3 2 5" xfId="48322" xr:uid="{00000000-0005-0000-0000-00007EBC0000}"/>
    <cellStyle name="Normal 29 3 2_Essbase BS Tax Accounts EOY" xfId="48323" xr:uid="{00000000-0005-0000-0000-00007FBC0000}"/>
    <cellStyle name="Normal 29 3 3" xfId="48324" xr:uid="{00000000-0005-0000-0000-000080BC0000}"/>
    <cellStyle name="Normal 29 3 3 2" xfId="48325" xr:uid="{00000000-0005-0000-0000-000081BC0000}"/>
    <cellStyle name="Normal 29 3 3 2 2" xfId="48326" xr:uid="{00000000-0005-0000-0000-000082BC0000}"/>
    <cellStyle name="Normal 29 3 3 2 3" xfId="48327" xr:uid="{00000000-0005-0000-0000-000083BC0000}"/>
    <cellStyle name="Normal 29 3 3 2_Essbase BS Tax Accounts EOY" xfId="48328" xr:uid="{00000000-0005-0000-0000-000084BC0000}"/>
    <cellStyle name="Normal 29 3 3 3" xfId="48329" xr:uid="{00000000-0005-0000-0000-000085BC0000}"/>
    <cellStyle name="Normal 29 3 3 4" xfId="48330" xr:uid="{00000000-0005-0000-0000-000086BC0000}"/>
    <cellStyle name="Normal 29 3 3_Essbase BS Tax Accounts EOY" xfId="48331" xr:uid="{00000000-0005-0000-0000-000087BC0000}"/>
    <cellStyle name="Normal 29 3 4" xfId="48332" xr:uid="{00000000-0005-0000-0000-000088BC0000}"/>
    <cellStyle name="Normal 29 3 4 2" xfId="48333" xr:uid="{00000000-0005-0000-0000-000089BC0000}"/>
    <cellStyle name="Normal 29 3 4 3" xfId="48334" xr:uid="{00000000-0005-0000-0000-00008ABC0000}"/>
    <cellStyle name="Normal 29 3 4_Essbase BS Tax Accounts EOY" xfId="48335" xr:uid="{00000000-0005-0000-0000-00008BBC0000}"/>
    <cellStyle name="Normal 29 3 5" xfId="48336" xr:uid="{00000000-0005-0000-0000-00008CBC0000}"/>
    <cellStyle name="Normal 29 3 6" xfId="48337" xr:uid="{00000000-0005-0000-0000-00008DBC0000}"/>
    <cellStyle name="Normal 29 3 7" xfId="48338" xr:uid="{00000000-0005-0000-0000-00008EBC0000}"/>
    <cellStyle name="Normal 29 3_Essbase BS Tax Accounts EOY" xfId="48339" xr:uid="{00000000-0005-0000-0000-00008FBC0000}"/>
    <cellStyle name="Normal 29 4" xfId="48340" xr:uid="{00000000-0005-0000-0000-000090BC0000}"/>
    <cellStyle name="Normal 29 4 2" xfId="48341" xr:uid="{00000000-0005-0000-0000-000091BC0000}"/>
    <cellStyle name="Normal 29 4 2 2" xfId="48342" xr:uid="{00000000-0005-0000-0000-000092BC0000}"/>
    <cellStyle name="Normal 29 4 2 2 2" xfId="48343" xr:uid="{00000000-0005-0000-0000-000093BC0000}"/>
    <cellStyle name="Normal 29 4 2 2 3" xfId="48344" xr:uid="{00000000-0005-0000-0000-000094BC0000}"/>
    <cellStyle name="Normal 29 4 2 2_Essbase BS Tax Accounts EOY" xfId="48345" xr:uid="{00000000-0005-0000-0000-000095BC0000}"/>
    <cellStyle name="Normal 29 4 2 3" xfId="48346" xr:uid="{00000000-0005-0000-0000-000096BC0000}"/>
    <cellStyle name="Normal 29 4 2 4" xfId="48347" xr:uid="{00000000-0005-0000-0000-000097BC0000}"/>
    <cellStyle name="Normal 29 4 2_Essbase BS Tax Accounts EOY" xfId="48348" xr:uid="{00000000-0005-0000-0000-000098BC0000}"/>
    <cellStyle name="Normal 29 4 3" xfId="48349" xr:uid="{00000000-0005-0000-0000-000099BC0000}"/>
    <cellStyle name="Normal 29 4 3 2" xfId="48350" xr:uid="{00000000-0005-0000-0000-00009ABC0000}"/>
    <cellStyle name="Normal 29 4 3 3" xfId="48351" xr:uid="{00000000-0005-0000-0000-00009BBC0000}"/>
    <cellStyle name="Normal 29 4 3_Essbase BS Tax Accounts EOY" xfId="48352" xr:uid="{00000000-0005-0000-0000-00009CBC0000}"/>
    <cellStyle name="Normal 29 4 4" xfId="48353" xr:uid="{00000000-0005-0000-0000-00009DBC0000}"/>
    <cellStyle name="Normal 29 4 5" xfId="48354" xr:uid="{00000000-0005-0000-0000-00009EBC0000}"/>
    <cellStyle name="Normal 29 4 6" xfId="48355" xr:uid="{00000000-0005-0000-0000-00009FBC0000}"/>
    <cellStyle name="Normal 29 4_Essbase BS Tax Accounts EOY" xfId="48356" xr:uid="{00000000-0005-0000-0000-0000A0BC0000}"/>
    <cellStyle name="Normal 29 5" xfId="48357" xr:uid="{00000000-0005-0000-0000-0000A1BC0000}"/>
    <cellStyle name="Normal 29 5 2" xfId="48358" xr:uid="{00000000-0005-0000-0000-0000A2BC0000}"/>
    <cellStyle name="Normal 29 5_Essbase BS Tax Accounts EOY" xfId="48359" xr:uid="{00000000-0005-0000-0000-0000A3BC0000}"/>
    <cellStyle name="Normal 29 6" xfId="48360" xr:uid="{00000000-0005-0000-0000-0000A4BC0000}"/>
    <cellStyle name="Normal 29 6 2" xfId="48361" xr:uid="{00000000-0005-0000-0000-0000A5BC0000}"/>
    <cellStyle name="Normal 29 6_Essbase BS Tax Accounts EOY" xfId="48362" xr:uid="{00000000-0005-0000-0000-0000A6BC0000}"/>
    <cellStyle name="Normal 29 7" xfId="48363" xr:uid="{00000000-0005-0000-0000-0000A7BC0000}"/>
    <cellStyle name="Normal 29 7 2" xfId="48364" xr:uid="{00000000-0005-0000-0000-0000A8BC0000}"/>
    <cellStyle name="Normal 29 7_Essbase BS Tax Accounts EOY" xfId="48365" xr:uid="{00000000-0005-0000-0000-0000A9BC0000}"/>
    <cellStyle name="Normal 29 8" xfId="48366" xr:uid="{00000000-0005-0000-0000-0000AABC0000}"/>
    <cellStyle name="Normal 29 8 2" xfId="48367" xr:uid="{00000000-0005-0000-0000-0000ABBC0000}"/>
    <cellStyle name="Normal 29 8_Essbase BS Tax Accounts EOY" xfId="48368" xr:uid="{00000000-0005-0000-0000-0000ACBC0000}"/>
    <cellStyle name="Normal 29 9" xfId="48369" xr:uid="{00000000-0005-0000-0000-0000ADBC0000}"/>
    <cellStyle name="Normal 29 9 2" xfId="48370" xr:uid="{00000000-0005-0000-0000-0000AEBC0000}"/>
    <cellStyle name="Normal 29 9_Essbase BS Tax Accounts EOY" xfId="48371" xr:uid="{00000000-0005-0000-0000-0000AFBC0000}"/>
    <cellStyle name="Normal 29_Basis Detail" xfId="48372" xr:uid="{00000000-0005-0000-0000-0000B0BC0000}"/>
    <cellStyle name="Normal 3" xfId="84" xr:uid="{00000000-0005-0000-0000-0000B1BC0000}"/>
    <cellStyle name="Normal 3 10" xfId="48373" xr:uid="{00000000-0005-0000-0000-0000B2BC0000}"/>
    <cellStyle name="Normal 3 10 2" xfId="48374" xr:uid="{00000000-0005-0000-0000-0000B3BC0000}"/>
    <cellStyle name="Normal 3 10 2 2" xfId="48375" xr:uid="{00000000-0005-0000-0000-0000B4BC0000}"/>
    <cellStyle name="Normal 3 10 2 3" xfId="48376" xr:uid="{00000000-0005-0000-0000-0000B5BC0000}"/>
    <cellStyle name="Normal 3 10 2_Essbase BS Tax Accounts EOY" xfId="48377" xr:uid="{00000000-0005-0000-0000-0000B6BC0000}"/>
    <cellStyle name="Normal 3 10 3" xfId="48378" xr:uid="{00000000-0005-0000-0000-0000B7BC0000}"/>
    <cellStyle name="Normal 3 10 4" xfId="48379" xr:uid="{00000000-0005-0000-0000-0000B8BC0000}"/>
    <cellStyle name="Normal 3 10 5" xfId="48380" xr:uid="{00000000-0005-0000-0000-0000B9BC0000}"/>
    <cellStyle name="Normal 3 10_Essbase BS Tax Accounts EOY" xfId="48381" xr:uid="{00000000-0005-0000-0000-0000BABC0000}"/>
    <cellStyle name="Normal 3 11" xfId="48382" xr:uid="{00000000-0005-0000-0000-0000BBBC0000}"/>
    <cellStyle name="Normal 3 11 2" xfId="48383" xr:uid="{00000000-0005-0000-0000-0000BCBC0000}"/>
    <cellStyle name="Normal 3 11 2 2" xfId="48384" xr:uid="{00000000-0005-0000-0000-0000BDBC0000}"/>
    <cellStyle name="Normal 3 11 2 3" xfId="48385" xr:uid="{00000000-0005-0000-0000-0000BEBC0000}"/>
    <cellStyle name="Normal 3 11 2_Essbase BS Tax Accounts EOY" xfId="48386" xr:uid="{00000000-0005-0000-0000-0000BFBC0000}"/>
    <cellStyle name="Normal 3 11 3" xfId="48387" xr:uid="{00000000-0005-0000-0000-0000C0BC0000}"/>
    <cellStyle name="Normal 3 11 4" xfId="48388" xr:uid="{00000000-0005-0000-0000-0000C1BC0000}"/>
    <cellStyle name="Normal 3 11 5" xfId="48389" xr:uid="{00000000-0005-0000-0000-0000C2BC0000}"/>
    <cellStyle name="Normal 3 11_Essbase BS Tax Accounts EOY" xfId="48390" xr:uid="{00000000-0005-0000-0000-0000C3BC0000}"/>
    <cellStyle name="Normal 3 12" xfId="48391" xr:uid="{00000000-0005-0000-0000-0000C4BC0000}"/>
    <cellStyle name="Normal 3 12 2" xfId="48392" xr:uid="{00000000-0005-0000-0000-0000C5BC0000}"/>
    <cellStyle name="Normal 3 12 2 2" xfId="48393" xr:uid="{00000000-0005-0000-0000-0000C6BC0000}"/>
    <cellStyle name="Normal 3 12 3" xfId="48394" xr:uid="{00000000-0005-0000-0000-0000C7BC0000}"/>
    <cellStyle name="Normal 3 12 4" xfId="48395" xr:uid="{00000000-0005-0000-0000-0000C8BC0000}"/>
    <cellStyle name="Normal 3 12_Essbase BS Tax Accounts EOY" xfId="48396" xr:uid="{00000000-0005-0000-0000-0000C9BC0000}"/>
    <cellStyle name="Normal 3 13" xfId="48397" xr:uid="{00000000-0005-0000-0000-0000CABC0000}"/>
    <cellStyle name="Normal 3 13 2" xfId="48398" xr:uid="{00000000-0005-0000-0000-0000CBBC0000}"/>
    <cellStyle name="Normal 3 13 2 2" xfId="48399" xr:uid="{00000000-0005-0000-0000-0000CCBC0000}"/>
    <cellStyle name="Normal 3 13 3" xfId="48400" xr:uid="{00000000-0005-0000-0000-0000CDBC0000}"/>
    <cellStyle name="Normal 3 13 4" xfId="48401" xr:uid="{00000000-0005-0000-0000-0000CEBC0000}"/>
    <cellStyle name="Normal 3 13_Essbase BS Tax Accounts EOY" xfId="48402" xr:uid="{00000000-0005-0000-0000-0000CFBC0000}"/>
    <cellStyle name="Normal 3 14" xfId="48403" xr:uid="{00000000-0005-0000-0000-0000D0BC0000}"/>
    <cellStyle name="Normal 3 14 2" xfId="48404" xr:uid="{00000000-0005-0000-0000-0000D1BC0000}"/>
    <cellStyle name="Normal 3 14_Essbase BS Tax Accounts EOY" xfId="48405" xr:uid="{00000000-0005-0000-0000-0000D2BC0000}"/>
    <cellStyle name="Normal 3 15" xfId="48406" xr:uid="{00000000-0005-0000-0000-0000D3BC0000}"/>
    <cellStyle name="Normal 3 16" xfId="48407" xr:uid="{00000000-0005-0000-0000-0000D4BC0000}"/>
    <cellStyle name="Normal 3 16 2" xfId="48408" xr:uid="{00000000-0005-0000-0000-0000D5BC0000}"/>
    <cellStyle name="Normal 3 16 3" xfId="48409" xr:uid="{00000000-0005-0000-0000-0000D6BC0000}"/>
    <cellStyle name="Normal 3 16_Essbase BS Tax Accounts EOY" xfId="48410" xr:uid="{00000000-0005-0000-0000-0000D7BC0000}"/>
    <cellStyle name="Normal 3 17" xfId="48411" xr:uid="{00000000-0005-0000-0000-0000D8BC0000}"/>
    <cellStyle name="Normal 3 18" xfId="48412" xr:uid="{00000000-0005-0000-0000-0000D9BC0000}"/>
    <cellStyle name="Normal 3 2" xfId="48413" xr:uid="{00000000-0005-0000-0000-0000DABC0000}"/>
    <cellStyle name="Normal 3 2 2" xfId="48414" xr:uid="{00000000-0005-0000-0000-0000DBBC0000}"/>
    <cellStyle name="Normal 3 2 2 2" xfId="48415" xr:uid="{00000000-0005-0000-0000-0000DCBC0000}"/>
    <cellStyle name="Normal 3 2 2 2 2" xfId="48416" xr:uid="{00000000-0005-0000-0000-0000DDBC0000}"/>
    <cellStyle name="Normal 3 2 2 2 2 2" xfId="48417" xr:uid="{00000000-0005-0000-0000-0000DEBC0000}"/>
    <cellStyle name="Normal 3 2 2 2 2_Essbase BS Tax Accounts EOY" xfId="48418" xr:uid="{00000000-0005-0000-0000-0000DFBC0000}"/>
    <cellStyle name="Normal 3 2 2 2 3" xfId="48419" xr:uid="{00000000-0005-0000-0000-0000E0BC0000}"/>
    <cellStyle name="Normal 3 2 2 2 4" xfId="48420" xr:uid="{00000000-0005-0000-0000-0000E1BC0000}"/>
    <cellStyle name="Normal 3 2 2 2_Essbase BS Tax Accounts EOY" xfId="48421" xr:uid="{00000000-0005-0000-0000-0000E2BC0000}"/>
    <cellStyle name="Normal 3 2 2 3" xfId="48422" xr:uid="{00000000-0005-0000-0000-0000E3BC0000}"/>
    <cellStyle name="Normal 3 2 2 3 2" xfId="48423" xr:uid="{00000000-0005-0000-0000-0000E4BC0000}"/>
    <cellStyle name="Normal 3 2 2 3 2 2" xfId="48424" xr:uid="{00000000-0005-0000-0000-0000E5BC0000}"/>
    <cellStyle name="Normal 3 2 2 3_Essbase BS Tax Accounts EOY" xfId="48425" xr:uid="{00000000-0005-0000-0000-0000E6BC0000}"/>
    <cellStyle name="Normal 3 2 2 4" xfId="48426" xr:uid="{00000000-0005-0000-0000-0000E7BC0000}"/>
    <cellStyle name="Normal 3 2 2 4 2" xfId="48427" xr:uid="{00000000-0005-0000-0000-0000E8BC0000}"/>
    <cellStyle name="Normal 3 2 2 4 2 2" xfId="48428" xr:uid="{00000000-0005-0000-0000-0000E9BC0000}"/>
    <cellStyle name="Normal 3 2 2 4 2 3" xfId="48429" xr:uid="{00000000-0005-0000-0000-0000EABC0000}"/>
    <cellStyle name="Normal 3 2 2 4 2_Essbase BS Tax Accounts EOY" xfId="48430" xr:uid="{00000000-0005-0000-0000-0000EBBC0000}"/>
    <cellStyle name="Normal 3 2 2 4 3" xfId="48431" xr:uid="{00000000-0005-0000-0000-0000ECBC0000}"/>
    <cellStyle name="Normal 3 2 2 4 4" xfId="48432" xr:uid="{00000000-0005-0000-0000-0000EDBC0000}"/>
    <cellStyle name="Normal 3 2 2 4_Essbase BS Tax Accounts EOY" xfId="48433" xr:uid="{00000000-0005-0000-0000-0000EEBC0000}"/>
    <cellStyle name="Normal 3 2 2 5" xfId="48434" xr:uid="{00000000-0005-0000-0000-0000EFBC0000}"/>
    <cellStyle name="Normal 3 2 2 5 2" xfId="48435" xr:uid="{00000000-0005-0000-0000-0000F0BC0000}"/>
    <cellStyle name="Normal 3 2 2 5 2 2" xfId="48436" xr:uid="{00000000-0005-0000-0000-0000F1BC0000}"/>
    <cellStyle name="Normal 3 2 2 5 3" xfId="48437" xr:uid="{00000000-0005-0000-0000-0000F2BC0000}"/>
    <cellStyle name="Normal 3 2 2 5 4" xfId="48438" xr:uid="{00000000-0005-0000-0000-0000F3BC0000}"/>
    <cellStyle name="Normal 3 2 2 5_Essbase BS Tax Accounts EOY" xfId="48439" xr:uid="{00000000-0005-0000-0000-0000F4BC0000}"/>
    <cellStyle name="Normal 3 2 2 6" xfId="48440" xr:uid="{00000000-0005-0000-0000-0000F5BC0000}"/>
    <cellStyle name="Normal 3 2 2 6 2" xfId="48441" xr:uid="{00000000-0005-0000-0000-0000F6BC0000}"/>
    <cellStyle name="Normal 3 2 2 6 2 2" xfId="48442" xr:uid="{00000000-0005-0000-0000-0000F7BC0000}"/>
    <cellStyle name="Normal 3 2 2 6 3" xfId="48443" xr:uid="{00000000-0005-0000-0000-0000F8BC0000}"/>
    <cellStyle name="Normal 3 2 2 7" xfId="48444" xr:uid="{00000000-0005-0000-0000-0000F9BC0000}"/>
    <cellStyle name="Normal 3 2 2 7 2" xfId="48445" xr:uid="{00000000-0005-0000-0000-0000FABC0000}"/>
    <cellStyle name="Normal 3 2 2 8" xfId="48446" xr:uid="{00000000-0005-0000-0000-0000FBBC0000}"/>
    <cellStyle name="Normal 3 2 2_Basis Detail" xfId="48447" xr:uid="{00000000-0005-0000-0000-0000FCBC0000}"/>
    <cellStyle name="Normal 3 2 3" xfId="48448" xr:uid="{00000000-0005-0000-0000-0000FDBC0000}"/>
    <cellStyle name="Normal 3 2 3 2" xfId="48449" xr:uid="{00000000-0005-0000-0000-0000FEBC0000}"/>
    <cellStyle name="Normal 3 2 3 2 2" xfId="48450" xr:uid="{00000000-0005-0000-0000-0000FFBC0000}"/>
    <cellStyle name="Normal 3 2 3 2_Essbase BS Tax Accounts EOY" xfId="48451" xr:uid="{00000000-0005-0000-0000-000000BD0000}"/>
    <cellStyle name="Normal 3 2 3 3" xfId="48452" xr:uid="{00000000-0005-0000-0000-000001BD0000}"/>
    <cellStyle name="Normal 3 2 3 4" xfId="48453" xr:uid="{00000000-0005-0000-0000-000002BD0000}"/>
    <cellStyle name="Normal 3 2 3_Essbase BS Tax Accounts EOY" xfId="48454" xr:uid="{00000000-0005-0000-0000-000003BD0000}"/>
    <cellStyle name="Normal 3 2 4" xfId="48455" xr:uid="{00000000-0005-0000-0000-000004BD0000}"/>
    <cellStyle name="Normal 3 2 4 2" xfId="48456" xr:uid="{00000000-0005-0000-0000-000005BD0000}"/>
    <cellStyle name="Normal 3 2 4 2 2" xfId="48457" xr:uid="{00000000-0005-0000-0000-000006BD0000}"/>
    <cellStyle name="Normal 3 2 4_Essbase BS Tax Accounts EOY" xfId="48458" xr:uid="{00000000-0005-0000-0000-000007BD0000}"/>
    <cellStyle name="Normal 3 2 5" xfId="48459" xr:uid="{00000000-0005-0000-0000-000008BD0000}"/>
    <cellStyle name="Normal 3 2 5 2" xfId="48460" xr:uid="{00000000-0005-0000-0000-000009BD0000}"/>
    <cellStyle name="Normal 3 2 5 2 2" xfId="48461" xr:uid="{00000000-0005-0000-0000-00000ABD0000}"/>
    <cellStyle name="Normal 3 2 5 2 3" xfId="48462" xr:uid="{00000000-0005-0000-0000-00000BBD0000}"/>
    <cellStyle name="Normal 3 2 5 2_Essbase BS Tax Accounts EOY" xfId="48463" xr:uid="{00000000-0005-0000-0000-00000CBD0000}"/>
    <cellStyle name="Normal 3 2 5 3" xfId="48464" xr:uid="{00000000-0005-0000-0000-00000DBD0000}"/>
    <cellStyle name="Normal 3 2 5 4" xfId="48465" xr:uid="{00000000-0005-0000-0000-00000EBD0000}"/>
    <cellStyle name="Normal 3 2 5_Essbase BS Tax Accounts EOY" xfId="48466" xr:uid="{00000000-0005-0000-0000-00000FBD0000}"/>
    <cellStyle name="Normal 3 2 6" xfId="48467" xr:uid="{00000000-0005-0000-0000-000010BD0000}"/>
    <cellStyle name="Normal 3 2 6 2" xfId="48468" xr:uid="{00000000-0005-0000-0000-000011BD0000}"/>
    <cellStyle name="Normal 3 2 6 2 2" xfId="48469" xr:uid="{00000000-0005-0000-0000-000012BD0000}"/>
    <cellStyle name="Normal 3 2 6 3" xfId="48470" xr:uid="{00000000-0005-0000-0000-000013BD0000}"/>
    <cellStyle name="Normal 3 2 6 4" xfId="48471" xr:uid="{00000000-0005-0000-0000-000014BD0000}"/>
    <cellStyle name="Normal 3 2 6_Essbase BS Tax Accounts EOY" xfId="48472" xr:uid="{00000000-0005-0000-0000-000015BD0000}"/>
    <cellStyle name="Normal 3 2 7" xfId="48473" xr:uid="{00000000-0005-0000-0000-000016BD0000}"/>
    <cellStyle name="Normal 3 2 7 2" xfId="48474" xr:uid="{00000000-0005-0000-0000-000017BD0000}"/>
    <cellStyle name="Normal 3 2 7 2 2" xfId="48475" xr:uid="{00000000-0005-0000-0000-000018BD0000}"/>
    <cellStyle name="Normal 3 2 7 3" xfId="48476" xr:uid="{00000000-0005-0000-0000-000019BD0000}"/>
    <cellStyle name="Normal 3 2 8" xfId="48477" xr:uid="{00000000-0005-0000-0000-00001ABD0000}"/>
    <cellStyle name="Normal 3 2 8 2" xfId="48478" xr:uid="{00000000-0005-0000-0000-00001BBD0000}"/>
    <cellStyle name="Normal 3 2 9" xfId="48479" xr:uid="{00000000-0005-0000-0000-00001CBD0000}"/>
    <cellStyle name="Normal 3 2_10-1 BS" xfId="48480" xr:uid="{00000000-0005-0000-0000-00001DBD0000}"/>
    <cellStyle name="Normal 3 3" xfId="48481" xr:uid="{00000000-0005-0000-0000-00001EBD0000}"/>
    <cellStyle name="Normal 3 3 2" xfId="48482" xr:uid="{00000000-0005-0000-0000-00001FBD0000}"/>
    <cellStyle name="Normal 3 3 2 2" xfId="48483" xr:uid="{00000000-0005-0000-0000-000020BD0000}"/>
    <cellStyle name="Normal 3 3 2 2 2" xfId="48484" xr:uid="{00000000-0005-0000-0000-000021BD0000}"/>
    <cellStyle name="Normal 3 3 2 2 3" xfId="48485" xr:uid="{00000000-0005-0000-0000-000022BD0000}"/>
    <cellStyle name="Normal 3 3 2 2_Essbase BS Tax Accounts EOY" xfId="48486" xr:uid="{00000000-0005-0000-0000-000023BD0000}"/>
    <cellStyle name="Normal 3 3 2 3" xfId="48487" xr:uid="{00000000-0005-0000-0000-000024BD0000}"/>
    <cellStyle name="Normal 3 3 2_Essbase BS Tax Accounts EOY" xfId="48488" xr:uid="{00000000-0005-0000-0000-000025BD0000}"/>
    <cellStyle name="Normal 3 3 3" xfId="48489" xr:uid="{00000000-0005-0000-0000-000026BD0000}"/>
    <cellStyle name="Normal 3 3 3 2" xfId="48490" xr:uid="{00000000-0005-0000-0000-000027BD0000}"/>
    <cellStyle name="Normal 3 3 3 2 2" xfId="48491" xr:uid="{00000000-0005-0000-0000-000028BD0000}"/>
    <cellStyle name="Normal 3 3 3 3" xfId="48492" xr:uid="{00000000-0005-0000-0000-000029BD0000}"/>
    <cellStyle name="Normal 3 3 3 4" xfId="48493" xr:uid="{00000000-0005-0000-0000-00002ABD0000}"/>
    <cellStyle name="Normal 3 3 3 5" xfId="48494" xr:uid="{00000000-0005-0000-0000-00002BBD0000}"/>
    <cellStyle name="Normal 3 3 3_Essbase BS Tax Accounts EOY" xfId="48495" xr:uid="{00000000-0005-0000-0000-00002CBD0000}"/>
    <cellStyle name="Normal 3 3 4" xfId="48496" xr:uid="{00000000-0005-0000-0000-00002DBD0000}"/>
    <cellStyle name="Normal 3 3 4 2" xfId="48497" xr:uid="{00000000-0005-0000-0000-00002EBD0000}"/>
    <cellStyle name="Normal 3 3 4 2 2" xfId="48498" xr:uid="{00000000-0005-0000-0000-00002FBD0000}"/>
    <cellStyle name="Normal 3 3 4 3" xfId="48499" xr:uid="{00000000-0005-0000-0000-000030BD0000}"/>
    <cellStyle name="Normal 3 3 4 4" xfId="48500" xr:uid="{00000000-0005-0000-0000-000031BD0000}"/>
    <cellStyle name="Normal 3 3 4 5" xfId="48501" xr:uid="{00000000-0005-0000-0000-000032BD0000}"/>
    <cellStyle name="Normal 3 3 4_Essbase BS Tax Accounts EOY" xfId="48502" xr:uid="{00000000-0005-0000-0000-000033BD0000}"/>
    <cellStyle name="Normal 3 3 5" xfId="48503" xr:uid="{00000000-0005-0000-0000-000034BD0000}"/>
    <cellStyle name="Normal 3 3 5 2" xfId="48504" xr:uid="{00000000-0005-0000-0000-000035BD0000}"/>
    <cellStyle name="Normal 3 3 5 2 2" xfId="48505" xr:uid="{00000000-0005-0000-0000-000036BD0000}"/>
    <cellStyle name="Normal 3 3 5 3" xfId="48506" xr:uid="{00000000-0005-0000-0000-000037BD0000}"/>
    <cellStyle name="Normal 3 3 6" xfId="48507" xr:uid="{00000000-0005-0000-0000-000038BD0000}"/>
    <cellStyle name="Normal 3 3 6 2" xfId="48508" xr:uid="{00000000-0005-0000-0000-000039BD0000}"/>
    <cellStyle name="Normal 3 3 7" xfId="48509" xr:uid="{00000000-0005-0000-0000-00003ABD0000}"/>
    <cellStyle name="Normal 3 3_Basis Detail" xfId="48510" xr:uid="{00000000-0005-0000-0000-00003BBD0000}"/>
    <cellStyle name="Normal 3 4" xfId="48511" xr:uid="{00000000-0005-0000-0000-00003CBD0000}"/>
    <cellStyle name="Normal 3 4 2" xfId="48512" xr:uid="{00000000-0005-0000-0000-00003DBD0000}"/>
    <cellStyle name="Normal 3 4 2 2" xfId="48513" xr:uid="{00000000-0005-0000-0000-00003EBD0000}"/>
    <cellStyle name="Normal 3 4 2 2 2" xfId="48514" xr:uid="{00000000-0005-0000-0000-00003FBD0000}"/>
    <cellStyle name="Normal 3 4 2 2_Essbase BS Tax Accounts EOY" xfId="48515" xr:uid="{00000000-0005-0000-0000-000040BD0000}"/>
    <cellStyle name="Normal 3 4 2 3" xfId="48516" xr:uid="{00000000-0005-0000-0000-000041BD0000}"/>
    <cellStyle name="Normal 3 4 2 4" xfId="48517" xr:uid="{00000000-0005-0000-0000-000042BD0000}"/>
    <cellStyle name="Normal 3 4 2_Essbase BS Tax Accounts EOY" xfId="48518" xr:uid="{00000000-0005-0000-0000-000043BD0000}"/>
    <cellStyle name="Normal 3 4 3" xfId="48519" xr:uid="{00000000-0005-0000-0000-000044BD0000}"/>
    <cellStyle name="Normal 3 4 3 2" xfId="48520" xr:uid="{00000000-0005-0000-0000-000045BD0000}"/>
    <cellStyle name="Normal 3 4 3 2 2" xfId="48521" xr:uid="{00000000-0005-0000-0000-000046BD0000}"/>
    <cellStyle name="Normal 3 4 3 3" xfId="48522" xr:uid="{00000000-0005-0000-0000-000047BD0000}"/>
    <cellStyle name="Normal 3 4 3 4" xfId="48523" xr:uid="{00000000-0005-0000-0000-000048BD0000}"/>
    <cellStyle name="Normal 3 4 3_Essbase BS Tax Accounts EOY" xfId="48524" xr:uid="{00000000-0005-0000-0000-000049BD0000}"/>
    <cellStyle name="Normal 3 4 4" xfId="48525" xr:uid="{00000000-0005-0000-0000-00004ABD0000}"/>
    <cellStyle name="Normal 3 4 4 2" xfId="48526" xr:uid="{00000000-0005-0000-0000-00004BBD0000}"/>
    <cellStyle name="Normal 3 4 4 3" xfId="48527" xr:uid="{00000000-0005-0000-0000-00004CBD0000}"/>
    <cellStyle name="Normal 3 4 4_Essbase BS Tax Accounts EOY" xfId="48528" xr:uid="{00000000-0005-0000-0000-00004DBD0000}"/>
    <cellStyle name="Normal 3 4 5" xfId="48529" xr:uid="{00000000-0005-0000-0000-00004EBD0000}"/>
    <cellStyle name="Normal 3 4_Basis Detail" xfId="48530" xr:uid="{00000000-0005-0000-0000-00004FBD0000}"/>
    <cellStyle name="Normal 3 5" xfId="48531" xr:uid="{00000000-0005-0000-0000-000050BD0000}"/>
    <cellStyle name="Normal 3 5 2" xfId="48532" xr:uid="{00000000-0005-0000-0000-000051BD0000}"/>
    <cellStyle name="Normal 3 5 2 2" xfId="48533" xr:uid="{00000000-0005-0000-0000-000052BD0000}"/>
    <cellStyle name="Normal 3 5 2 2 2" xfId="48534" xr:uid="{00000000-0005-0000-0000-000053BD0000}"/>
    <cellStyle name="Normal 3 5 2 2_Essbase BS Tax Accounts EOY" xfId="48535" xr:uid="{00000000-0005-0000-0000-000054BD0000}"/>
    <cellStyle name="Normal 3 5 2 3" xfId="48536" xr:uid="{00000000-0005-0000-0000-000055BD0000}"/>
    <cellStyle name="Normal 3 5 2 4" xfId="48537" xr:uid="{00000000-0005-0000-0000-000056BD0000}"/>
    <cellStyle name="Normal 3 5 2_Essbase BS Tax Accounts EOY" xfId="48538" xr:uid="{00000000-0005-0000-0000-000057BD0000}"/>
    <cellStyle name="Normal 3 5 3" xfId="48539" xr:uid="{00000000-0005-0000-0000-000058BD0000}"/>
    <cellStyle name="Normal 3 5 3 2" xfId="48540" xr:uid="{00000000-0005-0000-0000-000059BD0000}"/>
    <cellStyle name="Normal 3 5 3_Essbase BS Tax Accounts EOY" xfId="48541" xr:uid="{00000000-0005-0000-0000-00005ABD0000}"/>
    <cellStyle name="Normal 3 5 4" xfId="48542" xr:uid="{00000000-0005-0000-0000-00005BBD0000}"/>
    <cellStyle name="Normal 3 5 5" xfId="48543" xr:uid="{00000000-0005-0000-0000-00005CBD0000}"/>
    <cellStyle name="Normal 3 5 6" xfId="48544" xr:uid="{00000000-0005-0000-0000-00005DBD0000}"/>
    <cellStyle name="Normal 3 5 7" xfId="48545" xr:uid="{00000000-0005-0000-0000-00005EBD0000}"/>
    <cellStyle name="Normal 3 6" xfId="48546" xr:uid="{00000000-0005-0000-0000-00005FBD0000}"/>
    <cellStyle name="Normal 3 6 2" xfId="48547" xr:uid="{00000000-0005-0000-0000-000060BD0000}"/>
    <cellStyle name="Normal 3 6 2 2" xfId="48548" xr:uid="{00000000-0005-0000-0000-000061BD0000}"/>
    <cellStyle name="Normal 3 6 2 2 2" xfId="48549" xr:uid="{00000000-0005-0000-0000-000062BD0000}"/>
    <cellStyle name="Normal 3 6 2 3" xfId="48550" xr:uid="{00000000-0005-0000-0000-000063BD0000}"/>
    <cellStyle name="Normal 3 6 2 4" xfId="48551" xr:uid="{00000000-0005-0000-0000-000064BD0000}"/>
    <cellStyle name="Normal 3 6 2 5" xfId="48552" xr:uid="{00000000-0005-0000-0000-000065BD0000}"/>
    <cellStyle name="Normal 3 6 2_Essbase BS Tax Accounts EOY" xfId="48553" xr:uid="{00000000-0005-0000-0000-000066BD0000}"/>
    <cellStyle name="Normal 3 6 3" xfId="48554" xr:uid="{00000000-0005-0000-0000-000067BD0000}"/>
    <cellStyle name="Normal 3 6 3 2" xfId="48555" xr:uid="{00000000-0005-0000-0000-000068BD0000}"/>
    <cellStyle name="Normal 3 6 3 3" xfId="48556" xr:uid="{00000000-0005-0000-0000-000069BD0000}"/>
    <cellStyle name="Normal 3 6 4" xfId="48557" xr:uid="{00000000-0005-0000-0000-00006ABD0000}"/>
    <cellStyle name="Normal 3 6_Essbase BS Tax Accounts EOY" xfId="48558" xr:uid="{00000000-0005-0000-0000-00006BBD0000}"/>
    <cellStyle name="Normal 3 7" xfId="48559" xr:uid="{00000000-0005-0000-0000-00006CBD0000}"/>
    <cellStyle name="Normal 3 7 2" xfId="48560" xr:uid="{00000000-0005-0000-0000-00006DBD0000}"/>
    <cellStyle name="Normal 3 7 2 2" xfId="48561" xr:uid="{00000000-0005-0000-0000-00006EBD0000}"/>
    <cellStyle name="Normal 3 7 2 3" xfId="48562" xr:uid="{00000000-0005-0000-0000-00006FBD0000}"/>
    <cellStyle name="Normal 3 7 2_Essbase BS Tax Accounts EOY" xfId="48563" xr:uid="{00000000-0005-0000-0000-000070BD0000}"/>
    <cellStyle name="Normal 3 7 3" xfId="48564" xr:uid="{00000000-0005-0000-0000-000071BD0000}"/>
    <cellStyle name="Normal 3 7 4" xfId="48565" xr:uid="{00000000-0005-0000-0000-000072BD0000}"/>
    <cellStyle name="Normal 3 7 5" xfId="48566" xr:uid="{00000000-0005-0000-0000-000073BD0000}"/>
    <cellStyle name="Normal 3 7_Essbase BS Tax Accounts EOY" xfId="48567" xr:uid="{00000000-0005-0000-0000-000074BD0000}"/>
    <cellStyle name="Normal 3 8" xfId="48568" xr:uid="{00000000-0005-0000-0000-000075BD0000}"/>
    <cellStyle name="Normal 3 8 2" xfId="48569" xr:uid="{00000000-0005-0000-0000-000076BD0000}"/>
    <cellStyle name="Normal 3 8 2 2" xfId="48570" xr:uid="{00000000-0005-0000-0000-000077BD0000}"/>
    <cellStyle name="Normal 3 8 2 3" xfId="48571" xr:uid="{00000000-0005-0000-0000-000078BD0000}"/>
    <cellStyle name="Normal 3 8 2_Essbase BS Tax Accounts EOY" xfId="48572" xr:uid="{00000000-0005-0000-0000-000079BD0000}"/>
    <cellStyle name="Normal 3 8 3" xfId="48573" xr:uid="{00000000-0005-0000-0000-00007ABD0000}"/>
    <cellStyle name="Normal 3 8 4" xfId="48574" xr:uid="{00000000-0005-0000-0000-00007BBD0000}"/>
    <cellStyle name="Normal 3 8 5" xfId="48575" xr:uid="{00000000-0005-0000-0000-00007CBD0000}"/>
    <cellStyle name="Normal 3 8_Essbase BS Tax Accounts EOY" xfId="48576" xr:uid="{00000000-0005-0000-0000-00007DBD0000}"/>
    <cellStyle name="Normal 3 9" xfId="48577" xr:uid="{00000000-0005-0000-0000-00007EBD0000}"/>
    <cellStyle name="Normal 3 9 2" xfId="48578" xr:uid="{00000000-0005-0000-0000-00007FBD0000}"/>
    <cellStyle name="Normal 3 9 2 2" xfId="48579" xr:uid="{00000000-0005-0000-0000-000080BD0000}"/>
    <cellStyle name="Normal 3 9 2 3" xfId="48580" xr:uid="{00000000-0005-0000-0000-000081BD0000}"/>
    <cellStyle name="Normal 3 9 2_Essbase BS Tax Accounts EOY" xfId="48581" xr:uid="{00000000-0005-0000-0000-000082BD0000}"/>
    <cellStyle name="Normal 3 9 3" xfId="48582" xr:uid="{00000000-0005-0000-0000-000083BD0000}"/>
    <cellStyle name="Normal 3 9 4" xfId="48583" xr:uid="{00000000-0005-0000-0000-000084BD0000}"/>
    <cellStyle name="Normal 3 9 5" xfId="48584" xr:uid="{00000000-0005-0000-0000-000085BD0000}"/>
    <cellStyle name="Normal 3 9_Essbase BS Tax Accounts EOY" xfId="48585" xr:uid="{00000000-0005-0000-0000-000086BD0000}"/>
    <cellStyle name="Normal 3_10-1 BS" xfId="48586" xr:uid="{00000000-0005-0000-0000-000087BD0000}"/>
    <cellStyle name="Normal 30" xfId="246" xr:uid="{00000000-0005-0000-0000-000088BD0000}"/>
    <cellStyle name="Normal 30 10" xfId="48587" xr:uid="{00000000-0005-0000-0000-000089BD0000}"/>
    <cellStyle name="Normal 30 10 2" xfId="48588" xr:uid="{00000000-0005-0000-0000-00008ABD0000}"/>
    <cellStyle name="Normal 30 10_Essbase BS Tax Accounts EOY" xfId="48589" xr:uid="{00000000-0005-0000-0000-00008BBD0000}"/>
    <cellStyle name="Normal 30 11" xfId="48590" xr:uid="{00000000-0005-0000-0000-00008CBD0000}"/>
    <cellStyle name="Normal 30 11 2" xfId="48591" xr:uid="{00000000-0005-0000-0000-00008DBD0000}"/>
    <cellStyle name="Normal 30 11 2 2" xfId="48592" xr:uid="{00000000-0005-0000-0000-00008EBD0000}"/>
    <cellStyle name="Normal 30 11 2 3" xfId="48593" xr:uid="{00000000-0005-0000-0000-00008FBD0000}"/>
    <cellStyle name="Normal 30 11 2_Essbase BS Tax Accounts EOY" xfId="48594" xr:uid="{00000000-0005-0000-0000-000090BD0000}"/>
    <cellStyle name="Normal 30 11 3" xfId="48595" xr:uid="{00000000-0005-0000-0000-000091BD0000}"/>
    <cellStyle name="Normal 30 11 4" xfId="48596" xr:uid="{00000000-0005-0000-0000-000092BD0000}"/>
    <cellStyle name="Normal 30 11_Essbase BS Tax Accounts EOY" xfId="48597" xr:uid="{00000000-0005-0000-0000-000093BD0000}"/>
    <cellStyle name="Normal 30 12" xfId="48598" xr:uid="{00000000-0005-0000-0000-000094BD0000}"/>
    <cellStyle name="Normal 30 12 2" xfId="48599" xr:uid="{00000000-0005-0000-0000-000095BD0000}"/>
    <cellStyle name="Normal 30 12 2 2" xfId="48600" xr:uid="{00000000-0005-0000-0000-000096BD0000}"/>
    <cellStyle name="Normal 30 12 2_Essbase BS Tax Accounts EOY" xfId="48601" xr:uid="{00000000-0005-0000-0000-000097BD0000}"/>
    <cellStyle name="Normal 30 12 3" xfId="48602" xr:uid="{00000000-0005-0000-0000-000098BD0000}"/>
    <cellStyle name="Normal 30 12 4" xfId="48603" xr:uid="{00000000-0005-0000-0000-000099BD0000}"/>
    <cellStyle name="Normal 30 12_Essbase BS Tax Accounts EOY" xfId="48604" xr:uid="{00000000-0005-0000-0000-00009ABD0000}"/>
    <cellStyle name="Normal 30 13" xfId="48605" xr:uid="{00000000-0005-0000-0000-00009BBD0000}"/>
    <cellStyle name="Normal 30 14" xfId="48606" xr:uid="{00000000-0005-0000-0000-00009CBD0000}"/>
    <cellStyle name="Normal 30 15" xfId="48607" xr:uid="{00000000-0005-0000-0000-00009DBD0000}"/>
    <cellStyle name="Normal 30 2" xfId="48608" xr:uid="{00000000-0005-0000-0000-00009EBD0000}"/>
    <cellStyle name="Normal 30 2 2" xfId="48609" xr:uid="{00000000-0005-0000-0000-00009FBD0000}"/>
    <cellStyle name="Normal 30 2 2 2" xfId="48610" xr:uid="{00000000-0005-0000-0000-0000A0BD0000}"/>
    <cellStyle name="Normal 30 2 2 2 2" xfId="48611" xr:uid="{00000000-0005-0000-0000-0000A1BD0000}"/>
    <cellStyle name="Normal 30 2 2 2_Essbase BS Tax Accounts EOY" xfId="48612" xr:uid="{00000000-0005-0000-0000-0000A2BD0000}"/>
    <cellStyle name="Normal 30 2 2 3" xfId="48613" xr:uid="{00000000-0005-0000-0000-0000A3BD0000}"/>
    <cellStyle name="Normal 30 2 2_Essbase BS Tax Accounts EOY" xfId="48614" xr:uid="{00000000-0005-0000-0000-0000A4BD0000}"/>
    <cellStyle name="Normal 30 2 3" xfId="48615" xr:uid="{00000000-0005-0000-0000-0000A5BD0000}"/>
    <cellStyle name="Normal 30 2 3 2" xfId="48616" xr:uid="{00000000-0005-0000-0000-0000A6BD0000}"/>
    <cellStyle name="Normal 30 2 3_Essbase BS Tax Accounts EOY" xfId="48617" xr:uid="{00000000-0005-0000-0000-0000A7BD0000}"/>
    <cellStyle name="Normal 30 2 4" xfId="48618" xr:uid="{00000000-0005-0000-0000-0000A8BD0000}"/>
    <cellStyle name="Normal 30 2 5" xfId="48619" xr:uid="{00000000-0005-0000-0000-0000A9BD0000}"/>
    <cellStyle name="Normal 30 2 6" xfId="48620" xr:uid="{00000000-0005-0000-0000-0000AABD0000}"/>
    <cellStyle name="Normal 30 2 7" xfId="48621" xr:uid="{00000000-0005-0000-0000-0000ABBD0000}"/>
    <cellStyle name="Normal 30 2_Essbase BS Tax Accounts EOY" xfId="48622" xr:uid="{00000000-0005-0000-0000-0000ACBD0000}"/>
    <cellStyle name="Normal 30 3" xfId="48623" xr:uid="{00000000-0005-0000-0000-0000ADBD0000}"/>
    <cellStyle name="Normal 30 3 2" xfId="48624" xr:uid="{00000000-0005-0000-0000-0000AEBD0000}"/>
    <cellStyle name="Normal 30 3 2 2" xfId="48625" xr:uid="{00000000-0005-0000-0000-0000AFBD0000}"/>
    <cellStyle name="Normal 30 3 2 2 2" xfId="48626" xr:uid="{00000000-0005-0000-0000-0000B0BD0000}"/>
    <cellStyle name="Normal 30 3 2 2 2 2" xfId="48627" xr:uid="{00000000-0005-0000-0000-0000B1BD0000}"/>
    <cellStyle name="Normal 30 3 2 2 2 3" xfId="48628" xr:uid="{00000000-0005-0000-0000-0000B2BD0000}"/>
    <cellStyle name="Normal 30 3 2 2 2_Essbase BS Tax Accounts EOY" xfId="48629" xr:uid="{00000000-0005-0000-0000-0000B3BD0000}"/>
    <cellStyle name="Normal 30 3 2 2 3" xfId="48630" xr:uid="{00000000-0005-0000-0000-0000B4BD0000}"/>
    <cellStyle name="Normal 30 3 2 2 4" xfId="48631" xr:uid="{00000000-0005-0000-0000-0000B5BD0000}"/>
    <cellStyle name="Normal 30 3 2 2_Essbase BS Tax Accounts EOY" xfId="48632" xr:uid="{00000000-0005-0000-0000-0000B6BD0000}"/>
    <cellStyle name="Normal 30 3 2 3" xfId="48633" xr:uid="{00000000-0005-0000-0000-0000B7BD0000}"/>
    <cellStyle name="Normal 30 3 2 3 2" xfId="48634" xr:uid="{00000000-0005-0000-0000-0000B8BD0000}"/>
    <cellStyle name="Normal 30 3 2 3 3" xfId="48635" xr:uid="{00000000-0005-0000-0000-0000B9BD0000}"/>
    <cellStyle name="Normal 30 3 2 3_Essbase BS Tax Accounts EOY" xfId="48636" xr:uid="{00000000-0005-0000-0000-0000BABD0000}"/>
    <cellStyle name="Normal 30 3 2 4" xfId="48637" xr:uid="{00000000-0005-0000-0000-0000BBBD0000}"/>
    <cellStyle name="Normal 30 3 2 5" xfId="48638" xr:uid="{00000000-0005-0000-0000-0000BCBD0000}"/>
    <cellStyle name="Normal 30 3 2_Essbase BS Tax Accounts EOY" xfId="48639" xr:uid="{00000000-0005-0000-0000-0000BDBD0000}"/>
    <cellStyle name="Normal 30 3 3" xfId="48640" xr:uid="{00000000-0005-0000-0000-0000BEBD0000}"/>
    <cellStyle name="Normal 30 3 3 2" xfId="48641" xr:uid="{00000000-0005-0000-0000-0000BFBD0000}"/>
    <cellStyle name="Normal 30 3 3 2 2" xfId="48642" xr:uid="{00000000-0005-0000-0000-0000C0BD0000}"/>
    <cellStyle name="Normal 30 3 3 2 3" xfId="48643" xr:uid="{00000000-0005-0000-0000-0000C1BD0000}"/>
    <cellStyle name="Normal 30 3 3 2_Essbase BS Tax Accounts EOY" xfId="48644" xr:uid="{00000000-0005-0000-0000-0000C2BD0000}"/>
    <cellStyle name="Normal 30 3 3 3" xfId="48645" xr:uid="{00000000-0005-0000-0000-0000C3BD0000}"/>
    <cellStyle name="Normal 30 3 3 4" xfId="48646" xr:uid="{00000000-0005-0000-0000-0000C4BD0000}"/>
    <cellStyle name="Normal 30 3 3_Essbase BS Tax Accounts EOY" xfId="48647" xr:uid="{00000000-0005-0000-0000-0000C5BD0000}"/>
    <cellStyle name="Normal 30 3 4" xfId="48648" xr:uid="{00000000-0005-0000-0000-0000C6BD0000}"/>
    <cellStyle name="Normal 30 3 4 2" xfId="48649" xr:uid="{00000000-0005-0000-0000-0000C7BD0000}"/>
    <cellStyle name="Normal 30 3 4 3" xfId="48650" xr:uid="{00000000-0005-0000-0000-0000C8BD0000}"/>
    <cellStyle name="Normal 30 3 4_Essbase BS Tax Accounts EOY" xfId="48651" xr:uid="{00000000-0005-0000-0000-0000C9BD0000}"/>
    <cellStyle name="Normal 30 3 5" xfId="48652" xr:uid="{00000000-0005-0000-0000-0000CABD0000}"/>
    <cellStyle name="Normal 30 3 6" xfId="48653" xr:uid="{00000000-0005-0000-0000-0000CBBD0000}"/>
    <cellStyle name="Normal 30 3 7" xfId="48654" xr:uid="{00000000-0005-0000-0000-0000CCBD0000}"/>
    <cellStyle name="Normal 30 3_Essbase BS Tax Accounts EOY" xfId="48655" xr:uid="{00000000-0005-0000-0000-0000CDBD0000}"/>
    <cellStyle name="Normal 30 4" xfId="48656" xr:uid="{00000000-0005-0000-0000-0000CEBD0000}"/>
    <cellStyle name="Normal 30 4 2" xfId="48657" xr:uid="{00000000-0005-0000-0000-0000CFBD0000}"/>
    <cellStyle name="Normal 30 4 2 2" xfId="48658" xr:uid="{00000000-0005-0000-0000-0000D0BD0000}"/>
    <cellStyle name="Normal 30 4 2 2 2" xfId="48659" xr:uid="{00000000-0005-0000-0000-0000D1BD0000}"/>
    <cellStyle name="Normal 30 4 2 2 3" xfId="48660" xr:uid="{00000000-0005-0000-0000-0000D2BD0000}"/>
    <cellStyle name="Normal 30 4 2 2_Essbase BS Tax Accounts EOY" xfId="48661" xr:uid="{00000000-0005-0000-0000-0000D3BD0000}"/>
    <cellStyle name="Normal 30 4 2 3" xfId="48662" xr:uid="{00000000-0005-0000-0000-0000D4BD0000}"/>
    <cellStyle name="Normal 30 4 2 4" xfId="48663" xr:uid="{00000000-0005-0000-0000-0000D5BD0000}"/>
    <cellStyle name="Normal 30 4 2_Essbase BS Tax Accounts EOY" xfId="48664" xr:uid="{00000000-0005-0000-0000-0000D6BD0000}"/>
    <cellStyle name="Normal 30 4 3" xfId="48665" xr:uid="{00000000-0005-0000-0000-0000D7BD0000}"/>
    <cellStyle name="Normal 30 4 3 2" xfId="48666" xr:uid="{00000000-0005-0000-0000-0000D8BD0000}"/>
    <cellStyle name="Normal 30 4 3 3" xfId="48667" xr:uid="{00000000-0005-0000-0000-0000D9BD0000}"/>
    <cellStyle name="Normal 30 4 3_Essbase BS Tax Accounts EOY" xfId="48668" xr:uid="{00000000-0005-0000-0000-0000DABD0000}"/>
    <cellStyle name="Normal 30 4 4" xfId="48669" xr:uid="{00000000-0005-0000-0000-0000DBBD0000}"/>
    <cellStyle name="Normal 30 4 5" xfId="48670" xr:uid="{00000000-0005-0000-0000-0000DCBD0000}"/>
    <cellStyle name="Normal 30 4 6" xfId="48671" xr:uid="{00000000-0005-0000-0000-0000DDBD0000}"/>
    <cellStyle name="Normal 30 4_Essbase BS Tax Accounts EOY" xfId="48672" xr:uid="{00000000-0005-0000-0000-0000DEBD0000}"/>
    <cellStyle name="Normal 30 5" xfId="48673" xr:uid="{00000000-0005-0000-0000-0000DFBD0000}"/>
    <cellStyle name="Normal 30 5 2" xfId="48674" xr:uid="{00000000-0005-0000-0000-0000E0BD0000}"/>
    <cellStyle name="Normal 30 5_Essbase BS Tax Accounts EOY" xfId="48675" xr:uid="{00000000-0005-0000-0000-0000E1BD0000}"/>
    <cellStyle name="Normal 30 6" xfId="48676" xr:uid="{00000000-0005-0000-0000-0000E2BD0000}"/>
    <cellStyle name="Normal 30 6 2" xfId="48677" xr:uid="{00000000-0005-0000-0000-0000E3BD0000}"/>
    <cellStyle name="Normal 30 6_Essbase BS Tax Accounts EOY" xfId="48678" xr:uid="{00000000-0005-0000-0000-0000E4BD0000}"/>
    <cellStyle name="Normal 30 7" xfId="48679" xr:uid="{00000000-0005-0000-0000-0000E5BD0000}"/>
    <cellStyle name="Normal 30 7 2" xfId="48680" xr:uid="{00000000-0005-0000-0000-0000E6BD0000}"/>
    <cellStyle name="Normal 30 7_Essbase BS Tax Accounts EOY" xfId="48681" xr:uid="{00000000-0005-0000-0000-0000E7BD0000}"/>
    <cellStyle name="Normal 30 8" xfId="48682" xr:uid="{00000000-0005-0000-0000-0000E8BD0000}"/>
    <cellStyle name="Normal 30 8 2" xfId="48683" xr:uid="{00000000-0005-0000-0000-0000E9BD0000}"/>
    <cellStyle name="Normal 30 8_Essbase BS Tax Accounts EOY" xfId="48684" xr:uid="{00000000-0005-0000-0000-0000EABD0000}"/>
    <cellStyle name="Normal 30 9" xfId="48685" xr:uid="{00000000-0005-0000-0000-0000EBBD0000}"/>
    <cellStyle name="Normal 30 9 2" xfId="48686" xr:uid="{00000000-0005-0000-0000-0000ECBD0000}"/>
    <cellStyle name="Normal 30 9_Essbase BS Tax Accounts EOY" xfId="48687" xr:uid="{00000000-0005-0000-0000-0000EDBD0000}"/>
    <cellStyle name="Normal 30_Basis Detail" xfId="48688" xr:uid="{00000000-0005-0000-0000-0000EEBD0000}"/>
    <cellStyle name="Normal 31" xfId="247" xr:uid="{00000000-0005-0000-0000-0000EFBD0000}"/>
    <cellStyle name="Normal 31 10" xfId="48689" xr:uid="{00000000-0005-0000-0000-0000F0BD0000}"/>
    <cellStyle name="Normal 31 10 2" xfId="48690" xr:uid="{00000000-0005-0000-0000-0000F1BD0000}"/>
    <cellStyle name="Normal 31 10_Essbase BS Tax Accounts EOY" xfId="48691" xr:uid="{00000000-0005-0000-0000-0000F2BD0000}"/>
    <cellStyle name="Normal 31 11" xfId="48692" xr:uid="{00000000-0005-0000-0000-0000F3BD0000}"/>
    <cellStyle name="Normal 31 11 2" xfId="48693" xr:uid="{00000000-0005-0000-0000-0000F4BD0000}"/>
    <cellStyle name="Normal 31 11 2 2" xfId="48694" xr:uid="{00000000-0005-0000-0000-0000F5BD0000}"/>
    <cellStyle name="Normal 31 11 2 3" xfId="48695" xr:uid="{00000000-0005-0000-0000-0000F6BD0000}"/>
    <cellStyle name="Normal 31 11 2_Essbase BS Tax Accounts EOY" xfId="48696" xr:uid="{00000000-0005-0000-0000-0000F7BD0000}"/>
    <cellStyle name="Normal 31 11 3" xfId="48697" xr:uid="{00000000-0005-0000-0000-0000F8BD0000}"/>
    <cellStyle name="Normal 31 11 4" xfId="48698" xr:uid="{00000000-0005-0000-0000-0000F9BD0000}"/>
    <cellStyle name="Normal 31 11_Essbase BS Tax Accounts EOY" xfId="48699" xr:uid="{00000000-0005-0000-0000-0000FABD0000}"/>
    <cellStyle name="Normal 31 12" xfId="48700" xr:uid="{00000000-0005-0000-0000-0000FBBD0000}"/>
    <cellStyle name="Normal 31 12 2" xfId="48701" xr:uid="{00000000-0005-0000-0000-0000FCBD0000}"/>
    <cellStyle name="Normal 31 12 2 2" xfId="48702" xr:uid="{00000000-0005-0000-0000-0000FDBD0000}"/>
    <cellStyle name="Normal 31 12 2_Essbase BS Tax Accounts EOY" xfId="48703" xr:uid="{00000000-0005-0000-0000-0000FEBD0000}"/>
    <cellStyle name="Normal 31 12 3" xfId="48704" xr:uid="{00000000-0005-0000-0000-0000FFBD0000}"/>
    <cellStyle name="Normal 31 12 4" xfId="48705" xr:uid="{00000000-0005-0000-0000-000000BE0000}"/>
    <cellStyle name="Normal 31 12_Essbase BS Tax Accounts EOY" xfId="48706" xr:uid="{00000000-0005-0000-0000-000001BE0000}"/>
    <cellStyle name="Normal 31 13" xfId="48707" xr:uid="{00000000-0005-0000-0000-000002BE0000}"/>
    <cellStyle name="Normal 31 14" xfId="48708" xr:uid="{00000000-0005-0000-0000-000003BE0000}"/>
    <cellStyle name="Normal 31 15" xfId="48709" xr:uid="{00000000-0005-0000-0000-000004BE0000}"/>
    <cellStyle name="Normal 31 2" xfId="48710" xr:uid="{00000000-0005-0000-0000-000005BE0000}"/>
    <cellStyle name="Normal 31 2 2" xfId="48711" xr:uid="{00000000-0005-0000-0000-000006BE0000}"/>
    <cellStyle name="Normal 31 2 2 2" xfId="48712" xr:uid="{00000000-0005-0000-0000-000007BE0000}"/>
    <cellStyle name="Normal 31 2 2 2 2" xfId="48713" xr:uid="{00000000-0005-0000-0000-000008BE0000}"/>
    <cellStyle name="Normal 31 2 2 2_Essbase BS Tax Accounts EOY" xfId="48714" xr:uid="{00000000-0005-0000-0000-000009BE0000}"/>
    <cellStyle name="Normal 31 2 2 3" xfId="48715" xr:uid="{00000000-0005-0000-0000-00000ABE0000}"/>
    <cellStyle name="Normal 31 2 2_Essbase BS Tax Accounts EOY" xfId="48716" xr:uid="{00000000-0005-0000-0000-00000BBE0000}"/>
    <cellStyle name="Normal 31 2 3" xfId="48717" xr:uid="{00000000-0005-0000-0000-00000CBE0000}"/>
    <cellStyle name="Normal 31 2 3 2" xfId="48718" xr:uid="{00000000-0005-0000-0000-00000DBE0000}"/>
    <cellStyle name="Normal 31 2 3_Essbase BS Tax Accounts EOY" xfId="48719" xr:uid="{00000000-0005-0000-0000-00000EBE0000}"/>
    <cellStyle name="Normal 31 2 4" xfId="48720" xr:uid="{00000000-0005-0000-0000-00000FBE0000}"/>
    <cellStyle name="Normal 31 2 5" xfId="48721" xr:uid="{00000000-0005-0000-0000-000010BE0000}"/>
    <cellStyle name="Normal 31 2 6" xfId="48722" xr:uid="{00000000-0005-0000-0000-000011BE0000}"/>
    <cellStyle name="Normal 31 2 7" xfId="48723" xr:uid="{00000000-0005-0000-0000-000012BE0000}"/>
    <cellStyle name="Normal 31 2_Essbase BS Tax Accounts EOY" xfId="48724" xr:uid="{00000000-0005-0000-0000-000013BE0000}"/>
    <cellStyle name="Normal 31 3" xfId="48725" xr:uid="{00000000-0005-0000-0000-000014BE0000}"/>
    <cellStyle name="Normal 31 3 2" xfId="48726" xr:uid="{00000000-0005-0000-0000-000015BE0000}"/>
    <cellStyle name="Normal 31 3 2 2" xfId="48727" xr:uid="{00000000-0005-0000-0000-000016BE0000}"/>
    <cellStyle name="Normal 31 3 2 2 2" xfId="48728" xr:uid="{00000000-0005-0000-0000-000017BE0000}"/>
    <cellStyle name="Normal 31 3 2 2 2 2" xfId="48729" xr:uid="{00000000-0005-0000-0000-000018BE0000}"/>
    <cellStyle name="Normal 31 3 2 2 2 3" xfId="48730" xr:uid="{00000000-0005-0000-0000-000019BE0000}"/>
    <cellStyle name="Normal 31 3 2 2 2_Essbase BS Tax Accounts EOY" xfId="48731" xr:uid="{00000000-0005-0000-0000-00001ABE0000}"/>
    <cellStyle name="Normal 31 3 2 2 3" xfId="48732" xr:uid="{00000000-0005-0000-0000-00001BBE0000}"/>
    <cellStyle name="Normal 31 3 2 2 4" xfId="48733" xr:uid="{00000000-0005-0000-0000-00001CBE0000}"/>
    <cellStyle name="Normal 31 3 2 2_Essbase BS Tax Accounts EOY" xfId="48734" xr:uid="{00000000-0005-0000-0000-00001DBE0000}"/>
    <cellStyle name="Normal 31 3 2 3" xfId="48735" xr:uid="{00000000-0005-0000-0000-00001EBE0000}"/>
    <cellStyle name="Normal 31 3 2 3 2" xfId="48736" xr:uid="{00000000-0005-0000-0000-00001FBE0000}"/>
    <cellStyle name="Normal 31 3 2 3 3" xfId="48737" xr:uid="{00000000-0005-0000-0000-000020BE0000}"/>
    <cellStyle name="Normal 31 3 2 3_Essbase BS Tax Accounts EOY" xfId="48738" xr:uid="{00000000-0005-0000-0000-000021BE0000}"/>
    <cellStyle name="Normal 31 3 2 4" xfId="48739" xr:uid="{00000000-0005-0000-0000-000022BE0000}"/>
    <cellStyle name="Normal 31 3 2 5" xfId="48740" xr:uid="{00000000-0005-0000-0000-000023BE0000}"/>
    <cellStyle name="Normal 31 3 2_Essbase BS Tax Accounts EOY" xfId="48741" xr:uid="{00000000-0005-0000-0000-000024BE0000}"/>
    <cellStyle name="Normal 31 3 3" xfId="48742" xr:uid="{00000000-0005-0000-0000-000025BE0000}"/>
    <cellStyle name="Normal 31 3 3 2" xfId="48743" xr:uid="{00000000-0005-0000-0000-000026BE0000}"/>
    <cellStyle name="Normal 31 3 3 2 2" xfId="48744" xr:uid="{00000000-0005-0000-0000-000027BE0000}"/>
    <cellStyle name="Normal 31 3 3 2 3" xfId="48745" xr:uid="{00000000-0005-0000-0000-000028BE0000}"/>
    <cellStyle name="Normal 31 3 3 2_Essbase BS Tax Accounts EOY" xfId="48746" xr:uid="{00000000-0005-0000-0000-000029BE0000}"/>
    <cellStyle name="Normal 31 3 3 3" xfId="48747" xr:uid="{00000000-0005-0000-0000-00002ABE0000}"/>
    <cellStyle name="Normal 31 3 3 4" xfId="48748" xr:uid="{00000000-0005-0000-0000-00002BBE0000}"/>
    <cellStyle name="Normal 31 3 3_Essbase BS Tax Accounts EOY" xfId="48749" xr:uid="{00000000-0005-0000-0000-00002CBE0000}"/>
    <cellStyle name="Normal 31 3 4" xfId="48750" xr:uid="{00000000-0005-0000-0000-00002DBE0000}"/>
    <cellStyle name="Normal 31 3 4 2" xfId="48751" xr:uid="{00000000-0005-0000-0000-00002EBE0000}"/>
    <cellStyle name="Normal 31 3 4 3" xfId="48752" xr:uid="{00000000-0005-0000-0000-00002FBE0000}"/>
    <cellStyle name="Normal 31 3 4_Essbase BS Tax Accounts EOY" xfId="48753" xr:uid="{00000000-0005-0000-0000-000030BE0000}"/>
    <cellStyle name="Normal 31 3 5" xfId="48754" xr:uid="{00000000-0005-0000-0000-000031BE0000}"/>
    <cellStyle name="Normal 31 3 6" xfId="48755" xr:uid="{00000000-0005-0000-0000-000032BE0000}"/>
    <cellStyle name="Normal 31 3 7" xfId="48756" xr:uid="{00000000-0005-0000-0000-000033BE0000}"/>
    <cellStyle name="Normal 31 3_Essbase BS Tax Accounts EOY" xfId="48757" xr:uid="{00000000-0005-0000-0000-000034BE0000}"/>
    <cellStyle name="Normal 31 4" xfId="48758" xr:uid="{00000000-0005-0000-0000-000035BE0000}"/>
    <cellStyle name="Normal 31 4 2" xfId="48759" xr:uid="{00000000-0005-0000-0000-000036BE0000}"/>
    <cellStyle name="Normal 31 4 2 2" xfId="48760" xr:uid="{00000000-0005-0000-0000-000037BE0000}"/>
    <cellStyle name="Normal 31 4 2 2 2" xfId="48761" xr:uid="{00000000-0005-0000-0000-000038BE0000}"/>
    <cellStyle name="Normal 31 4 2 2 3" xfId="48762" xr:uid="{00000000-0005-0000-0000-000039BE0000}"/>
    <cellStyle name="Normal 31 4 2 2_Essbase BS Tax Accounts EOY" xfId="48763" xr:uid="{00000000-0005-0000-0000-00003ABE0000}"/>
    <cellStyle name="Normal 31 4 2 3" xfId="48764" xr:uid="{00000000-0005-0000-0000-00003BBE0000}"/>
    <cellStyle name="Normal 31 4 2 4" xfId="48765" xr:uid="{00000000-0005-0000-0000-00003CBE0000}"/>
    <cellStyle name="Normal 31 4 2_Essbase BS Tax Accounts EOY" xfId="48766" xr:uid="{00000000-0005-0000-0000-00003DBE0000}"/>
    <cellStyle name="Normal 31 4 3" xfId="48767" xr:uid="{00000000-0005-0000-0000-00003EBE0000}"/>
    <cellStyle name="Normal 31 4 3 2" xfId="48768" xr:uid="{00000000-0005-0000-0000-00003FBE0000}"/>
    <cellStyle name="Normal 31 4 3 3" xfId="48769" xr:uid="{00000000-0005-0000-0000-000040BE0000}"/>
    <cellStyle name="Normal 31 4 3_Essbase BS Tax Accounts EOY" xfId="48770" xr:uid="{00000000-0005-0000-0000-000041BE0000}"/>
    <cellStyle name="Normal 31 4 4" xfId="48771" xr:uid="{00000000-0005-0000-0000-000042BE0000}"/>
    <cellStyle name="Normal 31 4 5" xfId="48772" xr:uid="{00000000-0005-0000-0000-000043BE0000}"/>
    <cellStyle name="Normal 31 4 6" xfId="48773" xr:uid="{00000000-0005-0000-0000-000044BE0000}"/>
    <cellStyle name="Normal 31 4_Essbase BS Tax Accounts EOY" xfId="48774" xr:uid="{00000000-0005-0000-0000-000045BE0000}"/>
    <cellStyle name="Normal 31 5" xfId="48775" xr:uid="{00000000-0005-0000-0000-000046BE0000}"/>
    <cellStyle name="Normal 31 5 2" xfId="48776" xr:uid="{00000000-0005-0000-0000-000047BE0000}"/>
    <cellStyle name="Normal 31 5_Essbase BS Tax Accounts EOY" xfId="48777" xr:uid="{00000000-0005-0000-0000-000048BE0000}"/>
    <cellStyle name="Normal 31 6" xfId="48778" xr:uid="{00000000-0005-0000-0000-000049BE0000}"/>
    <cellStyle name="Normal 31 6 2" xfId="48779" xr:uid="{00000000-0005-0000-0000-00004ABE0000}"/>
    <cellStyle name="Normal 31 6_Essbase BS Tax Accounts EOY" xfId="48780" xr:uid="{00000000-0005-0000-0000-00004BBE0000}"/>
    <cellStyle name="Normal 31 7" xfId="48781" xr:uid="{00000000-0005-0000-0000-00004CBE0000}"/>
    <cellStyle name="Normal 31 7 2" xfId="48782" xr:uid="{00000000-0005-0000-0000-00004DBE0000}"/>
    <cellStyle name="Normal 31 7_Essbase BS Tax Accounts EOY" xfId="48783" xr:uid="{00000000-0005-0000-0000-00004EBE0000}"/>
    <cellStyle name="Normal 31 8" xfId="48784" xr:uid="{00000000-0005-0000-0000-00004FBE0000}"/>
    <cellStyle name="Normal 31 8 2" xfId="48785" xr:uid="{00000000-0005-0000-0000-000050BE0000}"/>
    <cellStyle name="Normal 31 8_Essbase BS Tax Accounts EOY" xfId="48786" xr:uid="{00000000-0005-0000-0000-000051BE0000}"/>
    <cellStyle name="Normal 31 9" xfId="48787" xr:uid="{00000000-0005-0000-0000-000052BE0000}"/>
    <cellStyle name="Normal 31 9 2" xfId="48788" xr:uid="{00000000-0005-0000-0000-000053BE0000}"/>
    <cellStyle name="Normal 31 9_Essbase BS Tax Accounts EOY" xfId="48789" xr:uid="{00000000-0005-0000-0000-000054BE0000}"/>
    <cellStyle name="Normal 31_Basis Detail" xfId="48790" xr:uid="{00000000-0005-0000-0000-000055BE0000}"/>
    <cellStyle name="Normal 32" xfId="248" xr:uid="{00000000-0005-0000-0000-000056BE0000}"/>
    <cellStyle name="Normal 32 10" xfId="48791" xr:uid="{00000000-0005-0000-0000-000057BE0000}"/>
    <cellStyle name="Normal 32 10 2" xfId="48792" xr:uid="{00000000-0005-0000-0000-000058BE0000}"/>
    <cellStyle name="Normal 32 10_Essbase BS Tax Accounts EOY" xfId="48793" xr:uid="{00000000-0005-0000-0000-000059BE0000}"/>
    <cellStyle name="Normal 32 11" xfId="48794" xr:uid="{00000000-0005-0000-0000-00005ABE0000}"/>
    <cellStyle name="Normal 32 11 2" xfId="48795" xr:uid="{00000000-0005-0000-0000-00005BBE0000}"/>
    <cellStyle name="Normal 32 11 2 2" xfId="48796" xr:uid="{00000000-0005-0000-0000-00005CBE0000}"/>
    <cellStyle name="Normal 32 11 2 3" xfId="48797" xr:uid="{00000000-0005-0000-0000-00005DBE0000}"/>
    <cellStyle name="Normal 32 11 2_Essbase BS Tax Accounts EOY" xfId="48798" xr:uid="{00000000-0005-0000-0000-00005EBE0000}"/>
    <cellStyle name="Normal 32 11 3" xfId="48799" xr:uid="{00000000-0005-0000-0000-00005FBE0000}"/>
    <cellStyle name="Normal 32 11 4" xfId="48800" xr:uid="{00000000-0005-0000-0000-000060BE0000}"/>
    <cellStyle name="Normal 32 11_Essbase BS Tax Accounts EOY" xfId="48801" xr:uid="{00000000-0005-0000-0000-000061BE0000}"/>
    <cellStyle name="Normal 32 12" xfId="48802" xr:uid="{00000000-0005-0000-0000-000062BE0000}"/>
    <cellStyle name="Normal 32 12 2" xfId="48803" xr:uid="{00000000-0005-0000-0000-000063BE0000}"/>
    <cellStyle name="Normal 32 12 2 2" xfId="48804" xr:uid="{00000000-0005-0000-0000-000064BE0000}"/>
    <cellStyle name="Normal 32 12 2_Essbase BS Tax Accounts EOY" xfId="48805" xr:uid="{00000000-0005-0000-0000-000065BE0000}"/>
    <cellStyle name="Normal 32 12 3" xfId="48806" xr:uid="{00000000-0005-0000-0000-000066BE0000}"/>
    <cellStyle name="Normal 32 12 4" xfId="48807" xr:uid="{00000000-0005-0000-0000-000067BE0000}"/>
    <cellStyle name="Normal 32 12_Essbase BS Tax Accounts EOY" xfId="48808" xr:uid="{00000000-0005-0000-0000-000068BE0000}"/>
    <cellStyle name="Normal 32 13" xfId="48809" xr:uid="{00000000-0005-0000-0000-000069BE0000}"/>
    <cellStyle name="Normal 32 14" xfId="48810" xr:uid="{00000000-0005-0000-0000-00006ABE0000}"/>
    <cellStyle name="Normal 32 15" xfId="48811" xr:uid="{00000000-0005-0000-0000-00006BBE0000}"/>
    <cellStyle name="Normal 32 2" xfId="48812" xr:uid="{00000000-0005-0000-0000-00006CBE0000}"/>
    <cellStyle name="Normal 32 2 2" xfId="48813" xr:uid="{00000000-0005-0000-0000-00006DBE0000}"/>
    <cellStyle name="Normal 32 2 2 2" xfId="48814" xr:uid="{00000000-0005-0000-0000-00006EBE0000}"/>
    <cellStyle name="Normal 32 2 2 2 2" xfId="48815" xr:uid="{00000000-0005-0000-0000-00006FBE0000}"/>
    <cellStyle name="Normal 32 2 2 2_Essbase BS Tax Accounts EOY" xfId="48816" xr:uid="{00000000-0005-0000-0000-000070BE0000}"/>
    <cellStyle name="Normal 32 2 2 3" xfId="48817" xr:uid="{00000000-0005-0000-0000-000071BE0000}"/>
    <cellStyle name="Normal 32 2 2_Essbase BS Tax Accounts EOY" xfId="48818" xr:uid="{00000000-0005-0000-0000-000072BE0000}"/>
    <cellStyle name="Normal 32 2 3" xfId="48819" xr:uid="{00000000-0005-0000-0000-000073BE0000}"/>
    <cellStyle name="Normal 32 2 3 2" xfId="48820" xr:uid="{00000000-0005-0000-0000-000074BE0000}"/>
    <cellStyle name="Normal 32 2 3_Essbase BS Tax Accounts EOY" xfId="48821" xr:uid="{00000000-0005-0000-0000-000075BE0000}"/>
    <cellStyle name="Normal 32 2 4" xfId="48822" xr:uid="{00000000-0005-0000-0000-000076BE0000}"/>
    <cellStyle name="Normal 32 2 5" xfId="48823" xr:uid="{00000000-0005-0000-0000-000077BE0000}"/>
    <cellStyle name="Normal 32 2 6" xfId="48824" xr:uid="{00000000-0005-0000-0000-000078BE0000}"/>
    <cellStyle name="Normal 32 2_Essbase BS Tax Accounts EOY" xfId="48825" xr:uid="{00000000-0005-0000-0000-000079BE0000}"/>
    <cellStyle name="Normal 32 3" xfId="48826" xr:uid="{00000000-0005-0000-0000-00007ABE0000}"/>
    <cellStyle name="Normal 32 3 2" xfId="48827" xr:uid="{00000000-0005-0000-0000-00007BBE0000}"/>
    <cellStyle name="Normal 32 3 2 2" xfId="48828" xr:uid="{00000000-0005-0000-0000-00007CBE0000}"/>
    <cellStyle name="Normal 32 3 2 2 2" xfId="48829" xr:uid="{00000000-0005-0000-0000-00007DBE0000}"/>
    <cellStyle name="Normal 32 3 2 2 2 2" xfId="48830" xr:uid="{00000000-0005-0000-0000-00007EBE0000}"/>
    <cellStyle name="Normal 32 3 2 2 2 3" xfId="48831" xr:uid="{00000000-0005-0000-0000-00007FBE0000}"/>
    <cellStyle name="Normal 32 3 2 2 2_Essbase BS Tax Accounts EOY" xfId="48832" xr:uid="{00000000-0005-0000-0000-000080BE0000}"/>
    <cellStyle name="Normal 32 3 2 2 3" xfId="48833" xr:uid="{00000000-0005-0000-0000-000081BE0000}"/>
    <cellStyle name="Normal 32 3 2 2 4" xfId="48834" xr:uid="{00000000-0005-0000-0000-000082BE0000}"/>
    <cellStyle name="Normal 32 3 2 2_Essbase BS Tax Accounts EOY" xfId="48835" xr:uid="{00000000-0005-0000-0000-000083BE0000}"/>
    <cellStyle name="Normal 32 3 2 3" xfId="48836" xr:uid="{00000000-0005-0000-0000-000084BE0000}"/>
    <cellStyle name="Normal 32 3 2 3 2" xfId="48837" xr:uid="{00000000-0005-0000-0000-000085BE0000}"/>
    <cellStyle name="Normal 32 3 2 3 3" xfId="48838" xr:uid="{00000000-0005-0000-0000-000086BE0000}"/>
    <cellStyle name="Normal 32 3 2 3_Essbase BS Tax Accounts EOY" xfId="48839" xr:uid="{00000000-0005-0000-0000-000087BE0000}"/>
    <cellStyle name="Normal 32 3 2 4" xfId="48840" xr:uid="{00000000-0005-0000-0000-000088BE0000}"/>
    <cellStyle name="Normal 32 3 2 5" xfId="48841" xr:uid="{00000000-0005-0000-0000-000089BE0000}"/>
    <cellStyle name="Normal 32 3 2 6" xfId="48842" xr:uid="{00000000-0005-0000-0000-00008ABE0000}"/>
    <cellStyle name="Normal 32 3 2_Essbase BS Tax Accounts EOY" xfId="48843" xr:uid="{00000000-0005-0000-0000-00008BBE0000}"/>
    <cellStyle name="Normal 32 3 3" xfId="48844" xr:uid="{00000000-0005-0000-0000-00008CBE0000}"/>
    <cellStyle name="Normal 32 3 3 2" xfId="48845" xr:uid="{00000000-0005-0000-0000-00008DBE0000}"/>
    <cellStyle name="Normal 32 3 3 2 2" xfId="48846" xr:uid="{00000000-0005-0000-0000-00008EBE0000}"/>
    <cellStyle name="Normal 32 3 3 2 3" xfId="48847" xr:uid="{00000000-0005-0000-0000-00008FBE0000}"/>
    <cellStyle name="Normal 32 3 3 2_Essbase BS Tax Accounts EOY" xfId="48848" xr:uid="{00000000-0005-0000-0000-000090BE0000}"/>
    <cellStyle name="Normal 32 3 3 3" xfId="48849" xr:uid="{00000000-0005-0000-0000-000091BE0000}"/>
    <cellStyle name="Normal 32 3 3 4" xfId="48850" xr:uid="{00000000-0005-0000-0000-000092BE0000}"/>
    <cellStyle name="Normal 32 3 3_Essbase BS Tax Accounts EOY" xfId="48851" xr:uid="{00000000-0005-0000-0000-000093BE0000}"/>
    <cellStyle name="Normal 32 3 4" xfId="48852" xr:uid="{00000000-0005-0000-0000-000094BE0000}"/>
    <cellStyle name="Normal 32 3 4 2" xfId="48853" xr:uid="{00000000-0005-0000-0000-000095BE0000}"/>
    <cellStyle name="Normal 32 3 4 3" xfId="48854" xr:uid="{00000000-0005-0000-0000-000096BE0000}"/>
    <cellStyle name="Normal 32 3 4_Essbase BS Tax Accounts EOY" xfId="48855" xr:uid="{00000000-0005-0000-0000-000097BE0000}"/>
    <cellStyle name="Normal 32 3 5" xfId="48856" xr:uid="{00000000-0005-0000-0000-000098BE0000}"/>
    <cellStyle name="Normal 32 3 6" xfId="48857" xr:uid="{00000000-0005-0000-0000-000099BE0000}"/>
    <cellStyle name="Normal 32 3 7" xfId="48858" xr:uid="{00000000-0005-0000-0000-00009ABE0000}"/>
    <cellStyle name="Normal 32 3_Essbase BS Tax Accounts EOY" xfId="48859" xr:uid="{00000000-0005-0000-0000-00009BBE0000}"/>
    <cellStyle name="Normal 32 4" xfId="48860" xr:uid="{00000000-0005-0000-0000-00009CBE0000}"/>
    <cellStyle name="Normal 32 4 2" xfId="48861" xr:uid="{00000000-0005-0000-0000-00009DBE0000}"/>
    <cellStyle name="Normal 32 4 2 2" xfId="48862" xr:uid="{00000000-0005-0000-0000-00009EBE0000}"/>
    <cellStyle name="Normal 32 4 2 2 2" xfId="48863" xr:uid="{00000000-0005-0000-0000-00009FBE0000}"/>
    <cellStyle name="Normal 32 4 2 2 3" xfId="48864" xr:uid="{00000000-0005-0000-0000-0000A0BE0000}"/>
    <cellStyle name="Normal 32 4 2 2_Essbase BS Tax Accounts EOY" xfId="48865" xr:uid="{00000000-0005-0000-0000-0000A1BE0000}"/>
    <cellStyle name="Normal 32 4 2 3" xfId="48866" xr:uid="{00000000-0005-0000-0000-0000A2BE0000}"/>
    <cellStyle name="Normal 32 4 2 4" xfId="48867" xr:uid="{00000000-0005-0000-0000-0000A3BE0000}"/>
    <cellStyle name="Normal 32 4 2_Essbase BS Tax Accounts EOY" xfId="48868" xr:uid="{00000000-0005-0000-0000-0000A4BE0000}"/>
    <cellStyle name="Normal 32 4 3" xfId="48869" xr:uid="{00000000-0005-0000-0000-0000A5BE0000}"/>
    <cellStyle name="Normal 32 4 3 2" xfId="48870" xr:uid="{00000000-0005-0000-0000-0000A6BE0000}"/>
    <cellStyle name="Normal 32 4 3 3" xfId="48871" xr:uid="{00000000-0005-0000-0000-0000A7BE0000}"/>
    <cellStyle name="Normal 32 4 3_Essbase BS Tax Accounts EOY" xfId="48872" xr:uid="{00000000-0005-0000-0000-0000A8BE0000}"/>
    <cellStyle name="Normal 32 4 4" xfId="48873" xr:uid="{00000000-0005-0000-0000-0000A9BE0000}"/>
    <cellStyle name="Normal 32 4 5" xfId="48874" xr:uid="{00000000-0005-0000-0000-0000AABE0000}"/>
    <cellStyle name="Normal 32 4 6" xfId="48875" xr:uid="{00000000-0005-0000-0000-0000ABBE0000}"/>
    <cellStyle name="Normal 32 4_Essbase BS Tax Accounts EOY" xfId="48876" xr:uid="{00000000-0005-0000-0000-0000ACBE0000}"/>
    <cellStyle name="Normal 32 5" xfId="48877" xr:uid="{00000000-0005-0000-0000-0000ADBE0000}"/>
    <cellStyle name="Normal 32 5 2" xfId="48878" xr:uid="{00000000-0005-0000-0000-0000AEBE0000}"/>
    <cellStyle name="Normal 32 5_Essbase BS Tax Accounts EOY" xfId="48879" xr:uid="{00000000-0005-0000-0000-0000AFBE0000}"/>
    <cellStyle name="Normal 32 6" xfId="48880" xr:uid="{00000000-0005-0000-0000-0000B0BE0000}"/>
    <cellStyle name="Normal 32 6 2" xfId="48881" xr:uid="{00000000-0005-0000-0000-0000B1BE0000}"/>
    <cellStyle name="Normal 32 6_Essbase BS Tax Accounts EOY" xfId="48882" xr:uid="{00000000-0005-0000-0000-0000B2BE0000}"/>
    <cellStyle name="Normal 32 7" xfId="48883" xr:uid="{00000000-0005-0000-0000-0000B3BE0000}"/>
    <cellStyle name="Normal 32 7 2" xfId="48884" xr:uid="{00000000-0005-0000-0000-0000B4BE0000}"/>
    <cellStyle name="Normal 32 7_Essbase BS Tax Accounts EOY" xfId="48885" xr:uid="{00000000-0005-0000-0000-0000B5BE0000}"/>
    <cellStyle name="Normal 32 8" xfId="48886" xr:uid="{00000000-0005-0000-0000-0000B6BE0000}"/>
    <cellStyle name="Normal 32 8 2" xfId="48887" xr:uid="{00000000-0005-0000-0000-0000B7BE0000}"/>
    <cellStyle name="Normal 32 8_Essbase BS Tax Accounts EOY" xfId="48888" xr:uid="{00000000-0005-0000-0000-0000B8BE0000}"/>
    <cellStyle name="Normal 32 9" xfId="48889" xr:uid="{00000000-0005-0000-0000-0000B9BE0000}"/>
    <cellStyle name="Normal 32 9 2" xfId="48890" xr:uid="{00000000-0005-0000-0000-0000BABE0000}"/>
    <cellStyle name="Normal 32 9_Essbase BS Tax Accounts EOY" xfId="48891" xr:uid="{00000000-0005-0000-0000-0000BBBE0000}"/>
    <cellStyle name="Normal 32_Basis Detail" xfId="48892" xr:uid="{00000000-0005-0000-0000-0000BCBE0000}"/>
    <cellStyle name="Normal 33" xfId="249" xr:uid="{00000000-0005-0000-0000-0000BDBE0000}"/>
    <cellStyle name="Normal 33 10" xfId="48893" xr:uid="{00000000-0005-0000-0000-0000BEBE0000}"/>
    <cellStyle name="Normal 33 10 2" xfId="48894" xr:uid="{00000000-0005-0000-0000-0000BFBE0000}"/>
    <cellStyle name="Normal 33 10_Essbase BS Tax Accounts EOY" xfId="48895" xr:uid="{00000000-0005-0000-0000-0000C0BE0000}"/>
    <cellStyle name="Normal 33 11" xfId="48896" xr:uid="{00000000-0005-0000-0000-0000C1BE0000}"/>
    <cellStyle name="Normal 33 11 2" xfId="48897" xr:uid="{00000000-0005-0000-0000-0000C2BE0000}"/>
    <cellStyle name="Normal 33 11 2 2" xfId="48898" xr:uid="{00000000-0005-0000-0000-0000C3BE0000}"/>
    <cellStyle name="Normal 33 11 2 3" xfId="48899" xr:uid="{00000000-0005-0000-0000-0000C4BE0000}"/>
    <cellStyle name="Normal 33 11 2_Essbase BS Tax Accounts EOY" xfId="48900" xr:uid="{00000000-0005-0000-0000-0000C5BE0000}"/>
    <cellStyle name="Normal 33 11 3" xfId="48901" xr:uid="{00000000-0005-0000-0000-0000C6BE0000}"/>
    <cellStyle name="Normal 33 11 4" xfId="48902" xr:uid="{00000000-0005-0000-0000-0000C7BE0000}"/>
    <cellStyle name="Normal 33 11_Essbase BS Tax Accounts EOY" xfId="48903" xr:uid="{00000000-0005-0000-0000-0000C8BE0000}"/>
    <cellStyle name="Normal 33 12" xfId="48904" xr:uid="{00000000-0005-0000-0000-0000C9BE0000}"/>
    <cellStyle name="Normal 33 12 2" xfId="48905" xr:uid="{00000000-0005-0000-0000-0000CABE0000}"/>
    <cellStyle name="Normal 33 12 2 2" xfId="48906" xr:uid="{00000000-0005-0000-0000-0000CBBE0000}"/>
    <cellStyle name="Normal 33 12 2_Essbase BS Tax Accounts EOY" xfId="48907" xr:uid="{00000000-0005-0000-0000-0000CCBE0000}"/>
    <cellStyle name="Normal 33 12 3" xfId="48908" xr:uid="{00000000-0005-0000-0000-0000CDBE0000}"/>
    <cellStyle name="Normal 33 12 4" xfId="48909" xr:uid="{00000000-0005-0000-0000-0000CEBE0000}"/>
    <cellStyle name="Normal 33 12_Essbase BS Tax Accounts EOY" xfId="48910" xr:uid="{00000000-0005-0000-0000-0000CFBE0000}"/>
    <cellStyle name="Normal 33 13" xfId="48911" xr:uid="{00000000-0005-0000-0000-0000D0BE0000}"/>
    <cellStyle name="Normal 33 14" xfId="48912" xr:uid="{00000000-0005-0000-0000-0000D1BE0000}"/>
    <cellStyle name="Normal 33 15" xfId="48913" xr:uid="{00000000-0005-0000-0000-0000D2BE0000}"/>
    <cellStyle name="Normal 33 2" xfId="48914" xr:uid="{00000000-0005-0000-0000-0000D3BE0000}"/>
    <cellStyle name="Normal 33 2 2" xfId="48915" xr:uid="{00000000-0005-0000-0000-0000D4BE0000}"/>
    <cellStyle name="Normal 33 2 2 2" xfId="48916" xr:uid="{00000000-0005-0000-0000-0000D5BE0000}"/>
    <cellStyle name="Normal 33 2 2 2 2" xfId="48917" xr:uid="{00000000-0005-0000-0000-0000D6BE0000}"/>
    <cellStyle name="Normal 33 2 2 2_Essbase BS Tax Accounts EOY" xfId="48918" xr:uid="{00000000-0005-0000-0000-0000D7BE0000}"/>
    <cellStyle name="Normal 33 2 2 3" xfId="48919" xr:uid="{00000000-0005-0000-0000-0000D8BE0000}"/>
    <cellStyle name="Normal 33 2 2_Essbase BS Tax Accounts EOY" xfId="48920" xr:uid="{00000000-0005-0000-0000-0000D9BE0000}"/>
    <cellStyle name="Normal 33 2 3" xfId="48921" xr:uid="{00000000-0005-0000-0000-0000DABE0000}"/>
    <cellStyle name="Normal 33 2 3 2" xfId="48922" xr:uid="{00000000-0005-0000-0000-0000DBBE0000}"/>
    <cellStyle name="Normal 33 2 3_Essbase BS Tax Accounts EOY" xfId="48923" xr:uid="{00000000-0005-0000-0000-0000DCBE0000}"/>
    <cellStyle name="Normal 33 2 4" xfId="48924" xr:uid="{00000000-0005-0000-0000-0000DDBE0000}"/>
    <cellStyle name="Normal 33 2 5" xfId="48925" xr:uid="{00000000-0005-0000-0000-0000DEBE0000}"/>
    <cellStyle name="Normal 33 2 6" xfId="48926" xr:uid="{00000000-0005-0000-0000-0000DFBE0000}"/>
    <cellStyle name="Normal 33 2_Essbase BS Tax Accounts EOY" xfId="48927" xr:uid="{00000000-0005-0000-0000-0000E0BE0000}"/>
    <cellStyle name="Normal 33 3" xfId="48928" xr:uid="{00000000-0005-0000-0000-0000E1BE0000}"/>
    <cellStyle name="Normal 33 3 2" xfId="48929" xr:uid="{00000000-0005-0000-0000-0000E2BE0000}"/>
    <cellStyle name="Normal 33 3 2 2" xfId="48930" xr:uid="{00000000-0005-0000-0000-0000E3BE0000}"/>
    <cellStyle name="Normal 33 3 2 2 2" xfId="48931" xr:uid="{00000000-0005-0000-0000-0000E4BE0000}"/>
    <cellStyle name="Normal 33 3 2 2 2 2" xfId="48932" xr:uid="{00000000-0005-0000-0000-0000E5BE0000}"/>
    <cellStyle name="Normal 33 3 2 2 2 3" xfId="48933" xr:uid="{00000000-0005-0000-0000-0000E6BE0000}"/>
    <cellStyle name="Normal 33 3 2 2 2_Essbase BS Tax Accounts EOY" xfId="48934" xr:uid="{00000000-0005-0000-0000-0000E7BE0000}"/>
    <cellStyle name="Normal 33 3 2 2 3" xfId="48935" xr:uid="{00000000-0005-0000-0000-0000E8BE0000}"/>
    <cellStyle name="Normal 33 3 2 2 4" xfId="48936" xr:uid="{00000000-0005-0000-0000-0000E9BE0000}"/>
    <cellStyle name="Normal 33 3 2 2_Essbase BS Tax Accounts EOY" xfId="48937" xr:uid="{00000000-0005-0000-0000-0000EABE0000}"/>
    <cellStyle name="Normal 33 3 2 3" xfId="48938" xr:uid="{00000000-0005-0000-0000-0000EBBE0000}"/>
    <cellStyle name="Normal 33 3 2 3 2" xfId="48939" xr:uid="{00000000-0005-0000-0000-0000ECBE0000}"/>
    <cellStyle name="Normal 33 3 2 3 3" xfId="48940" xr:uid="{00000000-0005-0000-0000-0000EDBE0000}"/>
    <cellStyle name="Normal 33 3 2 3_Essbase BS Tax Accounts EOY" xfId="48941" xr:uid="{00000000-0005-0000-0000-0000EEBE0000}"/>
    <cellStyle name="Normal 33 3 2 4" xfId="48942" xr:uid="{00000000-0005-0000-0000-0000EFBE0000}"/>
    <cellStyle name="Normal 33 3 2 5" xfId="48943" xr:uid="{00000000-0005-0000-0000-0000F0BE0000}"/>
    <cellStyle name="Normal 33 3 2 6" xfId="48944" xr:uid="{00000000-0005-0000-0000-0000F1BE0000}"/>
    <cellStyle name="Normal 33 3 2_Essbase BS Tax Accounts EOY" xfId="48945" xr:uid="{00000000-0005-0000-0000-0000F2BE0000}"/>
    <cellStyle name="Normal 33 3 3" xfId="48946" xr:uid="{00000000-0005-0000-0000-0000F3BE0000}"/>
    <cellStyle name="Normal 33 3 3 2" xfId="48947" xr:uid="{00000000-0005-0000-0000-0000F4BE0000}"/>
    <cellStyle name="Normal 33 3 3 2 2" xfId="48948" xr:uid="{00000000-0005-0000-0000-0000F5BE0000}"/>
    <cellStyle name="Normal 33 3 3 2 3" xfId="48949" xr:uid="{00000000-0005-0000-0000-0000F6BE0000}"/>
    <cellStyle name="Normal 33 3 3 2_Essbase BS Tax Accounts EOY" xfId="48950" xr:uid="{00000000-0005-0000-0000-0000F7BE0000}"/>
    <cellStyle name="Normal 33 3 3 3" xfId="48951" xr:uid="{00000000-0005-0000-0000-0000F8BE0000}"/>
    <cellStyle name="Normal 33 3 3 4" xfId="48952" xr:uid="{00000000-0005-0000-0000-0000F9BE0000}"/>
    <cellStyle name="Normal 33 3 3_Essbase BS Tax Accounts EOY" xfId="48953" xr:uid="{00000000-0005-0000-0000-0000FABE0000}"/>
    <cellStyle name="Normal 33 3 4" xfId="48954" xr:uid="{00000000-0005-0000-0000-0000FBBE0000}"/>
    <cellStyle name="Normal 33 3 4 2" xfId="48955" xr:uid="{00000000-0005-0000-0000-0000FCBE0000}"/>
    <cellStyle name="Normal 33 3 4 3" xfId="48956" xr:uid="{00000000-0005-0000-0000-0000FDBE0000}"/>
    <cellStyle name="Normal 33 3 4_Essbase BS Tax Accounts EOY" xfId="48957" xr:uid="{00000000-0005-0000-0000-0000FEBE0000}"/>
    <cellStyle name="Normal 33 3 5" xfId="48958" xr:uid="{00000000-0005-0000-0000-0000FFBE0000}"/>
    <cellStyle name="Normal 33 3 6" xfId="48959" xr:uid="{00000000-0005-0000-0000-000000BF0000}"/>
    <cellStyle name="Normal 33 3 7" xfId="48960" xr:uid="{00000000-0005-0000-0000-000001BF0000}"/>
    <cellStyle name="Normal 33 3_Essbase BS Tax Accounts EOY" xfId="48961" xr:uid="{00000000-0005-0000-0000-000002BF0000}"/>
    <cellStyle name="Normal 33 4" xfId="48962" xr:uid="{00000000-0005-0000-0000-000003BF0000}"/>
    <cellStyle name="Normal 33 4 2" xfId="48963" xr:uid="{00000000-0005-0000-0000-000004BF0000}"/>
    <cellStyle name="Normal 33 4 2 2" xfId="48964" xr:uid="{00000000-0005-0000-0000-000005BF0000}"/>
    <cellStyle name="Normal 33 4 2 2 2" xfId="48965" xr:uid="{00000000-0005-0000-0000-000006BF0000}"/>
    <cellStyle name="Normal 33 4 2 2 3" xfId="48966" xr:uid="{00000000-0005-0000-0000-000007BF0000}"/>
    <cellStyle name="Normal 33 4 2 2_Essbase BS Tax Accounts EOY" xfId="48967" xr:uid="{00000000-0005-0000-0000-000008BF0000}"/>
    <cellStyle name="Normal 33 4 2 3" xfId="48968" xr:uid="{00000000-0005-0000-0000-000009BF0000}"/>
    <cellStyle name="Normal 33 4 2 4" xfId="48969" xr:uid="{00000000-0005-0000-0000-00000ABF0000}"/>
    <cellStyle name="Normal 33 4 2_Essbase BS Tax Accounts EOY" xfId="48970" xr:uid="{00000000-0005-0000-0000-00000BBF0000}"/>
    <cellStyle name="Normal 33 4 3" xfId="48971" xr:uid="{00000000-0005-0000-0000-00000CBF0000}"/>
    <cellStyle name="Normal 33 4 3 2" xfId="48972" xr:uid="{00000000-0005-0000-0000-00000DBF0000}"/>
    <cellStyle name="Normal 33 4 3 3" xfId="48973" xr:uid="{00000000-0005-0000-0000-00000EBF0000}"/>
    <cellStyle name="Normal 33 4 3_Essbase BS Tax Accounts EOY" xfId="48974" xr:uid="{00000000-0005-0000-0000-00000FBF0000}"/>
    <cellStyle name="Normal 33 4 4" xfId="48975" xr:uid="{00000000-0005-0000-0000-000010BF0000}"/>
    <cellStyle name="Normal 33 4 5" xfId="48976" xr:uid="{00000000-0005-0000-0000-000011BF0000}"/>
    <cellStyle name="Normal 33 4 6" xfId="48977" xr:uid="{00000000-0005-0000-0000-000012BF0000}"/>
    <cellStyle name="Normal 33 4_Essbase BS Tax Accounts EOY" xfId="48978" xr:uid="{00000000-0005-0000-0000-000013BF0000}"/>
    <cellStyle name="Normal 33 5" xfId="48979" xr:uid="{00000000-0005-0000-0000-000014BF0000}"/>
    <cellStyle name="Normal 33 5 2" xfId="48980" xr:uid="{00000000-0005-0000-0000-000015BF0000}"/>
    <cellStyle name="Normal 33 5_Essbase BS Tax Accounts EOY" xfId="48981" xr:uid="{00000000-0005-0000-0000-000016BF0000}"/>
    <cellStyle name="Normal 33 6" xfId="48982" xr:uid="{00000000-0005-0000-0000-000017BF0000}"/>
    <cellStyle name="Normal 33 6 2" xfId="48983" xr:uid="{00000000-0005-0000-0000-000018BF0000}"/>
    <cellStyle name="Normal 33 6_Essbase BS Tax Accounts EOY" xfId="48984" xr:uid="{00000000-0005-0000-0000-000019BF0000}"/>
    <cellStyle name="Normal 33 7" xfId="48985" xr:uid="{00000000-0005-0000-0000-00001ABF0000}"/>
    <cellStyle name="Normal 33 7 2" xfId="48986" xr:uid="{00000000-0005-0000-0000-00001BBF0000}"/>
    <cellStyle name="Normal 33 7_Essbase BS Tax Accounts EOY" xfId="48987" xr:uid="{00000000-0005-0000-0000-00001CBF0000}"/>
    <cellStyle name="Normal 33 8" xfId="48988" xr:uid="{00000000-0005-0000-0000-00001DBF0000}"/>
    <cellStyle name="Normal 33 8 2" xfId="48989" xr:uid="{00000000-0005-0000-0000-00001EBF0000}"/>
    <cellStyle name="Normal 33 8_Essbase BS Tax Accounts EOY" xfId="48990" xr:uid="{00000000-0005-0000-0000-00001FBF0000}"/>
    <cellStyle name="Normal 33 9" xfId="48991" xr:uid="{00000000-0005-0000-0000-000020BF0000}"/>
    <cellStyle name="Normal 33 9 2" xfId="48992" xr:uid="{00000000-0005-0000-0000-000021BF0000}"/>
    <cellStyle name="Normal 33 9_Essbase BS Tax Accounts EOY" xfId="48993" xr:uid="{00000000-0005-0000-0000-000022BF0000}"/>
    <cellStyle name="Normal 33_Basis Detail" xfId="48994" xr:uid="{00000000-0005-0000-0000-000023BF0000}"/>
    <cellStyle name="Normal 34" xfId="250" xr:uid="{00000000-0005-0000-0000-000024BF0000}"/>
    <cellStyle name="Normal 34 10" xfId="48995" xr:uid="{00000000-0005-0000-0000-000025BF0000}"/>
    <cellStyle name="Normal 34 10 2" xfId="48996" xr:uid="{00000000-0005-0000-0000-000026BF0000}"/>
    <cellStyle name="Normal 34 10 2 2" xfId="48997" xr:uid="{00000000-0005-0000-0000-000027BF0000}"/>
    <cellStyle name="Normal 34 10 2_Essbase BS Tax Accounts EOY" xfId="48998" xr:uid="{00000000-0005-0000-0000-000028BF0000}"/>
    <cellStyle name="Normal 34 10 3" xfId="48999" xr:uid="{00000000-0005-0000-0000-000029BF0000}"/>
    <cellStyle name="Normal 34 10_Essbase BS Tax Accounts EOY" xfId="49000" xr:uid="{00000000-0005-0000-0000-00002ABF0000}"/>
    <cellStyle name="Normal 34 11" xfId="49001" xr:uid="{00000000-0005-0000-0000-00002BBF0000}"/>
    <cellStyle name="Normal 34 11 2" xfId="49002" xr:uid="{00000000-0005-0000-0000-00002CBF0000}"/>
    <cellStyle name="Normal 34 11 2 2" xfId="49003" xr:uid="{00000000-0005-0000-0000-00002DBF0000}"/>
    <cellStyle name="Normal 34 11 2 3" xfId="49004" xr:uid="{00000000-0005-0000-0000-00002EBF0000}"/>
    <cellStyle name="Normal 34 11 2_Essbase BS Tax Accounts EOY" xfId="49005" xr:uid="{00000000-0005-0000-0000-00002FBF0000}"/>
    <cellStyle name="Normal 34 11 3" xfId="49006" xr:uid="{00000000-0005-0000-0000-000030BF0000}"/>
    <cellStyle name="Normal 34 11 4" xfId="49007" xr:uid="{00000000-0005-0000-0000-000031BF0000}"/>
    <cellStyle name="Normal 34 11_Essbase BS Tax Accounts EOY" xfId="49008" xr:uid="{00000000-0005-0000-0000-000032BF0000}"/>
    <cellStyle name="Normal 34 12" xfId="49009" xr:uid="{00000000-0005-0000-0000-000033BF0000}"/>
    <cellStyle name="Normal 34 12 2" xfId="49010" xr:uid="{00000000-0005-0000-0000-000034BF0000}"/>
    <cellStyle name="Normal 34 12 2 2" xfId="49011" xr:uid="{00000000-0005-0000-0000-000035BF0000}"/>
    <cellStyle name="Normal 34 12 2_Essbase BS Tax Accounts EOY" xfId="49012" xr:uid="{00000000-0005-0000-0000-000036BF0000}"/>
    <cellStyle name="Normal 34 12 3" xfId="49013" xr:uid="{00000000-0005-0000-0000-000037BF0000}"/>
    <cellStyle name="Normal 34 12 4" xfId="49014" xr:uid="{00000000-0005-0000-0000-000038BF0000}"/>
    <cellStyle name="Normal 34 12_Essbase BS Tax Accounts EOY" xfId="49015" xr:uid="{00000000-0005-0000-0000-000039BF0000}"/>
    <cellStyle name="Normal 34 13" xfId="49016" xr:uid="{00000000-0005-0000-0000-00003ABF0000}"/>
    <cellStyle name="Normal 34 14" xfId="49017" xr:uid="{00000000-0005-0000-0000-00003BBF0000}"/>
    <cellStyle name="Normal 34 15" xfId="49018" xr:uid="{00000000-0005-0000-0000-00003CBF0000}"/>
    <cellStyle name="Normal 34 16" xfId="49019" xr:uid="{00000000-0005-0000-0000-00003DBF0000}"/>
    <cellStyle name="Normal 34 17" xfId="49020" xr:uid="{00000000-0005-0000-0000-00003EBF0000}"/>
    <cellStyle name="Normal 34 2" xfId="49021" xr:uid="{00000000-0005-0000-0000-00003FBF0000}"/>
    <cellStyle name="Normal 34 2 2" xfId="49022" xr:uid="{00000000-0005-0000-0000-000040BF0000}"/>
    <cellStyle name="Normal 34 2 2 2" xfId="49023" xr:uid="{00000000-0005-0000-0000-000041BF0000}"/>
    <cellStyle name="Normal 34 2 2 2 2" xfId="49024" xr:uid="{00000000-0005-0000-0000-000042BF0000}"/>
    <cellStyle name="Normal 34 2 2 2_Essbase BS Tax Accounts EOY" xfId="49025" xr:uid="{00000000-0005-0000-0000-000043BF0000}"/>
    <cellStyle name="Normal 34 2 2 3" xfId="49026" xr:uid="{00000000-0005-0000-0000-000044BF0000}"/>
    <cellStyle name="Normal 34 2 2_Essbase BS Tax Accounts EOY" xfId="49027" xr:uid="{00000000-0005-0000-0000-000045BF0000}"/>
    <cellStyle name="Normal 34 2 3" xfId="49028" xr:uid="{00000000-0005-0000-0000-000046BF0000}"/>
    <cellStyle name="Normal 34 2 3 2" xfId="49029" xr:uid="{00000000-0005-0000-0000-000047BF0000}"/>
    <cellStyle name="Normal 34 2 3 2 2" xfId="49030" xr:uid="{00000000-0005-0000-0000-000048BF0000}"/>
    <cellStyle name="Normal 34 2 3 2_Essbase BS Tax Accounts EOY" xfId="49031" xr:uid="{00000000-0005-0000-0000-000049BF0000}"/>
    <cellStyle name="Normal 34 2 3 3" xfId="49032" xr:uid="{00000000-0005-0000-0000-00004ABF0000}"/>
    <cellStyle name="Normal 34 2 3 4" xfId="49033" xr:uid="{00000000-0005-0000-0000-00004BBF0000}"/>
    <cellStyle name="Normal 34 2 3 5" xfId="49034" xr:uid="{00000000-0005-0000-0000-00004CBF0000}"/>
    <cellStyle name="Normal 34 2 3_Essbase BS Tax Accounts EOY" xfId="49035" xr:uid="{00000000-0005-0000-0000-00004DBF0000}"/>
    <cellStyle name="Normal 34 2 4" xfId="49036" xr:uid="{00000000-0005-0000-0000-00004EBF0000}"/>
    <cellStyle name="Normal 34 2 5" xfId="49037" xr:uid="{00000000-0005-0000-0000-00004FBF0000}"/>
    <cellStyle name="Normal 34 2_Basis Detail" xfId="49038" xr:uid="{00000000-0005-0000-0000-000050BF0000}"/>
    <cellStyle name="Normal 34 3" xfId="49039" xr:uid="{00000000-0005-0000-0000-000051BF0000}"/>
    <cellStyle name="Normal 34 3 2" xfId="49040" xr:uid="{00000000-0005-0000-0000-000052BF0000}"/>
    <cellStyle name="Normal 34 3 2 2" xfId="49041" xr:uid="{00000000-0005-0000-0000-000053BF0000}"/>
    <cellStyle name="Normal 34 3 2 2 2" xfId="49042" xr:uid="{00000000-0005-0000-0000-000054BF0000}"/>
    <cellStyle name="Normal 34 3 2 2 2 2" xfId="49043" xr:uid="{00000000-0005-0000-0000-000055BF0000}"/>
    <cellStyle name="Normal 34 3 2 2 2 3" xfId="49044" xr:uid="{00000000-0005-0000-0000-000056BF0000}"/>
    <cellStyle name="Normal 34 3 2 2 2_Essbase BS Tax Accounts EOY" xfId="49045" xr:uid="{00000000-0005-0000-0000-000057BF0000}"/>
    <cellStyle name="Normal 34 3 2 2 3" xfId="49046" xr:uid="{00000000-0005-0000-0000-000058BF0000}"/>
    <cellStyle name="Normal 34 3 2 2_Essbase BS Tax Accounts EOY" xfId="49047" xr:uid="{00000000-0005-0000-0000-000059BF0000}"/>
    <cellStyle name="Normal 34 3 2 3" xfId="49048" xr:uid="{00000000-0005-0000-0000-00005ABF0000}"/>
    <cellStyle name="Normal 34 3 2 3 2" xfId="49049" xr:uid="{00000000-0005-0000-0000-00005BBF0000}"/>
    <cellStyle name="Normal 34 3 2 3 2 2" xfId="49050" xr:uid="{00000000-0005-0000-0000-00005CBF0000}"/>
    <cellStyle name="Normal 34 3 2 3 2 3" xfId="49051" xr:uid="{00000000-0005-0000-0000-00005DBF0000}"/>
    <cellStyle name="Normal 34 3 2 3 2_Essbase BS Tax Accounts EOY" xfId="49052" xr:uid="{00000000-0005-0000-0000-00005EBF0000}"/>
    <cellStyle name="Normal 34 3 2 3 3" xfId="49053" xr:uid="{00000000-0005-0000-0000-00005FBF0000}"/>
    <cellStyle name="Normal 34 3 2 3 4" xfId="49054" xr:uid="{00000000-0005-0000-0000-000060BF0000}"/>
    <cellStyle name="Normal 34 3 2 3 5" xfId="49055" xr:uid="{00000000-0005-0000-0000-000061BF0000}"/>
    <cellStyle name="Normal 34 3 2 3_Essbase BS Tax Accounts EOY" xfId="49056" xr:uid="{00000000-0005-0000-0000-000062BF0000}"/>
    <cellStyle name="Normal 34 3 2 4" xfId="49057" xr:uid="{00000000-0005-0000-0000-000063BF0000}"/>
    <cellStyle name="Normal 34 3 2 4 2" xfId="49058" xr:uid="{00000000-0005-0000-0000-000064BF0000}"/>
    <cellStyle name="Normal 34 3 2 4 3" xfId="49059" xr:uid="{00000000-0005-0000-0000-000065BF0000}"/>
    <cellStyle name="Normal 34 3 2 4_Essbase BS Tax Accounts EOY" xfId="49060" xr:uid="{00000000-0005-0000-0000-000066BF0000}"/>
    <cellStyle name="Normal 34 3 2 5" xfId="49061" xr:uid="{00000000-0005-0000-0000-000067BF0000}"/>
    <cellStyle name="Normal 34 3 2 5 2" xfId="49062" xr:uid="{00000000-0005-0000-0000-000068BF0000}"/>
    <cellStyle name="Normal 34 3 2 5_Essbase BS Tax Accounts EOY" xfId="49063" xr:uid="{00000000-0005-0000-0000-000069BF0000}"/>
    <cellStyle name="Normal 34 3 2 6" xfId="49064" xr:uid="{00000000-0005-0000-0000-00006ABF0000}"/>
    <cellStyle name="Normal 34 3 2 7" xfId="49065" xr:uid="{00000000-0005-0000-0000-00006BBF0000}"/>
    <cellStyle name="Normal 34 3 2 8" xfId="49066" xr:uid="{00000000-0005-0000-0000-00006CBF0000}"/>
    <cellStyle name="Normal 34 3 2_Essbase BS Tax Accounts EOY" xfId="49067" xr:uid="{00000000-0005-0000-0000-00006DBF0000}"/>
    <cellStyle name="Normal 34 3 3" xfId="49068" xr:uid="{00000000-0005-0000-0000-00006EBF0000}"/>
    <cellStyle name="Normal 34 3 3 2" xfId="49069" xr:uid="{00000000-0005-0000-0000-00006FBF0000}"/>
    <cellStyle name="Normal 34 3 3 2 2" xfId="49070" xr:uid="{00000000-0005-0000-0000-000070BF0000}"/>
    <cellStyle name="Normal 34 3 3 2 3" xfId="49071" xr:uid="{00000000-0005-0000-0000-000071BF0000}"/>
    <cellStyle name="Normal 34 3 3 2_Essbase BS Tax Accounts EOY" xfId="49072" xr:uid="{00000000-0005-0000-0000-000072BF0000}"/>
    <cellStyle name="Normal 34 3 3 3" xfId="49073" xr:uid="{00000000-0005-0000-0000-000073BF0000}"/>
    <cellStyle name="Normal 34 3 3_Essbase BS Tax Accounts EOY" xfId="49074" xr:uid="{00000000-0005-0000-0000-000074BF0000}"/>
    <cellStyle name="Normal 34 3 4" xfId="49075" xr:uid="{00000000-0005-0000-0000-000075BF0000}"/>
    <cellStyle name="Normal 34 3 4 2" xfId="49076" xr:uid="{00000000-0005-0000-0000-000076BF0000}"/>
    <cellStyle name="Normal 34 3 4 2 2" xfId="49077" xr:uid="{00000000-0005-0000-0000-000077BF0000}"/>
    <cellStyle name="Normal 34 3 4 2 3" xfId="49078" xr:uid="{00000000-0005-0000-0000-000078BF0000}"/>
    <cellStyle name="Normal 34 3 4 2_Essbase BS Tax Accounts EOY" xfId="49079" xr:uid="{00000000-0005-0000-0000-000079BF0000}"/>
    <cellStyle name="Normal 34 3 4 3" xfId="49080" xr:uid="{00000000-0005-0000-0000-00007ABF0000}"/>
    <cellStyle name="Normal 34 3 4 4" xfId="49081" xr:uid="{00000000-0005-0000-0000-00007BBF0000}"/>
    <cellStyle name="Normal 34 3 4 5" xfId="49082" xr:uid="{00000000-0005-0000-0000-00007CBF0000}"/>
    <cellStyle name="Normal 34 3 4_Essbase BS Tax Accounts EOY" xfId="49083" xr:uid="{00000000-0005-0000-0000-00007DBF0000}"/>
    <cellStyle name="Normal 34 3 5" xfId="49084" xr:uid="{00000000-0005-0000-0000-00007EBF0000}"/>
    <cellStyle name="Normal 34 3 5 2" xfId="49085" xr:uid="{00000000-0005-0000-0000-00007FBF0000}"/>
    <cellStyle name="Normal 34 3 5 3" xfId="49086" xr:uid="{00000000-0005-0000-0000-000080BF0000}"/>
    <cellStyle name="Normal 34 3 5_Essbase BS Tax Accounts EOY" xfId="49087" xr:uid="{00000000-0005-0000-0000-000081BF0000}"/>
    <cellStyle name="Normal 34 3 6" xfId="49088" xr:uid="{00000000-0005-0000-0000-000082BF0000}"/>
    <cellStyle name="Normal 34 3 6 2" xfId="49089" xr:uid="{00000000-0005-0000-0000-000083BF0000}"/>
    <cellStyle name="Normal 34 3 6_Essbase BS Tax Accounts EOY" xfId="49090" xr:uid="{00000000-0005-0000-0000-000084BF0000}"/>
    <cellStyle name="Normal 34 3 7" xfId="49091" xr:uid="{00000000-0005-0000-0000-000085BF0000}"/>
    <cellStyle name="Normal 34 3 8" xfId="49092" xr:uid="{00000000-0005-0000-0000-000086BF0000}"/>
    <cellStyle name="Normal 34 3 9" xfId="49093" xr:uid="{00000000-0005-0000-0000-000087BF0000}"/>
    <cellStyle name="Normal 34 3_Basis Info" xfId="49094" xr:uid="{00000000-0005-0000-0000-000088BF0000}"/>
    <cellStyle name="Normal 34 4" xfId="49095" xr:uid="{00000000-0005-0000-0000-000089BF0000}"/>
    <cellStyle name="Normal 34 4 2" xfId="49096" xr:uid="{00000000-0005-0000-0000-00008ABF0000}"/>
    <cellStyle name="Normal 34 4 2 2" xfId="49097" xr:uid="{00000000-0005-0000-0000-00008BBF0000}"/>
    <cellStyle name="Normal 34 4 2_Essbase BS Tax Accounts EOY" xfId="49098" xr:uid="{00000000-0005-0000-0000-00008CBF0000}"/>
    <cellStyle name="Normal 34 4 3" xfId="49099" xr:uid="{00000000-0005-0000-0000-00008DBF0000}"/>
    <cellStyle name="Normal 34 4 3 2" xfId="49100" xr:uid="{00000000-0005-0000-0000-00008EBF0000}"/>
    <cellStyle name="Normal 34 4 3 2 2" xfId="49101" xr:uid="{00000000-0005-0000-0000-00008FBF0000}"/>
    <cellStyle name="Normal 34 4 3 2 3" xfId="49102" xr:uid="{00000000-0005-0000-0000-000090BF0000}"/>
    <cellStyle name="Normal 34 4 3 2_Essbase BS Tax Accounts EOY" xfId="49103" xr:uid="{00000000-0005-0000-0000-000091BF0000}"/>
    <cellStyle name="Normal 34 4 3 3" xfId="49104" xr:uid="{00000000-0005-0000-0000-000092BF0000}"/>
    <cellStyle name="Normal 34 4 3 4" xfId="49105" xr:uid="{00000000-0005-0000-0000-000093BF0000}"/>
    <cellStyle name="Normal 34 4 3 5" xfId="49106" xr:uid="{00000000-0005-0000-0000-000094BF0000}"/>
    <cellStyle name="Normal 34 4 3_Essbase BS Tax Accounts EOY" xfId="49107" xr:uid="{00000000-0005-0000-0000-000095BF0000}"/>
    <cellStyle name="Normal 34 4 4" xfId="49108" xr:uid="{00000000-0005-0000-0000-000096BF0000}"/>
    <cellStyle name="Normal 34 4 4 2" xfId="49109" xr:uid="{00000000-0005-0000-0000-000097BF0000}"/>
    <cellStyle name="Normal 34 4 4 3" xfId="49110" xr:uid="{00000000-0005-0000-0000-000098BF0000}"/>
    <cellStyle name="Normal 34 4 4_Essbase BS Tax Accounts EOY" xfId="49111" xr:uid="{00000000-0005-0000-0000-000099BF0000}"/>
    <cellStyle name="Normal 34 4 5" xfId="49112" xr:uid="{00000000-0005-0000-0000-00009ABF0000}"/>
    <cellStyle name="Normal 34 4 6" xfId="49113" xr:uid="{00000000-0005-0000-0000-00009BBF0000}"/>
    <cellStyle name="Normal 34 4 7" xfId="49114" xr:uid="{00000000-0005-0000-0000-00009CBF0000}"/>
    <cellStyle name="Normal 34 4 8" xfId="49115" xr:uid="{00000000-0005-0000-0000-00009DBF0000}"/>
    <cellStyle name="Normal 34 4_Essbase BS Tax Accounts EOY" xfId="49116" xr:uid="{00000000-0005-0000-0000-00009EBF0000}"/>
    <cellStyle name="Normal 34 5" xfId="49117" xr:uid="{00000000-0005-0000-0000-00009FBF0000}"/>
    <cellStyle name="Normal 34 5 2" xfId="49118" xr:uid="{00000000-0005-0000-0000-0000A0BF0000}"/>
    <cellStyle name="Normal 34 5 2 2" xfId="49119" xr:uid="{00000000-0005-0000-0000-0000A1BF0000}"/>
    <cellStyle name="Normal 34 5 2 2 2" xfId="49120" xr:uid="{00000000-0005-0000-0000-0000A2BF0000}"/>
    <cellStyle name="Normal 34 5 2 2_Essbase BS Tax Accounts EOY" xfId="49121" xr:uid="{00000000-0005-0000-0000-0000A3BF0000}"/>
    <cellStyle name="Normal 34 5 2 3" xfId="49122" xr:uid="{00000000-0005-0000-0000-0000A4BF0000}"/>
    <cellStyle name="Normal 34 5 2_Essbase BS Tax Accounts EOY" xfId="49123" xr:uid="{00000000-0005-0000-0000-0000A5BF0000}"/>
    <cellStyle name="Normal 34 5 3" xfId="49124" xr:uid="{00000000-0005-0000-0000-0000A6BF0000}"/>
    <cellStyle name="Normal 34 5 4" xfId="49125" xr:uid="{00000000-0005-0000-0000-0000A7BF0000}"/>
    <cellStyle name="Normal 34 5 5" xfId="49126" xr:uid="{00000000-0005-0000-0000-0000A8BF0000}"/>
    <cellStyle name="Normal 34 5_Essbase BS Tax Accounts EOY" xfId="49127" xr:uid="{00000000-0005-0000-0000-0000A9BF0000}"/>
    <cellStyle name="Normal 34 6" xfId="49128" xr:uid="{00000000-0005-0000-0000-0000AABF0000}"/>
    <cellStyle name="Normal 34 6 2" xfId="49129" xr:uid="{00000000-0005-0000-0000-0000ABBF0000}"/>
    <cellStyle name="Normal 34 6 2 2" xfId="49130" xr:uid="{00000000-0005-0000-0000-0000ACBF0000}"/>
    <cellStyle name="Normal 34 6 2_Essbase BS Tax Accounts EOY" xfId="49131" xr:uid="{00000000-0005-0000-0000-0000ADBF0000}"/>
    <cellStyle name="Normal 34 6 3" xfId="49132" xr:uid="{00000000-0005-0000-0000-0000AEBF0000}"/>
    <cellStyle name="Normal 34 6 4" xfId="49133" xr:uid="{00000000-0005-0000-0000-0000AFBF0000}"/>
    <cellStyle name="Normal 34 6_Essbase BS Tax Accounts EOY" xfId="49134" xr:uid="{00000000-0005-0000-0000-0000B0BF0000}"/>
    <cellStyle name="Normal 34 7" xfId="49135" xr:uid="{00000000-0005-0000-0000-0000B1BF0000}"/>
    <cellStyle name="Normal 34 7 2" xfId="49136" xr:uid="{00000000-0005-0000-0000-0000B2BF0000}"/>
    <cellStyle name="Normal 34 7 2 2" xfId="49137" xr:uid="{00000000-0005-0000-0000-0000B3BF0000}"/>
    <cellStyle name="Normal 34 7 2_Essbase BS Tax Accounts EOY" xfId="49138" xr:uid="{00000000-0005-0000-0000-0000B4BF0000}"/>
    <cellStyle name="Normal 34 7 3" xfId="49139" xr:uid="{00000000-0005-0000-0000-0000B5BF0000}"/>
    <cellStyle name="Normal 34 7_Essbase BS Tax Accounts EOY" xfId="49140" xr:uid="{00000000-0005-0000-0000-0000B6BF0000}"/>
    <cellStyle name="Normal 34 8" xfId="49141" xr:uid="{00000000-0005-0000-0000-0000B7BF0000}"/>
    <cellStyle name="Normal 34 8 2" xfId="49142" xr:uid="{00000000-0005-0000-0000-0000B8BF0000}"/>
    <cellStyle name="Normal 34 8 2 2" xfId="49143" xr:uid="{00000000-0005-0000-0000-0000B9BF0000}"/>
    <cellStyle name="Normal 34 8 2_Essbase BS Tax Accounts EOY" xfId="49144" xr:uid="{00000000-0005-0000-0000-0000BABF0000}"/>
    <cellStyle name="Normal 34 8 3" xfId="49145" xr:uid="{00000000-0005-0000-0000-0000BBBF0000}"/>
    <cellStyle name="Normal 34 8_Essbase BS Tax Accounts EOY" xfId="49146" xr:uid="{00000000-0005-0000-0000-0000BCBF0000}"/>
    <cellStyle name="Normal 34 9" xfId="49147" xr:uid="{00000000-0005-0000-0000-0000BDBF0000}"/>
    <cellStyle name="Normal 34 9 2" xfId="49148" xr:uid="{00000000-0005-0000-0000-0000BEBF0000}"/>
    <cellStyle name="Normal 34 9 2 2" xfId="49149" xr:uid="{00000000-0005-0000-0000-0000BFBF0000}"/>
    <cellStyle name="Normal 34 9 2_Essbase BS Tax Accounts EOY" xfId="49150" xr:uid="{00000000-0005-0000-0000-0000C0BF0000}"/>
    <cellStyle name="Normal 34 9 3" xfId="49151" xr:uid="{00000000-0005-0000-0000-0000C1BF0000}"/>
    <cellStyle name="Normal 34 9_Essbase BS Tax Accounts EOY" xfId="49152" xr:uid="{00000000-0005-0000-0000-0000C2BF0000}"/>
    <cellStyle name="Normal 34_Basis Detail" xfId="49153" xr:uid="{00000000-0005-0000-0000-0000C3BF0000}"/>
    <cellStyle name="Normal 35" xfId="251" xr:uid="{00000000-0005-0000-0000-0000C4BF0000}"/>
    <cellStyle name="Normal 35 10" xfId="49154" xr:uid="{00000000-0005-0000-0000-0000C5BF0000}"/>
    <cellStyle name="Normal 35 10 2" xfId="49155" xr:uid="{00000000-0005-0000-0000-0000C6BF0000}"/>
    <cellStyle name="Normal 35 10 2 2" xfId="49156" xr:uid="{00000000-0005-0000-0000-0000C7BF0000}"/>
    <cellStyle name="Normal 35 10 2_Essbase BS Tax Accounts EOY" xfId="49157" xr:uid="{00000000-0005-0000-0000-0000C8BF0000}"/>
    <cellStyle name="Normal 35 10 3" xfId="49158" xr:uid="{00000000-0005-0000-0000-0000C9BF0000}"/>
    <cellStyle name="Normal 35 10_Essbase BS Tax Accounts EOY" xfId="49159" xr:uid="{00000000-0005-0000-0000-0000CABF0000}"/>
    <cellStyle name="Normal 35 11" xfId="49160" xr:uid="{00000000-0005-0000-0000-0000CBBF0000}"/>
    <cellStyle name="Normal 35 11 2" xfId="49161" xr:uid="{00000000-0005-0000-0000-0000CCBF0000}"/>
    <cellStyle name="Normal 35 11 2 2" xfId="49162" xr:uid="{00000000-0005-0000-0000-0000CDBF0000}"/>
    <cellStyle name="Normal 35 11 2 3" xfId="49163" xr:uid="{00000000-0005-0000-0000-0000CEBF0000}"/>
    <cellStyle name="Normal 35 11 2_Essbase BS Tax Accounts EOY" xfId="49164" xr:uid="{00000000-0005-0000-0000-0000CFBF0000}"/>
    <cellStyle name="Normal 35 11 3" xfId="49165" xr:uid="{00000000-0005-0000-0000-0000D0BF0000}"/>
    <cellStyle name="Normal 35 11 4" xfId="49166" xr:uid="{00000000-0005-0000-0000-0000D1BF0000}"/>
    <cellStyle name="Normal 35 11_Essbase BS Tax Accounts EOY" xfId="49167" xr:uid="{00000000-0005-0000-0000-0000D2BF0000}"/>
    <cellStyle name="Normal 35 12" xfId="49168" xr:uid="{00000000-0005-0000-0000-0000D3BF0000}"/>
    <cellStyle name="Normal 35 12 2" xfId="49169" xr:uid="{00000000-0005-0000-0000-0000D4BF0000}"/>
    <cellStyle name="Normal 35 12 2 2" xfId="49170" xr:uid="{00000000-0005-0000-0000-0000D5BF0000}"/>
    <cellStyle name="Normal 35 12 2_Essbase BS Tax Accounts EOY" xfId="49171" xr:uid="{00000000-0005-0000-0000-0000D6BF0000}"/>
    <cellStyle name="Normal 35 12 3" xfId="49172" xr:uid="{00000000-0005-0000-0000-0000D7BF0000}"/>
    <cellStyle name="Normal 35 12 4" xfId="49173" xr:uid="{00000000-0005-0000-0000-0000D8BF0000}"/>
    <cellStyle name="Normal 35 12_Essbase BS Tax Accounts EOY" xfId="49174" xr:uid="{00000000-0005-0000-0000-0000D9BF0000}"/>
    <cellStyle name="Normal 35 13" xfId="49175" xr:uid="{00000000-0005-0000-0000-0000DABF0000}"/>
    <cellStyle name="Normal 35 14" xfId="49176" xr:uid="{00000000-0005-0000-0000-0000DBBF0000}"/>
    <cellStyle name="Normal 35 15" xfId="49177" xr:uid="{00000000-0005-0000-0000-0000DCBF0000}"/>
    <cellStyle name="Normal 35 16" xfId="49178" xr:uid="{00000000-0005-0000-0000-0000DDBF0000}"/>
    <cellStyle name="Normal 35 2" xfId="49179" xr:uid="{00000000-0005-0000-0000-0000DEBF0000}"/>
    <cellStyle name="Normal 35 2 2" xfId="49180" xr:uid="{00000000-0005-0000-0000-0000DFBF0000}"/>
    <cellStyle name="Normal 35 2 2 2" xfId="49181" xr:uid="{00000000-0005-0000-0000-0000E0BF0000}"/>
    <cellStyle name="Normal 35 2 2 2 2" xfId="49182" xr:uid="{00000000-0005-0000-0000-0000E1BF0000}"/>
    <cellStyle name="Normal 35 2 2 2_Essbase BS Tax Accounts EOY" xfId="49183" xr:uid="{00000000-0005-0000-0000-0000E2BF0000}"/>
    <cellStyle name="Normal 35 2 2 3" xfId="49184" xr:uid="{00000000-0005-0000-0000-0000E3BF0000}"/>
    <cellStyle name="Normal 35 2 2_Essbase BS Tax Accounts EOY" xfId="49185" xr:uid="{00000000-0005-0000-0000-0000E4BF0000}"/>
    <cellStyle name="Normal 35 2 3" xfId="49186" xr:uid="{00000000-0005-0000-0000-0000E5BF0000}"/>
    <cellStyle name="Normal 35 2 3 2" xfId="49187" xr:uid="{00000000-0005-0000-0000-0000E6BF0000}"/>
    <cellStyle name="Normal 35 2 3 2 2" xfId="49188" xr:uid="{00000000-0005-0000-0000-0000E7BF0000}"/>
    <cellStyle name="Normal 35 2 3 2_Essbase BS Tax Accounts EOY" xfId="49189" xr:uid="{00000000-0005-0000-0000-0000E8BF0000}"/>
    <cellStyle name="Normal 35 2 3 3" xfId="49190" xr:uid="{00000000-0005-0000-0000-0000E9BF0000}"/>
    <cellStyle name="Normal 35 2 3 4" xfId="49191" xr:uid="{00000000-0005-0000-0000-0000EABF0000}"/>
    <cellStyle name="Normal 35 2 3 5" xfId="49192" xr:uid="{00000000-0005-0000-0000-0000EBBF0000}"/>
    <cellStyle name="Normal 35 2 3_Essbase BS Tax Accounts EOY" xfId="49193" xr:uid="{00000000-0005-0000-0000-0000ECBF0000}"/>
    <cellStyle name="Normal 35 2 4" xfId="49194" xr:uid="{00000000-0005-0000-0000-0000EDBF0000}"/>
    <cellStyle name="Normal 35 2 4 2" xfId="49195" xr:uid="{00000000-0005-0000-0000-0000EEBF0000}"/>
    <cellStyle name="Normal 35 2 4_Essbase BS Tax Accounts EOY" xfId="49196" xr:uid="{00000000-0005-0000-0000-0000EFBF0000}"/>
    <cellStyle name="Normal 35 2 5" xfId="49197" xr:uid="{00000000-0005-0000-0000-0000F0BF0000}"/>
    <cellStyle name="Normal 35 2 6" xfId="49198" xr:uid="{00000000-0005-0000-0000-0000F1BF0000}"/>
    <cellStyle name="Normal 35 2 7" xfId="49199" xr:uid="{00000000-0005-0000-0000-0000F2BF0000}"/>
    <cellStyle name="Normal 35 2 8" xfId="49200" xr:uid="{00000000-0005-0000-0000-0000F3BF0000}"/>
    <cellStyle name="Normal 35 2_Basis Detail" xfId="49201" xr:uid="{00000000-0005-0000-0000-0000F4BF0000}"/>
    <cellStyle name="Normal 35 3" xfId="49202" xr:uid="{00000000-0005-0000-0000-0000F5BF0000}"/>
    <cellStyle name="Normal 35 3 2" xfId="49203" xr:uid="{00000000-0005-0000-0000-0000F6BF0000}"/>
    <cellStyle name="Normal 35 3 2 2" xfId="49204" xr:uid="{00000000-0005-0000-0000-0000F7BF0000}"/>
    <cellStyle name="Normal 35 3 2 2 2" xfId="49205" xr:uid="{00000000-0005-0000-0000-0000F8BF0000}"/>
    <cellStyle name="Normal 35 3 2 2 2 2" xfId="49206" xr:uid="{00000000-0005-0000-0000-0000F9BF0000}"/>
    <cellStyle name="Normal 35 3 2 2 2 3" xfId="49207" xr:uid="{00000000-0005-0000-0000-0000FABF0000}"/>
    <cellStyle name="Normal 35 3 2 2 2_Essbase BS Tax Accounts EOY" xfId="49208" xr:uid="{00000000-0005-0000-0000-0000FBBF0000}"/>
    <cellStyle name="Normal 35 3 2 2 3" xfId="49209" xr:uid="{00000000-0005-0000-0000-0000FCBF0000}"/>
    <cellStyle name="Normal 35 3 2 2_Essbase BS Tax Accounts EOY" xfId="49210" xr:uid="{00000000-0005-0000-0000-0000FDBF0000}"/>
    <cellStyle name="Normal 35 3 2 3" xfId="49211" xr:uid="{00000000-0005-0000-0000-0000FEBF0000}"/>
    <cellStyle name="Normal 35 3 2 3 2" xfId="49212" xr:uid="{00000000-0005-0000-0000-0000FFBF0000}"/>
    <cellStyle name="Normal 35 3 2 3 2 2" xfId="49213" xr:uid="{00000000-0005-0000-0000-000000C00000}"/>
    <cellStyle name="Normal 35 3 2 3 2 3" xfId="49214" xr:uid="{00000000-0005-0000-0000-000001C00000}"/>
    <cellStyle name="Normal 35 3 2 3 2_Essbase BS Tax Accounts EOY" xfId="49215" xr:uid="{00000000-0005-0000-0000-000002C00000}"/>
    <cellStyle name="Normal 35 3 2 3 3" xfId="49216" xr:uid="{00000000-0005-0000-0000-000003C00000}"/>
    <cellStyle name="Normal 35 3 2 3 4" xfId="49217" xr:uid="{00000000-0005-0000-0000-000004C00000}"/>
    <cellStyle name="Normal 35 3 2 3 5" xfId="49218" xr:uid="{00000000-0005-0000-0000-000005C00000}"/>
    <cellStyle name="Normal 35 3 2 3_Essbase BS Tax Accounts EOY" xfId="49219" xr:uid="{00000000-0005-0000-0000-000006C00000}"/>
    <cellStyle name="Normal 35 3 2 4" xfId="49220" xr:uid="{00000000-0005-0000-0000-000007C00000}"/>
    <cellStyle name="Normal 35 3 2 4 2" xfId="49221" xr:uid="{00000000-0005-0000-0000-000008C00000}"/>
    <cellStyle name="Normal 35 3 2 4 3" xfId="49222" xr:uid="{00000000-0005-0000-0000-000009C00000}"/>
    <cellStyle name="Normal 35 3 2 4_Essbase BS Tax Accounts EOY" xfId="49223" xr:uid="{00000000-0005-0000-0000-00000AC00000}"/>
    <cellStyle name="Normal 35 3 2 5" xfId="49224" xr:uid="{00000000-0005-0000-0000-00000BC00000}"/>
    <cellStyle name="Normal 35 3 2 5 2" xfId="49225" xr:uid="{00000000-0005-0000-0000-00000CC00000}"/>
    <cellStyle name="Normal 35 3 2 5_Essbase BS Tax Accounts EOY" xfId="49226" xr:uid="{00000000-0005-0000-0000-00000DC00000}"/>
    <cellStyle name="Normal 35 3 2 6" xfId="49227" xr:uid="{00000000-0005-0000-0000-00000EC00000}"/>
    <cellStyle name="Normal 35 3 2 7" xfId="49228" xr:uid="{00000000-0005-0000-0000-00000FC00000}"/>
    <cellStyle name="Normal 35 3 2 8" xfId="49229" xr:uid="{00000000-0005-0000-0000-000010C00000}"/>
    <cellStyle name="Normal 35 3 2_Essbase BS Tax Accounts EOY" xfId="49230" xr:uid="{00000000-0005-0000-0000-000011C00000}"/>
    <cellStyle name="Normal 35 3 3" xfId="49231" xr:uid="{00000000-0005-0000-0000-000012C00000}"/>
    <cellStyle name="Normal 35 3 3 2" xfId="49232" xr:uid="{00000000-0005-0000-0000-000013C00000}"/>
    <cellStyle name="Normal 35 3 3 2 2" xfId="49233" xr:uid="{00000000-0005-0000-0000-000014C00000}"/>
    <cellStyle name="Normal 35 3 3 2 3" xfId="49234" xr:uid="{00000000-0005-0000-0000-000015C00000}"/>
    <cellStyle name="Normal 35 3 3 2_Essbase BS Tax Accounts EOY" xfId="49235" xr:uid="{00000000-0005-0000-0000-000016C00000}"/>
    <cellStyle name="Normal 35 3 3 3" xfId="49236" xr:uid="{00000000-0005-0000-0000-000017C00000}"/>
    <cellStyle name="Normal 35 3 3_Essbase BS Tax Accounts EOY" xfId="49237" xr:uid="{00000000-0005-0000-0000-000018C00000}"/>
    <cellStyle name="Normal 35 3 4" xfId="49238" xr:uid="{00000000-0005-0000-0000-000019C00000}"/>
    <cellStyle name="Normal 35 3 4 2" xfId="49239" xr:uid="{00000000-0005-0000-0000-00001AC00000}"/>
    <cellStyle name="Normal 35 3 4 2 2" xfId="49240" xr:uid="{00000000-0005-0000-0000-00001BC00000}"/>
    <cellStyle name="Normal 35 3 4 2 3" xfId="49241" xr:uid="{00000000-0005-0000-0000-00001CC00000}"/>
    <cellStyle name="Normal 35 3 4 2_Essbase BS Tax Accounts EOY" xfId="49242" xr:uid="{00000000-0005-0000-0000-00001DC00000}"/>
    <cellStyle name="Normal 35 3 4 3" xfId="49243" xr:uid="{00000000-0005-0000-0000-00001EC00000}"/>
    <cellStyle name="Normal 35 3 4 4" xfId="49244" xr:uid="{00000000-0005-0000-0000-00001FC00000}"/>
    <cellStyle name="Normal 35 3 4_Essbase BS Tax Accounts EOY" xfId="49245" xr:uid="{00000000-0005-0000-0000-000020C00000}"/>
    <cellStyle name="Normal 35 3 5" xfId="49246" xr:uid="{00000000-0005-0000-0000-000021C00000}"/>
    <cellStyle name="Normal 35 3 5 2" xfId="49247" xr:uid="{00000000-0005-0000-0000-000022C00000}"/>
    <cellStyle name="Normal 35 3 5 3" xfId="49248" xr:uid="{00000000-0005-0000-0000-000023C00000}"/>
    <cellStyle name="Normal 35 3 5_Essbase BS Tax Accounts EOY" xfId="49249" xr:uid="{00000000-0005-0000-0000-000024C00000}"/>
    <cellStyle name="Normal 35 3 6" xfId="49250" xr:uid="{00000000-0005-0000-0000-000025C00000}"/>
    <cellStyle name="Normal 35 3 6 2" xfId="49251" xr:uid="{00000000-0005-0000-0000-000026C00000}"/>
    <cellStyle name="Normal 35 3 6_Essbase BS Tax Accounts EOY" xfId="49252" xr:uid="{00000000-0005-0000-0000-000027C00000}"/>
    <cellStyle name="Normal 35 3 7" xfId="49253" xr:uid="{00000000-0005-0000-0000-000028C00000}"/>
    <cellStyle name="Normal 35 3 8" xfId="49254" xr:uid="{00000000-0005-0000-0000-000029C00000}"/>
    <cellStyle name="Normal 35 3 9" xfId="49255" xr:uid="{00000000-0005-0000-0000-00002AC00000}"/>
    <cellStyle name="Normal 35 3_Basis Info" xfId="49256" xr:uid="{00000000-0005-0000-0000-00002BC00000}"/>
    <cellStyle name="Normal 35 4" xfId="49257" xr:uid="{00000000-0005-0000-0000-00002CC00000}"/>
    <cellStyle name="Normal 35 4 2" xfId="49258" xr:uid="{00000000-0005-0000-0000-00002DC00000}"/>
    <cellStyle name="Normal 35 4 2 2" xfId="49259" xr:uid="{00000000-0005-0000-0000-00002EC00000}"/>
    <cellStyle name="Normal 35 4 2_Essbase BS Tax Accounts EOY" xfId="49260" xr:uid="{00000000-0005-0000-0000-00002FC00000}"/>
    <cellStyle name="Normal 35 4 3" xfId="49261" xr:uid="{00000000-0005-0000-0000-000030C00000}"/>
    <cellStyle name="Normal 35 4 3 2" xfId="49262" xr:uid="{00000000-0005-0000-0000-000031C00000}"/>
    <cellStyle name="Normal 35 4 3 2 2" xfId="49263" xr:uid="{00000000-0005-0000-0000-000032C00000}"/>
    <cellStyle name="Normal 35 4 3 2 3" xfId="49264" xr:uid="{00000000-0005-0000-0000-000033C00000}"/>
    <cellStyle name="Normal 35 4 3 2_Essbase BS Tax Accounts EOY" xfId="49265" xr:uid="{00000000-0005-0000-0000-000034C00000}"/>
    <cellStyle name="Normal 35 4 3 3" xfId="49266" xr:uid="{00000000-0005-0000-0000-000035C00000}"/>
    <cellStyle name="Normal 35 4 3 4" xfId="49267" xr:uid="{00000000-0005-0000-0000-000036C00000}"/>
    <cellStyle name="Normal 35 4 3 5" xfId="49268" xr:uid="{00000000-0005-0000-0000-000037C00000}"/>
    <cellStyle name="Normal 35 4 3_Essbase BS Tax Accounts EOY" xfId="49269" xr:uid="{00000000-0005-0000-0000-000038C00000}"/>
    <cellStyle name="Normal 35 4 4" xfId="49270" xr:uid="{00000000-0005-0000-0000-000039C00000}"/>
    <cellStyle name="Normal 35 4 4 2" xfId="49271" xr:uid="{00000000-0005-0000-0000-00003AC00000}"/>
    <cellStyle name="Normal 35 4 4 3" xfId="49272" xr:uid="{00000000-0005-0000-0000-00003BC00000}"/>
    <cellStyle name="Normal 35 4 4_Essbase BS Tax Accounts EOY" xfId="49273" xr:uid="{00000000-0005-0000-0000-00003CC00000}"/>
    <cellStyle name="Normal 35 4 5" xfId="49274" xr:uid="{00000000-0005-0000-0000-00003DC00000}"/>
    <cellStyle name="Normal 35 4 6" xfId="49275" xr:uid="{00000000-0005-0000-0000-00003EC00000}"/>
    <cellStyle name="Normal 35 4 7" xfId="49276" xr:uid="{00000000-0005-0000-0000-00003FC00000}"/>
    <cellStyle name="Normal 35 4 8" xfId="49277" xr:uid="{00000000-0005-0000-0000-000040C00000}"/>
    <cellStyle name="Normal 35 4_Essbase BS Tax Accounts EOY" xfId="49278" xr:uid="{00000000-0005-0000-0000-000041C00000}"/>
    <cellStyle name="Normal 35 5" xfId="49279" xr:uid="{00000000-0005-0000-0000-000042C00000}"/>
    <cellStyle name="Normal 35 5 2" xfId="49280" xr:uid="{00000000-0005-0000-0000-000043C00000}"/>
    <cellStyle name="Normal 35 5 2 2" xfId="49281" xr:uid="{00000000-0005-0000-0000-000044C00000}"/>
    <cellStyle name="Normal 35 5 2 2 2" xfId="49282" xr:uid="{00000000-0005-0000-0000-000045C00000}"/>
    <cellStyle name="Normal 35 5 2 2_Essbase BS Tax Accounts EOY" xfId="49283" xr:uid="{00000000-0005-0000-0000-000046C00000}"/>
    <cellStyle name="Normal 35 5 2 3" xfId="49284" xr:uid="{00000000-0005-0000-0000-000047C00000}"/>
    <cellStyle name="Normal 35 5 2_Essbase BS Tax Accounts EOY" xfId="49285" xr:uid="{00000000-0005-0000-0000-000048C00000}"/>
    <cellStyle name="Normal 35 5 3" xfId="49286" xr:uid="{00000000-0005-0000-0000-000049C00000}"/>
    <cellStyle name="Normal 35 5 4" xfId="49287" xr:uid="{00000000-0005-0000-0000-00004AC00000}"/>
    <cellStyle name="Normal 35 5 5" xfId="49288" xr:uid="{00000000-0005-0000-0000-00004BC00000}"/>
    <cellStyle name="Normal 35 5_Essbase BS Tax Accounts EOY" xfId="49289" xr:uid="{00000000-0005-0000-0000-00004CC00000}"/>
    <cellStyle name="Normal 35 6" xfId="49290" xr:uid="{00000000-0005-0000-0000-00004DC00000}"/>
    <cellStyle name="Normal 35 6 2" xfId="49291" xr:uid="{00000000-0005-0000-0000-00004EC00000}"/>
    <cellStyle name="Normal 35 6 2 2" xfId="49292" xr:uid="{00000000-0005-0000-0000-00004FC00000}"/>
    <cellStyle name="Normal 35 6 2_Essbase BS Tax Accounts EOY" xfId="49293" xr:uid="{00000000-0005-0000-0000-000050C00000}"/>
    <cellStyle name="Normal 35 6 3" xfId="49294" xr:uid="{00000000-0005-0000-0000-000051C00000}"/>
    <cellStyle name="Normal 35 6 4" xfId="49295" xr:uid="{00000000-0005-0000-0000-000052C00000}"/>
    <cellStyle name="Normal 35 6_Essbase BS Tax Accounts EOY" xfId="49296" xr:uid="{00000000-0005-0000-0000-000053C00000}"/>
    <cellStyle name="Normal 35 7" xfId="49297" xr:uid="{00000000-0005-0000-0000-000054C00000}"/>
    <cellStyle name="Normal 35 7 2" xfId="49298" xr:uid="{00000000-0005-0000-0000-000055C00000}"/>
    <cellStyle name="Normal 35 7 2 2" xfId="49299" xr:uid="{00000000-0005-0000-0000-000056C00000}"/>
    <cellStyle name="Normal 35 7 2_Essbase BS Tax Accounts EOY" xfId="49300" xr:uid="{00000000-0005-0000-0000-000057C00000}"/>
    <cellStyle name="Normal 35 7 3" xfId="49301" xr:uid="{00000000-0005-0000-0000-000058C00000}"/>
    <cellStyle name="Normal 35 7_Essbase BS Tax Accounts EOY" xfId="49302" xr:uid="{00000000-0005-0000-0000-000059C00000}"/>
    <cellStyle name="Normal 35 8" xfId="49303" xr:uid="{00000000-0005-0000-0000-00005AC00000}"/>
    <cellStyle name="Normal 35 8 2" xfId="49304" xr:uid="{00000000-0005-0000-0000-00005BC00000}"/>
    <cellStyle name="Normal 35 8 2 2" xfId="49305" xr:uid="{00000000-0005-0000-0000-00005CC00000}"/>
    <cellStyle name="Normal 35 8 2_Essbase BS Tax Accounts EOY" xfId="49306" xr:uid="{00000000-0005-0000-0000-00005DC00000}"/>
    <cellStyle name="Normal 35 8 3" xfId="49307" xr:uid="{00000000-0005-0000-0000-00005EC00000}"/>
    <cellStyle name="Normal 35 8_Essbase BS Tax Accounts EOY" xfId="49308" xr:uid="{00000000-0005-0000-0000-00005FC00000}"/>
    <cellStyle name="Normal 35 9" xfId="49309" xr:uid="{00000000-0005-0000-0000-000060C00000}"/>
    <cellStyle name="Normal 35 9 2" xfId="49310" xr:uid="{00000000-0005-0000-0000-000061C00000}"/>
    <cellStyle name="Normal 35 9 2 2" xfId="49311" xr:uid="{00000000-0005-0000-0000-000062C00000}"/>
    <cellStyle name="Normal 35 9 2_Essbase BS Tax Accounts EOY" xfId="49312" xr:uid="{00000000-0005-0000-0000-000063C00000}"/>
    <cellStyle name="Normal 35 9 3" xfId="49313" xr:uid="{00000000-0005-0000-0000-000064C00000}"/>
    <cellStyle name="Normal 35 9_Essbase BS Tax Accounts EOY" xfId="49314" xr:uid="{00000000-0005-0000-0000-000065C00000}"/>
    <cellStyle name="Normal 35_Basis Detail" xfId="49315" xr:uid="{00000000-0005-0000-0000-000066C00000}"/>
    <cellStyle name="Normal 36" xfId="252" xr:uid="{00000000-0005-0000-0000-000067C00000}"/>
    <cellStyle name="Normal 36 10" xfId="49316" xr:uid="{00000000-0005-0000-0000-000068C00000}"/>
    <cellStyle name="Normal 36 11" xfId="49317" xr:uid="{00000000-0005-0000-0000-000069C00000}"/>
    <cellStyle name="Normal 36 2" xfId="49318" xr:uid="{00000000-0005-0000-0000-00006AC00000}"/>
    <cellStyle name="Normal 36 2 2" xfId="49319" xr:uid="{00000000-0005-0000-0000-00006BC00000}"/>
    <cellStyle name="Normal 36 2 2 2" xfId="49320" xr:uid="{00000000-0005-0000-0000-00006CC00000}"/>
    <cellStyle name="Normal 36 2 2 2 2" xfId="49321" xr:uid="{00000000-0005-0000-0000-00006DC00000}"/>
    <cellStyle name="Normal 36 2 2 2 3" xfId="49322" xr:uid="{00000000-0005-0000-0000-00006EC00000}"/>
    <cellStyle name="Normal 36 2 2 2_Essbase BS Tax Accounts EOY" xfId="49323" xr:uid="{00000000-0005-0000-0000-00006FC00000}"/>
    <cellStyle name="Normal 36 2 2 3" xfId="49324" xr:uid="{00000000-0005-0000-0000-000070C00000}"/>
    <cellStyle name="Normal 36 2 2_Essbase BS Tax Accounts EOY" xfId="49325" xr:uid="{00000000-0005-0000-0000-000071C00000}"/>
    <cellStyle name="Normal 36 2 3" xfId="49326" xr:uid="{00000000-0005-0000-0000-000072C00000}"/>
    <cellStyle name="Normal 36 2 3 2" xfId="49327" xr:uid="{00000000-0005-0000-0000-000073C00000}"/>
    <cellStyle name="Normal 36 2 3 2 2" xfId="49328" xr:uid="{00000000-0005-0000-0000-000074C00000}"/>
    <cellStyle name="Normal 36 2 3 2_Essbase BS Tax Accounts EOY" xfId="49329" xr:uid="{00000000-0005-0000-0000-000075C00000}"/>
    <cellStyle name="Normal 36 2 3 3" xfId="49330" xr:uid="{00000000-0005-0000-0000-000076C00000}"/>
    <cellStyle name="Normal 36 2 3_Essbase BS Tax Accounts EOY" xfId="49331" xr:uid="{00000000-0005-0000-0000-000077C00000}"/>
    <cellStyle name="Normal 36 2 4" xfId="49332" xr:uid="{00000000-0005-0000-0000-000078C00000}"/>
    <cellStyle name="Normal 36 2 4 2" xfId="49333" xr:uid="{00000000-0005-0000-0000-000079C00000}"/>
    <cellStyle name="Normal 36 2 4_Essbase BS Tax Accounts EOY" xfId="49334" xr:uid="{00000000-0005-0000-0000-00007AC00000}"/>
    <cellStyle name="Normal 36 2 5" xfId="49335" xr:uid="{00000000-0005-0000-0000-00007BC00000}"/>
    <cellStyle name="Normal 36 2 6" xfId="49336" xr:uid="{00000000-0005-0000-0000-00007CC00000}"/>
    <cellStyle name="Normal 36 2 7" xfId="49337" xr:uid="{00000000-0005-0000-0000-00007DC00000}"/>
    <cellStyle name="Normal 36 2 8" xfId="49338" xr:uid="{00000000-0005-0000-0000-00007EC00000}"/>
    <cellStyle name="Normal 36 2_Essbase BS Tax Accounts EOY" xfId="49339" xr:uid="{00000000-0005-0000-0000-00007FC00000}"/>
    <cellStyle name="Normal 36 3" xfId="49340" xr:uid="{00000000-0005-0000-0000-000080C00000}"/>
    <cellStyle name="Normal 36 3 2" xfId="49341" xr:uid="{00000000-0005-0000-0000-000081C00000}"/>
    <cellStyle name="Normal 36 3 2 2" xfId="49342" xr:uid="{00000000-0005-0000-0000-000082C00000}"/>
    <cellStyle name="Normal 36 3 2 2 2" xfId="49343" xr:uid="{00000000-0005-0000-0000-000083C00000}"/>
    <cellStyle name="Normal 36 3 2 2 2 2" xfId="49344" xr:uid="{00000000-0005-0000-0000-000084C00000}"/>
    <cellStyle name="Normal 36 3 2 2 2 3" xfId="49345" xr:uid="{00000000-0005-0000-0000-000085C00000}"/>
    <cellStyle name="Normal 36 3 2 2 2_Essbase BS Tax Accounts EOY" xfId="49346" xr:uid="{00000000-0005-0000-0000-000086C00000}"/>
    <cellStyle name="Normal 36 3 2 2 3" xfId="49347" xr:uid="{00000000-0005-0000-0000-000087C00000}"/>
    <cellStyle name="Normal 36 3 2 2 4" xfId="49348" xr:uid="{00000000-0005-0000-0000-000088C00000}"/>
    <cellStyle name="Normal 36 3 2 2 5" xfId="49349" xr:uid="{00000000-0005-0000-0000-000089C00000}"/>
    <cellStyle name="Normal 36 3 2 2_Essbase BS Tax Accounts EOY" xfId="49350" xr:uid="{00000000-0005-0000-0000-00008AC00000}"/>
    <cellStyle name="Normal 36 3 2 3" xfId="49351" xr:uid="{00000000-0005-0000-0000-00008BC00000}"/>
    <cellStyle name="Normal 36 3 2 3 2" xfId="49352" xr:uid="{00000000-0005-0000-0000-00008CC00000}"/>
    <cellStyle name="Normal 36 3 2 3 3" xfId="49353" xr:uid="{00000000-0005-0000-0000-00008DC00000}"/>
    <cellStyle name="Normal 36 3 2 3_Essbase BS Tax Accounts EOY" xfId="49354" xr:uid="{00000000-0005-0000-0000-00008EC00000}"/>
    <cellStyle name="Normal 36 3 2 4" xfId="49355" xr:uid="{00000000-0005-0000-0000-00008FC00000}"/>
    <cellStyle name="Normal 36 3 2 5" xfId="49356" xr:uid="{00000000-0005-0000-0000-000090C00000}"/>
    <cellStyle name="Normal 36 3 2 6" xfId="49357" xr:uid="{00000000-0005-0000-0000-000091C00000}"/>
    <cellStyle name="Normal 36 3 2 7" xfId="49358" xr:uid="{00000000-0005-0000-0000-000092C00000}"/>
    <cellStyle name="Normal 36 3 2_Essbase BS Tax Accounts EOY" xfId="49359" xr:uid="{00000000-0005-0000-0000-000093C00000}"/>
    <cellStyle name="Normal 36 3 3" xfId="49360" xr:uid="{00000000-0005-0000-0000-000094C00000}"/>
    <cellStyle name="Normal 36 3 3 2" xfId="49361" xr:uid="{00000000-0005-0000-0000-000095C00000}"/>
    <cellStyle name="Normal 36 3 3 2 2" xfId="49362" xr:uid="{00000000-0005-0000-0000-000096C00000}"/>
    <cellStyle name="Normal 36 3 3 2 3" xfId="49363" xr:uid="{00000000-0005-0000-0000-000097C00000}"/>
    <cellStyle name="Normal 36 3 3 2_Essbase BS Tax Accounts EOY" xfId="49364" xr:uid="{00000000-0005-0000-0000-000098C00000}"/>
    <cellStyle name="Normal 36 3 3 3" xfId="49365" xr:uid="{00000000-0005-0000-0000-000099C00000}"/>
    <cellStyle name="Normal 36 3 3 4" xfId="49366" xr:uid="{00000000-0005-0000-0000-00009AC00000}"/>
    <cellStyle name="Normal 36 3 3 5" xfId="49367" xr:uid="{00000000-0005-0000-0000-00009BC00000}"/>
    <cellStyle name="Normal 36 3 3_Essbase BS Tax Accounts EOY" xfId="49368" xr:uid="{00000000-0005-0000-0000-00009CC00000}"/>
    <cellStyle name="Normal 36 3 4" xfId="49369" xr:uid="{00000000-0005-0000-0000-00009DC00000}"/>
    <cellStyle name="Normal 36 3 4 2" xfId="49370" xr:uid="{00000000-0005-0000-0000-00009EC00000}"/>
    <cellStyle name="Normal 36 3 4 3" xfId="49371" xr:uid="{00000000-0005-0000-0000-00009FC00000}"/>
    <cellStyle name="Normal 36 3 4_Essbase BS Tax Accounts EOY" xfId="49372" xr:uid="{00000000-0005-0000-0000-0000A0C00000}"/>
    <cellStyle name="Normal 36 3 5" xfId="49373" xr:uid="{00000000-0005-0000-0000-0000A1C00000}"/>
    <cellStyle name="Normal 36 3 5 2" xfId="49374" xr:uid="{00000000-0005-0000-0000-0000A2C00000}"/>
    <cellStyle name="Normal 36 3 5_Essbase BS Tax Accounts EOY" xfId="49375" xr:uid="{00000000-0005-0000-0000-0000A3C00000}"/>
    <cellStyle name="Normal 36 3 6" xfId="49376" xr:uid="{00000000-0005-0000-0000-0000A4C00000}"/>
    <cellStyle name="Normal 36 3 7" xfId="49377" xr:uid="{00000000-0005-0000-0000-0000A5C00000}"/>
    <cellStyle name="Normal 36 3 8" xfId="49378" xr:uid="{00000000-0005-0000-0000-0000A6C00000}"/>
    <cellStyle name="Normal 36 3 9" xfId="49379" xr:uid="{00000000-0005-0000-0000-0000A7C00000}"/>
    <cellStyle name="Normal 36 3_Essbase BS Tax Accounts EOY" xfId="49380" xr:uid="{00000000-0005-0000-0000-0000A8C00000}"/>
    <cellStyle name="Normal 36 4" xfId="49381" xr:uid="{00000000-0005-0000-0000-0000A9C00000}"/>
    <cellStyle name="Normal 36 4 2" xfId="49382" xr:uid="{00000000-0005-0000-0000-0000AAC00000}"/>
    <cellStyle name="Normal 36 4 2 2" xfId="49383" xr:uid="{00000000-0005-0000-0000-0000ABC00000}"/>
    <cellStyle name="Normal 36 4 2 2 2" xfId="49384" xr:uid="{00000000-0005-0000-0000-0000ACC00000}"/>
    <cellStyle name="Normal 36 4 2 2 3" xfId="49385" xr:uid="{00000000-0005-0000-0000-0000ADC00000}"/>
    <cellStyle name="Normal 36 4 2 2_Essbase BS Tax Accounts EOY" xfId="49386" xr:uid="{00000000-0005-0000-0000-0000AEC00000}"/>
    <cellStyle name="Normal 36 4 2 3" xfId="49387" xr:uid="{00000000-0005-0000-0000-0000AFC00000}"/>
    <cellStyle name="Normal 36 4 2 4" xfId="49388" xr:uid="{00000000-0005-0000-0000-0000B0C00000}"/>
    <cellStyle name="Normal 36 4 2_Essbase BS Tax Accounts EOY" xfId="49389" xr:uid="{00000000-0005-0000-0000-0000B1C00000}"/>
    <cellStyle name="Normal 36 4 3" xfId="49390" xr:uid="{00000000-0005-0000-0000-0000B2C00000}"/>
    <cellStyle name="Normal 36 4 3 2" xfId="49391" xr:uid="{00000000-0005-0000-0000-0000B3C00000}"/>
    <cellStyle name="Normal 36 4 3 3" xfId="49392" xr:uid="{00000000-0005-0000-0000-0000B4C00000}"/>
    <cellStyle name="Normal 36 4 3_Essbase BS Tax Accounts EOY" xfId="49393" xr:uid="{00000000-0005-0000-0000-0000B5C00000}"/>
    <cellStyle name="Normal 36 4 4" xfId="49394" xr:uid="{00000000-0005-0000-0000-0000B6C00000}"/>
    <cellStyle name="Normal 36 4 5" xfId="49395" xr:uid="{00000000-0005-0000-0000-0000B7C00000}"/>
    <cellStyle name="Normal 36 4 6" xfId="49396" xr:uid="{00000000-0005-0000-0000-0000B8C00000}"/>
    <cellStyle name="Normal 36 4_Essbase BS Tax Accounts EOY" xfId="49397" xr:uid="{00000000-0005-0000-0000-0000B9C00000}"/>
    <cellStyle name="Normal 36 5" xfId="49398" xr:uid="{00000000-0005-0000-0000-0000BAC00000}"/>
    <cellStyle name="Normal 36 5 2" xfId="49399" xr:uid="{00000000-0005-0000-0000-0000BBC00000}"/>
    <cellStyle name="Normal 36 5 2 2" xfId="49400" xr:uid="{00000000-0005-0000-0000-0000BCC00000}"/>
    <cellStyle name="Normal 36 5 2_Essbase BS Tax Accounts EOY" xfId="49401" xr:uid="{00000000-0005-0000-0000-0000BDC00000}"/>
    <cellStyle name="Normal 36 5 3" xfId="49402" xr:uid="{00000000-0005-0000-0000-0000BEC00000}"/>
    <cellStyle name="Normal 36 5_Essbase BS Tax Accounts EOY" xfId="49403" xr:uid="{00000000-0005-0000-0000-0000BFC00000}"/>
    <cellStyle name="Normal 36 6" xfId="49404" xr:uid="{00000000-0005-0000-0000-0000C0C00000}"/>
    <cellStyle name="Normal 36 6 2" xfId="49405" xr:uid="{00000000-0005-0000-0000-0000C1C00000}"/>
    <cellStyle name="Normal 36 6 2 2" xfId="49406" xr:uid="{00000000-0005-0000-0000-0000C2C00000}"/>
    <cellStyle name="Normal 36 6 2 3" xfId="49407" xr:uid="{00000000-0005-0000-0000-0000C3C00000}"/>
    <cellStyle name="Normal 36 6 2_Essbase BS Tax Accounts EOY" xfId="49408" xr:uid="{00000000-0005-0000-0000-0000C4C00000}"/>
    <cellStyle name="Normal 36 6 3" xfId="49409" xr:uid="{00000000-0005-0000-0000-0000C5C00000}"/>
    <cellStyle name="Normal 36 6 4" xfId="49410" xr:uid="{00000000-0005-0000-0000-0000C6C00000}"/>
    <cellStyle name="Normal 36 6_Essbase BS Tax Accounts EOY" xfId="49411" xr:uid="{00000000-0005-0000-0000-0000C7C00000}"/>
    <cellStyle name="Normal 36 7" xfId="49412" xr:uid="{00000000-0005-0000-0000-0000C8C00000}"/>
    <cellStyle name="Normal 36 7 2" xfId="49413" xr:uid="{00000000-0005-0000-0000-0000C9C00000}"/>
    <cellStyle name="Normal 36 7 2 2" xfId="49414" xr:uid="{00000000-0005-0000-0000-0000CAC00000}"/>
    <cellStyle name="Normal 36 7 2_Essbase BS Tax Accounts EOY" xfId="49415" xr:uid="{00000000-0005-0000-0000-0000CBC00000}"/>
    <cellStyle name="Normal 36 7 3" xfId="49416" xr:uid="{00000000-0005-0000-0000-0000CCC00000}"/>
    <cellStyle name="Normal 36 7 4" xfId="49417" xr:uid="{00000000-0005-0000-0000-0000CDC00000}"/>
    <cellStyle name="Normal 36 7_Essbase BS Tax Accounts EOY" xfId="49418" xr:uid="{00000000-0005-0000-0000-0000CEC00000}"/>
    <cellStyle name="Normal 36 8" xfId="49419" xr:uid="{00000000-0005-0000-0000-0000CFC00000}"/>
    <cellStyle name="Normal 36 9" xfId="49420" xr:uid="{00000000-0005-0000-0000-0000D0C00000}"/>
    <cellStyle name="Normal 36_Basis Detail" xfId="49421" xr:uid="{00000000-0005-0000-0000-0000D1C00000}"/>
    <cellStyle name="Normal 37" xfId="253" xr:uid="{00000000-0005-0000-0000-0000D2C00000}"/>
    <cellStyle name="Normal 37 10" xfId="49422" xr:uid="{00000000-0005-0000-0000-0000D3C00000}"/>
    <cellStyle name="Normal 37 10 2" xfId="49423" xr:uid="{00000000-0005-0000-0000-0000D4C00000}"/>
    <cellStyle name="Normal 37 10 2 2" xfId="49424" xr:uid="{00000000-0005-0000-0000-0000D5C00000}"/>
    <cellStyle name="Normal 37 10 2_Essbase BS Tax Accounts EOY" xfId="49425" xr:uid="{00000000-0005-0000-0000-0000D6C00000}"/>
    <cellStyle name="Normal 37 10 3" xfId="49426" xr:uid="{00000000-0005-0000-0000-0000D7C00000}"/>
    <cellStyle name="Normal 37 10_Essbase BS Tax Accounts EOY" xfId="49427" xr:uid="{00000000-0005-0000-0000-0000D8C00000}"/>
    <cellStyle name="Normal 37 11" xfId="49428" xr:uid="{00000000-0005-0000-0000-0000D9C00000}"/>
    <cellStyle name="Normal 37 11 2" xfId="49429" xr:uid="{00000000-0005-0000-0000-0000DAC00000}"/>
    <cellStyle name="Normal 37 11 2 2" xfId="49430" xr:uid="{00000000-0005-0000-0000-0000DBC00000}"/>
    <cellStyle name="Normal 37 11 2 3" xfId="49431" xr:uid="{00000000-0005-0000-0000-0000DCC00000}"/>
    <cellStyle name="Normal 37 11 2_Essbase BS Tax Accounts EOY" xfId="49432" xr:uid="{00000000-0005-0000-0000-0000DDC00000}"/>
    <cellStyle name="Normal 37 11 3" xfId="49433" xr:uid="{00000000-0005-0000-0000-0000DEC00000}"/>
    <cellStyle name="Normal 37 11 4" xfId="49434" xr:uid="{00000000-0005-0000-0000-0000DFC00000}"/>
    <cellStyle name="Normal 37 11_Essbase BS Tax Accounts EOY" xfId="49435" xr:uid="{00000000-0005-0000-0000-0000E0C00000}"/>
    <cellStyle name="Normal 37 12" xfId="49436" xr:uid="{00000000-0005-0000-0000-0000E1C00000}"/>
    <cellStyle name="Normal 37 12 2" xfId="49437" xr:uid="{00000000-0005-0000-0000-0000E2C00000}"/>
    <cellStyle name="Normal 37 12 2 2" xfId="49438" xr:uid="{00000000-0005-0000-0000-0000E3C00000}"/>
    <cellStyle name="Normal 37 12 2_Essbase BS Tax Accounts EOY" xfId="49439" xr:uid="{00000000-0005-0000-0000-0000E4C00000}"/>
    <cellStyle name="Normal 37 12 3" xfId="49440" xr:uid="{00000000-0005-0000-0000-0000E5C00000}"/>
    <cellStyle name="Normal 37 12 4" xfId="49441" xr:uid="{00000000-0005-0000-0000-0000E6C00000}"/>
    <cellStyle name="Normal 37 12_Essbase BS Tax Accounts EOY" xfId="49442" xr:uid="{00000000-0005-0000-0000-0000E7C00000}"/>
    <cellStyle name="Normal 37 13" xfId="49443" xr:uid="{00000000-0005-0000-0000-0000E8C00000}"/>
    <cellStyle name="Normal 37 14" xfId="49444" xr:uid="{00000000-0005-0000-0000-0000E9C00000}"/>
    <cellStyle name="Normal 37 15" xfId="49445" xr:uid="{00000000-0005-0000-0000-0000EAC00000}"/>
    <cellStyle name="Normal 37 16" xfId="49446" xr:uid="{00000000-0005-0000-0000-0000EBC00000}"/>
    <cellStyle name="Normal 37 2" xfId="49447" xr:uid="{00000000-0005-0000-0000-0000ECC00000}"/>
    <cellStyle name="Normal 37 2 2" xfId="49448" xr:uid="{00000000-0005-0000-0000-0000EDC00000}"/>
    <cellStyle name="Normal 37 2 2 2" xfId="49449" xr:uid="{00000000-0005-0000-0000-0000EEC00000}"/>
    <cellStyle name="Normal 37 2 2 2 2" xfId="49450" xr:uid="{00000000-0005-0000-0000-0000EFC00000}"/>
    <cellStyle name="Normal 37 2 2 2 3" xfId="49451" xr:uid="{00000000-0005-0000-0000-0000F0C00000}"/>
    <cellStyle name="Normal 37 2 2 2_Essbase BS Tax Accounts EOY" xfId="49452" xr:uid="{00000000-0005-0000-0000-0000F1C00000}"/>
    <cellStyle name="Normal 37 2 2 3" xfId="49453" xr:uid="{00000000-0005-0000-0000-0000F2C00000}"/>
    <cellStyle name="Normal 37 2 2_Essbase BS Tax Accounts EOY" xfId="49454" xr:uid="{00000000-0005-0000-0000-0000F3C00000}"/>
    <cellStyle name="Normal 37 2 3" xfId="49455" xr:uid="{00000000-0005-0000-0000-0000F4C00000}"/>
    <cellStyle name="Normal 37 2 3 2" xfId="49456" xr:uid="{00000000-0005-0000-0000-0000F5C00000}"/>
    <cellStyle name="Normal 37 2 3 2 2" xfId="49457" xr:uid="{00000000-0005-0000-0000-0000F6C00000}"/>
    <cellStyle name="Normal 37 2 3 2_Essbase BS Tax Accounts EOY" xfId="49458" xr:uid="{00000000-0005-0000-0000-0000F7C00000}"/>
    <cellStyle name="Normal 37 2 3 3" xfId="49459" xr:uid="{00000000-0005-0000-0000-0000F8C00000}"/>
    <cellStyle name="Normal 37 2 3_Essbase BS Tax Accounts EOY" xfId="49460" xr:uid="{00000000-0005-0000-0000-0000F9C00000}"/>
    <cellStyle name="Normal 37 2 4" xfId="49461" xr:uid="{00000000-0005-0000-0000-0000FAC00000}"/>
    <cellStyle name="Normal 37 2 4 2" xfId="49462" xr:uid="{00000000-0005-0000-0000-0000FBC00000}"/>
    <cellStyle name="Normal 37 2 4_Essbase BS Tax Accounts EOY" xfId="49463" xr:uid="{00000000-0005-0000-0000-0000FCC00000}"/>
    <cellStyle name="Normal 37 2 5" xfId="49464" xr:uid="{00000000-0005-0000-0000-0000FDC00000}"/>
    <cellStyle name="Normal 37 2 6" xfId="49465" xr:uid="{00000000-0005-0000-0000-0000FEC00000}"/>
    <cellStyle name="Normal 37 2 7" xfId="49466" xr:uid="{00000000-0005-0000-0000-0000FFC00000}"/>
    <cellStyle name="Normal 37 2 8" xfId="49467" xr:uid="{00000000-0005-0000-0000-000000C10000}"/>
    <cellStyle name="Normal 37 2_Essbase BS Tax Accounts EOY" xfId="49468" xr:uid="{00000000-0005-0000-0000-000001C10000}"/>
    <cellStyle name="Normal 37 3" xfId="49469" xr:uid="{00000000-0005-0000-0000-000002C10000}"/>
    <cellStyle name="Normal 37 3 2" xfId="49470" xr:uid="{00000000-0005-0000-0000-000003C10000}"/>
    <cellStyle name="Normal 37 3 2 2" xfId="49471" xr:uid="{00000000-0005-0000-0000-000004C10000}"/>
    <cellStyle name="Normal 37 3 2 2 2" xfId="49472" xr:uid="{00000000-0005-0000-0000-000005C10000}"/>
    <cellStyle name="Normal 37 3 2 2 2 2" xfId="49473" xr:uid="{00000000-0005-0000-0000-000006C10000}"/>
    <cellStyle name="Normal 37 3 2 2 2 3" xfId="49474" xr:uid="{00000000-0005-0000-0000-000007C10000}"/>
    <cellStyle name="Normal 37 3 2 2 2_Essbase BS Tax Accounts EOY" xfId="49475" xr:uid="{00000000-0005-0000-0000-000008C10000}"/>
    <cellStyle name="Normal 37 3 2 2 3" xfId="49476" xr:uid="{00000000-0005-0000-0000-000009C10000}"/>
    <cellStyle name="Normal 37 3 2 2_Essbase BS Tax Accounts EOY" xfId="49477" xr:uid="{00000000-0005-0000-0000-00000AC10000}"/>
    <cellStyle name="Normal 37 3 2 3" xfId="49478" xr:uid="{00000000-0005-0000-0000-00000BC10000}"/>
    <cellStyle name="Normal 37 3 2 3 2" xfId="49479" xr:uid="{00000000-0005-0000-0000-00000CC10000}"/>
    <cellStyle name="Normal 37 3 2 3 2 2" xfId="49480" xr:uid="{00000000-0005-0000-0000-00000DC10000}"/>
    <cellStyle name="Normal 37 3 2 3 2 3" xfId="49481" xr:uid="{00000000-0005-0000-0000-00000EC10000}"/>
    <cellStyle name="Normal 37 3 2 3 2_Essbase BS Tax Accounts EOY" xfId="49482" xr:uid="{00000000-0005-0000-0000-00000FC10000}"/>
    <cellStyle name="Normal 37 3 2 3 3" xfId="49483" xr:uid="{00000000-0005-0000-0000-000010C10000}"/>
    <cellStyle name="Normal 37 3 2 3 4" xfId="49484" xr:uid="{00000000-0005-0000-0000-000011C10000}"/>
    <cellStyle name="Normal 37 3 2 3 5" xfId="49485" xr:uid="{00000000-0005-0000-0000-000012C10000}"/>
    <cellStyle name="Normal 37 3 2 3_Essbase BS Tax Accounts EOY" xfId="49486" xr:uid="{00000000-0005-0000-0000-000013C10000}"/>
    <cellStyle name="Normal 37 3 2 4" xfId="49487" xr:uid="{00000000-0005-0000-0000-000014C10000}"/>
    <cellStyle name="Normal 37 3 2 4 2" xfId="49488" xr:uid="{00000000-0005-0000-0000-000015C10000}"/>
    <cellStyle name="Normal 37 3 2 4 3" xfId="49489" xr:uid="{00000000-0005-0000-0000-000016C10000}"/>
    <cellStyle name="Normal 37 3 2 4_Essbase BS Tax Accounts EOY" xfId="49490" xr:uid="{00000000-0005-0000-0000-000017C10000}"/>
    <cellStyle name="Normal 37 3 2 5" xfId="49491" xr:uid="{00000000-0005-0000-0000-000018C10000}"/>
    <cellStyle name="Normal 37 3 2 5 2" xfId="49492" xr:uid="{00000000-0005-0000-0000-000019C10000}"/>
    <cellStyle name="Normal 37 3 2 5_Essbase BS Tax Accounts EOY" xfId="49493" xr:uid="{00000000-0005-0000-0000-00001AC10000}"/>
    <cellStyle name="Normal 37 3 2 6" xfId="49494" xr:uid="{00000000-0005-0000-0000-00001BC10000}"/>
    <cellStyle name="Normal 37 3 2 7" xfId="49495" xr:uid="{00000000-0005-0000-0000-00001CC10000}"/>
    <cellStyle name="Normal 37 3 2 8" xfId="49496" xr:uid="{00000000-0005-0000-0000-00001DC10000}"/>
    <cellStyle name="Normal 37 3 2_Essbase BS Tax Accounts EOY" xfId="49497" xr:uid="{00000000-0005-0000-0000-00001EC10000}"/>
    <cellStyle name="Normal 37 3 3" xfId="49498" xr:uid="{00000000-0005-0000-0000-00001FC10000}"/>
    <cellStyle name="Normal 37 3 3 2" xfId="49499" xr:uid="{00000000-0005-0000-0000-000020C10000}"/>
    <cellStyle name="Normal 37 3 3 2 2" xfId="49500" xr:uid="{00000000-0005-0000-0000-000021C10000}"/>
    <cellStyle name="Normal 37 3 3 2_Essbase BS Tax Accounts EOY" xfId="49501" xr:uid="{00000000-0005-0000-0000-000022C10000}"/>
    <cellStyle name="Normal 37 3 3 3" xfId="49502" xr:uid="{00000000-0005-0000-0000-000023C10000}"/>
    <cellStyle name="Normal 37 3 3_Essbase BS Tax Accounts EOY" xfId="49503" xr:uid="{00000000-0005-0000-0000-000024C10000}"/>
    <cellStyle name="Normal 37 3 4" xfId="49504" xr:uid="{00000000-0005-0000-0000-000025C10000}"/>
    <cellStyle name="Normal 37 3 4 2" xfId="49505" xr:uid="{00000000-0005-0000-0000-000026C10000}"/>
    <cellStyle name="Normal 37 3 4 2 2" xfId="49506" xr:uid="{00000000-0005-0000-0000-000027C10000}"/>
    <cellStyle name="Normal 37 3 4 2 3" xfId="49507" xr:uid="{00000000-0005-0000-0000-000028C10000}"/>
    <cellStyle name="Normal 37 3 4 2_Essbase BS Tax Accounts EOY" xfId="49508" xr:uid="{00000000-0005-0000-0000-000029C10000}"/>
    <cellStyle name="Normal 37 3 4 3" xfId="49509" xr:uid="{00000000-0005-0000-0000-00002AC10000}"/>
    <cellStyle name="Normal 37 3 4 4" xfId="49510" xr:uid="{00000000-0005-0000-0000-00002BC10000}"/>
    <cellStyle name="Normal 37 3 4 5" xfId="49511" xr:uid="{00000000-0005-0000-0000-00002CC10000}"/>
    <cellStyle name="Normal 37 3 4_Essbase BS Tax Accounts EOY" xfId="49512" xr:uid="{00000000-0005-0000-0000-00002DC10000}"/>
    <cellStyle name="Normal 37 3 5" xfId="49513" xr:uid="{00000000-0005-0000-0000-00002EC10000}"/>
    <cellStyle name="Normal 37 3 5 2" xfId="49514" xr:uid="{00000000-0005-0000-0000-00002FC10000}"/>
    <cellStyle name="Normal 37 3 5 3" xfId="49515" xr:uid="{00000000-0005-0000-0000-000030C10000}"/>
    <cellStyle name="Normal 37 3 5_Essbase BS Tax Accounts EOY" xfId="49516" xr:uid="{00000000-0005-0000-0000-000031C10000}"/>
    <cellStyle name="Normal 37 3 6" xfId="49517" xr:uid="{00000000-0005-0000-0000-000032C10000}"/>
    <cellStyle name="Normal 37 3 6 2" xfId="49518" xr:uid="{00000000-0005-0000-0000-000033C10000}"/>
    <cellStyle name="Normal 37 3 6_Essbase BS Tax Accounts EOY" xfId="49519" xr:uid="{00000000-0005-0000-0000-000034C10000}"/>
    <cellStyle name="Normal 37 3 7" xfId="49520" xr:uid="{00000000-0005-0000-0000-000035C10000}"/>
    <cellStyle name="Normal 37 3 8" xfId="49521" xr:uid="{00000000-0005-0000-0000-000036C10000}"/>
    <cellStyle name="Normal 37 3 9" xfId="49522" xr:uid="{00000000-0005-0000-0000-000037C10000}"/>
    <cellStyle name="Normal 37 3_Basis Info" xfId="49523" xr:uid="{00000000-0005-0000-0000-000038C10000}"/>
    <cellStyle name="Normal 37 4" xfId="49524" xr:uid="{00000000-0005-0000-0000-000039C10000}"/>
    <cellStyle name="Normal 37 4 2" xfId="49525" xr:uid="{00000000-0005-0000-0000-00003AC10000}"/>
    <cellStyle name="Normal 37 4 2 2" xfId="49526" xr:uid="{00000000-0005-0000-0000-00003BC10000}"/>
    <cellStyle name="Normal 37 4 2 2 2" xfId="49527" xr:uid="{00000000-0005-0000-0000-00003CC10000}"/>
    <cellStyle name="Normal 37 4 2 2 3" xfId="49528" xr:uid="{00000000-0005-0000-0000-00003DC10000}"/>
    <cellStyle name="Normal 37 4 2 2_Essbase BS Tax Accounts EOY" xfId="49529" xr:uid="{00000000-0005-0000-0000-00003EC10000}"/>
    <cellStyle name="Normal 37 4 2 3" xfId="49530" xr:uid="{00000000-0005-0000-0000-00003FC10000}"/>
    <cellStyle name="Normal 37 4 2 4" xfId="49531" xr:uid="{00000000-0005-0000-0000-000040C10000}"/>
    <cellStyle name="Normal 37 4 2_Essbase BS Tax Accounts EOY" xfId="49532" xr:uid="{00000000-0005-0000-0000-000041C10000}"/>
    <cellStyle name="Normal 37 4 3" xfId="49533" xr:uid="{00000000-0005-0000-0000-000042C10000}"/>
    <cellStyle name="Normal 37 4 3 2" xfId="49534" xr:uid="{00000000-0005-0000-0000-000043C10000}"/>
    <cellStyle name="Normal 37 4 3 3" xfId="49535" xr:uid="{00000000-0005-0000-0000-000044C10000}"/>
    <cellStyle name="Normal 37 4 3_Essbase BS Tax Accounts EOY" xfId="49536" xr:uid="{00000000-0005-0000-0000-000045C10000}"/>
    <cellStyle name="Normal 37 4 4" xfId="49537" xr:uid="{00000000-0005-0000-0000-000046C10000}"/>
    <cellStyle name="Normal 37 4 4 2" xfId="49538" xr:uid="{00000000-0005-0000-0000-000047C10000}"/>
    <cellStyle name="Normal 37 4 4_Essbase BS Tax Accounts EOY" xfId="49539" xr:uid="{00000000-0005-0000-0000-000048C10000}"/>
    <cellStyle name="Normal 37 4 5" xfId="49540" xr:uid="{00000000-0005-0000-0000-000049C10000}"/>
    <cellStyle name="Normal 37 4 5 2" xfId="49541" xr:uid="{00000000-0005-0000-0000-00004AC10000}"/>
    <cellStyle name="Normal 37 4 5_Essbase BS Tax Accounts EOY" xfId="49542" xr:uid="{00000000-0005-0000-0000-00004BC10000}"/>
    <cellStyle name="Normal 37 4 6" xfId="49543" xr:uid="{00000000-0005-0000-0000-00004CC10000}"/>
    <cellStyle name="Normal 37 4 7" xfId="49544" xr:uid="{00000000-0005-0000-0000-00004DC10000}"/>
    <cellStyle name="Normal 37 4 8" xfId="49545" xr:uid="{00000000-0005-0000-0000-00004EC10000}"/>
    <cellStyle name="Normal 37 4_Essbase BS Tax Accounts EOY" xfId="49546" xr:uid="{00000000-0005-0000-0000-00004FC10000}"/>
    <cellStyle name="Normal 37 5" xfId="49547" xr:uid="{00000000-0005-0000-0000-000050C10000}"/>
    <cellStyle name="Normal 37 5 2" xfId="49548" xr:uid="{00000000-0005-0000-0000-000051C10000}"/>
    <cellStyle name="Normal 37 5 2 2" xfId="49549" xr:uid="{00000000-0005-0000-0000-000052C10000}"/>
    <cellStyle name="Normal 37 5 2_Essbase BS Tax Accounts EOY" xfId="49550" xr:uid="{00000000-0005-0000-0000-000053C10000}"/>
    <cellStyle name="Normal 37 5 3" xfId="49551" xr:uid="{00000000-0005-0000-0000-000054C10000}"/>
    <cellStyle name="Normal 37 5_Essbase BS Tax Accounts EOY" xfId="49552" xr:uid="{00000000-0005-0000-0000-000055C10000}"/>
    <cellStyle name="Normal 37 6" xfId="49553" xr:uid="{00000000-0005-0000-0000-000056C10000}"/>
    <cellStyle name="Normal 37 6 2" xfId="49554" xr:uid="{00000000-0005-0000-0000-000057C10000}"/>
    <cellStyle name="Normal 37 6 2 2" xfId="49555" xr:uid="{00000000-0005-0000-0000-000058C10000}"/>
    <cellStyle name="Normal 37 6 2_Essbase BS Tax Accounts EOY" xfId="49556" xr:uid="{00000000-0005-0000-0000-000059C10000}"/>
    <cellStyle name="Normal 37 6 3" xfId="49557" xr:uid="{00000000-0005-0000-0000-00005AC10000}"/>
    <cellStyle name="Normal 37 6_Essbase BS Tax Accounts EOY" xfId="49558" xr:uid="{00000000-0005-0000-0000-00005BC10000}"/>
    <cellStyle name="Normal 37 7" xfId="49559" xr:uid="{00000000-0005-0000-0000-00005CC10000}"/>
    <cellStyle name="Normal 37 7 2" xfId="49560" xr:uid="{00000000-0005-0000-0000-00005DC10000}"/>
    <cellStyle name="Normal 37 7 2 2" xfId="49561" xr:uid="{00000000-0005-0000-0000-00005EC10000}"/>
    <cellStyle name="Normal 37 7 2_Essbase BS Tax Accounts EOY" xfId="49562" xr:uid="{00000000-0005-0000-0000-00005FC10000}"/>
    <cellStyle name="Normal 37 7 3" xfId="49563" xr:uid="{00000000-0005-0000-0000-000060C10000}"/>
    <cellStyle name="Normal 37 7_Essbase BS Tax Accounts EOY" xfId="49564" xr:uid="{00000000-0005-0000-0000-000061C10000}"/>
    <cellStyle name="Normal 37 8" xfId="49565" xr:uid="{00000000-0005-0000-0000-000062C10000}"/>
    <cellStyle name="Normal 37 8 2" xfId="49566" xr:uid="{00000000-0005-0000-0000-000063C10000}"/>
    <cellStyle name="Normal 37 8 2 2" xfId="49567" xr:uid="{00000000-0005-0000-0000-000064C10000}"/>
    <cellStyle name="Normal 37 8 2_Essbase BS Tax Accounts EOY" xfId="49568" xr:uid="{00000000-0005-0000-0000-000065C10000}"/>
    <cellStyle name="Normal 37 8 3" xfId="49569" xr:uid="{00000000-0005-0000-0000-000066C10000}"/>
    <cellStyle name="Normal 37 8_Essbase BS Tax Accounts EOY" xfId="49570" xr:uid="{00000000-0005-0000-0000-000067C10000}"/>
    <cellStyle name="Normal 37 9" xfId="49571" xr:uid="{00000000-0005-0000-0000-000068C10000}"/>
    <cellStyle name="Normal 37 9 2" xfId="49572" xr:uid="{00000000-0005-0000-0000-000069C10000}"/>
    <cellStyle name="Normal 37 9 2 2" xfId="49573" xr:uid="{00000000-0005-0000-0000-00006AC10000}"/>
    <cellStyle name="Normal 37 9 2_Essbase BS Tax Accounts EOY" xfId="49574" xr:uid="{00000000-0005-0000-0000-00006BC10000}"/>
    <cellStyle name="Normal 37 9 3" xfId="49575" xr:uid="{00000000-0005-0000-0000-00006CC10000}"/>
    <cellStyle name="Normal 37 9_Essbase BS Tax Accounts EOY" xfId="49576" xr:uid="{00000000-0005-0000-0000-00006DC10000}"/>
    <cellStyle name="Normal 37_Basis Detail" xfId="49577" xr:uid="{00000000-0005-0000-0000-00006EC10000}"/>
    <cellStyle name="Normal 38" xfId="254" xr:uid="{00000000-0005-0000-0000-00006FC10000}"/>
    <cellStyle name="Normal 38 10" xfId="49578" xr:uid="{00000000-0005-0000-0000-000070C10000}"/>
    <cellStyle name="Normal 38 10 2" xfId="49579" xr:uid="{00000000-0005-0000-0000-000071C10000}"/>
    <cellStyle name="Normal 38 10_Essbase BS Tax Accounts EOY" xfId="49580" xr:uid="{00000000-0005-0000-0000-000072C10000}"/>
    <cellStyle name="Normal 38 11" xfId="49581" xr:uid="{00000000-0005-0000-0000-000073C10000}"/>
    <cellStyle name="Normal 38 11 2" xfId="49582" xr:uid="{00000000-0005-0000-0000-000074C10000}"/>
    <cellStyle name="Normal 38 11 2 2" xfId="49583" xr:uid="{00000000-0005-0000-0000-000075C10000}"/>
    <cellStyle name="Normal 38 11 2 3" xfId="49584" xr:uid="{00000000-0005-0000-0000-000076C10000}"/>
    <cellStyle name="Normal 38 11 2_Essbase BS Tax Accounts EOY" xfId="49585" xr:uid="{00000000-0005-0000-0000-000077C10000}"/>
    <cellStyle name="Normal 38 11 3" xfId="49586" xr:uid="{00000000-0005-0000-0000-000078C10000}"/>
    <cellStyle name="Normal 38 11 4" xfId="49587" xr:uid="{00000000-0005-0000-0000-000079C10000}"/>
    <cellStyle name="Normal 38 11_Essbase BS Tax Accounts EOY" xfId="49588" xr:uid="{00000000-0005-0000-0000-00007AC10000}"/>
    <cellStyle name="Normal 38 12" xfId="49589" xr:uid="{00000000-0005-0000-0000-00007BC10000}"/>
    <cellStyle name="Normal 38 12 2" xfId="49590" xr:uid="{00000000-0005-0000-0000-00007CC10000}"/>
    <cellStyle name="Normal 38 12 2 2" xfId="49591" xr:uid="{00000000-0005-0000-0000-00007DC10000}"/>
    <cellStyle name="Normal 38 12 2_Essbase BS Tax Accounts EOY" xfId="49592" xr:uid="{00000000-0005-0000-0000-00007EC10000}"/>
    <cellStyle name="Normal 38 12 3" xfId="49593" xr:uid="{00000000-0005-0000-0000-00007FC10000}"/>
    <cellStyle name="Normal 38 12 4" xfId="49594" xr:uid="{00000000-0005-0000-0000-000080C10000}"/>
    <cellStyle name="Normal 38 12_Essbase BS Tax Accounts EOY" xfId="49595" xr:uid="{00000000-0005-0000-0000-000081C10000}"/>
    <cellStyle name="Normal 38 13" xfId="49596" xr:uid="{00000000-0005-0000-0000-000082C10000}"/>
    <cellStyle name="Normal 38 14" xfId="49597" xr:uid="{00000000-0005-0000-0000-000083C10000}"/>
    <cellStyle name="Normal 38 15" xfId="49598" xr:uid="{00000000-0005-0000-0000-000084C10000}"/>
    <cellStyle name="Normal 38 16" xfId="49599" xr:uid="{00000000-0005-0000-0000-000085C10000}"/>
    <cellStyle name="Normal 38 2" xfId="49600" xr:uid="{00000000-0005-0000-0000-000086C10000}"/>
    <cellStyle name="Normal 38 2 2" xfId="49601" xr:uid="{00000000-0005-0000-0000-000087C10000}"/>
    <cellStyle name="Normal 38 2 2 2" xfId="49602" xr:uid="{00000000-0005-0000-0000-000088C10000}"/>
    <cellStyle name="Normal 38 2 2 2 2" xfId="49603" xr:uid="{00000000-0005-0000-0000-000089C10000}"/>
    <cellStyle name="Normal 38 2 2 2 3" xfId="49604" xr:uid="{00000000-0005-0000-0000-00008AC10000}"/>
    <cellStyle name="Normal 38 2 2 2_Essbase BS Tax Accounts EOY" xfId="49605" xr:uid="{00000000-0005-0000-0000-00008BC10000}"/>
    <cellStyle name="Normal 38 2 2 3" xfId="49606" xr:uid="{00000000-0005-0000-0000-00008CC10000}"/>
    <cellStyle name="Normal 38 2 2_Essbase BS Tax Accounts EOY" xfId="49607" xr:uid="{00000000-0005-0000-0000-00008DC10000}"/>
    <cellStyle name="Normal 38 2 3" xfId="49608" xr:uid="{00000000-0005-0000-0000-00008EC10000}"/>
    <cellStyle name="Normal 38 2 3 2" xfId="49609" xr:uid="{00000000-0005-0000-0000-00008FC10000}"/>
    <cellStyle name="Normal 38 2 3 2 2" xfId="49610" xr:uid="{00000000-0005-0000-0000-000090C10000}"/>
    <cellStyle name="Normal 38 2 3 2_Essbase BS Tax Accounts EOY" xfId="49611" xr:uid="{00000000-0005-0000-0000-000091C10000}"/>
    <cellStyle name="Normal 38 2 3 3" xfId="49612" xr:uid="{00000000-0005-0000-0000-000092C10000}"/>
    <cellStyle name="Normal 38 2 3_Essbase BS Tax Accounts EOY" xfId="49613" xr:uid="{00000000-0005-0000-0000-000093C10000}"/>
    <cellStyle name="Normal 38 2 4" xfId="49614" xr:uid="{00000000-0005-0000-0000-000094C10000}"/>
    <cellStyle name="Normal 38 2 4 2" xfId="49615" xr:uid="{00000000-0005-0000-0000-000095C10000}"/>
    <cellStyle name="Normal 38 2 4_Essbase BS Tax Accounts EOY" xfId="49616" xr:uid="{00000000-0005-0000-0000-000096C10000}"/>
    <cellStyle name="Normal 38 2 5" xfId="49617" xr:uid="{00000000-0005-0000-0000-000097C10000}"/>
    <cellStyle name="Normal 38 2 6" xfId="49618" xr:uid="{00000000-0005-0000-0000-000098C10000}"/>
    <cellStyle name="Normal 38 2 7" xfId="49619" xr:uid="{00000000-0005-0000-0000-000099C10000}"/>
    <cellStyle name="Normal 38 2 8" xfId="49620" xr:uid="{00000000-0005-0000-0000-00009AC10000}"/>
    <cellStyle name="Normal 38 2_Essbase BS Tax Accounts EOY" xfId="49621" xr:uid="{00000000-0005-0000-0000-00009BC10000}"/>
    <cellStyle name="Normal 38 3" xfId="49622" xr:uid="{00000000-0005-0000-0000-00009CC10000}"/>
    <cellStyle name="Normal 38 3 2" xfId="49623" xr:uid="{00000000-0005-0000-0000-00009DC10000}"/>
    <cellStyle name="Normal 38 3 2 2" xfId="49624" xr:uid="{00000000-0005-0000-0000-00009EC10000}"/>
    <cellStyle name="Normal 38 3 2 2 2" xfId="49625" xr:uid="{00000000-0005-0000-0000-00009FC10000}"/>
    <cellStyle name="Normal 38 3 2 2 2 2" xfId="49626" xr:uid="{00000000-0005-0000-0000-0000A0C10000}"/>
    <cellStyle name="Normal 38 3 2 2 2 3" xfId="49627" xr:uid="{00000000-0005-0000-0000-0000A1C10000}"/>
    <cellStyle name="Normal 38 3 2 2 2_Essbase BS Tax Accounts EOY" xfId="49628" xr:uid="{00000000-0005-0000-0000-0000A2C10000}"/>
    <cellStyle name="Normal 38 3 2 2 3" xfId="49629" xr:uid="{00000000-0005-0000-0000-0000A3C10000}"/>
    <cellStyle name="Normal 38 3 2 2_Essbase BS Tax Accounts EOY" xfId="49630" xr:uid="{00000000-0005-0000-0000-0000A4C10000}"/>
    <cellStyle name="Normal 38 3 2 3" xfId="49631" xr:uid="{00000000-0005-0000-0000-0000A5C10000}"/>
    <cellStyle name="Normal 38 3 2 3 2" xfId="49632" xr:uid="{00000000-0005-0000-0000-0000A6C10000}"/>
    <cellStyle name="Normal 38 3 2 3 2 2" xfId="49633" xr:uid="{00000000-0005-0000-0000-0000A7C10000}"/>
    <cellStyle name="Normal 38 3 2 3 2 3" xfId="49634" xr:uid="{00000000-0005-0000-0000-0000A8C10000}"/>
    <cellStyle name="Normal 38 3 2 3 2_Essbase BS Tax Accounts EOY" xfId="49635" xr:uid="{00000000-0005-0000-0000-0000A9C10000}"/>
    <cellStyle name="Normal 38 3 2 3 3" xfId="49636" xr:uid="{00000000-0005-0000-0000-0000AAC10000}"/>
    <cellStyle name="Normal 38 3 2 3 4" xfId="49637" xr:uid="{00000000-0005-0000-0000-0000ABC10000}"/>
    <cellStyle name="Normal 38 3 2 3 5" xfId="49638" xr:uid="{00000000-0005-0000-0000-0000ACC10000}"/>
    <cellStyle name="Normal 38 3 2 3_Essbase BS Tax Accounts EOY" xfId="49639" xr:uid="{00000000-0005-0000-0000-0000ADC10000}"/>
    <cellStyle name="Normal 38 3 2 4" xfId="49640" xr:uid="{00000000-0005-0000-0000-0000AEC10000}"/>
    <cellStyle name="Normal 38 3 2 4 2" xfId="49641" xr:uid="{00000000-0005-0000-0000-0000AFC10000}"/>
    <cellStyle name="Normal 38 3 2 4 3" xfId="49642" xr:uid="{00000000-0005-0000-0000-0000B0C10000}"/>
    <cellStyle name="Normal 38 3 2 4_Essbase BS Tax Accounts EOY" xfId="49643" xr:uid="{00000000-0005-0000-0000-0000B1C10000}"/>
    <cellStyle name="Normal 38 3 2 5" xfId="49644" xr:uid="{00000000-0005-0000-0000-0000B2C10000}"/>
    <cellStyle name="Normal 38 3 2 5 2" xfId="49645" xr:uid="{00000000-0005-0000-0000-0000B3C10000}"/>
    <cellStyle name="Normal 38 3 2 5_Essbase BS Tax Accounts EOY" xfId="49646" xr:uid="{00000000-0005-0000-0000-0000B4C10000}"/>
    <cellStyle name="Normal 38 3 2 6" xfId="49647" xr:uid="{00000000-0005-0000-0000-0000B5C10000}"/>
    <cellStyle name="Normal 38 3 2 7" xfId="49648" xr:uid="{00000000-0005-0000-0000-0000B6C10000}"/>
    <cellStyle name="Normal 38 3 2 8" xfId="49649" xr:uid="{00000000-0005-0000-0000-0000B7C10000}"/>
    <cellStyle name="Normal 38 3 2_Essbase BS Tax Accounts EOY" xfId="49650" xr:uid="{00000000-0005-0000-0000-0000B8C10000}"/>
    <cellStyle name="Normal 38 3 3" xfId="49651" xr:uid="{00000000-0005-0000-0000-0000B9C10000}"/>
    <cellStyle name="Normal 38 3 3 2" xfId="49652" xr:uid="{00000000-0005-0000-0000-0000BAC10000}"/>
    <cellStyle name="Normal 38 3 3 2 2" xfId="49653" xr:uid="{00000000-0005-0000-0000-0000BBC10000}"/>
    <cellStyle name="Normal 38 3 3 2_Essbase BS Tax Accounts EOY" xfId="49654" xr:uid="{00000000-0005-0000-0000-0000BCC10000}"/>
    <cellStyle name="Normal 38 3 3 3" xfId="49655" xr:uid="{00000000-0005-0000-0000-0000BDC10000}"/>
    <cellStyle name="Normal 38 3 3_Essbase BS Tax Accounts EOY" xfId="49656" xr:uid="{00000000-0005-0000-0000-0000BEC10000}"/>
    <cellStyle name="Normal 38 3 4" xfId="49657" xr:uid="{00000000-0005-0000-0000-0000BFC10000}"/>
    <cellStyle name="Normal 38 3 4 2" xfId="49658" xr:uid="{00000000-0005-0000-0000-0000C0C10000}"/>
    <cellStyle name="Normal 38 3 4 2 2" xfId="49659" xr:uid="{00000000-0005-0000-0000-0000C1C10000}"/>
    <cellStyle name="Normal 38 3 4 2 3" xfId="49660" xr:uid="{00000000-0005-0000-0000-0000C2C10000}"/>
    <cellStyle name="Normal 38 3 4 2_Essbase BS Tax Accounts EOY" xfId="49661" xr:uid="{00000000-0005-0000-0000-0000C3C10000}"/>
    <cellStyle name="Normal 38 3 4 3" xfId="49662" xr:uid="{00000000-0005-0000-0000-0000C4C10000}"/>
    <cellStyle name="Normal 38 3 4 4" xfId="49663" xr:uid="{00000000-0005-0000-0000-0000C5C10000}"/>
    <cellStyle name="Normal 38 3 4 5" xfId="49664" xr:uid="{00000000-0005-0000-0000-0000C6C10000}"/>
    <cellStyle name="Normal 38 3 4_Essbase BS Tax Accounts EOY" xfId="49665" xr:uid="{00000000-0005-0000-0000-0000C7C10000}"/>
    <cellStyle name="Normal 38 3 5" xfId="49666" xr:uid="{00000000-0005-0000-0000-0000C8C10000}"/>
    <cellStyle name="Normal 38 3 5 2" xfId="49667" xr:uid="{00000000-0005-0000-0000-0000C9C10000}"/>
    <cellStyle name="Normal 38 3 5 3" xfId="49668" xr:uid="{00000000-0005-0000-0000-0000CAC10000}"/>
    <cellStyle name="Normal 38 3 5_Essbase BS Tax Accounts EOY" xfId="49669" xr:uid="{00000000-0005-0000-0000-0000CBC10000}"/>
    <cellStyle name="Normal 38 3 6" xfId="49670" xr:uid="{00000000-0005-0000-0000-0000CCC10000}"/>
    <cellStyle name="Normal 38 3 6 2" xfId="49671" xr:uid="{00000000-0005-0000-0000-0000CDC10000}"/>
    <cellStyle name="Normal 38 3 6_Essbase BS Tax Accounts EOY" xfId="49672" xr:uid="{00000000-0005-0000-0000-0000CEC10000}"/>
    <cellStyle name="Normal 38 3 7" xfId="49673" xr:uid="{00000000-0005-0000-0000-0000CFC10000}"/>
    <cellStyle name="Normal 38 3 8" xfId="49674" xr:uid="{00000000-0005-0000-0000-0000D0C10000}"/>
    <cellStyle name="Normal 38 3 9" xfId="49675" xr:uid="{00000000-0005-0000-0000-0000D1C10000}"/>
    <cellStyle name="Normal 38 3_Basis Info" xfId="49676" xr:uid="{00000000-0005-0000-0000-0000D2C10000}"/>
    <cellStyle name="Normal 38 4" xfId="49677" xr:uid="{00000000-0005-0000-0000-0000D3C10000}"/>
    <cellStyle name="Normal 38 4 2" xfId="49678" xr:uid="{00000000-0005-0000-0000-0000D4C10000}"/>
    <cellStyle name="Normal 38 4 2 2" xfId="49679" xr:uid="{00000000-0005-0000-0000-0000D5C10000}"/>
    <cellStyle name="Normal 38 4 2 2 2" xfId="49680" xr:uid="{00000000-0005-0000-0000-0000D6C10000}"/>
    <cellStyle name="Normal 38 4 2 2 3" xfId="49681" xr:uid="{00000000-0005-0000-0000-0000D7C10000}"/>
    <cellStyle name="Normal 38 4 2 2_Essbase BS Tax Accounts EOY" xfId="49682" xr:uid="{00000000-0005-0000-0000-0000D8C10000}"/>
    <cellStyle name="Normal 38 4 2 3" xfId="49683" xr:uid="{00000000-0005-0000-0000-0000D9C10000}"/>
    <cellStyle name="Normal 38 4 2 4" xfId="49684" xr:uid="{00000000-0005-0000-0000-0000DAC10000}"/>
    <cellStyle name="Normal 38 4 2 5" xfId="49685" xr:uid="{00000000-0005-0000-0000-0000DBC10000}"/>
    <cellStyle name="Normal 38 4 2_Essbase BS Tax Accounts EOY" xfId="49686" xr:uid="{00000000-0005-0000-0000-0000DCC10000}"/>
    <cellStyle name="Normal 38 4 3" xfId="49687" xr:uid="{00000000-0005-0000-0000-0000DDC10000}"/>
    <cellStyle name="Normal 38 4 3 2" xfId="49688" xr:uid="{00000000-0005-0000-0000-0000DEC10000}"/>
    <cellStyle name="Normal 38 4 3 3" xfId="49689" xr:uid="{00000000-0005-0000-0000-0000DFC10000}"/>
    <cellStyle name="Normal 38 4 3_Essbase BS Tax Accounts EOY" xfId="49690" xr:uid="{00000000-0005-0000-0000-0000E0C10000}"/>
    <cellStyle name="Normal 38 4 4" xfId="49691" xr:uid="{00000000-0005-0000-0000-0000E1C10000}"/>
    <cellStyle name="Normal 38 4 5" xfId="49692" xr:uid="{00000000-0005-0000-0000-0000E2C10000}"/>
    <cellStyle name="Normal 38 4 6" xfId="49693" xr:uid="{00000000-0005-0000-0000-0000E3C10000}"/>
    <cellStyle name="Normal 38 4_Essbase BS Tax Accounts EOY" xfId="49694" xr:uid="{00000000-0005-0000-0000-0000E4C10000}"/>
    <cellStyle name="Normal 38 5" xfId="49695" xr:uid="{00000000-0005-0000-0000-0000E5C10000}"/>
    <cellStyle name="Normal 38 5 2" xfId="49696" xr:uid="{00000000-0005-0000-0000-0000E6C10000}"/>
    <cellStyle name="Normal 38 5_Essbase BS Tax Accounts EOY" xfId="49697" xr:uid="{00000000-0005-0000-0000-0000E7C10000}"/>
    <cellStyle name="Normal 38 6" xfId="49698" xr:uid="{00000000-0005-0000-0000-0000E8C10000}"/>
    <cellStyle name="Normal 38 6 2" xfId="49699" xr:uid="{00000000-0005-0000-0000-0000E9C10000}"/>
    <cellStyle name="Normal 38 6_Essbase BS Tax Accounts EOY" xfId="49700" xr:uid="{00000000-0005-0000-0000-0000EAC10000}"/>
    <cellStyle name="Normal 38 7" xfId="49701" xr:uid="{00000000-0005-0000-0000-0000EBC10000}"/>
    <cellStyle name="Normal 38 7 2" xfId="49702" xr:uid="{00000000-0005-0000-0000-0000ECC10000}"/>
    <cellStyle name="Normal 38 7_Essbase BS Tax Accounts EOY" xfId="49703" xr:uid="{00000000-0005-0000-0000-0000EDC10000}"/>
    <cellStyle name="Normal 38 8" xfId="49704" xr:uid="{00000000-0005-0000-0000-0000EEC10000}"/>
    <cellStyle name="Normal 38 8 2" xfId="49705" xr:uid="{00000000-0005-0000-0000-0000EFC10000}"/>
    <cellStyle name="Normal 38 8_Essbase BS Tax Accounts EOY" xfId="49706" xr:uid="{00000000-0005-0000-0000-0000F0C10000}"/>
    <cellStyle name="Normal 38 9" xfId="49707" xr:uid="{00000000-0005-0000-0000-0000F1C10000}"/>
    <cellStyle name="Normal 38 9 2" xfId="49708" xr:uid="{00000000-0005-0000-0000-0000F2C10000}"/>
    <cellStyle name="Normal 38 9_Essbase BS Tax Accounts EOY" xfId="49709" xr:uid="{00000000-0005-0000-0000-0000F3C10000}"/>
    <cellStyle name="Normal 38_Basis Detail" xfId="49710" xr:uid="{00000000-0005-0000-0000-0000F4C10000}"/>
    <cellStyle name="Normal 39" xfId="255" xr:uid="{00000000-0005-0000-0000-0000F5C10000}"/>
    <cellStyle name="Normal 39 10" xfId="49711" xr:uid="{00000000-0005-0000-0000-0000F6C10000}"/>
    <cellStyle name="Normal 39 10 2" xfId="49712" xr:uid="{00000000-0005-0000-0000-0000F7C10000}"/>
    <cellStyle name="Normal 39 10_Essbase BS Tax Accounts EOY" xfId="49713" xr:uid="{00000000-0005-0000-0000-0000F8C10000}"/>
    <cellStyle name="Normal 39 11" xfId="49714" xr:uid="{00000000-0005-0000-0000-0000F9C10000}"/>
    <cellStyle name="Normal 39 11 2" xfId="49715" xr:uid="{00000000-0005-0000-0000-0000FAC10000}"/>
    <cellStyle name="Normal 39 11 2 2" xfId="49716" xr:uid="{00000000-0005-0000-0000-0000FBC10000}"/>
    <cellStyle name="Normal 39 11 2 3" xfId="49717" xr:uid="{00000000-0005-0000-0000-0000FCC10000}"/>
    <cellStyle name="Normal 39 11 2_Essbase BS Tax Accounts EOY" xfId="49718" xr:uid="{00000000-0005-0000-0000-0000FDC10000}"/>
    <cellStyle name="Normal 39 11 3" xfId="49719" xr:uid="{00000000-0005-0000-0000-0000FEC10000}"/>
    <cellStyle name="Normal 39 11 4" xfId="49720" xr:uid="{00000000-0005-0000-0000-0000FFC10000}"/>
    <cellStyle name="Normal 39 11_Essbase BS Tax Accounts EOY" xfId="49721" xr:uid="{00000000-0005-0000-0000-000000C20000}"/>
    <cellStyle name="Normal 39 12" xfId="49722" xr:uid="{00000000-0005-0000-0000-000001C20000}"/>
    <cellStyle name="Normal 39 12 2" xfId="49723" xr:uid="{00000000-0005-0000-0000-000002C20000}"/>
    <cellStyle name="Normal 39 12 2 2" xfId="49724" xr:uid="{00000000-0005-0000-0000-000003C20000}"/>
    <cellStyle name="Normal 39 12 2_Essbase BS Tax Accounts EOY" xfId="49725" xr:uid="{00000000-0005-0000-0000-000004C20000}"/>
    <cellStyle name="Normal 39 12 3" xfId="49726" xr:uid="{00000000-0005-0000-0000-000005C20000}"/>
    <cellStyle name="Normal 39 12 4" xfId="49727" xr:uid="{00000000-0005-0000-0000-000006C20000}"/>
    <cellStyle name="Normal 39 12_Essbase BS Tax Accounts EOY" xfId="49728" xr:uid="{00000000-0005-0000-0000-000007C20000}"/>
    <cellStyle name="Normal 39 13" xfId="49729" xr:uid="{00000000-0005-0000-0000-000008C20000}"/>
    <cellStyle name="Normal 39 14" xfId="49730" xr:uid="{00000000-0005-0000-0000-000009C20000}"/>
    <cellStyle name="Normal 39 15" xfId="49731" xr:uid="{00000000-0005-0000-0000-00000AC20000}"/>
    <cellStyle name="Normal 39 16" xfId="49732" xr:uid="{00000000-0005-0000-0000-00000BC20000}"/>
    <cellStyle name="Normal 39 2" xfId="49733" xr:uid="{00000000-0005-0000-0000-00000CC20000}"/>
    <cellStyle name="Normal 39 2 2" xfId="49734" xr:uid="{00000000-0005-0000-0000-00000DC20000}"/>
    <cellStyle name="Normal 39 2 2 2" xfId="49735" xr:uid="{00000000-0005-0000-0000-00000EC20000}"/>
    <cellStyle name="Normal 39 2 2 2 2" xfId="49736" xr:uid="{00000000-0005-0000-0000-00000FC20000}"/>
    <cellStyle name="Normal 39 2 2 2 3" xfId="49737" xr:uid="{00000000-0005-0000-0000-000010C20000}"/>
    <cellStyle name="Normal 39 2 2 2_Essbase BS Tax Accounts EOY" xfId="49738" xr:uid="{00000000-0005-0000-0000-000011C20000}"/>
    <cellStyle name="Normal 39 2 2 3" xfId="49739" xr:uid="{00000000-0005-0000-0000-000012C20000}"/>
    <cellStyle name="Normal 39 2 2_Essbase BS Tax Accounts EOY" xfId="49740" xr:uid="{00000000-0005-0000-0000-000013C20000}"/>
    <cellStyle name="Normal 39 2 3" xfId="49741" xr:uid="{00000000-0005-0000-0000-000014C20000}"/>
    <cellStyle name="Normal 39 2 3 2" xfId="49742" xr:uid="{00000000-0005-0000-0000-000015C20000}"/>
    <cellStyle name="Normal 39 2 3 2 2" xfId="49743" xr:uid="{00000000-0005-0000-0000-000016C20000}"/>
    <cellStyle name="Normal 39 2 3 2_Essbase BS Tax Accounts EOY" xfId="49744" xr:uid="{00000000-0005-0000-0000-000017C20000}"/>
    <cellStyle name="Normal 39 2 3 3" xfId="49745" xr:uid="{00000000-0005-0000-0000-000018C20000}"/>
    <cellStyle name="Normal 39 2 3_Essbase BS Tax Accounts EOY" xfId="49746" xr:uid="{00000000-0005-0000-0000-000019C20000}"/>
    <cellStyle name="Normal 39 2 4" xfId="49747" xr:uid="{00000000-0005-0000-0000-00001AC20000}"/>
    <cellStyle name="Normal 39 2 4 2" xfId="49748" xr:uid="{00000000-0005-0000-0000-00001BC20000}"/>
    <cellStyle name="Normal 39 2 4_Essbase BS Tax Accounts EOY" xfId="49749" xr:uid="{00000000-0005-0000-0000-00001CC20000}"/>
    <cellStyle name="Normal 39 2 5" xfId="49750" xr:uid="{00000000-0005-0000-0000-00001DC20000}"/>
    <cellStyle name="Normal 39 2 6" xfId="49751" xr:uid="{00000000-0005-0000-0000-00001EC20000}"/>
    <cellStyle name="Normal 39 2 7" xfId="49752" xr:uid="{00000000-0005-0000-0000-00001FC20000}"/>
    <cellStyle name="Normal 39 2 8" xfId="49753" xr:uid="{00000000-0005-0000-0000-000020C20000}"/>
    <cellStyle name="Normal 39 2_Essbase BS Tax Accounts EOY" xfId="49754" xr:uid="{00000000-0005-0000-0000-000021C20000}"/>
    <cellStyle name="Normal 39 3" xfId="49755" xr:uid="{00000000-0005-0000-0000-000022C20000}"/>
    <cellStyle name="Normal 39 3 2" xfId="49756" xr:uid="{00000000-0005-0000-0000-000023C20000}"/>
    <cellStyle name="Normal 39 3 2 2" xfId="49757" xr:uid="{00000000-0005-0000-0000-000024C20000}"/>
    <cellStyle name="Normal 39 3 2 2 2" xfId="49758" xr:uid="{00000000-0005-0000-0000-000025C20000}"/>
    <cellStyle name="Normal 39 3 2 2 2 2" xfId="49759" xr:uid="{00000000-0005-0000-0000-000026C20000}"/>
    <cellStyle name="Normal 39 3 2 2 2 3" xfId="49760" xr:uid="{00000000-0005-0000-0000-000027C20000}"/>
    <cellStyle name="Normal 39 3 2 2 2_Essbase BS Tax Accounts EOY" xfId="49761" xr:uid="{00000000-0005-0000-0000-000028C20000}"/>
    <cellStyle name="Normal 39 3 2 2 3" xfId="49762" xr:uid="{00000000-0005-0000-0000-000029C20000}"/>
    <cellStyle name="Normal 39 3 2 2_Essbase BS Tax Accounts EOY" xfId="49763" xr:uid="{00000000-0005-0000-0000-00002AC20000}"/>
    <cellStyle name="Normal 39 3 2 3" xfId="49764" xr:uid="{00000000-0005-0000-0000-00002BC20000}"/>
    <cellStyle name="Normal 39 3 2 3 2" xfId="49765" xr:uid="{00000000-0005-0000-0000-00002CC20000}"/>
    <cellStyle name="Normal 39 3 2 3 2 2" xfId="49766" xr:uid="{00000000-0005-0000-0000-00002DC20000}"/>
    <cellStyle name="Normal 39 3 2 3 2 3" xfId="49767" xr:uid="{00000000-0005-0000-0000-00002EC20000}"/>
    <cellStyle name="Normal 39 3 2 3 2_Essbase BS Tax Accounts EOY" xfId="49768" xr:uid="{00000000-0005-0000-0000-00002FC20000}"/>
    <cellStyle name="Normal 39 3 2 3 3" xfId="49769" xr:uid="{00000000-0005-0000-0000-000030C20000}"/>
    <cellStyle name="Normal 39 3 2 3 4" xfId="49770" xr:uid="{00000000-0005-0000-0000-000031C20000}"/>
    <cellStyle name="Normal 39 3 2 3 5" xfId="49771" xr:uid="{00000000-0005-0000-0000-000032C20000}"/>
    <cellStyle name="Normal 39 3 2 3_Essbase BS Tax Accounts EOY" xfId="49772" xr:uid="{00000000-0005-0000-0000-000033C20000}"/>
    <cellStyle name="Normal 39 3 2 4" xfId="49773" xr:uid="{00000000-0005-0000-0000-000034C20000}"/>
    <cellStyle name="Normal 39 3 2 4 2" xfId="49774" xr:uid="{00000000-0005-0000-0000-000035C20000}"/>
    <cellStyle name="Normal 39 3 2 4 3" xfId="49775" xr:uid="{00000000-0005-0000-0000-000036C20000}"/>
    <cellStyle name="Normal 39 3 2 4_Essbase BS Tax Accounts EOY" xfId="49776" xr:uid="{00000000-0005-0000-0000-000037C20000}"/>
    <cellStyle name="Normal 39 3 2 5" xfId="49777" xr:uid="{00000000-0005-0000-0000-000038C20000}"/>
    <cellStyle name="Normal 39 3 2 5 2" xfId="49778" xr:uid="{00000000-0005-0000-0000-000039C20000}"/>
    <cellStyle name="Normal 39 3 2 5_Essbase BS Tax Accounts EOY" xfId="49779" xr:uid="{00000000-0005-0000-0000-00003AC20000}"/>
    <cellStyle name="Normal 39 3 2 6" xfId="49780" xr:uid="{00000000-0005-0000-0000-00003BC20000}"/>
    <cellStyle name="Normal 39 3 2 7" xfId="49781" xr:uid="{00000000-0005-0000-0000-00003CC20000}"/>
    <cellStyle name="Normal 39 3 2 8" xfId="49782" xr:uid="{00000000-0005-0000-0000-00003DC20000}"/>
    <cellStyle name="Normal 39 3 2_Essbase BS Tax Accounts EOY" xfId="49783" xr:uid="{00000000-0005-0000-0000-00003EC20000}"/>
    <cellStyle name="Normal 39 3 3" xfId="49784" xr:uid="{00000000-0005-0000-0000-00003FC20000}"/>
    <cellStyle name="Normal 39 3 3 2" xfId="49785" xr:uid="{00000000-0005-0000-0000-000040C20000}"/>
    <cellStyle name="Normal 39 3 3 2 2" xfId="49786" xr:uid="{00000000-0005-0000-0000-000041C20000}"/>
    <cellStyle name="Normal 39 3 3 2_Essbase BS Tax Accounts EOY" xfId="49787" xr:uid="{00000000-0005-0000-0000-000042C20000}"/>
    <cellStyle name="Normal 39 3 3 3" xfId="49788" xr:uid="{00000000-0005-0000-0000-000043C20000}"/>
    <cellStyle name="Normal 39 3 3_Essbase BS Tax Accounts EOY" xfId="49789" xr:uid="{00000000-0005-0000-0000-000044C20000}"/>
    <cellStyle name="Normal 39 3 4" xfId="49790" xr:uid="{00000000-0005-0000-0000-000045C20000}"/>
    <cellStyle name="Normal 39 3 4 2" xfId="49791" xr:uid="{00000000-0005-0000-0000-000046C20000}"/>
    <cellStyle name="Normal 39 3 4 2 2" xfId="49792" xr:uid="{00000000-0005-0000-0000-000047C20000}"/>
    <cellStyle name="Normal 39 3 4 2 3" xfId="49793" xr:uid="{00000000-0005-0000-0000-000048C20000}"/>
    <cellStyle name="Normal 39 3 4 2_Essbase BS Tax Accounts EOY" xfId="49794" xr:uid="{00000000-0005-0000-0000-000049C20000}"/>
    <cellStyle name="Normal 39 3 4 3" xfId="49795" xr:uid="{00000000-0005-0000-0000-00004AC20000}"/>
    <cellStyle name="Normal 39 3 4 4" xfId="49796" xr:uid="{00000000-0005-0000-0000-00004BC20000}"/>
    <cellStyle name="Normal 39 3 4 5" xfId="49797" xr:uid="{00000000-0005-0000-0000-00004CC20000}"/>
    <cellStyle name="Normal 39 3 4_Essbase BS Tax Accounts EOY" xfId="49798" xr:uid="{00000000-0005-0000-0000-00004DC20000}"/>
    <cellStyle name="Normal 39 3 5" xfId="49799" xr:uid="{00000000-0005-0000-0000-00004EC20000}"/>
    <cellStyle name="Normal 39 3 5 2" xfId="49800" xr:uid="{00000000-0005-0000-0000-00004FC20000}"/>
    <cellStyle name="Normal 39 3 5 3" xfId="49801" xr:uid="{00000000-0005-0000-0000-000050C20000}"/>
    <cellStyle name="Normal 39 3 5_Essbase BS Tax Accounts EOY" xfId="49802" xr:uid="{00000000-0005-0000-0000-000051C20000}"/>
    <cellStyle name="Normal 39 3 6" xfId="49803" xr:uid="{00000000-0005-0000-0000-000052C20000}"/>
    <cellStyle name="Normal 39 3 6 2" xfId="49804" xr:uid="{00000000-0005-0000-0000-000053C20000}"/>
    <cellStyle name="Normal 39 3 6_Essbase BS Tax Accounts EOY" xfId="49805" xr:uid="{00000000-0005-0000-0000-000054C20000}"/>
    <cellStyle name="Normal 39 3 7" xfId="49806" xr:uid="{00000000-0005-0000-0000-000055C20000}"/>
    <cellStyle name="Normal 39 3 8" xfId="49807" xr:uid="{00000000-0005-0000-0000-000056C20000}"/>
    <cellStyle name="Normal 39 3 9" xfId="49808" xr:uid="{00000000-0005-0000-0000-000057C20000}"/>
    <cellStyle name="Normal 39 3_Basis Info" xfId="49809" xr:uid="{00000000-0005-0000-0000-000058C20000}"/>
    <cellStyle name="Normal 39 4" xfId="49810" xr:uid="{00000000-0005-0000-0000-000059C20000}"/>
    <cellStyle name="Normal 39 4 2" xfId="49811" xr:uid="{00000000-0005-0000-0000-00005AC20000}"/>
    <cellStyle name="Normal 39 4 2 2" xfId="49812" xr:uid="{00000000-0005-0000-0000-00005BC20000}"/>
    <cellStyle name="Normal 39 4 2_Essbase BS Tax Accounts EOY" xfId="49813" xr:uid="{00000000-0005-0000-0000-00005CC20000}"/>
    <cellStyle name="Normal 39 4 3" xfId="49814" xr:uid="{00000000-0005-0000-0000-00005DC20000}"/>
    <cellStyle name="Normal 39 4 3 2" xfId="49815" xr:uid="{00000000-0005-0000-0000-00005EC20000}"/>
    <cellStyle name="Normal 39 4 3 2 2" xfId="49816" xr:uid="{00000000-0005-0000-0000-00005FC20000}"/>
    <cellStyle name="Normal 39 4 3 2 3" xfId="49817" xr:uid="{00000000-0005-0000-0000-000060C20000}"/>
    <cellStyle name="Normal 39 4 3 2_Essbase BS Tax Accounts EOY" xfId="49818" xr:uid="{00000000-0005-0000-0000-000061C20000}"/>
    <cellStyle name="Normal 39 4 3 3" xfId="49819" xr:uid="{00000000-0005-0000-0000-000062C20000}"/>
    <cellStyle name="Normal 39 4 3 4" xfId="49820" xr:uid="{00000000-0005-0000-0000-000063C20000}"/>
    <cellStyle name="Normal 39 4 3 5" xfId="49821" xr:uid="{00000000-0005-0000-0000-000064C20000}"/>
    <cellStyle name="Normal 39 4 3_Essbase BS Tax Accounts EOY" xfId="49822" xr:uid="{00000000-0005-0000-0000-000065C20000}"/>
    <cellStyle name="Normal 39 4 4" xfId="49823" xr:uid="{00000000-0005-0000-0000-000066C20000}"/>
    <cellStyle name="Normal 39 4 4 2" xfId="49824" xr:uid="{00000000-0005-0000-0000-000067C20000}"/>
    <cellStyle name="Normal 39 4 4 3" xfId="49825" xr:uid="{00000000-0005-0000-0000-000068C20000}"/>
    <cellStyle name="Normal 39 4 4_Essbase BS Tax Accounts EOY" xfId="49826" xr:uid="{00000000-0005-0000-0000-000069C20000}"/>
    <cellStyle name="Normal 39 4 5" xfId="49827" xr:uid="{00000000-0005-0000-0000-00006AC20000}"/>
    <cellStyle name="Normal 39 4 6" xfId="49828" xr:uid="{00000000-0005-0000-0000-00006BC20000}"/>
    <cellStyle name="Normal 39 4 7" xfId="49829" xr:uid="{00000000-0005-0000-0000-00006CC20000}"/>
    <cellStyle name="Normal 39 4 8" xfId="49830" xr:uid="{00000000-0005-0000-0000-00006DC20000}"/>
    <cellStyle name="Normal 39 4_Essbase BS Tax Accounts EOY" xfId="49831" xr:uid="{00000000-0005-0000-0000-00006EC20000}"/>
    <cellStyle name="Normal 39 5" xfId="49832" xr:uid="{00000000-0005-0000-0000-00006FC20000}"/>
    <cellStyle name="Normal 39 5 2" xfId="49833" xr:uid="{00000000-0005-0000-0000-000070C20000}"/>
    <cellStyle name="Normal 39 5_Essbase BS Tax Accounts EOY" xfId="49834" xr:uid="{00000000-0005-0000-0000-000071C20000}"/>
    <cellStyle name="Normal 39 6" xfId="49835" xr:uid="{00000000-0005-0000-0000-000072C20000}"/>
    <cellStyle name="Normal 39 6 2" xfId="49836" xr:uid="{00000000-0005-0000-0000-000073C20000}"/>
    <cellStyle name="Normal 39 6_Essbase BS Tax Accounts EOY" xfId="49837" xr:uid="{00000000-0005-0000-0000-000074C20000}"/>
    <cellStyle name="Normal 39 7" xfId="49838" xr:uid="{00000000-0005-0000-0000-000075C20000}"/>
    <cellStyle name="Normal 39 7 2" xfId="49839" xr:uid="{00000000-0005-0000-0000-000076C20000}"/>
    <cellStyle name="Normal 39 7_Essbase BS Tax Accounts EOY" xfId="49840" xr:uid="{00000000-0005-0000-0000-000077C20000}"/>
    <cellStyle name="Normal 39 8" xfId="49841" xr:uid="{00000000-0005-0000-0000-000078C20000}"/>
    <cellStyle name="Normal 39 8 2" xfId="49842" xr:uid="{00000000-0005-0000-0000-000079C20000}"/>
    <cellStyle name="Normal 39 8_Essbase BS Tax Accounts EOY" xfId="49843" xr:uid="{00000000-0005-0000-0000-00007AC20000}"/>
    <cellStyle name="Normal 39 9" xfId="49844" xr:uid="{00000000-0005-0000-0000-00007BC20000}"/>
    <cellStyle name="Normal 39 9 2" xfId="49845" xr:uid="{00000000-0005-0000-0000-00007CC20000}"/>
    <cellStyle name="Normal 39 9_Essbase BS Tax Accounts EOY" xfId="49846" xr:uid="{00000000-0005-0000-0000-00007DC20000}"/>
    <cellStyle name="Normal 39_Basis Detail" xfId="49847" xr:uid="{00000000-0005-0000-0000-00007EC20000}"/>
    <cellStyle name="Normal 4" xfId="85" xr:uid="{00000000-0005-0000-0000-00007FC20000}"/>
    <cellStyle name="Normal 4 10" xfId="49848" xr:uid="{00000000-0005-0000-0000-000080C20000}"/>
    <cellStyle name="Normal 4 10 2" xfId="49849" xr:uid="{00000000-0005-0000-0000-000081C20000}"/>
    <cellStyle name="Normal 4 10 3" xfId="49850" xr:uid="{00000000-0005-0000-0000-000082C20000}"/>
    <cellStyle name="Normal 4 10 4" xfId="49851" xr:uid="{00000000-0005-0000-0000-000083C20000}"/>
    <cellStyle name="Normal 4 10_Essbase BS Tax Accounts EOY" xfId="49852" xr:uid="{00000000-0005-0000-0000-000084C20000}"/>
    <cellStyle name="Normal 4 11" xfId="49853" xr:uid="{00000000-0005-0000-0000-000085C20000}"/>
    <cellStyle name="Normal 4 11 2" xfId="49854" xr:uid="{00000000-0005-0000-0000-000086C20000}"/>
    <cellStyle name="Normal 4 12" xfId="49855" xr:uid="{00000000-0005-0000-0000-000087C20000}"/>
    <cellStyle name="Normal 4 13" xfId="58816" xr:uid="{00000000-0005-0000-0000-000088C20000}"/>
    <cellStyle name="Normal 4 14" xfId="58825" xr:uid="{00000000-0005-0000-0000-000089C20000}"/>
    <cellStyle name="Normal 4 2" xfId="49856" xr:uid="{00000000-0005-0000-0000-00008AC20000}"/>
    <cellStyle name="Normal 4 2 2" xfId="49857" xr:uid="{00000000-0005-0000-0000-00008BC20000}"/>
    <cellStyle name="Normal 4 2 2 2" xfId="49858" xr:uid="{00000000-0005-0000-0000-00008CC20000}"/>
    <cellStyle name="Normal 4 2 2 2 2" xfId="49859" xr:uid="{00000000-0005-0000-0000-00008DC20000}"/>
    <cellStyle name="Normal 4 2 2 2 2 2" xfId="49860" xr:uid="{00000000-0005-0000-0000-00008EC20000}"/>
    <cellStyle name="Normal 4 2 2 2 2_Essbase BS Tax Accounts EOY" xfId="49861" xr:uid="{00000000-0005-0000-0000-00008FC20000}"/>
    <cellStyle name="Normal 4 2 2 2 3" xfId="49862" xr:uid="{00000000-0005-0000-0000-000090C20000}"/>
    <cellStyle name="Normal 4 2 2 2 4" xfId="49863" xr:uid="{00000000-0005-0000-0000-000091C20000}"/>
    <cellStyle name="Normal 4 2 2 2_Essbase BS Tax Accounts EOY" xfId="49864" xr:uid="{00000000-0005-0000-0000-000092C20000}"/>
    <cellStyle name="Normal 4 2 2 3" xfId="49865" xr:uid="{00000000-0005-0000-0000-000093C20000}"/>
    <cellStyle name="Normal 4 2 2 3 2" xfId="49866" xr:uid="{00000000-0005-0000-0000-000094C20000}"/>
    <cellStyle name="Normal 4 2 2 3_Essbase BS Tax Accounts EOY" xfId="49867" xr:uid="{00000000-0005-0000-0000-000095C20000}"/>
    <cellStyle name="Normal 4 2 2 4" xfId="49868" xr:uid="{00000000-0005-0000-0000-000096C20000}"/>
    <cellStyle name="Normal 4 2 2 4 2" xfId="49869" xr:uid="{00000000-0005-0000-0000-000097C20000}"/>
    <cellStyle name="Normal 4 2 2 4 2 2" xfId="49870" xr:uid="{00000000-0005-0000-0000-000098C20000}"/>
    <cellStyle name="Normal 4 2 2 4 2_Essbase BS Tax Accounts EOY" xfId="49871" xr:uid="{00000000-0005-0000-0000-000099C20000}"/>
    <cellStyle name="Normal 4 2 2 4 3" xfId="49872" xr:uid="{00000000-0005-0000-0000-00009AC20000}"/>
    <cellStyle name="Normal 4 2 2 4_Essbase BS Tax Accounts EOY" xfId="49873" xr:uid="{00000000-0005-0000-0000-00009BC20000}"/>
    <cellStyle name="Normal 4 2 2 5" xfId="49874" xr:uid="{00000000-0005-0000-0000-00009CC20000}"/>
    <cellStyle name="Normal 4 2 2 6" xfId="49875" xr:uid="{00000000-0005-0000-0000-00009DC20000}"/>
    <cellStyle name="Normal 4 2 2_Basis Detail" xfId="49876" xr:uid="{00000000-0005-0000-0000-00009EC20000}"/>
    <cellStyle name="Normal 4 2 3" xfId="49877" xr:uid="{00000000-0005-0000-0000-00009FC20000}"/>
    <cellStyle name="Normal 4 2 3 2" xfId="49878" xr:uid="{00000000-0005-0000-0000-0000A0C20000}"/>
    <cellStyle name="Normal 4 2 3 2 2" xfId="49879" xr:uid="{00000000-0005-0000-0000-0000A1C20000}"/>
    <cellStyle name="Normal 4 2 3 2_Essbase BS Tax Accounts EOY" xfId="49880" xr:uid="{00000000-0005-0000-0000-0000A2C20000}"/>
    <cellStyle name="Normal 4 2 3 3" xfId="49881" xr:uid="{00000000-0005-0000-0000-0000A3C20000}"/>
    <cellStyle name="Normal 4 2 3 4" xfId="49882" xr:uid="{00000000-0005-0000-0000-0000A4C20000}"/>
    <cellStyle name="Normal 4 2 3_Essbase BS Tax Accounts EOY" xfId="49883" xr:uid="{00000000-0005-0000-0000-0000A5C20000}"/>
    <cellStyle name="Normal 4 2 4" xfId="49884" xr:uid="{00000000-0005-0000-0000-0000A6C20000}"/>
    <cellStyle name="Normal 4 2 4 2" xfId="49885" xr:uid="{00000000-0005-0000-0000-0000A7C20000}"/>
    <cellStyle name="Normal 4 2 4_Essbase BS Tax Accounts EOY" xfId="49886" xr:uid="{00000000-0005-0000-0000-0000A8C20000}"/>
    <cellStyle name="Normal 4 2 5" xfId="49887" xr:uid="{00000000-0005-0000-0000-0000A9C20000}"/>
    <cellStyle name="Normal 4 2 5 2" xfId="49888" xr:uid="{00000000-0005-0000-0000-0000AAC20000}"/>
    <cellStyle name="Normal 4 2 5 2 2" xfId="49889" xr:uid="{00000000-0005-0000-0000-0000ABC20000}"/>
    <cellStyle name="Normal 4 2 5 2_Essbase BS Tax Accounts EOY" xfId="49890" xr:uid="{00000000-0005-0000-0000-0000ACC20000}"/>
    <cellStyle name="Normal 4 2 5 3" xfId="49891" xr:uid="{00000000-0005-0000-0000-0000ADC20000}"/>
    <cellStyle name="Normal 4 2 5_Essbase BS Tax Accounts EOY" xfId="49892" xr:uid="{00000000-0005-0000-0000-0000AEC20000}"/>
    <cellStyle name="Normal 4 2 6" xfId="49893" xr:uid="{00000000-0005-0000-0000-0000AFC20000}"/>
    <cellStyle name="Normal 4 2 7" xfId="49894" xr:uid="{00000000-0005-0000-0000-0000B0C20000}"/>
    <cellStyle name="Normal 4 2_10-1 BS" xfId="49895" xr:uid="{00000000-0005-0000-0000-0000B1C20000}"/>
    <cellStyle name="Normal 4 3" xfId="49896" xr:uid="{00000000-0005-0000-0000-0000B2C20000}"/>
    <cellStyle name="Normal 4 3 2" xfId="49897" xr:uid="{00000000-0005-0000-0000-0000B3C20000}"/>
    <cellStyle name="Normal 4 3 2 2" xfId="49898" xr:uid="{00000000-0005-0000-0000-0000B4C20000}"/>
    <cellStyle name="Normal 4 3 2 2 2" xfId="49899" xr:uid="{00000000-0005-0000-0000-0000B5C20000}"/>
    <cellStyle name="Normal 4 3 2 2 3" xfId="49900" xr:uid="{00000000-0005-0000-0000-0000B6C20000}"/>
    <cellStyle name="Normal 4 3 2 2_Essbase BS Tax Accounts EOY" xfId="49901" xr:uid="{00000000-0005-0000-0000-0000B7C20000}"/>
    <cellStyle name="Normal 4 3 2 3" xfId="49902" xr:uid="{00000000-0005-0000-0000-0000B8C20000}"/>
    <cellStyle name="Normal 4 3 2_Essbase BS Tax Accounts EOY" xfId="49903" xr:uid="{00000000-0005-0000-0000-0000B9C20000}"/>
    <cellStyle name="Normal 4 3 3" xfId="49904" xr:uid="{00000000-0005-0000-0000-0000BAC20000}"/>
    <cellStyle name="Normal 4 3 3 2" xfId="49905" xr:uid="{00000000-0005-0000-0000-0000BBC20000}"/>
    <cellStyle name="Normal 4 3 3_Essbase BS Tax Accounts EOY" xfId="49906" xr:uid="{00000000-0005-0000-0000-0000BCC20000}"/>
    <cellStyle name="Normal 4 3 4" xfId="49907" xr:uid="{00000000-0005-0000-0000-0000BDC20000}"/>
    <cellStyle name="Normal 4 3 4 2" xfId="49908" xr:uid="{00000000-0005-0000-0000-0000BEC20000}"/>
    <cellStyle name="Normal 4 3 5" xfId="49909" xr:uid="{00000000-0005-0000-0000-0000BFC20000}"/>
    <cellStyle name="Normal 4 3_Basis Detail" xfId="49910" xr:uid="{00000000-0005-0000-0000-0000C0C20000}"/>
    <cellStyle name="Normal 4 4" xfId="49911" xr:uid="{00000000-0005-0000-0000-0000C1C20000}"/>
    <cellStyle name="Normal 4 4 2" xfId="49912" xr:uid="{00000000-0005-0000-0000-0000C2C20000}"/>
    <cellStyle name="Normal 4 4 2 2" xfId="49913" xr:uid="{00000000-0005-0000-0000-0000C3C20000}"/>
    <cellStyle name="Normal 4 4 2 2 2" xfId="49914" xr:uid="{00000000-0005-0000-0000-0000C4C20000}"/>
    <cellStyle name="Normal 4 4 2 2_Essbase BS Tax Accounts EOY" xfId="49915" xr:uid="{00000000-0005-0000-0000-0000C5C20000}"/>
    <cellStyle name="Normal 4 4 2 3" xfId="49916" xr:uid="{00000000-0005-0000-0000-0000C6C20000}"/>
    <cellStyle name="Normal 4 4 2 4" xfId="49917" xr:uid="{00000000-0005-0000-0000-0000C7C20000}"/>
    <cellStyle name="Normal 4 4 2_Essbase BS Tax Accounts EOY" xfId="49918" xr:uid="{00000000-0005-0000-0000-0000C8C20000}"/>
    <cellStyle name="Normal 4 4 3" xfId="49919" xr:uid="{00000000-0005-0000-0000-0000C9C20000}"/>
    <cellStyle name="Normal 4 4 3 2" xfId="49920" xr:uid="{00000000-0005-0000-0000-0000CAC20000}"/>
    <cellStyle name="Normal 4 4 3 3" xfId="49921" xr:uid="{00000000-0005-0000-0000-0000CBC20000}"/>
    <cellStyle name="Normal 4 4 3_Essbase BS Tax Accounts EOY" xfId="49922" xr:uid="{00000000-0005-0000-0000-0000CCC20000}"/>
    <cellStyle name="Normal 4 4 4" xfId="49923" xr:uid="{00000000-0005-0000-0000-0000CDC20000}"/>
    <cellStyle name="Normal 4 4 5" xfId="49924" xr:uid="{00000000-0005-0000-0000-0000CEC20000}"/>
    <cellStyle name="Normal 4 4 6" xfId="49925" xr:uid="{00000000-0005-0000-0000-0000CFC20000}"/>
    <cellStyle name="Normal 4 4_Basis Detail" xfId="49926" xr:uid="{00000000-0005-0000-0000-0000D0C20000}"/>
    <cellStyle name="Normal 4 5" xfId="49927" xr:uid="{00000000-0005-0000-0000-0000D1C20000}"/>
    <cellStyle name="Normal 4 5 2" xfId="49928" xr:uid="{00000000-0005-0000-0000-0000D2C20000}"/>
    <cellStyle name="Normal 4 5 2 2" xfId="49929" xr:uid="{00000000-0005-0000-0000-0000D3C20000}"/>
    <cellStyle name="Normal 4 5 2 2 2" xfId="49930" xr:uid="{00000000-0005-0000-0000-0000D4C20000}"/>
    <cellStyle name="Normal 4 5 2 2 3" xfId="49931" xr:uid="{00000000-0005-0000-0000-0000D5C20000}"/>
    <cellStyle name="Normal 4 5 2 2_Essbase BS Tax Accounts EOY" xfId="49932" xr:uid="{00000000-0005-0000-0000-0000D6C20000}"/>
    <cellStyle name="Normal 4 5 2 3" xfId="49933" xr:uid="{00000000-0005-0000-0000-0000D7C20000}"/>
    <cellStyle name="Normal 4 5 2 4" xfId="49934" xr:uid="{00000000-0005-0000-0000-0000D8C20000}"/>
    <cellStyle name="Normal 4 5 2 5" xfId="49935" xr:uid="{00000000-0005-0000-0000-0000D9C20000}"/>
    <cellStyle name="Normal 4 5 2_Essbase BS Tax Accounts EOY" xfId="49936" xr:uid="{00000000-0005-0000-0000-0000DAC20000}"/>
    <cellStyle name="Normal 4 5 3" xfId="49937" xr:uid="{00000000-0005-0000-0000-0000DBC20000}"/>
    <cellStyle name="Normal 4 5 3 2" xfId="49938" xr:uid="{00000000-0005-0000-0000-0000DCC20000}"/>
    <cellStyle name="Normal 4 5 3 3" xfId="49939" xr:uid="{00000000-0005-0000-0000-0000DDC20000}"/>
    <cellStyle name="Normal 4 5 3_Essbase BS Tax Accounts EOY" xfId="49940" xr:uid="{00000000-0005-0000-0000-0000DEC20000}"/>
    <cellStyle name="Normal 4 5 4" xfId="49941" xr:uid="{00000000-0005-0000-0000-0000DFC20000}"/>
    <cellStyle name="Normal 4 5 4 2" xfId="49942" xr:uid="{00000000-0005-0000-0000-0000E0C20000}"/>
    <cellStyle name="Normal 4 5 4 3" xfId="49943" xr:uid="{00000000-0005-0000-0000-0000E1C20000}"/>
    <cellStyle name="Normal 4 5 4_Essbase BS Tax Accounts EOY" xfId="49944" xr:uid="{00000000-0005-0000-0000-0000E2C20000}"/>
    <cellStyle name="Normal 4 5 5" xfId="49945" xr:uid="{00000000-0005-0000-0000-0000E3C20000}"/>
    <cellStyle name="Normal 4 5 6" xfId="49946" xr:uid="{00000000-0005-0000-0000-0000E4C20000}"/>
    <cellStyle name="Normal 4 5 7" xfId="49947" xr:uid="{00000000-0005-0000-0000-0000E5C20000}"/>
    <cellStyle name="Normal 4 5 8" xfId="49948" xr:uid="{00000000-0005-0000-0000-0000E6C20000}"/>
    <cellStyle name="Normal 4 6" xfId="49949" xr:uid="{00000000-0005-0000-0000-0000E7C20000}"/>
    <cellStyle name="Normal 4 6 2" xfId="49950" xr:uid="{00000000-0005-0000-0000-0000E8C20000}"/>
    <cellStyle name="Normal 4 6 3" xfId="49951" xr:uid="{00000000-0005-0000-0000-0000E9C20000}"/>
    <cellStyle name="Normal 4 6 3 2" xfId="49952" xr:uid="{00000000-0005-0000-0000-0000EAC20000}"/>
    <cellStyle name="Normal 4 6 3 3" xfId="49953" xr:uid="{00000000-0005-0000-0000-0000EBC20000}"/>
    <cellStyle name="Normal 4 6 3_Essbase BS Tax Accounts EOY" xfId="49954" xr:uid="{00000000-0005-0000-0000-0000ECC20000}"/>
    <cellStyle name="Normal 4 6_Essbase BS Tax Accounts EOY" xfId="49955" xr:uid="{00000000-0005-0000-0000-0000EDC20000}"/>
    <cellStyle name="Normal 4 7" xfId="49956" xr:uid="{00000000-0005-0000-0000-0000EEC20000}"/>
    <cellStyle name="Normal 4 7 2" xfId="49957" xr:uid="{00000000-0005-0000-0000-0000EFC20000}"/>
    <cellStyle name="Normal 4 7 2 2" xfId="49958" xr:uid="{00000000-0005-0000-0000-0000F0C20000}"/>
    <cellStyle name="Normal 4 7 2_Essbase BS Tax Accounts EOY" xfId="49959" xr:uid="{00000000-0005-0000-0000-0000F1C20000}"/>
    <cellStyle name="Normal 4 7 3" xfId="49960" xr:uid="{00000000-0005-0000-0000-0000F2C20000}"/>
    <cellStyle name="Normal 4 7_Essbase BS Tax Accounts EOY" xfId="49961" xr:uid="{00000000-0005-0000-0000-0000F3C20000}"/>
    <cellStyle name="Normal 4 8" xfId="49962" xr:uid="{00000000-0005-0000-0000-0000F4C20000}"/>
    <cellStyle name="Normal 4 8 2" xfId="49963" xr:uid="{00000000-0005-0000-0000-0000F5C20000}"/>
    <cellStyle name="Normal 4 8 3" xfId="49964" xr:uid="{00000000-0005-0000-0000-0000F6C20000}"/>
    <cellStyle name="Normal 4 8_Essbase BS Tax Accounts EOY" xfId="49965" xr:uid="{00000000-0005-0000-0000-0000F7C20000}"/>
    <cellStyle name="Normal 4 9" xfId="49966" xr:uid="{00000000-0005-0000-0000-0000F8C20000}"/>
    <cellStyle name="Normal 4 9 2" xfId="49967" xr:uid="{00000000-0005-0000-0000-0000F9C20000}"/>
    <cellStyle name="Normal 4 9 3" xfId="49968" xr:uid="{00000000-0005-0000-0000-0000FAC20000}"/>
    <cellStyle name="Normal 4 9_Essbase BS Tax Accounts EOY" xfId="49969" xr:uid="{00000000-0005-0000-0000-0000FBC20000}"/>
    <cellStyle name="Normal 4_10-1 BS" xfId="49970" xr:uid="{00000000-0005-0000-0000-0000FCC20000}"/>
    <cellStyle name="Normal 40" xfId="256" xr:uid="{00000000-0005-0000-0000-0000FDC20000}"/>
    <cellStyle name="Normal 40 10" xfId="49971" xr:uid="{00000000-0005-0000-0000-0000FEC20000}"/>
    <cellStyle name="Normal 40 10 2" xfId="49972" xr:uid="{00000000-0005-0000-0000-0000FFC20000}"/>
    <cellStyle name="Normal 40 10_Essbase BS Tax Accounts EOY" xfId="49973" xr:uid="{00000000-0005-0000-0000-000000C30000}"/>
    <cellStyle name="Normal 40 11" xfId="49974" xr:uid="{00000000-0005-0000-0000-000001C30000}"/>
    <cellStyle name="Normal 40 11 2" xfId="49975" xr:uid="{00000000-0005-0000-0000-000002C30000}"/>
    <cellStyle name="Normal 40 11 2 2" xfId="49976" xr:uid="{00000000-0005-0000-0000-000003C30000}"/>
    <cellStyle name="Normal 40 11 2 3" xfId="49977" xr:uid="{00000000-0005-0000-0000-000004C30000}"/>
    <cellStyle name="Normal 40 11 2_Essbase BS Tax Accounts EOY" xfId="49978" xr:uid="{00000000-0005-0000-0000-000005C30000}"/>
    <cellStyle name="Normal 40 11 3" xfId="49979" xr:uid="{00000000-0005-0000-0000-000006C30000}"/>
    <cellStyle name="Normal 40 11 4" xfId="49980" xr:uid="{00000000-0005-0000-0000-000007C30000}"/>
    <cellStyle name="Normal 40 11_Essbase BS Tax Accounts EOY" xfId="49981" xr:uid="{00000000-0005-0000-0000-000008C30000}"/>
    <cellStyle name="Normal 40 12" xfId="49982" xr:uid="{00000000-0005-0000-0000-000009C30000}"/>
    <cellStyle name="Normal 40 12 2" xfId="49983" xr:uid="{00000000-0005-0000-0000-00000AC30000}"/>
    <cellStyle name="Normal 40 12 2 2" xfId="49984" xr:uid="{00000000-0005-0000-0000-00000BC30000}"/>
    <cellStyle name="Normal 40 12 2_Essbase BS Tax Accounts EOY" xfId="49985" xr:uid="{00000000-0005-0000-0000-00000CC30000}"/>
    <cellStyle name="Normal 40 12 3" xfId="49986" xr:uid="{00000000-0005-0000-0000-00000DC30000}"/>
    <cellStyle name="Normal 40 12 4" xfId="49987" xr:uid="{00000000-0005-0000-0000-00000EC30000}"/>
    <cellStyle name="Normal 40 12_Essbase BS Tax Accounts EOY" xfId="49988" xr:uid="{00000000-0005-0000-0000-00000FC30000}"/>
    <cellStyle name="Normal 40 13" xfId="49989" xr:uid="{00000000-0005-0000-0000-000010C30000}"/>
    <cellStyle name="Normal 40 14" xfId="49990" xr:uid="{00000000-0005-0000-0000-000011C30000}"/>
    <cellStyle name="Normal 40 15" xfId="49991" xr:uid="{00000000-0005-0000-0000-000012C30000}"/>
    <cellStyle name="Normal 40 16" xfId="49992" xr:uid="{00000000-0005-0000-0000-000013C30000}"/>
    <cellStyle name="Normal 40 2" xfId="49993" xr:uid="{00000000-0005-0000-0000-000014C30000}"/>
    <cellStyle name="Normal 40 2 2" xfId="49994" xr:uid="{00000000-0005-0000-0000-000015C30000}"/>
    <cellStyle name="Normal 40 2 2 2" xfId="49995" xr:uid="{00000000-0005-0000-0000-000016C30000}"/>
    <cellStyle name="Normal 40 2 2 2 2" xfId="49996" xr:uid="{00000000-0005-0000-0000-000017C30000}"/>
    <cellStyle name="Normal 40 2 2 2 3" xfId="49997" xr:uid="{00000000-0005-0000-0000-000018C30000}"/>
    <cellStyle name="Normal 40 2 2 2_Essbase BS Tax Accounts EOY" xfId="49998" xr:uid="{00000000-0005-0000-0000-000019C30000}"/>
    <cellStyle name="Normal 40 2 2 3" xfId="49999" xr:uid="{00000000-0005-0000-0000-00001AC30000}"/>
    <cellStyle name="Normal 40 2 2_Essbase BS Tax Accounts EOY" xfId="50000" xr:uid="{00000000-0005-0000-0000-00001BC30000}"/>
    <cellStyle name="Normal 40 2 3" xfId="50001" xr:uid="{00000000-0005-0000-0000-00001CC30000}"/>
    <cellStyle name="Normal 40 2 3 2" xfId="50002" xr:uid="{00000000-0005-0000-0000-00001DC30000}"/>
    <cellStyle name="Normal 40 2 3 2 2" xfId="50003" xr:uid="{00000000-0005-0000-0000-00001EC30000}"/>
    <cellStyle name="Normal 40 2 3 2_Essbase BS Tax Accounts EOY" xfId="50004" xr:uid="{00000000-0005-0000-0000-00001FC30000}"/>
    <cellStyle name="Normal 40 2 3 3" xfId="50005" xr:uid="{00000000-0005-0000-0000-000020C30000}"/>
    <cellStyle name="Normal 40 2 3_Essbase BS Tax Accounts EOY" xfId="50006" xr:uid="{00000000-0005-0000-0000-000021C30000}"/>
    <cellStyle name="Normal 40 2 4" xfId="50007" xr:uid="{00000000-0005-0000-0000-000022C30000}"/>
    <cellStyle name="Normal 40 2 4 2" xfId="50008" xr:uid="{00000000-0005-0000-0000-000023C30000}"/>
    <cellStyle name="Normal 40 2 4_Essbase BS Tax Accounts EOY" xfId="50009" xr:uid="{00000000-0005-0000-0000-000024C30000}"/>
    <cellStyle name="Normal 40 2 5" xfId="50010" xr:uid="{00000000-0005-0000-0000-000025C30000}"/>
    <cellStyle name="Normal 40 2 6" xfId="50011" xr:uid="{00000000-0005-0000-0000-000026C30000}"/>
    <cellStyle name="Normal 40 2 7" xfId="50012" xr:uid="{00000000-0005-0000-0000-000027C30000}"/>
    <cellStyle name="Normal 40 2 8" xfId="50013" xr:uid="{00000000-0005-0000-0000-000028C30000}"/>
    <cellStyle name="Normal 40 2_Essbase BS Tax Accounts EOY" xfId="50014" xr:uid="{00000000-0005-0000-0000-000029C30000}"/>
    <cellStyle name="Normal 40 3" xfId="50015" xr:uid="{00000000-0005-0000-0000-00002AC30000}"/>
    <cellStyle name="Normal 40 3 2" xfId="50016" xr:uid="{00000000-0005-0000-0000-00002BC30000}"/>
    <cellStyle name="Normal 40 3 2 2" xfId="50017" xr:uid="{00000000-0005-0000-0000-00002CC30000}"/>
    <cellStyle name="Normal 40 3 2 2 2" xfId="50018" xr:uid="{00000000-0005-0000-0000-00002DC30000}"/>
    <cellStyle name="Normal 40 3 2 2 2 2" xfId="50019" xr:uid="{00000000-0005-0000-0000-00002EC30000}"/>
    <cellStyle name="Normal 40 3 2 2 2 3" xfId="50020" xr:uid="{00000000-0005-0000-0000-00002FC30000}"/>
    <cellStyle name="Normal 40 3 2 2 2_Essbase BS Tax Accounts EOY" xfId="50021" xr:uid="{00000000-0005-0000-0000-000030C30000}"/>
    <cellStyle name="Normal 40 3 2 2 3" xfId="50022" xr:uid="{00000000-0005-0000-0000-000031C30000}"/>
    <cellStyle name="Normal 40 3 2 2_Essbase BS Tax Accounts EOY" xfId="50023" xr:uid="{00000000-0005-0000-0000-000032C30000}"/>
    <cellStyle name="Normal 40 3 2 3" xfId="50024" xr:uid="{00000000-0005-0000-0000-000033C30000}"/>
    <cellStyle name="Normal 40 3 2 3 2" xfId="50025" xr:uid="{00000000-0005-0000-0000-000034C30000}"/>
    <cellStyle name="Normal 40 3 2 3 2 2" xfId="50026" xr:uid="{00000000-0005-0000-0000-000035C30000}"/>
    <cellStyle name="Normal 40 3 2 3 2 3" xfId="50027" xr:uid="{00000000-0005-0000-0000-000036C30000}"/>
    <cellStyle name="Normal 40 3 2 3 2_Essbase BS Tax Accounts EOY" xfId="50028" xr:uid="{00000000-0005-0000-0000-000037C30000}"/>
    <cellStyle name="Normal 40 3 2 3 3" xfId="50029" xr:uid="{00000000-0005-0000-0000-000038C30000}"/>
    <cellStyle name="Normal 40 3 2 3 4" xfId="50030" xr:uid="{00000000-0005-0000-0000-000039C30000}"/>
    <cellStyle name="Normal 40 3 2 3 5" xfId="50031" xr:uid="{00000000-0005-0000-0000-00003AC30000}"/>
    <cellStyle name="Normal 40 3 2 3_Essbase BS Tax Accounts EOY" xfId="50032" xr:uid="{00000000-0005-0000-0000-00003BC30000}"/>
    <cellStyle name="Normal 40 3 2 4" xfId="50033" xr:uid="{00000000-0005-0000-0000-00003CC30000}"/>
    <cellStyle name="Normal 40 3 2 4 2" xfId="50034" xr:uid="{00000000-0005-0000-0000-00003DC30000}"/>
    <cellStyle name="Normal 40 3 2 4 3" xfId="50035" xr:uid="{00000000-0005-0000-0000-00003EC30000}"/>
    <cellStyle name="Normal 40 3 2 4_Essbase BS Tax Accounts EOY" xfId="50036" xr:uid="{00000000-0005-0000-0000-00003FC30000}"/>
    <cellStyle name="Normal 40 3 2 5" xfId="50037" xr:uid="{00000000-0005-0000-0000-000040C30000}"/>
    <cellStyle name="Normal 40 3 2 5 2" xfId="50038" xr:uid="{00000000-0005-0000-0000-000041C30000}"/>
    <cellStyle name="Normal 40 3 2 5_Essbase BS Tax Accounts EOY" xfId="50039" xr:uid="{00000000-0005-0000-0000-000042C30000}"/>
    <cellStyle name="Normal 40 3 2 6" xfId="50040" xr:uid="{00000000-0005-0000-0000-000043C30000}"/>
    <cellStyle name="Normal 40 3 2 7" xfId="50041" xr:uid="{00000000-0005-0000-0000-000044C30000}"/>
    <cellStyle name="Normal 40 3 2 8" xfId="50042" xr:uid="{00000000-0005-0000-0000-000045C30000}"/>
    <cellStyle name="Normal 40 3 2_Essbase BS Tax Accounts EOY" xfId="50043" xr:uid="{00000000-0005-0000-0000-000046C30000}"/>
    <cellStyle name="Normal 40 3 3" xfId="50044" xr:uid="{00000000-0005-0000-0000-000047C30000}"/>
    <cellStyle name="Normal 40 3 3 2" xfId="50045" xr:uid="{00000000-0005-0000-0000-000048C30000}"/>
    <cellStyle name="Normal 40 3 3 2 2" xfId="50046" xr:uid="{00000000-0005-0000-0000-000049C30000}"/>
    <cellStyle name="Normal 40 3 3 2_Essbase BS Tax Accounts EOY" xfId="50047" xr:uid="{00000000-0005-0000-0000-00004AC30000}"/>
    <cellStyle name="Normal 40 3 3 3" xfId="50048" xr:uid="{00000000-0005-0000-0000-00004BC30000}"/>
    <cellStyle name="Normal 40 3 3_Essbase BS Tax Accounts EOY" xfId="50049" xr:uid="{00000000-0005-0000-0000-00004CC30000}"/>
    <cellStyle name="Normal 40 3 4" xfId="50050" xr:uid="{00000000-0005-0000-0000-00004DC30000}"/>
    <cellStyle name="Normal 40 3 4 2" xfId="50051" xr:uid="{00000000-0005-0000-0000-00004EC30000}"/>
    <cellStyle name="Normal 40 3 4 2 2" xfId="50052" xr:uid="{00000000-0005-0000-0000-00004FC30000}"/>
    <cellStyle name="Normal 40 3 4 2 3" xfId="50053" xr:uid="{00000000-0005-0000-0000-000050C30000}"/>
    <cellStyle name="Normal 40 3 4 2_Essbase BS Tax Accounts EOY" xfId="50054" xr:uid="{00000000-0005-0000-0000-000051C30000}"/>
    <cellStyle name="Normal 40 3 4 3" xfId="50055" xr:uid="{00000000-0005-0000-0000-000052C30000}"/>
    <cellStyle name="Normal 40 3 4 4" xfId="50056" xr:uid="{00000000-0005-0000-0000-000053C30000}"/>
    <cellStyle name="Normal 40 3 4 5" xfId="50057" xr:uid="{00000000-0005-0000-0000-000054C30000}"/>
    <cellStyle name="Normal 40 3 4_Essbase BS Tax Accounts EOY" xfId="50058" xr:uid="{00000000-0005-0000-0000-000055C30000}"/>
    <cellStyle name="Normal 40 3 5" xfId="50059" xr:uid="{00000000-0005-0000-0000-000056C30000}"/>
    <cellStyle name="Normal 40 3 5 2" xfId="50060" xr:uid="{00000000-0005-0000-0000-000057C30000}"/>
    <cellStyle name="Normal 40 3 5 3" xfId="50061" xr:uid="{00000000-0005-0000-0000-000058C30000}"/>
    <cellStyle name="Normal 40 3 5_Essbase BS Tax Accounts EOY" xfId="50062" xr:uid="{00000000-0005-0000-0000-000059C30000}"/>
    <cellStyle name="Normal 40 3 6" xfId="50063" xr:uid="{00000000-0005-0000-0000-00005AC30000}"/>
    <cellStyle name="Normal 40 3 6 2" xfId="50064" xr:uid="{00000000-0005-0000-0000-00005BC30000}"/>
    <cellStyle name="Normal 40 3 6_Essbase BS Tax Accounts EOY" xfId="50065" xr:uid="{00000000-0005-0000-0000-00005CC30000}"/>
    <cellStyle name="Normal 40 3 7" xfId="50066" xr:uid="{00000000-0005-0000-0000-00005DC30000}"/>
    <cellStyle name="Normal 40 3 8" xfId="50067" xr:uid="{00000000-0005-0000-0000-00005EC30000}"/>
    <cellStyle name="Normal 40 3 9" xfId="50068" xr:uid="{00000000-0005-0000-0000-00005FC30000}"/>
    <cellStyle name="Normal 40 3_Basis Info" xfId="50069" xr:uid="{00000000-0005-0000-0000-000060C30000}"/>
    <cellStyle name="Normal 40 4" xfId="50070" xr:uid="{00000000-0005-0000-0000-000061C30000}"/>
    <cellStyle name="Normal 40 4 2" xfId="50071" xr:uid="{00000000-0005-0000-0000-000062C30000}"/>
    <cellStyle name="Normal 40 4 2 2" xfId="50072" xr:uid="{00000000-0005-0000-0000-000063C30000}"/>
    <cellStyle name="Normal 40 4 2_Essbase BS Tax Accounts EOY" xfId="50073" xr:uid="{00000000-0005-0000-0000-000064C30000}"/>
    <cellStyle name="Normal 40 4 3" xfId="50074" xr:uid="{00000000-0005-0000-0000-000065C30000}"/>
    <cellStyle name="Normal 40 4 3 2" xfId="50075" xr:uid="{00000000-0005-0000-0000-000066C30000}"/>
    <cellStyle name="Normal 40 4 3 2 2" xfId="50076" xr:uid="{00000000-0005-0000-0000-000067C30000}"/>
    <cellStyle name="Normal 40 4 3 2 3" xfId="50077" xr:uid="{00000000-0005-0000-0000-000068C30000}"/>
    <cellStyle name="Normal 40 4 3 2_Essbase BS Tax Accounts EOY" xfId="50078" xr:uid="{00000000-0005-0000-0000-000069C30000}"/>
    <cellStyle name="Normal 40 4 3 3" xfId="50079" xr:uid="{00000000-0005-0000-0000-00006AC30000}"/>
    <cellStyle name="Normal 40 4 3 4" xfId="50080" xr:uid="{00000000-0005-0000-0000-00006BC30000}"/>
    <cellStyle name="Normal 40 4 3 5" xfId="50081" xr:uid="{00000000-0005-0000-0000-00006CC30000}"/>
    <cellStyle name="Normal 40 4 3_Essbase BS Tax Accounts EOY" xfId="50082" xr:uid="{00000000-0005-0000-0000-00006DC30000}"/>
    <cellStyle name="Normal 40 4 4" xfId="50083" xr:uid="{00000000-0005-0000-0000-00006EC30000}"/>
    <cellStyle name="Normal 40 4 4 2" xfId="50084" xr:uid="{00000000-0005-0000-0000-00006FC30000}"/>
    <cellStyle name="Normal 40 4 4 3" xfId="50085" xr:uid="{00000000-0005-0000-0000-000070C30000}"/>
    <cellStyle name="Normal 40 4 4_Essbase BS Tax Accounts EOY" xfId="50086" xr:uid="{00000000-0005-0000-0000-000071C30000}"/>
    <cellStyle name="Normal 40 4 5" xfId="50087" xr:uid="{00000000-0005-0000-0000-000072C30000}"/>
    <cellStyle name="Normal 40 4 6" xfId="50088" xr:uid="{00000000-0005-0000-0000-000073C30000}"/>
    <cellStyle name="Normal 40 4 7" xfId="50089" xr:uid="{00000000-0005-0000-0000-000074C30000}"/>
    <cellStyle name="Normal 40 4 8" xfId="50090" xr:uid="{00000000-0005-0000-0000-000075C30000}"/>
    <cellStyle name="Normal 40 4_Essbase BS Tax Accounts EOY" xfId="50091" xr:uid="{00000000-0005-0000-0000-000076C30000}"/>
    <cellStyle name="Normal 40 5" xfId="50092" xr:uid="{00000000-0005-0000-0000-000077C30000}"/>
    <cellStyle name="Normal 40 5 2" xfId="50093" xr:uid="{00000000-0005-0000-0000-000078C30000}"/>
    <cellStyle name="Normal 40 5_Essbase BS Tax Accounts EOY" xfId="50094" xr:uid="{00000000-0005-0000-0000-000079C30000}"/>
    <cellStyle name="Normal 40 6" xfId="50095" xr:uid="{00000000-0005-0000-0000-00007AC30000}"/>
    <cellStyle name="Normal 40 6 2" xfId="50096" xr:uid="{00000000-0005-0000-0000-00007BC30000}"/>
    <cellStyle name="Normal 40 6_Essbase BS Tax Accounts EOY" xfId="50097" xr:uid="{00000000-0005-0000-0000-00007CC30000}"/>
    <cellStyle name="Normal 40 7" xfId="50098" xr:uid="{00000000-0005-0000-0000-00007DC30000}"/>
    <cellStyle name="Normal 40 7 2" xfId="50099" xr:uid="{00000000-0005-0000-0000-00007EC30000}"/>
    <cellStyle name="Normal 40 7_Essbase BS Tax Accounts EOY" xfId="50100" xr:uid="{00000000-0005-0000-0000-00007FC30000}"/>
    <cellStyle name="Normal 40 8" xfId="50101" xr:uid="{00000000-0005-0000-0000-000080C30000}"/>
    <cellStyle name="Normal 40 8 2" xfId="50102" xr:uid="{00000000-0005-0000-0000-000081C30000}"/>
    <cellStyle name="Normal 40 8_Essbase BS Tax Accounts EOY" xfId="50103" xr:uid="{00000000-0005-0000-0000-000082C30000}"/>
    <cellStyle name="Normal 40 9" xfId="50104" xr:uid="{00000000-0005-0000-0000-000083C30000}"/>
    <cellStyle name="Normal 40 9 2" xfId="50105" xr:uid="{00000000-0005-0000-0000-000084C30000}"/>
    <cellStyle name="Normal 40 9_Essbase BS Tax Accounts EOY" xfId="50106" xr:uid="{00000000-0005-0000-0000-000085C30000}"/>
    <cellStyle name="Normal 40_Basis Detail" xfId="50107" xr:uid="{00000000-0005-0000-0000-000086C30000}"/>
    <cellStyle name="Normal 41" xfId="257" xr:uid="{00000000-0005-0000-0000-000087C30000}"/>
    <cellStyle name="Normal 41 10" xfId="50108" xr:uid="{00000000-0005-0000-0000-000088C30000}"/>
    <cellStyle name="Normal 41 10 2" xfId="50109" xr:uid="{00000000-0005-0000-0000-000089C30000}"/>
    <cellStyle name="Normal 41 10_Essbase BS Tax Accounts EOY" xfId="50110" xr:uid="{00000000-0005-0000-0000-00008AC30000}"/>
    <cellStyle name="Normal 41 11" xfId="50111" xr:uid="{00000000-0005-0000-0000-00008BC30000}"/>
    <cellStyle name="Normal 41 11 2" xfId="50112" xr:uid="{00000000-0005-0000-0000-00008CC30000}"/>
    <cellStyle name="Normal 41 11 2 2" xfId="50113" xr:uid="{00000000-0005-0000-0000-00008DC30000}"/>
    <cellStyle name="Normal 41 11 2 3" xfId="50114" xr:uid="{00000000-0005-0000-0000-00008EC30000}"/>
    <cellStyle name="Normal 41 11 2_Essbase BS Tax Accounts EOY" xfId="50115" xr:uid="{00000000-0005-0000-0000-00008FC30000}"/>
    <cellStyle name="Normal 41 11 3" xfId="50116" xr:uid="{00000000-0005-0000-0000-000090C30000}"/>
    <cellStyle name="Normal 41 11 4" xfId="50117" xr:uid="{00000000-0005-0000-0000-000091C30000}"/>
    <cellStyle name="Normal 41 11_Essbase BS Tax Accounts EOY" xfId="50118" xr:uid="{00000000-0005-0000-0000-000092C30000}"/>
    <cellStyle name="Normal 41 12" xfId="50119" xr:uid="{00000000-0005-0000-0000-000093C30000}"/>
    <cellStyle name="Normal 41 12 2" xfId="50120" xr:uid="{00000000-0005-0000-0000-000094C30000}"/>
    <cellStyle name="Normal 41 12 2 2" xfId="50121" xr:uid="{00000000-0005-0000-0000-000095C30000}"/>
    <cellStyle name="Normal 41 12 2_Essbase BS Tax Accounts EOY" xfId="50122" xr:uid="{00000000-0005-0000-0000-000096C30000}"/>
    <cellStyle name="Normal 41 12 3" xfId="50123" xr:uid="{00000000-0005-0000-0000-000097C30000}"/>
    <cellStyle name="Normal 41 12 4" xfId="50124" xr:uid="{00000000-0005-0000-0000-000098C30000}"/>
    <cellStyle name="Normal 41 12_Essbase BS Tax Accounts EOY" xfId="50125" xr:uid="{00000000-0005-0000-0000-000099C30000}"/>
    <cellStyle name="Normal 41 13" xfId="50126" xr:uid="{00000000-0005-0000-0000-00009AC30000}"/>
    <cellStyle name="Normal 41 14" xfId="50127" xr:uid="{00000000-0005-0000-0000-00009BC30000}"/>
    <cellStyle name="Normal 41 15" xfId="50128" xr:uid="{00000000-0005-0000-0000-00009CC30000}"/>
    <cellStyle name="Normal 41 2" xfId="50129" xr:uid="{00000000-0005-0000-0000-00009DC30000}"/>
    <cellStyle name="Normal 41 2 10" xfId="50130" xr:uid="{00000000-0005-0000-0000-00009EC30000}"/>
    <cellStyle name="Normal 41 2 10 2" xfId="50131" xr:uid="{00000000-0005-0000-0000-00009FC30000}"/>
    <cellStyle name="Normal 41 2 10 2 2" xfId="50132" xr:uid="{00000000-0005-0000-0000-0000A0C30000}"/>
    <cellStyle name="Normal 41 2 10 3" xfId="50133" xr:uid="{00000000-0005-0000-0000-0000A1C30000}"/>
    <cellStyle name="Normal 41 2 10 4" xfId="50134" xr:uid="{00000000-0005-0000-0000-0000A2C30000}"/>
    <cellStyle name="Normal 41 2 10_Essbase BS Tax Accounts EOY" xfId="50135" xr:uid="{00000000-0005-0000-0000-0000A3C30000}"/>
    <cellStyle name="Normal 41 2 11" xfId="50136" xr:uid="{00000000-0005-0000-0000-0000A4C30000}"/>
    <cellStyle name="Normal 41 2 11 2" xfId="50137" xr:uid="{00000000-0005-0000-0000-0000A5C30000}"/>
    <cellStyle name="Normal 41 2 11 3" xfId="50138" xr:uid="{00000000-0005-0000-0000-0000A6C30000}"/>
    <cellStyle name="Normal 41 2 11_Essbase BS Tax Accounts EOY" xfId="50139" xr:uid="{00000000-0005-0000-0000-0000A7C30000}"/>
    <cellStyle name="Normal 41 2 12" xfId="50140" xr:uid="{00000000-0005-0000-0000-0000A8C30000}"/>
    <cellStyle name="Normal 41 2 12 2" xfId="50141" xr:uid="{00000000-0005-0000-0000-0000A9C30000}"/>
    <cellStyle name="Normal 41 2 13" xfId="50142" xr:uid="{00000000-0005-0000-0000-0000AAC30000}"/>
    <cellStyle name="Normal 41 2 14" xfId="50143" xr:uid="{00000000-0005-0000-0000-0000ABC30000}"/>
    <cellStyle name="Normal 41 2 15" xfId="50144" xr:uid="{00000000-0005-0000-0000-0000ACC30000}"/>
    <cellStyle name="Normal 41 2 16" xfId="50145" xr:uid="{00000000-0005-0000-0000-0000ADC30000}"/>
    <cellStyle name="Normal 41 2 2" xfId="50146" xr:uid="{00000000-0005-0000-0000-0000AEC30000}"/>
    <cellStyle name="Normal 41 2 2 2" xfId="50147" xr:uid="{00000000-0005-0000-0000-0000AFC30000}"/>
    <cellStyle name="Normal 41 2 2 2 2" xfId="50148" xr:uid="{00000000-0005-0000-0000-0000B0C30000}"/>
    <cellStyle name="Normal 41 2 2 2 2 2" xfId="50149" xr:uid="{00000000-0005-0000-0000-0000B1C30000}"/>
    <cellStyle name="Normal 41 2 2 2 2 3" xfId="50150" xr:uid="{00000000-0005-0000-0000-0000B2C30000}"/>
    <cellStyle name="Normal 41 2 2 2 2_Essbase BS Tax Accounts EOY" xfId="50151" xr:uid="{00000000-0005-0000-0000-0000B3C30000}"/>
    <cellStyle name="Normal 41 2 2 2 3" xfId="50152" xr:uid="{00000000-0005-0000-0000-0000B4C30000}"/>
    <cellStyle name="Normal 41 2 2 2 3 2" xfId="50153" xr:uid="{00000000-0005-0000-0000-0000B5C30000}"/>
    <cellStyle name="Normal 41 2 2 2 4" xfId="50154" xr:uid="{00000000-0005-0000-0000-0000B6C30000}"/>
    <cellStyle name="Normal 41 2 2 2 5" xfId="50155" xr:uid="{00000000-0005-0000-0000-0000B7C30000}"/>
    <cellStyle name="Normal 41 2 2 2_Essbase BS Tax Accounts EOY" xfId="50156" xr:uid="{00000000-0005-0000-0000-0000B8C30000}"/>
    <cellStyle name="Normal 41 2 2 3" xfId="50157" xr:uid="{00000000-0005-0000-0000-0000B9C30000}"/>
    <cellStyle name="Normal 41 2 2 3 2" xfId="50158" xr:uid="{00000000-0005-0000-0000-0000BAC30000}"/>
    <cellStyle name="Normal 41 2 2 3 2 2" xfId="50159" xr:uid="{00000000-0005-0000-0000-0000BBC30000}"/>
    <cellStyle name="Normal 41 2 2 3 3" xfId="50160" xr:uid="{00000000-0005-0000-0000-0000BCC30000}"/>
    <cellStyle name="Normal 41 2 2 3 4" xfId="50161" xr:uid="{00000000-0005-0000-0000-0000BDC30000}"/>
    <cellStyle name="Normal 41 2 2 3_Essbase BS Tax Accounts EOY" xfId="50162" xr:uid="{00000000-0005-0000-0000-0000BEC30000}"/>
    <cellStyle name="Normal 41 2 2 4" xfId="50163" xr:uid="{00000000-0005-0000-0000-0000BFC30000}"/>
    <cellStyle name="Normal 41 2 2 4 2" xfId="50164" xr:uid="{00000000-0005-0000-0000-0000C0C30000}"/>
    <cellStyle name="Normal 41 2 2 5" xfId="50165" xr:uid="{00000000-0005-0000-0000-0000C1C30000}"/>
    <cellStyle name="Normal 41 2 2 5 2" xfId="50166" xr:uid="{00000000-0005-0000-0000-0000C2C30000}"/>
    <cellStyle name="Normal 41 2 2 6" xfId="50167" xr:uid="{00000000-0005-0000-0000-0000C3C30000}"/>
    <cellStyle name="Normal 41 2 2 7" xfId="50168" xr:uid="{00000000-0005-0000-0000-0000C4C30000}"/>
    <cellStyle name="Normal 41 2 2 8" xfId="50169" xr:uid="{00000000-0005-0000-0000-0000C5C30000}"/>
    <cellStyle name="Normal 41 2 2_Essbase BS Tax Accounts EOY" xfId="50170" xr:uid="{00000000-0005-0000-0000-0000C6C30000}"/>
    <cellStyle name="Normal 41 2 3" xfId="50171" xr:uid="{00000000-0005-0000-0000-0000C7C30000}"/>
    <cellStyle name="Normal 41 2 3 2" xfId="50172" xr:uid="{00000000-0005-0000-0000-0000C8C30000}"/>
    <cellStyle name="Normal 41 2 3 2 2" xfId="50173" xr:uid="{00000000-0005-0000-0000-0000C9C30000}"/>
    <cellStyle name="Normal 41 2 3 2 2 2" xfId="50174" xr:uid="{00000000-0005-0000-0000-0000CAC30000}"/>
    <cellStyle name="Normal 41 2 3 2 2 3" xfId="50175" xr:uid="{00000000-0005-0000-0000-0000CBC30000}"/>
    <cellStyle name="Normal 41 2 3 2 2_Essbase BS Tax Accounts EOY" xfId="50176" xr:uid="{00000000-0005-0000-0000-0000CCC30000}"/>
    <cellStyle name="Normal 41 2 3 2 3" xfId="50177" xr:uid="{00000000-0005-0000-0000-0000CDC30000}"/>
    <cellStyle name="Normal 41 2 3 2 4" xfId="50178" xr:uid="{00000000-0005-0000-0000-0000CEC30000}"/>
    <cellStyle name="Normal 41 2 3 2_Essbase BS Tax Accounts EOY" xfId="50179" xr:uid="{00000000-0005-0000-0000-0000CFC30000}"/>
    <cellStyle name="Normal 41 2 3 3" xfId="50180" xr:uid="{00000000-0005-0000-0000-0000D0C30000}"/>
    <cellStyle name="Normal 41 2 3 3 2" xfId="50181" xr:uid="{00000000-0005-0000-0000-0000D1C30000}"/>
    <cellStyle name="Normal 41 2 3 3 3" xfId="50182" xr:uid="{00000000-0005-0000-0000-0000D2C30000}"/>
    <cellStyle name="Normal 41 2 3 3_Essbase BS Tax Accounts EOY" xfId="50183" xr:uid="{00000000-0005-0000-0000-0000D3C30000}"/>
    <cellStyle name="Normal 41 2 3 4" xfId="50184" xr:uid="{00000000-0005-0000-0000-0000D4C30000}"/>
    <cellStyle name="Normal 41 2 3 5" xfId="50185" xr:uid="{00000000-0005-0000-0000-0000D5C30000}"/>
    <cellStyle name="Normal 41 2 3_Essbase BS Tax Accounts EOY" xfId="50186" xr:uid="{00000000-0005-0000-0000-0000D6C30000}"/>
    <cellStyle name="Normal 41 2 4" xfId="50187" xr:uid="{00000000-0005-0000-0000-0000D7C30000}"/>
    <cellStyle name="Normal 41 2 4 2" xfId="50188" xr:uid="{00000000-0005-0000-0000-0000D8C30000}"/>
    <cellStyle name="Normal 41 2 4 2 2" xfId="50189" xr:uid="{00000000-0005-0000-0000-0000D9C30000}"/>
    <cellStyle name="Normal 41 2 4 2 3" xfId="50190" xr:uid="{00000000-0005-0000-0000-0000DAC30000}"/>
    <cellStyle name="Normal 41 2 4 2_Essbase BS Tax Accounts EOY" xfId="50191" xr:uid="{00000000-0005-0000-0000-0000DBC30000}"/>
    <cellStyle name="Normal 41 2 4 3" xfId="50192" xr:uid="{00000000-0005-0000-0000-0000DCC30000}"/>
    <cellStyle name="Normal 41 2 4 4" xfId="50193" xr:uid="{00000000-0005-0000-0000-0000DDC30000}"/>
    <cellStyle name="Normal 41 2 4_Essbase BS Tax Accounts EOY" xfId="50194" xr:uid="{00000000-0005-0000-0000-0000DEC30000}"/>
    <cellStyle name="Normal 41 2 5" xfId="50195" xr:uid="{00000000-0005-0000-0000-0000DFC30000}"/>
    <cellStyle name="Normal 41 2 5 2" xfId="50196" xr:uid="{00000000-0005-0000-0000-0000E0C30000}"/>
    <cellStyle name="Normal 41 2 5 2 2" xfId="50197" xr:uid="{00000000-0005-0000-0000-0000E1C30000}"/>
    <cellStyle name="Normal 41 2 5 2 3" xfId="50198" xr:uid="{00000000-0005-0000-0000-0000E2C30000}"/>
    <cellStyle name="Normal 41 2 5 2_Essbase BS Tax Accounts EOY" xfId="50199" xr:uid="{00000000-0005-0000-0000-0000E3C30000}"/>
    <cellStyle name="Normal 41 2 5 3" xfId="50200" xr:uid="{00000000-0005-0000-0000-0000E4C30000}"/>
    <cellStyle name="Normal 41 2 5 4" xfId="50201" xr:uid="{00000000-0005-0000-0000-0000E5C30000}"/>
    <cellStyle name="Normal 41 2 5_Essbase BS Tax Accounts EOY" xfId="50202" xr:uid="{00000000-0005-0000-0000-0000E6C30000}"/>
    <cellStyle name="Normal 41 2 6" xfId="50203" xr:uid="{00000000-0005-0000-0000-0000E7C30000}"/>
    <cellStyle name="Normal 41 2 6 2" xfId="50204" xr:uid="{00000000-0005-0000-0000-0000E8C30000}"/>
    <cellStyle name="Normal 41 2 6 2 2" xfId="50205" xr:uid="{00000000-0005-0000-0000-0000E9C30000}"/>
    <cellStyle name="Normal 41 2 6 2 3" xfId="50206" xr:uid="{00000000-0005-0000-0000-0000EAC30000}"/>
    <cellStyle name="Normal 41 2 6 2_Essbase BS Tax Accounts EOY" xfId="50207" xr:uid="{00000000-0005-0000-0000-0000EBC30000}"/>
    <cellStyle name="Normal 41 2 6 3" xfId="50208" xr:uid="{00000000-0005-0000-0000-0000ECC30000}"/>
    <cellStyle name="Normal 41 2 6 4" xfId="50209" xr:uid="{00000000-0005-0000-0000-0000EDC30000}"/>
    <cellStyle name="Normal 41 2 6_Essbase BS Tax Accounts EOY" xfId="50210" xr:uid="{00000000-0005-0000-0000-0000EEC30000}"/>
    <cellStyle name="Normal 41 2 7" xfId="50211" xr:uid="{00000000-0005-0000-0000-0000EFC30000}"/>
    <cellStyle name="Normal 41 2 7 2" xfId="50212" xr:uid="{00000000-0005-0000-0000-0000F0C30000}"/>
    <cellStyle name="Normal 41 2 7 2 2" xfId="50213" xr:uid="{00000000-0005-0000-0000-0000F1C30000}"/>
    <cellStyle name="Normal 41 2 7 3" xfId="50214" xr:uid="{00000000-0005-0000-0000-0000F2C30000}"/>
    <cellStyle name="Normal 41 2 7 4" xfId="50215" xr:uid="{00000000-0005-0000-0000-0000F3C30000}"/>
    <cellStyle name="Normal 41 2 7_Essbase BS Tax Accounts EOY" xfId="50216" xr:uid="{00000000-0005-0000-0000-0000F4C30000}"/>
    <cellStyle name="Normal 41 2 8" xfId="50217" xr:uid="{00000000-0005-0000-0000-0000F5C30000}"/>
    <cellStyle name="Normal 41 2 8 2" xfId="50218" xr:uid="{00000000-0005-0000-0000-0000F6C30000}"/>
    <cellStyle name="Normal 41 2 8 2 2" xfId="50219" xr:uid="{00000000-0005-0000-0000-0000F7C30000}"/>
    <cellStyle name="Normal 41 2 8 3" xfId="50220" xr:uid="{00000000-0005-0000-0000-0000F8C30000}"/>
    <cellStyle name="Normal 41 2 8 4" xfId="50221" xr:uid="{00000000-0005-0000-0000-0000F9C30000}"/>
    <cellStyle name="Normal 41 2 8_Essbase BS Tax Accounts EOY" xfId="50222" xr:uid="{00000000-0005-0000-0000-0000FAC30000}"/>
    <cellStyle name="Normal 41 2 9" xfId="50223" xr:uid="{00000000-0005-0000-0000-0000FBC30000}"/>
    <cellStyle name="Normal 41 2 9 2" xfId="50224" xr:uid="{00000000-0005-0000-0000-0000FCC30000}"/>
    <cellStyle name="Normal 41 2 9 2 2" xfId="50225" xr:uid="{00000000-0005-0000-0000-0000FDC30000}"/>
    <cellStyle name="Normal 41 2 9 3" xfId="50226" xr:uid="{00000000-0005-0000-0000-0000FEC30000}"/>
    <cellStyle name="Normal 41 2 9 4" xfId="50227" xr:uid="{00000000-0005-0000-0000-0000FFC30000}"/>
    <cellStyle name="Normal 41 2 9_Essbase BS Tax Accounts EOY" xfId="50228" xr:uid="{00000000-0005-0000-0000-000000C40000}"/>
    <cellStyle name="Normal 41 2_Basis Info" xfId="50229" xr:uid="{00000000-0005-0000-0000-000001C40000}"/>
    <cellStyle name="Normal 41 3" xfId="50230" xr:uid="{00000000-0005-0000-0000-000002C40000}"/>
    <cellStyle name="Normal 41 3 10" xfId="50231" xr:uid="{00000000-0005-0000-0000-000003C40000}"/>
    <cellStyle name="Normal 41 3 10 2" xfId="50232" xr:uid="{00000000-0005-0000-0000-000004C40000}"/>
    <cellStyle name="Normal 41 3 11" xfId="50233" xr:uid="{00000000-0005-0000-0000-000005C40000}"/>
    <cellStyle name="Normal 41 3 11 2" xfId="50234" xr:uid="{00000000-0005-0000-0000-000006C40000}"/>
    <cellStyle name="Normal 41 3 12" xfId="50235" xr:uid="{00000000-0005-0000-0000-000007C40000}"/>
    <cellStyle name="Normal 41 3 13" xfId="50236" xr:uid="{00000000-0005-0000-0000-000008C40000}"/>
    <cellStyle name="Normal 41 3 14" xfId="50237" xr:uid="{00000000-0005-0000-0000-000009C40000}"/>
    <cellStyle name="Normal 41 3 15" xfId="50238" xr:uid="{00000000-0005-0000-0000-00000AC40000}"/>
    <cellStyle name="Normal 41 3 2" xfId="50239" xr:uid="{00000000-0005-0000-0000-00000BC40000}"/>
    <cellStyle name="Normal 41 3 2 2" xfId="50240" xr:uid="{00000000-0005-0000-0000-00000CC40000}"/>
    <cellStyle name="Normal 41 3 2 2 2" xfId="50241" xr:uid="{00000000-0005-0000-0000-00000DC40000}"/>
    <cellStyle name="Normal 41 3 2 2 2 2" xfId="50242" xr:uid="{00000000-0005-0000-0000-00000EC40000}"/>
    <cellStyle name="Normal 41 3 2 2 2 3" xfId="50243" xr:uid="{00000000-0005-0000-0000-00000FC40000}"/>
    <cellStyle name="Normal 41 3 2 2 2_Essbase BS Tax Accounts EOY" xfId="50244" xr:uid="{00000000-0005-0000-0000-000010C40000}"/>
    <cellStyle name="Normal 41 3 2 2 3" xfId="50245" xr:uid="{00000000-0005-0000-0000-000011C40000}"/>
    <cellStyle name="Normal 41 3 2 2 4" xfId="50246" xr:uid="{00000000-0005-0000-0000-000012C40000}"/>
    <cellStyle name="Normal 41 3 2 2_Essbase BS Tax Accounts EOY" xfId="50247" xr:uid="{00000000-0005-0000-0000-000013C40000}"/>
    <cellStyle name="Normal 41 3 2 3" xfId="50248" xr:uid="{00000000-0005-0000-0000-000014C40000}"/>
    <cellStyle name="Normal 41 3 2 3 2" xfId="50249" xr:uid="{00000000-0005-0000-0000-000015C40000}"/>
    <cellStyle name="Normal 41 3 2 3 2 2" xfId="50250" xr:uid="{00000000-0005-0000-0000-000016C40000}"/>
    <cellStyle name="Normal 41 3 2 3 3" xfId="50251" xr:uid="{00000000-0005-0000-0000-000017C40000}"/>
    <cellStyle name="Normal 41 3 2 3 4" xfId="50252" xr:uid="{00000000-0005-0000-0000-000018C40000}"/>
    <cellStyle name="Normal 41 3 2 3_Essbase BS Tax Accounts EOY" xfId="50253" xr:uid="{00000000-0005-0000-0000-000019C40000}"/>
    <cellStyle name="Normal 41 3 2 4" xfId="50254" xr:uid="{00000000-0005-0000-0000-00001AC40000}"/>
    <cellStyle name="Normal 41 3 2 4 2" xfId="50255" xr:uid="{00000000-0005-0000-0000-00001BC40000}"/>
    <cellStyle name="Normal 41 3 2 5" xfId="50256" xr:uid="{00000000-0005-0000-0000-00001CC40000}"/>
    <cellStyle name="Normal 41 3 2 6" xfId="50257" xr:uid="{00000000-0005-0000-0000-00001DC40000}"/>
    <cellStyle name="Normal 41 3 2_Essbase BS Tax Accounts EOY" xfId="50258" xr:uid="{00000000-0005-0000-0000-00001EC40000}"/>
    <cellStyle name="Normal 41 3 3" xfId="50259" xr:uid="{00000000-0005-0000-0000-00001FC40000}"/>
    <cellStyle name="Normal 41 3 3 2" xfId="50260" xr:uid="{00000000-0005-0000-0000-000020C40000}"/>
    <cellStyle name="Normal 41 3 3 2 2" xfId="50261" xr:uid="{00000000-0005-0000-0000-000021C40000}"/>
    <cellStyle name="Normal 41 3 3 2 3" xfId="50262" xr:uid="{00000000-0005-0000-0000-000022C40000}"/>
    <cellStyle name="Normal 41 3 3 2_Essbase BS Tax Accounts EOY" xfId="50263" xr:uid="{00000000-0005-0000-0000-000023C40000}"/>
    <cellStyle name="Normal 41 3 3 3" xfId="50264" xr:uid="{00000000-0005-0000-0000-000024C40000}"/>
    <cellStyle name="Normal 41 3 3 4" xfId="50265" xr:uid="{00000000-0005-0000-0000-000025C40000}"/>
    <cellStyle name="Normal 41 3 3_Essbase BS Tax Accounts EOY" xfId="50266" xr:uid="{00000000-0005-0000-0000-000026C40000}"/>
    <cellStyle name="Normal 41 3 4" xfId="50267" xr:uid="{00000000-0005-0000-0000-000027C40000}"/>
    <cellStyle name="Normal 41 3 4 2" xfId="50268" xr:uid="{00000000-0005-0000-0000-000028C40000}"/>
    <cellStyle name="Normal 41 3 4 2 2" xfId="50269" xr:uid="{00000000-0005-0000-0000-000029C40000}"/>
    <cellStyle name="Normal 41 3 4 2 3" xfId="50270" xr:uid="{00000000-0005-0000-0000-00002AC40000}"/>
    <cellStyle name="Normal 41 3 4 2_Essbase BS Tax Accounts EOY" xfId="50271" xr:uid="{00000000-0005-0000-0000-00002BC40000}"/>
    <cellStyle name="Normal 41 3 4 3" xfId="50272" xr:uid="{00000000-0005-0000-0000-00002CC40000}"/>
    <cellStyle name="Normal 41 3 4 4" xfId="50273" xr:uid="{00000000-0005-0000-0000-00002DC40000}"/>
    <cellStyle name="Normal 41 3 4_Essbase BS Tax Accounts EOY" xfId="50274" xr:uid="{00000000-0005-0000-0000-00002EC40000}"/>
    <cellStyle name="Normal 41 3 5" xfId="50275" xr:uid="{00000000-0005-0000-0000-00002FC40000}"/>
    <cellStyle name="Normal 41 3 5 2" xfId="50276" xr:uid="{00000000-0005-0000-0000-000030C40000}"/>
    <cellStyle name="Normal 41 3 5 2 2" xfId="50277" xr:uid="{00000000-0005-0000-0000-000031C40000}"/>
    <cellStyle name="Normal 41 3 5 2 3" xfId="50278" xr:uid="{00000000-0005-0000-0000-000032C40000}"/>
    <cellStyle name="Normal 41 3 5 2_Essbase BS Tax Accounts EOY" xfId="50279" xr:uid="{00000000-0005-0000-0000-000033C40000}"/>
    <cellStyle name="Normal 41 3 5 3" xfId="50280" xr:uid="{00000000-0005-0000-0000-000034C40000}"/>
    <cellStyle name="Normal 41 3 5 4" xfId="50281" xr:uid="{00000000-0005-0000-0000-000035C40000}"/>
    <cellStyle name="Normal 41 3 5_Essbase BS Tax Accounts EOY" xfId="50282" xr:uid="{00000000-0005-0000-0000-000036C40000}"/>
    <cellStyle name="Normal 41 3 6" xfId="50283" xr:uid="{00000000-0005-0000-0000-000037C40000}"/>
    <cellStyle name="Normal 41 3 6 2" xfId="50284" xr:uid="{00000000-0005-0000-0000-000038C40000}"/>
    <cellStyle name="Normal 41 3 6 2 2" xfId="50285" xr:uid="{00000000-0005-0000-0000-000039C40000}"/>
    <cellStyle name="Normal 41 3 6 3" xfId="50286" xr:uid="{00000000-0005-0000-0000-00003AC40000}"/>
    <cellStyle name="Normal 41 3 6 4" xfId="50287" xr:uid="{00000000-0005-0000-0000-00003BC40000}"/>
    <cellStyle name="Normal 41 3 6_Essbase BS Tax Accounts EOY" xfId="50288" xr:uid="{00000000-0005-0000-0000-00003CC40000}"/>
    <cellStyle name="Normal 41 3 7" xfId="50289" xr:uid="{00000000-0005-0000-0000-00003DC40000}"/>
    <cellStyle name="Normal 41 3 7 2" xfId="50290" xr:uid="{00000000-0005-0000-0000-00003EC40000}"/>
    <cellStyle name="Normal 41 3 7 2 2" xfId="50291" xr:uid="{00000000-0005-0000-0000-00003FC40000}"/>
    <cellStyle name="Normal 41 3 7 3" xfId="50292" xr:uid="{00000000-0005-0000-0000-000040C40000}"/>
    <cellStyle name="Normal 41 3 7 4" xfId="50293" xr:uid="{00000000-0005-0000-0000-000041C40000}"/>
    <cellStyle name="Normal 41 3 7_Essbase BS Tax Accounts EOY" xfId="50294" xr:uid="{00000000-0005-0000-0000-000042C40000}"/>
    <cellStyle name="Normal 41 3 8" xfId="50295" xr:uid="{00000000-0005-0000-0000-000043C40000}"/>
    <cellStyle name="Normal 41 3 8 2" xfId="50296" xr:uid="{00000000-0005-0000-0000-000044C40000}"/>
    <cellStyle name="Normal 41 3 8 2 2" xfId="50297" xr:uid="{00000000-0005-0000-0000-000045C40000}"/>
    <cellStyle name="Normal 41 3 8 3" xfId="50298" xr:uid="{00000000-0005-0000-0000-000046C40000}"/>
    <cellStyle name="Normal 41 3 8 4" xfId="50299" xr:uid="{00000000-0005-0000-0000-000047C40000}"/>
    <cellStyle name="Normal 41 3 8_Essbase BS Tax Accounts EOY" xfId="50300" xr:uid="{00000000-0005-0000-0000-000048C40000}"/>
    <cellStyle name="Normal 41 3 9" xfId="50301" xr:uid="{00000000-0005-0000-0000-000049C40000}"/>
    <cellStyle name="Normal 41 3 9 2" xfId="50302" xr:uid="{00000000-0005-0000-0000-00004AC40000}"/>
    <cellStyle name="Normal 41 3 9 2 2" xfId="50303" xr:uid="{00000000-0005-0000-0000-00004BC40000}"/>
    <cellStyle name="Normal 41 3 9 3" xfId="50304" xr:uid="{00000000-0005-0000-0000-00004CC40000}"/>
    <cellStyle name="Normal 41 3 9 4" xfId="50305" xr:uid="{00000000-0005-0000-0000-00004DC40000}"/>
    <cellStyle name="Normal 41 3 9_Essbase BS Tax Accounts EOY" xfId="50306" xr:uid="{00000000-0005-0000-0000-00004EC40000}"/>
    <cellStyle name="Normal 41 3_Essbase BS Tax Accounts EOY" xfId="50307" xr:uid="{00000000-0005-0000-0000-00004FC40000}"/>
    <cellStyle name="Normal 41 4" xfId="50308" xr:uid="{00000000-0005-0000-0000-000050C40000}"/>
    <cellStyle name="Normal 41 4 2" xfId="50309" xr:uid="{00000000-0005-0000-0000-000051C40000}"/>
    <cellStyle name="Normal 41 4 2 2" xfId="50310" xr:uid="{00000000-0005-0000-0000-000052C40000}"/>
    <cellStyle name="Normal 41 4 2_Essbase BS Tax Accounts EOY" xfId="50311" xr:uid="{00000000-0005-0000-0000-000053C40000}"/>
    <cellStyle name="Normal 41 4 3" xfId="50312" xr:uid="{00000000-0005-0000-0000-000054C40000}"/>
    <cellStyle name="Normal 41 4_Essbase BS Tax Accounts EOY" xfId="50313" xr:uid="{00000000-0005-0000-0000-000055C40000}"/>
    <cellStyle name="Normal 41 5" xfId="50314" xr:uid="{00000000-0005-0000-0000-000056C40000}"/>
    <cellStyle name="Normal 41 5 2" xfId="50315" xr:uid="{00000000-0005-0000-0000-000057C40000}"/>
    <cellStyle name="Normal 41 5_Essbase BS Tax Accounts EOY" xfId="50316" xr:uid="{00000000-0005-0000-0000-000058C40000}"/>
    <cellStyle name="Normal 41 6" xfId="50317" xr:uid="{00000000-0005-0000-0000-000059C40000}"/>
    <cellStyle name="Normal 41 6 2" xfId="50318" xr:uid="{00000000-0005-0000-0000-00005AC40000}"/>
    <cellStyle name="Normal 41 6_Essbase BS Tax Accounts EOY" xfId="50319" xr:uid="{00000000-0005-0000-0000-00005BC40000}"/>
    <cellStyle name="Normal 41 7" xfId="50320" xr:uid="{00000000-0005-0000-0000-00005CC40000}"/>
    <cellStyle name="Normal 41 7 2" xfId="50321" xr:uid="{00000000-0005-0000-0000-00005DC40000}"/>
    <cellStyle name="Normal 41 7_Essbase BS Tax Accounts EOY" xfId="50322" xr:uid="{00000000-0005-0000-0000-00005EC40000}"/>
    <cellStyle name="Normal 41 8" xfId="50323" xr:uid="{00000000-0005-0000-0000-00005FC40000}"/>
    <cellStyle name="Normal 41 8 2" xfId="50324" xr:uid="{00000000-0005-0000-0000-000060C40000}"/>
    <cellStyle name="Normal 41 8_Essbase BS Tax Accounts EOY" xfId="50325" xr:uid="{00000000-0005-0000-0000-000061C40000}"/>
    <cellStyle name="Normal 41 9" xfId="50326" xr:uid="{00000000-0005-0000-0000-000062C40000}"/>
    <cellStyle name="Normal 41 9 2" xfId="50327" xr:uid="{00000000-0005-0000-0000-000063C40000}"/>
    <cellStyle name="Normal 41 9_Essbase BS Tax Accounts EOY" xfId="50328" xr:uid="{00000000-0005-0000-0000-000064C40000}"/>
    <cellStyle name="Normal 41_Basis Detail" xfId="50329" xr:uid="{00000000-0005-0000-0000-000065C40000}"/>
    <cellStyle name="Normal 42" xfId="258" xr:uid="{00000000-0005-0000-0000-000066C40000}"/>
    <cellStyle name="Normal 42 10" xfId="50330" xr:uid="{00000000-0005-0000-0000-000067C40000}"/>
    <cellStyle name="Normal 42 10 2" xfId="50331" xr:uid="{00000000-0005-0000-0000-000068C40000}"/>
    <cellStyle name="Normal 42 10 2 2" xfId="50332" xr:uid="{00000000-0005-0000-0000-000069C40000}"/>
    <cellStyle name="Normal 42 10 3" xfId="50333" xr:uid="{00000000-0005-0000-0000-00006AC40000}"/>
    <cellStyle name="Normal 42 10 4" xfId="50334" xr:uid="{00000000-0005-0000-0000-00006BC40000}"/>
    <cellStyle name="Normal 42 10_Essbase BS Tax Accounts EOY" xfId="50335" xr:uid="{00000000-0005-0000-0000-00006CC40000}"/>
    <cellStyle name="Normal 42 11" xfId="50336" xr:uid="{00000000-0005-0000-0000-00006DC40000}"/>
    <cellStyle name="Normal 42 11 2" xfId="50337" xr:uid="{00000000-0005-0000-0000-00006EC40000}"/>
    <cellStyle name="Normal 42 11 2 2" xfId="50338" xr:uid="{00000000-0005-0000-0000-00006FC40000}"/>
    <cellStyle name="Normal 42 11 3" xfId="50339" xr:uid="{00000000-0005-0000-0000-000070C40000}"/>
    <cellStyle name="Normal 42 11 4" xfId="50340" xr:uid="{00000000-0005-0000-0000-000071C40000}"/>
    <cellStyle name="Normal 42 11_Essbase BS Tax Accounts EOY" xfId="50341" xr:uid="{00000000-0005-0000-0000-000072C40000}"/>
    <cellStyle name="Normal 42 12" xfId="50342" xr:uid="{00000000-0005-0000-0000-000073C40000}"/>
    <cellStyle name="Normal 42 12 2" xfId="50343" xr:uid="{00000000-0005-0000-0000-000074C40000}"/>
    <cellStyle name="Normal 42 13" xfId="50344" xr:uid="{00000000-0005-0000-0000-000075C40000}"/>
    <cellStyle name="Normal 42 13 2" xfId="50345" xr:uid="{00000000-0005-0000-0000-000076C40000}"/>
    <cellStyle name="Normal 42 14" xfId="50346" xr:uid="{00000000-0005-0000-0000-000077C40000}"/>
    <cellStyle name="Normal 42 15" xfId="50347" xr:uid="{00000000-0005-0000-0000-000078C40000}"/>
    <cellStyle name="Normal 42 16" xfId="50348" xr:uid="{00000000-0005-0000-0000-000079C40000}"/>
    <cellStyle name="Normal 42 2" xfId="50349" xr:uid="{00000000-0005-0000-0000-00007AC40000}"/>
    <cellStyle name="Normal 42 2 10" xfId="50350" xr:uid="{00000000-0005-0000-0000-00007BC40000}"/>
    <cellStyle name="Normal 42 2 10 2" xfId="50351" xr:uid="{00000000-0005-0000-0000-00007CC40000}"/>
    <cellStyle name="Normal 42 2 10 2 2" xfId="50352" xr:uid="{00000000-0005-0000-0000-00007DC40000}"/>
    <cellStyle name="Normal 42 2 10 3" xfId="50353" xr:uid="{00000000-0005-0000-0000-00007EC40000}"/>
    <cellStyle name="Normal 42 2 10 4" xfId="50354" xr:uid="{00000000-0005-0000-0000-00007FC40000}"/>
    <cellStyle name="Normal 42 2 10_Essbase BS Tax Accounts EOY" xfId="50355" xr:uid="{00000000-0005-0000-0000-000080C40000}"/>
    <cellStyle name="Normal 42 2 11" xfId="50356" xr:uid="{00000000-0005-0000-0000-000081C40000}"/>
    <cellStyle name="Normal 42 2 11 2" xfId="50357" xr:uid="{00000000-0005-0000-0000-000082C40000}"/>
    <cellStyle name="Normal 42 2 11 3" xfId="50358" xr:uid="{00000000-0005-0000-0000-000083C40000}"/>
    <cellStyle name="Normal 42 2 11_Essbase BS Tax Accounts EOY" xfId="50359" xr:uid="{00000000-0005-0000-0000-000084C40000}"/>
    <cellStyle name="Normal 42 2 12" xfId="50360" xr:uid="{00000000-0005-0000-0000-000085C40000}"/>
    <cellStyle name="Normal 42 2 12 2" xfId="50361" xr:uid="{00000000-0005-0000-0000-000086C40000}"/>
    <cellStyle name="Normal 42 2 13" xfId="50362" xr:uid="{00000000-0005-0000-0000-000087C40000}"/>
    <cellStyle name="Normal 42 2 14" xfId="50363" xr:uid="{00000000-0005-0000-0000-000088C40000}"/>
    <cellStyle name="Normal 42 2 15" xfId="50364" xr:uid="{00000000-0005-0000-0000-000089C40000}"/>
    <cellStyle name="Normal 42 2 16" xfId="50365" xr:uid="{00000000-0005-0000-0000-00008AC40000}"/>
    <cellStyle name="Normal 42 2 2" xfId="50366" xr:uid="{00000000-0005-0000-0000-00008BC40000}"/>
    <cellStyle name="Normal 42 2 2 2" xfId="50367" xr:uid="{00000000-0005-0000-0000-00008CC40000}"/>
    <cellStyle name="Normal 42 2 2 2 2" xfId="50368" xr:uid="{00000000-0005-0000-0000-00008DC40000}"/>
    <cellStyle name="Normal 42 2 2 2 2 2" xfId="50369" xr:uid="{00000000-0005-0000-0000-00008EC40000}"/>
    <cellStyle name="Normal 42 2 2 2 2 3" xfId="50370" xr:uid="{00000000-0005-0000-0000-00008FC40000}"/>
    <cellStyle name="Normal 42 2 2 2 2_Essbase BS Tax Accounts EOY" xfId="50371" xr:uid="{00000000-0005-0000-0000-000090C40000}"/>
    <cellStyle name="Normal 42 2 2 2 3" xfId="50372" xr:uid="{00000000-0005-0000-0000-000091C40000}"/>
    <cellStyle name="Normal 42 2 2 2 3 2" xfId="50373" xr:uid="{00000000-0005-0000-0000-000092C40000}"/>
    <cellStyle name="Normal 42 2 2 2 4" xfId="50374" xr:uid="{00000000-0005-0000-0000-000093C40000}"/>
    <cellStyle name="Normal 42 2 2 2 5" xfId="50375" xr:uid="{00000000-0005-0000-0000-000094C40000}"/>
    <cellStyle name="Normal 42 2 2 2_Essbase BS Tax Accounts EOY" xfId="50376" xr:uid="{00000000-0005-0000-0000-000095C40000}"/>
    <cellStyle name="Normal 42 2 2 3" xfId="50377" xr:uid="{00000000-0005-0000-0000-000096C40000}"/>
    <cellStyle name="Normal 42 2 2 3 2" xfId="50378" xr:uid="{00000000-0005-0000-0000-000097C40000}"/>
    <cellStyle name="Normal 42 2 2 3 2 2" xfId="50379" xr:uid="{00000000-0005-0000-0000-000098C40000}"/>
    <cellStyle name="Normal 42 2 2 3 3" xfId="50380" xr:uid="{00000000-0005-0000-0000-000099C40000}"/>
    <cellStyle name="Normal 42 2 2 3 4" xfId="50381" xr:uid="{00000000-0005-0000-0000-00009AC40000}"/>
    <cellStyle name="Normal 42 2 2 3_Essbase BS Tax Accounts EOY" xfId="50382" xr:uid="{00000000-0005-0000-0000-00009BC40000}"/>
    <cellStyle name="Normal 42 2 2 4" xfId="50383" xr:uid="{00000000-0005-0000-0000-00009CC40000}"/>
    <cellStyle name="Normal 42 2 2 4 2" xfId="50384" xr:uid="{00000000-0005-0000-0000-00009DC40000}"/>
    <cellStyle name="Normal 42 2 2 5" xfId="50385" xr:uid="{00000000-0005-0000-0000-00009EC40000}"/>
    <cellStyle name="Normal 42 2 2 5 2" xfId="50386" xr:uid="{00000000-0005-0000-0000-00009FC40000}"/>
    <cellStyle name="Normal 42 2 2 6" xfId="50387" xr:uid="{00000000-0005-0000-0000-0000A0C40000}"/>
    <cellStyle name="Normal 42 2 2 7" xfId="50388" xr:uid="{00000000-0005-0000-0000-0000A1C40000}"/>
    <cellStyle name="Normal 42 2 2 8" xfId="50389" xr:uid="{00000000-0005-0000-0000-0000A2C40000}"/>
    <cellStyle name="Normal 42 2 2_Essbase BS Tax Accounts EOY" xfId="50390" xr:uid="{00000000-0005-0000-0000-0000A3C40000}"/>
    <cellStyle name="Normal 42 2 3" xfId="50391" xr:uid="{00000000-0005-0000-0000-0000A4C40000}"/>
    <cellStyle name="Normal 42 2 3 2" xfId="50392" xr:uid="{00000000-0005-0000-0000-0000A5C40000}"/>
    <cellStyle name="Normal 42 2 3 2 2" xfId="50393" xr:uid="{00000000-0005-0000-0000-0000A6C40000}"/>
    <cellStyle name="Normal 42 2 3 2 2 2" xfId="50394" xr:uid="{00000000-0005-0000-0000-0000A7C40000}"/>
    <cellStyle name="Normal 42 2 3 2 2 3" xfId="50395" xr:uid="{00000000-0005-0000-0000-0000A8C40000}"/>
    <cellStyle name="Normal 42 2 3 2 2_Essbase BS Tax Accounts EOY" xfId="50396" xr:uid="{00000000-0005-0000-0000-0000A9C40000}"/>
    <cellStyle name="Normal 42 2 3 2 3" xfId="50397" xr:uid="{00000000-0005-0000-0000-0000AAC40000}"/>
    <cellStyle name="Normal 42 2 3 2 4" xfId="50398" xr:uid="{00000000-0005-0000-0000-0000ABC40000}"/>
    <cellStyle name="Normal 42 2 3 2_Essbase BS Tax Accounts EOY" xfId="50399" xr:uid="{00000000-0005-0000-0000-0000ACC40000}"/>
    <cellStyle name="Normal 42 2 3 3" xfId="50400" xr:uid="{00000000-0005-0000-0000-0000ADC40000}"/>
    <cellStyle name="Normal 42 2 3 3 2" xfId="50401" xr:uid="{00000000-0005-0000-0000-0000AEC40000}"/>
    <cellStyle name="Normal 42 2 3 3 3" xfId="50402" xr:uid="{00000000-0005-0000-0000-0000AFC40000}"/>
    <cellStyle name="Normal 42 2 3 3_Essbase BS Tax Accounts EOY" xfId="50403" xr:uid="{00000000-0005-0000-0000-0000B0C40000}"/>
    <cellStyle name="Normal 42 2 3 4" xfId="50404" xr:uid="{00000000-0005-0000-0000-0000B1C40000}"/>
    <cellStyle name="Normal 42 2 3 5" xfId="50405" xr:uid="{00000000-0005-0000-0000-0000B2C40000}"/>
    <cellStyle name="Normal 42 2 3_Essbase BS Tax Accounts EOY" xfId="50406" xr:uid="{00000000-0005-0000-0000-0000B3C40000}"/>
    <cellStyle name="Normal 42 2 4" xfId="50407" xr:uid="{00000000-0005-0000-0000-0000B4C40000}"/>
    <cellStyle name="Normal 42 2 4 2" xfId="50408" xr:uid="{00000000-0005-0000-0000-0000B5C40000}"/>
    <cellStyle name="Normal 42 2 4 2 2" xfId="50409" xr:uid="{00000000-0005-0000-0000-0000B6C40000}"/>
    <cellStyle name="Normal 42 2 4 2 3" xfId="50410" xr:uid="{00000000-0005-0000-0000-0000B7C40000}"/>
    <cellStyle name="Normal 42 2 4 2_Essbase BS Tax Accounts EOY" xfId="50411" xr:uid="{00000000-0005-0000-0000-0000B8C40000}"/>
    <cellStyle name="Normal 42 2 4 3" xfId="50412" xr:uid="{00000000-0005-0000-0000-0000B9C40000}"/>
    <cellStyle name="Normal 42 2 4 4" xfId="50413" xr:uid="{00000000-0005-0000-0000-0000BAC40000}"/>
    <cellStyle name="Normal 42 2 4_Essbase BS Tax Accounts EOY" xfId="50414" xr:uid="{00000000-0005-0000-0000-0000BBC40000}"/>
    <cellStyle name="Normal 42 2 5" xfId="50415" xr:uid="{00000000-0005-0000-0000-0000BCC40000}"/>
    <cellStyle name="Normal 42 2 5 2" xfId="50416" xr:uid="{00000000-0005-0000-0000-0000BDC40000}"/>
    <cellStyle name="Normal 42 2 5 2 2" xfId="50417" xr:uid="{00000000-0005-0000-0000-0000BEC40000}"/>
    <cellStyle name="Normal 42 2 5 2 3" xfId="50418" xr:uid="{00000000-0005-0000-0000-0000BFC40000}"/>
    <cellStyle name="Normal 42 2 5 2_Essbase BS Tax Accounts EOY" xfId="50419" xr:uid="{00000000-0005-0000-0000-0000C0C40000}"/>
    <cellStyle name="Normal 42 2 5 3" xfId="50420" xr:uid="{00000000-0005-0000-0000-0000C1C40000}"/>
    <cellStyle name="Normal 42 2 5 4" xfId="50421" xr:uid="{00000000-0005-0000-0000-0000C2C40000}"/>
    <cellStyle name="Normal 42 2 5_Essbase BS Tax Accounts EOY" xfId="50422" xr:uid="{00000000-0005-0000-0000-0000C3C40000}"/>
    <cellStyle name="Normal 42 2 6" xfId="50423" xr:uid="{00000000-0005-0000-0000-0000C4C40000}"/>
    <cellStyle name="Normal 42 2 6 2" xfId="50424" xr:uid="{00000000-0005-0000-0000-0000C5C40000}"/>
    <cellStyle name="Normal 42 2 6 2 2" xfId="50425" xr:uid="{00000000-0005-0000-0000-0000C6C40000}"/>
    <cellStyle name="Normal 42 2 6 2 3" xfId="50426" xr:uid="{00000000-0005-0000-0000-0000C7C40000}"/>
    <cellStyle name="Normal 42 2 6 2_Essbase BS Tax Accounts EOY" xfId="50427" xr:uid="{00000000-0005-0000-0000-0000C8C40000}"/>
    <cellStyle name="Normal 42 2 6 3" xfId="50428" xr:uid="{00000000-0005-0000-0000-0000C9C40000}"/>
    <cellStyle name="Normal 42 2 6 4" xfId="50429" xr:uid="{00000000-0005-0000-0000-0000CAC40000}"/>
    <cellStyle name="Normal 42 2 6_Essbase BS Tax Accounts EOY" xfId="50430" xr:uid="{00000000-0005-0000-0000-0000CBC40000}"/>
    <cellStyle name="Normal 42 2 7" xfId="50431" xr:uid="{00000000-0005-0000-0000-0000CCC40000}"/>
    <cellStyle name="Normal 42 2 7 2" xfId="50432" xr:uid="{00000000-0005-0000-0000-0000CDC40000}"/>
    <cellStyle name="Normal 42 2 7 2 2" xfId="50433" xr:uid="{00000000-0005-0000-0000-0000CEC40000}"/>
    <cellStyle name="Normal 42 2 7 3" xfId="50434" xr:uid="{00000000-0005-0000-0000-0000CFC40000}"/>
    <cellStyle name="Normal 42 2 7 4" xfId="50435" xr:uid="{00000000-0005-0000-0000-0000D0C40000}"/>
    <cellStyle name="Normal 42 2 7_Essbase BS Tax Accounts EOY" xfId="50436" xr:uid="{00000000-0005-0000-0000-0000D1C40000}"/>
    <cellStyle name="Normal 42 2 8" xfId="50437" xr:uid="{00000000-0005-0000-0000-0000D2C40000}"/>
    <cellStyle name="Normal 42 2 8 2" xfId="50438" xr:uid="{00000000-0005-0000-0000-0000D3C40000}"/>
    <cellStyle name="Normal 42 2 8 2 2" xfId="50439" xr:uid="{00000000-0005-0000-0000-0000D4C40000}"/>
    <cellStyle name="Normal 42 2 8 3" xfId="50440" xr:uid="{00000000-0005-0000-0000-0000D5C40000}"/>
    <cellStyle name="Normal 42 2 8 4" xfId="50441" xr:uid="{00000000-0005-0000-0000-0000D6C40000}"/>
    <cellStyle name="Normal 42 2 8_Essbase BS Tax Accounts EOY" xfId="50442" xr:uid="{00000000-0005-0000-0000-0000D7C40000}"/>
    <cellStyle name="Normal 42 2 9" xfId="50443" xr:uid="{00000000-0005-0000-0000-0000D8C40000}"/>
    <cellStyle name="Normal 42 2 9 2" xfId="50444" xr:uid="{00000000-0005-0000-0000-0000D9C40000}"/>
    <cellStyle name="Normal 42 2 9 2 2" xfId="50445" xr:uid="{00000000-0005-0000-0000-0000DAC40000}"/>
    <cellStyle name="Normal 42 2 9 3" xfId="50446" xr:uid="{00000000-0005-0000-0000-0000DBC40000}"/>
    <cellStyle name="Normal 42 2 9 4" xfId="50447" xr:uid="{00000000-0005-0000-0000-0000DCC40000}"/>
    <cellStyle name="Normal 42 2 9_Essbase BS Tax Accounts EOY" xfId="50448" xr:uid="{00000000-0005-0000-0000-0000DDC40000}"/>
    <cellStyle name="Normal 42 2_Basis Info" xfId="50449" xr:uid="{00000000-0005-0000-0000-0000DEC40000}"/>
    <cellStyle name="Normal 42 3" xfId="50450" xr:uid="{00000000-0005-0000-0000-0000DFC40000}"/>
    <cellStyle name="Normal 42 3 2" xfId="50451" xr:uid="{00000000-0005-0000-0000-0000E0C40000}"/>
    <cellStyle name="Normal 42 3 2 2" xfId="50452" xr:uid="{00000000-0005-0000-0000-0000E1C40000}"/>
    <cellStyle name="Normal 42 3 2 2 2" xfId="50453" xr:uid="{00000000-0005-0000-0000-0000E2C40000}"/>
    <cellStyle name="Normal 42 3 2 2 3" xfId="50454" xr:uid="{00000000-0005-0000-0000-0000E3C40000}"/>
    <cellStyle name="Normal 42 3 2 2_Essbase BS Tax Accounts EOY" xfId="50455" xr:uid="{00000000-0005-0000-0000-0000E4C40000}"/>
    <cellStyle name="Normal 42 3 2 3" xfId="50456" xr:uid="{00000000-0005-0000-0000-0000E5C40000}"/>
    <cellStyle name="Normal 42 3 2 3 2" xfId="50457" xr:uid="{00000000-0005-0000-0000-0000E6C40000}"/>
    <cellStyle name="Normal 42 3 2 4" xfId="50458" xr:uid="{00000000-0005-0000-0000-0000E7C40000}"/>
    <cellStyle name="Normal 42 3 2 5" xfId="50459" xr:uid="{00000000-0005-0000-0000-0000E8C40000}"/>
    <cellStyle name="Normal 42 3 2 6" xfId="50460" xr:uid="{00000000-0005-0000-0000-0000E9C40000}"/>
    <cellStyle name="Normal 42 3 2_Essbase BS Tax Accounts EOY" xfId="50461" xr:uid="{00000000-0005-0000-0000-0000EAC40000}"/>
    <cellStyle name="Normal 42 3 3" xfId="50462" xr:uid="{00000000-0005-0000-0000-0000EBC40000}"/>
    <cellStyle name="Normal 42 3 3 2" xfId="50463" xr:uid="{00000000-0005-0000-0000-0000ECC40000}"/>
    <cellStyle name="Normal 42 3 3 2 2" xfId="50464" xr:uid="{00000000-0005-0000-0000-0000EDC40000}"/>
    <cellStyle name="Normal 42 3 3 3" xfId="50465" xr:uid="{00000000-0005-0000-0000-0000EEC40000}"/>
    <cellStyle name="Normal 42 3 3 4" xfId="50466" xr:uid="{00000000-0005-0000-0000-0000EFC40000}"/>
    <cellStyle name="Normal 42 3 3_Essbase BS Tax Accounts EOY" xfId="50467" xr:uid="{00000000-0005-0000-0000-0000F0C40000}"/>
    <cellStyle name="Normal 42 3 4" xfId="50468" xr:uid="{00000000-0005-0000-0000-0000F1C40000}"/>
    <cellStyle name="Normal 42 3 4 2" xfId="50469" xr:uid="{00000000-0005-0000-0000-0000F2C40000}"/>
    <cellStyle name="Normal 42 3 4 3" xfId="50470" xr:uid="{00000000-0005-0000-0000-0000F3C40000}"/>
    <cellStyle name="Normal 42 3 4_Essbase BS Tax Accounts EOY" xfId="50471" xr:uid="{00000000-0005-0000-0000-0000F4C40000}"/>
    <cellStyle name="Normal 42 3 5" xfId="50472" xr:uid="{00000000-0005-0000-0000-0000F5C40000}"/>
    <cellStyle name="Normal 42 3 5 2" xfId="50473" xr:uid="{00000000-0005-0000-0000-0000F6C40000}"/>
    <cellStyle name="Normal 42 3 6" xfId="50474" xr:uid="{00000000-0005-0000-0000-0000F7C40000}"/>
    <cellStyle name="Normal 42 3 7" xfId="50475" xr:uid="{00000000-0005-0000-0000-0000F8C40000}"/>
    <cellStyle name="Normal 42 3 8" xfId="50476" xr:uid="{00000000-0005-0000-0000-0000F9C40000}"/>
    <cellStyle name="Normal 42 3 9" xfId="50477" xr:uid="{00000000-0005-0000-0000-0000FAC40000}"/>
    <cellStyle name="Normal 42 3_Essbase BS Tax Accounts EOY" xfId="50478" xr:uid="{00000000-0005-0000-0000-0000FBC40000}"/>
    <cellStyle name="Normal 42 4" xfId="50479" xr:uid="{00000000-0005-0000-0000-0000FCC40000}"/>
    <cellStyle name="Normal 42 4 2" xfId="50480" xr:uid="{00000000-0005-0000-0000-0000FDC40000}"/>
    <cellStyle name="Normal 42 4 2 2" xfId="50481" xr:uid="{00000000-0005-0000-0000-0000FEC40000}"/>
    <cellStyle name="Normal 42 4 2 2 2" xfId="50482" xr:uid="{00000000-0005-0000-0000-0000FFC40000}"/>
    <cellStyle name="Normal 42 4 2 2 3" xfId="50483" xr:uid="{00000000-0005-0000-0000-000000C50000}"/>
    <cellStyle name="Normal 42 4 2 2_Essbase BS Tax Accounts EOY" xfId="50484" xr:uid="{00000000-0005-0000-0000-000001C50000}"/>
    <cellStyle name="Normal 42 4 2 3" xfId="50485" xr:uid="{00000000-0005-0000-0000-000002C50000}"/>
    <cellStyle name="Normal 42 4 2 4" xfId="50486" xr:uid="{00000000-0005-0000-0000-000003C50000}"/>
    <cellStyle name="Normal 42 4 2_Essbase BS Tax Accounts EOY" xfId="50487" xr:uid="{00000000-0005-0000-0000-000004C50000}"/>
    <cellStyle name="Normal 42 4 3" xfId="50488" xr:uid="{00000000-0005-0000-0000-000005C50000}"/>
    <cellStyle name="Normal 42 4 3 2" xfId="50489" xr:uid="{00000000-0005-0000-0000-000006C50000}"/>
    <cellStyle name="Normal 42 4 3 3" xfId="50490" xr:uid="{00000000-0005-0000-0000-000007C50000}"/>
    <cellStyle name="Normal 42 4 3_Essbase BS Tax Accounts EOY" xfId="50491" xr:uid="{00000000-0005-0000-0000-000008C50000}"/>
    <cellStyle name="Normal 42 4 4" xfId="50492" xr:uid="{00000000-0005-0000-0000-000009C50000}"/>
    <cellStyle name="Normal 42 4 5" xfId="50493" xr:uid="{00000000-0005-0000-0000-00000AC50000}"/>
    <cellStyle name="Normal 42 4 6" xfId="50494" xr:uid="{00000000-0005-0000-0000-00000BC50000}"/>
    <cellStyle name="Normal 42 4_Essbase BS Tax Accounts EOY" xfId="50495" xr:uid="{00000000-0005-0000-0000-00000CC50000}"/>
    <cellStyle name="Normal 42 5" xfId="50496" xr:uid="{00000000-0005-0000-0000-00000DC50000}"/>
    <cellStyle name="Normal 42 5 2" xfId="50497" xr:uid="{00000000-0005-0000-0000-00000EC50000}"/>
    <cellStyle name="Normal 42 5 2 2" xfId="50498" xr:uid="{00000000-0005-0000-0000-00000FC50000}"/>
    <cellStyle name="Normal 42 5 2 3" xfId="50499" xr:uid="{00000000-0005-0000-0000-000010C50000}"/>
    <cellStyle name="Normal 42 5 2_Essbase BS Tax Accounts EOY" xfId="50500" xr:uid="{00000000-0005-0000-0000-000011C50000}"/>
    <cellStyle name="Normal 42 5 3" xfId="50501" xr:uid="{00000000-0005-0000-0000-000012C50000}"/>
    <cellStyle name="Normal 42 5 4" xfId="50502" xr:uid="{00000000-0005-0000-0000-000013C50000}"/>
    <cellStyle name="Normal 42 5_Essbase BS Tax Accounts EOY" xfId="50503" xr:uid="{00000000-0005-0000-0000-000014C50000}"/>
    <cellStyle name="Normal 42 6" xfId="50504" xr:uid="{00000000-0005-0000-0000-000015C50000}"/>
    <cellStyle name="Normal 42 6 2" xfId="50505" xr:uid="{00000000-0005-0000-0000-000016C50000}"/>
    <cellStyle name="Normal 42 6 2 2" xfId="50506" xr:uid="{00000000-0005-0000-0000-000017C50000}"/>
    <cellStyle name="Normal 42 6 2 3" xfId="50507" xr:uid="{00000000-0005-0000-0000-000018C50000}"/>
    <cellStyle name="Normal 42 6 2_Essbase BS Tax Accounts EOY" xfId="50508" xr:uid="{00000000-0005-0000-0000-000019C50000}"/>
    <cellStyle name="Normal 42 6 3" xfId="50509" xr:uid="{00000000-0005-0000-0000-00001AC50000}"/>
    <cellStyle name="Normal 42 6 4" xfId="50510" xr:uid="{00000000-0005-0000-0000-00001BC50000}"/>
    <cellStyle name="Normal 42 6_Essbase BS Tax Accounts EOY" xfId="50511" xr:uid="{00000000-0005-0000-0000-00001CC50000}"/>
    <cellStyle name="Normal 42 7" xfId="50512" xr:uid="{00000000-0005-0000-0000-00001DC50000}"/>
    <cellStyle name="Normal 42 7 2" xfId="50513" xr:uid="{00000000-0005-0000-0000-00001EC50000}"/>
    <cellStyle name="Normal 42 7 2 2" xfId="50514" xr:uid="{00000000-0005-0000-0000-00001FC50000}"/>
    <cellStyle name="Normal 42 7 2 3" xfId="50515" xr:uid="{00000000-0005-0000-0000-000020C50000}"/>
    <cellStyle name="Normal 42 7 2_Essbase BS Tax Accounts EOY" xfId="50516" xr:uid="{00000000-0005-0000-0000-000021C50000}"/>
    <cellStyle name="Normal 42 7 3" xfId="50517" xr:uid="{00000000-0005-0000-0000-000022C50000}"/>
    <cellStyle name="Normal 42 7 4" xfId="50518" xr:uid="{00000000-0005-0000-0000-000023C50000}"/>
    <cellStyle name="Normal 42 7_Essbase BS Tax Accounts EOY" xfId="50519" xr:uid="{00000000-0005-0000-0000-000024C50000}"/>
    <cellStyle name="Normal 42 8" xfId="50520" xr:uid="{00000000-0005-0000-0000-000025C50000}"/>
    <cellStyle name="Normal 42 8 2" xfId="50521" xr:uid="{00000000-0005-0000-0000-000026C50000}"/>
    <cellStyle name="Normal 42 8 2 2" xfId="50522" xr:uid="{00000000-0005-0000-0000-000027C50000}"/>
    <cellStyle name="Normal 42 8 3" xfId="50523" xr:uid="{00000000-0005-0000-0000-000028C50000}"/>
    <cellStyle name="Normal 42 8 4" xfId="50524" xr:uid="{00000000-0005-0000-0000-000029C50000}"/>
    <cellStyle name="Normal 42 8_Essbase BS Tax Accounts EOY" xfId="50525" xr:uid="{00000000-0005-0000-0000-00002AC50000}"/>
    <cellStyle name="Normal 42 9" xfId="50526" xr:uid="{00000000-0005-0000-0000-00002BC50000}"/>
    <cellStyle name="Normal 42 9 2" xfId="50527" xr:uid="{00000000-0005-0000-0000-00002CC50000}"/>
    <cellStyle name="Normal 42 9 2 2" xfId="50528" xr:uid="{00000000-0005-0000-0000-00002DC50000}"/>
    <cellStyle name="Normal 42 9 3" xfId="50529" xr:uid="{00000000-0005-0000-0000-00002EC50000}"/>
    <cellStyle name="Normal 42 9 4" xfId="50530" xr:uid="{00000000-0005-0000-0000-00002FC50000}"/>
    <cellStyle name="Normal 42 9_Essbase BS Tax Accounts EOY" xfId="50531" xr:uid="{00000000-0005-0000-0000-000030C50000}"/>
    <cellStyle name="Normal 42_Basis Detail" xfId="50532" xr:uid="{00000000-0005-0000-0000-000031C50000}"/>
    <cellStyle name="Normal 43" xfId="259" xr:uid="{00000000-0005-0000-0000-000032C50000}"/>
    <cellStyle name="Normal 43 10" xfId="50533" xr:uid="{00000000-0005-0000-0000-000033C50000}"/>
    <cellStyle name="Normal 43 10 2" xfId="50534" xr:uid="{00000000-0005-0000-0000-000034C50000}"/>
    <cellStyle name="Normal 43 10 2 2" xfId="50535" xr:uid="{00000000-0005-0000-0000-000035C50000}"/>
    <cellStyle name="Normal 43 10 3" xfId="50536" xr:uid="{00000000-0005-0000-0000-000036C50000}"/>
    <cellStyle name="Normal 43 10 4" xfId="50537" xr:uid="{00000000-0005-0000-0000-000037C50000}"/>
    <cellStyle name="Normal 43 10_Essbase BS Tax Accounts EOY" xfId="50538" xr:uid="{00000000-0005-0000-0000-000038C50000}"/>
    <cellStyle name="Normal 43 11" xfId="50539" xr:uid="{00000000-0005-0000-0000-000039C50000}"/>
    <cellStyle name="Normal 43 11 2" xfId="50540" xr:uid="{00000000-0005-0000-0000-00003AC50000}"/>
    <cellStyle name="Normal 43 11 2 2" xfId="50541" xr:uid="{00000000-0005-0000-0000-00003BC50000}"/>
    <cellStyle name="Normal 43 11 3" xfId="50542" xr:uid="{00000000-0005-0000-0000-00003CC50000}"/>
    <cellStyle name="Normal 43 11 4" xfId="50543" xr:uid="{00000000-0005-0000-0000-00003DC50000}"/>
    <cellStyle name="Normal 43 11_Essbase BS Tax Accounts EOY" xfId="50544" xr:uid="{00000000-0005-0000-0000-00003EC50000}"/>
    <cellStyle name="Normal 43 12" xfId="50545" xr:uid="{00000000-0005-0000-0000-00003FC50000}"/>
    <cellStyle name="Normal 43 12 2" xfId="50546" xr:uid="{00000000-0005-0000-0000-000040C50000}"/>
    <cellStyle name="Normal 43 13" xfId="50547" xr:uid="{00000000-0005-0000-0000-000041C50000}"/>
    <cellStyle name="Normal 43 13 2" xfId="50548" xr:uid="{00000000-0005-0000-0000-000042C50000}"/>
    <cellStyle name="Normal 43 14" xfId="50549" xr:uid="{00000000-0005-0000-0000-000043C50000}"/>
    <cellStyle name="Normal 43 15" xfId="50550" xr:uid="{00000000-0005-0000-0000-000044C50000}"/>
    <cellStyle name="Normal 43 16" xfId="50551" xr:uid="{00000000-0005-0000-0000-000045C50000}"/>
    <cellStyle name="Normal 43 2" xfId="50552" xr:uid="{00000000-0005-0000-0000-000046C50000}"/>
    <cellStyle name="Normal 43 2 10" xfId="50553" xr:uid="{00000000-0005-0000-0000-000047C50000}"/>
    <cellStyle name="Normal 43 2 10 2" xfId="50554" xr:uid="{00000000-0005-0000-0000-000048C50000}"/>
    <cellStyle name="Normal 43 2 10 2 2" xfId="50555" xr:uid="{00000000-0005-0000-0000-000049C50000}"/>
    <cellStyle name="Normal 43 2 10 3" xfId="50556" xr:uid="{00000000-0005-0000-0000-00004AC50000}"/>
    <cellStyle name="Normal 43 2 10 4" xfId="50557" xr:uid="{00000000-0005-0000-0000-00004BC50000}"/>
    <cellStyle name="Normal 43 2 10_Essbase BS Tax Accounts EOY" xfId="50558" xr:uid="{00000000-0005-0000-0000-00004CC50000}"/>
    <cellStyle name="Normal 43 2 11" xfId="50559" xr:uid="{00000000-0005-0000-0000-00004DC50000}"/>
    <cellStyle name="Normal 43 2 11 2" xfId="50560" xr:uid="{00000000-0005-0000-0000-00004EC50000}"/>
    <cellStyle name="Normal 43 2 11 3" xfId="50561" xr:uid="{00000000-0005-0000-0000-00004FC50000}"/>
    <cellStyle name="Normal 43 2 11_Essbase BS Tax Accounts EOY" xfId="50562" xr:uid="{00000000-0005-0000-0000-000050C50000}"/>
    <cellStyle name="Normal 43 2 12" xfId="50563" xr:uid="{00000000-0005-0000-0000-000051C50000}"/>
    <cellStyle name="Normal 43 2 12 2" xfId="50564" xr:uid="{00000000-0005-0000-0000-000052C50000}"/>
    <cellStyle name="Normal 43 2 13" xfId="50565" xr:uid="{00000000-0005-0000-0000-000053C50000}"/>
    <cellStyle name="Normal 43 2 14" xfId="50566" xr:uid="{00000000-0005-0000-0000-000054C50000}"/>
    <cellStyle name="Normal 43 2 15" xfId="50567" xr:uid="{00000000-0005-0000-0000-000055C50000}"/>
    <cellStyle name="Normal 43 2 16" xfId="50568" xr:uid="{00000000-0005-0000-0000-000056C50000}"/>
    <cellStyle name="Normal 43 2 17" xfId="50569" xr:uid="{00000000-0005-0000-0000-000057C50000}"/>
    <cellStyle name="Normal 43 2 2" xfId="50570" xr:uid="{00000000-0005-0000-0000-000058C50000}"/>
    <cellStyle name="Normal 43 2 2 2" xfId="50571" xr:uid="{00000000-0005-0000-0000-000059C50000}"/>
    <cellStyle name="Normal 43 2 2 2 2" xfId="50572" xr:uid="{00000000-0005-0000-0000-00005AC50000}"/>
    <cellStyle name="Normal 43 2 2 2 2 2" xfId="50573" xr:uid="{00000000-0005-0000-0000-00005BC50000}"/>
    <cellStyle name="Normal 43 2 2 2 2 3" xfId="50574" xr:uid="{00000000-0005-0000-0000-00005CC50000}"/>
    <cellStyle name="Normal 43 2 2 2 2_Essbase BS Tax Accounts EOY" xfId="50575" xr:uid="{00000000-0005-0000-0000-00005DC50000}"/>
    <cellStyle name="Normal 43 2 2 2 3" xfId="50576" xr:uid="{00000000-0005-0000-0000-00005EC50000}"/>
    <cellStyle name="Normal 43 2 2 2 3 2" xfId="50577" xr:uid="{00000000-0005-0000-0000-00005FC50000}"/>
    <cellStyle name="Normal 43 2 2 2 4" xfId="50578" xr:uid="{00000000-0005-0000-0000-000060C50000}"/>
    <cellStyle name="Normal 43 2 2 2 5" xfId="50579" xr:uid="{00000000-0005-0000-0000-000061C50000}"/>
    <cellStyle name="Normal 43 2 2 2_Essbase BS Tax Accounts EOY" xfId="50580" xr:uid="{00000000-0005-0000-0000-000062C50000}"/>
    <cellStyle name="Normal 43 2 2 3" xfId="50581" xr:uid="{00000000-0005-0000-0000-000063C50000}"/>
    <cellStyle name="Normal 43 2 2 3 2" xfId="50582" xr:uid="{00000000-0005-0000-0000-000064C50000}"/>
    <cellStyle name="Normal 43 2 2 3 2 2" xfId="50583" xr:uid="{00000000-0005-0000-0000-000065C50000}"/>
    <cellStyle name="Normal 43 2 2 3 3" xfId="50584" xr:uid="{00000000-0005-0000-0000-000066C50000}"/>
    <cellStyle name="Normal 43 2 2 3 4" xfId="50585" xr:uid="{00000000-0005-0000-0000-000067C50000}"/>
    <cellStyle name="Normal 43 2 2 3_Essbase BS Tax Accounts EOY" xfId="50586" xr:uid="{00000000-0005-0000-0000-000068C50000}"/>
    <cellStyle name="Normal 43 2 2 4" xfId="50587" xr:uid="{00000000-0005-0000-0000-000069C50000}"/>
    <cellStyle name="Normal 43 2 2 4 2" xfId="50588" xr:uid="{00000000-0005-0000-0000-00006AC50000}"/>
    <cellStyle name="Normal 43 2 2 5" xfId="50589" xr:uid="{00000000-0005-0000-0000-00006BC50000}"/>
    <cellStyle name="Normal 43 2 2 5 2" xfId="50590" xr:uid="{00000000-0005-0000-0000-00006CC50000}"/>
    <cellStyle name="Normal 43 2 2 6" xfId="50591" xr:uid="{00000000-0005-0000-0000-00006DC50000}"/>
    <cellStyle name="Normal 43 2 2 7" xfId="50592" xr:uid="{00000000-0005-0000-0000-00006EC50000}"/>
    <cellStyle name="Normal 43 2 2 8" xfId="50593" xr:uid="{00000000-0005-0000-0000-00006FC50000}"/>
    <cellStyle name="Normal 43 2 2_Essbase BS Tax Accounts EOY" xfId="50594" xr:uid="{00000000-0005-0000-0000-000070C50000}"/>
    <cellStyle name="Normal 43 2 3" xfId="50595" xr:uid="{00000000-0005-0000-0000-000071C50000}"/>
    <cellStyle name="Normal 43 2 3 2" xfId="50596" xr:uid="{00000000-0005-0000-0000-000072C50000}"/>
    <cellStyle name="Normal 43 2 3 2 2" xfId="50597" xr:uid="{00000000-0005-0000-0000-000073C50000}"/>
    <cellStyle name="Normal 43 2 3 2 2 2" xfId="50598" xr:uid="{00000000-0005-0000-0000-000074C50000}"/>
    <cellStyle name="Normal 43 2 3 2 2 3" xfId="50599" xr:uid="{00000000-0005-0000-0000-000075C50000}"/>
    <cellStyle name="Normal 43 2 3 2 2_Essbase BS Tax Accounts EOY" xfId="50600" xr:uid="{00000000-0005-0000-0000-000076C50000}"/>
    <cellStyle name="Normal 43 2 3 2 3" xfId="50601" xr:uid="{00000000-0005-0000-0000-000077C50000}"/>
    <cellStyle name="Normal 43 2 3 2 4" xfId="50602" xr:uid="{00000000-0005-0000-0000-000078C50000}"/>
    <cellStyle name="Normal 43 2 3 2_Essbase BS Tax Accounts EOY" xfId="50603" xr:uid="{00000000-0005-0000-0000-000079C50000}"/>
    <cellStyle name="Normal 43 2 3 3" xfId="50604" xr:uid="{00000000-0005-0000-0000-00007AC50000}"/>
    <cellStyle name="Normal 43 2 3 3 2" xfId="50605" xr:uid="{00000000-0005-0000-0000-00007BC50000}"/>
    <cellStyle name="Normal 43 2 3 3 3" xfId="50606" xr:uid="{00000000-0005-0000-0000-00007CC50000}"/>
    <cellStyle name="Normal 43 2 3 3_Essbase BS Tax Accounts EOY" xfId="50607" xr:uid="{00000000-0005-0000-0000-00007DC50000}"/>
    <cellStyle name="Normal 43 2 3 4" xfId="50608" xr:uid="{00000000-0005-0000-0000-00007EC50000}"/>
    <cellStyle name="Normal 43 2 3 5" xfId="50609" xr:uid="{00000000-0005-0000-0000-00007FC50000}"/>
    <cellStyle name="Normal 43 2 3_Essbase BS Tax Accounts EOY" xfId="50610" xr:uid="{00000000-0005-0000-0000-000080C50000}"/>
    <cellStyle name="Normal 43 2 4" xfId="50611" xr:uid="{00000000-0005-0000-0000-000081C50000}"/>
    <cellStyle name="Normal 43 2 4 2" xfId="50612" xr:uid="{00000000-0005-0000-0000-000082C50000}"/>
    <cellStyle name="Normal 43 2 4 2 2" xfId="50613" xr:uid="{00000000-0005-0000-0000-000083C50000}"/>
    <cellStyle name="Normal 43 2 4 2 3" xfId="50614" xr:uid="{00000000-0005-0000-0000-000084C50000}"/>
    <cellStyle name="Normal 43 2 4 2_Essbase BS Tax Accounts EOY" xfId="50615" xr:uid="{00000000-0005-0000-0000-000085C50000}"/>
    <cellStyle name="Normal 43 2 4 3" xfId="50616" xr:uid="{00000000-0005-0000-0000-000086C50000}"/>
    <cellStyle name="Normal 43 2 4 4" xfId="50617" xr:uid="{00000000-0005-0000-0000-000087C50000}"/>
    <cellStyle name="Normal 43 2 4_Essbase BS Tax Accounts EOY" xfId="50618" xr:uid="{00000000-0005-0000-0000-000088C50000}"/>
    <cellStyle name="Normal 43 2 5" xfId="50619" xr:uid="{00000000-0005-0000-0000-000089C50000}"/>
    <cellStyle name="Normal 43 2 5 2" xfId="50620" xr:uid="{00000000-0005-0000-0000-00008AC50000}"/>
    <cellStyle name="Normal 43 2 5 2 2" xfId="50621" xr:uid="{00000000-0005-0000-0000-00008BC50000}"/>
    <cellStyle name="Normal 43 2 5 2 3" xfId="50622" xr:uid="{00000000-0005-0000-0000-00008CC50000}"/>
    <cellStyle name="Normal 43 2 5 2_Essbase BS Tax Accounts EOY" xfId="50623" xr:uid="{00000000-0005-0000-0000-00008DC50000}"/>
    <cellStyle name="Normal 43 2 5 3" xfId="50624" xr:uid="{00000000-0005-0000-0000-00008EC50000}"/>
    <cellStyle name="Normal 43 2 5 4" xfId="50625" xr:uid="{00000000-0005-0000-0000-00008FC50000}"/>
    <cellStyle name="Normal 43 2 5_Essbase BS Tax Accounts EOY" xfId="50626" xr:uid="{00000000-0005-0000-0000-000090C50000}"/>
    <cellStyle name="Normal 43 2 6" xfId="50627" xr:uid="{00000000-0005-0000-0000-000091C50000}"/>
    <cellStyle name="Normal 43 2 6 2" xfId="50628" xr:uid="{00000000-0005-0000-0000-000092C50000}"/>
    <cellStyle name="Normal 43 2 6 2 2" xfId="50629" xr:uid="{00000000-0005-0000-0000-000093C50000}"/>
    <cellStyle name="Normal 43 2 6 2 3" xfId="50630" xr:uid="{00000000-0005-0000-0000-000094C50000}"/>
    <cellStyle name="Normal 43 2 6 2_Essbase BS Tax Accounts EOY" xfId="50631" xr:uid="{00000000-0005-0000-0000-000095C50000}"/>
    <cellStyle name="Normal 43 2 6 3" xfId="50632" xr:uid="{00000000-0005-0000-0000-000096C50000}"/>
    <cellStyle name="Normal 43 2 6 4" xfId="50633" xr:uid="{00000000-0005-0000-0000-000097C50000}"/>
    <cellStyle name="Normal 43 2 6_Essbase BS Tax Accounts EOY" xfId="50634" xr:uid="{00000000-0005-0000-0000-000098C50000}"/>
    <cellStyle name="Normal 43 2 7" xfId="50635" xr:uid="{00000000-0005-0000-0000-000099C50000}"/>
    <cellStyle name="Normal 43 2 7 2" xfId="50636" xr:uid="{00000000-0005-0000-0000-00009AC50000}"/>
    <cellStyle name="Normal 43 2 7 2 2" xfId="50637" xr:uid="{00000000-0005-0000-0000-00009BC50000}"/>
    <cellStyle name="Normal 43 2 7 3" xfId="50638" xr:uid="{00000000-0005-0000-0000-00009CC50000}"/>
    <cellStyle name="Normal 43 2 7 4" xfId="50639" xr:uid="{00000000-0005-0000-0000-00009DC50000}"/>
    <cellStyle name="Normal 43 2 7_Essbase BS Tax Accounts EOY" xfId="50640" xr:uid="{00000000-0005-0000-0000-00009EC50000}"/>
    <cellStyle name="Normal 43 2 8" xfId="50641" xr:uid="{00000000-0005-0000-0000-00009FC50000}"/>
    <cellStyle name="Normal 43 2 8 2" xfId="50642" xr:uid="{00000000-0005-0000-0000-0000A0C50000}"/>
    <cellStyle name="Normal 43 2 8 2 2" xfId="50643" xr:uid="{00000000-0005-0000-0000-0000A1C50000}"/>
    <cellStyle name="Normal 43 2 8 3" xfId="50644" xr:uid="{00000000-0005-0000-0000-0000A2C50000}"/>
    <cellStyle name="Normal 43 2 8 4" xfId="50645" xr:uid="{00000000-0005-0000-0000-0000A3C50000}"/>
    <cellStyle name="Normal 43 2 8_Essbase BS Tax Accounts EOY" xfId="50646" xr:uid="{00000000-0005-0000-0000-0000A4C50000}"/>
    <cellStyle name="Normal 43 2 9" xfId="50647" xr:uid="{00000000-0005-0000-0000-0000A5C50000}"/>
    <cellStyle name="Normal 43 2 9 2" xfId="50648" xr:uid="{00000000-0005-0000-0000-0000A6C50000}"/>
    <cellStyle name="Normal 43 2 9 2 2" xfId="50649" xr:uid="{00000000-0005-0000-0000-0000A7C50000}"/>
    <cellStyle name="Normal 43 2 9 3" xfId="50650" xr:uid="{00000000-0005-0000-0000-0000A8C50000}"/>
    <cellStyle name="Normal 43 2 9 4" xfId="50651" xr:uid="{00000000-0005-0000-0000-0000A9C50000}"/>
    <cellStyle name="Normal 43 2 9_Essbase BS Tax Accounts EOY" xfId="50652" xr:uid="{00000000-0005-0000-0000-0000AAC50000}"/>
    <cellStyle name="Normal 43 2_Basis Info" xfId="50653" xr:uid="{00000000-0005-0000-0000-0000ABC50000}"/>
    <cellStyle name="Normal 43 3" xfId="50654" xr:uid="{00000000-0005-0000-0000-0000ACC50000}"/>
    <cellStyle name="Normal 43 3 2" xfId="50655" xr:uid="{00000000-0005-0000-0000-0000ADC50000}"/>
    <cellStyle name="Normal 43 3 2 2" xfId="50656" xr:uid="{00000000-0005-0000-0000-0000AEC50000}"/>
    <cellStyle name="Normal 43 3 2 2 2" xfId="50657" xr:uid="{00000000-0005-0000-0000-0000AFC50000}"/>
    <cellStyle name="Normal 43 3 2 2 3" xfId="50658" xr:uid="{00000000-0005-0000-0000-0000B0C50000}"/>
    <cellStyle name="Normal 43 3 2 2_Essbase BS Tax Accounts EOY" xfId="50659" xr:uid="{00000000-0005-0000-0000-0000B1C50000}"/>
    <cellStyle name="Normal 43 3 2 3" xfId="50660" xr:uid="{00000000-0005-0000-0000-0000B2C50000}"/>
    <cellStyle name="Normal 43 3 2 3 2" xfId="50661" xr:uid="{00000000-0005-0000-0000-0000B3C50000}"/>
    <cellStyle name="Normal 43 3 2 4" xfId="50662" xr:uid="{00000000-0005-0000-0000-0000B4C50000}"/>
    <cellStyle name="Normal 43 3 2 5" xfId="50663" xr:uid="{00000000-0005-0000-0000-0000B5C50000}"/>
    <cellStyle name="Normal 43 3 2 6" xfId="50664" xr:uid="{00000000-0005-0000-0000-0000B6C50000}"/>
    <cellStyle name="Normal 43 3 2_Essbase BS Tax Accounts EOY" xfId="50665" xr:uid="{00000000-0005-0000-0000-0000B7C50000}"/>
    <cellStyle name="Normal 43 3 3" xfId="50666" xr:uid="{00000000-0005-0000-0000-0000B8C50000}"/>
    <cellStyle name="Normal 43 3 3 2" xfId="50667" xr:uid="{00000000-0005-0000-0000-0000B9C50000}"/>
    <cellStyle name="Normal 43 3 3 2 2" xfId="50668" xr:uid="{00000000-0005-0000-0000-0000BAC50000}"/>
    <cellStyle name="Normal 43 3 3 3" xfId="50669" xr:uid="{00000000-0005-0000-0000-0000BBC50000}"/>
    <cellStyle name="Normal 43 3 3 4" xfId="50670" xr:uid="{00000000-0005-0000-0000-0000BCC50000}"/>
    <cellStyle name="Normal 43 3 3_Essbase BS Tax Accounts EOY" xfId="50671" xr:uid="{00000000-0005-0000-0000-0000BDC50000}"/>
    <cellStyle name="Normal 43 3 4" xfId="50672" xr:uid="{00000000-0005-0000-0000-0000BEC50000}"/>
    <cellStyle name="Normal 43 3 4 2" xfId="50673" xr:uid="{00000000-0005-0000-0000-0000BFC50000}"/>
    <cellStyle name="Normal 43 3 4 3" xfId="50674" xr:uid="{00000000-0005-0000-0000-0000C0C50000}"/>
    <cellStyle name="Normal 43 3 4_Essbase BS Tax Accounts EOY" xfId="50675" xr:uid="{00000000-0005-0000-0000-0000C1C50000}"/>
    <cellStyle name="Normal 43 3 5" xfId="50676" xr:uid="{00000000-0005-0000-0000-0000C2C50000}"/>
    <cellStyle name="Normal 43 3 5 2" xfId="50677" xr:uid="{00000000-0005-0000-0000-0000C3C50000}"/>
    <cellStyle name="Normal 43 3 6" xfId="50678" xr:uid="{00000000-0005-0000-0000-0000C4C50000}"/>
    <cellStyle name="Normal 43 3 7" xfId="50679" xr:uid="{00000000-0005-0000-0000-0000C5C50000}"/>
    <cellStyle name="Normal 43 3 8" xfId="50680" xr:uid="{00000000-0005-0000-0000-0000C6C50000}"/>
    <cellStyle name="Normal 43 3 9" xfId="50681" xr:uid="{00000000-0005-0000-0000-0000C7C50000}"/>
    <cellStyle name="Normal 43 3_Essbase BS Tax Accounts EOY" xfId="50682" xr:uid="{00000000-0005-0000-0000-0000C8C50000}"/>
    <cellStyle name="Normal 43 4" xfId="50683" xr:uid="{00000000-0005-0000-0000-0000C9C50000}"/>
    <cellStyle name="Normal 43 4 2" xfId="50684" xr:uid="{00000000-0005-0000-0000-0000CAC50000}"/>
    <cellStyle name="Normal 43 4 2 2" xfId="50685" xr:uid="{00000000-0005-0000-0000-0000CBC50000}"/>
    <cellStyle name="Normal 43 4 2 2 2" xfId="50686" xr:uid="{00000000-0005-0000-0000-0000CCC50000}"/>
    <cellStyle name="Normal 43 4 2 2 3" xfId="50687" xr:uid="{00000000-0005-0000-0000-0000CDC50000}"/>
    <cellStyle name="Normal 43 4 2 2_Essbase BS Tax Accounts EOY" xfId="50688" xr:uid="{00000000-0005-0000-0000-0000CEC50000}"/>
    <cellStyle name="Normal 43 4 2 3" xfId="50689" xr:uid="{00000000-0005-0000-0000-0000CFC50000}"/>
    <cellStyle name="Normal 43 4 2 4" xfId="50690" xr:uid="{00000000-0005-0000-0000-0000D0C50000}"/>
    <cellStyle name="Normal 43 4 2_Essbase BS Tax Accounts EOY" xfId="50691" xr:uid="{00000000-0005-0000-0000-0000D1C50000}"/>
    <cellStyle name="Normal 43 4 3" xfId="50692" xr:uid="{00000000-0005-0000-0000-0000D2C50000}"/>
    <cellStyle name="Normal 43 4 3 2" xfId="50693" xr:uid="{00000000-0005-0000-0000-0000D3C50000}"/>
    <cellStyle name="Normal 43 4 3 3" xfId="50694" xr:uid="{00000000-0005-0000-0000-0000D4C50000}"/>
    <cellStyle name="Normal 43 4 3_Essbase BS Tax Accounts EOY" xfId="50695" xr:uid="{00000000-0005-0000-0000-0000D5C50000}"/>
    <cellStyle name="Normal 43 4 4" xfId="50696" xr:uid="{00000000-0005-0000-0000-0000D6C50000}"/>
    <cellStyle name="Normal 43 4 5" xfId="50697" xr:uid="{00000000-0005-0000-0000-0000D7C50000}"/>
    <cellStyle name="Normal 43 4 6" xfId="50698" xr:uid="{00000000-0005-0000-0000-0000D8C50000}"/>
    <cellStyle name="Normal 43 4_Essbase BS Tax Accounts EOY" xfId="50699" xr:uid="{00000000-0005-0000-0000-0000D9C50000}"/>
    <cellStyle name="Normal 43 5" xfId="50700" xr:uid="{00000000-0005-0000-0000-0000DAC50000}"/>
    <cellStyle name="Normal 43 5 2" xfId="50701" xr:uid="{00000000-0005-0000-0000-0000DBC50000}"/>
    <cellStyle name="Normal 43 5 2 2" xfId="50702" xr:uid="{00000000-0005-0000-0000-0000DCC50000}"/>
    <cellStyle name="Normal 43 5 2 3" xfId="50703" xr:uid="{00000000-0005-0000-0000-0000DDC50000}"/>
    <cellStyle name="Normal 43 5 2_Essbase BS Tax Accounts EOY" xfId="50704" xr:uid="{00000000-0005-0000-0000-0000DEC50000}"/>
    <cellStyle name="Normal 43 5 3" xfId="50705" xr:uid="{00000000-0005-0000-0000-0000DFC50000}"/>
    <cellStyle name="Normal 43 5 4" xfId="50706" xr:uid="{00000000-0005-0000-0000-0000E0C50000}"/>
    <cellStyle name="Normal 43 5_Essbase BS Tax Accounts EOY" xfId="50707" xr:uid="{00000000-0005-0000-0000-0000E1C50000}"/>
    <cellStyle name="Normal 43 6" xfId="50708" xr:uid="{00000000-0005-0000-0000-0000E2C50000}"/>
    <cellStyle name="Normal 43 6 2" xfId="50709" xr:uid="{00000000-0005-0000-0000-0000E3C50000}"/>
    <cellStyle name="Normal 43 6 2 2" xfId="50710" xr:uid="{00000000-0005-0000-0000-0000E4C50000}"/>
    <cellStyle name="Normal 43 6 2 3" xfId="50711" xr:uid="{00000000-0005-0000-0000-0000E5C50000}"/>
    <cellStyle name="Normal 43 6 2_Essbase BS Tax Accounts EOY" xfId="50712" xr:uid="{00000000-0005-0000-0000-0000E6C50000}"/>
    <cellStyle name="Normal 43 6 3" xfId="50713" xr:uid="{00000000-0005-0000-0000-0000E7C50000}"/>
    <cellStyle name="Normal 43 6 4" xfId="50714" xr:uid="{00000000-0005-0000-0000-0000E8C50000}"/>
    <cellStyle name="Normal 43 6_Essbase BS Tax Accounts EOY" xfId="50715" xr:uid="{00000000-0005-0000-0000-0000E9C50000}"/>
    <cellStyle name="Normal 43 7" xfId="50716" xr:uid="{00000000-0005-0000-0000-0000EAC50000}"/>
    <cellStyle name="Normal 43 7 2" xfId="50717" xr:uid="{00000000-0005-0000-0000-0000EBC50000}"/>
    <cellStyle name="Normal 43 7 2 2" xfId="50718" xr:uid="{00000000-0005-0000-0000-0000ECC50000}"/>
    <cellStyle name="Normal 43 7 2 3" xfId="50719" xr:uid="{00000000-0005-0000-0000-0000EDC50000}"/>
    <cellStyle name="Normal 43 7 2_Essbase BS Tax Accounts EOY" xfId="50720" xr:uid="{00000000-0005-0000-0000-0000EEC50000}"/>
    <cellStyle name="Normal 43 7 3" xfId="50721" xr:uid="{00000000-0005-0000-0000-0000EFC50000}"/>
    <cellStyle name="Normal 43 7 4" xfId="50722" xr:uid="{00000000-0005-0000-0000-0000F0C50000}"/>
    <cellStyle name="Normal 43 7_Essbase BS Tax Accounts EOY" xfId="50723" xr:uid="{00000000-0005-0000-0000-0000F1C50000}"/>
    <cellStyle name="Normal 43 8" xfId="50724" xr:uid="{00000000-0005-0000-0000-0000F2C50000}"/>
    <cellStyle name="Normal 43 8 2" xfId="50725" xr:uid="{00000000-0005-0000-0000-0000F3C50000}"/>
    <cellStyle name="Normal 43 8 2 2" xfId="50726" xr:uid="{00000000-0005-0000-0000-0000F4C50000}"/>
    <cellStyle name="Normal 43 8 3" xfId="50727" xr:uid="{00000000-0005-0000-0000-0000F5C50000}"/>
    <cellStyle name="Normal 43 8 4" xfId="50728" xr:uid="{00000000-0005-0000-0000-0000F6C50000}"/>
    <cellStyle name="Normal 43 8_Essbase BS Tax Accounts EOY" xfId="50729" xr:uid="{00000000-0005-0000-0000-0000F7C50000}"/>
    <cellStyle name="Normal 43 9" xfId="50730" xr:uid="{00000000-0005-0000-0000-0000F8C50000}"/>
    <cellStyle name="Normal 43 9 2" xfId="50731" xr:uid="{00000000-0005-0000-0000-0000F9C50000}"/>
    <cellStyle name="Normal 43 9 2 2" xfId="50732" xr:uid="{00000000-0005-0000-0000-0000FAC50000}"/>
    <cellStyle name="Normal 43 9 3" xfId="50733" xr:uid="{00000000-0005-0000-0000-0000FBC50000}"/>
    <cellStyle name="Normal 43 9 4" xfId="50734" xr:uid="{00000000-0005-0000-0000-0000FCC50000}"/>
    <cellStyle name="Normal 43 9_Essbase BS Tax Accounts EOY" xfId="50735" xr:uid="{00000000-0005-0000-0000-0000FDC50000}"/>
    <cellStyle name="Normal 43_Basis Detail" xfId="50736" xr:uid="{00000000-0005-0000-0000-0000FEC50000}"/>
    <cellStyle name="Normal 44" xfId="260" xr:uid="{00000000-0005-0000-0000-0000FFC50000}"/>
    <cellStyle name="Normal 44 10" xfId="50737" xr:uid="{00000000-0005-0000-0000-000000C60000}"/>
    <cellStyle name="Normal 44 10 2" xfId="50738" xr:uid="{00000000-0005-0000-0000-000001C60000}"/>
    <cellStyle name="Normal 44 10 2 2" xfId="50739" xr:uid="{00000000-0005-0000-0000-000002C60000}"/>
    <cellStyle name="Normal 44 10 3" xfId="50740" xr:uid="{00000000-0005-0000-0000-000003C60000}"/>
    <cellStyle name="Normal 44 10 4" xfId="50741" xr:uid="{00000000-0005-0000-0000-000004C60000}"/>
    <cellStyle name="Normal 44 10_Essbase BS Tax Accounts EOY" xfId="50742" xr:uid="{00000000-0005-0000-0000-000005C60000}"/>
    <cellStyle name="Normal 44 11" xfId="50743" xr:uid="{00000000-0005-0000-0000-000006C60000}"/>
    <cellStyle name="Normal 44 11 2" xfId="50744" xr:uid="{00000000-0005-0000-0000-000007C60000}"/>
    <cellStyle name="Normal 44 11 2 2" xfId="50745" xr:uid="{00000000-0005-0000-0000-000008C60000}"/>
    <cellStyle name="Normal 44 11 3" xfId="50746" xr:uid="{00000000-0005-0000-0000-000009C60000}"/>
    <cellStyle name="Normal 44 11 4" xfId="50747" xr:uid="{00000000-0005-0000-0000-00000AC60000}"/>
    <cellStyle name="Normal 44 11_Essbase BS Tax Accounts EOY" xfId="50748" xr:uid="{00000000-0005-0000-0000-00000BC60000}"/>
    <cellStyle name="Normal 44 12" xfId="50749" xr:uid="{00000000-0005-0000-0000-00000CC60000}"/>
    <cellStyle name="Normal 44 12 2" xfId="50750" xr:uid="{00000000-0005-0000-0000-00000DC60000}"/>
    <cellStyle name="Normal 44 13" xfId="50751" xr:uid="{00000000-0005-0000-0000-00000EC60000}"/>
    <cellStyle name="Normal 44 13 2" xfId="50752" xr:uid="{00000000-0005-0000-0000-00000FC60000}"/>
    <cellStyle name="Normal 44 14" xfId="50753" xr:uid="{00000000-0005-0000-0000-000010C60000}"/>
    <cellStyle name="Normal 44 15" xfId="50754" xr:uid="{00000000-0005-0000-0000-000011C60000}"/>
    <cellStyle name="Normal 44 16" xfId="50755" xr:uid="{00000000-0005-0000-0000-000012C60000}"/>
    <cellStyle name="Normal 44 17" xfId="50756" xr:uid="{00000000-0005-0000-0000-000013C60000}"/>
    <cellStyle name="Normal 44 18" xfId="50757" xr:uid="{00000000-0005-0000-0000-000014C60000}"/>
    <cellStyle name="Normal 44 2" xfId="50758" xr:uid="{00000000-0005-0000-0000-000015C60000}"/>
    <cellStyle name="Normal 44 2 10" xfId="50759" xr:uid="{00000000-0005-0000-0000-000016C60000}"/>
    <cellStyle name="Normal 44 2 10 2" xfId="50760" xr:uid="{00000000-0005-0000-0000-000017C60000}"/>
    <cellStyle name="Normal 44 2 10 2 2" xfId="50761" xr:uid="{00000000-0005-0000-0000-000018C60000}"/>
    <cellStyle name="Normal 44 2 10 3" xfId="50762" xr:uid="{00000000-0005-0000-0000-000019C60000}"/>
    <cellStyle name="Normal 44 2 10 4" xfId="50763" xr:uid="{00000000-0005-0000-0000-00001AC60000}"/>
    <cellStyle name="Normal 44 2 10_Essbase BS Tax Accounts EOY" xfId="50764" xr:uid="{00000000-0005-0000-0000-00001BC60000}"/>
    <cellStyle name="Normal 44 2 11" xfId="50765" xr:uid="{00000000-0005-0000-0000-00001CC60000}"/>
    <cellStyle name="Normal 44 2 11 2" xfId="50766" xr:uid="{00000000-0005-0000-0000-00001DC60000}"/>
    <cellStyle name="Normal 44 2 11 3" xfId="50767" xr:uid="{00000000-0005-0000-0000-00001EC60000}"/>
    <cellStyle name="Normal 44 2 11_Essbase BS Tax Accounts EOY" xfId="50768" xr:uid="{00000000-0005-0000-0000-00001FC60000}"/>
    <cellStyle name="Normal 44 2 12" xfId="50769" xr:uid="{00000000-0005-0000-0000-000020C60000}"/>
    <cellStyle name="Normal 44 2 12 2" xfId="50770" xr:uid="{00000000-0005-0000-0000-000021C60000}"/>
    <cellStyle name="Normal 44 2 13" xfId="50771" xr:uid="{00000000-0005-0000-0000-000022C60000}"/>
    <cellStyle name="Normal 44 2 14" xfId="50772" xr:uid="{00000000-0005-0000-0000-000023C60000}"/>
    <cellStyle name="Normal 44 2 15" xfId="50773" xr:uid="{00000000-0005-0000-0000-000024C60000}"/>
    <cellStyle name="Normal 44 2 16" xfId="50774" xr:uid="{00000000-0005-0000-0000-000025C60000}"/>
    <cellStyle name="Normal 44 2 17" xfId="50775" xr:uid="{00000000-0005-0000-0000-000026C60000}"/>
    <cellStyle name="Normal 44 2 2" xfId="50776" xr:uid="{00000000-0005-0000-0000-000027C60000}"/>
    <cellStyle name="Normal 44 2 2 2" xfId="50777" xr:uid="{00000000-0005-0000-0000-000028C60000}"/>
    <cellStyle name="Normal 44 2 2 2 2" xfId="50778" xr:uid="{00000000-0005-0000-0000-000029C60000}"/>
    <cellStyle name="Normal 44 2 2 2 2 2" xfId="50779" xr:uid="{00000000-0005-0000-0000-00002AC60000}"/>
    <cellStyle name="Normal 44 2 2 2 2 3" xfId="50780" xr:uid="{00000000-0005-0000-0000-00002BC60000}"/>
    <cellStyle name="Normal 44 2 2 2 2_Essbase BS Tax Accounts EOY" xfId="50781" xr:uid="{00000000-0005-0000-0000-00002CC60000}"/>
    <cellStyle name="Normal 44 2 2 2 3" xfId="50782" xr:uid="{00000000-0005-0000-0000-00002DC60000}"/>
    <cellStyle name="Normal 44 2 2 2 3 2" xfId="50783" xr:uid="{00000000-0005-0000-0000-00002EC60000}"/>
    <cellStyle name="Normal 44 2 2 2 4" xfId="50784" xr:uid="{00000000-0005-0000-0000-00002FC60000}"/>
    <cellStyle name="Normal 44 2 2 2 5" xfId="50785" xr:uid="{00000000-0005-0000-0000-000030C60000}"/>
    <cellStyle name="Normal 44 2 2 2_Essbase BS Tax Accounts EOY" xfId="50786" xr:uid="{00000000-0005-0000-0000-000031C60000}"/>
    <cellStyle name="Normal 44 2 2 3" xfId="50787" xr:uid="{00000000-0005-0000-0000-000032C60000}"/>
    <cellStyle name="Normal 44 2 2 3 2" xfId="50788" xr:uid="{00000000-0005-0000-0000-000033C60000}"/>
    <cellStyle name="Normal 44 2 2 3 2 2" xfId="50789" xr:uid="{00000000-0005-0000-0000-000034C60000}"/>
    <cellStyle name="Normal 44 2 2 3 3" xfId="50790" xr:uid="{00000000-0005-0000-0000-000035C60000}"/>
    <cellStyle name="Normal 44 2 2 3 4" xfId="50791" xr:uid="{00000000-0005-0000-0000-000036C60000}"/>
    <cellStyle name="Normal 44 2 2 3_Essbase BS Tax Accounts EOY" xfId="50792" xr:uid="{00000000-0005-0000-0000-000037C60000}"/>
    <cellStyle name="Normal 44 2 2 4" xfId="50793" xr:uid="{00000000-0005-0000-0000-000038C60000}"/>
    <cellStyle name="Normal 44 2 2 4 2" xfId="50794" xr:uid="{00000000-0005-0000-0000-000039C60000}"/>
    <cellStyle name="Normal 44 2 2 5" xfId="50795" xr:uid="{00000000-0005-0000-0000-00003AC60000}"/>
    <cellStyle name="Normal 44 2 2 5 2" xfId="50796" xr:uid="{00000000-0005-0000-0000-00003BC60000}"/>
    <cellStyle name="Normal 44 2 2 6" xfId="50797" xr:uid="{00000000-0005-0000-0000-00003CC60000}"/>
    <cellStyle name="Normal 44 2 2 7" xfId="50798" xr:uid="{00000000-0005-0000-0000-00003DC60000}"/>
    <cellStyle name="Normal 44 2 2 8" xfId="50799" xr:uid="{00000000-0005-0000-0000-00003EC60000}"/>
    <cellStyle name="Normal 44 2 2_Essbase BS Tax Accounts EOY" xfId="50800" xr:uid="{00000000-0005-0000-0000-00003FC60000}"/>
    <cellStyle name="Normal 44 2 3" xfId="50801" xr:uid="{00000000-0005-0000-0000-000040C60000}"/>
    <cellStyle name="Normal 44 2 3 2" xfId="50802" xr:uid="{00000000-0005-0000-0000-000041C60000}"/>
    <cellStyle name="Normal 44 2 3 2 2" xfId="50803" xr:uid="{00000000-0005-0000-0000-000042C60000}"/>
    <cellStyle name="Normal 44 2 3 2 2 2" xfId="50804" xr:uid="{00000000-0005-0000-0000-000043C60000}"/>
    <cellStyle name="Normal 44 2 3 2 2 3" xfId="50805" xr:uid="{00000000-0005-0000-0000-000044C60000}"/>
    <cellStyle name="Normal 44 2 3 2 2_Essbase BS Tax Accounts EOY" xfId="50806" xr:uid="{00000000-0005-0000-0000-000045C60000}"/>
    <cellStyle name="Normal 44 2 3 2 3" xfId="50807" xr:uid="{00000000-0005-0000-0000-000046C60000}"/>
    <cellStyle name="Normal 44 2 3 2 4" xfId="50808" xr:uid="{00000000-0005-0000-0000-000047C60000}"/>
    <cellStyle name="Normal 44 2 3 2_Essbase BS Tax Accounts EOY" xfId="50809" xr:uid="{00000000-0005-0000-0000-000048C60000}"/>
    <cellStyle name="Normal 44 2 3 3" xfId="50810" xr:uid="{00000000-0005-0000-0000-000049C60000}"/>
    <cellStyle name="Normal 44 2 3 3 2" xfId="50811" xr:uid="{00000000-0005-0000-0000-00004AC60000}"/>
    <cellStyle name="Normal 44 2 3 3 3" xfId="50812" xr:uid="{00000000-0005-0000-0000-00004BC60000}"/>
    <cellStyle name="Normal 44 2 3 3_Essbase BS Tax Accounts EOY" xfId="50813" xr:uid="{00000000-0005-0000-0000-00004CC60000}"/>
    <cellStyle name="Normal 44 2 3 4" xfId="50814" xr:uid="{00000000-0005-0000-0000-00004DC60000}"/>
    <cellStyle name="Normal 44 2 3 5" xfId="50815" xr:uid="{00000000-0005-0000-0000-00004EC60000}"/>
    <cellStyle name="Normal 44 2 3_Essbase BS Tax Accounts EOY" xfId="50816" xr:uid="{00000000-0005-0000-0000-00004FC60000}"/>
    <cellStyle name="Normal 44 2 4" xfId="50817" xr:uid="{00000000-0005-0000-0000-000050C60000}"/>
    <cellStyle name="Normal 44 2 4 2" xfId="50818" xr:uid="{00000000-0005-0000-0000-000051C60000}"/>
    <cellStyle name="Normal 44 2 4 2 2" xfId="50819" xr:uid="{00000000-0005-0000-0000-000052C60000}"/>
    <cellStyle name="Normal 44 2 4 2 3" xfId="50820" xr:uid="{00000000-0005-0000-0000-000053C60000}"/>
    <cellStyle name="Normal 44 2 4 2_Essbase BS Tax Accounts EOY" xfId="50821" xr:uid="{00000000-0005-0000-0000-000054C60000}"/>
    <cellStyle name="Normal 44 2 4 3" xfId="50822" xr:uid="{00000000-0005-0000-0000-000055C60000}"/>
    <cellStyle name="Normal 44 2 4 4" xfId="50823" xr:uid="{00000000-0005-0000-0000-000056C60000}"/>
    <cellStyle name="Normal 44 2 4_Essbase BS Tax Accounts EOY" xfId="50824" xr:uid="{00000000-0005-0000-0000-000057C60000}"/>
    <cellStyle name="Normal 44 2 5" xfId="50825" xr:uid="{00000000-0005-0000-0000-000058C60000}"/>
    <cellStyle name="Normal 44 2 5 2" xfId="50826" xr:uid="{00000000-0005-0000-0000-000059C60000}"/>
    <cellStyle name="Normal 44 2 5 2 2" xfId="50827" xr:uid="{00000000-0005-0000-0000-00005AC60000}"/>
    <cellStyle name="Normal 44 2 5 2 3" xfId="50828" xr:uid="{00000000-0005-0000-0000-00005BC60000}"/>
    <cellStyle name="Normal 44 2 5 2_Essbase BS Tax Accounts EOY" xfId="50829" xr:uid="{00000000-0005-0000-0000-00005CC60000}"/>
    <cellStyle name="Normal 44 2 5 3" xfId="50830" xr:uid="{00000000-0005-0000-0000-00005DC60000}"/>
    <cellStyle name="Normal 44 2 5 4" xfId="50831" xr:uid="{00000000-0005-0000-0000-00005EC60000}"/>
    <cellStyle name="Normal 44 2 5_Essbase BS Tax Accounts EOY" xfId="50832" xr:uid="{00000000-0005-0000-0000-00005FC60000}"/>
    <cellStyle name="Normal 44 2 6" xfId="50833" xr:uid="{00000000-0005-0000-0000-000060C60000}"/>
    <cellStyle name="Normal 44 2 6 2" xfId="50834" xr:uid="{00000000-0005-0000-0000-000061C60000}"/>
    <cellStyle name="Normal 44 2 6 2 2" xfId="50835" xr:uid="{00000000-0005-0000-0000-000062C60000}"/>
    <cellStyle name="Normal 44 2 6 2 3" xfId="50836" xr:uid="{00000000-0005-0000-0000-000063C60000}"/>
    <cellStyle name="Normal 44 2 6 2_Essbase BS Tax Accounts EOY" xfId="50837" xr:uid="{00000000-0005-0000-0000-000064C60000}"/>
    <cellStyle name="Normal 44 2 6 3" xfId="50838" xr:uid="{00000000-0005-0000-0000-000065C60000}"/>
    <cellStyle name="Normal 44 2 6 4" xfId="50839" xr:uid="{00000000-0005-0000-0000-000066C60000}"/>
    <cellStyle name="Normal 44 2 6_Essbase BS Tax Accounts EOY" xfId="50840" xr:uid="{00000000-0005-0000-0000-000067C60000}"/>
    <cellStyle name="Normal 44 2 7" xfId="50841" xr:uid="{00000000-0005-0000-0000-000068C60000}"/>
    <cellStyle name="Normal 44 2 7 2" xfId="50842" xr:uid="{00000000-0005-0000-0000-000069C60000}"/>
    <cellStyle name="Normal 44 2 7 2 2" xfId="50843" xr:uid="{00000000-0005-0000-0000-00006AC60000}"/>
    <cellStyle name="Normal 44 2 7 3" xfId="50844" xr:uid="{00000000-0005-0000-0000-00006BC60000}"/>
    <cellStyle name="Normal 44 2 7 4" xfId="50845" xr:uid="{00000000-0005-0000-0000-00006CC60000}"/>
    <cellStyle name="Normal 44 2 7_Essbase BS Tax Accounts EOY" xfId="50846" xr:uid="{00000000-0005-0000-0000-00006DC60000}"/>
    <cellStyle name="Normal 44 2 8" xfId="50847" xr:uid="{00000000-0005-0000-0000-00006EC60000}"/>
    <cellStyle name="Normal 44 2 8 2" xfId="50848" xr:uid="{00000000-0005-0000-0000-00006FC60000}"/>
    <cellStyle name="Normal 44 2 8 2 2" xfId="50849" xr:uid="{00000000-0005-0000-0000-000070C60000}"/>
    <cellStyle name="Normal 44 2 8 3" xfId="50850" xr:uid="{00000000-0005-0000-0000-000071C60000}"/>
    <cellStyle name="Normal 44 2 8 4" xfId="50851" xr:uid="{00000000-0005-0000-0000-000072C60000}"/>
    <cellStyle name="Normal 44 2 8_Essbase BS Tax Accounts EOY" xfId="50852" xr:uid="{00000000-0005-0000-0000-000073C60000}"/>
    <cellStyle name="Normal 44 2 9" xfId="50853" xr:uid="{00000000-0005-0000-0000-000074C60000}"/>
    <cellStyle name="Normal 44 2 9 2" xfId="50854" xr:uid="{00000000-0005-0000-0000-000075C60000}"/>
    <cellStyle name="Normal 44 2 9 2 2" xfId="50855" xr:uid="{00000000-0005-0000-0000-000076C60000}"/>
    <cellStyle name="Normal 44 2 9 3" xfId="50856" xr:uid="{00000000-0005-0000-0000-000077C60000}"/>
    <cellStyle name="Normal 44 2 9 4" xfId="50857" xr:uid="{00000000-0005-0000-0000-000078C60000}"/>
    <cellStyle name="Normal 44 2 9_Essbase BS Tax Accounts EOY" xfId="50858" xr:uid="{00000000-0005-0000-0000-000079C60000}"/>
    <cellStyle name="Normal 44 2_Basis Info" xfId="50859" xr:uid="{00000000-0005-0000-0000-00007AC60000}"/>
    <cellStyle name="Normal 44 3" xfId="50860" xr:uid="{00000000-0005-0000-0000-00007BC60000}"/>
    <cellStyle name="Normal 44 3 2" xfId="50861" xr:uid="{00000000-0005-0000-0000-00007CC60000}"/>
    <cellStyle name="Normal 44 3 2 2" xfId="50862" xr:uid="{00000000-0005-0000-0000-00007DC60000}"/>
    <cellStyle name="Normal 44 3 2 2 2" xfId="50863" xr:uid="{00000000-0005-0000-0000-00007EC60000}"/>
    <cellStyle name="Normal 44 3 2 2 3" xfId="50864" xr:uid="{00000000-0005-0000-0000-00007FC60000}"/>
    <cellStyle name="Normal 44 3 2 2_Essbase BS Tax Accounts EOY" xfId="50865" xr:uid="{00000000-0005-0000-0000-000080C60000}"/>
    <cellStyle name="Normal 44 3 2 3" xfId="50866" xr:uid="{00000000-0005-0000-0000-000081C60000}"/>
    <cellStyle name="Normal 44 3 2 3 2" xfId="50867" xr:uid="{00000000-0005-0000-0000-000082C60000}"/>
    <cellStyle name="Normal 44 3 2 4" xfId="50868" xr:uid="{00000000-0005-0000-0000-000083C60000}"/>
    <cellStyle name="Normal 44 3 2 5" xfId="50869" xr:uid="{00000000-0005-0000-0000-000084C60000}"/>
    <cellStyle name="Normal 44 3 2_Essbase BS Tax Accounts EOY" xfId="50870" xr:uid="{00000000-0005-0000-0000-000085C60000}"/>
    <cellStyle name="Normal 44 3 3" xfId="50871" xr:uid="{00000000-0005-0000-0000-000086C60000}"/>
    <cellStyle name="Normal 44 3 3 2" xfId="50872" xr:uid="{00000000-0005-0000-0000-000087C60000}"/>
    <cellStyle name="Normal 44 3 3 2 2" xfId="50873" xr:uid="{00000000-0005-0000-0000-000088C60000}"/>
    <cellStyle name="Normal 44 3 3 3" xfId="50874" xr:uid="{00000000-0005-0000-0000-000089C60000}"/>
    <cellStyle name="Normal 44 3 3 4" xfId="50875" xr:uid="{00000000-0005-0000-0000-00008AC60000}"/>
    <cellStyle name="Normal 44 3 3_Essbase BS Tax Accounts EOY" xfId="50876" xr:uid="{00000000-0005-0000-0000-00008BC60000}"/>
    <cellStyle name="Normal 44 3 4" xfId="50877" xr:uid="{00000000-0005-0000-0000-00008CC60000}"/>
    <cellStyle name="Normal 44 3 4 2" xfId="50878" xr:uid="{00000000-0005-0000-0000-00008DC60000}"/>
    <cellStyle name="Normal 44 3 4 3" xfId="50879" xr:uid="{00000000-0005-0000-0000-00008EC60000}"/>
    <cellStyle name="Normal 44 3 4_Essbase BS Tax Accounts EOY" xfId="50880" xr:uid="{00000000-0005-0000-0000-00008FC60000}"/>
    <cellStyle name="Normal 44 3 5" xfId="50881" xr:uid="{00000000-0005-0000-0000-000090C60000}"/>
    <cellStyle name="Normal 44 3 5 2" xfId="50882" xr:uid="{00000000-0005-0000-0000-000091C60000}"/>
    <cellStyle name="Normal 44 3 6" xfId="50883" xr:uid="{00000000-0005-0000-0000-000092C60000}"/>
    <cellStyle name="Normal 44 3 7" xfId="50884" xr:uid="{00000000-0005-0000-0000-000093C60000}"/>
    <cellStyle name="Normal 44 3 8" xfId="50885" xr:uid="{00000000-0005-0000-0000-000094C60000}"/>
    <cellStyle name="Normal 44 3_Essbase BS Tax Accounts EOY" xfId="50886" xr:uid="{00000000-0005-0000-0000-000095C60000}"/>
    <cellStyle name="Normal 44 4" xfId="50887" xr:uid="{00000000-0005-0000-0000-000096C60000}"/>
    <cellStyle name="Normal 44 4 2" xfId="50888" xr:uid="{00000000-0005-0000-0000-000097C60000}"/>
    <cellStyle name="Normal 44 4 2 2" xfId="50889" xr:uid="{00000000-0005-0000-0000-000098C60000}"/>
    <cellStyle name="Normal 44 4 2 2 2" xfId="50890" xr:uid="{00000000-0005-0000-0000-000099C60000}"/>
    <cellStyle name="Normal 44 4 2 2 3" xfId="50891" xr:uid="{00000000-0005-0000-0000-00009AC60000}"/>
    <cellStyle name="Normal 44 4 2 2_Essbase BS Tax Accounts EOY" xfId="50892" xr:uid="{00000000-0005-0000-0000-00009BC60000}"/>
    <cellStyle name="Normal 44 4 2 3" xfId="50893" xr:uid="{00000000-0005-0000-0000-00009CC60000}"/>
    <cellStyle name="Normal 44 4 2 4" xfId="50894" xr:uid="{00000000-0005-0000-0000-00009DC60000}"/>
    <cellStyle name="Normal 44 4 2_Essbase BS Tax Accounts EOY" xfId="50895" xr:uid="{00000000-0005-0000-0000-00009EC60000}"/>
    <cellStyle name="Normal 44 4 3" xfId="50896" xr:uid="{00000000-0005-0000-0000-00009FC60000}"/>
    <cellStyle name="Normal 44 4 3 2" xfId="50897" xr:uid="{00000000-0005-0000-0000-0000A0C60000}"/>
    <cellStyle name="Normal 44 4 3 3" xfId="50898" xr:uid="{00000000-0005-0000-0000-0000A1C60000}"/>
    <cellStyle name="Normal 44 4 3_Essbase BS Tax Accounts EOY" xfId="50899" xr:uid="{00000000-0005-0000-0000-0000A2C60000}"/>
    <cellStyle name="Normal 44 4 4" xfId="50900" xr:uid="{00000000-0005-0000-0000-0000A3C60000}"/>
    <cellStyle name="Normal 44 4 5" xfId="50901" xr:uid="{00000000-0005-0000-0000-0000A4C60000}"/>
    <cellStyle name="Normal 44 4_Essbase BS Tax Accounts EOY" xfId="50902" xr:uid="{00000000-0005-0000-0000-0000A5C60000}"/>
    <cellStyle name="Normal 44 5" xfId="50903" xr:uid="{00000000-0005-0000-0000-0000A6C60000}"/>
    <cellStyle name="Normal 44 5 2" xfId="50904" xr:uid="{00000000-0005-0000-0000-0000A7C60000}"/>
    <cellStyle name="Normal 44 5 2 2" xfId="50905" xr:uid="{00000000-0005-0000-0000-0000A8C60000}"/>
    <cellStyle name="Normal 44 5 2 3" xfId="50906" xr:uid="{00000000-0005-0000-0000-0000A9C60000}"/>
    <cellStyle name="Normal 44 5 2_Essbase BS Tax Accounts EOY" xfId="50907" xr:uid="{00000000-0005-0000-0000-0000AAC60000}"/>
    <cellStyle name="Normal 44 5 3" xfId="50908" xr:uid="{00000000-0005-0000-0000-0000ABC60000}"/>
    <cellStyle name="Normal 44 5 4" xfId="50909" xr:uid="{00000000-0005-0000-0000-0000ACC60000}"/>
    <cellStyle name="Normal 44 5_Essbase BS Tax Accounts EOY" xfId="50910" xr:uid="{00000000-0005-0000-0000-0000ADC60000}"/>
    <cellStyle name="Normal 44 6" xfId="50911" xr:uid="{00000000-0005-0000-0000-0000AEC60000}"/>
    <cellStyle name="Normal 44 6 2" xfId="50912" xr:uid="{00000000-0005-0000-0000-0000AFC60000}"/>
    <cellStyle name="Normal 44 6 2 2" xfId="50913" xr:uid="{00000000-0005-0000-0000-0000B0C60000}"/>
    <cellStyle name="Normal 44 6 2 3" xfId="50914" xr:uid="{00000000-0005-0000-0000-0000B1C60000}"/>
    <cellStyle name="Normal 44 6 2_Essbase BS Tax Accounts EOY" xfId="50915" xr:uid="{00000000-0005-0000-0000-0000B2C60000}"/>
    <cellStyle name="Normal 44 6 3" xfId="50916" xr:uid="{00000000-0005-0000-0000-0000B3C60000}"/>
    <cellStyle name="Normal 44 6 4" xfId="50917" xr:uid="{00000000-0005-0000-0000-0000B4C60000}"/>
    <cellStyle name="Normal 44 6_Essbase BS Tax Accounts EOY" xfId="50918" xr:uid="{00000000-0005-0000-0000-0000B5C60000}"/>
    <cellStyle name="Normal 44 7" xfId="50919" xr:uid="{00000000-0005-0000-0000-0000B6C60000}"/>
    <cellStyle name="Normal 44 7 2" xfId="50920" xr:uid="{00000000-0005-0000-0000-0000B7C60000}"/>
    <cellStyle name="Normal 44 7 2 2" xfId="50921" xr:uid="{00000000-0005-0000-0000-0000B8C60000}"/>
    <cellStyle name="Normal 44 7 2 3" xfId="50922" xr:uid="{00000000-0005-0000-0000-0000B9C60000}"/>
    <cellStyle name="Normal 44 7 2_Essbase BS Tax Accounts EOY" xfId="50923" xr:uid="{00000000-0005-0000-0000-0000BAC60000}"/>
    <cellStyle name="Normal 44 7 3" xfId="50924" xr:uid="{00000000-0005-0000-0000-0000BBC60000}"/>
    <cellStyle name="Normal 44 7 4" xfId="50925" xr:uid="{00000000-0005-0000-0000-0000BCC60000}"/>
    <cellStyle name="Normal 44 7_Essbase BS Tax Accounts EOY" xfId="50926" xr:uid="{00000000-0005-0000-0000-0000BDC60000}"/>
    <cellStyle name="Normal 44 8" xfId="50927" xr:uid="{00000000-0005-0000-0000-0000BEC60000}"/>
    <cellStyle name="Normal 44 8 2" xfId="50928" xr:uid="{00000000-0005-0000-0000-0000BFC60000}"/>
    <cellStyle name="Normal 44 8 2 2" xfId="50929" xr:uid="{00000000-0005-0000-0000-0000C0C60000}"/>
    <cellStyle name="Normal 44 8 3" xfId="50930" xr:uid="{00000000-0005-0000-0000-0000C1C60000}"/>
    <cellStyle name="Normal 44 8 4" xfId="50931" xr:uid="{00000000-0005-0000-0000-0000C2C60000}"/>
    <cellStyle name="Normal 44 8_Essbase BS Tax Accounts EOY" xfId="50932" xr:uid="{00000000-0005-0000-0000-0000C3C60000}"/>
    <cellStyle name="Normal 44 9" xfId="50933" xr:uid="{00000000-0005-0000-0000-0000C4C60000}"/>
    <cellStyle name="Normal 44 9 2" xfId="50934" xr:uid="{00000000-0005-0000-0000-0000C5C60000}"/>
    <cellStyle name="Normal 44 9 2 2" xfId="50935" xr:uid="{00000000-0005-0000-0000-0000C6C60000}"/>
    <cellStyle name="Normal 44 9 3" xfId="50936" xr:uid="{00000000-0005-0000-0000-0000C7C60000}"/>
    <cellStyle name="Normal 44 9 4" xfId="50937" xr:uid="{00000000-0005-0000-0000-0000C8C60000}"/>
    <cellStyle name="Normal 44 9_Essbase BS Tax Accounts EOY" xfId="50938" xr:uid="{00000000-0005-0000-0000-0000C9C60000}"/>
    <cellStyle name="Normal 44_Basis Detail" xfId="50939" xr:uid="{00000000-0005-0000-0000-0000CAC60000}"/>
    <cellStyle name="Normal 45" xfId="261" xr:uid="{00000000-0005-0000-0000-0000CBC60000}"/>
    <cellStyle name="Normal 45 10" xfId="50940" xr:uid="{00000000-0005-0000-0000-0000CCC60000}"/>
    <cellStyle name="Normal 45 11" xfId="50941" xr:uid="{00000000-0005-0000-0000-0000CDC60000}"/>
    <cellStyle name="Normal 45 12" xfId="50942" xr:uid="{00000000-0005-0000-0000-0000CEC60000}"/>
    <cellStyle name="Normal 45 2" xfId="50943" xr:uid="{00000000-0005-0000-0000-0000CFC60000}"/>
    <cellStyle name="Normal 45 2 2" xfId="50944" xr:uid="{00000000-0005-0000-0000-0000D0C60000}"/>
    <cellStyle name="Normal 45 2 2 2" xfId="50945" xr:uid="{00000000-0005-0000-0000-0000D1C60000}"/>
    <cellStyle name="Normal 45 2 2 2 2" xfId="50946" xr:uid="{00000000-0005-0000-0000-0000D2C60000}"/>
    <cellStyle name="Normal 45 2 2 2 2 2" xfId="50947" xr:uid="{00000000-0005-0000-0000-0000D3C60000}"/>
    <cellStyle name="Normal 45 2 2 2 2 3" xfId="50948" xr:uid="{00000000-0005-0000-0000-0000D4C60000}"/>
    <cellStyle name="Normal 45 2 2 2 2_Essbase BS Tax Accounts EOY" xfId="50949" xr:uid="{00000000-0005-0000-0000-0000D5C60000}"/>
    <cellStyle name="Normal 45 2 2 2 3" xfId="50950" xr:uid="{00000000-0005-0000-0000-0000D6C60000}"/>
    <cellStyle name="Normal 45 2 2 2 4" xfId="50951" xr:uid="{00000000-0005-0000-0000-0000D7C60000}"/>
    <cellStyle name="Normal 45 2 2 2 5" xfId="50952" xr:uid="{00000000-0005-0000-0000-0000D8C60000}"/>
    <cellStyle name="Normal 45 2 2 2_Essbase BS Tax Accounts EOY" xfId="50953" xr:uid="{00000000-0005-0000-0000-0000D9C60000}"/>
    <cellStyle name="Normal 45 2 2 3" xfId="50954" xr:uid="{00000000-0005-0000-0000-0000DAC60000}"/>
    <cellStyle name="Normal 45 2 2 3 2" xfId="50955" xr:uid="{00000000-0005-0000-0000-0000DBC60000}"/>
    <cellStyle name="Normal 45 2 2 3 3" xfId="50956" xr:uid="{00000000-0005-0000-0000-0000DCC60000}"/>
    <cellStyle name="Normal 45 2 2 3_Essbase BS Tax Accounts EOY" xfId="50957" xr:uid="{00000000-0005-0000-0000-0000DDC60000}"/>
    <cellStyle name="Normal 45 2 2 4" xfId="50958" xr:uid="{00000000-0005-0000-0000-0000DEC60000}"/>
    <cellStyle name="Normal 45 2 2 5" xfId="50959" xr:uid="{00000000-0005-0000-0000-0000DFC60000}"/>
    <cellStyle name="Normal 45 2 2 6" xfId="50960" xr:uid="{00000000-0005-0000-0000-0000E0C60000}"/>
    <cellStyle name="Normal 45 2 2_Essbase BS Tax Accounts EOY" xfId="50961" xr:uid="{00000000-0005-0000-0000-0000E1C60000}"/>
    <cellStyle name="Normal 45 2 3" xfId="50962" xr:uid="{00000000-0005-0000-0000-0000E2C60000}"/>
    <cellStyle name="Normal 45 2 3 2" xfId="50963" xr:uid="{00000000-0005-0000-0000-0000E3C60000}"/>
    <cellStyle name="Normal 45 2 3_Essbase BS Tax Accounts EOY" xfId="50964" xr:uid="{00000000-0005-0000-0000-0000E4C60000}"/>
    <cellStyle name="Normal 45 2 4" xfId="50965" xr:uid="{00000000-0005-0000-0000-0000E5C60000}"/>
    <cellStyle name="Normal 45 2 4 2" xfId="50966" xr:uid="{00000000-0005-0000-0000-0000E6C60000}"/>
    <cellStyle name="Normal 45 2 4 2 2" xfId="50967" xr:uid="{00000000-0005-0000-0000-0000E7C60000}"/>
    <cellStyle name="Normal 45 2 4 2 3" xfId="50968" xr:uid="{00000000-0005-0000-0000-0000E8C60000}"/>
    <cellStyle name="Normal 45 2 4 2_Essbase BS Tax Accounts EOY" xfId="50969" xr:uid="{00000000-0005-0000-0000-0000E9C60000}"/>
    <cellStyle name="Normal 45 2 4 3" xfId="50970" xr:uid="{00000000-0005-0000-0000-0000EAC60000}"/>
    <cellStyle name="Normal 45 2 4 4" xfId="50971" xr:uid="{00000000-0005-0000-0000-0000EBC60000}"/>
    <cellStyle name="Normal 45 2 4 5" xfId="50972" xr:uid="{00000000-0005-0000-0000-0000ECC60000}"/>
    <cellStyle name="Normal 45 2 4_Essbase BS Tax Accounts EOY" xfId="50973" xr:uid="{00000000-0005-0000-0000-0000EDC60000}"/>
    <cellStyle name="Normal 45 2 5" xfId="50974" xr:uid="{00000000-0005-0000-0000-0000EEC60000}"/>
    <cellStyle name="Normal 45 2 5 2" xfId="50975" xr:uid="{00000000-0005-0000-0000-0000EFC60000}"/>
    <cellStyle name="Normal 45 2 5 3" xfId="50976" xr:uid="{00000000-0005-0000-0000-0000F0C60000}"/>
    <cellStyle name="Normal 45 2 5_Essbase BS Tax Accounts EOY" xfId="50977" xr:uid="{00000000-0005-0000-0000-0000F1C60000}"/>
    <cellStyle name="Normal 45 2 6" xfId="50978" xr:uid="{00000000-0005-0000-0000-0000F2C60000}"/>
    <cellStyle name="Normal 45 2 7" xfId="50979" xr:uid="{00000000-0005-0000-0000-0000F3C60000}"/>
    <cellStyle name="Normal 45 2 7 2" xfId="50980" xr:uid="{00000000-0005-0000-0000-0000F4C60000}"/>
    <cellStyle name="Normal 45 2 7 3" xfId="50981" xr:uid="{00000000-0005-0000-0000-0000F5C60000}"/>
    <cellStyle name="Normal 45 2 7_Essbase BS Tax Accounts EOY" xfId="50982" xr:uid="{00000000-0005-0000-0000-0000F6C60000}"/>
    <cellStyle name="Normal 45 2 8" xfId="50983" xr:uid="{00000000-0005-0000-0000-0000F7C60000}"/>
    <cellStyle name="Normal 45 2 9" xfId="50984" xr:uid="{00000000-0005-0000-0000-0000F8C60000}"/>
    <cellStyle name="Normal 45 2_Basis Info" xfId="50985" xr:uid="{00000000-0005-0000-0000-0000F9C60000}"/>
    <cellStyle name="Normal 45 3" xfId="50986" xr:uid="{00000000-0005-0000-0000-0000FAC60000}"/>
    <cellStyle name="Normal 45 3 2" xfId="50987" xr:uid="{00000000-0005-0000-0000-0000FBC60000}"/>
    <cellStyle name="Normal 45 3 2 2" xfId="50988" xr:uid="{00000000-0005-0000-0000-0000FCC60000}"/>
    <cellStyle name="Normal 45 3 2 2 2" xfId="50989" xr:uid="{00000000-0005-0000-0000-0000FDC60000}"/>
    <cellStyle name="Normal 45 3 2 2 3" xfId="50990" xr:uid="{00000000-0005-0000-0000-0000FEC60000}"/>
    <cellStyle name="Normal 45 3 2 2_Essbase BS Tax Accounts EOY" xfId="50991" xr:uid="{00000000-0005-0000-0000-0000FFC60000}"/>
    <cellStyle name="Normal 45 3 2 3" xfId="50992" xr:uid="{00000000-0005-0000-0000-000000C70000}"/>
    <cellStyle name="Normal 45 3 2_Essbase BS Tax Accounts EOY" xfId="50993" xr:uid="{00000000-0005-0000-0000-000001C70000}"/>
    <cellStyle name="Normal 45 3 3" xfId="50994" xr:uid="{00000000-0005-0000-0000-000002C70000}"/>
    <cellStyle name="Normal 45 3 3 2" xfId="50995" xr:uid="{00000000-0005-0000-0000-000003C70000}"/>
    <cellStyle name="Normal 45 3 3 2 2" xfId="50996" xr:uid="{00000000-0005-0000-0000-000004C70000}"/>
    <cellStyle name="Normal 45 3 3 2 3" xfId="50997" xr:uid="{00000000-0005-0000-0000-000005C70000}"/>
    <cellStyle name="Normal 45 3 3 2_Essbase BS Tax Accounts EOY" xfId="50998" xr:uid="{00000000-0005-0000-0000-000006C70000}"/>
    <cellStyle name="Normal 45 3 3 3" xfId="50999" xr:uid="{00000000-0005-0000-0000-000007C70000}"/>
    <cellStyle name="Normal 45 3 3 4" xfId="51000" xr:uid="{00000000-0005-0000-0000-000008C70000}"/>
    <cellStyle name="Normal 45 3 3 5" xfId="51001" xr:uid="{00000000-0005-0000-0000-000009C70000}"/>
    <cellStyle name="Normal 45 3 3_Essbase BS Tax Accounts EOY" xfId="51002" xr:uid="{00000000-0005-0000-0000-00000AC70000}"/>
    <cellStyle name="Normal 45 3 4" xfId="51003" xr:uid="{00000000-0005-0000-0000-00000BC70000}"/>
    <cellStyle name="Normal 45 3 4 2" xfId="51004" xr:uid="{00000000-0005-0000-0000-00000CC70000}"/>
    <cellStyle name="Normal 45 3 4 3" xfId="51005" xr:uid="{00000000-0005-0000-0000-00000DC70000}"/>
    <cellStyle name="Normal 45 3 4_Essbase BS Tax Accounts EOY" xfId="51006" xr:uid="{00000000-0005-0000-0000-00000EC70000}"/>
    <cellStyle name="Normal 45 3 5" xfId="51007" xr:uid="{00000000-0005-0000-0000-00000FC70000}"/>
    <cellStyle name="Normal 45 3 5 2" xfId="51008" xr:uid="{00000000-0005-0000-0000-000010C70000}"/>
    <cellStyle name="Normal 45 3 5_Essbase BS Tax Accounts EOY" xfId="51009" xr:uid="{00000000-0005-0000-0000-000011C70000}"/>
    <cellStyle name="Normal 45 3 6" xfId="51010" xr:uid="{00000000-0005-0000-0000-000012C70000}"/>
    <cellStyle name="Normal 45 3 7" xfId="51011" xr:uid="{00000000-0005-0000-0000-000013C70000}"/>
    <cellStyle name="Normal 45 3 8" xfId="51012" xr:uid="{00000000-0005-0000-0000-000014C70000}"/>
    <cellStyle name="Normal 45 3_Essbase BS Tax Accounts EOY" xfId="51013" xr:uid="{00000000-0005-0000-0000-000015C70000}"/>
    <cellStyle name="Normal 45 4" xfId="51014" xr:uid="{00000000-0005-0000-0000-000016C70000}"/>
    <cellStyle name="Normal 45 4 2" xfId="51015" xr:uid="{00000000-0005-0000-0000-000017C70000}"/>
    <cellStyle name="Normal 45 4_Essbase BS Tax Accounts EOY" xfId="51016" xr:uid="{00000000-0005-0000-0000-000018C70000}"/>
    <cellStyle name="Normal 45 5" xfId="51017" xr:uid="{00000000-0005-0000-0000-000019C70000}"/>
    <cellStyle name="Normal 45 5 2" xfId="51018" xr:uid="{00000000-0005-0000-0000-00001AC70000}"/>
    <cellStyle name="Normal 45 5 2 2" xfId="51019" xr:uid="{00000000-0005-0000-0000-00001BC70000}"/>
    <cellStyle name="Normal 45 5 2 3" xfId="51020" xr:uid="{00000000-0005-0000-0000-00001CC70000}"/>
    <cellStyle name="Normal 45 5 2_Essbase BS Tax Accounts EOY" xfId="51021" xr:uid="{00000000-0005-0000-0000-00001DC70000}"/>
    <cellStyle name="Normal 45 5 3" xfId="51022" xr:uid="{00000000-0005-0000-0000-00001EC70000}"/>
    <cellStyle name="Normal 45 5 4" xfId="51023" xr:uid="{00000000-0005-0000-0000-00001FC70000}"/>
    <cellStyle name="Normal 45 5 5" xfId="51024" xr:uid="{00000000-0005-0000-0000-000020C70000}"/>
    <cellStyle name="Normal 45 5_Essbase BS Tax Accounts EOY" xfId="51025" xr:uid="{00000000-0005-0000-0000-000021C70000}"/>
    <cellStyle name="Normal 45 6" xfId="51026" xr:uid="{00000000-0005-0000-0000-000022C70000}"/>
    <cellStyle name="Normal 45 6 2" xfId="51027" xr:uid="{00000000-0005-0000-0000-000023C70000}"/>
    <cellStyle name="Normal 45 6 2 2" xfId="51028" xr:uid="{00000000-0005-0000-0000-000024C70000}"/>
    <cellStyle name="Normal 45 6 2_Essbase BS Tax Accounts EOY" xfId="51029" xr:uid="{00000000-0005-0000-0000-000025C70000}"/>
    <cellStyle name="Normal 45 6 3" xfId="51030" xr:uid="{00000000-0005-0000-0000-000026C70000}"/>
    <cellStyle name="Normal 45 6 4" xfId="51031" xr:uid="{00000000-0005-0000-0000-000027C70000}"/>
    <cellStyle name="Normal 45 6 5" xfId="51032" xr:uid="{00000000-0005-0000-0000-000028C70000}"/>
    <cellStyle name="Normal 45 6_Essbase BS Tax Accounts EOY" xfId="51033" xr:uid="{00000000-0005-0000-0000-000029C70000}"/>
    <cellStyle name="Normal 45 7" xfId="51034" xr:uid="{00000000-0005-0000-0000-00002AC70000}"/>
    <cellStyle name="Normal 45 8" xfId="51035" xr:uid="{00000000-0005-0000-0000-00002BC70000}"/>
    <cellStyle name="Normal 45 9" xfId="51036" xr:uid="{00000000-0005-0000-0000-00002CC70000}"/>
    <cellStyle name="Normal 45_Basis Detail" xfId="51037" xr:uid="{00000000-0005-0000-0000-00002DC70000}"/>
    <cellStyle name="Normal 46" xfId="262" xr:uid="{00000000-0005-0000-0000-00002EC70000}"/>
    <cellStyle name="Normal 46 10" xfId="51038" xr:uid="{00000000-0005-0000-0000-00002FC70000}"/>
    <cellStyle name="Normal 46 11" xfId="51039" xr:uid="{00000000-0005-0000-0000-000030C70000}"/>
    <cellStyle name="Normal 46 12" xfId="51040" xr:uid="{00000000-0005-0000-0000-000031C70000}"/>
    <cellStyle name="Normal 46 2" xfId="51041" xr:uid="{00000000-0005-0000-0000-000032C70000}"/>
    <cellStyle name="Normal 46 2 2" xfId="51042" xr:uid="{00000000-0005-0000-0000-000033C70000}"/>
    <cellStyle name="Normal 46 2 2 2" xfId="51043" xr:uid="{00000000-0005-0000-0000-000034C70000}"/>
    <cellStyle name="Normal 46 2 2 2 2" xfId="51044" xr:uid="{00000000-0005-0000-0000-000035C70000}"/>
    <cellStyle name="Normal 46 2 2 2 2 2" xfId="51045" xr:uid="{00000000-0005-0000-0000-000036C70000}"/>
    <cellStyle name="Normal 46 2 2 2 2 3" xfId="51046" xr:uid="{00000000-0005-0000-0000-000037C70000}"/>
    <cellStyle name="Normal 46 2 2 2 2_Essbase BS Tax Accounts EOY" xfId="51047" xr:uid="{00000000-0005-0000-0000-000038C70000}"/>
    <cellStyle name="Normal 46 2 2 2 3" xfId="51048" xr:uid="{00000000-0005-0000-0000-000039C70000}"/>
    <cellStyle name="Normal 46 2 2 2 4" xfId="51049" xr:uid="{00000000-0005-0000-0000-00003AC70000}"/>
    <cellStyle name="Normal 46 2 2 2 5" xfId="51050" xr:uid="{00000000-0005-0000-0000-00003BC70000}"/>
    <cellStyle name="Normal 46 2 2 2_Essbase BS Tax Accounts EOY" xfId="51051" xr:uid="{00000000-0005-0000-0000-00003CC70000}"/>
    <cellStyle name="Normal 46 2 2 3" xfId="51052" xr:uid="{00000000-0005-0000-0000-00003DC70000}"/>
    <cellStyle name="Normal 46 2 2 3 2" xfId="51053" xr:uid="{00000000-0005-0000-0000-00003EC70000}"/>
    <cellStyle name="Normal 46 2 2 3 3" xfId="51054" xr:uid="{00000000-0005-0000-0000-00003FC70000}"/>
    <cellStyle name="Normal 46 2 2 3_Essbase BS Tax Accounts EOY" xfId="51055" xr:uid="{00000000-0005-0000-0000-000040C70000}"/>
    <cellStyle name="Normal 46 2 2 4" xfId="51056" xr:uid="{00000000-0005-0000-0000-000041C70000}"/>
    <cellStyle name="Normal 46 2 2 5" xfId="51057" xr:uid="{00000000-0005-0000-0000-000042C70000}"/>
    <cellStyle name="Normal 46 2 2 6" xfId="51058" xr:uid="{00000000-0005-0000-0000-000043C70000}"/>
    <cellStyle name="Normal 46 2 2_Essbase BS Tax Accounts EOY" xfId="51059" xr:uid="{00000000-0005-0000-0000-000044C70000}"/>
    <cellStyle name="Normal 46 2 3" xfId="51060" xr:uid="{00000000-0005-0000-0000-000045C70000}"/>
    <cellStyle name="Normal 46 2 3 2" xfId="51061" xr:uid="{00000000-0005-0000-0000-000046C70000}"/>
    <cellStyle name="Normal 46 2 3_Essbase BS Tax Accounts EOY" xfId="51062" xr:uid="{00000000-0005-0000-0000-000047C70000}"/>
    <cellStyle name="Normal 46 2 4" xfId="51063" xr:uid="{00000000-0005-0000-0000-000048C70000}"/>
    <cellStyle name="Normal 46 2 4 2" xfId="51064" xr:uid="{00000000-0005-0000-0000-000049C70000}"/>
    <cellStyle name="Normal 46 2 4 2 2" xfId="51065" xr:uid="{00000000-0005-0000-0000-00004AC70000}"/>
    <cellStyle name="Normal 46 2 4 2 3" xfId="51066" xr:uid="{00000000-0005-0000-0000-00004BC70000}"/>
    <cellStyle name="Normal 46 2 4 2_Essbase BS Tax Accounts EOY" xfId="51067" xr:uid="{00000000-0005-0000-0000-00004CC70000}"/>
    <cellStyle name="Normal 46 2 4 3" xfId="51068" xr:uid="{00000000-0005-0000-0000-00004DC70000}"/>
    <cellStyle name="Normal 46 2 4 4" xfId="51069" xr:uid="{00000000-0005-0000-0000-00004EC70000}"/>
    <cellStyle name="Normal 46 2 4 5" xfId="51070" xr:uid="{00000000-0005-0000-0000-00004FC70000}"/>
    <cellStyle name="Normal 46 2 4_Essbase BS Tax Accounts EOY" xfId="51071" xr:uid="{00000000-0005-0000-0000-000050C70000}"/>
    <cellStyle name="Normal 46 2 5" xfId="51072" xr:uid="{00000000-0005-0000-0000-000051C70000}"/>
    <cellStyle name="Normal 46 2 5 2" xfId="51073" xr:uid="{00000000-0005-0000-0000-000052C70000}"/>
    <cellStyle name="Normal 46 2 5 3" xfId="51074" xr:uid="{00000000-0005-0000-0000-000053C70000}"/>
    <cellStyle name="Normal 46 2 5_Essbase BS Tax Accounts EOY" xfId="51075" xr:uid="{00000000-0005-0000-0000-000054C70000}"/>
    <cellStyle name="Normal 46 2 6" xfId="51076" xr:uid="{00000000-0005-0000-0000-000055C70000}"/>
    <cellStyle name="Normal 46 2 7" xfId="51077" xr:uid="{00000000-0005-0000-0000-000056C70000}"/>
    <cellStyle name="Normal 46 2 7 2" xfId="51078" xr:uid="{00000000-0005-0000-0000-000057C70000}"/>
    <cellStyle name="Normal 46 2 7 3" xfId="51079" xr:uid="{00000000-0005-0000-0000-000058C70000}"/>
    <cellStyle name="Normal 46 2 7_Essbase BS Tax Accounts EOY" xfId="51080" xr:uid="{00000000-0005-0000-0000-000059C70000}"/>
    <cellStyle name="Normal 46 2 8" xfId="51081" xr:uid="{00000000-0005-0000-0000-00005AC70000}"/>
    <cellStyle name="Normal 46 2 9" xfId="51082" xr:uid="{00000000-0005-0000-0000-00005BC70000}"/>
    <cellStyle name="Normal 46 2_Basis Info" xfId="51083" xr:uid="{00000000-0005-0000-0000-00005CC70000}"/>
    <cellStyle name="Normal 46 3" xfId="51084" xr:uid="{00000000-0005-0000-0000-00005DC70000}"/>
    <cellStyle name="Normal 46 3 2" xfId="51085" xr:uid="{00000000-0005-0000-0000-00005EC70000}"/>
    <cellStyle name="Normal 46 3 2 2" xfId="51086" xr:uid="{00000000-0005-0000-0000-00005FC70000}"/>
    <cellStyle name="Normal 46 3 2 2 2" xfId="51087" xr:uid="{00000000-0005-0000-0000-000060C70000}"/>
    <cellStyle name="Normal 46 3 2 2 3" xfId="51088" xr:uid="{00000000-0005-0000-0000-000061C70000}"/>
    <cellStyle name="Normal 46 3 2 2_Essbase BS Tax Accounts EOY" xfId="51089" xr:uid="{00000000-0005-0000-0000-000062C70000}"/>
    <cellStyle name="Normal 46 3 2 3" xfId="51090" xr:uid="{00000000-0005-0000-0000-000063C70000}"/>
    <cellStyle name="Normal 46 3 2_Essbase BS Tax Accounts EOY" xfId="51091" xr:uid="{00000000-0005-0000-0000-000064C70000}"/>
    <cellStyle name="Normal 46 3 3" xfId="51092" xr:uid="{00000000-0005-0000-0000-000065C70000}"/>
    <cellStyle name="Normal 46 3 3 2" xfId="51093" xr:uid="{00000000-0005-0000-0000-000066C70000}"/>
    <cellStyle name="Normal 46 3 3 2 2" xfId="51094" xr:uid="{00000000-0005-0000-0000-000067C70000}"/>
    <cellStyle name="Normal 46 3 3 2 3" xfId="51095" xr:uid="{00000000-0005-0000-0000-000068C70000}"/>
    <cellStyle name="Normal 46 3 3 2_Essbase BS Tax Accounts EOY" xfId="51096" xr:uid="{00000000-0005-0000-0000-000069C70000}"/>
    <cellStyle name="Normal 46 3 3 3" xfId="51097" xr:uid="{00000000-0005-0000-0000-00006AC70000}"/>
    <cellStyle name="Normal 46 3 3 4" xfId="51098" xr:uid="{00000000-0005-0000-0000-00006BC70000}"/>
    <cellStyle name="Normal 46 3 3 5" xfId="51099" xr:uid="{00000000-0005-0000-0000-00006CC70000}"/>
    <cellStyle name="Normal 46 3 3_Essbase BS Tax Accounts EOY" xfId="51100" xr:uid="{00000000-0005-0000-0000-00006DC70000}"/>
    <cellStyle name="Normal 46 3 4" xfId="51101" xr:uid="{00000000-0005-0000-0000-00006EC70000}"/>
    <cellStyle name="Normal 46 3 4 2" xfId="51102" xr:uid="{00000000-0005-0000-0000-00006FC70000}"/>
    <cellStyle name="Normal 46 3 4 3" xfId="51103" xr:uid="{00000000-0005-0000-0000-000070C70000}"/>
    <cellStyle name="Normal 46 3 4_Essbase BS Tax Accounts EOY" xfId="51104" xr:uid="{00000000-0005-0000-0000-000071C70000}"/>
    <cellStyle name="Normal 46 3 5" xfId="51105" xr:uid="{00000000-0005-0000-0000-000072C70000}"/>
    <cellStyle name="Normal 46 3 5 2" xfId="51106" xr:uid="{00000000-0005-0000-0000-000073C70000}"/>
    <cellStyle name="Normal 46 3 5_Essbase BS Tax Accounts EOY" xfId="51107" xr:uid="{00000000-0005-0000-0000-000074C70000}"/>
    <cellStyle name="Normal 46 3 6" xfId="51108" xr:uid="{00000000-0005-0000-0000-000075C70000}"/>
    <cellStyle name="Normal 46 3 7" xfId="51109" xr:uid="{00000000-0005-0000-0000-000076C70000}"/>
    <cellStyle name="Normal 46 3 8" xfId="51110" xr:uid="{00000000-0005-0000-0000-000077C70000}"/>
    <cellStyle name="Normal 46 3_Essbase BS Tax Accounts EOY" xfId="51111" xr:uid="{00000000-0005-0000-0000-000078C70000}"/>
    <cellStyle name="Normal 46 4" xfId="51112" xr:uid="{00000000-0005-0000-0000-000079C70000}"/>
    <cellStyle name="Normal 46 4 2" xfId="51113" xr:uid="{00000000-0005-0000-0000-00007AC70000}"/>
    <cellStyle name="Normal 46 4_Essbase BS Tax Accounts EOY" xfId="51114" xr:uid="{00000000-0005-0000-0000-00007BC70000}"/>
    <cellStyle name="Normal 46 5" xfId="51115" xr:uid="{00000000-0005-0000-0000-00007CC70000}"/>
    <cellStyle name="Normal 46 5 2" xfId="51116" xr:uid="{00000000-0005-0000-0000-00007DC70000}"/>
    <cellStyle name="Normal 46 5 2 2" xfId="51117" xr:uid="{00000000-0005-0000-0000-00007EC70000}"/>
    <cellStyle name="Normal 46 5 2 3" xfId="51118" xr:uid="{00000000-0005-0000-0000-00007FC70000}"/>
    <cellStyle name="Normal 46 5 2_Essbase BS Tax Accounts EOY" xfId="51119" xr:uid="{00000000-0005-0000-0000-000080C70000}"/>
    <cellStyle name="Normal 46 5 3" xfId="51120" xr:uid="{00000000-0005-0000-0000-000081C70000}"/>
    <cellStyle name="Normal 46 5 4" xfId="51121" xr:uid="{00000000-0005-0000-0000-000082C70000}"/>
    <cellStyle name="Normal 46 5 5" xfId="51122" xr:uid="{00000000-0005-0000-0000-000083C70000}"/>
    <cellStyle name="Normal 46 5_Essbase BS Tax Accounts EOY" xfId="51123" xr:uid="{00000000-0005-0000-0000-000084C70000}"/>
    <cellStyle name="Normal 46 6" xfId="51124" xr:uid="{00000000-0005-0000-0000-000085C70000}"/>
    <cellStyle name="Normal 46 6 2" xfId="51125" xr:uid="{00000000-0005-0000-0000-000086C70000}"/>
    <cellStyle name="Normal 46 6 2 2" xfId="51126" xr:uid="{00000000-0005-0000-0000-000087C70000}"/>
    <cellStyle name="Normal 46 6 2_Essbase BS Tax Accounts EOY" xfId="51127" xr:uid="{00000000-0005-0000-0000-000088C70000}"/>
    <cellStyle name="Normal 46 6 3" xfId="51128" xr:uid="{00000000-0005-0000-0000-000089C70000}"/>
    <cellStyle name="Normal 46 6 4" xfId="51129" xr:uid="{00000000-0005-0000-0000-00008AC70000}"/>
    <cellStyle name="Normal 46 6 5" xfId="51130" xr:uid="{00000000-0005-0000-0000-00008BC70000}"/>
    <cellStyle name="Normal 46 6_Essbase BS Tax Accounts EOY" xfId="51131" xr:uid="{00000000-0005-0000-0000-00008CC70000}"/>
    <cellStyle name="Normal 46 7" xfId="51132" xr:uid="{00000000-0005-0000-0000-00008DC70000}"/>
    <cellStyle name="Normal 46 8" xfId="51133" xr:uid="{00000000-0005-0000-0000-00008EC70000}"/>
    <cellStyle name="Normal 46 9" xfId="51134" xr:uid="{00000000-0005-0000-0000-00008FC70000}"/>
    <cellStyle name="Normal 46_Basis Detail" xfId="51135" xr:uid="{00000000-0005-0000-0000-000090C70000}"/>
    <cellStyle name="Normal 47" xfId="263" xr:uid="{00000000-0005-0000-0000-000091C70000}"/>
    <cellStyle name="Normal 47 2" xfId="51136" xr:uid="{00000000-0005-0000-0000-000092C70000}"/>
    <cellStyle name="Normal 47 2 2" xfId="51137" xr:uid="{00000000-0005-0000-0000-000093C70000}"/>
    <cellStyle name="Normal 47 2 2 2" xfId="51138" xr:uid="{00000000-0005-0000-0000-000094C70000}"/>
    <cellStyle name="Normal 47 2 2_Essbase BS Tax Accounts EOY" xfId="51139" xr:uid="{00000000-0005-0000-0000-000095C70000}"/>
    <cellStyle name="Normal 47 2 3" xfId="51140" xr:uid="{00000000-0005-0000-0000-000096C70000}"/>
    <cellStyle name="Normal 47 2 4" xfId="51141" xr:uid="{00000000-0005-0000-0000-000097C70000}"/>
    <cellStyle name="Normal 47 2_Essbase BS Tax Accounts EOY" xfId="51142" xr:uid="{00000000-0005-0000-0000-000098C70000}"/>
    <cellStyle name="Normal 47 3" xfId="51143" xr:uid="{00000000-0005-0000-0000-000099C70000}"/>
    <cellStyle name="Normal 47 3 2" xfId="51144" xr:uid="{00000000-0005-0000-0000-00009AC70000}"/>
    <cellStyle name="Normal 47 3 2 2" xfId="51145" xr:uid="{00000000-0005-0000-0000-00009BC70000}"/>
    <cellStyle name="Normal 47 3 2_Essbase BS Tax Accounts EOY" xfId="51146" xr:uid="{00000000-0005-0000-0000-00009CC70000}"/>
    <cellStyle name="Normal 47 3 3" xfId="51147" xr:uid="{00000000-0005-0000-0000-00009DC70000}"/>
    <cellStyle name="Normal 47 3 4" xfId="51148" xr:uid="{00000000-0005-0000-0000-00009EC70000}"/>
    <cellStyle name="Normal 47 3_Essbase BS Tax Accounts EOY" xfId="51149" xr:uid="{00000000-0005-0000-0000-00009FC70000}"/>
    <cellStyle name="Normal 47 4" xfId="51150" xr:uid="{00000000-0005-0000-0000-0000A0C70000}"/>
    <cellStyle name="Normal 47 4 2" xfId="51151" xr:uid="{00000000-0005-0000-0000-0000A1C70000}"/>
    <cellStyle name="Normal 47 4_Essbase BS Tax Accounts EOY" xfId="51152" xr:uid="{00000000-0005-0000-0000-0000A2C70000}"/>
    <cellStyle name="Normal 47 5" xfId="51153" xr:uid="{00000000-0005-0000-0000-0000A3C70000}"/>
    <cellStyle name="Normal 47 6" xfId="51154" xr:uid="{00000000-0005-0000-0000-0000A4C70000}"/>
    <cellStyle name="Normal 47 7" xfId="51155" xr:uid="{00000000-0005-0000-0000-0000A5C70000}"/>
    <cellStyle name="Normal 47 8" xfId="51156" xr:uid="{00000000-0005-0000-0000-0000A6C70000}"/>
    <cellStyle name="Normal 47 9" xfId="51157" xr:uid="{00000000-0005-0000-0000-0000A7C70000}"/>
    <cellStyle name="Normal 47_Basis Detail" xfId="51158" xr:uid="{00000000-0005-0000-0000-0000A8C70000}"/>
    <cellStyle name="Normal 48" xfId="264" xr:uid="{00000000-0005-0000-0000-0000A9C70000}"/>
    <cellStyle name="Normal 48 2" xfId="51159" xr:uid="{00000000-0005-0000-0000-0000AAC70000}"/>
    <cellStyle name="Normal 48 2 2" xfId="51160" xr:uid="{00000000-0005-0000-0000-0000ABC70000}"/>
    <cellStyle name="Normal 48 2 2 2" xfId="51161" xr:uid="{00000000-0005-0000-0000-0000ACC70000}"/>
    <cellStyle name="Normal 48 2 2_Essbase BS Tax Accounts EOY" xfId="51162" xr:uid="{00000000-0005-0000-0000-0000ADC70000}"/>
    <cellStyle name="Normal 48 2 3" xfId="51163" xr:uid="{00000000-0005-0000-0000-0000AEC70000}"/>
    <cellStyle name="Normal 48 2 4" xfId="51164" xr:uid="{00000000-0005-0000-0000-0000AFC70000}"/>
    <cellStyle name="Normal 48 2_Essbase BS Tax Accounts EOY" xfId="51165" xr:uid="{00000000-0005-0000-0000-0000B0C70000}"/>
    <cellStyle name="Normal 48 3" xfId="51166" xr:uid="{00000000-0005-0000-0000-0000B1C70000}"/>
    <cellStyle name="Normal 48 3 2" xfId="51167" xr:uid="{00000000-0005-0000-0000-0000B2C70000}"/>
    <cellStyle name="Normal 48 3 2 2" xfId="51168" xr:uid="{00000000-0005-0000-0000-0000B3C70000}"/>
    <cellStyle name="Normal 48 3 2_Essbase BS Tax Accounts EOY" xfId="51169" xr:uid="{00000000-0005-0000-0000-0000B4C70000}"/>
    <cellStyle name="Normal 48 3 3" xfId="51170" xr:uid="{00000000-0005-0000-0000-0000B5C70000}"/>
    <cellStyle name="Normal 48 3 4" xfId="51171" xr:uid="{00000000-0005-0000-0000-0000B6C70000}"/>
    <cellStyle name="Normal 48 3_Essbase BS Tax Accounts EOY" xfId="51172" xr:uid="{00000000-0005-0000-0000-0000B7C70000}"/>
    <cellStyle name="Normal 48 4" xfId="51173" xr:uid="{00000000-0005-0000-0000-0000B8C70000}"/>
    <cellStyle name="Normal 48 4 2" xfId="51174" xr:uid="{00000000-0005-0000-0000-0000B9C70000}"/>
    <cellStyle name="Normal 48 4_Essbase BS Tax Accounts EOY" xfId="51175" xr:uid="{00000000-0005-0000-0000-0000BAC70000}"/>
    <cellStyle name="Normal 48 5" xfId="51176" xr:uid="{00000000-0005-0000-0000-0000BBC70000}"/>
    <cellStyle name="Normal 48 6" xfId="51177" xr:uid="{00000000-0005-0000-0000-0000BCC70000}"/>
    <cellStyle name="Normal 48 7" xfId="51178" xr:uid="{00000000-0005-0000-0000-0000BDC70000}"/>
    <cellStyle name="Normal 48 8" xfId="51179" xr:uid="{00000000-0005-0000-0000-0000BEC70000}"/>
    <cellStyle name="Normal 48 9" xfId="51180" xr:uid="{00000000-0005-0000-0000-0000BFC70000}"/>
    <cellStyle name="Normal 48_Basis Detail" xfId="51181" xr:uid="{00000000-0005-0000-0000-0000C0C70000}"/>
    <cellStyle name="Normal 49" xfId="265" xr:uid="{00000000-0005-0000-0000-0000C1C70000}"/>
    <cellStyle name="Normal 49 2" xfId="51182" xr:uid="{00000000-0005-0000-0000-0000C2C70000}"/>
    <cellStyle name="Normal 49 2 2" xfId="51183" xr:uid="{00000000-0005-0000-0000-0000C3C70000}"/>
    <cellStyle name="Normal 49 2_Essbase BS Tax Accounts EOY" xfId="51184" xr:uid="{00000000-0005-0000-0000-0000C4C70000}"/>
    <cellStyle name="Normal 49 3" xfId="51185" xr:uid="{00000000-0005-0000-0000-0000C5C70000}"/>
    <cellStyle name="Normal 49 3 2" xfId="51186" xr:uid="{00000000-0005-0000-0000-0000C6C70000}"/>
    <cellStyle name="Normal 49 3 2 2" xfId="51187" xr:uid="{00000000-0005-0000-0000-0000C7C70000}"/>
    <cellStyle name="Normal 49 3 2_Essbase BS Tax Accounts EOY" xfId="51188" xr:uid="{00000000-0005-0000-0000-0000C8C70000}"/>
    <cellStyle name="Normal 49 3 3" xfId="51189" xr:uid="{00000000-0005-0000-0000-0000C9C70000}"/>
    <cellStyle name="Normal 49 3 4" xfId="51190" xr:uid="{00000000-0005-0000-0000-0000CAC70000}"/>
    <cellStyle name="Normal 49 3_Essbase BS Tax Accounts EOY" xfId="51191" xr:uid="{00000000-0005-0000-0000-0000CBC70000}"/>
    <cellStyle name="Normal 49 4" xfId="51192" xr:uid="{00000000-0005-0000-0000-0000CCC70000}"/>
    <cellStyle name="Normal 49 4 2" xfId="51193" xr:uid="{00000000-0005-0000-0000-0000CDC70000}"/>
    <cellStyle name="Normal 49 4_Essbase BS Tax Accounts EOY" xfId="51194" xr:uid="{00000000-0005-0000-0000-0000CEC70000}"/>
    <cellStyle name="Normal 49 5" xfId="51195" xr:uid="{00000000-0005-0000-0000-0000CFC70000}"/>
    <cellStyle name="Normal 49 6" xfId="51196" xr:uid="{00000000-0005-0000-0000-0000D0C70000}"/>
    <cellStyle name="Normal 49 7" xfId="51197" xr:uid="{00000000-0005-0000-0000-0000D1C70000}"/>
    <cellStyle name="Normal 49 8" xfId="51198" xr:uid="{00000000-0005-0000-0000-0000D2C70000}"/>
    <cellStyle name="Normal 49 9" xfId="51199" xr:uid="{00000000-0005-0000-0000-0000D3C70000}"/>
    <cellStyle name="Normal 49_Essbase BS Tax Accounts EOY" xfId="51200" xr:uid="{00000000-0005-0000-0000-0000D4C70000}"/>
    <cellStyle name="Normal 5" xfId="86" xr:uid="{00000000-0005-0000-0000-0000D5C70000}"/>
    <cellStyle name="Normal 5 10" xfId="51201" xr:uid="{00000000-0005-0000-0000-0000D6C70000}"/>
    <cellStyle name="Normal 5 10 2" xfId="51202" xr:uid="{00000000-0005-0000-0000-0000D7C70000}"/>
    <cellStyle name="Normal 5 10 2 2" xfId="51203" xr:uid="{00000000-0005-0000-0000-0000D8C70000}"/>
    <cellStyle name="Normal 5 10 2 2 2" xfId="51204" xr:uid="{00000000-0005-0000-0000-0000D9C70000}"/>
    <cellStyle name="Normal 5 10 2 2 3" xfId="51205" xr:uid="{00000000-0005-0000-0000-0000DAC70000}"/>
    <cellStyle name="Normal 5 10 2 2_Essbase BS Tax Accounts EOY" xfId="51206" xr:uid="{00000000-0005-0000-0000-0000DBC70000}"/>
    <cellStyle name="Normal 5 10 2 3" xfId="51207" xr:uid="{00000000-0005-0000-0000-0000DCC70000}"/>
    <cellStyle name="Normal 5 10 2 4" xfId="51208" xr:uid="{00000000-0005-0000-0000-0000DDC70000}"/>
    <cellStyle name="Normal 5 10 2_Essbase BS Tax Accounts EOY" xfId="51209" xr:uid="{00000000-0005-0000-0000-0000DEC70000}"/>
    <cellStyle name="Normal 5 10 3" xfId="51210" xr:uid="{00000000-0005-0000-0000-0000DFC70000}"/>
    <cellStyle name="Normal 5 10 3 2" xfId="51211" xr:uid="{00000000-0005-0000-0000-0000E0C70000}"/>
    <cellStyle name="Normal 5 10 3 3" xfId="51212" xr:uid="{00000000-0005-0000-0000-0000E1C70000}"/>
    <cellStyle name="Normal 5 10 3_Essbase BS Tax Accounts EOY" xfId="51213" xr:uid="{00000000-0005-0000-0000-0000E2C70000}"/>
    <cellStyle name="Normal 5 10 4" xfId="51214" xr:uid="{00000000-0005-0000-0000-0000E3C70000}"/>
    <cellStyle name="Normal 5 10 5" xfId="51215" xr:uid="{00000000-0005-0000-0000-0000E4C70000}"/>
    <cellStyle name="Normal 5 10 6" xfId="51216" xr:uid="{00000000-0005-0000-0000-0000E5C70000}"/>
    <cellStyle name="Normal 5 10_Essbase BS Tax Accounts EOY" xfId="51217" xr:uid="{00000000-0005-0000-0000-0000E6C70000}"/>
    <cellStyle name="Normal 5 11" xfId="51218" xr:uid="{00000000-0005-0000-0000-0000E7C70000}"/>
    <cellStyle name="Normal 5 11 2" xfId="51219" xr:uid="{00000000-0005-0000-0000-0000E8C70000}"/>
    <cellStyle name="Normal 5 11 2 2" xfId="51220" xr:uid="{00000000-0005-0000-0000-0000E9C70000}"/>
    <cellStyle name="Normal 5 11 3" xfId="51221" xr:uid="{00000000-0005-0000-0000-0000EAC70000}"/>
    <cellStyle name="Normal 5 11 4" xfId="51222" xr:uid="{00000000-0005-0000-0000-0000EBC70000}"/>
    <cellStyle name="Normal 5 11 5" xfId="51223" xr:uid="{00000000-0005-0000-0000-0000ECC70000}"/>
    <cellStyle name="Normal 5 11 6" xfId="51224" xr:uid="{00000000-0005-0000-0000-0000EDC70000}"/>
    <cellStyle name="Normal 5 11_Essbase BS Tax Accounts EOY" xfId="51225" xr:uid="{00000000-0005-0000-0000-0000EEC70000}"/>
    <cellStyle name="Normal 5 12" xfId="51226" xr:uid="{00000000-0005-0000-0000-0000EFC70000}"/>
    <cellStyle name="Normal 5 12 2" xfId="51227" xr:uid="{00000000-0005-0000-0000-0000F0C70000}"/>
    <cellStyle name="Normal 5 12 2 2" xfId="51228" xr:uid="{00000000-0005-0000-0000-0000F1C70000}"/>
    <cellStyle name="Normal 5 12 3" xfId="51229" xr:uid="{00000000-0005-0000-0000-0000F2C70000}"/>
    <cellStyle name="Normal 5 12 4" xfId="51230" xr:uid="{00000000-0005-0000-0000-0000F3C70000}"/>
    <cellStyle name="Normal 5 12 5" xfId="51231" xr:uid="{00000000-0005-0000-0000-0000F4C70000}"/>
    <cellStyle name="Normal 5 12_Essbase BS Tax Accounts EOY" xfId="51232" xr:uid="{00000000-0005-0000-0000-0000F5C70000}"/>
    <cellStyle name="Normal 5 13" xfId="51233" xr:uid="{00000000-0005-0000-0000-0000F6C70000}"/>
    <cellStyle name="Normal 5 13 2" xfId="51234" xr:uid="{00000000-0005-0000-0000-0000F7C70000}"/>
    <cellStyle name="Normal 5 13 3" xfId="51235" xr:uid="{00000000-0005-0000-0000-0000F8C70000}"/>
    <cellStyle name="Normal 5 13 4" xfId="51236" xr:uid="{00000000-0005-0000-0000-0000F9C70000}"/>
    <cellStyle name="Normal 5 13_Essbase BS Tax Accounts EOY" xfId="51237" xr:uid="{00000000-0005-0000-0000-0000FAC70000}"/>
    <cellStyle name="Normal 5 14" xfId="51238" xr:uid="{00000000-0005-0000-0000-0000FBC70000}"/>
    <cellStyle name="Normal 5 15" xfId="51239" xr:uid="{00000000-0005-0000-0000-0000FCC70000}"/>
    <cellStyle name="Normal 5 16" xfId="51240" xr:uid="{00000000-0005-0000-0000-0000FDC70000}"/>
    <cellStyle name="Normal 5 17" xfId="58817" xr:uid="{00000000-0005-0000-0000-0000FEC70000}"/>
    <cellStyle name="Normal 5 18" xfId="58826" xr:uid="{00000000-0005-0000-0000-0000FFC70000}"/>
    <cellStyle name="Normal 5 2" xfId="51241" xr:uid="{00000000-0005-0000-0000-000000C80000}"/>
    <cellStyle name="Normal 5 2 2" xfId="51242" xr:uid="{00000000-0005-0000-0000-000001C80000}"/>
    <cellStyle name="Normal 5 2 2 2" xfId="51243" xr:uid="{00000000-0005-0000-0000-000002C80000}"/>
    <cellStyle name="Normal 5 2 2 2 2" xfId="51244" xr:uid="{00000000-0005-0000-0000-000003C80000}"/>
    <cellStyle name="Normal 5 2 2 2 2 2" xfId="51245" xr:uid="{00000000-0005-0000-0000-000004C80000}"/>
    <cellStyle name="Normal 5 2 2 2 2_Essbase BS Tax Accounts EOY" xfId="51246" xr:uid="{00000000-0005-0000-0000-000005C80000}"/>
    <cellStyle name="Normal 5 2 2 2 3" xfId="51247" xr:uid="{00000000-0005-0000-0000-000006C80000}"/>
    <cellStyle name="Normal 5 2 2 3" xfId="51248" xr:uid="{00000000-0005-0000-0000-000007C80000}"/>
    <cellStyle name="Normal 5 2 2 3 2" xfId="51249" xr:uid="{00000000-0005-0000-0000-000008C80000}"/>
    <cellStyle name="Normal 5 2 2 3 2 2" xfId="51250" xr:uid="{00000000-0005-0000-0000-000009C80000}"/>
    <cellStyle name="Normal 5 2 2 3 2_Essbase BS Tax Accounts EOY" xfId="51251" xr:uid="{00000000-0005-0000-0000-00000AC80000}"/>
    <cellStyle name="Normal 5 2 2 3_Essbase BS Tax Accounts EOY" xfId="51252" xr:uid="{00000000-0005-0000-0000-00000BC80000}"/>
    <cellStyle name="Normal 5 2 2 4" xfId="51253" xr:uid="{00000000-0005-0000-0000-00000CC80000}"/>
    <cellStyle name="Normal 5 2 2 4 2" xfId="51254" xr:uid="{00000000-0005-0000-0000-00000DC80000}"/>
    <cellStyle name="Normal 5 2 2 4_Essbase BS Tax Accounts EOY" xfId="51255" xr:uid="{00000000-0005-0000-0000-00000EC80000}"/>
    <cellStyle name="Normal 5 2 2 5" xfId="51256" xr:uid="{00000000-0005-0000-0000-00000FC80000}"/>
    <cellStyle name="Normal 5 2 2 6" xfId="51257" xr:uid="{00000000-0005-0000-0000-000010C80000}"/>
    <cellStyle name="Normal 5 2 3" xfId="51258" xr:uid="{00000000-0005-0000-0000-000011C80000}"/>
    <cellStyle name="Normal 5 2 3 2" xfId="51259" xr:uid="{00000000-0005-0000-0000-000012C80000}"/>
    <cellStyle name="Normal 5 2 3 2 2" xfId="51260" xr:uid="{00000000-0005-0000-0000-000013C80000}"/>
    <cellStyle name="Normal 5 2 3 2 3" xfId="51261" xr:uid="{00000000-0005-0000-0000-000014C80000}"/>
    <cellStyle name="Normal 5 2 3 2_Essbase BS Tax Accounts EOY" xfId="51262" xr:uid="{00000000-0005-0000-0000-000015C80000}"/>
    <cellStyle name="Normal 5 2 3 3" xfId="51263" xr:uid="{00000000-0005-0000-0000-000016C80000}"/>
    <cellStyle name="Normal 5 2 3_Essbase BS Tax Accounts EOY" xfId="51264" xr:uid="{00000000-0005-0000-0000-000017C80000}"/>
    <cellStyle name="Normal 5 2 4" xfId="51265" xr:uid="{00000000-0005-0000-0000-000018C80000}"/>
    <cellStyle name="Normal 5 2 4 2" xfId="51266" xr:uid="{00000000-0005-0000-0000-000019C80000}"/>
    <cellStyle name="Normal 5 2 4 3" xfId="51267" xr:uid="{00000000-0005-0000-0000-00001AC80000}"/>
    <cellStyle name="Normal 5 2 4 4" xfId="51268" xr:uid="{00000000-0005-0000-0000-00001BC80000}"/>
    <cellStyle name="Normal 5 2 4 5" xfId="51269" xr:uid="{00000000-0005-0000-0000-00001CC80000}"/>
    <cellStyle name="Normal 5 2 4_Essbase BS Tax Accounts EOY" xfId="51270" xr:uid="{00000000-0005-0000-0000-00001DC80000}"/>
    <cellStyle name="Normal 5 2 5" xfId="51271" xr:uid="{00000000-0005-0000-0000-00001EC80000}"/>
    <cellStyle name="Normal 5 2 5 2" xfId="51272" xr:uid="{00000000-0005-0000-0000-00001FC80000}"/>
    <cellStyle name="Normal 5 2 5 2 2" xfId="51273" xr:uid="{00000000-0005-0000-0000-000020C80000}"/>
    <cellStyle name="Normal 5 2 5 3" xfId="51274" xr:uid="{00000000-0005-0000-0000-000021C80000}"/>
    <cellStyle name="Normal 5 2 5 4" xfId="51275" xr:uid="{00000000-0005-0000-0000-000022C80000}"/>
    <cellStyle name="Normal 5 2 5_Essbase BS Tax Accounts EOY" xfId="51276" xr:uid="{00000000-0005-0000-0000-000023C80000}"/>
    <cellStyle name="Normal 5 2 6" xfId="51277" xr:uid="{00000000-0005-0000-0000-000024C80000}"/>
    <cellStyle name="Normal 5 2 6 2" xfId="51278" xr:uid="{00000000-0005-0000-0000-000025C80000}"/>
    <cellStyle name="Normal 5 2 6 2 2" xfId="51279" xr:uid="{00000000-0005-0000-0000-000026C80000}"/>
    <cellStyle name="Normal 5 2 6 3" xfId="51280" xr:uid="{00000000-0005-0000-0000-000027C80000}"/>
    <cellStyle name="Normal 5 2 7" xfId="51281" xr:uid="{00000000-0005-0000-0000-000028C80000}"/>
    <cellStyle name="Normal 5 2 7 2" xfId="51282" xr:uid="{00000000-0005-0000-0000-000029C80000}"/>
    <cellStyle name="Normal 5 2 7 2 2" xfId="51283" xr:uid="{00000000-0005-0000-0000-00002AC80000}"/>
    <cellStyle name="Normal 5 2 7 3" xfId="51284" xr:uid="{00000000-0005-0000-0000-00002BC80000}"/>
    <cellStyle name="Normal 5 2 8" xfId="51285" xr:uid="{00000000-0005-0000-0000-00002CC80000}"/>
    <cellStyle name="Normal 5 2 8 2" xfId="51286" xr:uid="{00000000-0005-0000-0000-00002DC80000}"/>
    <cellStyle name="Normal 5 2_Cap Software Basis Adj" xfId="51287" xr:uid="{00000000-0005-0000-0000-00002EC80000}"/>
    <cellStyle name="Normal 5 3" xfId="51288" xr:uid="{00000000-0005-0000-0000-00002FC80000}"/>
    <cellStyle name="Normal 5 3 10" xfId="51289" xr:uid="{00000000-0005-0000-0000-000030C80000}"/>
    <cellStyle name="Normal 5 3 10 2" xfId="51290" xr:uid="{00000000-0005-0000-0000-000031C80000}"/>
    <cellStyle name="Normal 5 3 10 2 2" xfId="51291" xr:uid="{00000000-0005-0000-0000-000032C80000}"/>
    <cellStyle name="Normal 5 3 10 3" xfId="51292" xr:uid="{00000000-0005-0000-0000-000033C80000}"/>
    <cellStyle name="Normal 5 3 10 4" xfId="51293" xr:uid="{00000000-0005-0000-0000-000034C80000}"/>
    <cellStyle name="Normal 5 3 10_Essbase BS Tax Accounts EOY" xfId="51294" xr:uid="{00000000-0005-0000-0000-000035C80000}"/>
    <cellStyle name="Normal 5 3 11" xfId="51295" xr:uid="{00000000-0005-0000-0000-000036C80000}"/>
    <cellStyle name="Normal 5 3 11 2" xfId="51296" xr:uid="{00000000-0005-0000-0000-000037C80000}"/>
    <cellStyle name="Normal 5 3 11 3" xfId="51297" xr:uid="{00000000-0005-0000-0000-000038C80000}"/>
    <cellStyle name="Normal 5 3 11_Essbase BS Tax Accounts EOY" xfId="51298" xr:uid="{00000000-0005-0000-0000-000039C80000}"/>
    <cellStyle name="Normal 5 3 12" xfId="51299" xr:uid="{00000000-0005-0000-0000-00003AC80000}"/>
    <cellStyle name="Normal 5 3 13" xfId="51300" xr:uid="{00000000-0005-0000-0000-00003BC80000}"/>
    <cellStyle name="Normal 5 3 13 2" xfId="51301" xr:uid="{00000000-0005-0000-0000-00003CC80000}"/>
    <cellStyle name="Normal 5 3 13 3" xfId="51302" xr:uid="{00000000-0005-0000-0000-00003DC80000}"/>
    <cellStyle name="Normal 5 3 13_Essbase BS Tax Accounts EOY" xfId="51303" xr:uid="{00000000-0005-0000-0000-00003EC80000}"/>
    <cellStyle name="Normal 5 3 14" xfId="51304" xr:uid="{00000000-0005-0000-0000-00003FC80000}"/>
    <cellStyle name="Normal 5 3 15" xfId="51305" xr:uid="{00000000-0005-0000-0000-000040C80000}"/>
    <cellStyle name="Normal 5 3 2" xfId="51306" xr:uid="{00000000-0005-0000-0000-000041C80000}"/>
    <cellStyle name="Normal 5 3 2 10" xfId="51307" xr:uid="{00000000-0005-0000-0000-000042C80000}"/>
    <cellStyle name="Normal 5 3 2 10 2" xfId="51308" xr:uid="{00000000-0005-0000-0000-000043C80000}"/>
    <cellStyle name="Normal 5 3 2 11" xfId="51309" xr:uid="{00000000-0005-0000-0000-000044C80000}"/>
    <cellStyle name="Normal 5 3 2 12" xfId="51310" xr:uid="{00000000-0005-0000-0000-000045C80000}"/>
    <cellStyle name="Normal 5 3 2 13" xfId="51311" xr:uid="{00000000-0005-0000-0000-000046C80000}"/>
    <cellStyle name="Normal 5 3 2 14" xfId="51312" xr:uid="{00000000-0005-0000-0000-000047C80000}"/>
    <cellStyle name="Normal 5 3 2 2" xfId="51313" xr:uid="{00000000-0005-0000-0000-000048C80000}"/>
    <cellStyle name="Normal 5 3 2 2 10" xfId="51314" xr:uid="{00000000-0005-0000-0000-000049C80000}"/>
    <cellStyle name="Normal 5 3 2 2 11" xfId="51315" xr:uid="{00000000-0005-0000-0000-00004AC80000}"/>
    <cellStyle name="Normal 5 3 2 2 2" xfId="51316" xr:uid="{00000000-0005-0000-0000-00004BC80000}"/>
    <cellStyle name="Normal 5 3 2 2 2 2" xfId="51317" xr:uid="{00000000-0005-0000-0000-00004CC80000}"/>
    <cellStyle name="Normal 5 3 2 2 2 2 2" xfId="51318" xr:uid="{00000000-0005-0000-0000-00004DC80000}"/>
    <cellStyle name="Normal 5 3 2 2 2 2 2 2" xfId="51319" xr:uid="{00000000-0005-0000-0000-00004EC80000}"/>
    <cellStyle name="Normal 5 3 2 2 2 2 2 3" xfId="51320" xr:uid="{00000000-0005-0000-0000-00004FC80000}"/>
    <cellStyle name="Normal 5 3 2 2 2 2 2_Essbase BS Tax Accounts EOY" xfId="51321" xr:uid="{00000000-0005-0000-0000-000050C80000}"/>
    <cellStyle name="Normal 5 3 2 2 2 2 3" xfId="51322" xr:uid="{00000000-0005-0000-0000-000051C80000}"/>
    <cellStyle name="Normal 5 3 2 2 2 2 4" xfId="51323" xr:uid="{00000000-0005-0000-0000-000052C80000}"/>
    <cellStyle name="Normal 5 3 2 2 2 2_Essbase BS Tax Accounts EOY" xfId="51324" xr:uid="{00000000-0005-0000-0000-000053C80000}"/>
    <cellStyle name="Normal 5 3 2 2 2 3" xfId="51325" xr:uid="{00000000-0005-0000-0000-000054C80000}"/>
    <cellStyle name="Normal 5 3 2 2 2 3 2" xfId="51326" xr:uid="{00000000-0005-0000-0000-000055C80000}"/>
    <cellStyle name="Normal 5 3 2 2 2 3 2 2" xfId="51327" xr:uid="{00000000-0005-0000-0000-000056C80000}"/>
    <cellStyle name="Normal 5 3 2 2 2 3 3" xfId="51328" xr:uid="{00000000-0005-0000-0000-000057C80000}"/>
    <cellStyle name="Normal 5 3 2 2 2 3 4" xfId="51329" xr:uid="{00000000-0005-0000-0000-000058C80000}"/>
    <cellStyle name="Normal 5 3 2 2 2 3_Essbase BS Tax Accounts EOY" xfId="51330" xr:uid="{00000000-0005-0000-0000-000059C80000}"/>
    <cellStyle name="Normal 5 3 2 2 2 4" xfId="51331" xr:uid="{00000000-0005-0000-0000-00005AC80000}"/>
    <cellStyle name="Normal 5 3 2 2 2 4 2" xfId="51332" xr:uid="{00000000-0005-0000-0000-00005BC80000}"/>
    <cellStyle name="Normal 5 3 2 2 2 5" xfId="51333" xr:uid="{00000000-0005-0000-0000-00005CC80000}"/>
    <cellStyle name="Normal 5 3 2 2 2 6" xfId="51334" xr:uid="{00000000-0005-0000-0000-00005DC80000}"/>
    <cellStyle name="Normal 5 3 2 2 2_Essbase BS Tax Accounts EOY" xfId="51335" xr:uid="{00000000-0005-0000-0000-00005EC80000}"/>
    <cellStyle name="Normal 5 3 2 2 3" xfId="51336" xr:uid="{00000000-0005-0000-0000-00005FC80000}"/>
    <cellStyle name="Normal 5 3 2 2 3 2" xfId="51337" xr:uid="{00000000-0005-0000-0000-000060C80000}"/>
    <cellStyle name="Normal 5 3 2 2 3 2 2" xfId="51338" xr:uid="{00000000-0005-0000-0000-000061C80000}"/>
    <cellStyle name="Normal 5 3 2 2 3 2 3" xfId="51339" xr:uid="{00000000-0005-0000-0000-000062C80000}"/>
    <cellStyle name="Normal 5 3 2 2 3 2_Essbase BS Tax Accounts EOY" xfId="51340" xr:uid="{00000000-0005-0000-0000-000063C80000}"/>
    <cellStyle name="Normal 5 3 2 2 3 3" xfId="51341" xr:uid="{00000000-0005-0000-0000-000064C80000}"/>
    <cellStyle name="Normal 5 3 2 2 3 4" xfId="51342" xr:uid="{00000000-0005-0000-0000-000065C80000}"/>
    <cellStyle name="Normal 5 3 2 2 3_Essbase BS Tax Accounts EOY" xfId="51343" xr:uid="{00000000-0005-0000-0000-000066C80000}"/>
    <cellStyle name="Normal 5 3 2 2 4" xfId="51344" xr:uid="{00000000-0005-0000-0000-000067C80000}"/>
    <cellStyle name="Normal 5 3 2 2 4 2" xfId="51345" xr:uid="{00000000-0005-0000-0000-000068C80000}"/>
    <cellStyle name="Normal 5 3 2 2 4 2 2" xfId="51346" xr:uid="{00000000-0005-0000-0000-000069C80000}"/>
    <cellStyle name="Normal 5 3 2 2 4 2 3" xfId="51347" xr:uid="{00000000-0005-0000-0000-00006AC80000}"/>
    <cellStyle name="Normal 5 3 2 2 4 2_Essbase BS Tax Accounts EOY" xfId="51348" xr:uid="{00000000-0005-0000-0000-00006BC80000}"/>
    <cellStyle name="Normal 5 3 2 2 4 3" xfId="51349" xr:uid="{00000000-0005-0000-0000-00006CC80000}"/>
    <cellStyle name="Normal 5 3 2 2 4 4" xfId="51350" xr:uid="{00000000-0005-0000-0000-00006DC80000}"/>
    <cellStyle name="Normal 5 3 2 2 4_Essbase BS Tax Accounts EOY" xfId="51351" xr:uid="{00000000-0005-0000-0000-00006EC80000}"/>
    <cellStyle name="Normal 5 3 2 2 5" xfId="51352" xr:uid="{00000000-0005-0000-0000-00006FC80000}"/>
    <cellStyle name="Normal 5 3 2 2 5 2" xfId="51353" xr:uid="{00000000-0005-0000-0000-000070C80000}"/>
    <cellStyle name="Normal 5 3 2 2 5 2 2" xfId="51354" xr:uid="{00000000-0005-0000-0000-000071C80000}"/>
    <cellStyle name="Normal 5 3 2 2 5 3" xfId="51355" xr:uid="{00000000-0005-0000-0000-000072C80000}"/>
    <cellStyle name="Normal 5 3 2 2 5 4" xfId="51356" xr:uid="{00000000-0005-0000-0000-000073C80000}"/>
    <cellStyle name="Normal 5 3 2 2 5_Essbase BS Tax Accounts EOY" xfId="51357" xr:uid="{00000000-0005-0000-0000-000074C80000}"/>
    <cellStyle name="Normal 5 3 2 2 6" xfId="51358" xr:uid="{00000000-0005-0000-0000-000075C80000}"/>
    <cellStyle name="Normal 5 3 2 2 6 2" xfId="51359" xr:uid="{00000000-0005-0000-0000-000076C80000}"/>
    <cellStyle name="Normal 5 3 2 2 6 2 2" xfId="51360" xr:uid="{00000000-0005-0000-0000-000077C80000}"/>
    <cellStyle name="Normal 5 3 2 2 6 3" xfId="51361" xr:uid="{00000000-0005-0000-0000-000078C80000}"/>
    <cellStyle name="Normal 5 3 2 2 6 4" xfId="51362" xr:uid="{00000000-0005-0000-0000-000079C80000}"/>
    <cellStyle name="Normal 5 3 2 2 6_Essbase BS Tax Accounts EOY" xfId="51363" xr:uid="{00000000-0005-0000-0000-00007AC80000}"/>
    <cellStyle name="Normal 5 3 2 2 7" xfId="51364" xr:uid="{00000000-0005-0000-0000-00007BC80000}"/>
    <cellStyle name="Normal 5 3 2 2 7 2" xfId="51365" xr:uid="{00000000-0005-0000-0000-00007CC80000}"/>
    <cellStyle name="Normal 5 3 2 2 7 2 2" xfId="51366" xr:uid="{00000000-0005-0000-0000-00007DC80000}"/>
    <cellStyle name="Normal 5 3 2 2 7 3" xfId="51367" xr:uid="{00000000-0005-0000-0000-00007EC80000}"/>
    <cellStyle name="Normal 5 3 2 2 7 4" xfId="51368" xr:uid="{00000000-0005-0000-0000-00007FC80000}"/>
    <cellStyle name="Normal 5 3 2 2 7_Essbase BS Tax Accounts EOY" xfId="51369" xr:uid="{00000000-0005-0000-0000-000080C80000}"/>
    <cellStyle name="Normal 5 3 2 2 8" xfId="51370" xr:uid="{00000000-0005-0000-0000-000081C80000}"/>
    <cellStyle name="Normal 5 3 2 2 8 2" xfId="51371" xr:uid="{00000000-0005-0000-0000-000082C80000}"/>
    <cellStyle name="Normal 5 3 2 2 8 2 2" xfId="51372" xr:uid="{00000000-0005-0000-0000-000083C80000}"/>
    <cellStyle name="Normal 5 3 2 2 8 3" xfId="51373" xr:uid="{00000000-0005-0000-0000-000084C80000}"/>
    <cellStyle name="Normal 5 3 2 2 8 4" xfId="51374" xr:uid="{00000000-0005-0000-0000-000085C80000}"/>
    <cellStyle name="Normal 5 3 2 2 8_Essbase BS Tax Accounts EOY" xfId="51375" xr:uid="{00000000-0005-0000-0000-000086C80000}"/>
    <cellStyle name="Normal 5 3 2 2 9" xfId="51376" xr:uid="{00000000-0005-0000-0000-000087C80000}"/>
    <cellStyle name="Normal 5 3 2 2 9 2" xfId="51377" xr:uid="{00000000-0005-0000-0000-000088C80000}"/>
    <cellStyle name="Normal 5 3 2 2_Essbase BS Tax Accounts EOY" xfId="51378" xr:uid="{00000000-0005-0000-0000-000089C80000}"/>
    <cellStyle name="Normal 5 3 2 3" xfId="51379" xr:uid="{00000000-0005-0000-0000-00008AC80000}"/>
    <cellStyle name="Normal 5 3 2 3 2" xfId="51380" xr:uid="{00000000-0005-0000-0000-00008BC80000}"/>
    <cellStyle name="Normal 5 3 2 3 2 2" xfId="51381" xr:uid="{00000000-0005-0000-0000-00008CC80000}"/>
    <cellStyle name="Normal 5 3 2 3 2 2 2" xfId="51382" xr:uid="{00000000-0005-0000-0000-00008DC80000}"/>
    <cellStyle name="Normal 5 3 2 3 2 2 3" xfId="51383" xr:uid="{00000000-0005-0000-0000-00008EC80000}"/>
    <cellStyle name="Normal 5 3 2 3 2 2_Essbase BS Tax Accounts EOY" xfId="51384" xr:uid="{00000000-0005-0000-0000-00008FC80000}"/>
    <cellStyle name="Normal 5 3 2 3 2 3" xfId="51385" xr:uid="{00000000-0005-0000-0000-000090C80000}"/>
    <cellStyle name="Normal 5 3 2 3 2 4" xfId="51386" xr:uid="{00000000-0005-0000-0000-000091C80000}"/>
    <cellStyle name="Normal 5 3 2 3 2_Essbase BS Tax Accounts EOY" xfId="51387" xr:uid="{00000000-0005-0000-0000-000092C80000}"/>
    <cellStyle name="Normal 5 3 2 3 3" xfId="51388" xr:uid="{00000000-0005-0000-0000-000093C80000}"/>
    <cellStyle name="Normal 5 3 2 3 3 2" xfId="51389" xr:uid="{00000000-0005-0000-0000-000094C80000}"/>
    <cellStyle name="Normal 5 3 2 3 3 2 2" xfId="51390" xr:uid="{00000000-0005-0000-0000-000095C80000}"/>
    <cellStyle name="Normal 5 3 2 3 3 3" xfId="51391" xr:uid="{00000000-0005-0000-0000-000096C80000}"/>
    <cellStyle name="Normal 5 3 2 3 3 4" xfId="51392" xr:uid="{00000000-0005-0000-0000-000097C80000}"/>
    <cellStyle name="Normal 5 3 2 3 3_Essbase BS Tax Accounts EOY" xfId="51393" xr:uid="{00000000-0005-0000-0000-000098C80000}"/>
    <cellStyle name="Normal 5 3 2 3 4" xfId="51394" xr:uid="{00000000-0005-0000-0000-000099C80000}"/>
    <cellStyle name="Normal 5 3 2 3 4 2" xfId="51395" xr:uid="{00000000-0005-0000-0000-00009AC80000}"/>
    <cellStyle name="Normal 5 3 2 3 5" xfId="51396" xr:uid="{00000000-0005-0000-0000-00009BC80000}"/>
    <cellStyle name="Normal 5 3 2 3 6" xfId="51397" xr:uid="{00000000-0005-0000-0000-00009CC80000}"/>
    <cellStyle name="Normal 5 3 2 3_Essbase BS Tax Accounts EOY" xfId="51398" xr:uid="{00000000-0005-0000-0000-00009DC80000}"/>
    <cellStyle name="Normal 5 3 2 4" xfId="51399" xr:uid="{00000000-0005-0000-0000-00009EC80000}"/>
    <cellStyle name="Normal 5 3 2 4 2" xfId="51400" xr:uid="{00000000-0005-0000-0000-00009FC80000}"/>
    <cellStyle name="Normal 5 3 2 4 2 2" xfId="51401" xr:uid="{00000000-0005-0000-0000-0000A0C80000}"/>
    <cellStyle name="Normal 5 3 2 4 2 3" xfId="51402" xr:uid="{00000000-0005-0000-0000-0000A1C80000}"/>
    <cellStyle name="Normal 5 3 2 4 2_Essbase BS Tax Accounts EOY" xfId="51403" xr:uid="{00000000-0005-0000-0000-0000A2C80000}"/>
    <cellStyle name="Normal 5 3 2 4 3" xfId="51404" xr:uid="{00000000-0005-0000-0000-0000A3C80000}"/>
    <cellStyle name="Normal 5 3 2 4 4" xfId="51405" xr:uid="{00000000-0005-0000-0000-0000A4C80000}"/>
    <cellStyle name="Normal 5 3 2 4_Essbase BS Tax Accounts EOY" xfId="51406" xr:uid="{00000000-0005-0000-0000-0000A5C80000}"/>
    <cellStyle name="Normal 5 3 2 5" xfId="51407" xr:uid="{00000000-0005-0000-0000-0000A6C80000}"/>
    <cellStyle name="Normal 5 3 2 5 2" xfId="51408" xr:uid="{00000000-0005-0000-0000-0000A7C80000}"/>
    <cellStyle name="Normal 5 3 2 5 2 2" xfId="51409" xr:uid="{00000000-0005-0000-0000-0000A8C80000}"/>
    <cellStyle name="Normal 5 3 2 5 2 3" xfId="51410" xr:uid="{00000000-0005-0000-0000-0000A9C80000}"/>
    <cellStyle name="Normal 5 3 2 5 2_Essbase BS Tax Accounts EOY" xfId="51411" xr:uid="{00000000-0005-0000-0000-0000AAC80000}"/>
    <cellStyle name="Normal 5 3 2 5 3" xfId="51412" xr:uid="{00000000-0005-0000-0000-0000ABC80000}"/>
    <cellStyle name="Normal 5 3 2 5 4" xfId="51413" xr:uid="{00000000-0005-0000-0000-0000ACC80000}"/>
    <cellStyle name="Normal 5 3 2 5_Essbase BS Tax Accounts EOY" xfId="51414" xr:uid="{00000000-0005-0000-0000-0000ADC80000}"/>
    <cellStyle name="Normal 5 3 2 6" xfId="51415" xr:uid="{00000000-0005-0000-0000-0000AEC80000}"/>
    <cellStyle name="Normal 5 3 2 6 2" xfId="51416" xr:uid="{00000000-0005-0000-0000-0000AFC80000}"/>
    <cellStyle name="Normal 5 3 2 6 2 2" xfId="51417" xr:uid="{00000000-0005-0000-0000-0000B0C80000}"/>
    <cellStyle name="Normal 5 3 2 6 3" xfId="51418" xr:uid="{00000000-0005-0000-0000-0000B1C80000}"/>
    <cellStyle name="Normal 5 3 2 6 4" xfId="51419" xr:uid="{00000000-0005-0000-0000-0000B2C80000}"/>
    <cellStyle name="Normal 5 3 2 6_Essbase BS Tax Accounts EOY" xfId="51420" xr:uid="{00000000-0005-0000-0000-0000B3C80000}"/>
    <cellStyle name="Normal 5 3 2 7" xfId="51421" xr:uid="{00000000-0005-0000-0000-0000B4C80000}"/>
    <cellStyle name="Normal 5 3 2 7 2" xfId="51422" xr:uid="{00000000-0005-0000-0000-0000B5C80000}"/>
    <cellStyle name="Normal 5 3 2 7 2 2" xfId="51423" xr:uid="{00000000-0005-0000-0000-0000B6C80000}"/>
    <cellStyle name="Normal 5 3 2 7 3" xfId="51424" xr:uid="{00000000-0005-0000-0000-0000B7C80000}"/>
    <cellStyle name="Normal 5 3 2 7 4" xfId="51425" xr:uid="{00000000-0005-0000-0000-0000B8C80000}"/>
    <cellStyle name="Normal 5 3 2 7_Essbase BS Tax Accounts EOY" xfId="51426" xr:uid="{00000000-0005-0000-0000-0000B9C80000}"/>
    <cellStyle name="Normal 5 3 2 8" xfId="51427" xr:uid="{00000000-0005-0000-0000-0000BAC80000}"/>
    <cellStyle name="Normal 5 3 2 8 2" xfId="51428" xr:uid="{00000000-0005-0000-0000-0000BBC80000}"/>
    <cellStyle name="Normal 5 3 2 8 2 2" xfId="51429" xr:uid="{00000000-0005-0000-0000-0000BCC80000}"/>
    <cellStyle name="Normal 5 3 2 8 3" xfId="51430" xr:uid="{00000000-0005-0000-0000-0000BDC80000}"/>
    <cellStyle name="Normal 5 3 2 8 4" xfId="51431" xr:uid="{00000000-0005-0000-0000-0000BEC80000}"/>
    <cellStyle name="Normal 5 3 2 8_Essbase BS Tax Accounts EOY" xfId="51432" xr:uid="{00000000-0005-0000-0000-0000BFC80000}"/>
    <cellStyle name="Normal 5 3 2 9" xfId="51433" xr:uid="{00000000-0005-0000-0000-0000C0C80000}"/>
    <cellStyle name="Normal 5 3 2 9 2" xfId="51434" xr:uid="{00000000-0005-0000-0000-0000C1C80000}"/>
    <cellStyle name="Normal 5 3 2 9 2 2" xfId="51435" xr:uid="{00000000-0005-0000-0000-0000C2C80000}"/>
    <cellStyle name="Normal 5 3 2 9 3" xfId="51436" xr:uid="{00000000-0005-0000-0000-0000C3C80000}"/>
    <cellStyle name="Normal 5 3 2 9 4" xfId="51437" xr:uid="{00000000-0005-0000-0000-0000C4C80000}"/>
    <cellStyle name="Normal 5 3 2 9_Essbase BS Tax Accounts EOY" xfId="51438" xr:uid="{00000000-0005-0000-0000-0000C5C80000}"/>
    <cellStyle name="Normal 5 3 2_Basis Detail" xfId="51439" xr:uid="{00000000-0005-0000-0000-0000C6C80000}"/>
    <cellStyle name="Normal 5 3 3" xfId="51440" xr:uid="{00000000-0005-0000-0000-0000C7C80000}"/>
    <cellStyle name="Normal 5 3 3 10" xfId="51441" xr:uid="{00000000-0005-0000-0000-0000C8C80000}"/>
    <cellStyle name="Normal 5 3 3 11" xfId="51442" xr:uid="{00000000-0005-0000-0000-0000C9C80000}"/>
    <cellStyle name="Normal 5 3 3 12" xfId="51443" xr:uid="{00000000-0005-0000-0000-0000CAC80000}"/>
    <cellStyle name="Normal 5 3 3 13" xfId="51444" xr:uid="{00000000-0005-0000-0000-0000CBC80000}"/>
    <cellStyle name="Normal 5 3 3 2" xfId="51445" xr:uid="{00000000-0005-0000-0000-0000CCC80000}"/>
    <cellStyle name="Normal 5 3 3 2 2" xfId="51446" xr:uid="{00000000-0005-0000-0000-0000CDC80000}"/>
    <cellStyle name="Normal 5 3 3 2 2 2" xfId="51447" xr:uid="{00000000-0005-0000-0000-0000CEC80000}"/>
    <cellStyle name="Normal 5 3 3 2 2 2 2" xfId="51448" xr:uid="{00000000-0005-0000-0000-0000CFC80000}"/>
    <cellStyle name="Normal 5 3 3 2 2 2 3" xfId="51449" xr:uid="{00000000-0005-0000-0000-0000D0C80000}"/>
    <cellStyle name="Normal 5 3 3 2 2 2_Essbase BS Tax Accounts EOY" xfId="51450" xr:uid="{00000000-0005-0000-0000-0000D1C80000}"/>
    <cellStyle name="Normal 5 3 3 2 2 3" xfId="51451" xr:uid="{00000000-0005-0000-0000-0000D2C80000}"/>
    <cellStyle name="Normal 5 3 3 2 2 4" xfId="51452" xr:uid="{00000000-0005-0000-0000-0000D3C80000}"/>
    <cellStyle name="Normal 5 3 3 2 2_Essbase BS Tax Accounts EOY" xfId="51453" xr:uid="{00000000-0005-0000-0000-0000D4C80000}"/>
    <cellStyle name="Normal 5 3 3 2 3" xfId="51454" xr:uid="{00000000-0005-0000-0000-0000D5C80000}"/>
    <cellStyle name="Normal 5 3 3 2 3 2" xfId="51455" xr:uid="{00000000-0005-0000-0000-0000D6C80000}"/>
    <cellStyle name="Normal 5 3 3 2 3 2 2" xfId="51456" xr:uid="{00000000-0005-0000-0000-0000D7C80000}"/>
    <cellStyle name="Normal 5 3 3 2 3 3" xfId="51457" xr:uid="{00000000-0005-0000-0000-0000D8C80000}"/>
    <cellStyle name="Normal 5 3 3 2 3 4" xfId="51458" xr:uid="{00000000-0005-0000-0000-0000D9C80000}"/>
    <cellStyle name="Normal 5 3 3 2 3_Essbase BS Tax Accounts EOY" xfId="51459" xr:uid="{00000000-0005-0000-0000-0000DAC80000}"/>
    <cellStyle name="Normal 5 3 3 2 4" xfId="51460" xr:uid="{00000000-0005-0000-0000-0000DBC80000}"/>
    <cellStyle name="Normal 5 3 3 2 4 2" xfId="51461" xr:uid="{00000000-0005-0000-0000-0000DCC80000}"/>
    <cellStyle name="Normal 5 3 3 2 5" xfId="51462" xr:uid="{00000000-0005-0000-0000-0000DDC80000}"/>
    <cellStyle name="Normal 5 3 3 2 6" xfId="51463" xr:uid="{00000000-0005-0000-0000-0000DEC80000}"/>
    <cellStyle name="Normal 5 3 3 2_Essbase BS Tax Accounts EOY" xfId="51464" xr:uid="{00000000-0005-0000-0000-0000DFC80000}"/>
    <cellStyle name="Normal 5 3 3 3" xfId="51465" xr:uid="{00000000-0005-0000-0000-0000E0C80000}"/>
    <cellStyle name="Normal 5 3 3 3 2" xfId="51466" xr:uid="{00000000-0005-0000-0000-0000E1C80000}"/>
    <cellStyle name="Normal 5 3 3 3 2 2" xfId="51467" xr:uid="{00000000-0005-0000-0000-0000E2C80000}"/>
    <cellStyle name="Normal 5 3 3 3 2 3" xfId="51468" xr:uid="{00000000-0005-0000-0000-0000E3C80000}"/>
    <cellStyle name="Normal 5 3 3 3 2_Essbase BS Tax Accounts EOY" xfId="51469" xr:uid="{00000000-0005-0000-0000-0000E4C80000}"/>
    <cellStyle name="Normal 5 3 3 3 3" xfId="51470" xr:uid="{00000000-0005-0000-0000-0000E5C80000}"/>
    <cellStyle name="Normal 5 3 3 3 4" xfId="51471" xr:uid="{00000000-0005-0000-0000-0000E6C80000}"/>
    <cellStyle name="Normal 5 3 3 3_Essbase BS Tax Accounts EOY" xfId="51472" xr:uid="{00000000-0005-0000-0000-0000E7C80000}"/>
    <cellStyle name="Normal 5 3 3 4" xfId="51473" xr:uid="{00000000-0005-0000-0000-0000E8C80000}"/>
    <cellStyle name="Normal 5 3 3 4 2" xfId="51474" xr:uid="{00000000-0005-0000-0000-0000E9C80000}"/>
    <cellStyle name="Normal 5 3 3 4 2 2" xfId="51475" xr:uid="{00000000-0005-0000-0000-0000EAC80000}"/>
    <cellStyle name="Normal 5 3 3 4 2 3" xfId="51476" xr:uid="{00000000-0005-0000-0000-0000EBC80000}"/>
    <cellStyle name="Normal 5 3 3 4 2_Essbase BS Tax Accounts EOY" xfId="51477" xr:uid="{00000000-0005-0000-0000-0000ECC80000}"/>
    <cellStyle name="Normal 5 3 3 4 3" xfId="51478" xr:uid="{00000000-0005-0000-0000-0000EDC80000}"/>
    <cellStyle name="Normal 5 3 3 4 4" xfId="51479" xr:uid="{00000000-0005-0000-0000-0000EEC80000}"/>
    <cellStyle name="Normal 5 3 3 4_Essbase BS Tax Accounts EOY" xfId="51480" xr:uid="{00000000-0005-0000-0000-0000EFC80000}"/>
    <cellStyle name="Normal 5 3 3 5" xfId="51481" xr:uid="{00000000-0005-0000-0000-0000F0C80000}"/>
    <cellStyle name="Normal 5 3 3 5 2" xfId="51482" xr:uid="{00000000-0005-0000-0000-0000F1C80000}"/>
    <cellStyle name="Normal 5 3 3 5 2 2" xfId="51483" xr:uid="{00000000-0005-0000-0000-0000F2C80000}"/>
    <cellStyle name="Normal 5 3 3 5 3" xfId="51484" xr:uid="{00000000-0005-0000-0000-0000F3C80000}"/>
    <cellStyle name="Normal 5 3 3 5 4" xfId="51485" xr:uid="{00000000-0005-0000-0000-0000F4C80000}"/>
    <cellStyle name="Normal 5 3 3 6" xfId="51486" xr:uid="{00000000-0005-0000-0000-0000F5C80000}"/>
    <cellStyle name="Normal 5 3 3 6 2" xfId="51487" xr:uid="{00000000-0005-0000-0000-0000F6C80000}"/>
    <cellStyle name="Normal 5 3 3 6 2 2" xfId="51488" xr:uid="{00000000-0005-0000-0000-0000F7C80000}"/>
    <cellStyle name="Normal 5 3 3 6 3" xfId="51489" xr:uid="{00000000-0005-0000-0000-0000F8C80000}"/>
    <cellStyle name="Normal 5 3 3 6 4" xfId="51490" xr:uid="{00000000-0005-0000-0000-0000F9C80000}"/>
    <cellStyle name="Normal 5 3 3 6_Essbase BS Tax Accounts EOY" xfId="51491" xr:uid="{00000000-0005-0000-0000-0000FAC80000}"/>
    <cellStyle name="Normal 5 3 3 7" xfId="51492" xr:uid="{00000000-0005-0000-0000-0000FBC80000}"/>
    <cellStyle name="Normal 5 3 3 7 2" xfId="51493" xr:uid="{00000000-0005-0000-0000-0000FCC80000}"/>
    <cellStyle name="Normal 5 3 3 7 2 2" xfId="51494" xr:uid="{00000000-0005-0000-0000-0000FDC80000}"/>
    <cellStyle name="Normal 5 3 3 7 3" xfId="51495" xr:uid="{00000000-0005-0000-0000-0000FEC80000}"/>
    <cellStyle name="Normal 5 3 3 7 4" xfId="51496" xr:uid="{00000000-0005-0000-0000-0000FFC80000}"/>
    <cellStyle name="Normal 5 3 3 7_Essbase BS Tax Accounts EOY" xfId="51497" xr:uid="{00000000-0005-0000-0000-000000C90000}"/>
    <cellStyle name="Normal 5 3 3 8" xfId="51498" xr:uid="{00000000-0005-0000-0000-000001C90000}"/>
    <cellStyle name="Normal 5 3 3 8 2" xfId="51499" xr:uid="{00000000-0005-0000-0000-000002C90000}"/>
    <cellStyle name="Normal 5 3 3 8 2 2" xfId="51500" xr:uid="{00000000-0005-0000-0000-000003C90000}"/>
    <cellStyle name="Normal 5 3 3 8 3" xfId="51501" xr:uid="{00000000-0005-0000-0000-000004C90000}"/>
    <cellStyle name="Normal 5 3 3 8 4" xfId="51502" xr:uid="{00000000-0005-0000-0000-000005C90000}"/>
    <cellStyle name="Normal 5 3 3 8_Essbase BS Tax Accounts EOY" xfId="51503" xr:uid="{00000000-0005-0000-0000-000006C90000}"/>
    <cellStyle name="Normal 5 3 3 9" xfId="51504" xr:uid="{00000000-0005-0000-0000-000007C90000}"/>
    <cellStyle name="Normal 5 3 3 9 2" xfId="51505" xr:uid="{00000000-0005-0000-0000-000008C90000}"/>
    <cellStyle name="Normal 5 3 3 9 3" xfId="51506" xr:uid="{00000000-0005-0000-0000-000009C90000}"/>
    <cellStyle name="Normal 5 3 3 9_Essbase BS Tax Accounts EOY" xfId="51507" xr:uid="{00000000-0005-0000-0000-00000AC90000}"/>
    <cellStyle name="Normal 5 3 4" xfId="51508" xr:uid="{00000000-0005-0000-0000-00000BC90000}"/>
    <cellStyle name="Normal 5 3 4 2" xfId="51509" xr:uid="{00000000-0005-0000-0000-00000CC90000}"/>
    <cellStyle name="Normal 5 3 4 2 2" xfId="51510" xr:uid="{00000000-0005-0000-0000-00000DC90000}"/>
    <cellStyle name="Normal 5 3 4 2 2 2" xfId="51511" xr:uid="{00000000-0005-0000-0000-00000EC90000}"/>
    <cellStyle name="Normal 5 3 4 2 2 3" xfId="51512" xr:uid="{00000000-0005-0000-0000-00000FC90000}"/>
    <cellStyle name="Normal 5 3 4 2 2_Essbase BS Tax Accounts EOY" xfId="51513" xr:uid="{00000000-0005-0000-0000-000010C90000}"/>
    <cellStyle name="Normal 5 3 4 2 3" xfId="51514" xr:uid="{00000000-0005-0000-0000-000011C90000}"/>
    <cellStyle name="Normal 5 3 4 2 4" xfId="51515" xr:uid="{00000000-0005-0000-0000-000012C90000}"/>
    <cellStyle name="Normal 5 3 4 2_Essbase BS Tax Accounts EOY" xfId="51516" xr:uid="{00000000-0005-0000-0000-000013C90000}"/>
    <cellStyle name="Normal 5 3 4 3" xfId="51517" xr:uid="{00000000-0005-0000-0000-000014C90000}"/>
    <cellStyle name="Normal 5 3 4 3 2" xfId="51518" xr:uid="{00000000-0005-0000-0000-000015C90000}"/>
    <cellStyle name="Normal 5 3 4 3 2 2" xfId="51519" xr:uid="{00000000-0005-0000-0000-000016C90000}"/>
    <cellStyle name="Normal 5 3 4 3 3" xfId="51520" xr:uid="{00000000-0005-0000-0000-000017C90000}"/>
    <cellStyle name="Normal 5 3 4 3 4" xfId="51521" xr:uid="{00000000-0005-0000-0000-000018C90000}"/>
    <cellStyle name="Normal 5 3 4 3_Essbase BS Tax Accounts EOY" xfId="51522" xr:uid="{00000000-0005-0000-0000-000019C90000}"/>
    <cellStyle name="Normal 5 3 4 4" xfId="51523" xr:uid="{00000000-0005-0000-0000-00001AC90000}"/>
    <cellStyle name="Normal 5 3 4 4 2" xfId="51524" xr:uid="{00000000-0005-0000-0000-00001BC90000}"/>
    <cellStyle name="Normal 5 3 4 5" xfId="51525" xr:uid="{00000000-0005-0000-0000-00001CC90000}"/>
    <cellStyle name="Normal 5 3 4 6" xfId="51526" xr:uid="{00000000-0005-0000-0000-00001DC90000}"/>
    <cellStyle name="Normal 5 3 4 7" xfId="51527" xr:uid="{00000000-0005-0000-0000-00001EC90000}"/>
    <cellStyle name="Normal 5 3 4 8" xfId="51528" xr:uid="{00000000-0005-0000-0000-00001FC90000}"/>
    <cellStyle name="Normal 5 3 4_Essbase BS Tax Accounts EOY" xfId="51529" xr:uid="{00000000-0005-0000-0000-000020C90000}"/>
    <cellStyle name="Normal 5 3 5" xfId="51530" xr:uid="{00000000-0005-0000-0000-000021C90000}"/>
    <cellStyle name="Normal 5 3 5 2" xfId="51531" xr:uid="{00000000-0005-0000-0000-000022C90000}"/>
    <cellStyle name="Normal 5 3 5 2 2" xfId="51532" xr:uid="{00000000-0005-0000-0000-000023C90000}"/>
    <cellStyle name="Normal 5 3 5 2 3" xfId="51533" xr:uid="{00000000-0005-0000-0000-000024C90000}"/>
    <cellStyle name="Normal 5 3 5 2_Essbase BS Tax Accounts EOY" xfId="51534" xr:uid="{00000000-0005-0000-0000-000025C90000}"/>
    <cellStyle name="Normal 5 3 5 3" xfId="51535" xr:uid="{00000000-0005-0000-0000-000026C90000}"/>
    <cellStyle name="Normal 5 3 5 4" xfId="51536" xr:uid="{00000000-0005-0000-0000-000027C90000}"/>
    <cellStyle name="Normal 5 3 5 5" xfId="51537" xr:uid="{00000000-0005-0000-0000-000028C90000}"/>
    <cellStyle name="Normal 5 3 5_Essbase BS Tax Accounts EOY" xfId="51538" xr:uid="{00000000-0005-0000-0000-000029C90000}"/>
    <cellStyle name="Normal 5 3 6" xfId="51539" xr:uid="{00000000-0005-0000-0000-00002AC90000}"/>
    <cellStyle name="Normal 5 3 6 2" xfId="51540" xr:uid="{00000000-0005-0000-0000-00002BC90000}"/>
    <cellStyle name="Normal 5 3 6 2 2" xfId="51541" xr:uid="{00000000-0005-0000-0000-00002CC90000}"/>
    <cellStyle name="Normal 5 3 6 2 3" xfId="51542" xr:uid="{00000000-0005-0000-0000-00002DC90000}"/>
    <cellStyle name="Normal 5 3 6 2_Essbase BS Tax Accounts EOY" xfId="51543" xr:uid="{00000000-0005-0000-0000-00002EC90000}"/>
    <cellStyle name="Normal 5 3 6 3" xfId="51544" xr:uid="{00000000-0005-0000-0000-00002FC90000}"/>
    <cellStyle name="Normal 5 3 6 4" xfId="51545" xr:uid="{00000000-0005-0000-0000-000030C90000}"/>
    <cellStyle name="Normal 5 3 6_Essbase BS Tax Accounts EOY" xfId="51546" xr:uid="{00000000-0005-0000-0000-000031C90000}"/>
    <cellStyle name="Normal 5 3 7" xfId="51547" xr:uid="{00000000-0005-0000-0000-000032C90000}"/>
    <cellStyle name="Normal 5 3 7 2" xfId="51548" xr:uid="{00000000-0005-0000-0000-000033C90000}"/>
    <cellStyle name="Normal 5 3 7 2 2" xfId="51549" xr:uid="{00000000-0005-0000-0000-000034C90000}"/>
    <cellStyle name="Normal 5 3 7 2 3" xfId="51550" xr:uid="{00000000-0005-0000-0000-000035C90000}"/>
    <cellStyle name="Normal 5 3 7 2_Essbase BS Tax Accounts EOY" xfId="51551" xr:uid="{00000000-0005-0000-0000-000036C90000}"/>
    <cellStyle name="Normal 5 3 7 3" xfId="51552" xr:uid="{00000000-0005-0000-0000-000037C90000}"/>
    <cellStyle name="Normal 5 3 7 4" xfId="51553" xr:uid="{00000000-0005-0000-0000-000038C90000}"/>
    <cellStyle name="Normal 5 3 7_Essbase BS Tax Accounts EOY" xfId="51554" xr:uid="{00000000-0005-0000-0000-000039C90000}"/>
    <cellStyle name="Normal 5 3 8" xfId="51555" xr:uid="{00000000-0005-0000-0000-00003AC90000}"/>
    <cellStyle name="Normal 5 3 8 2" xfId="51556" xr:uid="{00000000-0005-0000-0000-00003BC90000}"/>
    <cellStyle name="Normal 5 3 8 2 2" xfId="51557" xr:uid="{00000000-0005-0000-0000-00003CC90000}"/>
    <cellStyle name="Normal 5 3 8 3" xfId="51558" xr:uid="{00000000-0005-0000-0000-00003DC90000}"/>
    <cellStyle name="Normal 5 3 8 4" xfId="51559" xr:uid="{00000000-0005-0000-0000-00003EC90000}"/>
    <cellStyle name="Normal 5 3 8_Essbase BS Tax Accounts EOY" xfId="51560" xr:uid="{00000000-0005-0000-0000-00003FC90000}"/>
    <cellStyle name="Normal 5 3 9" xfId="51561" xr:uid="{00000000-0005-0000-0000-000040C90000}"/>
    <cellStyle name="Normal 5 3 9 2" xfId="51562" xr:uid="{00000000-0005-0000-0000-000041C90000}"/>
    <cellStyle name="Normal 5 3 9 2 2" xfId="51563" xr:uid="{00000000-0005-0000-0000-000042C90000}"/>
    <cellStyle name="Normal 5 3 9 3" xfId="51564" xr:uid="{00000000-0005-0000-0000-000043C90000}"/>
    <cellStyle name="Normal 5 3 9 4" xfId="51565" xr:uid="{00000000-0005-0000-0000-000044C90000}"/>
    <cellStyle name="Normal 5 3 9_Essbase BS Tax Accounts EOY" xfId="51566" xr:uid="{00000000-0005-0000-0000-000045C90000}"/>
    <cellStyle name="Normal 5 3_Basis Detail" xfId="51567" xr:uid="{00000000-0005-0000-0000-000046C90000}"/>
    <cellStyle name="Normal 5 4" xfId="51568" xr:uid="{00000000-0005-0000-0000-000047C90000}"/>
    <cellStyle name="Normal 5 4 10" xfId="51569" xr:uid="{00000000-0005-0000-0000-000048C90000}"/>
    <cellStyle name="Normal 5 4 10 2" xfId="51570" xr:uid="{00000000-0005-0000-0000-000049C90000}"/>
    <cellStyle name="Normal 5 4 10 2 2" xfId="51571" xr:uid="{00000000-0005-0000-0000-00004AC90000}"/>
    <cellStyle name="Normal 5 4 10 3" xfId="51572" xr:uid="{00000000-0005-0000-0000-00004BC90000}"/>
    <cellStyle name="Normal 5 4 10 4" xfId="51573" xr:uid="{00000000-0005-0000-0000-00004CC90000}"/>
    <cellStyle name="Normal 5 4 10_Essbase BS Tax Accounts EOY" xfId="51574" xr:uid="{00000000-0005-0000-0000-00004DC90000}"/>
    <cellStyle name="Normal 5 4 11" xfId="51575" xr:uid="{00000000-0005-0000-0000-00004EC90000}"/>
    <cellStyle name="Normal 5 4 11 2" xfId="51576" xr:uid="{00000000-0005-0000-0000-00004FC90000}"/>
    <cellStyle name="Normal 5 4 11 3" xfId="51577" xr:uid="{00000000-0005-0000-0000-000050C90000}"/>
    <cellStyle name="Normal 5 4 11_Essbase BS Tax Accounts EOY" xfId="51578" xr:uid="{00000000-0005-0000-0000-000051C90000}"/>
    <cellStyle name="Normal 5 4 12" xfId="51579" xr:uid="{00000000-0005-0000-0000-000052C90000}"/>
    <cellStyle name="Normal 5 4 12 2" xfId="51580" xr:uid="{00000000-0005-0000-0000-000053C90000}"/>
    <cellStyle name="Normal 5 4 12 3" xfId="51581" xr:uid="{00000000-0005-0000-0000-000054C90000}"/>
    <cellStyle name="Normal 5 4 12_Essbase BS Tax Accounts EOY" xfId="51582" xr:uid="{00000000-0005-0000-0000-000055C90000}"/>
    <cellStyle name="Normal 5 4 13" xfId="51583" xr:uid="{00000000-0005-0000-0000-000056C90000}"/>
    <cellStyle name="Normal 5 4 13 2" xfId="51584" xr:uid="{00000000-0005-0000-0000-000057C90000}"/>
    <cellStyle name="Normal 5 4 13 3" xfId="51585" xr:uid="{00000000-0005-0000-0000-000058C90000}"/>
    <cellStyle name="Normal 5 4 13_Essbase BS Tax Accounts EOY" xfId="51586" xr:uid="{00000000-0005-0000-0000-000059C90000}"/>
    <cellStyle name="Normal 5 4 14" xfId="51587" xr:uid="{00000000-0005-0000-0000-00005AC90000}"/>
    <cellStyle name="Normal 5 4 15" xfId="51588" xr:uid="{00000000-0005-0000-0000-00005BC90000}"/>
    <cellStyle name="Normal 5 4 16" xfId="51589" xr:uid="{00000000-0005-0000-0000-00005CC90000}"/>
    <cellStyle name="Normal 5 4 17" xfId="51590" xr:uid="{00000000-0005-0000-0000-00005DC90000}"/>
    <cellStyle name="Normal 5 4 2" xfId="51591" xr:uid="{00000000-0005-0000-0000-00005EC90000}"/>
    <cellStyle name="Normal 5 4 2 10" xfId="51592" xr:uid="{00000000-0005-0000-0000-00005FC90000}"/>
    <cellStyle name="Normal 5 4 2 10 2" xfId="51593" xr:uid="{00000000-0005-0000-0000-000060C90000}"/>
    <cellStyle name="Normal 5 4 2 11" xfId="51594" xr:uid="{00000000-0005-0000-0000-000061C90000}"/>
    <cellStyle name="Normal 5 4 2 12" xfId="51595" xr:uid="{00000000-0005-0000-0000-000062C90000}"/>
    <cellStyle name="Normal 5 4 2 13" xfId="51596" xr:uid="{00000000-0005-0000-0000-000063C90000}"/>
    <cellStyle name="Normal 5 4 2 2" xfId="51597" xr:uid="{00000000-0005-0000-0000-000064C90000}"/>
    <cellStyle name="Normal 5 4 2 2 10" xfId="51598" xr:uid="{00000000-0005-0000-0000-000065C90000}"/>
    <cellStyle name="Normal 5 4 2 2 11" xfId="51599" xr:uid="{00000000-0005-0000-0000-000066C90000}"/>
    <cellStyle name="Normal 5 4 2 2 12" xfId="51600" xr:uid="{00000000-0005-0000-0000-000067C90000}"/>
    <cellStyle name="Normal 5 4 2 2 2" xfId="51601" xr:uid="{00000000-0005-0000-0000-000068C90000}"/>
    <cellStyle name="Normal 5 4 2 2 2 2" xfId="51602" xr:uid="{00000000-0005-0000-0000-000069C90000}"/>
    <cellStyle name="Normal 5 4 2 2 2 2 2" xfId="51603" xr:uid="{00000000-0005-0000-0000-00006AC90000}"/>
    <cellStyle name="Normal 5 4 2 2 2 2 2 2" xfId="51604" xr:uid="{00000000-0005-0000-0000-00006BC90000}"/>
    <cellStyle name="Normal 5 4 2 2 2 2 2 3" xfId="51605" xr:uid="{00000000-0005-0000-0000-00006CC90000}"/>
    <cellStyle name="Normal 5 4 2 2 2 2 2_Essbase BS Tax Accounts EOY" xfId="51606" xr:uid="{00000000-0005-0000-0000-00006DC90000}"/>
    <cellStyle name="Normal 5 4 2 2 2 2 3" xfId="51607" xr:uid="{00000000-0005-0000-0000-00006EC90000}"/>
    <cellStyle name="Normal 5 4 2 2 2 2 4" xfId="51608" xr:uid="{00000000-0005-0000-0000-00006FC90000}"/>
    <cellStyle name="Normal 5 4 2 2 2 2_Essbase BS Tax Accounts EOY" xfId="51609" xr:uid="{00000000-0005-0000-0000-000070C90000}"/>
    <cellStyle name="Normal 5 4 2 2 2 3" xfId="51610" xr:uid="{00000000-0005-0000-0000-000071C90000}"/>
    <cellStyle name="Normal 5 4 2 2 2 3 2" xfId="51611" xr:uid="{00000000-0005-0000-0000-000072C90000}"/>
    <cellStyle name="Normal 5 4 2 2 2 3 2 2" xfId="51612" xr:uid="{00000000-0005-0000-0000-000073C90000}"/>
    <cellStyle name="Normal 5 4 2 2 2 3 3" xfId="51613" xr:uid="{00000000-0005-0000-0000-000074C90000}"/>
    <cellStyle name="Normal 5 4 2 2 2 3 4" xfId="51614" xr:uid="{00000000-0005-0000-0000-000075C90000}"/>
    <cellStyle name="Normal 5 4 2 2 2 3_Essbase BS Tax Accounts EOY" xfId="51615" xr:uid="{00000000-0005-0000-0000-000076C90000}"/>
    <cellStyle name="Normal 5 4 2 2 2 4" xfId="51616" xr:uid="{00000000-0005-0000-0000-000077C90000}"/>
    <cellStyle name="Normal 5 4 2 2 2 4 2" xfId="51617" xr:uid="{00000000-0005-0000-0000-000078C90000}"/>
    <cellStyle name="Normal 5 4 2 2 2 5" xfId="51618" xr:uid="{00000000-0005-0000-0000-000079C90000}"/>
    <cellStyle name="Normal 5 4 2 2 2 6" xfId="51619" xr:uid="{00000000-0005-0000-0000-00007AC90000}"/>
    <cellStyle name="Normal 5 4 2 2 2_Essbase BS Tax Accounts EOY" xfId="51620" xr:uid="{00000000-0005-0000-0000-00007BC90000}"/>
    <cellStyle name="Normal 5 4 2 2 3" xfId="51621" xr:uid="{00000000-0005-0000-0000-00007CC90000}"/>
    <cellStyle name="Normal 5 4 2 2 3 2" xfId="51622" xr:uid="{00000000-0005-0000-0000-00007DC90000}"/>
    <cellStyle name="Normal 5 4 2 2 3 2 2" xfId="51623" xr:uid="{00000000-0005-0000-0000-00007EC90000}"/>
    <cellStyle name="Normal 5 4 2 2 3 2 3" xfId="51624" xr:uid="{00000000-0005-0000-0000-00007FC90000}"/>
    <cellStyle name="Normal 5 4 2 2 3 2_Essbase BS Tax Accounts EOY" xfId="51625" xr:uid="{00000000-0005-0000-0000-000080C90000}"/>
    <cellStyle name="Normal 5 4 2 2 3 3" xfId="51626" xr:uid="{00000000-0005-0000-0000-000081C90000}"/>
    <cellStyle name="Normal 5 4 2 2 3 4" xfId="51627" xr:uid="{00000000-0005-0000-0000-000082C90000}"/>
    <cellStyle name="Normal 5 4 2 2 3_Essbase BS Tax Accounts EOY" xfId="51628" xr:uid="{00000000-0005-0000-0000-000083C90000}"/>
    <cellStyle name="Normal 5 4 2 2 4" xfId="51629" xr:uid="{00000000-0005-0000-0000-000084C90000}"/>
    <cellStyle name="Normal 5 4 2 2 4 2" xfId="51630" xr:uid="{00000000-0005-0000-0000-000085C90000}"/>
    <cellStyle name="Normal 5 4 2 2 4 2 2" xfId="51631" xr:uid="{00000000-0005-0000-0000-000086C90000}"/>
    <cellStyle name="Normal 5 4 2 2 4 3" xfId="51632" xr:uid="{00000000-0005-0000-0000-000087C90000}"/>
    <cellStyle name="Normal 5 4 2 2 4 4" xfId="51633" xr:uid="{00000000-0005-0000-0000-000088C90000}"/>
    <cellStyle name="Normal 5 4 2 2 4_Essbase BS Tax Accounts EOY" xfId="51634" xr:uid="{00000000-0005-0000-0000-000089C90000}"/>
    <cellStyle name="Normal 5 4 2 2 5" xfId="51635" xr:uid="{00000000-0005-0000-0000-00008AC90000}"/>
    <cellStyle name="Normal 5 4 2 2 5 2" xfId="51636" xr:uid="{00000000-0005-0000-0000-00008BC90000}"/>
    <cellStyle name="Normal 5 4 2 2 5 2 2" xfId="51637" xr:uid="{00000000-0005-0000-0000-00008CC90000}"/>
    <cellStyle name="Normal 5 4 2 2 5 3" xfId="51638" xr:uid="{00000000-0005-0000-0000-00008DC90000}"/>
    <cellStyle name="Normal 5 4 2 2 5 4" xfId="51639" xr:uid="{00000000-0005-0000-0000-00008EC90000}"/>
    <cellStyle name="Normal 5 4 2 2 5_Essbase BS Tax Accounts EOY" xfId="51640" xr:uid="{00000000-0005-0000-0000-00008FC90000}"/>
    <cellStyle name="Normal 5 4 2 2 6" xfId="51641" xr:uid="{00000000-0005-0000-0000-000090C90000}"/>
    <cellStyle name="Normal 5 4 2 2 6 2" xfId="51642" xr:uid="{00000000-0005-0000-0000-000091C90000}"/>
    <cellStyle name="Normal 5 4 2 2 6 2 2" xfId="51643" xr:uid="{00000000-0005-0000-0000-000092C90000}"/>
    <cellStyle name="Normal 5 4 2 2 6 3" xfId="51644" xr:uid="{00000000-0005-0000-0000-000093C90000}"/>
    <cellStyle name="Normal 5 4 2 2 6 4" xfId="51645" xr:uid="{00000000-0005-0000-0000-000094C90000}"/>
    <cellStyle name="Normal 5 4 2 2 6_Essbase BS Tax Accounts EOY" xfId="51646" xr:uid="{00000000-0005-0000-0000-000095C90000}"/>
    <cellStyle name="Normal 5 4 2 2 7" xfId="51647" xr:uid="{00000000-0005-0000-0000-000096C90000}"/>
    <cellStyle name="Normal 5 4 2 2 7 2" xfId="51648" xr:uid="{00000000-0005-0000-0000-000097C90000}"/>
    <cellStyle name="Normal 5 4 2 2 7 2 2" xfId="51649" xr:uid="{00000000-0005-0000-0000-000098C90000}"/>
    <cellStyle name="Normal 5 4 2 2 7 3" xfId="51650" xr:uid="{00000000-0005-0000-0000-000099C90000}"/>
    <cellStyle name="Normal 5 4 2 2 7 4" xfId="51651" xr:uid="{00000000-0005-0000-0000-00009AC90000}"/>
    <cellStyle name="Normal 5 4 2 2 7_Essbase BS Tax Accounts EOY" xfId="51652" xr:uid="{00000000-0005-0000-0000-00009BC90000}"/>
    <cellStyle name="Normal 5 4 2 2 8" xfId="51653" xr:uid="{00000000-0005-0000-0000-00009CC90000}"/>
    <cellStyle name="Normal 5 4 2 2 8 2" xfId="51654" xr:uid="{00000000-0005-0000-0000-00009DC90000}"/>
    <cellStyle name="Normal 5 4 2 2 8 2 2" xfId="51655" xr:uid="{00000000-0005-0000-0000-00009EC90000}"/>
    <cellStyle name="Normal 5 4 2 2 8 3" xfId="51656" xr:uid="{00000000-0005-0000-0000-00009FC90000}"/>
    <cellStyle name="Normal 5 4 2 2 8 4" xfId="51657" xr:uid="{00000000-0005-0000-0000-0000A0C90000}"/>
    <cellStyle name="Normal 5 4 2 2 8_Essbase BS Tax Accounts EOY" xfId="51658" xr:uid="{00000000-0005-0000-0000-0000A1C90000}"/>
    <cellStyle name="Normal 5 4 2 2 9" xfId="51659" xr:uid="{00000000-0005-0000-0000-0000A2C90000}"/>
    <cellStyle name="Normal 5 4 2 2 9 2" xfId="51660" xr:uid="{00000000-0005-0000-0000-0000A3C90000}"/>
    <cellStyle name="Normal 5 4 2 2_Essbase BS Tax Accounts EOY" xfId="51661" xr:uid="{00000000-0005-0000-0000-0000A4C90000}"/>
    <cellStyle name="Normal 5 4 2 3" xfId="51662" xr:uid="{00000000-0005-0000-0000-0000A5C90000}"/>
    <cellStyle name="Normal 5 4 2 3 2" xfId="51663" xr:uid="{00000000-0005-0000-0000-0000A6C90000}"/>
    <cellStyle name="Normal 5 4 2 3 2 2" xfId="51664" xr:uid="{00000000-0005-0000-0000-0000A7C90000}"/>
    <cellStyle name="Normal 5 4 2 3 2 2 2" xfId="51665" xr:uid="{00000000-0005-0000-0000-0000A8C90000}"/>
    <cellStyle name="Normal 5 4 2 3 2 2 3" xfId="51666" xr:uid="{00000000-0005-0000-0000-0000A9C90000}"/>
    <cellStyle name="Normal 5 4 2 3 2 2_Essbase BS Tax Accounts EOY" xfId="51667" xr:uid="{00000000-0005-0000-0000-0000AAC90000}"/>
    <cellStyle name="Normal 5 4 2 3 2 3" xfId="51668" xr:uid="{00000000-0005-0000-0000-0000ABC90000}"/>
    <cellStyle name="Normal 5 4 2 3 2 4" xfId="51669" xr:uid="{00000000-0005-0000-0000-0000ACC90000}"/>
    <cellStyle name="Normal 5 4 2 3 2_Essbase BS Tax Accounts EOY" xfId="51670" xr:uid="{00000000-0005-0000-0000-0000ADC90000}"/>
    <cellStyle name="Normal 5 4 2 3 3" xfId="51671" xr:uid="{00000000-0005-0000-0000-0000AEC90000}"/>
    <cellStyle name="Normal 5 4 2 3 3 2" xfId="51672" xr:uid="{00000000-0005-0000-0000-0000AFC90000}"/>
    <cellStyle name="Normal 5 4 2 3 3 2 2" xfId="51673" xr:uid="{00000000-0005-0000-0000-0000B0C90000}"/>
    <cellStyle name="Normal 5 4 2 3 3 3" xfId="51674" xr:uid="{00000000-0005-0000-0000-0000B1C90000}"/>
    <cellStyle name="Normal 5 4 2 3 3 4" xfId="51675" xr:uid="{00000000-0005-0000-0000-0000B2C90000}"/>
    <cellStyle name="Normal 5 4 2 3 3_Essbase BS Tax Accounts EOY" xfId="51676" xr:uid="{00000000-0005-0000-0000-0000B3C90000}"/>
    <cellStyle name="Normal 5 4 2 3 4" xfId="51677" xr:uid="{00000000-0005-0000-0000-0000B4C90000}"/>
    <cellStyle name="Normal 5 4 2 3 4 2" xfId="51678" xr:uid="{00000000-0005-0000-0000-0000B5C90000}"/>
    <cellStyle name="Normal 5 4 2 3 5" xfId="51679" xr:uid="{00000000-0005-0000-0000-0000B6C90000}"/>
    <cellStyle name="Normal 5 4 2 3 6" xfId="51680" xr:uid="{00000000-0005-0000-0000-0000B7C90000}"/>
    <cellStyle name="Normal 5 4 2 3_Essbase BS Tax Accounts EOY" xfId="51681" xr:uid="{00000000-0005-0000-0000-0000B8C90000}"/>
    <cellStyle name="Normal 5 4 2 4" xfId="51682" xr:uid="{00000000-0005-0000-0000-0000B9C90000}"/>
    <cellStyle name="Normal 5 4 2 4 2" xfId="51683" xr:uid="{00000000-0005-0000-0000-0000BAC90000}"/>
    <cellStyle name="Normal 5 4 2 4 2 2" xfId="51684" xr:uid="{00000000-0005-0000-0000-0000BBC90000}"/>
    <cellStyle name="Normal 5 4 2 4 2 3" xfId="51685" xr:uid="{00000000-0005-0000-0000-0000BCC90000}"/>
    <cellStyle name="Normal 5 4 2 4 2_Essbase BS Tax Accounts EOY" xfId="51686" xr:uid="{00000000-0005-0000-0000-0000BDC90000}"/>
    <cellStyle name="Normal 5 4 2 4 3" xfId="51687" xr:uid="{00000000-0005-0000-0000-0000BEC90000}"/>
    <cellStyle name="Normal 5 4 2 4 4" xfId="51688" xr:uid="{00000000-0005-0000-0000-0000BFC90000}"/>
    <cellStyle name="Normal 5 4 2 4_Essbase BS Tax Accounts EOY" xfId="51689" xr:uid="{00000000-0005-0000-0000-0000C0C90000}"/>
    <cellStyle name="Normal 5 4 2 5" xfId="51690" xr:uid="{00000000-0005-0000-0000-0000C1C90000}"/>
    <cellStyle name="Normal 5 4 2 5 2" xfId="51691" xr:uid="{00000000-0005-0000-0000-0000C2C90000}"/>
    <cellStyle name="Normal 5 4 2 5 2 2" xfId="51692" xr:uid="{00000000-0005-0000-0000-0000C3C90000}"/>
    <cellStyle name="Normal 5 4 2 5 3" xfId="51693" xr:uid="{00000000-0005-0000-0000-0000C4C90000}"/>
    <cellStyle name="Normal 5 4 2 5 4" xfId="51694" xr:uid="{00000000-0005-0000-0000-0000C5C90000}"/>
    <cellStyle name="Normal 5 4 2 5_Essbase BS Tax Accounts EOY" xfId="51695" xr:uid="{00000000-0005-0000-0000-0000C6C90000}"/>
    <cellStyle name="Normal 5 4 2 6" xfId="51696" xr:uid="{00000000-0005-0000-0000-0000C7C90000}"/>
    <cellStyle name="Normal 5 4 2 6 2" xfId="51697" xr:uid="{00000000-0005-0000-0000-0000C8C90000}"/>
    <cellStyle name="Normal 5 4 2 6 2 2" xfId="51698" xr:uid="{00000000-0005-0000-0000-0000C9C90000}"/>
    <cellStyle name="Normal 5 4 2 6 3" xfId="51699" xr:uid="{00000000-0005-0000-0000-0000CAC90000}"/>
    <cellStyle name="Normal 5 4 2 6 4" xfId="51700" xr:uid="{00000000-0005-0000-0000-0000CBC90000}"/>
    <cellStyle name="Normal 5 4 2 6_Essbase BS Tax Accounts EOY" xfId="51701" xr:uid="{00000000-0005-0000-0000-0000CCC90000}"/>
    <cellStyle name="Normal 5 4 2 7" xfId="51702" xr:uid="{00000000-0005-0000-0000-0000CDC90000}"/>
    <cellStyle name="Normal 5 4 2 7 2" xfId="51703" xr:uid="{00000000-0005-0000-0000-0000CEC90000}"/>
    <cellStyle name="Normal 5 4 2 7 2 2" xfId="51704" xr:uid="{00000000-0005-0000-0000-0000CFC90000}"/>
    <cellStyle name="Normal 5 4 2 7 3" xfId="51705" xr:uid="{00000000-0005-0000-0000-0000D0C90000}"/>
    <cellStyle name="Normal 5 4 2 7 4" xfId="51706" xr:uid="{00000000-0005-0000-0000-0000D1C90000}"/>
    <cellStyle name="Normal 5 4 2 7_Essbase BS Tax Accounts EOY" xfId="51707" xr:uid="{00000000-0005-0000-0000-0000D2C90000}"/>
    <cellStyle name="Normal 5 4 2 8" xfId="51708" xr:uid="{00000000-0005-0000-0000-0000D3C90000}"/>
    <cellStyle name="Normal 5 4 2 8 2" xfId="51709" xr:uid="{00000000-0005-0000-0000-0000D4C90000}"/>
    <cellStyle name="Normal 5 4 2 8 2 2" xfId="51710" xr:uid="{00000000-0005-0000-0000-0000D5C90000}"/>
    <cellStyle name="Normal 5 4 2 8 3" xfId="51711" xr:uid="{00000000-0005-0000-0000-0000D6C90000}"/>
    <cellStyle name="Normal 5 4 2 8 4" xfId="51712" xr:uid="{00000000-0005-0000-0000-0000D7C90000}"/>
    <cellStyle name="Normal 5 4 2 8_Essbase BS Tax Accounts EOY" xfId="51713" xr:uid="{00000000-0005-0000-0000-0000D8C90000}"/>
    <cellStyle name="Normal 5 4 2 9" xfId="51714" xr:uid="{00000000-0005-0000-0000-0000D9C90000}"/>
    <cellStyle name="Normal 5 4 2 9 2" xfId="51715" xr:uid="{00000000-0005-0000-0000-0000DAC90000}"/>
    <cellStyle name="Normal 5 4 2 9 2 2" xfId="51716" xr:uid="{00000000-0005-0000-0000-0000DBC90000}"/>
    <cellStyle name="Normal 5 4 2 9 3" xfId="51717" xr:uid="{00000000-0005-0000-0000-0000DCC90000}"/>
    <cellStyle name="Normal 5 4 2 9 4" xfId="51718" xr:uid="{00000000-0005-0000-0000-0000DDC90000}"/>
    <cellStyle name="Normal 5 4 2 9_Essbase BS Tax Accounts EOY" xfId="51719" xr:uid="{00000000-0005-0000-0000-0000DEC90000}"/>
    <cellStyle name="Normal 5 4 2_Essbase BS Tax Accounts EOY" xfId="51720" xr:uid="{00000000-0005-0000-0000-0000DFC90000}"/>
    <cellStyle name="Normal 5 4 3" xfId="51721" xr:uid="{00000000-0005-0000-0000-0000E0C90000}"/>
    <cellStyle name="Normal 5 4 3 10" xfId="51722" xr:uid="{00000000-0005-0000-0000-0000E1C90000}"/>
    <cellStyle name="Normal 5 4 3 11" xfId="51723" xr:uid="{00000000-0005-0000-0000-0000E2C90000}"/>
    <cellStyle name="Normal 5 4 3 12" xfId="51724" xr:uid="{00000000-0005-0000-0000-0000E3C90000}"/>
    <cellStyle name="Normal 5 4 3 2" xfId="51725" xr:uid="{00000000-0005-0000-0000-0000E4C90000}"/>
    <cellStyle name="Normal 5 4 3 2 2" xfId="51726" xr:uid="{00000000-0005-0000-0000-0000E5C90000}"/>
    <cellStyle name="Normal 5 4 3 2 2 2" xfId="51727" xr:uid="{00000000-0005-0000-0000-0000E6C90000}"/>
    <cellStyle name="Normal 5 4 3 2 2 2 2" xfId="51728" xr:uid="{00000000-0005-0000-0000-0000E7C90000}"/>
    <cellStyle name="Normal 5 4 3 2 2 2 3" xfId="51729" xr:uid="{00000000-0005-0000-0000-0000E8C90000}"/>
    <cellStyle name="Normal 5 4 3 2 2 2_Essbase BS Tax Accounts EOY" xfId="51730" xr:uid="{00000000-0005-0000-0000-0000E9C90000}"/>
    <cellStyle name="Normal 5 4 3 2 2 3" xfId="51731" xr:uid="{00000000-0005-0000-0000-0000EAC90000}"/>
    <cellStyle name="Normal 5 4 3 2 2 4" xfId="51732" xr:uid="{00000000-0005-0000-0000-0000EBC90000}"/>
    <cellStyle name="Normal 5 4 3 2 2_Essbase BS Tax Accounts EOY" xfId="51733" xr:uid="{00000000-0005-0000-0000-0000ECC90000}"/>
    <cellStyle name="Normal 5 4 3 2 3" xfId="51734" xr:uid="{00000000-0005-0000-0000-0000EDC90000}"/>
    <cellStyle name="Normal 5 4 3 2 3 2" xfId="51735" xr:uid="{00000000-0005-0000-0000-0000EEC90000}"/>
    <cellStyle name="Normal 5 4 3 2 3 2 2" xfId="51736" xr:uid="{00000000-0005-0000-0000-0000EFC90000}"/>
    <cellStyle name="Normal 5 4 3 2 3 3" xfId="51737" xr:uid="{00000000-0005-0000-0000-0000F0C90000}"/>
    <cellStyle name="Normal 5 4 3 2 3 4" xfId="51738" xr:uid="{00000000-0005-0000-0000-0000F1C90000}"/>
    <cellStyle name="Normal 5 4 3 2 3_Essbase BS Tax Accounts EOY" xfId="51739" xr:uid="{00000000-0005-0000-0000-0000F2C90000}"/>
    <cellStyle name="Normal 5 4 3 2 4" xfId="51740" xr:uid="{00000000-0005-0000-0000-0000F3C90000}"/>
    <cellStyle name="Normal 5 4 3 2 4 2" xfId="51741" xr:uid="{00000000-0005-0000-0000-0000F4C90000}"/>
    <cellStyle name="Normal 5 4 3 2 5" xfId="51742" xr:uid="{00000000-0005-0000-0000-0000F5C90000}"/>
    <cellStyle name="Normal 5 4 3 2 6" xfId="51743" xr:uid="{00000000-0005-0000-0000-0000F6C90000}"/>
    <cellStyle name="Normal 5 4 3 2_Essbase BS Tax Accounts EOY" xfId="51744" xr:uid="{00000000-0005-0000-0000-0000F7C90000}"/>
    <cellStyle name="Normal 5 4 3 3" xfId="51745" xr:uid="{00000000-0005-0000-0000-0000F8C90000}"/>
    <cellStyle name="Normal 5 4 3 3 2" xfId="51746" xr:uid="{00000000-0005-0000-0000-0000F9C90000}"/>
    <cellStyle name="Normal 5 4 3 3 2 2" xfId="51747" xr:uid="{00000000-0005-0000-0000-0000FAC90000}"/>
    <cellStyle name="Normal 5 4 3 3 2 3" xfId="51748" xr:uid="{00000000-0005-0000-0000-0000FBC90000}"/>
    <cellStyle name="Normal 5 4 3 3 2_Essbase BS Tax Accounts EOY" xfId="51749" xr:uid="{00000000-0005-0000-0000-0000FCC90000}"/>
    <cellStyle name="Normal 5 4 3 3 3" xfId="51750" xr:uid="{00000000-0005-0000-0000-0000FDC90000}"/>
    <cellStyle name="Normal 5 4 3 3 4" xfId="51751" xr:uid="{00000000-0005-0000-0000-0000FEC90000}"/>
    <cellStyle name="Normal 5 4 3 3_Essbase BS Tax Accounts EOY" xfId="51752" xr:uid="{00000000-0005-0000-0000-0000FFC90000}"/>
    <cellStyle name="Normal 5 4 3 4" xfId="51753" xr:uid="{00000000-0005-0000-0000-000000CA0000}"/>
    <cellStyle name="Normal 5 4 3 4 2" xfId="51754" xr:uid="{00000000-0005-0000-0000-000001CA0000}"/>
    <cellStyle name="Normal 5 4 3 4 2 2" xfId="51755" xr:uid="{00000000-0005-0000-0000-000002CA0000}"/>
    <cellStyle name="Normal 5 4 3 4 3" xfId="51756" xr:uid="{00000000-0005-0000-0000-000003CA0000}"/>
    <cellStyle name="Normal 5 4 3 4 4" xfId="51757" xr:uid="{00000000-0005-0000-0000-000004CA0000}"/>
    <cellStyle name="Normal 5 4 3 4_Essbase BS Tax Accounts EOY" xfId="51758" xr:uid="{00000000-0005-0000-0000-000005CA0000}"/>
    <cellStyle name="Normal 5 4 3 5" xfId="51759" xr:uid="{00000000-0005-0000-0000-000006CA0000}"/>
    <cellStyle name="Normal 5 4 3 5 2" xfId="51760" xr:uid="{00000000-0005-0000-0000-000007CA0000}"/>
    <cellStyle name="Normal 5 4 3 5 2 2" xfId="51761" xr:uid="{00000000-0005-0000-0000-000008CA0000}"/>
    <cellStyle name="Normal 5 4 3 5 3" xfId="51762" xr:uid="{00000000-0005-0000-0000-000009CA0000}"/>
    <cellStyle name="Normal 5 4 3 5 4" xfId="51763" xr:uid="{00000000-0005-0000-0000-00000ACA0000}"/>
    <cellStyle name="Normal 5 4 3 5_Essbase BS Tax Accounts EOY" xfId="51764" xr:uid="{00000000-0005-0000-0000-00000BCA0000}"/>
    <cellStyle name="Normal 5 4 3 6" xfId="51765" xr:uid="{00000000-0005-0000-0000-00000CCA0000}"/>
    <cellStyle name="Normal 5 4 3 6 2" xfId="51766" xr:uid="{00000000-0005-0000-0000-00000DCA0000}"/>
    <cellStyle name="Normal 5 4 3 6 2 2" xfId="51767" xr:uid="{00000000-0005-0000-0000-00000ECA0000}"/>
    <cellStyle name="Normal 5 4 3 6 3" xfId="51768" xr:uid="{00000000-0005-0000-0000-00000FCA0000}"/>
    <cellStyle name="Normal 5 4 3 6 4" xfId="51769" xr:uid="{00000000-0005-0000-0000-000010CA0000}"/>
    <cellStyle name="Normal 5 4 3 6_Essbase BS Tax Accounts EOY" xfId="51770" xr:uid="{00000000-0005-0000-0000-000011CA0000}"/>
    <cellStyle name="Normal 5 4 3 7" xfId="51771" xr:uid="{00000000-0005-0000-0000-000012CA0000}"/>
    <cellStyle name="Normal 5 4 3 7 2" xfId="51772" xr:uid="{00000000-0005-0000-0000-000013CA0000}"/>
    <cellStyle name="Normal 5 4 3 7 2 2" xfId="51773" xr:uid="{00000000-0005-0000-0000-000014CA0000}"/>
    <cellStyle name="Normal 5 4 3 7 3" xfId="51774" xr:uid="{00000000-0005-0000-0000-000015CA0000}"/>
    <cellStyle name="Normal 5 4 3 7 4" xfId="51775" xr:uid="{00000000-0005-0000-0000-000016CA0000}"/>
    <cellStyle name="Normal 5 4 3 7_Essbase BS Tax Accounts EOY" xfId="51776" xr:uid="{00000000-0005-0000-0000-000017CA0000}"/>
    <cellStyle name="Normal 5 4 3 8" xfId="51777" xr:uid="{00000000-0005-0000-0000-000018CA0000}"/>
    <cellStyle name="Normal 5 4 3 8 2" xfId="51778" xr:uid="{00000000-0005-0000-0000-000019CA0000}"/>
    <cellStyle name="Normal 5 4 3 8 2 2" xfId="51779" xr:uid="{00000000-0005-0000-0000-00001ACA0000}"/>
    <cellStyle name="Normal 5 4 3 8 3" xfId="51780" xr:uid="{00000000-0005-0000-0000-00001BCA0000}"/>
    <cellStyle name="Normal 5 4 3 8 4" xfId="51781" xr:uid="{00000000-0005-0000-0000-00001CCA0000}"/>
    <cellStyle name="Normal 5 4 3 8_Essbase BS Tax Accounts EOY" xfId="51782" xr:uid="{00000000-0005-0000-0000-00001DCA0000}"/>
    <cellStyle name="Normal 5 4 3 9" xfId="51783" xr:uid="{00000000-0005-0000-0000-00001ECA0000}"/>
    <cellStyle name="Normal 5 4 3 9 2" xfId="51784" xr:uid="{00000000-0005-0000-0000-00001FCA0000}"/>
    <cellStyle name="Normal 5 4 3_Essbase BS Tax Accounts EOY" xfId="51785" xr:uid="{00000000-0005-0000-0000-000020CA0000}"/>
    <cellStyle name="Normal 5 4 4" xfId="51786" xr:uid="{00000000-0005-0000-0000-000021CA0000}"/>
    <cellStyle name="Normal 5 4 4 2" xfId="51787" xr:uid="{00000000-0005-0000-0000-000022CA0000}"/>
    <cellStyle name="Normal 5 4 4 2 2" xfId="51788" xr:uid="{00000000-0005-0000-0000-000023CA0000}"/>
    <cellStyle name="Normal 5 4 4 2 2 2" xfId="51789" xr:uid="{00000000-0005-0000-0000-000024CA0000}"/>
    <cellStyle name="Normal 5 4 4 2 2 3" xfId="51790" xr:uid="{00000000-0005-0000-0000-000025CA0000}"/>
    <cellStyle name="Normal 5 4 4 2 2_Essbase BS Tax Accounts EOY" xfId="51791" xr:uid="{00000000-0005-0000-0000-000026CA0000}"/>
    <cellStyle name="Normal 5 4 4 2 3" xfId="51792" xr:uid="{00000000-0005-0000-0000-000027CA0000}"/>
    <cellStyle name="Normal 5 4 4 2 4" xfId="51793" xr:uid="{00000000-0005-0000-0000-000028CA0000}"/>
    <cellStyle name="Normal 5 4 4 2_Essbase BS Tax Accounts EOY" xfId="51794" xr:uid="{00000000-0005-0000-0000-000029CA0000}"/>
    <cellStyle name="Normal 5 4 4 3" xfId="51795" xr:uid="{00000000-0005-0000-0000-00002ACA0000}"/>
    <cellStyle name="Normal 5 4 4 3 2" xfId="51796" xr:uid="{00000000-0005-0000-0000-00002BCA0000}"/>
    <cellStyle name="Normal 5 4 4 3 2 2" xfId="51797" xr:uid="{00000000-0005-0000-0000-00002CCA0000}"/>
    <cellStyle name="Normal 5 4 4 3 3" xfId="51798" xr:uid="{00000000-0005-0000-0000-00002DCA0000}"/>
    <cellStyle name="Normal 5 4 4 3 4" xfId="51799" xr:uid="{00000000-0005-0000-0000-00002ECA0000}"/>
    <cellStyle name="Normal 5 4 4 3_Essbase BS Tax Accounts EOY" xfId="51800" xr:uid="{00000000-0005-0000-0000-00002FCA0000}"/>
    <cellStyle name="Normal 5 4 4 4" xfId="51801" xr:uid="{00000000-0005-0000-0000-000030CA0000}"/>
    <cellStyle name="Normal 5 4 4 4 2" xfId="51802" xr:uid="{00000000-0005-0000-0000-000031CA0000}"/>
    <cellStyle name="Normal 5 4 4 5" xfId="51803" xr:uid="{00000000-0005-0000-0000-000032CA0000}"/>
    <cellStyle name="Normal 5 4 4 6" xfId="51804" xr:uid="{00000000-0005-0000-0000-000033CA0000}"/>
    <cellStyle name="Normal 5 4 4_Essbase BS Tax Accounts EOY" xfId="51805" xr:uid="{00000000-0005-0000-0000-000034CA0000}"/>
    <cellStyle name="Normal 5 4 5" xfId="51806" xr:uid="{00000000-0005-0000-0000-000035CA0000}"/>
    <cellStyle name="Normal 5 4 5 2" xfId="51807" xr:uid="{00000000-0005-0000-0000-000036CA0000}"/>
    <cellStyle name="Normal 5 4 5 2 2" xfId="51808" xr:uid="{00000000-0005-0000-0000-000037CA0000}"/>
    <cellStyle name="Normal 5 4 5 2 3" xfId="51809" xr:uid="{00000000-0005-0000-0000-000038CA0000}"/>
    <cellStyle name="Normal 5 4 5 2_Essbase BS Tax Accounts EOY" xfId="51810" xr:uid="{00000000-0005-0000-0000-000039CA0000}"/>
    <cellStyle name="Normal 5 4 5 3" xfId="51811" xr:uid="{00000000-0005-0000-0000-00003ACA0000}"/>
    <cellStyle name="Normal 5 4 5 4" xfId="51812" xr:uid="{00000000-0005-0000-0000-00003BCA0000}"/>
    <cellStyle name="Normal 5 4 5_Essbase BS Tax Accounts EOY" xfId="51813" xr:uid="{00000000-0005-0000-0000-00003CCA0000}"/>
    <cellStyle name="Normal 5 4 6" xfId="51814" xr:uid="{00000000-0005-0000-0000-00003DCA0000}"/>
    <cellStyle name="Normal 5 4 6 2" xfId="51815" xr:uid="{00000000-0005-0000-0000-00003ECA0000}"/>
    <cellStyle name="Normal 5 4 6 2 2" xfId="51816" xr:uid="{00000000-0005-0000-0000-00003FCA0000}"/>
    <cellStyle name="Normal 5 4 6 2 3" xfId="51817" xr:uid="{00000000-0005-0000-0000-000040CA0000}"/>
    <cellStyle name="Normal 5 4 6 2_Essbase BS Tax Accounts EOY" xfId="51818" xr:uid="{00000000-0005-0000-0000-000041CA0000}"/>
    <cellStyle name="Normal 5 4 6 3" xfId="51819" xr:uid="{00000000-0005-0000-0000-000042CA0000}"/>
    <cellStyle name="Normal 5 4 6 4" xfId="51820" xr:uid="{00000000-0005-0000-0000-000043CA0000}"/>
    <cellStyle name="Normal 5 4 6_Essbase BS Tax Accounts EOY" xfId="51821" xr:uid="{00000000-0005-0000-0000-000044CA0000}"/>
    <cellStyle name="Normal 5 4 7" xfId="51822" xr:uid="{00000000-0005-0000-0000-000045CA0000}"/>
    <cellStyle name="Normal 5 4 7 2" xfId="51823" xr:uid="{00000000-0005-0000-0000-000046CA0000}"/>
    <cellStyle name="Normal 5 4 7 2 2" xfId="51824" xr:uid="{00000000-0005-0000-0000-000047CA0000}"/>
    <cellStyle name="Normal 5 4 7 2 3" xfId="51825" xr:uid="{00000000-0005-0000-0000-000048CA0000}"/>
    <cellStyle name="Normal 5 4 7 2_Essbase BS Tax Accounts EOY" xfId="51826" xr:uid="{00000000-0005-0000-0000-000049CA0000}"/>
    <cellStyle name="Normal 5 4 7 3" xfId="51827" xr:uid="{00000000-0005-0000-0000-00004ACA0000}"/>
    <cellStyle name="Normal 5 4 7 4" xfId="51828" xr:uid="{00000000-0005-0000-0000-00004BCA0000}"/>
    <cellStyle name="Normal 5 4 7_Essbase BS Tax Accounts EOY" xfId="51829" xr:uid="{00000000-0005-0000-0000-00004CCA0000}"/>
    <cellStyle name="Normal 5 4 8" xfId="51830" xr:uid="{00000000-0005-0000-0000-00004DCA0000}"/>
    <cellStyle name="Normal 5 4 8 2" xfId="51831" xr:uid="{00000000-0005-0000-0000-00004ECA0000}"/>
    <cellStyle name="Normal 5 4 8 2 2" xfId="51832" xr:uid="{00000000-0005-0000-0000-00004FCA0000}"/>
    <cellStyle name="Normal 5 4 8 3" xfId="51833" xr:uid="{00000000-0005-0000-0000-000050CA0000}"/>
    <cellStyle name="Normal 5 4 8 4" xfId="51834" xr:uid="{00000000-0005-0000-0000-000051CA0000}"/>
    <cellStyle name="Normal 5 4 8_Essbase BS Tax Accounts EOY" xfId="51835" xr:uid="{00000000-0005-0000-0000-000052CA0000}"/>
    <cellStyle name="Normal 5 4 9" xfId="51836" xr:uid="{00000000-0005-0000-0000-000053CA0000}"/>
    <cellStyle name="Normal 5 4 9 2" xfId="51837" xr:uid="{00000000-0005-0000-0000-000054CA0000}"/>
    <cellStyle name="Normal 5 4 9 2 2" xfId="51838" xr:uid="{00000000-0005-0000-0000-000055CA0000}"/>
    <cellStyle name="Normal 5 4 9 3" xfId="51839" xr:uid="{00000000-0005-0000-0000-000056CA0000}"/>
    <cellStyle name="Normal 5 4 9 4" xfId="51840" xr:uid="{00000000-0005-0000-0000-000057CA0000}"/>
    <cellStyle name="Normal 5 4 9_Essbase BS Tax Accounts EOY" xfId="51841" xr:uid="{00000000-0005-0000-0000-000058CA0000}"/>
    <cellStyle name="Normal 5 4_Basis Detail" xfId="51842" xr:uid="{00000000-0005-0000-0000-000059CA0000}"/>
    <cellStyle name="Normal 5 5" xfId="51843" xr:uid="{00000000-0005-0000-0000-00005ACA0000}"/>
    <cellStyle name="Normal 5 5 2" xfId="51844" xr:uid="{00000000-0005-0000-0000-00005BCA0000}"/>
    <cellStyle name="Normal 5 5 2 2" xfId="51845" xr:uid="{00000000-0005-0000-0000-00005CCA0000}"/>
    <cellStyle name="Normal 5 5 2 2 2" xfId="51846" xr:uid="{00000000-0005-0000-0000-00005DCA0000}"/>
    <cellStyle name="Normal 5 5 2 2_Essbase BS Tax Accounts EOY" xfId="51847" xr:uid="{00000000-0005-0000-0000-00005ECA0000}"/>
    <cellStyle name="Normal 5 5 2 3" xfId="51848" xr:uid="{00000000-0005-0000-0000-00005FCA0000}"/>
    <cellStyle name="Normal 5 5 2_Essbase BS Tax Accounts EOY" xfId="51849" xr:uid="{00000000-0005-0000-0000-000060CA0000}"/>
    <cellStyle name="Normal 5 5 3" xfId="51850" xr:uid="{00000000-0005-0000-0000-000061CA0000}"/>
    <cellStyle name="Normal 5 5 3 2" xfId="51851" xr:uid="{00000000-0005-0000-0000-000062CA0000}"/>
    <cellStyle name="Normal 5 5 3_Essbase BS Tax Accounts EOY" xfId="51852" xr:uid="{00000000-0005-0000-0000-000063CA0000}"/>
    <cellStyle name="Normal 5 5 4" xfId="51853" xr:uid="{00000000-0005-0000-0000-000064CA0000}"/>
    <cellStyle name="Normal 5 5 5" xfId="51854" xr:uid="{00000000-0005-0000-0000-000065CA0000}"/>
    <cellStyle name="Normal 5 6" xfId="51855" xr:uid="{00000000-0005-0000-0000-000066CA0000}"/>
    <cellStyle name="Normal 5 6 2" xfId="51856" xr:uid="{00000000-0005-0000-0000-000067CA0000}"/>
    <cellStyle name="Normal 5 6 2 2" xfId="51857" xr:uid="{00000000-0005-0000-0000-000068CA0000}"/>
    <cellStyle name="Normal 5 6 2_Essbase BS Tax Accounts EOY" xfId="51858" xr:uid="{00000000-0005-0000-0000-000069CA0000}"/>
    <cellStyle name="Normal 5 6 3" xfId="51859" xr:uid="{00000000-0005-0000-0000-00006ACA0000}"/>
    <cellStyle name="Normal 5 6_Essbase BS Tax Accounts EOY" xfId="51860" xr:uid="{00000000-0005-0000-0000-00006BCA0000}"/>
    <cellStyle name="Normal 5 7" xfId="51861" xr:uid="{00000000-0005-0000-0000-00006CCA0000}"/>
    <cellStyle name="Normal 5 7 2" xfId="51862" xr:uid="{00000000-0005-0000-0000-00006DCA0000}"/>
    <cellStyle name="Normal 5 7 2 2" xfId="51863" xr:uid="{00000000-0005-0000-0000-00006ECA0000}"/>
    <cellStyle name="Normal 5 7 2_Essbase BS Tax Accounts EOY" xfId="51864" xr:uid="{00000000-0005-0000-0000-00006FCA0000}"/>
    <cellStyle name="Normal 5 7 3" xfId="51865" xr:uid="{00000000-0005-0000-0000-000070CA0000}"/>
    <cellStyle name="Normal 5 7_Essbase BS Tax Accounts EOY" xfId="51866" xr:uid="{00000000-0005-0000-0000-000071CA0000}"/>
    <cellStyle name="Normal 5 8" xfId="51867" xr:uid="{00000000-0005-0000-0000-000072CA0000}"/>
    <cellStyle name="Normal 5 8 2" xfId="51868" xr:uid="{00000000-0005-0000-0000-000073CA0000}"/>
    <cellStyle name="Normal 5 8 2 2" xfId="51869" xr:uid="{00000000-0005-0000-0000-000074CA0000}"/>
    <cellStyle name="Normal 5 8 2 2 2" xfId="51870" xr:uid="{00000000-0005-0000-0000-000075CA0000}"/>
    <cellStyle name="Normal 5 8 2 2 3" xfId="51871" xr:uid="{00000000-0005-0000-0000-000076CA0000}"/>
    <cellStyle name="Normal 5 8 2 2_Essbase BS Tax Accounts EOY" xfId="51872" xr:uid="{00000000-0005-0000-0000-000077CA0000}"/>
    <cellStyle name="Normal 5 8 2 3" xfId="51873" xr:uid="{00000000-0005-0000-0000-000078CA0000}"/>
    <cellStyle name="Normal 5 8 2_Essbase BS Tax Accounts EOY" xfId="51874" xr:uid="{00000000-0005-0000-0000-000079CA0000}"/>
    <cellStyle name="Normal 5 8 3" xfId="51875" xr:uid="{00000000-0005-0000-0000-00007ACA0000}"/>
    <cellStyle name="Normal 5 8 4" xfId="51876" xr:uid="{00000000-0005-0000-0000-00007BCA0000}"/>
    <cellStyle name="Normal 5 8 4 2" xfId="51877" xr:uid="{00000000-0005-0000-0000-00007CCA0000}"/>
    <cellStyle name="Normal 5 8 4 3" xfId="51878" xr:uid="{00000000-0005-0000-0000-00007DCA0000}"/>
    <cellStyle name="Normal 5 8 4_Essbase BS Tax Accounts EOY" xfId="51879" xr:uid="{00000000-0005-0000-0000-00007ECA0000}"/>
    <cellStyle name="Normal 5 8_Essbase BS Tax Accounts EOY" xfId="51880" xr:uid="{00000000-0005-0000-0000-00007FCA0000}"/>
    <cellStyle name="Normal 5 9" xfId="51881" xr:uid="{00000000-0005-0000-0000-000080CA0000}"/>
    <cellStyle name="Normal 5 9 2" xfId="51882" xr:uid="{00000000-0005-0000-0000-000081CA0000}"/>
    <cellStyle name="Normal 5 9 2 2" xfId="51883" xr:uid="{00000000-0005-0000-0000-000082CA0000}"/>
    <cellStyle name="Normal 5 9 2 2 2" xfId="51884" xr:uid="{00000000-0005-0000-0000-000083CA0000}"/>
    <cellStyle name="Normal 5 9 2 2 3" xfId="51885" xr:uid="{00000000-0005-0000-0000-000084CA0000}"/>
    <cellStyle name="Normal 5 9 2 2_Essbase BS Tax Accounts EOY" xfId="51886" xr:uid="{00000000-0005-0000-0000-000085CA0000}"/>
    <cellStyle name="Normal 5 9 2 3" xfId="51887" xr:uid="{00000000-0005-0000-0000-000086CA0000}"/>
    <cellStyle name="Normal 5 9 2_Essbase BS Tax Accounts EOY" xfId="51888" xr:uid="{00000000-0005-0000-0000-000087CA0000}"/>
    <cellStyle name="Normal 5 9 3" xfId="51889" xr:uid="{00000000-0005-0000-0000-000088CA0000}"/>
    <cellStyle name="Normal 5 9 4" xfId="51890" xr:uid="{00000000-0005-0000-0000-000089CA0000}"/>
    <cellStyle name="Normal 5 9 4 2" xfId="51891" xr:uid="{00000000-0005-0000-0000-00008ACA0000}"/>
    <cellStyle name="Normal 5 9 4 3" xfId="51892" xr:uid="{00000000-0005-0000-0000-00008BCA0000}"/>
    <cellStyle name="Normal 5 9 4_Essbase BS Tax Accounts EOY" xfId="51893" xr:uid="{00000000-0005-0000-0000-00008CCA0000}"/>
    <cellStyle name="Normal 5 9 5" xfId="51894" xr:uid="{00000000-0005-0000-0000-00008DCA0000}"/>
    <cellStyle name="Normal 5_060" xfId="51895" xr:uid="{00000000-0005-0000-0000-00008ECA0000}"/>
    <cellStyle name="Normal 50" xfId="266" xr:uid="{00000000-0005-0000-0000-00008FCA0000}"/>
    <cellStyle name="Normal 50 2" xfId="51896" xr:uid="{00000000-0005-0000-0000-000090CA0000}"/>
    <cellStyle name="Normal 50 2 2" xfId="51897" xr:uid="{00000000-0005-0000-0000-000091CA0000}"/>
    <cellStyle name="Normal 50 2 2 2" xfId="51898" xr:uid="{00000000-0005-0000-0000-000092CA0000}"/>
    <cellStyle name="Normal 50 2 2 2 2" xfId="51899" xr:uid="{00000000-0005-0000-0000-000093CA0000}"/>
    <cellStyle name="Normal 50 2 2 2 3" xfId="51900" xr:uid="{00000000-0005-0000-0000-000094CA0000}"/>
    <cellStyle name="Normal 50 2 2 2_Essbase BS Tax Accounts EOY" xfId="51901" xr:uid="{00000000-0005-0000-0000-000095CA0000}"/>
    <cellStyle name="Normal 50 2 2 3" xfId="51902" xr:uid="{00000000-0005-0000-0000-000096CA0000}"/>
    <cellStyle name="Normal 50 2 2 4" xfId="51903" xr:uid="{00000000-0005-0000-0000-000097CA0000}"/>
    <cellStyle name="Normal 50 2 2 5" xfId="51904" xr:uid="{00000000-0005-0000-0000-000098CA0000}"/>
    <cellStyle name="Normal 50 2 2_Essbase BS Tax Accounts EOY" xfId="51905" xr:uid="{00000000-0005-0000-0000-000099CA0000}"/>
    <cellStyle name="Normal 50 2 3" xfId="51906" xr:uid="{00000000-0005-0000-0000-00009ACA0000}"/>
    <cellStyle name="Normal 50 2 3 2" xfId="51907" xr:uid="{00000000-0005-0000-0000-00009BCA0000}"/>
    <cellStyle name="Normal 50 2 3 3" xfId="51908" xr:uid="{00000000-0005-0000-0000-00009CCA0000}"/>
    <cellStyle name="Normal 50 2 3_Essbase BS Tax Accounts EOY" xfId="51909" xr:uid="{00000000-0005-0000-0000-00009DCA0000}"/>
    <cellStyle name="Normal 50 2 4" xfId="51910" xr:uid="{00000000-0005-0000-0000-00009ECA0000}"/>
    <cellStyle name="Normal 50 2 5" xfId="51911" xr:uid="{00000000-0005-0000-0000-00009FCA0000}"/>
    <cellStyle name="Normal 50 2 6" xfId="51912" xr:uid="{00000000-0005-0000-0000-0000A0CA0000}"/>
    <cellStyle name="Normal 50 2_Essbase BS Tax Accounts EOY" xfId="51913" xr:uid="{00000000-0005-0000-0000-0000A1CA0000}"/>
    <cellStyle name="Normal 50 3" xfId="51914" xr:uid="{00000000-0005-0000-0000-0000A2CA0000}"/>
    <cellStyle name="Normal 50 3 2" xfId="51915" xr:uid="{00000000-0005-0000-0000-0000A3CA0000}"/>
    <cellStyle name="Normal 50 3_Essbase BS Tax Accounts EOY" xfId="51916" xr:uid="{00000000-0005-0000-0000-0000A4CA0000}"/>
    <cellStyle name="Normal 50 4" xfId="51917" xr:uid="{00000000-0005-0000-0000-0000A5CA0000}"/>
    <cellStyle name="Normal 50 4 2" xfId="51918" xr:uid="{00000000-0005-0000-0000-0000A6CA0000}"/>
    <cellStyle name="Normal 50 4 2 2" xfId="51919" xr:uid="{00000000-0005-0000-0000-0000A7CA0000}"/>
    <cellStyle name="Normal 50 4 2 3" xfId="51920" xr:uid="{00000000-0005-0000-0000-0000A8CA0000}"/>
    <cellStyle name="Normal 50 4 2_Essbase BS Tax Accounts EOY" xfId="51921" xr:uid="{00000000-0005-0000-0000-0000A9CA0000}"/>
    <cellStyle name="Normal 50 4 3" xfId="51922" xr:uid="{00000000-0005-0000-0000-0000AACA0000}"/>
    <cellStyle name="Normal 50 4 4" xfId="51923" xr:uid="{00000000-0005-0000-0000-0000ABCA0000}"/>
    <cellStyle name="Normal 50 4 5" xfId="51924" xr:uid="{00000000-0005-0000-0000-0000ACCA0000}"/>
    <cellStyle name="Normal 50 4_Essbase BS Tax Accounts EOY" xfId="51925" xr:uid="{00000000-0005-0000-0000-0000ADCA0000}"/>
    <cellStyle name="Normal 50 5" xfId="51926" xr:uid="{00000000-0005-0000-0000-0000AECA0000}"/>
    <cellStyle name="Normal 50 5 2" xfId="51927" xr:uid="{00000000-0005-0000-0000-0000AFCA0000}"/>
    <cellStyle name="Normal 50 5 3" xfId="51928" xr:uid="{00000000-0005-0000-0000-0000B0CA0000}"/>
    <cellStyle name="Normal 50 5_Essbase BS Tax Accounts EOY" xfId="51929" xr:uid="{00000000-0005-0000-0000-0000B1CA0000}"/>
    <cellStyle name="Normal 50 6" xfId="51930" xr:uid="{00000000-0005-0000-0000-0000B2CA0000}"/>
    <cellStyle name="Normal 50 7" xfId="51931" xr:uid="{00000000-0005-0000-0000-0000B3CA0000}"/>
    <cellStyle name="Normal 50 7 2" xfId="51932" xr:uid="{00000000-0005-0000-0000-0000B4CA0000}"/>
    <cellStyle name="Normal 50 7 3" xfId="51933" xr:uid="{00000000-0005-0000-0000-0000B5CA0000}"/>
    <cellStyle name="Normal 50 7_Essbase BS Tax Accounts EOY" xfId="51934" xr:uid="{00000000-0005-0000-0000-0000B6CA0000}"/>
    <cellStyle name="Normal 50 8" xfId="51935" xr:uid="{00000000-0005-0000-0000-0000B7CA0000}"/>
    <cellStyle name="Normal 50 9" xfId="51936" xr:uid="{00000000-0005-0000-0000-0000B8CA0000}"/>
    <cellStyle name="Normal 50_Basis Info" xfId="51937" xr:uid="{00000000-0005-0000-0000-0000B9CA0000}"/>
    <cellStyle name="Normal 51" xfId="267" xr:uid="{00000000-0005-0000-0000-0000BACA0000}"/>
    <cellStyle name="Normal 51 2" xfId="51938" xr:uid="{00000000-0005-0000-0000-0000BBCA0000}"/>
    <cellStyle name="Normal 51 2 2" xfId="51939" xr:uid="{00000000-0005-0000-0000-0000BCCA0000}"/>
    <cellStyle name="Normal 51 2 2 2" xfId="51940" xr:uid="{00000000-0005-0000-0000-0000BDCA0000}"/>
    <cellStyle name="Normal 51 2 2 2 2" xfId="51941" xr:uid="{00000000-0005-0000-0000-0000BECA0000}"/>
    <cellStyle name="Normal 51 2 2 2 3" xfId="51942" xr:uid="{00000000-0005-0000-0000-0000BFCA0000}"/>
    <cellStyle name="Normal 51 2 2 2_Essbase BS Tax Accounts EOY" xfId="51943" xr:uid="{00000000-0005-0000-0000-0000C0CA0000}"/>
    <cellStyle name="Normal 51 2 2 3" xfId="51944" xr:uid="{00000000-0005-0000-0000-0000C1CA0000}"/>
    <cellStyle name="Normal 51 2 2 4" xfId="51945" xr:uid="{00000000-0005-0000-0000-0000C2CA0000}"/>
    <cellStyle name="Normal 51 2 2 5" xfId="51946" xr:uid="{00000000-0005-0000-0000-0000C3CA0000}"/>
    <cellStyle name="Normal 51 2 2_Essbase BS Tax Accounts EOY" xfId="51947" xr:uid="{00000000-0005-0000-0000-0000C4CA0000}"/>
    <cellStyle name="Normal 51 2 3" xfId="51948" xr:uid="{00000000-0005-0000-0000-0000C5CA0000}"/>
    <cellStyle name="Normal 51 2 3 2" xfId="51949" xr:uid="{00000000-0005-0000-0000-0000C6CA0000}"/>
    <cellStyle name="Normal 51 2 3 3" xfId="51950" xr:uid="{00000000-0005-0000-0000-0000C7CA0000}"/>
    <cellStyle name="Normal 51 2 3_Essbase BS Tax Accounts EOY" xfId="51951" xr:uid="{00000000-0005-0000-0000-0000C8CA0000}"/>
    <cellStyle name="Normal 51 2 4" xfId="51952" xr:uid="{00000000-0005-0000-0000-0000C9CA0000}"/>
    <cellStyle name="Normal 51 2 5" xfId="51953" xr:uid="{00000000-0005-0000-0000-0000CACA0000}"/>
    <cellStyle name="Normal 51 2 6" xfId="51954" xr:uid="{00000000-0005-0000-0000-0000CBCA0000}"/>
    <cellStyle name="Normal 51 2_Essbase BS Tax Accounts EOY" xfId="51955" xr:uid="{00000000-0005-0000-0000-0000CCCA0000}"/>
    <cellStyle name="Normal 51 3" xfId="51956" xr:uid="{00000000-0005-0000-0000-0000CDCA0000}"/>
    <cellStyle name="Normal 51 3 2" xfId="51957" xr:uid="{00000000-0005-0000-0000-0000CECA0000}"/>
    <cellStyle name="Normal 51 3_Essbase BS Tax Accounts EOY" xfId="51958" xr:uid="{00000000-0005-0000-0000-0000CFCA0000}"/>
    <cellStyle name="Normal 51 4" xfId="51959" xr:uid="{00000000-0005-0000-0000-0000D0CA0000}"/>
    <cellStyle name="Normal 51 4 2" xfId="51960" xr:uid="{00000000-0005-0000-0000-0000D1CA0000}"/>
    <cellStyle name="Normal 51 4 2 2" xfId="51961" xr:uid="{00000000-0005-0000-0000-0000D2CA0000}"/>
    <cellStyle name="Normal 51 4 2 3" xfId="51962" xr:uid="{00000000-0005-0000-0000-0000D3CA0000}"/>
    <cellStyle name="Normal 51 4 2_Essbase BS Tax Accounts EOY" xfId="51963" xr:uid="{00000000-0005-0000-0000-0000D4CA0000}"/>
    <cellStyle name="Normal 51 4 3" xfId="51964" xr:uid="{00000000-0005-0000-0000-0000D5CA0000}"/>
    <cellStyle name="Normal 51 4 4" xfId="51965" xr:uid="{00000000-0005-0000-0000-0000D6CA0000}"/>
    <cellStyle name="Normal 51 4 5" xfId="51966" xr:uid="{00000000-0005-0000-0000-0000D7CA0000}"/>
    <cellStyle name="Normal 51 4_Essbase BS Tax Accounts EOY" xfId="51967" xr:uid="{00000000-0005-0000-0000-0000D8CA0000}"/>
    <cellStyle name="Normal 51 5" xfId="51968" xr:uid="{00000000-0005-0000-0000-0000D9CA0000}"/>
    <cellStyle name="Normal 51 5 2" xfId="51969" xr:uid="{00000000-0005-0000-0000-0000DACA0000}"/>
    <cellStyle name="Normal 51 5 3" xfId="51970" xr:uid="{00000000-0005-0000-0000-0000DBCA0000}"/>
    <cellStyle name="Normal 51 5_Essbase BS Tax Accounts EOY" xfId="51971" xr:uid="{00000000-0005-0000-0000-0000DCCA0000}"/>
    <cellStyle name="Normal 51 6" xfId="51972" xr:uid="{00000000-0005-0000-0000-0000DDCA0000}"/>
    <cellStyle name="Normal 51 7" xfId="51973" xr:uid="{00000000-0005-0000-0000-0000DECA0000}"/>
    <cellStyle name="Normal 51 7 2" xfId="51974" xr:uid="{00000000-0005-0000-0000-0000DFCA0000}"/>
    <cellStyle name="Normal 51 7 3" xfId="51975" xr:uid="{00000000-0005-0000-0000-0000E0CA0000}"/>
    <cellStyle name="Normal 51 7_Essbase BS Tax Accounts EOY" xfId="51976" xr:uid="{00000000-0005-0000-0000-0000E1CA0000}"/>
    <cellStyle name="Normal 51 8" xfId="51977" xr:uid="{00000000-0005-0000-0000-0000E2CA0000}"/>
    <cellStyle name="Normal 51 9" xfId="51978" xr:uid="{00000000-0005-0000-0000-0000E3CA0000}"/>
    <cellStyle name="Normal 51_Basis Info" xfId="51979" xr:uid="{00000000-0005-0000-0000-0000E4CA0000}"/>
    <cellStyle name="Normal 52" xfId="268" xr:uid="{00000000-0005-0000-0000-0000E5CA0000}"/>
    <cellStyle name="Normal 52 2" xfId="51980" xr:uid="{00000000-0005-0000-0000-0000E6CA0000}"/>
    <cellStyle name="Normal 52 2 2" xfId="51981" xr:uid="{00000000-0005-0000-0000-0000E7CA0000}"/>
    <cellStyle name="Normal 52 2 2 2" xfId="51982" xr:uid="{00000000-0005-0000-0000-0000E8CA0000}"/>
    <cellStyle name="Normal 52 2 2 2 2" xfId="51983" xr:uid="{00000000-0005-0000-0000-0000E9CA0000}"/>
    <cellStyle name="Normal 52 2 2 2 3" xfId="51984" xr:uid="{00000000-0005-0000-0000-0000EACA0000}"/>
    <cellStyle name="Normal 52 2 2 2_Essbase BS Tax Accounts EOY" xfId="51985" xr:uid="{00000000-0005-0000-0000-0000EBCA0000}"/>
    <cellStyle name="Normal 52 2 2 3" xfId="51986" xr:uid="{00000000-0005-0000-0000-0000ECCA0000}"/>
    <cellStyle name="Normal 52 2 2 4" xfId="51987" xr:uid="{00000000-0005-0000-0000-0000EDCA0000}"/>
    <cellStyle name="Normal 52 2 2 5" xfId="51988" xr:uid="{00000000-0005-0000-0000-0000EECA0000}"/>
    <cellStyle name="Normal 52 2 2_Essbase BS Tax Accounts EOY" xfId="51989" xr:uid="{00000000-0005-0000-0000-0000EFCA0000}"/>
    <cellStyle name="Normal 52 2 3" xfId="51990" xr:uid="{00000000-0005-0000-0000-0000F0CA0000}"/>
    <cellStyle name="Normal 52 2 3 2" xfId="51991" xr:uid="{00000000-0005-0000-0000-0000F1CA0000}"/>
    <cellStyle name="Normal 52 2 3 3" xfId="51992" xr:uid="{00000000-0005-0000-0000-0000F2CA0000}"/>
    <cellStyle name="Normal 52 2 3_Essbase BS Tax Accounts EOY" xfId="51993" xr:uid="{00000000-0005-0000-0000-0000F3CA0000}"/>
    <cellStyle name="Normal 52 2 4" xfId="51994" xr:uid="{00000000-0005-0000-0000-0000F4CA0000}"/>
    <cellStyle name="Normal 52 2 5" xfId="51995" xr:uid="{00000000-0005-0000-0000-0000F5CA0000}"/>
    <cellStyle name="Normal 52 2 6" xfId="51996" xr:uid="{00000000-0005-0000-0000-0000F6CA0000}"/>
    <cellStyle name="Normal 52 2_Essbase BS Tax Accounts EOY" xfId="51997" xr:uid="{00000000-0005-0000-0000-0000F7CA0000}"/>
    <cellStyle name="Normal 52 3" xfId="51998" xr:uid="{00000000-0005-0000-0000-0000F8CA0000}"/>
    <cellStyle name="Normal 52 3 2" xfId="51999" xr:uid="{00000000-0005-0000-0000-0000F9CA0000}"/>
    <cellStyle name="Normal 52 3_Essbase BS Tax Accounts EOY" xfId="52000" xr:uid="{00000000-0005-0000-0000-0000FACA0000}"/>
    <cellStyle name="Normal 52 4" xfId="52001" xr:uid="{00000000-0005-0000-0000-0000FBCA0000}"/>
    <cellStyle name="Normal 52 4 2" xfId="52002" xr:uid="{00000000-0005-0000-0000-0000FCCA0000}"/>
    <cellStyle name="Normal 52 4 2 2" xfId="52003" xr:uid="{00000000-0005-0000-0000-0000FDCA0000}"/>
    <cellStyle name="Normal 52 4 2 3" xfId="52004" xr:uid="{00000000-0005-0000-0000-0000FECA0000}"/>
    <cellStyle name="Normal 52 4 2_Essbase BS Tax Accounts EOY" xfId="52005" xr:uid="{00000000-0005-0000-0000-0000FFCA0000}"/>
    <cellStyle name="Normal 52 4 3" xfId="52006" xr:uid="{00000000-0005-0000-0000-000000CB0000}"/>
    <cellStyle name="Normal 52 4 4" xfId="52007" xr:uid="{00000000-0005-0000-0000-000001CB0000}"/>
    <cellStyle name="Normal 52 4 5" xfId="52008" xr:uid="{00000000-0005-0000-0000-000002CB0000}"/>
    <cellStyle name="Normal 52 4_Essbase BS Tax Accounts EOY" xfId="52009" xr:uid="{00000000-0005-0000-0000-000003CB0000}"/>
    <cellStyle name="Normal 52 5" xfId="52010" xr:uid="{00000000-0005-0000-0000-000004CB0000}"/>
    <cellStyle name="Normal 52 5 2" xfId="52011" xr:uid="{00000000-0005-0000-0000-000005CB0000}"/>
    <cellStyle name="Normal 52 5 3" xfId="52012" xr:uid="{00000000-0005-0000-0000-000006CB0000}"/>
    <cellStyle name="Normal 52 5_Essbase BS Tax Accounts EOY" xfId="52013" xr:uid="{00000000-0005-0000-0000-000007CB0000}"/>
    <cellStyle name="Normal 52 6" xfId="52014" xr:uid="{00000000-0005-0000-0000-000008CB0000}"/>
    <cellStyle name="Normal 52 7" xfId="52015" xr:uid="{00000000-0005-0000-0000-000009CB0000}"/>
    <cellStyle name="Normal 52 7 2" xfId="52016" xr:uid="{00000000-0005-0000-0000-00000ACB0000}"/>
    <cellStyle name="Normal 52 7 3" xfId="52017" xr:uid="{00000000-0005-0000-0000-00000BCB0000}"/>
    <cellStyle name="Normal 52 7_Essbase BS Tax Accounts EOY" xfId="52018" xr:uid="{00000000-0005-0000-0000-00000CCB0000}"/>
    <cellStyle name="Normal 52 8" xfId="52019" xr:uid="{00000000-0005-0000-0000-00000DCB0000}"/>
    <cellStyle name="Normal 52 9" xfId="52020" xr:uid="{00000000-0005-0000-0000-00000ECB0000}"/>
    <cellStyle name="Normal 52_Basis Info" xfId="52021" xr:uid="{00000000-0005-0000-0000-00000FCB0000}"/>
    <cellStyle name="Normal 53" xfId="269" xr:uid="{00000000-0005-0000-0000-000010CB0000}"/>
    <cellStyle name="Normal 53 2" xfId="52022" xr:uid="{00000000-0005-0000-0000-000011CB0000}"/>
    <cellStyle name="Normal 53 2 2" xfId="52023" xr:uid="{00000000-0005-0000-0000-000012CB0000}"/>
    <cellStyle name="Normal 53 2 2 2" xfId="52024" xr:uid="{00000000-0005-0000-0000-000013CB0000}"/>
    <cellStyle name="Normal 53 2 2 3" xfId="52025" xr:uid="{00000000-0005-0000-0000-000014CB0000}"/>
    <cellStyle name="Normal 53 2 2_Essbase BS Tax Accounts EOY" xfId="52026" xr:uid="{00000000-0005-0000-0000-000015CB0000}"/>
    <cellStyle name="Normal 53 2 3" xfId="52027" xr:uid="{00000000-0005-0000-0000-000016CB0000}"/>
    <cellStyle name="Normal 53 2 4" xfId="52028" xr:uid="{00000000-0005-0000-0000-000017CB0000}"/>
    <cellStyle name="Normal 53 2_Essbase BS Tax Accounts EOY" xfId="52029" xr:uid="{00000000-0005-0000-0000-000018CB0000}"/>
    <cellStyle name="Normal 53 3" xfId="52030" xr:uid="{00000000-0005-0000-0000-000019CB0000}"/>
    <cellStyle name="Normal 53 3 2" xfId="52031" xr:uid="{00000000-0005-0000-0000-00001ACB0000}"/>
    <cellStyle name="Normal 53 3 3" xfId="52032" xr:uid="{00000000-0005-0000-0000-00001BCB0000}"/>
    <cellStyle name="Normal 53 3_Essbase BS Tax Accounts EOY" xfId="52033" xr:uid="{00000000-0005-0000-0000-00001CCB0000}"/>
    <cellStyle name="Normal 53 4" xfId="52034" xr:uid="{00000000-0005-0000-0000-00001DCB0000}"/>
    <cellStyle name="Normal 53 5" xfId="52035" xr:uid="{00000000-0005-0000-0000-00001ECB0000}"/>
    <cellStyle name="Normal 53 6" xfId="52036" xr:uid="{00000000-0005-0000-0000-00001FCB0000}"/>
    <cellStyle name="Normal 53 7" xfId="52037" xr:uid="{00000000-0005-0000-0000-000020CB0000}"/>
    <cellStyle name="Normal 53_Essbase BS Tax Accounts EOY" xfId="52038" xr:uid="{00000000-0005-0000-0000-000021CB0000}"/>
    <cellStyle name="Normal 54" xfId="270" xr:uid="{00000000-0005-0000-0000-000022CB0000}"/>
    <cellStyle name="Normal 54 2" xfId="52039" xr:uid="{00000000-0005-0000-0000-000023CB0000}"/>
    <cellStyle name="Normal 54 2 2" xfId="52040" xr:uid="{00000000-0005-0000-0000-000024CB0000}"/>
    <cellStyle name="Normal 54 2 2 2" xfId="52041" xr:uid="{00000000-0005-0000-0000-000025CB0000}"/>
    <cellStyle name="Normal 54 2 2 3" xfId="52042" xr:uid="{00000000-0005-0000-0000-000026CB0000}"/>
    <cellStyle name="Normal 54 2 2_Essbase BS Tax Accounts EOY" xfId="52043" xr:uid="{00000000-0005-0000-0000-000027CB0000}"/>
    <cellStyle name="Normal 54 2 3" xfId="52044" xr:uid="{00000000-0005-0000-0000-000028CB0000}"/>
    <cellStyle name="Normal 54 2 4" xfId="52045" xr:uid="{00000000-0005-0000-0000-000029CB0000}"/>
    <cellStyle name="Normal 54 2_Essbase BS Tax Accounts EOY" xfId="52046" xr:uid="{00000000-0005-0000-0000-00002ACB0000}"/>
    <cellStyle name="Normal 54 3" xfId="52047" xr:uid="{00000000-0005-0000-0000-00002BCB0000}"/>
    <cellStyle name="Normal 54 3 2" xfId="52048" xr:uid="{00000000-0005-0000-0000-00002CCB0000}"/>
    <cellStyle name="Normal 54 3 2 2" xfId="52049" xr:uid="{00000000-0005-0000-0000-00002DCB0000}"/>
    <cellStyle name="Normal 54 3 2 3" xfId="52050" xr:uid="{00000000-0005-0000-0000-00002ECB0000}"/>
    <cellStyle name="Normal 54 3 2_Essbase BS Tax Accounts EOY" xfId="52051" xr:uid="{00000000-0005-0000-0000-00002FCB0000}"/>
    <cellStyle name="Normal 54 3 3" xfId="52052" xr:uid="{00000000-0005-0000-0000-000030CB0000}"/>
    <cellStyle name="Normal 54 3 4" xfId="52053" xr:uid="{00000000-0005-0000-0000-000031CB0000}"/>
    <cellStyle name="Normal 54 3 5" xfId="52054" xr:uid="{00000000-0005-0000-0000-000032CB0000}"/>
    <cellStyle name="Normal 54 3_Essbase BS Tax Accounts EOY" xfId="52055" xr:uid="{00000000-0005-0000-0000-000033CB0000}"/>
    <cellStyle name="Normal 54 4" xfId="52056" xr:uid="{00000000-0005-0000-0000-000034CB0000}"/>
    <cellStyle name="Normal 54 4 2" xfId="52057" xr:uid="{00000000-0005-0000-0000-000035CB0000}"/>
    <cellStyle name="Normal 54 4 3" xfId="52058" xr:uid="{00000000-0005-0000-0000-000036CB0000}"/>
    <cellStyle name="Normal 54 4_Essbase BS Tax Accounts EOY" xfId="52059" xr:uid="{00000000-0005-0000-0000-000037CB0000}"/>
    <cellStyle name="Normal 54 5" xfId="52060" xr:uid="{00000000-0005-0000-0000-000038CB0000}"/>
    <cellStyle name="Normal 54 5 2" xfId="52061" xr:uid="{00000000-0005-0000-0000-000039CB0000}"/>
    <cellStyle name="Normal 54 5_Essbase BS Tax Accounts EOY" xfId="52062" xr:uid="{00000000-0005-0000-0000-00003ACB0000}"/>
    <cellStyle name="Normal 54 6" xfId="52063" xr:uid="{00000000-0005-0000-0000-00003BCB0000}"/>
    <cellStyle name="Normal 54 7" xfId="52064" xr:uid="{00000000-0005-0000-0000-00003CCB0000}"/>
    <cellStyle name="Normal 54 7 2" xfId="52065" xr:uid="{00000000-0005-0000-0000-00003DCB0000}"/>
    <cellStyle name="Normal 54 7 3" xfId="52066" xr:uid="{00000000-0005-0000-0000-00003ECB0000}"/>
    <cellStyle name="Normal 54 7_Essbase BS Tax Accounts EOY" xfId="52067" xr:uid="{00000000-0005-0000-0000-00003FCB0000}"/>
    <cellStyle name="Normal 54 8" xfId="52068" xr:uid="{00000000-0005-0000-0000-000040CB0000}"/>
    <cellStyle name="Normal 54 9" xfId="52069" xr:uid="{00000000-0005-0000-0000-000041CB0000}"/>
    <cellStyle name="Normal 54_Essbase BS Tax Accounts EOY" xfId="52070" xr:uid="{00000000-0005-0000-0000-000042CB0000}"/>
    <cellStyle name="Normal 55" xfId="271" xr:uid="{00000000-0005-0000-0000-000043CB0000}"/>
    <cellStyle name="Normal 55 10" xfId="52071" xr:uid="{00000000-0005-0000-0000-000044CB0000}"/>
    <cellStyle name="Normal 55 10 2" xfId="52072" xr:uid="{00000000-0005-0000-0000-000045CB0000}"/>
    <cellStyle name="Normal 55 10 3" xfId="52073" xr:uid="{00000000-0005-0000-0000-000046CB0000}"/>
    <cellStyle name="Normal 55 10_Essbase BS Tax Accounts EOY" xfId="52074" xr:uid="{00000000-0005-0000-0000-000047CB0000}"/>
    <cellStyle name="Normal 55 11" xfId="52075" xr:uid="{00000000-0005-0000-0000-000048CB0000}"/>
    <cellStyle name="Normal 55 11 2" xfId="52076" xr:uid="{00000000-0005-0000-0000-000049CB0000}"/>
    <cellStyle name="Normal 55 12" xfId="52077" xr:uid="{00000000-0005-0000-0000-00004ACB0000}"/>
    <cellStyle name="Normal 55 13" xfId="52078" xr:uid="{00000000-0005-0000-0000-00004BCB0000}"/>
    <cellStyle name="Normal 55 14" xfId="52079" xr:uid="{00000000-0005-0000-0000-00004CCB0000}"/>
    <cellStyle name="Normal 55 15" xfId="52080" xr:uid="{00000000-0005-0000-0000-00004DCB0000}"/>
    <cellStyle name="Normal 55 16" xfId="52081" xr:uid="{00000000-0005-0000-0000-00004ECB0000}"/>
    <cellStyle name="Normal 55 2" xfId="52082" xr:uid="{00000000-0005-0000-0000-00004FCB0000}"/>
    <cellStyle name="Normal 55 2 2" xfId="52083" xr:uid="{00000000-0005-0000-0000-000050CB0000}"/>
    <cellStyle name="Normal 55 2 2 2" xfId="52084" xr:uid="{00000000-0005-0000-0000-000051CB0000}"/>
    <cellStyle name="Normal 55 2 2 2 2" xfId="52085" xr:uid="{00000000-0005-0000-0000-000052CB0000}"/>
    <cellStyle name="Normal 55 2 2 2 3" xfId="52086" xr:uid="{00000000-0005-0000-0000-000053CB0000}"/>
    <cellStyle name="Normal 55 2 2 2_Essbase BS Tax Accounts EOY" xfId="52087" xr:uid="{00000000-0005-0000-0000-000054CB0000}"/>
    <cellStyle name="Normal 55 2 2 3" xfId="52088" xr:uid="{00000000-0005-0000-0000-000055CB0000}"/>
    <cellStyle name="Normal 55 2 2 4" xfId="52089" xr:uid="{00000000-0005-0000-0000-000056CB0000}"/>
    <cellStyle name="Normal 55 2 2_Essbase BS Tax Accounts EOY" xfId="52090" xr:uid="{00000000-0005-0000-0000-000057CB0000}"/>
    <cellStyle name="Normal 55 2 3" xfId="52091" xr:uid="{00000000-0005-0000-0000-000058CB0000}"/>
    <cellStyle name="Normal 55 2 3 2" xfId="52092" xr:uid="{00000000-0005-0000-0000-000059CB0000}"/>
    <cellStyle name="Normal 55 2 3 2 2" xfId="52093" xr:uid="{00000000-0005-0000-0000-00005ACB0000}"/>
    <cellStyle name="Normal 55 2 3 3" xfId="52094" xr:uid="{00000000-0005-0000-0000-00005BCB0000}"/>
    <cellStyle name="Normal 55 2 3 4" xfId="52095" xr:uid="{00000000-0005-0000-0000-00005CCB0000}"/>
    <cellStyle name="Normal 55 2 3_Essbase BS Tax Accounts EOY" xfId="52096" xr:uid="{00000000-0005-0000-0000-00005DCB0000}"/>
    <cellStyle name="Normal 55 2 4" xfId="52097" xr:uid="{00000000-0005-0000-0000-00005ECB0000}"/>
    <cellStyle name="Normal 55 2 4 2" xfId="52098" xr:uid="{00000000-0005-0000-0000-00005FCB0000}"/>
    <cellStyle name="Normal 55 2 5" xfId="52099" xr:uid="{00000000-0005-0000-0000-000060CB0000}"/>
    <cellStyle name="Normal 55 2 6" xfId="52100" xr:uid="{00000000-0005-0000-0000-000061CB0000}"/>
    <cellStyle name="Normal 55 2 7" xfId="52101" xr:uid="{00000000-0005-0000-0000-000062CB0000}"/>
    <cellStyle name="Normal 55 2 8" xfId="52102" xr:uid="{00000000-0005-0000-0000-000063CB0000}"/>
    <cellStyle name="Normal 55 2_Essbase BS Tax Accounts EOY" xfId="52103" xr:uid="{00000000-0005-0000-0000-000064CB0000}"/>
    <cellStyle name="Normal 55 3" xfId="52104" xr:uid="{00000000-0005-0000-0000-000065CB0000}"/>
    <cellStyle name="Normal 55 3 2" xfId="52105" xr:uid="{00000000-0005-0000-0000-000066CB0000}"/>
    <cellStyle name="Normal 55 3 2 2" xfId="52106" xr:uid="{00000000-0005-0000-0000-000067CB0000}"/>
    <cellStyle name="Normal 55 3 2 3" xfId="52107" xr:uid="{00000000-0005-0000-0000-000068CB0000}"/>
    <cellStyle name="Normal 55 3 2_Essbase BS Tax Accounts EOY" xfId="52108" xr:uid="{00000000-0005-0000-0000-000069CB0000}"/>
    <cellStyle name="Normal 55 3 3" xfId="52109" xr:uid="{00000000-0005-0000-0000-00006ACB0000}"/>
    <cellStyle name="Normal 55 3 4" xfId="52110" xr:uid="{00000000-0005-0000-0000-00006BCB0000}"/>
    <cellStyle name="Normal 55 3_Essbase BS Tax Accounts EOY" xfId="52111" xr:uid="{00000000-0005-0000-0000-00006CCB0000}"/>
    <cellStyle name="Normal 55 4" xfId="52112" xr:uid="{00000000-0005-0000-0000-00006DCB0000}"/>
    <cellStyle name="Normal 55 4 2" xfId="52113" xr:uid="{00000000-0005-0000-0000-00006ECB0000}"/>
    <cellStyle name="Normal 55 4 2 2" xfId="52114" xr:uid="{00000000-0005-0000-0000-00006FCB0000}"/>
    <cellStyle name="Normal 55 4 2 3" xfId="52115" xr:uid="{00000000-0005-0000-0000-000070CB0000}"/>
    <cellStyle name="Normal 55 4 2_Essbase BS Tax Accounts EOY" xfId="52116" xr:uid="{00000000-0005-0000-0000-000071CB0000}"/>
    <cellStyle name="Normal 55 4 3" xfId="52117" xr:uid="{00000000-0005-0000-0000-000072CB0000}"/>
    <cellStyle name="Normal 55 4 4" xfId="52118" xr:uid="{00000000-0005-0000-0000-000073CB0000}"/>
    <cellStyle name="Normal 55 4_Essbase BS Tax Accounts EOY" xfId="52119" xr:uid="{00000000-0005-0000-0000-000074CB0000}"/>
    <cellStyle name="Normal 55 5" xfId="52120" xr:uid="{00000000-0005-0000-0000-000075CB0000}"/>
    <cellStyle name="Normal 55 5 2" xfId="52121" xr:uid="{00000000-0005-0000-0000-000076CB0000}"/>
    <cellStyle name="Normal 55 5 2 2" xfId="52122" xr:uid="{00000000-0005-0000-0000-000077CB0000}"/>
    <cellStyle name="Normal 55 5 2 3" xfId="52123" xr:uid="{00000000-0005-0000-0000-000078CB0000}"/>
    <cellStyle name="Normal 55 5 2_Essbase BS Tax Accounts EOY" xfId="52124" xr:uid="{00000000-0005-0000-0000-000079CB0000}"/>
    <cellStyle name="Normal 55 5 3" xfId="52125" xr:uid="{00000000-0005-0000-0000-00007ACB0000}"/>
    <cellStyle name="Normal 55 5 4" xfId="52126" xr:uid="{00000000-0005-0000-0000-00007BCB0000}"/>
    <cellStyle name="Normal 55 5_Essbase BS Tax Accounts EOY" xfId="52127" xr:uid="{00000000-0005-0000-0000-00007CCB0000}"/>
    <cellStyle name="Normal 55 6" xfId="52128" xr:uid="{00000000-0005-0000-0000-00007DCB0000}"/>
    <cellStyle name="Normal 55 6 2" xfId="52129" xr:uid="{00000000-0005-0000-0000-00007ECB0000}"/>
    <cellStyle name="Normal 55 6 2 2" xfId="52130" xr:uid="{00000000-0005-0000-0000-00007FCB0000}"/>
    <cellStyle name="Normal 55 6 3" xfId="52131" xr:uid="{00000000-0005-0000-0000-000080CB0000}"/>
    <cellStyle name="Normal 55 6 4" xfId="52132" xr:uid="{00000000-0005-0000-0000-000081CB0000}"/>
    <cellStyle name="Normal 55 6_Essbase BS Tax Accounts EOY" xfId="52133" xr:uid="{00000000-0005-0000-0000-000082CB0000}"/>
    <cellStyle name="Normal 55 7" xfId="52134" xr:uid="{00000000-0005-0000-0000-000083CB0000}"/>
    <cellStyle name="Normal 55 7 2" xfId="52135" xr:uid="{00000000-0005-0000-0000-000084CB0000}"/>
    <cellStyle name="Normal 55 7 2 2" xfId="52136" xr:uid="{00000000-0005-0000-0000-000085CB0000}"/>
    <cellStyle name="Normal 55 7 3" xfId="52137" xr:uid="{00000000-0005-0000-0000-000086CB0000}"/>
    <cellStyle name="Normal 55 7 4" xfId="52138" xr:uid="{00000000-0005-0000-0000-000087CB0000}"/>
    <cellStyle name="Normal 55 7_Essbase BS Tax Accounts EOY" xfId="52139" xr:uid="{00000000-0005-0000-0000-000088CB0000}"/>
    <cellStyle name="Normal 55 8" xfId="52140" xr:uid="{00000000-0005-0000-0000-000089CB0000}"/>
    <cellStyle name="Normal 55 8 2" xfId="52141" xr:uid="{00000000-0005-0000-0000-00008ACB0000}"/>
    <cellStyle name="Normal 55 8 2 2" xfId="52142" xr:uid="{00000000-0005-0000-0000-00008BCB0000}"/>
    <cellStyle name="Normal 55 8 3" xfId="52143" xr:uid="{00000000-0005-0000-0000-00008CCB0000}"/>
    <cellStyle name="Normal 55 8 4" xfId="52144" xr:uid="{00000000-0005-0000-0000-00008DCB0000}"/>
    <cellStyle name="Normal 55 8_Essbase BS Tax Accounts EOY" xfId="52145" xr:uid="{00000000-0005-0000-0000-00008ECB0000}"/>
    <cellStyle name="Normal 55 9" xfId="52146" xr:uid="{00000000-0005-0000-0000-00008FCB0000}"/>
    <cellStyle name="Normal 55 9 2" xfId="52147" xr:uid="{00000000-0005-0000-0000-000090CB0000}"/>
    <cellStyle name="Normal 55 9 2 2" xfId="52148" xr:uid="{00000000-0005-0000-0000-000091CB0000}"/>
    <cellStyle name="Normal 55 9 3" xfId="52149" xr:uid="{00000000-0005-0000-0000-000092CB0000}"/>
    <cellStyle name="Normal 55 9 4" xfId="52150" xr:uid="{00000000-0005-0000-0000-000093CB0000}"/>
    <cellStyle name="Normal 55 9_Essbase BS Tax Accounts EOY" xfId="52151" xr:uid="{00000000-0005-0000-0000-000094CB0000}"/>
    <cellStyle name="Normal 55_Essbase BS Tax Accounts EOY" xfId="52152" xr:uid="{00000000-0005-0000-0000-000095CB0000}"/>
    <cellStyle name="Normal 56" xfId="272" xr:uid="{00000000-0005-0000-0000-000096CB0000}"/>
    <cellStyle name="Normal 56 2" xfId="52153" xr:uid="{00000000-0005-0000-0000-000097CB0000}"/>
    <cellStyle name="Normal 56 2 2" xfId="52154" xr:uid="{00000000-0005-0000-0000-000098CB0000}"/>
    <cellStyle name="Normal 56 2 2 2" xfId="52155" xr:uid="{00000000-0005-0000-0000-000099CB0000}"/>
    <cellStyle name="Normal 56 2 2 3" xfId="52156" xr:uid="{00000000-0005-0000-0000-00009ACB0000}"/>
    <cellStyle name="Normal 56 2 2_Essbase BS Tax Accounts EOY" xfId="52157" xr:uid="{00000000-0005-0000-0000-00009BCB0000}"/>
    <cellStyle name="Normal 56 2 3" xfId="52158" xr:uid="{00000000-0005-0000-0000-00009CCB0000}"/>
    <cellStyle name="Normal 56 2 4" xfId="52159" xr:uid="{00000000-0005-0000-0000-00009DCB0000}"/>
    <cellStyle name="Normal 56 2_Essbase BS Tax Accounts EOY" xfId="52160" xr:uid="{00000000-0005-0000-0000-00009ECB0000}"/>
    <cellStyle name="Normal 56 3" xfId="52161" xr:uid="{00000000-0005-0000-0000-00009FCB0000}"/>
    <cellStyle name="Normal 56 3 2" xfId="52162" xr:uid="{00000000-0005-0000-0000-0000A0CB0000}"/>
    <cellStyle name="Normal 56 3 2 2" xfId="52163" xr:uid="{00000000-0005-0000-0000-0000A1CB0000}"/>
    <cellStyle name="Normal 56 3 2 3" xfId="52164" xr:uid="{00000000-0005-0000-0000-0000A2CB0000}"/>
    <cellStyle name="Normal 56 3 2_Essbase BS Tax Accounts EOY" xfId="52165" xr:uid="{00000000-0005-0000-0000-0000A3CB0000}"/>
    <cellStyle name="Normal 56 3 3" xfId="52166" xr:uid="{00000000-0005-0000-0000-0000A4CB0000}"/>
    <cellStyle name="Normal 56 3 4" xfId="52167" xr:uid="{00000000-0005-0000-0000-0000A5CB0000}"/>
    <cellStyle name="Normal 56 3 5" xfId="52168" xr:uid="{00000000-0005-0000-0000-0000A6CB0000}"/>
    <cellStyle name="Normal 56 3_Essbase BS Tax Accounts EOY" xfId="52169" xr:uid="{00000000-0005-0000-0000-0000A7CB0000}"/>
    <cellStyle name="Normal 56 4" xfId="52170" xr:uid="{00000000-0005-0000-0000-0000A8CB0000}"/>
    <cellStyle name="Normal 56 4 2" xfId="52171" xr:uid="{00000000-0005-0000-0000-0000A9CB0000}"/>
    <cellStyle name="Normal 56 4 3" xfId="52172" xr:uid="{00000000-0005-0000-0000-0000AACB0000}"/>
    <cellStyle name="Normal 56 4_Essbase BS Tax Accounts EOY" xfId="52173" xr:uid="{00000000-0005-0000-0000-0000ABCB0000}"/>
    <cellStyle name="Normal 56 5" xfId="52174" xr:uid="{00000000-0005-0000-0000-0000ACCB0000}"/>
    <cellStyle name="Normal 56 5 2" xfId="52175" xr:uid="{00000000-0005-0000-0000-0000ADCB0000}"/>
    <cellStyle name="Normal 56 5_Essbase BS Tax Accounts EOY" xfId="52176" xr:uid="{00000000-0005-0000-0000-0000AECB0000}"/>
    <cellStyle name="Normal 56 6" xfId="52177" xr:uid="{00000000-0005-0000-0000-0000AFCB0000}"/>
    <cellStyle name="Normal 56 7" xfId="52178" xr:uid="{00000000-0005-0000-0000-0000B0CB0000}"/>
    <cellStyle name="Normal 56 7 2" xfId="52179" xr:uid="{00000000-0005-0000-0000-0000B1CB0000}"/>
    <cellStyle name="Normal 56 7 3" xfId="52180" xr:uid="{00000000-0005-0000-0000-0000B2CB0000}"/>
    <cellStyle name="Normal 56 7_Essbase BS Tax Accounts EOY" xfId="52181" xr:uid="{00000000-0005-0000-0000-0000B3CB0000}"/>
    <cellStyle name="Normal 56 8" xfId="52182" xr:uid="{00000000-0005-0000-0000-0000B4CB0000}"/>
    <cellStyle name="Normal 56 9" xfId="52183" xr:uid="{00000000-0005-0000-0000-0000B5CB0000}"/>
    <cellStyle name="Normal 56_Essbase BS Tax Accounts EOY" xfId="52184" xr:uid="{00000000-0005-0000-0000-0000B6CB0000}"/>
    <cellStyle name="Normal 57" xfId="273" xr:uid="{00000000-0005-0000-0000-0000B7CB0000}"/>
    <cellStyle name="Normal 57 2" xfId="52185" xr:uid="{00000000-0005-0000-0000-0000B8CB0000}"/>
    <cellStyle name="Normal 57 2 2" xfId="52186" xr:uid="{00000000-0005-0000-0000-0000B9CB0000}"/>
    <cellStyle name="Normal 57 2 2 2" xfId="52187" xr:uid="{00000000-0005-0000-0000-0000BACB0000}"/>
    <cellStyle name="Normal 57 2 2_Essbase BS Tax Accounts EOY" xfId="52188" xr:uid="{00000000-0005-0000-0000-0000BBCB0000}"/>
    <cellStyle name="Normal 57 2 3" xfId="52189" xr:uid="{00000000-0005-0000-0000-0000BCCB0000}"/>
    <cellStyle name="Normal 57 2 4" xfId="52190" xr:uid="{00000000-0005-0000-0000-0000BDCB0000}"/>
    <cellStyle name="Normal 57 2 5" xfId="52191" xr:uid="{00000000-0005-0000-0000-0000BECB0000}"/>
    <cellStyle name="Normal 57 2_Essbase BS Tax Accounts EOY" xfId="52192" xr:uid="{00000000-0005-0000-0000-0000BFCB0000}"/>
    <cellStyle name="Normal 57 3" xfId="52193" xr:uid="{00000000-0005-0000-0000-0000C0CB0000}"/>
    <cellStyle name="Normal 57 3 2" xfId="52194" xr:uid="{00000000-0005-0000-0000-0000C1CB0000}"/>
    <cellStyle name="Normal 57 3 2 2" xfId="52195" xr:uid="{00000000-0005-0000-0000-0000C2CB0000}"/>
    <cellStyle name="Normal 57 3 2_Essbase BS Tax Accounts EOY" xfId="52196" xr:uid="{00000000-0005-0000-0000-0000C3CB0000}"/>
    <cellStyle name="Normal 57 3 3" xfId="52197" xr:uid="{00000000-0005-0000-0000-0000C4CB0000}"/>
    <cellStyle name="Normal 57 3 4" xfId="52198" xr:uid="{00000000-0005-0000-0000-0000C5CB0000}"/>
    <cellStyle name="Normal 57 3_Essbase BS Tax Accounts EOY" xfId="52199" xr:uid="{00000000-0005-0000-0000-0000C6CB0000}"/>
    <cellStyle name="Normal 57 4" xfId="52200" xr:uid="{00000000-0005-0000-0000-0000C7CB0000}"/>
    <cellStyle name="Normal 57 5" xfId="52201" xr:uid="{00000000-0005-0000-0000-0000C8CB0000}"/>
    <cellStyle name="Normal 57 6" xfId="52202" xr:uid="{00000000-0005-0000-0000-0000C9CB0000}"/>
    <cellStyle name="Normal 57 7" xfId="52203" xr:uid="{00000000-0005-0000-0000-0000CACB0000}"/>
    <cellStyle name="Normal 57_Essbase BS Tax Accounts EOY" xfId="52204" xr:uid="{00000000-0005-0000-0000-0000CBCB0000}"/>
    <cellStyle name="Normal 58" xfId="274" xr:uid="{00000000-0005-0000-0000-0000CCCB0000}"/>
    <cellStyle name="Normal 58 2" xfId="52205" xr:uid="{00000000-0005-0000-0000-0000CDCB0000}"/>
    <cellStyle name="Normal 58 2 2" xfId="52206" xr:uid="{00000000-0005-0000-0000-0000CECB0000}"/>
    <cellStyle name="Normal 58 2 2 2" xfId="52207" xr:uid="{00000000-0005-0000-0000-0000CFCB0000}"/>
    <cellStyle name="Normal 58 2 2_Essbase BS Tax Accounts EOY" xfId="52208" xr:uid="{00000000-0005-0000-0000-0000D0CB0000}"/>
    <cellStyle name="Normal 58 2 3" xfId="52209" xr:uid="{00000000-0005-0000-0000-0000D1CB0000}"/>
    <cellStyle name="Normal 58 2_Essbase BS Tax Accounts EOY" xfId="52210" xr:uid="{00000000-0005-0000-0000-0000D2CB0000}"/>
    <cellStyle name="Normal 58 3" xfId="52211" xr:uid="{00000000-0005-0000-0000-0000D3CB0000}"/>
    <cellStyle name="Normal 58 4" xfId="52212" xr:uid="{00000000-0005-0000-0000-0000D4CB0000}"/>
    <cellStyle name="Normal 58 5" xfId="52213" xr:uid="{00000000-0005-0000-0000-0000D5CB0000}"/>
    <cellStyle name="Normal 58_Essbase BS Tax Accounts EOY" xfId="52214" xr:uid="{00000000-0005-0000-0000-0000D6CB0000}"/>
    <cellStyle name="Normal 59" xfId="275" xr:uid="{00000000-0005-0000-0000-0000D7CB0000}"/>
    <cellStyle name="Normal 59 2" xfId="52215" xr:uid="{00000000-0005-0000-0000-0000D8CB0000}"/>
    <cellStyle name="Normal 59 2 2" xfId="52216" xr:uid="{00000000-0005-0000-0000-0000D9CB0000}"/>
    <cellStyle name="Normal 59 2 2 2" xfId="52217" xr:uid="{00000000-0005-0000-0000-0000DACB0000}"/>
    <cellStyle name="Normal 59 2_Essbase BS Tax Accounts EOY" xfId="52218" xr:uid="{00000000-0005-0000-0000-0000DBCB0000}"/>
    <cellStyle name="Normal 59 3" xfId="52219" xr:uid="{00000000-0005-0000-0000-0000DCCB0000}"/>
    <cellStyle name="Normal 59 3 2" xfId="52220" xr:uid="{00000000-0005-0000-0000-0000DDCB0000}"/>
    <cellStyle name="Normal 59 3 2 2" xfId="52221" xr:uid="{00000000-0005-0000-0000-0000DECB0000}"/>
    <cellStyle name="Normal 59 3 3" xfId="52222" xr:uid="{00000000-0005-0000-0000-0000DFCB0000}"/>
    <cellStyle name="Normal 59 3 4" xfId="52223" xr:uid="{00000000-0005-0000-0000-0000E0CB0000}"/>
    <cellStyle name="Normal 59 3_Essbase BS Tax Accounts EOY" xfId="52224" xr:uid="{00000000-0005-0000-0000-0000E1CB0000}"/>
    <cellStyle name="Normal 59 4" xfId="52225" xr:uid="{00000000-0005-0000-0000-0000E2CB0000}"/>
    <cellStyle name="Normal 59 4 2" xfId="52226" xr:uid="{00000000-0005-0000-0000-0000E3CB0000}"/>
    <cellStyle name="Normal 59 4 2 2" xfId="52227" xr:uid="{00000000-0005-0000-0000-0000E4CB0000}"/>
    <cellStyle name="Normal 59 4 3" xfId="52228" xr:uid="{00000000-0005-0000-0000-0000E5CB0000}"/>
    <cellStyle name="Normal 59 4 4" xfId="52229" xr:uid="{00000000-0005-0000-0000-0000E6CB0000}"/>
    <cellStyle name="Normal 59 4_Essbase BS Tax Accounts EOY" xfId="52230" xr:uid="{00000000-0005-0000-0000-0000E7CB0000}"/>
    <cellStyle name="Normal 59 5" xfId="52231" xr:uid="{00000000-0005-0000-0000-0000E8CB0000}"/>
    <cellStyle name="Normal 59 5 2" xfId="52232" xr:uid="{00000000-0005-0000-0000-0000E9CB0000}"/>
    <cellStyle name="Normal 59 5 2 2" xfId="52233" xr:uid="{00000000-0005-0000-0000-0000EACB0000}"/>
    <cellStyle name="Normal 59 5 3" xfId="52234" xr:uid="{00000000-0005-0000-0000-0000EBCB0000}"/>
    <cellStyle name="Normal 59 6" xfId="52235" xr:uid="{00000000-0005-0000-0000-0000ECCB0000}"/>
    <cellStyle name="Normal 59 6 2" xfId="52236" xr:uid="{00000000-0005-0000-0000-0000EDCB0000}"/>
    <cellStyle name="Normal 59 7" xfId="52237" xr:uid="{00000000-0005-0000-0000-0000EECB0000}"/>
    <cellStyle name="Normal 59_Essbase BS Tax Accounts EOY" xfId="52238" xr:uid="{00000000-0005-0000-0000-0000EFCB0000}"/>
    <cellStyle name="Normal 6" xfId="87" xr:uid="{00000000-0005-0000-0000-0000F0CB0000}"/>
    <cellStyle name="Normal 6 10" xfId="52239" xr:uid="{00000000-0005-0000-0000-0000F1CB0000}"/>
    <cellStyle name="Normal 6 10 2" xfId="52240" xr:uid="{00000000-0005-0000-0000-0000F2CB0000}"/>
    <cellStyle name="Normal 6 10 2 2" xfId="52241" xr:uid="{00000000-0005-0000-0000-0000F3CB0000}"/>
    <cellStyle name="Normal 6 10 3" xfId="52242" xr:uid="{00000000-0005-0000-0000-0000F4CB0000}"/>
    <cellStyle name="Normal 6 10 4" xfId="52243" xr:uid="{00000000-0005-0000-0000-0000F5CB0000}"/>
    <cellStyle name="Normal 6 10_Essbase BS Tax Accounts EOY" xfId="52244" xr:uid="{00000000-0005-0000-0000-0000F6CB0000}"/>
    <cellStyle name="Normal 6 11" xfId="52245" xr:uid="{00000000-0005-0000-0000-0000F7CB0000}"/>
    <cellStyle name="Normal 6 11 2" xfId="52246" xr:uid="{00000000-0005-0000-0000-0000F8CB0000}"/>
    <cellStyle name="Normal 6 11 2 2" xfId="52247" xr:uid="{00000000-0005-0000-0000-0000F9CB0000}"/>
    <cellStyle name="Normal 6 11 3" xfId="52248" xr:uid="{00000000-0005-0000-0000-0000FACB0000}"/>
    <cellStyle name="Normal 6 12" xfId="52249" xr:uid="{00000000-0005-0000-0000-0000FBCB0000}"/>
    <cellStyle name="Normal 6 12 2" xfId="52250" xr:uid="{00000000-0005-0000-0000-0000FCCB0000}"/>
    <cellStyle name="Normal 6 12 2 2" xfId="52251" xr:uid="{00000000-0005-0000-0000-0000FDCB0000}"/>
    <cellStyle name="Normal 6 12 3" xfId="52252" xr:uid="{00000000-0005-0000-0000-0000FECB0000}"/>
    <cellStyle name="Normal 6 13" xfId="52253" xr:uid="{00000000-0005-0000-0000-0000FFCB0000}"/>
    <cellStyle name="Normal 6 13 2" xfId="52254" xr:uid="{00000000-0005-0000-0000-000000CC0000}"/>
    <cellStyle name="Normal 6 14" xfId="52255" xr:uid="{00000000-0005-0000-0000-000001CC0000}"/>
    <cellStyle name="Normal 6 15" xfId="58822" xr:uid="{00000000-0005-0000-0000-000002CC0000}"/>
    <cellStyle name="Normal 6 16" xfId="58829" xr:uid="{00000000-0005-0000-0000-000003CC0000}"/>
    <cellStyle name="Normal 6 2" xfId="52256" xr:uid="{00000000-0005-0000-0000-000004CC0000}"/>
    <cellStyle name="Normal 6 2 2" xfId="52257" xr:uid="{00000000-0005-0000-0000-000005CC0000}"/>
    <cellStyle name="Normal 6 2 2 2" xfId="52258" xr:uid="{00000000-0005-0000-0000-000006CC0000}"/>
    <cellStyle name="Normal 6 2 2 2 2" xfId="52259" xr:uid="{00000000-0005-0000-0000-000007CC0000}"/>
    <cellStyle name="Normal 6 2 2 2 3" xfId="52260" xr:uid="{00000000-0005-0000-0000-000008CC0000}"/>
    <cellStyle name="Normal 6 2 2 2_Essbase BS Tax Accounts EOY" xfId="52261" xr:uid="{00000000-0005-0000-0000-000009CC0000}"/>
    <cellStyle name="Normal 6 2 2 3" xfId="52262" xr:uid="{00000000-0005-0000-0000-00000ACC0000}"/>
    <cellStyle name="Normal 6 2 2_Essbase BS Tax Accounts EOY" xfId="52263" xr:uid="{00000000-0005-0000-0000-00000BCC0000}"/>
    <cellStyle name="Normal 6 2 3" xfId="52264" xr:uid="{00000000-0005-0000-0000-00000CCC0000}"/>
    <cellStyle name="Normal 6 2 3 2" xfId="52265" xr:uid="{00000000-0005-0000-0000-00000DCC0000}"/>
    <cellStyle name="Normal 6 2 3 3" xfId="52266" xr:uid="{00000000-0005-0000-0000-00000ECC0000}"/>
    <cellStyle name="Normal 6 2 3_Essbase BS Tax Accounts EOY" xfId="52267" xr:uid="{00000000-0005-0000-0000-00000FCC0000}"/>
    <cellStyle name="Normal 6 2 4" xfId="52268" xr:uid="{00000000-0005-0000-0000-000010CC0000}"/>
    <cellStyle name="Normal 6 2 5" xfId="52269" xr:uid="{00000000-0005-0000-0000-000011CC0000}"/>
    <cellStyle name="Normal 6 2_Basis Detail" xfId="52270" xr:uid="{00000000-0005-0000-0000-000012CC0000}"/>
    <cellStyle name="Normal 6 3" xfId="52271" xr:uid="{00000000-0005-0000-0000-000013CC0000}"/>
    <cellStyle name="Normal 6 3 2" xfId="52272" xr:uid="{00000000-0005-0000-0000-000014CC0000}"/>
    <cellStyle name="Normal 6 3 2 2" xfId="52273" xr:uid="{00000000-0005-0000-0000-000015CC0000}"/>
    <cellStyle name="Normal 6 3 2 2 2" xfId="52274" xr:uid="{00000000-0005-0000-0000-000016CC0000}"/>
    <cellStyle name="Normal 6 3 2 2_Essbase BS Tax Accounts EOY" xfId="52275" xr:uid="{00000000-0005-0000-0000-000017CC0000}"/>
    <cellStyle name="Normal 6 3 2 3" xfId="52276" xr:uid="{00000000-0005-0000-0000-000018CC0000}"/>
    <cellStyle name="Normal 6 3 2 4" xfId="52277" xr:uid="{00000000-0005-0000-0000-000019CC0000}"/>
    <cellStyle name="Normal 6 3 2_Essbase BS Tax Accounts EOY" xfId="52278" xr:uid="{00000000-0005-0000-0000-00001ACC0000}"/>
    <cellStyle name="Normal 6 3 3" xfId="52279" xr:uid="{00000000-0005-0000-0000-00001BCC0000}"/>
    <cellStyle name="Normal 6 3 3 2" xfId="52280" xr:uid="{00000000-0005-0000-0000-00001CCC0000}"/>
    <cellStyle name="Normal 6 3 3_Essbase BS Tax Accounts EOY" xfId="52281" xr:uid="{00000000-0005-0000-0000-00001DCC0000}"/>
    <cellStyle name="Normal 6 3 4" xfId="52282" xr:uid="{00000000-0005-0000-0000-00001ECC0000}"/>
    <cellStyle name="Normal 6 3 4 2" xfId="52283" xr:uid="{00000000-0005-0000-0000-00001FCC0000}"/>
    <cellStyle name="Normal 6 3 4 2 2" xfId="52284" xr:uid="{00000000-0005-0000-0000-000020CC0000}"/>
    <cellStyle name="Normal 6 3 4 2_Essbase BS Tax Accounts EOY" xfId="52285" xr:uid="{00000000-0005-0000-0000-000021CC0000}"/>
    <cellStyle name="Normal 6 3 4 3" xfId="52286" xr:uid="{00000000-0005-0000-0000-000022CC0000}"/>
    <cellStyle name="Normal 6 3 4 4" xfId="52287" xr:uid="{00000000-0005-0000-0000-000023CC0000}"/>
    <cellStyle name="Normal 6 3 4_Essbase BS Tax Accounts EOY" xfId="52288" xr:uid="{00000000-0005-0000-0000-000024CC0000}"/>
    <cellStyle name="Normal 6 3 5" xfId="52289" xr:uid="{00000000-0005-0000-0000-000025CC0000}"/>
    <cellStyle name="Normal 6 3 6" xfId="52290" xr:uid="{00000000-0005-0000-0000-000026CC0000}"/>
    <cellStyle name="Normal 6 3_Basis Detail" xfId="52291" xr:uid="{00000000-0005-0000-0000-000027CC0000}"/>
    <cellStyle name="Normal 6 4" xfId="52292" xr:uid="{00000000-0005-0000-0000-000028CC0000}"/>
    <cellStyle name="Normal 6 4 10" xfId="52293" xr:uid="{00000000-0005-0000-0000-000029CC0000}"/>
    <cellStyle name="Normal 6 4 10 2" xfId="52294" xr:uid="{00000000-0005-0000-0000-00002ACC0000}"/>
    <cellStyle name="Normal 6 4 10 2 2" xfId="52295" xr:uid="{00000000-0005-0000-0000-00002BCC0000}"/>
    <cellStyle name="Normal 6 4 10 3" xfId="52296" xr:uid="{00000000-0005-0000-0000-00002CCC0000}"/>
    <cellStyle name="Normal 6 4 10 4" xfId="52297" xr:uid="{00000000-0005-0000-0000-00002DCC0000}"/>
    <cellStyle name="Normal 6 4 10_Essbase BS Tax Accounts EOY" xfId="52298" xr:uid="{00000000-0005-0000-0000-00002ECC0000}"/>
    <cellStyle name="Normal 6 4 11" xfId="52299" xr:uid="{00000000-0005-0000-0000-00002FCC0000}"/>
    <cellStyle name="Normal 6 4 11 2" xfId="52300" xr:uid="{00000000-0005-0000-0000-000030CC0000}"/>
    <cellStyle name="Normal 6 4 11 3" xfId="52301" xr:uid="{00000000-0005-0000-0000-000031CC0000}"/>
    <cellStyle name="Normal 6 4 11_Essbase BS Tax Accounts EOY" xfId="52302" xr:uid="{00000000-0005-0000-0000-000032CC0000}"/>
    <cellStyle name="Normal 6 4 12" xfId="52303" xr:uid="{00000000-0005-0000-0000-000033CC0000}"/>
    <cellStyle name="Normal 6 4 13" xfId="52304" xr:uid="{00000000-0005-0000-0000-000034CC0000}"/>
    <cellStyle name="Normal 6 4 2" xfId="52305" xr:uid="{00000000-0005-0000-0000-000035CC0000}"/>
    <cellStyle name="Normal 6 4 2 10" xfId="52306" xr:uid="{00000000-0005-0000-0000-000036CC0000}"/>
    <cellStyle name="Normal 6 4 2 11" xfId="52307" xr:uid="{00000000-0005-0000-0000-000037CC0000}"/>
    <cellStyle name="Normal 6 4 2 12" xfId="52308" xr:uid="{00000000-0005-0000-0000-000038CC0000}"/>
    <cellStyle name="Normal 6 4 2 2" xfId="52309" xr:uid="{00000000-0005-0000-0000-000039CC0000}"/>
    <cellStyle name="Normal 6 4 2 2 2" xfId="52310" xr:uid="{00000000-0005-0000-0000-00003ACC0000}"/>
    <cellStyle name="Normal 6 4 2 2 2 2" xfId="52311" xr:uid="{00000000-0005-0000-0000-00003BCC0000}"/>
    <cellStyle name="Normal 6 4 2 2 2 2 2" xfId="52312" xr:uid="{00000000-0005-0000-0000-00003CCC0000}"/>
    <cellStyle name="Normal 6 4 2 2 2 2 3" xfId="52313" xr:uid="{00000000-0005-0000-0000-00003DCC0000}"/>
    <cellStyle name="Normal 6 4 2 2 2 2_Essbase BS Tax Accounts EOY" xfId="52314" xr:uid="{00000000-0005-0000-0000-00003ECC0000}"/>
    <cellStyle name="Normal 6 4 2 2 2 3" xfId="52315" xr:uid="{00000000-0005-0000-0000-00003FCC0000}"/>
    <cellStyle name="Normal 6 4 2 2 2 4" xfId="52316" xr:uid="{00000000-0005-0000-0000-000040CC0000}"/>
    <cellStyle name="Normal 6 4 2 2 2_Essbase BS Tax Accounts EOY" xfId="52317" xr:uid="{00000000-0005-0000-0000-000041CC0000}"/>
    <cellStyle name="Normal 6 4 2 2 3" xfId="52318" xr:uid="{00000000-0005-0000-0000-000042CC0000}"/>
    <cellStyle name="Normal 6 4 2 2 3 2" xfId="52319" xr:uid="{00000000-0005-0000-0000-000043CC0000}"/>
    <cellStyle name="Normal 6 4 2 2 3 2 2" xfId="52320" xr:uid="{00000000-0005-0000-0000-000044CC0000}"/>
    <cellStyle name="Normal 6 4 2 2 3 3" xfId="52321" xr:uid="{00000000-0005-0000-0000-000045CC0000}"/>
    <cellStyle name="Normal 6 4 2 2 3 4" xfId="52322" xr:uid="{00000000-0005-0000-0000-000046CC0000}"/>
    <cellStyle name="Normal 6 4 2 2 3_Essbase BS Tax Accounts EOY" xfId="52323" xr:uid="{00000000-0005-0000-0000-000047CC0000}"/>
    <cellStyle name="Normal 6 4 2 2 4" xfId="52324" xr:uid="{00000000-0005-0000-0000-000048CC0000}"/>
    <cellStyle name="Normal 6 4 2 2 4 2" xfId="52325" xr:uid="{00000000-0005-0000-0000-000049CC0000}"/>
    <cellStyle name="Normal 6 4 2 2 5" xfId="52326" xr:uid="{00000000-0005-0000-0000-00004ACC0000}"/>
    <cellStyle name="Normal 6 4 2 2 6" xfId="52327" xr:uid="{00000000-0005-0000-0000-00004BCC0000}"/>
    <cellStyle name="Normal 6 4 2 2_Essbase BS Tax Accounts EOY" xfId="52328" xr:uid="{00000000-0005-0000-0000-00004CCC0000}"/>
    <cellStyle name="Normal 6 4 2 3" xfId="52329" xr:uid="{00000000-0005-0000-0000-00004DCC0000}"/>
    <cellStyle name="Normal 6 4 2 3 2" xfId="52330" xr:uid="{00000000-0005-0000-0000-00004ECC0000}"/>
    <cellStyle name="Normal 6 4 2 3 2 2" xfId="52331" xr:uid="{00000000-0005-0000-0000-00004FCC0000}"/>
    <cellStyle name="Normal 6 4 2 3 2 3" xfId="52332" xr:uid="{00000000-0005-0000-0000-000050CC0000}"/>
    <cellStyle name="Normal 6 4 2 3 2_Essbase BS Tax Accounts EOY" xfId="52333" xr:uid="{00000000-0005-0000-0000-000051CC0000}"/>
    <cellStyle name="Normal 6 4 2 3 3" xfId="52334" xr:uid="{00000000-0005-0000-0000-000052CC0000}"/>
    <cellStyle name="Normal 6 4 2 3 4" xfId="52335" xr:uid="{00000000-0005-0000-0000-000053CC0000}"/>
    <cellStyle name="Normal 6 4 2 3_Essbase BS Tax Accounts EOY" xfId="52336" xr:uid="{00000000-0005-0000-0000-000054CC0000}"/>
    <cellStyle name="Normal 6 4 2 4" xfId="52337" xr:uid="{00000000-0005-0000-0000-000055CC0000}"/>
    <cellStyle name="Normal 6 4 2 4 2" xfId="52338" xr:uid="{00000000-0005-0000-0000-000056CC0000}"/>
    <cellStyle name="Normal 6 4 2 4 2 2" xfId="52339" xr:uid="{00000000-0005-0000-0000-000057CC0000}"/>
    <cellStyle name="Normal 6 4 2 4 3" xfId="52340" xr:uid="{00000000-0005-0000-0000-000058CC0000}"/>
    <cellStyle name="Normal 6 4 2 4 4" xfId="52341" xr:uid="{00000000-0005-0000-0000-000059CC0000}"/>
    <cellStyle name="Normal 6 4 2 4_Essbase BS Tax Accounts EOY" xfId="52342" xr:uid="{00000000-0005-0000-0000-00005ACC0000}"/>
    <cellStyle name="Normal 6 4 2 5" xfId="52343" xr:uid="{00000000-0005-0000-0000-00005BCC0000}"/>
    <cellStyle name="Normal 6 4 2 5 2" xfId="52344" xr:uid="{00000000-0005-0000-0000-00005CCC0000}"/>
    <cellStyle name="Normal 6 4 2 5 2 2" xfId="52345" xr:uid="{00000000-0005-0000-0000-00005DCC0000}"/>
    <cellStyle name="Normal 6 4 2 5 3" xfId="52346" xr:uid="{00000000-0005-0000-0000-00005ECC0000}"/>
    <cellStyle name="Normal 6 4 2 5 4" xfId="52347" xr:uid="{00000000-0005-0000-0000-00005FCC0000}"/>
    <cellStyle name="Normal 6 4 2 5_Essbase BS Tax Accounts EOY" xfId="52348" xr:uid="{00000000-0005-0000-0000-000060CC0000}"/>
    <cellStyle name="Normal 6 4 2 6" xfId="52349" xr:uid="{00000000-0005-0000-0000-000061CC0000}"/>
    <cellStyle name="Normal 6 4 2 6 2" xfId="52350" xr:uid="{00000000-0005-0000-0000-000062CC0000}"/>
    <cellStyle name="Normal 6 4 2 6 2 2" xfId="52351" xr:uid="{00000000-0005-0000-0000-000063CC0000}"/>
    <cellStyle name="Normal 6 4 2 6 3" xfId="52352" xr:uid="{00000000-0005-0000-0000-000064CC0000}"/>
    <cellStyle name="Normal 6 4 2 6 4" xfId="52353" xr:uid="{00000000-0005-0000-0000-000065CC0000}"/>
    <cellStyle name="Normal 6 4 2 6_Essbase BS Tax Accounts EOY" xfId="52354" xr:uid="{00000000-0005-0000-0000-000066CC0000}"/>
    <cellStyle name="Normal 6 4 2 7" xfId="52355" xr:uid="{00000000-0005-0000-0000-000067CC0000}"/>
    <cellStyle name="Normal 6 4 2 7 2" xfId="52356" xr:uid="{00000000-0005-0000-0000-000068CC0000}"/>
    <cellStyle name="Normal 6 4 2 7 2 2" xfId="52357" xr:uid="{00000000-0005-0000-0000-000069CC0000}"/>
    <cellStyle name="Normal 6 4 2 7 3" xfId="52358" xr:uid="{00000000-0005-0000-0000-00006ACC0000}"/>
    <cellStyle name="Normal 6 4 2 7 4" xfId="52359" xr:uid="{00000000-0005-0000-0000-00006BCC0000}"/>
    <cellStyle name="Normal 6 4 2 7_Essbase BS Tax Accounts EOY" xfId="52360" xr:uid="{00000000-0005-0000-0000-00006CCC0000}"/>
    <cellStyle name="Normal 6 4 2 8" xfId="52361" xr:uid="{00000000-0005-0000-0000-00006DCC0000}"/>
    <cellStyle name="Normal 6 4 2 8 2" xfId="52362" xr:uid="{00000000-0005-0000-0000-00006ECC0000}"/>
    <cellStyle name="Normal 6 4 2 8 2 2" xfId="52363" xr:uid="{00000000-0005-0000-0000-00006FCC0000}"/>
    <cellStyle name="Normal 6 4 2 8 3" xfId="52364" xr:uid="{00000000-0005-0000-0000-000070CC0000}"/>
    <cellStyle name="Normal 6 4 2 8 4" xfId="52365" xr:uid="{00000000-0005-0000-0000-000071CC0000}"/>
    <cellStyle name="Normal 6 4 2 8_Essbase BS Tax Accounts EOY" xfId="52366" xr:uid="{00000000-0005-0000-0000-000072CC0000}"/>
    <cellStyle name="Normal 6 4 2 9" xfId="52367" xr:uid="{00000000-0005-0000-0000-000073CC0000}"/>
    <cellStyle name="Normal 6 4 2 9 2" xfId="52368" xr:uid="{00000000-0005-0000-0000-000074CC0000}"/>
    <cellStyle name="Normal 6 4 2_Essbase BS Tax Accounts EOY" xfId="52369" xr:uid="{00000000-0005-0000-0000-000075CC0000}"/>
    <cellStyle name="Normal 6 4 3" xfId="52370" xr:uid="{00000000-0005-0000-0000-000076CC0000}"/>
    <cellStyle name="Normal 6 4 3 2" xfId="52371" xr:uid="{00000000-0005-0000-0000-000077CC0000}"/>
    <cellStyle name="Normal 6 4 3 2 2" xfId="52372" xr:uid="{00000000-0005-0000-0000-000078CC0000}"/>
    <cellStyle name="Normal 6 4 3 2 3" xfId="52373" xr:uid="{00000000-0005-0000-0000-000079CC0000}"/>
    <cellStyle name="Normal 6 4 3 2_Essbase BS Tax Accounts EOY" xfId="52374" xr:uid="{00000000-0005-0000-0000-00007ACC0000}"/>
    <cellStyle name="Normal 6 4 3 3" xfId="52375" xr:uid="{00000000-0005-0000-0000-00007BCC0000}"/>
    <cellStyle name="Normal 6 4 3_Essbase BS Tax Accounts EOY" xfId="52376" xr:uid="{00000000-0005-0000-0000-00007CCC0000}"/>
    <cellStyle name="Normal 6 4 4" xfId="52377" xr:uid="{00000000-0005-0000-0000-00007DCC0000}"/>
    <cellStyle name="Normal 6 4 4 2" xfId="52378" xr:uid="{00000000-0005-0000-0000-00007ECC0000}"/>
    <cellStyle name="Normal 6 4 4 2 2" xfId="52379" xr:uid="{00000000-0005-0000-0000-00007FCC0000}"/>
    <cellStyle name="Normal 6 4 4 2 2 2" xfId="52380" xr:uid="{00000000-0005-0000-0000-000080CC0000}"/>
    <cellStyle name="Normal 6 4 4 2 2 3" xfId="52381" xr:uid="{00000000-0005-0000-0000-000081CC0000}"/>
    <cellStyle name="Normal 6 4 4 2 2_Essbase BS Tax Accounts EOY" xfId="52382" xr:uid="{00000000-0005-0000-0000-000082CC0000}"/>
    <cellStyle name="Normal 6 4 4 2 3" xfId="52383" xr:uid="{00000000-0005-0000-0000-000083CC0000}"/>
    <cellStyle name="Normal 6 4 4 2 4" xfId="52384" xr:uid="{00000000-0005-0000-0000-000084CC0000}"/>
    <cellStyle name="Normal 6 4 4 2_Essbase BS Tax Accounts EOY" xfId="52385" xr:uid="{00000000-0005-0000-0000-000085CC0000}"/>
    <cellStyle name="Normal 6 4 4 3" xfId="52386" xr:uid="{00000000-0005-0000-0000-000086CC0000}"/>
    <cellStyle name="Normal 6 4 4 3 2" xfId="52387" xr:uid="{00000000-0005-0000-0000-000087CC0000}"/>
    <cellStyle name="Normal 6 4 4 3 2 2" xfId="52388" xr:uid="{00000000-0005-0000-0000-000088CC0000}"/>
    <cellStyle name="Normal 6 4 4 3 3" xfId="52389" xr:uid="{00000000-0005-0000-0000-000089CC0000}"/>
    <cellStyle name="Normal 6 4 4 3 4" xfId="52390" xr:uid="{00000000-0005-0000-0000-00008ACC0000}"/>
    <cellStyle name="Normal 6 4 4 3_Essbase BS Tax Accounts EOY" xfId="52391" xr:uid="{00000000-0005-0000-0000-00008BCC0000}"/>
    <cellStyle name="Normal 6 4 4 4" xfId="52392" xr:uid="{00000000-0005-0000-0000-00008CCC0000}"/>
    <cellStyle name="Normal 6 4 4 4 2" xfId="52393" xr:uid="{00000000-0005-0000-0000-00008DCC0000}"/>
    <cellStyle name="Normal 6 4 4 5" xfId="52394" xr:uid="{00000000-0005-0000-0000-00008ECC0000}"/>
    <cellStyle name="Normal 6 4 4 6" xfId="52395" xr:uid="{00000000-0005-0000-0000-00008FCC0000}"/>
    <cellStyle name="Normal 6 4 4_Essbase BS Tax Accounts EOY" xfId="52396" xr:uid="{00000000-0005-0000-0000-000090CC0000}"/>
    <cellStyle name="Normal 6 4 5" xfId="52397" xr:uid="{00000000-0005-0000-0000-000091CC0000}"/>
    <cellStyle name="Normal 6 4 5 2" xfId="52398" xr:uid="{00000000-0005-0000-0000-000092CC0000}"/>
    <cellStyle name="Normal 6 4 5 2 2" xfId="52399" xr:uid="{00000000-0005-0000-0000-000093CC0000}"/>
    <cellStyle name="Normal 6 4 5 2 3" xfId="52400" xr:uid="{00000000-0005-0000-0000-000094CC0000}"/>
    <cellStyle name="Normal 6 4 5 2_Essbase BS Tax Accounts EOY" xfId="52401" xr:uid="{00000000-0005-0000-0000-000095CC0000}"/>
    <cellStyle name="Normal 6 4 5 3" xfId="52402" xr:uid="{00000000-0005-0000-0000-000096CC0000}"/>
    <cellStyle name="Normal 6 4 5 4" xfId="52403" xr:uid="{00000000-0005-0000-0000-000097CC0000}"/>
    <cellStyle name="Normal 6 4 5 5" xfId="52404" xr:uid="{00000000-0005-0000-0000-000098CC0000}"/>
    <cellStyle name="Normal 6 4 5_Essbase BS Tax Accounts EOY" xfId="52405" xr:uid="{00000000-0005-0000-0000-000099CC0000}"/>
    <cellStyle name="Normal 6 4 6" xfId="52406" xr:uid="{00000000-0005-0000-0000-00009ACC0000}"/>
    <cellStyle name="Normal 6 4 6 2" xfId="52407" xr:uid="{00000000-0005-0000-0000-00009BCC0000}"/>
    <cellStyle name="Normal 6 4 6 2 2" xfId="52408" xr:uid="{00000000-0005-0000-0000-00009CCC0000}"/>
    <cellStyle name="Normal 6 4 6 2 3" xfId="52409" xr:uid="{00000000-0005-0000-0000-00009DCC0000}"/>
    <cellStyle name="Normal 6 4 6 2_Essbase BS Tax Accounts EOY" xfId="52410" xr:uid="{00000000-0005-0000-0000-00009ECC0000}"/>
    <cellStyle name="Normal 6 4 6 3" xfId="52411" xr:uid="{00000000-0005-0000-0000-00009FCC0000}"/>
    <cellStyle name="Normal 6 4 6 4" xfId="52412" xr:uid="{00000000-0005-0000-0000-0000A0CC0000}"/>
    <cellStyle name="Normal 6 4 6_Essbase BS Tax Accounts EOY" xfId="52413" xr:uid="{00000000-0005-0000-0000-0000A1CC0000}"/>
    <cellStyle name="Normal 6 4 7" xfId="52414" xr:uid="{00000000-0005-0000-0000-0000A2CC0000}"/>
    <cellStyle name="Normal 6 4 7 2" xfId="52415" xr:uid="{00000000-0005-0000-0000-0000A3CC0000}"/>
    <cellStyle name="Normal 6 4 7 2 2" xfId="52416" xr:uid="{00000000-0005-0000-0000-0000A4CC0000}"/>
    <cellStyle name="Normal 6 4 7 3" xfId="52417" xr:uid="{00000000-0005-0000-0000-0000A5CC0000}"/>
    <cellStyle name="Normal 6 4 7 4" xfId="52418" xr:uid="{00000000-0005-0000-0000-0000A6CC0000}"/>
    <cellStyle name="Normal 6 4 8" xfId="52419" xr:uid="{00000000-0005-0000-0000-0000A7CC0000}"/>
    <cellStyle name="Normal 6 4 8 2" xfId="52420" xr:uid="{00000000-0005-0000-0000-0000A8CC0000}"/>
    <cellStyle name="Normal 6 4 8 2 2" xfId="52421" xr:uid="{00000000-0005-0000-0000-0000A9CC0000}"/>
    <cellStyle name="Normal 6 4 8 3" xfId="52422" xr:uid="{00000000-0005-0000-0000-0000AACC0000}"/>
    <cellStyle name="Normal 6 4 8 4" xfId="52423" xr:uid="{00000000-0005-0000-0000-0000ABCC0000}"/>
    <cellStyle name="Normal 6 4 8_Essbase BS Tax Accounts EOY" xfId="52424" xr:uid="{00000000-0005-0000-0000-0000ACCC0000}"/>
    <cellStyle name="Normal 6 4 9" xfId="52425" xr:uid="{00000000-0005-0000-0000-0000ADCC0000}"/>
    <cellStyle name="Normal 6 4 9 2" xfId="52426" xr:uid="{00000000-0005-0000-0000-0000AECC0000}"/>
    <cellStyle name="Normal 6 4 9 2 2" xfId="52427" xr:uid="{00000000-0005-0000-0000-0000AFCC0000}"/>
    <cellStyle name="Normal 6 4 9 3" xfId="52428" xr:uid="{00000000-0005-0000-0000-0000B0CC0000}"/>
    <cellStyle name="Normal 6 4 9 4" xfId="52429" xr:uid="{00000000-0005-0000-0000-0000B1CC0000}"/>
    <cellStyle name="Normal 6 4 9_Essbase BS Tax Accounts EOY" xfId="52430" xr:uid="{00000000-0005-0000-0000-0000B2CC0000}"/>
    <cellStyle name="Normal 6 4_Basis Detail" xfId="52431" xr:uid="{00000000-0005-0000-0000-0000B3CC0000}"/>
    <cellStyle name="Normal 6 5" xfId="52432" xr:uid="{00000000-0005-0000-0000-0000B4CC0000}"/>
    <cellStyle name="Normal 6 5 2" xfId="52433" xr:uid="{00000000-0005-0000-0000-0000B5CC0000}"/>
    <cellStyle name="Normal 6 5 2 2" xfId="52434" xr:uid="{00000000-0005-0000-0000-0000B6CC0000}"/>
    <cellStyle name="Normal 6 5 2 2 2" xfId="52435" xr:uid="{00000000-0005-0000-0000-0000B7CC0000}"/>
    <cellStyle name="Normal 6 5 2 2_Essbase BS Tax Accounts EOY" xfId="52436" xr:uid="{00000000-0005-0000-0000-0000B8CC0000}"/>
    <cellStyle name="Normal 6 5 2 3" xfId="52437" xr:uid="{00000000-0005-0000-0000-0000B9CC0000}"/>
    <cellStyle name="Normal 6 5 2_Essbase BS Tax Accounts EOY" xfId="52438" xr:uid="{00000000-0005-0000-0000-0000BACC0000}"/>
    <cellStyle name="Normal 6 5 3" xfId="52439" xr:uid="{00000000-0005-0000-0000-0000BBCC0000}"/>
    <cellStyle name="Normal 6 5 3 2" xfId="52440" xr:uid="{00000000-0005-0000-0000-0000BCCC0000}"/>
    <cellStyle name="Normal 6 5 3_Essbase BS Tax Accounts EOY" xfId="52441" xr:uid="{00000000-0005-0000-0000-0000BDCC0000}"/>
    <cellStyle name="Normal 6 5 4" xfId="52442" xr:uid="{00000000-0005-0000-0000-0000BECC0000}"/>
    <cellStyle name="Normal 6 5_Basis Detail" xfId="52443" xr:uid="{00000000-0005-0000-0000-0000BFCC0000}"/>
    <cellStyle name="Normal 6 6" xfId="52444" xr:uid="{00000000-0005-0000-0000-0000C0CC0000}"/>
    <cellStyle name="Normal 6 6 2" xfId="52445" xr:uid="{00000000-0005-0000-0000-0000C1CC0000}"/>
    <cellStyle name="Normal 6 6 2 2" xfId="52446" xr:uid="{00000000-0005-0000-0000-0000C2CC0000}"/>
    <cellStyle name="Normal 6 6 2 3" xfId="52447" xr:uid="{00000000-0005-0000-0000-0000C3CC0000}"/>
    <cellStyle name="Normal 6 6 2_Essbase BS Tax Accounts EOY" xfId="52448" xr:uid="{00000000-0005-0000-0000-0000C4CC0000}"/>
    <cellStyle name="Normal 6 6 3" xfId="52449" xr:uid="{00000000-0005-0000-0000-0000C5CC0000}"/>
    <cellStyle name="Normal 6 6_Essbase BS Tax Accounts EOY" xfId="52450" xr:uid="{00000000-0005-0000-0000-0000C6CC0000}"/>
    <cellStyle name="Normal 6 7" xfId="52451" xr:uid="{00000000-0005-0000-0000-0000C7CC0000}"/>
    <cellStyle name="Normal 6 7 2" xfId="52452" xr:uid="{00000000-0005-0000-0000-0000C8CC0000}"/>
    <cellStyle name="Normal 6 7 2 2" xfId="52453" xr:uid="{00000000-0005-0000-0000-0000C9CC0000}"/>
    <cellStyle name="Normal 6 7 2 3" xfId="52454" xr:uid="{00000000-0005-0000-0000-0000CACC0000}"/>
    <cellStyle name="Normal 6 7 3" xfId="52455" xr:uid="{00000000-0005-0000-0000-0000CBCC0000}"/>
    <cellStyle name="Normal 6 7 4" xfId="52456" xr:uid="{00000000-0005-0000-0000-0000CCCC0000}"/>
    <cellStyle name="Normal 6 7 5" xfId="52457" xr:uid="{00000000-0005-0000-0000-0000CDCC0000}"/>
    <cellStyle name="Normal 6 7_Essbase BS Tax Accounts EOY" xfId="52458" xr:uid="{00000000-0005-0000-0000-0000CECC0000}"/>
    <cellStyle name="Normal 6 8" xfId="52459" xr:uid="{00000000-0005-0000-0000-0000CFCC0000}"/>
    <cellStyle name="Normal 6 8 2" xfId="52460" xr:uid="{00000000-0005-0000-0000-0000D0CC0000}"/>
    <cellStyle name="Normal 6 8 2 2" xfId="52461" xr:uid="{00000000-0005-0000-0000-0000D1CC0000}"/>
    <cellStyle name="Normal 6 8 3" xfId="52462" xr:uid="{00000000-0005-0000-0000-0000D2CC0000}"/>
    <cellStyle name="Normal 6 8 4" xfId="52463" xr:uid="{00000000-0005-0000-0000-0000D3CC0000}"/>
    <cellStyle name="Normal 6 8 5" xfId="52464" xr:uid="{00000000-0005-0000-0000-0000D4CC0000}"/>
    <cellStyle name="Normal 6 8_Essbase BS Tax Accounts EOY" xfId="52465" xr:uid="{00000000-0005-0000-0000-0000D5CC0000}"/>
    <cellStyle name="Normal 6 9" xfId="52466" xr:uid="{00000000-0005-0000-0000-0000D6CC0000}"/>
    <cellStyle name="Normal 6 9 2" xfId="52467" xr:uid="{00000000-0005-0000-0000-0000D7CC0000}"/>
    <cellStyle name="Normal 6 9 2 2" xfId="52468" xr:uid="{00000000-0005-0000-0000-0000D8CC0000}"/>
    <cellStyle name="Normal 6 9 3" xfId="52469" xr:uid="{00000000-0005-0000-0000-0000D9CC0000}"/>
    <cellStyle name="Normal 6 9 4" xfId="52470" xr:uid="{00000000-0005-0000-0000-0000DACC0000}"/>
    <cellStyle name="Normal 6 9_Essbase BS Tax Accounts EOY" xfId="52471" xr:uid="{00000000-0005-0000-0000-0000DBCC0000}"/>
    <cellStyle name="Normal 6_10-1 BS" xfId="52472" xr:uid="{00000000-0005-0000-0000-0000DCCC0000}"/>
    <cellStyle name="Normal 60" xfId="276" xr:uid="{00000000-0005-0000-0000-0000DDCC0000}"/>
    <cellStyle name="Normal 60 2" xfId="52473" xr:uid="{00000000-0005-0000-0000-0000DECC0000}"/>
    <cellStyle name="Normal 60 2 2" xfId="52474" xr:uid="{00000000-0005-0000-0000-0000DFCC0000}"/>
    <cellStyle name="Normal 60 2 2 2" xfId="52475" xr:uid="{00000000-0005-0000-0000-0000E0CC0000}"/>
    <cellStyle name="Normal 60 2_Essbase BS Tax Accounts EOY" xfId="52476" xr:uid="{00000000-0005-0000-0000-0000E1CC0000}"/>
    <cellStyle name="Normal 60 3" xfId="52477" xr:uid="{00000000-0005-0000-0000-0000E2CC0000}"/>
    <cellStyle name="Normal 60 3 2" xfId="52478" xr:uid="{00000000-0005-0000-0000-0000E3CC0000}"/>
    <cellStyle name="Normal 60 3 2 2" xfId="52479" xr:uid="{00000000-0005-0000-0000-0000E4CC0000}"/>
    <cellStyle name="Normal 60 3 3" xfId="52480" xr:uid="{00000000-0005-0000-0000-0000E5CC0000}"/>
    <cellStyle name="Normal 60 3 4" xfId="52481" xr:uid="{00000000-0005-0000-0000-0000E6CC0000}"/>
    <cellStyle name="Normal 60 3_Essbase BS Tax Accounts EOY" xfId="52482" xr:uid="{00000000-0005-0000-0000-0000E7CC0000}"/>
    <cellStyle name="Normal 60 4" xfId="52483" xr:uid="{00000000-0005-0000-0000-0000E8CC0000}"/>
    <cellStyle name="Normal 60 4 2" xfId="52484" xr:uid="{00000000-0005-0000-0000-0000E9CC0000}"/>
    <cellStyle name="Normal 60 4 2 2" xfId="52485" xr:uid="{00000000-0005-0000-0000-0000EACC0000}"/>
    <cellStyle name="Normal 60 4 3" xfId="52486" xr:uid="{00000000-0005-0000-0000-0000EBCC0000}"/>
    <cellStyle name="Normal 60 4 4" xfId="52487" xr:uid="{00000000-0005-0000-0000-0000ECCC0000}"/>
    <cellStyle name="Normal 60 4_Essbase BS Tax Accounts EOY" xfId="52488" xr:uid="{00000000-0005-0000-0000-0000EDCC0000}"/>
    <cellStyle name="Normal 60 5" xfId="52489" xr:uid="{00000000-0005-0000-0000-0000EECC0000}"/>
    <cellStyle name="Normal 60 5 2" xfId="52490" xr:uid="{00000000-0005-0000-0000-0000EFCC0000}"/>
    <cellStyle name="Normal 60 5 2 2" xfId="52491" xr:uid="{00000000-0005-0000-0000-0000F0CC0000}"/>
    <cellStyle name="Normal 60 5 3" xfId="52492" xr:uid="{00000000-0005-0000-0000-0000F1CC0000}"/>
    <cellStyle name="Normal 60 6" xfId="52493" xr:uid="{00000000-0005-0000-0000-0000F2CC0000}"/>
    <cellStyle name="Normal 60 6 2" xfId="52494" xr:uid="{00000000-0005-0000-0000-0000F3CC0000}"/>
    <cellStyle name="Normal 60 7" xfId="52495" xr:uid="{00000000-0005-0000-0000-0000F4CC0000}"/>
    <cellStyle name="Normal 60_Essbase BS Tax Accounts EOY" xfId="52496" xr:uid="{00000000-0005-0000-0000-0000F5CC0000}"/>
    <cellStyle name="Normal 61" xfId="277" xr:uid="{00000000-0005-0000-0000-0000F6CC0000}"/>
    <cellStyle name="Normal 61 2" xfId="52497" xr:uid="{00000000-0005-0000-0000-0000F7CC0000}"/>
    <cellStyle name="Normal 61 2 2" xfId="52498" xr:uid="{00000000-0005-0000-0000-0000F8CC0000}"/>
    <cellStyle name="Normal 61 2 2 2" xfId="52499" xr:uid="{00000000-0005-0000-0000-0000F9CC0000}"/>
    <cellStyle name="Normal 61 2_Essbase BS Tax Accounts EOY" xfId="52500" xr:uid="{00000000-0005-0000-0000-0000FACC0000}"/>
    <cellStyle name="Normal 61 3" xfId="52501" xr:uid="{00000000-0005-0000-0000-0000FBCC0000}"/>
    <cellStyle name="Normal 61 3 2" xfId="52502" xr:uid="{00000000-0005-0000-0000-0000FCCC0000}"/>
    <cellStyle name="Normal 61 3 2 2" xfId="52503" xr:uid="{00000000-0005-0000-0000-0000FDCC0000}"/>
    <cellStyle name="Normal 61 3 3" xfId="52504" xr:uid="{00000000-0005-0000-0000-0000FECC0000}"/>
    <cellStyle name="Normal 61 3 4" xfId="52505" xr:uid="{00000000-0005-0000-0000-0000FFCC0000}"/>
    <cellStyle name="Normal 61 3_Essbase BS Tax Accounts EOY" xfId="52506" xr:uid="{00000000-0005-0000-0000-000000CD0000}"/>
    <cellStyle name="Normal 61 4" xfId="52507" xr:uid="{00000000-0005-0000-0000-000001CD0000}"/>
    <cellStyle name="Normal 61 4 2" xfId="52508" xr:uid="{00000000-0005-0000-0000-000002CD0000}"/>
    <cellStyle name="Normal 61 4 2 2" xfId="52509" xr:uid="{00000000-0005-0000-0000-000003CD0000}"/>
    <cellStyle name="Normal 61 4 3" xfId="52510" xr:uid="{00000000-0005-0000-0000-000004CD0000}"/>
    <cellStyle name="Normal 61 4 4" xfId="52511" xr:uid="{00000000-0005-0000-0000-000005CD0000}"/>
    <cellStyle name="Normal 61 4_Essbase BS Tax Accounts EOY" xfId="52512" xr:uid="{00000000-0005-0000-0000-000006CD0000}"/>
    <cellStyle name="Normal 61 5" xfId="52513" xr:uid="{00000000-0005-0000-0000-000007CD0000}"/>
    <cellStyle name="Normal 61 5 2" xfId="52514" xr:uid="{00000000-0005-0000-0000-000008CD0000}"/>
    <cellStyle name="Normal 61 5 2 2" xfId="52515" xr:uid="{00000000-0005-0000-0000-000009CD0000}"/>
    <cellStyle name="Normal 61 5 3" xfId="52516" xr:uid="{00000000-0005-0000-0000-00000ACD0000}"/>
    <cellStyle name="Normal 61 6" xfId="52517" xr:uid="{00000000-0005-0000-0000-00000BCD0000}"/>
    <cellStyle name="Normal 61 6 2" xfId="52518" xr:uid="{00000000-0005-0000-0000-00000CCD0000}"/>
    <cellStyle name="Normal 61 7" xfId="52519" xr:uid="{00000000-0005-0000-0000-00000DCD0000}"/>
    <cellStyle name="Normal 61_Essbase BS Tax Accounts EOY" xfId="52520" xr:uid="{00000000-0005-0000-0000-00000ECD0000}"/>
    <cellStyle name="Normal 62" xfId="278" xr:uid="{00000000-0005-0000-0000-00000FCD0000}"/>
    <cellStyle name="Normal 62 2" xfId="52521" xr:uid="{00000000-0005-0000-0000-000010CD0000}"/>
    <cellStyle name="Normal 62 2 2" xfId="52522" xr:uid="{00000000-0005-0000-0000-000011CD0000}"/>
    <cellStyle name="Normal 62 2 2 2" xfId="52523" xr:uid="{00000000-0005-0000-0000-000012CD0000}"/>
    <cellStyle name="Normal 62 2_Essbase BS Tax Accounts EOY" xfId="52524" xr:uid="{00000000-0005-0000-0000-000013CD0000}"/>
    <cellStyle name="Normal 62 3" xfId="52525" xr:uid="{00000000-0005-0000-0000-000014CD0000}"/>
    <cellStyle name="Normal 62 3 2" xfId="52526" xr:uid="{00000000-0005-0000-0000-000015CD0000}"/>
    <cellStyle name="Normal 62 3 2 2" xfId="52527" xr:uid="{00000000-0005-0000-0000-000016CD0000}"/>
    <cellStyle name="Normal 62 3 3" xfId="52528" xr:uid="{00000000-0005-0000-0000-000017CD0000}"/>
    <cellStyle name="Normal 62 4" xfId="52529" xr:uid="{00000000-0005-0000-0000-000018CD0000}"/>
    <cellStyle name="Normal 62 4 2" xfId="52530" xr:uid="{00000000-0005-0000-0000-000019CD0000}"/>
    <cellStyle name="Normal 62 5" xfId="52531" xr:uid="{00000000-0005-0000-0000-00001ACD0000}"/>
    <cellStyle name="Normal 62_Essbase BS Tax Accounts EOY" xfId="52532" xr:uid="{00000000-0005-0000-0000-00001BCD0000}"/>
    <cellStyle name="Normal 63" xfId="279" xr:uid="{00000000-0005-0000-0000-00001CCD0000}"/>
    <cellStyle name="Normal 63 2" xfId="52533" xr:uid="{00000000-0005-0000-0000-00001DCD0000}"/>
    <cellStyle name="Normal 63 2 2" xfId="52534" xr:uid="{00000000-0005-0000-0000-00001ECD0000}"/>
    <cellStyle name="Normal 63 2 2 2" xfId="52535" xr:uid="{00000000-0005-0000-0000-00001FCD0000}"/>
    <cellStyle name="Normal 63 2_Essbase BS Tax Accounts EOY" xfId="52536" xr:uid="{00000000-0005-0000-0000-000020CD0000}"/>
    <cellStyle name="Normal 63 3" xfId="52537" xr:uid="{00000000-0005-0000-0000-000021CD0000}"/>
    <cellStyle name="Normal 63 3 2" xfId="52538" xr:uid="{00000000-0005-0000-0000-000022CD0000}"/>
    <cellStyle name="Normal 63 3 2 2" xfId="52539" xr:uid="{00000000-0005-0000-0000-000023CD0000}"/>
    <cellStyle name="Normal 63 3 3" xfId="52540" xr:uid="{00000000-0005-0000-0000-000024CD0000}"/>
    <cellStyle name="Normal 63 4" xfId="52541" xr:uid="{00000000-0005-0000-0000-000025CD0000}"/>
    <cellStyle name="Normal 63 4 2" xfId="52542" xr:uid="{00000000-0005-0000-0000-000026CD0000}"/>
    <cellStyle name="Normal 63 5" xfId="52543" xr:uid="{00000000-0005-0000-0000-000027CD0000}"/>
    <cellStyle name="Normal 63_Essbase BS Tax Accounts EOY" xfId="52544" xr:uid="{00000000-0005-0000-0000-000028CD0000}"/>
    <cellStyle name="Normal 64" xfId="280" xr:uid="{00000000-0005-0000-0000-000029CD0000}"/>
    <cellStyle name="Normal 64 2" xfId="52545" xr:uid="{00000000-0005-0000-0000-00002ACD0000}"/>
    <cellStyle name="Normal 64 2 2" xfId="52546" xr:uid="{00000000-0005-0000-0000-00002BCD0000}"/>
    <cellStyle name="Normal 64 2 3" xfId="52547" xr:uid="{00000000-0005-0000-0000-00002CCD0000}"/>
    <cellStyle name="Normal 64 2_Essbase BS Tax Accounts EOY" xfId="52548" xr:uid="{00000000-0005-0000-0000-00002DCD0000}"/>
    <cellStyle name="Normal 64 3" xfId="52549" xr:uid="{00000000-0005-0000-0000-00002ECD0000}"/>
    <cellStyle name="Normal 64 3 2" xfId="52550" xr:uid="{00000000-0005-0000-0000-00002FCD0000}"/>
    <cellStyle name="Normal 64 4" xfId="52551" xr:uid="{00000000-0005-0000-0000-000030CD0000}"/>
    <cellStyle name="Normal 64 5" xfId="52552" xr:uid="{00000000-0005-0000-0000-000031CD0000}"/>
    <cellStyle name="Normal 64 6" xfId="52553" xr:uid="{00000000-0005-0000-0000-000032CD0000}"/>
    <cellStyle name="Normal 64_Essbase BS Tax Accounts EOY" xfId="52554" xr:uid="{00000000-0005-0000-0000-000033CD0000}"/>
    <cellStyle name="Normal 65" xfId="281" xr:uid="{00000000-0005-0000-0000-000034CD0000}"/>
    <cellStyle name="Normal 65 2" xfId="52555" xr:uid="{00000000-0005-0000-0000-000035CD0000}"/>
    <cellStyle name="Normal 65 2 2" xfId="52556" xr:uid="{00000000-0005-0000-0000-000036CD0000}"/>
    <cellStyle name="Normal 65 2_Essbase BS Tax Accounts EOY" xfId="52557" xr:uid="{00000000-0005-0000-0000-000037CD0000}"/>
    <cellStyle name="Normal 65 3" xfId="52558" xr:uid="{00000000-0005-0000-0000-000038CD0000}"/>
    <cellStyle name="Normal 65 3 2" xfId="52559" xr:uid="{00000000-0005-0000-0000-000039CD0000}"/>
    <cellStyle name="Normal 65 4" xfId="52560" xr:uid="{00000000-0005-0000-0000-00003ACD0000}"/>
    <cellStyle name="Normal 65 5" xfId="52561" xr:uid="{00000000-0005-0000-0000-00003BCD0000}"/>
    <cellStyle name="Normal 65_Essbase BS Tax Accounts EOY" xfId="52562" xr:uid="{00000000-0005-0000-0000-00003CCD0000}"/>
    <cellStyle name="Normal 66" xfId="282" xr:uid="{00000000-0005-0000-0000-00003DCD0000}"/>
    <cellStyle name="Normal 66 2" xfId="52563" xr:uid="{00000000-0005-0000-0000-00003ECD0000}"/>
    <cellStyle name="Normal 66 2 2" xfId="52564" xr:uid="{00000000-0005-0000-0000-00003FCD0000}"/>
    <cellStyle name="Normal 66 2_Essbase BS Tax Accounts EOY" xfId="52565" xr:uid="{00000000-0005-0000-0000-000040CD0000}"/>
    <cellStyle name="Normal 66 3" xfId="52566" xr:uid="{00000000-0005-0000-0000-000041CD0000}"/>
    <cellStyle name="Normal 66 3 2" xfId="52567" xr:uid="{00000000-0005-0000-0000-000042CD0000}"/>
    <cellStyle name="Normal 66 4" xfId="52568" xr:uid="{00000000-0005-0000-0000-000043CD0000}"/>
    <cellStyle name="Normal 66 5" xfId="52569" xr:uid="{00000000-0005-0000-0000-000044CD0000}"/>
    <cellStyle name="Normal 66_Essbase BS Tax Accounts EOY" xfId="52570" xr:uid="{00000000-0005-0000-0000-000045CD0000}"/>
    <cellStyle name="Normal 67" xfId="283" xr:uid="{00000000-0005-0000-0000-000046CD0000}"/>
    <cellStyle name="Normal 67 2" xfId="52571" xr:uid="{00000000-0005-0000-0000-000047CD0000}"/>
    <cellStyle name="Normal 67 2 2" xfId="52572" xr:uid="{00000000-0005-0000-0000-000048CD0000}"/>
    <cellStyle name="Normal 67 2_Essbase BS Tax Accounts EOY" xfId="52573" xr:uid="{00000000-0005-0000-0000-000049CD0000}"/>
    <cellStyle name="Normal 67 3" xfId="52574" xr:uid="{00000000-0005-0000-0000-00004ACD0000}"/>
    <cellStyle name="Normal 67 3 2" xfId="52575" xr:uid="{00000000-0005-0000-0000-00004BCD0000}"/>
    <cellStyle name="Normal 67 4" xfId="52576" xr:uid="{00000000-0005-0000-0000-00004CCD0000}"/>
    <cellStyle name="Normal 67 5" xfId="52577" xr:uid="{00000000-0005-0000-0000-00004DCD0000}"/>
    <cellStyle name="Normal 67_Essbase BS Tax Accounts EOY" xfId="52578" xr:uid="{00000000-0005-0000-0000-00004ECD0000}"/>
    <cellStyle name="Normal 68" xfId="284" xr:uid="{00000000-0005-0000-0000-00004FCD0000}"/>
    <cellStyle name="Normal 68 2" xfId="52579" xr:uid="{00000000-0005-0000-0000-000050CD0000}"/>
    <cellStyle name="Normal 68 2 2" xfId="52580" xr:uid="{00000000-0005-0000-0000-000051CD0000}"/>
    <cellStyle name="Normal 68 2 2 2" xfId="52581" xr:uid="{00000000-0005-0000-0000-000052CD0000}"/>
    <cellStyle name="Normal 68 2 2 3" xfId="52582" xr:uid="{00000000-0005-0000-0000-000053CD0000}"/>
    <cellStyle name="Normal 68 2 2_Essbase BS Tax Accounts EOY" xfId="52583" xr:uid="{00000000-0005-0000-0000-000054CD0000}"/>
    <cellStyle name="Normal 68 2 3" xfId="52584" xr:uid="{00000000-0005-0000-0000-000055CD0000}"/>
    <cellStyle name="Normal 68 2 4" xfId="52585" xr:uid="{00000000-0005-0000-0000-000056CD0000}"/>
    <cellStyle name="Normal 68 2_Essbase BS Tax Accounts EOY" xfId="52586" xr:uid="{00000000-0005-0000-0000-000057CD0000}"/>
    <cellStyle name="Normal 68 3" xfId="52587" xr:uid="{00000000-0005-0000-0000-000058CD0000}"/>
    <cellStyle name="Normal 68 3 2" xfId="52588" xr:uid="{00000000-0005-0000-0000-000059CD0000}"/>
    <cellStyle name="Normal 68 3 3" xfId="52589" xr:uid="{00000000-0005-0000-0000-00005ACD0000}"/>
    <cellStyle name="Normal 68 3_Essbase BS Tax Accounts EOY" xfId="52590" xr:uid="{00000000-0005-0000-0000-00005BCD0000}"/>
    <cellStyle name="Normal 68 4" xfId="52591" xr:uid="{00000000-0005-0000-0000-00005CCD0000}"/>
    <cellStyle name="Normal 68 5" xfId="52592" xr:uid="{00000000-0005-0000-0000-00005DCD0000}"/>
    <cellStyle name="Normal 68 5 2" xfId="52593" xr:uid="{00000000-0005-0000-0000-00005ECD0000}"/>
    <cellStyle name="Normal 68 5 3" xfId="52594" xr:uid="{00000000-0005-0000-0000-00005FCD0000}"/>
    <cellStyle name="Normal 68 5_Essbase BS Tax Accounts EOY" xfId="52595" xr:uid="{00000000-0005-0000-0000-000060CD0000}"/>
    <cellStyle name="Normal 68 6" xfId="52596" xr:uid="{00000000-0005-0000-0000-000061CD0000}"/>
    <cellStyle name="Normal 68_Essbase BS Tax Accounts EOY" xfId="52597" xr:uid="{00000000-0005-0000-0000-000062CD0000}"/>
    <cellStyle name="Normal 69" xfId="285" xr:uid="{00000000-0005-0000-0000-000063CD0000}"/>
    <cellStyle name="Normal 69 2" xfId="52598" xr:uid="{00000000-0005-0000-0000-000064CD0000}"/>
    <cellStyle name="Normal 69 2 2" xfId="52599" xr:uid="{00000000-0005-0000-0000-000065CD0000}"/>
    <cellStyle name="Normal 69 2 2 2" xfId="52600" xr:uid="{00000000-0005-0000-0000-000066CD0000}"/>
    <cellStyle name="Normal 69 2 2 3" xfId="52601" xr:uid="{00000000-0005-0000-0000-000067CD0000}"/>
    <cellStyle name="Normal 69 2 2_Essbase BS Tax Accounts EOY" xfId="52602" xr:uid="{00000000-0005-0000-0000-000068CD0000}"/>
    <cellStyle name="Normal 69 2 3" xfId="52603" xr:uid="{00000000-0005-0000-0000-000069CD0000}"/>
    <cellStyle name="Normal 69 2 4" xfId="52604" xr:uid="{00000000-0005-0000-0000-00006ACD0000}"/>
    <cellStyle name="Normal 69 2_Essbase BS Tax Accounts EOY" xfId="52605" xr:uid="{00000000-0005-0000-0000-00006BCD0000}"/>
    <cellStyle name="Normal 69 3" xfId="52606" xr:uid="{00000000-0005-0000-0000-00006CCD0000}"/>
    <cellStyle name="Normal 69 3 2" xfId="52607" xr:uid="{00000000-0005-0000-0000-00006DCD0000}"/>
    <cellStyle name="Normal 69 3_Essbase BS Tax Accounts EOY" xfId="52608" xr:uid="{00000000-0005-0000-0000-00006ECD0000}"/>
    <cellStyle name="Normal 69 4" xfId="52609" xr:uid="{00000000-0005-0000-0000-00006FCD0000}"/>
    <cellStyle name="Normal 69 4 2" xfId="52610" xr:uid="{00000000-0005-0000-0000-000070CD0000}"/>
    <cellStyle name="Normal 69 5" xfId="52611" xr:uid="{00000000-0005-0000-0000-000071CD0000}"/>
    <cellStyle name="Normal 69 5 2" xfId="52612" xr:uid="{00000000-0005-0000-0000-000072CD0000}"/>
    <cellStyle name="Normal 69 5 3" xfId="52613" xr:uid="{00000000-0005-0000-0000-000073CD0000}"/>
    <cellStyle name="Normal 69 5_Essbase BS Tax Accounts EOY" xfId="52614" xr:uid="{00000000-0005-0000-0000-000074CD0000}"/>
    <cellStyle name="Normal 69 6" xfId="52615" xr:uid="{00000000-0005-0000-0000-000075CD0000}"/>
    <cellStyle name="Normal 69 7" xfId="52616" xr:uid="{00000000-0005-0000-0000-000076CD0000}"/>
    <cellStyle name="Normal 69_Essbase BS Tax Accounts EOY" xfId="52617" xr:uid="{00000000-0005-0000-0000-000077CD0000}"/>
    <cellStyle name="Normal 7" xfId="88" xr:uid="{00000000-0005-0000-0000-000078CD0000}"/>
    <cellStyle name="Normal 7 10" xfId="52618" xr:uid="{00000000-0005-0000-0000-000079CD0000}"/>
    <cellStyle name="Normal 7 10 2" xfId="52619" xr:uid="{00000000-0005-0000-0000-00007ACD0000}"/>
    <cellStyle name="Normal 7 10 3" xfId="52620" xr:uid="{00000000-0005-0000-0000-00007BCD0000}"/>
    <cellStyle name="Normal 7 10_Essbase BS Tax Accounts EOY" xfId="52621" xr:uid="{00000000-0005-0000-0000-00007CCD0000}"/>
    <cellStyle name="Normal 7 11" xfId="52622" xr:uid="{00000000-0005-0000-0000-00007DCD0000}"/>
    <cellStyle name="Normal 7 12" xfId="52623" xr:uid="{00000000-0005-0000-0000-00007ECD0000}"/>
    <cellStyle name="Normal 7 13" xfId="52624" xr:uid="{00000000-0005-0000-0000-00007FCD0000}"/>
    <cellStyle name="Normal 7 14" xfId="52625" xr:uid="{00000000-0005-0000-0000-000080CD0000}"/>
    <cellStyle name="Normal 7 2" xfId="52626" xr:uid="{00000000-0005-0000-0000-000081CD0000}"/>
    <cellStyle name="Normal 7 2 2" xfId="52627" xr:uid="{00000000-0005-0000-0000-000082CD0000}"/>
    <cellStyle name="Normal 7 2 2 2" xfId="52628" xr:uid="{00000000-0005-0000-0000-000083CD0000}"/>
    <cellStyle name="Normal 7 2 2 2 2" xfId="52629" xr:uid="{00000000-0005-0000-0000-000084CD0000}"/>
    <cellStyle name="Normal 7 2 2 2 2 2" xfId="52630" xr:uid="{00000000-0005-0000-0000-000085CD0000}"/>
    <cellStyle name="Normal 7 2 2 2 2_Essbase BS Tax Accounts EOY" xfId="52631" xr:uid="{00000000-0005-0000-0000-000086CD0000}"/>
    <cellStyle name="Normal 7 2 2 2 3" xfId="52632" xr:uid="{00000000-0005-0000-0000-000087CD0000}"/>
    <cellStyle name="Normal 7 2 2 2_Essbase BS Tax Accounts EOY" xfId="52633" xr:uid="{00000000-0005-0000-0000-000088CD0000}"/>
    <cellStyle name="Normal 7 2 2 3" xfId="52634" xr:uid="{00000000-0005-0000-0000-000089CD0000}"/>
    <cellStyle name="Normal 7 2 2 3 2" xfId="52635" xr:uid="{00000000-0005-0000-0000-00008ACD0000}"/>
    <cellStyle name="Normal 7 2 2 3_Essbase BS Tax Accounts EOY" xfId="52636" xr:uid="{00000000-0005-0000-0000-00008BCD0000}"/>
    <cellStyle name="Normal 7 2 2 4" xfId="52637" xr:uid="{00000000-0005-0000-0000-00008CCD0000}"/>
    <cellStyle name="Normal 7 2 2 5" xfId="52638" xr:uid="{00000000-0005-0000-0000-00008DCD0000}"/>
    <cellStyle name="Normal 7 2 2 6" xfId="52639" xr:uid="{00000000-0005-0000-0000-00008ECD0000}"/>
    <cellStyle name="Normal 7 2 2 7" xfId="52640" xr:uid="{00000000-0005-0000-0000-00008FCD0000}"/>
    <cellStyle name="Normal 7 2 2 8" xfId="52641" xr:uid="{00000000-0005-0000-0000-000090CD0000}"/>
    <cellStyle name="Normal 7 2 3" xfId="52642" xr:uid="{00000000-0005-0000-0000-000091CD0000}"/>
    <cellStyle name="Normal 7 2 3 2" xfId="52643" xr:uid="{00000000-0005-0000-0000-000092CD0000}"/>
    <cellStyle name="Normal 7 2 3 2 2" xfId="52644" xr:uid="{00000000-0005-0000-0000-000093CD0000}"/>
    <cellStyle name="Normal 7 2 3 2_Essbase BS Tax Accounts EOY" xfId="52645" xr:uid="{00000000-0005-0000-0000-000094CD0000}"/>
    <cellStyle name="Normal 7 2 3 3" xfId="52646" xr:uid="{00000000-0005-0000-0000-000095CD0000}"/>
    <cellStyle name="Normal 7 2 3_Essbase BS Tax Accounts EOY" xfId="52647" xr:uid="{00000000-0005-0000-0000-000096CD0000}"/>
    <cellStyle name="Normal 7 2 4" xfId="52648" xr:uid="{00000000-0005-0000-0000-000097CD0000}"/>
    <cellStyle name="Normal 7 2 4 2" xfId="52649" xr:uid="{00000000-0005-0000-0000-000098CD0000}"/>
    <cellStyle name="Normal 7 2 4 3" xfId="52650" xr:uid="{00000000-0005-0000-0000-000099CD0000}"/>
    <cellStyle name="Normal 7 2 4_Essbase BS Tax Accounts EOY" xfId="52651" xr:uid="{00000000-0005-0000-0000-00009ACD0000}"/>
    <cellStyle name="Normal 7 2 5" xfId="52652" xr:uid="{00000000-0005-0000-0000-00009BCD0000}"/>
    <cellStyle name="Normal 7 2 6" xfId="52653" xr:uid="{00000000-0005-0000-0000-00009CCD0000}"/>
    <cellStyle name="Normal 7 2_Basis Detail" xfId="52654" xr:uid="{00000000-0005-0000-0000-00009DCD0000}"/>
    <cellStyle name="Normal 7 3" xfId="52655" xr:uid="{00000000-0005-0000-0000-00009ECD0000}"/>
    <cellStyle name="Normal 7 3 2" xfId="52656" xr:uid="{00000000-0005-0000-0000-00009FCD0000}"/>
    <cellStyle name="Normal 7 3 2 2" xfId="52657" xr:uid="{00000000-0005-0000-0000-0000A0CD0000}"/>
    <cellStyle name="Normal 7 3 2_Essbase BS Tax Accounts EOY" xfId="52658" xr:uid="{00000000-0005-0000-0000-0000A1CD0000}"/>
    <cellStyle name="Normal 7 3 3" xfId="52659" xr:uid="{00000000-0005-0000-0000-0000A2CD0000}"/>
    <cellStyle name="Normal 7 3 3 2" xfId="52660" xr:uid="{00000000-0005-0000-0000-0000A3CD0000}"/>
    <cellStyle name="Normal 7 3 3 2 2" xfId="52661" xr:uid="{00000000-0005-0000-0000-0000A4CD0000}"/>
    <cellStyle name="Normal 7 3 3 2_Essbase BS Tax Accounts EOY" xfId="52662" xr:uid="{00000000-0005-0000-0000-0000A5CD0000}"/>
    <cellStyle name="Normal 7 3 3 3" xfId="52663" xr:uid="{00000000-0005-0000-0000-0000A6CD0000}"/>
    <cellStyle name="Normal 7 3 3_Essbase BS Tax Accounts EOY" xfId="52664" xr:uid="{00000000-0005-0000-0000-0000A7CD0000}"/>
    <cellStyle name="Normal 7 3 4" xfId="52665" xr:uid="{00000000-0005-0000-0000-0000A8CD0000}"/>
    <cellStyle name="Normal 7 3 5" xfId="52666" xr:uid="{00000000-0005-0000-0000-0000A9CD0000}"/>
    <cellStyle name="Normal 7 3 6" xfId="52667" xr:uid="{00000000-0005-0000-0000-0000AACD0000}"/>
    <cellStyle name="Normal 7 3 7" xfId="52668" xr:uid="{00000000-0005-0000-0000-0000ABCD0000}"/>
    <cellStyle name="Normal 7 3_Essbase BS Tax Accounts EOY" xfId="52669" xr:uid="{00000000-0005-0000-0000-0000ACCD0000}"/>
    <cellStyle name="Normal 7 4" xfId="52670" xr:uid="{00000000-0005-0000-0000-0000ADCD0000}"/>
    <cellStyle name="Normal 7 4 10" xfId="52671" xr:uid="{00000000-0005-0000-0000-0000AECD0000}"/>
    <cellStyle name="Normal 7 4 10 2" xfId="52672" xr:uid="{00000000-0005-0000-0000-0000AFCD0000}"/>
    <cellStyle name="Normal 7 4 10 2 2" xfId="52673" xr:uid="{00000000-0005-0000-0000-0000B0CD0000}"/>
    <cellStyle name="Normal 7 4 10 3" xfId="52674" xr:uid="{00000000-0005-0000-0000-0000B1CD0000}"/>
    <cellStyle name="Normal 7 4 10 4" xfId="52675" xr:uid="{00000000-0005-0000-0000-0000B2CD0000}"/>
    <cellStyle name="Normal 7 4 10_Essbase BS Tax Accounts EOY" xfId="52676" xr:uid="{00000000-0005-0000-0000-0000B3CD0000}"/>
    <cellStyle name="Normal 7 4 11" xfId="52677" xr:uid="{00000000-0005-0000-0000-0000B4CD0000}"/>
    <cellStyle name="Normal 7 4 11 2" xfId="52678" xr:uid="{00000000-0005-0000-0000-0000B5CD0000}"/>
    <cellStyle name="Normal 7 4 12" xfId="52679" xr:uid="{00000000-0005-0000-0000-0000B6CD0000}"/>
    <cellStyle name="Normal 7 4 13" xfId="52680" xr:uid="{00000000-0005-0000-0000-0000B7CD0000}"/>
    <cellStyle name="Normal 7 4 2" xfId="52681" xr:uid="{00000000-0005-0000-0000-0000B8CD0000}"/>
    <cellStyle name="Normal 7 4 2 10" xfId="52682" xr:uid="{00000000-0005-0000-0000-0000B9CD0000}"/>
    <cellStyle name="Normal 7 4 2 11" xfId="52683" xr:uid="{00000000-0005-0000-0000-0000BACD0000}"/>
    <cellStyle name="Normal 7 4 2 2" xfId="52684" xr:uid="{00000000-0005-0000-0000-0000BBCD0000}"/>
    <cellStyle name="Normal 7 4 2 2 2" xfId="52685" xr:uid="{00000000-0005-0000-0000-0000BCCD0000}"/>
    <cellStyle name="Normal 7 4 2 2 2 2" xfId="52686" xr:uid="{00000000-0005-0000-0000-0000BDCD0000}"/>
    <cellStyle name="Normal 7 4 2 2 2 2 2" xfId="52687" xr:uid="{00000000-0005-0000-0000-0000BECD0000}"/>
    <cellStyle name="Normal 7 4 2 2 2 2 3" xfId="52688" xr:uid="{00000000-0005-0000-0000-0000BFCD0000}"/>
    <cellStyle name="Normal 7 4 2 2 2 2_Essbase BS Tax Accounts EOY" xfId="52689" xr:uid="{00000000-0005-0000-0000-0000C0CD0000}"/>
    <cellStyle name="Normal 7 4 2 2 2 3" xfId="52690" xr:uid="{00000000-0005-0000-0000-0000C1CD0000}"/>
    <cellStyle name="Normal 7 4 2 2 2 4" xfId="52691" xr:uid="{00000000-0005-0000-0000-0000C2CD0000}"/>
    <cellStyle name="Normal 7 4 2 2 2_Essbase BS Tax Accounts EOY" xfId="52692" xr:uid="{00000000-0005-0000-0000-0000C3CD0000}"/>
    <cellStyle name="Normal 7 4 2 2 3" xfId="52693" xr:uid="{00000000-0005-0000-0000-0000C4CD0000}"/>
    <cellStyle name="Normal 7 4 2 2 3 2" xfId="52694" xr:uid="{00000000-0005-0000-0000-0000C5CD0000}"/>
    <cellStyle name="Normal 7 4 2 2 3 2 2" xfId="52695" xr:uid="{00000000-0005-0000-0000-0000C6CD0000}"/>
    <cellStyle name="Normal 7 4 2 2 3 3" xfId="52696" xr:uid="{00000000-0005-0000-0000-0000C7CD0000}"/>
    <cellStyle name="Normal 7 4 2 2 3 4" xfId="52697" xr:uid="{00000000-0005-0000-0000-0000C8CD0000}"/>
    <cellStyle name="Normal 7 4 2 2 3_Essbase BS Tax Accounts EOY" xfId="52698" xr:uid="{00000000-0005-0000-0000-0000C9CD0000}"/>
    <cellStyle name="Normal 7 4 2 2 4" xfId="52699" xr:uid="{00000000-0005-0000-0000-0000CACD0000}"/>
    <cellStyle name="Normal 7 4 2 2 4 2" xfId="52700" xr:uid="{00000000-0005-0000-0000-0000CBCD0000}"/>
    <cellStyle name="Normal 7 4 2 2 5" xfId="52701" xr:uid="{00000000-0005-0000-0000-0000CCCD0000}"/>
    <cellStyle name="Normal 7 4 2 2 6" xfId="52702" xr:uid="{00000000-0005-0000-0000-0000CDCD0000}"/>
    <cellStyle name="Normal 7 4 2 2_Essbase BS Tax Accounts EOY" xfId="52703" xr:uid="{00000000-0005-0000-0000-0000CECD0000}"/>
    <cellStyle name="Normal 7 4 2 3" xfId="52704" xr:uid="{00000000-0005-0000-0000-0000CFCD0000}"/>
    <cellStyle name="Normal 7 4 2 3 2" xfId="52705" xr:uid="{00000000-0005-0000-0000-0000D0CD0000}"/>
    <cellStyle name="Normal 7 4 2 3 2 2" xfId="52706" xr:uid="{00000000-0005-0000-0000-0000D1CD0000}"/>
    <cellStyle name="Normal 7 4 2 3 2 3" xfId="52707" xr:uid="{00000000-0005-0000-0000-0000D2CD0000}"/>
    <cellStyle name="Normal 7 4 2 3 2_Essbase BS Tax Accounts EOY" xfId="52708" xr:uid="{00000000-0005-0000-0000-0000D3CD0000}"/>
    <cellStyle name="Normal 7 4 2 3 3" xfId="52709" xr:uid="{00000000-0005-0000-0000-0000D4CD0000}"/>
    <cellStyle name="Normal 7 4 2 3 4" xfId="52710" xr:uid="{00000000-0005-0000-0000-0000D5CD0000}"/>
    <cellStyle name="Normal 7 4 2 3_Essbase BS Tax Accounts EOY" xfId="52711" xr:uid="{00000000-0005-0000-0000-0000D6CD0000}"/>
    <cellStyle name="Normal 7 4 2 4" xfId="52712" xr:uid="{00000000-0005-0000-0000-0000D7CD0000}"/>
    <cellStyle name="Normal 7 4 2 4 2" xfId="52713" xr:uid="{00000000-0005-0000-0000-0000D8CD0000}"/>
    <cellStyle name="Normal 7 4 2 4 2 2" xfId="52714" xr:uid="{00000000-0005-0000-0000-0000D9CD0000}"/>
    <cellStyle name="Normal 7 4 2 4 2 3" xfId="52715" xr:uid="{00000000-0005-0000-0000-0000DACD0000}"/>
    <cellStyle name="Normal 7 4 2 4 2_Essbase BS Tax Accounts EOY" xfId="52716" xr:uid="{00000000-0005-0000-0000-0000DBCD0000}"/>
    <cellStyle name="Normal 7 4 2 4 3" xfId="52717" xr:uid="{00000000-0005-0000-0000-0000DCCD0000}"/>
    <cellStyle name="Normal 7 4 2 4 4" xfId="52718" xr:uid="{00000000-0005-0000-0000-0000DDCD0000}"/>
    <cellStyle name="Normal 7 4 2 4_Essbase BS Tax Accounts EOY" xfId="52719" xr:uid="{00000000-0005-0000-0000-0000DECD0000}"/>
    <cellStyle name="Normal 7 4 2 5" xfId="52720" xr:uid="{00000000-0005-0000-0000-0000DFCD0000}"/>
    <cellStyle name="Normal 7 4 2 5 2" xfId="52721" xr:uid="{00000000-0005-0000-0000-0000E0CD0000}"/>
    <cellStyle name="Normal 7 4 2 5 2 2" xfId="52722" xr:uid="{00000000-0005-0000-0000-0000E1CD0000}"/>
    <cellStyle name="Normal 7 4 2 5 3" xfId="52723" xr:uid="{00000000-0005-0000-0000-0000E2CD0000}"/>
    <cellStyle name="Normal 7 4 2 5 4" xfId="52724" xr:uid="{00000000-0005-0000-0000-0000E3CD0000}"/>
    <cellStyle name="Normal 7 4 2 5_Essbase BS Tax Accounts EOY" xfId="52725" xr:uid="{00000000-0005-0000-0000-0000E4CD0000}"/>
    <cellStyle name="Normal 7 4 2 6" xfId="52726" xr:uid="{00000000-0005-0000-0000-0000E5CD0000}"/>
    <cellStyle name="Normal 7 4 2 6 2" xfId="52727" xr:uid="{00000000-0005-0000-0000-0000E6CD0000}"/>
    <cellStyle name="Normal 7 4 2 6 2 2" xfId="52728" xr:uid="{00000000-0005-0000-0000-0000E7CD0000}"/>
    <cellStyle name="Normal 7 4 2 6 3" xfId="52729" xr:uid="{00000000-0005-0000-0000-0000E8CD0000}"/>
    <cellStyle name="Normal 7 4 2 6 4" xfId="52730" xr:uid="{00000000-0005-0000-0000-0000E9CD0000}"/>
    <cellStyle name="Normal 7 4 2 6_Essbase BS Tax Accounts EOY" xfId="52731" xr:uid="{00000000-0005-0000-0000-0000EACD0000}"/>
    <cellStyle name="Normal 7 4 2 7" xfId="52732" xr:uid="{00000000-0005-0000-0000-0000EBCD0000}"/>
    <cellStyle name="Normal 7 4 2 7 2" xfId="52733" xr:uid="{00000000-0005-0000-0000-0000ECCD0000}"/>
    <cellStyle name="Normal 7 4 2 7 2 2" xfId="52734" xr:uid="{00000000-0005-0000-0000-0000EDCD0000}"/>
    <cellStyle name="Normal 7 4 2 7 3" xfId="52735" xr:uid="{00000000-0005-0000-0000-0000EECD0000}"/>
    <cellStyle name="Normal 7 4 2 7 4" xfId="52736" xr:uid="{00000000-0005-0000-0000-0000EFCD0000}"/>
    <cellStyle name="Normal 7 4 2 7_Essbase BS Tax Accounts EOY" xfId="52737" xr:uid="{00000000-0005-0000-0000-0000F0CD0000}"/>
    <cellStyle name="Normal 7 4 2 8" xfId="52738" xr:uid="{00000000-0005-0000-0000-0000F1CD0000}"/>
    <cellStyle name="Normal 7 4 2 8 2" xfId="52739" xr:uid="{00000000-0005-0000-0000-0000F2CD0000}"/>
    <cellStyle name="Normal 7 4 2 8 2 2" xfId="52740" xr:uid="{00000000-0005-0000-0000-0000F3CD0000}"/>
    <cellStyle name="Normal 7 4 2 8 3" xfId="52741" xr:uid="{00000000-0005-0000-0000-0000F4CD0000}"/>
    <cellStyle name="Normal 7 4 2 8 4" xfId="52742" xr:uid="{00000000-0005-0000-0000-0000F5CD0000}"/>
    <cellStyle name="Normal 7 4 2 8_Essbase BS Tax Accounts EOY" xfId="52743" xr:uid="{00000000-0005-0000-0000-0000F6CD0000}"/>
    <cellStyle name="Normal 7 4 2 9" xfId="52744" xr:uid="{00000000-0005-0000-0000-0000F7CD0000}"/>
    <cellStyle name="Normal 7 4 2 9 2" xfId="52745" xr:uid="{00000000-0005-0000-0000-0000F8CD0000}"/>
    <cellStyle name="Normal 7 4 2_Essbase BS Tax Accounts EOY" xfId="52746" xr:uid="{00000000-0005-0000-0000-0000F9CD0000}"/>
    <cellStyle name="Normal 7 4 3" xfId="52747" xr:uid="{00000000-0005-0000-0000-0000FACD0000}"/>
    <cellStyle name="Normal 7 4 3 2" xfId="52748" xr:uid="{00000000-0005-0000-0000-0000FBCD0000}"/>
    <cellStyle name="Normal 7 4 3 2 2" xfId="52749" xr:uid="{00000000-0005-0000-0000-0000FCCD0000}"/>
    <cellStyle name="Normal 7 4 3 2 3" xfId="52750" xr:uid="{00000000-0005-0000-0000-0000FDCD0000}"/>
    <cellStyle name="Normal 7 4 3 2_Essbase BS Tax Accounts EOY" xfId="52751" xr:uid="{00000000-0005-0000-0000-0000FECD0000}"/>
    <cellStyle name="Normal 7 4 3 3" xfId="52752" xr:uid="{00000000-0005-0000-0000-0000FFCD0000}"/>
    <cellStyle name="Normal 7 4 3_Essbase BS Tax Accounts EOY" xfId="52753" xr:uid="{00000000-0005-0000-0000-000000CE0000}"/>
    <cellStyle name="Normal 7 4 4" xfId="52754" xr:uid="{00000000-0005-0000-0000-000001CE0000}"/>
    <cellStyle name="Normal 7 4 4 2" xfId="52755" xr:uid="{00000000-0005-0000-0000-000002CE0000}"/>
    <cellStyle name="Normal 7 4 4 2 2" xfId="52756" xr:uid="{00000000-0005-0000-0000-000003CE0000}"/>
    <cellStyle name="Normal 7 4 4 2 2 2" xfId="52757" xr:uid="{00000000-0005-0000-0000-000004CE0000}"/>
    <cellStyle name="Normal 7 4 4 2 2 3" xfId="52758" xr:uid="{00000000-0005-0000-0000-000005CE0000}"/>
    <cellStyle name="Normal 7 4 4 2 2_Essbase BS Tax Accounts EOY" xfId="52759" xr:uid="{00000000-0005-0000-0000-000006CE0000}"/>
    <cellStyle name="Normal 7 4 4 2 3" xfId="52760" xr:uid="{00000000-0005-0000-0000-000007CE0000}"/>
    <cellStyle name="Normal 7 4 4 2 4" xfId="52761" xr:uid="{00000000-0005-0000-0000-000008CE0000}"/>
    <cellStyle name="Normal 7 4 4 2_Essbase BS Tax Accounts EOY" xfId="52762" xr:uid="{00000000-0005-0000-0000-000009CE0000}"/>
    <cellStyle name="Normal 7 4 4 3" xfId="52763" xr:uid="{00000000-0005-0000-0000-00000ACE0000}"/>
    <cellStyle name="Normal 7 4 4 3 2" xfId="52764" xr:uid="{00000000-0005-0000-0000-00000BCE0000}"/>
    <cellStyle name="Normal 7 4 4 3 2 2" xfId="52765" xr:uid="{00000000-0005-0000-0000-00000CCE0000}"/>
    <cellStyle name="Normal 7 4 4 3 3" xfId="52766" xr:uid="{00000000-0005-0000-0000-00000DCE0000}"/>
    <cellStyle name="Normal 7 4 4 3 4" xfId="52767" xr:uid="{00000000-0005-0000-0000-00000ECE0000}"/>
    <cellStyle name="Normal 7 4 4 3_Essbase BS Tax Accounts EOY" xfId="52768" xr:uid="{00000000-0005-0000-0000-00000FCE0000}"/>
    <cellStyle name="Normal 7 4 4 4" xfId="52769" xr:uid="{00000000-0005-0000-0000-000010CE0000}"/>
    <cellStyle name="Normal 7 4 4 4 2" xfId="52770" xr:uid="{00000000-0005-0000-0000-000011CE0000}"/>
    <cellStyle name="Normal 7 4 4 5" xfId="52771" xr:uid="{00000000-0005-0000-0000-000012CE0000}"/>
    <cellStyle name="Normal 7 4 4 6" xfId="52772" xr:uid="{00000000-0005-0000-0000-000013CE0000}"/>
    <cellStyle name="Normal 7 4 4_Essbase BS Tax Accounts EOY" xfId="52773" xr:uid="{00000000-0005-0000-0000-000014CE0000}"/>
    <cellStyle name="Normal 7 4 5" xfId="52774" xr:uid="{00000000-0005-0000-0000-000015CE0000}"/>
    <cellStyle name="Normal 7 4 5 2" xfId="52775" xr:uid="{00000000-0005-0000-0000-000016CE0000}"/>
    <cellStyle name="Normal 7 4 5 2 2" xfId="52776" xr:uid="{00000000-0005-0000-0000-000017CE0000}"/>
    <cellStyle name="Normal 7 4 5 2 3" xfId="52777" xr:uid="{00000000-0005-0000-0000-000018CE0000}"/>
    <cellStyle name="Normal 7 4 5 2_Essbase BS Tax Accounts EOY" xfId="52778" xr:uid="{00000000-0005-0000-0000-000019CE0000}"/>
    <cellStyle name="Normal 7 4 5 3" xfId="52779" xr:uid="{00000000-0005-0000-0000-00001ACE0000}"/>
    <cellStyle name="Normal 7 4 5 4" xfId="52780" xr:uid="{00000000-0005-0000-0000-00001BCE0000}"/>
    <cellStyle name="Normal 7 4 5_Essbase BS Tax Accounts EOY" xfId="52781" xr:uid="{00000000-0005-0000-0000-00001CCE0000}"/>
    <cellStyle name="Normal 7 4 6" xfId="52782" xr:uid="{00000000-0005-0000-0000-00001DCE0000}"/>
    <cellStyle name="Normal 7 4 6 2" xfId="52783" xr:uid="{00000000-0005-0000-0000-00001ECE0000}"/>
    <cellStyle name="Normal 7 4 6 2 2" xfId="52784" xr:uid="{00000000-0005-0000-0000-00001FCE0000}"/>
    <cellStyle name="Normal 7 4 6 3" xfId="52785" xr:uid="{00000000-0005-0000-0000-000020CE0000}"/>
    <cellStyle name="Normal 7 4 6 4" xfId="52786" xr:uid="{00000000-0005-0000-0000-000021CE0000}"/>
    <cellStyle name="Normal 7 4 6_Essbase BS Tax Accounts EOY" xfId="52787" xr:uid="{00000000-0005-0000-0000-000022CE0000}"/>
    <cellStyle name="Normal 7 4 7" xfId="52788" xr:uid="{00000000-0005-0000-0000-000023CE0000}"/>
    <cellStyle name="Normal 7 4 7 2" xfId="52789" xr:uid="{00000000-0005-0000-0000-000024CE0000}"/>
    <cellStyle name="Normal 7 4 7 2 2" xfId="52790" xr:uid="{00000000-0005-0000-0000-000025CE0000}"/>
    <cellStyle name="Normal 7 4 7 3" xfId="52791" xr:uid="{00000000-0005-0000-0000-000026CE0000}"/>
    <cellStyle name="Normal 7 4 7 4" xfId="52792" xr:uid="{00000000-0005-0000-0000-000027CE0000}"/>
    <cellStyle name="Normal 7 4 7_Essbase BS Tax Accounts EOY" xfId="52793" xr:uid="{00000000-0005-0000-0000-000028CE0000}"/>
    <cellStyle name="Normal 7 4 8" xfId="52794" xr:uid="{00000000-0005-0000-0000-000029CE0000}"/>
    <cellStyle name="Normal 7 4 8 2" xfId="52795" xr:uid="{00000000-0005-0000-0000-00002ACE0000}"/>
    <cellStyle name="Normal 7 4 8 2 2" xfId="52796" xr:uid="{00000000-0005-0000-0000-00002BCE0000}"/>
    <cellStyle name="Normal 7 4 8 3" xfId="52797" xr:uid="{00000000-0005-0000-0000-00002CCE0000}"/>
    <cellStyle name="Normal 7 4 8 4" xfId="52798" xr:uid="{00000000-0005-0000-0000-00002DCE0000}"/>
    <cellStyle name="Normal 7 4 8_Essbase BS Tax Accounts EOY" xfId="52799" xr:uid="{00000000-0005-0000-0000-00002ECE0000}"/>
    <cellStyle name="Normal 7 4 9" xfId="52800" xr:uid="{00000000-0005-0000-0000-00002FCE0000}"/>
    <cellStyle name="Normal 7 4 9 2" xfId="52801" xr:uid="{00000000-0005-0000-0000-000030CE0000}"/>
    <cellStyle name="Normal 7 4 9 2 2" xfId="52802" xr:uid="{00000000-0005-0000-0000-000031CE0000}"/>
    <cellStyle name="Normal 7 4 9 3" xfId="52803" xr:uid="{00000000-0005-0000-0000-000032CE0000}"/>
    <cellStyle name="Normal 7 4 9 4" xfId="52804" xr:uid="{00000000-0005-0000-0000-000033CE0000}"/>
    <cellStyle name="Normal 7 4 9_Essbase BS Tax Accounts EOY" xfId="52805" xr:uid="{00000000-0005-0000-0000-000034CE0000}"/>
    <cellStyle name="Normal 7 4_Basis Detail" xfId="52806" xr:uid="{00000000-0005-0000-0000-000035CE0000}"/>
    <cellStyle name="Normal 7 5" xfId="52807" xr:uid="{00000000-0005-0000-0000-000036CE0000}"/>
    <cellStyle name="Normal 7 5 2" xfId="52808" xr:uid="{00000000-0005-0000-0000-000037CE0000}"/>
    <cellStyle name="Normal 7 5 2 2" xfId="52809" xr:uid="{00000000-0005-0000-0000-000038CE0000}"/>
    <cellStyle name="Normal 7 5 2 2 2" xfId="52810" xr:uid="{00000000-0005-0000-0000-000039CE0000}"/>
    <cellStyle name="Normal 7 5 2 2_Essbase BS Tax Accounts EOY" xfId="52811" xr:uid="{00000000-0005-0000-0000-00003ACE0000}"/>
    <cellStyle name="Normal 7 5 2 3" xfId="52812" xr:uid="{00000000-0005-0000-0000-00003BCE0000}"/>
    <cellStyle name="Normal 7 5 2_Essbase BS Tax Accounts EOY" xfId="52813" xr:uid="{00000000-0005-0000-0000-00003CCE0000}"/>
    <cellStyle name="Normal 7 5 3" xfId="52814" xr:uid="{00000000-0005-0000-0000-00003DCE0000}"/>
    <cellStyle name="Normal 7 5 3 2" xfId="52815" xr:uid="{00000000-0005-0000-0000-00003ECE0000}"/>
    <cellStyle name="Normal 7 5 3_Essbase BS Tax Accounts EOY" xfId="52816" xr:uid="{00000000-0005-0000-0000-00003FCE0000}"/>
    <cellStyle name="Normal 7 5 4" xfId="52817" xr:uid="{00000000-0005-0000-0000-000040CE0000}"/>
    <cellStyle name="Normal 7 5 5" xfId="52818" xr:uid="{00000000-0005-0000-0000-000041CE0000}"/>
    <cellStyle name="Normal 7 5 6" xfId="52819" xr:uid="{00000000-0005-0000-0000-000042CE0000}"/>
    <cellStyle name="Normal 7 5 7" xfId="52820" xr:uid="{00000000-0005-0000-0000-000043CE0000}"/>
    <cellStyle name="Normal 7 6" xfId="52821" xr:uid="{00000000-0005-0000-0000-000044CE0000}"/>
    <cellStyle name="Normal 7 6 2" xfId="52822" xr:uid="{00000000-0005-0000-0000-000045CE0000}"/>
    <cellStyle name="Normal 7 6 2 2" xfId="52823" xr:uid="{00000000-0005-0000-0000-000046CE0000}"/>
    <cellStyle name="Normal 7 6 2 2 2" xfId="52824" xr:uid="{00000000-0005-0000-0000-000047CE0000}"/>
    <cellStyle name="Normal 7 6 2 2_Essbase BS Tax Accounts EOY" xfId="52825" xr:uid="{00000000-0005-0000-0000-000048CE0000}"/>
    <cellStyle name="Normal 7 6 2 3" xfId="52826" xr:uid="{00000000-0005-0000-0000-000049CE0000}"/>
    <cellStyle name="Normal 7 6 2_Essbase BS Tax Accounts EOY" xfId="52827" xr:uid="{00000000-0005-0000-0000-00004ACE0000}"/>
    <cellStyle name="Normal 7 6 3" xfId="52828" xr:uid="{00000000-0005-0000-0000-00004BCE0000}"/>
    <cellStyle name="Normal 7 6 3 2" xfId="52829" xr:uid="{00000000-0005-0000-0000-00004CCE0000}"/>
    <cellStyle name="Normal 7 6 3_Essbase BS Tax Accounts EOY" xfId="52830" xr:uid="{00000000-0005-0000-0000-00004DCE0000}"/>
    <cellStyle name="Normal 7 6 4" xfId="52831" xr:uid="{00000000-0005-0000-0000-00004ECE0000}"/>
    <cellStyle name="Normal 7 6_Basis Detail" xfId="52832" xr:uid="{00000000-0005-0000-0000-00004FCE0000}"/>
    <cellStyle name="Normal 7 7" xfId="52833" xr:uid="{00000000-0005-0000-0000-000050CE0000}"/>
    <cellStyle name="Normal 7 7 2" xfId="52834" xr:uid="{00000000-0005-0000-0000-000051CE0000}"/>
    <cellStyle name="Normal 7 7 2 2" xfId="52835" xr:uid="{00000000-0005-0000-0000-000052CE0000}"/>
    <cellStyle name="Normal 7 7 2_Essbase BS Tax Accounts EOY" xfId="52836" xr:uid="{00000000-0005-0000-0000-000053CE0000}"/>
    <cellStyle name="Normal 7 7 3" xfId="52837" xr:uid="{00000000-0005-0000-0000-000054CE0000}"/>
    <cellStyle name="Normal 7 7 4" xfId="52838" xr:uid="{00000000-0005-0000-0000-000055CE0000}"/>
    <cellStyle name="Normal 7 7_Essbase BS Tax Accounts EOY" xfId="52839" xr:uid="{00000000-0005-0000-0000-000056CE0000}"/>
    <cellStyle name="Normal 7 8" xfId="52840" xr:uid="{00000000-0005-0000-0000-000057CE0000}"/>
    <cellStyle name="Normal 7 8 2" xfId="52841" xr:uid="{00000000-0005-0000-0000-000058CE0000}"/>
    <cellStyle name="Normal 7 8 3" xfId="52842" xr:uid="{00000000-0005-0000-0000-000059CE0000}"/>
    <cellStyle name="Normal 7 8_Essbase BS Tax Accounts EOY" xfId="52843" xr:uid="{00000000-0005-0000-0000-00005ACE0000}"/>
    <cellStyle name="Normal 7 9" xfId="52844" xr:uid="{00000000-0005-0000-0000-00005BCE0000}"/>
    <cellStyle name="Normal 7 9 2" xfId="52845" xr:uid="{00000000-0005-0000-0000-00005CCE0000}"/>
    <cellStyle name="Normal 7 9 3" xfId="52846" xr:uid="{00000000-0005-0000-0000-00005DCE0000}"/>
    <cellStyle name="Normal 7 9_Essbase BS Tax Accounts EOY" xfId="52847" xr:uid="{00000000-0005-0000-0000-00005ECE0000}"/>
    <cellStyle name="Normal 7_10-1 BS" xfId="52848" xr:uid="{00000000-0005-0000-0000-00005FCE0000}"/>
    <cellStyle name="Normal 70" xfId="286" xr:uid="{00000000-0005-0000-0000-000060CE0000}"/>
    <cellStyle name="Normal 70 2" xfId="52849" xr:uid="{00000000-0005-0000-0000-000061CE0000}"/>
    <cellStyle name="Normal 70 2 2" xfId="52850" xr:uid="{00000000-0005-0000-0000-000062CE0000}"/>
    <cellStyle name="Normal 70 2 2 2" xfId="52851" xr:uid="{00000000-0005-0000-0000-000063CE0000}"/>
    <cellStyle name="Normal 70 2 2 3" xfId="52852" xr:uid="{00000000-0005-0000-0000-000064CE0000}"/>
    <cellStyle name="Normal 70 2 2_Essbase BS Tax Accounts EOY" xfId="52853" xr:uid="{00000000-0005-0000-0000-000065CE0000}"/>
    <cellStyle name="Normal 70 2 3" xfId="52854" xr:uid="{00000000-0005-0000-0000-000066CE0000}"/>
    <cellStyle name="Normal 70 2 4" xfId="52855" xr:uid="{00000000-0005-0000-0000-000067CE0000}"/>
    <cellStyle name="Normal 70 2 5" xfId="52856" xr:uid="{00000000-0005-0000-0000-000068CE0000}"/>
    <cellStyle name="Normal 70 2_Essbase BS Tax Accounts EOY" xfId="52857" xr:uid="{00000000-0005-0000-0000-000069CE0000}"/>
    <cellStyle name="Normal 70 3" xfId="52858" xr:uid="{00000000-0005-0000-0000-00006ACE0000}"/>
    <cellStyle name="Normal 70 3 2" xfId="52859" xr:uid="{00000000-0005-0000-0000-00006BCE0000}"/>
    <cellStyle name="Normal 70 3 3" xfId="52860" xr:uid="{00000000-0005-0000-0000-00006CCE0000}"/>
    <cellStyle name="Normal 70 3_Essbase BS Tax Accounts EOY" xfId="52861" xr:uid="{00000000-0005-0000-0000-00006DCE0000}"/>
    <cellStyle name="Normal 70 4" xfId="52862" xr:uid="{00000000-0005-0000-0000-00006ECE0000}"/>
    <cellStyle name="Normal 70 5" xfId="52863" xr:uid="{00000000-0005-0000-0000-00006FCE0000}"/>
    <cellStyle name="Normal 70 5 2" xfId="52864" xr:uid="{00000000-0005-0000-0000-000070CE0000}"/>
    <cellStyle name="Normal 70 5 3" xfId="52865" xr:uid="{00000000-0005-0000-0000-000071CE0000}"/>
    <cellStyle name="Normal 70 5_Essbase BS Tax Accounts EOY" xfId="52866" xr:uid="{00000000-0005-0000-0000-000072CE0000}"/>
    <cellStyle name="Normal 70 6" xfId="52867" xr:uid="{00000000-0005-0000-0000-000073CE0000}"/>
    <cellStyle name="Normal 70 7" xfId="52868" xr:uid="{00000000-0005-0000-0000-000074CE0000}"/>
    <cellStyle name="Normal 70_Essbase BS Tax Accounts EOY" xfId="52869" xr:uid="{00000000-0005-0000-0000-000075CE0000}"/>
    <cellStyle name="Normal 71" xfId="287" xr:uid="{00000000-0005-0000-0000-000076CE0000}"/>
    <cellStyle name="Normal 71 2" xfId="52870" xr:uid="{00000000-0005-0000-0000-000077CE0000}"/>
    <cellStyle name="Normal 71 2 2" xfId="52871" xr:uid="{00000000-0005-0000-0000-000078CE0000}"/>
    <cellStyle name="Normal 71 2 2 2" xfId="52872" xr:uid="{00000000-0005-0000-0000-000079CE0000}"/>
    <cellStyle name="Normal 71 2 2 3" xfId="52873" xr:uid="{00000000-0005-0000-0000-00007ACE0000}"/>
    <cellStyle name="Normal 71 2 2_Essbase BS Tax Accounts EOY" xfId="52874" xr:uid="{00000000-0005-0000-0000-00007BCE0000}"/>
    <cellStyle name="Normal 71 2 3" xfId="52875" xr:uid="{00000000-0005-0000-0000-00007CCE0000}"/>
    <cellStyle name="Normal 71 2 4" xfId="52876" xr:uid="{00000000-0005-0000-0000-00007DCE0000}"/>
    <cellStyle name="Normal 71 2 5" xfId="52877" xr:uid="{00000000-0005-0000-0000-00007ECE0000}"/>
    <cellStyle name="Normal 71 2_Essbase BS Tax Accounts EOY" xfId="52878" xr:uid="{00000000-0005-0000-0000-00007FCE0000}"/>
    <cellStyle name="Normal 71 3" xfId="52879" xr:uid="{00000000-0005-0000-0000-000080CE0000}"/>
    <cellStyle name="Normal 71 3 2" xfId="52880" xr:uid="{00000000-0005-0000-0000-000081CE0000}"/>
    <cellStyle name="Normal 71 3 3" xfId="52881" xr:uid="{00000000-0005-0000-0000-000082CE0000}"/>
    <cellStyle name="Normal 71 3_Essbase BS Tax Accounts EOY" xfId="52882" xr:uid="{00000000-0005-0000-0000-000083CE0000}"/>
    <cellStyle name="Normal 71 4" xfId="52883" xr:uid="{00000000-0005-0000-0000-000084CE0000}"/>
    <cellStyle name="Normal 71 5" xfId="52884" xr:uid="{00000000-0005-0000-0000-000085CE0000}"/>
    <cellStyle name="Normal 71 5 2" xfId="52885" xr:uid="{00000000-0005-0000-0000-000086CE0000}"/>
    <cellStyle name="Normal 71 5 3" xfId="52886" xr:uid="{00000000-0005-0000-0000-000087CE0000}"/>
    <cellStyle name="Normal 71 5_Essbase BS Tax Accounts EOY" xfId="52887" xr:uid="{00000000-0005-0000-0000-000088CE0000}"/>
    <cellStyle name="Normal 71 6" xfId="52888" xr:uid="{00000000-0005-0000-0000-000089CE0000}"/>
    <cellStyle name="Normal 71 7" xfId="52889" xr:uid="{00000000-0005-0000-0000-00008ACE0000}"/>
    <cellStyle name="Normal 71_Essbase BS Tax Accounts EOY" xfId="52890" xr:uid="{00000000-0005-0000-0000-00008BCE0000}"/>
    <cellStyle name="Normal 72" xfId="288" xr:uid="{00000000-0005-0000-0000-00008CCE0000}"/>
    <cellStyle name="Normal 72 2" xfId="52891" xr:uid="{00000000-0005-0000-0000-00008DCE0000}"/>
    <cellStyle name="Normal 72 2 2" xfId="52892" xr:uid="{00000000-0005-0000-0000-00008ECE0000}"/>
    <cellStyle name="Normal 72 2 2 2" xfId="52893" xr:uid="{00000000-0005-0000-0000-00008FCE0000}"/>
    <cellStyle name="Normal 72 2 2 3" xfId="52894" xr:uid="{00000000-0005-0000-0000-000090CE0000}"/>
    <cellStyle name="Normal 72 2 2_Essbase BS Tax Accounts EOY" xfId="52895" xr:uid="{00000000-0005-0000-0000-000091CE0000}"/>
    <cellStyle name="Normal 72 2 3" xfId="52896" xr:uid="{00000000-0005-0000-0000-000092CE0000}"/>
    <cellStyle name="Normal 72 2 4" xfId="52897" xr:uid="{00000000-0005-0000-0000-000093CE0000}"/>
    <cellStyle name="Normal 72 2 5" xfId="52898" xr:uid="{00000000-0005-0000-0000-000094CE0000}"/>
    <cellStyle name="Normal 72 2_Essbase BS Tax Accounts EOY" xfId="52899" xr:uid="{00000000-0005-0000-0000-000095CE0000}"/>
    <cellStyle name="Normal 72 3" xfId="52900" xr:uid="{00000000-0005-0000-0000-000096CE0000}"/>
    <cellStyle name="Normal 72 3 2" xfId="52901" xr:uid="{00000000-0005-0000-0000-000097CE0000}"/>
    <cellStyle name="Normal 72 3 3" xfId="52902" xr:uid="{00000000-0005-0000-0000-000098CE0000}"/>
    <cellStyle name="Normal 72 3_Essbase BS Tax Accounts EOY" xfId="52903" xr:uid="{00000000-0005-0000-0000-000099CE0000}"/>
    <cellStyle name="Normal 72 4" xfId="52904" xr:uid="{00000000-0005-0000-0000-00009ACE0000}"/>
    <cellStyle name="Normal 72 5" xfId="52905" xr:uid="{00000000-0005-0000-0000-00009BCE0000}"/>
    <cellStyle name="Normal 72 5 2" xfId="52906" xr:uid="{00000000-0005-0000-0000-00009CCE0000}"/>
    <cellStyle name="Normal 72 5 3" xfId="52907" xr:uid="{00000000-0005-0000-0000-00009DCE0000}"/>
    <cellStyle name="Normal 72 5_Essbase BS Tax Accounts EOY" xfId="52908" xr:uid="{00000000-0005-0000-0000-00009ECE0000}"/>
    <cellStyle name="Normal 72 6" xfId="52909" xr:uid="{00000000-0005-0000-0000-00009FCE0000}"/>
    <cellStyle name="Normal 72 7" xfId="52910" xr:uid="{00000000-0005-0000-0000-0000A0CE0000}"/>
    <cellStyle name="Normal 72_Essbase BS Tax Accounts EOY" xfId="52911" xr:uid="{00000000-0005-0000-0000-0000A1CE0000}"/>
    <cellStyle name="Normal 73" xfId="289" xr:uid="{00000000-0005-0000-0000-0000A2CE0000}"/>
    <cellStyle name="Normal 73 2" xfId="52912" xr:uid="{00000000-0005-0000-0000-0000A3CE0000}"/>
    <cellStyle name="Normal 73 2 2" xfId="52913" xr:uid="{00000000-0005-0000-0000-0000A4CE0000}"/>
    <cellStyle name="Normal 73 2 2 2" xfId="52914" xr:uid="{00000000-0005-0000-0000-0000A5CE0000}"/>
    <cellStyle name="Normal 73 2 2 3" xfId="52915" xr:uid="{00000000-0005-0000-0000-0000A6CE0000}"/>
    <cellStyle name="Normal 73 2 2_Essbase BS Tax Accounts EOY" xfId="52916" xr:uid="{00000000-0005-0000-0000-0000A7CE0000}"/>
    <cellStyle name="Normal 73 2 3" xfId="52917" xr:uid="{00000000-0005-0000-0000-0000A8CE0000}"/>
    <cellStyle name="Normal 73 2 4" xfId="52918" xr:uid="{00000000-0005-0000-0000-0000A9CE0000}"/>
    <cellStyle name="Normal 73 2 5" xfId="52919" xr:uid="{00000000-0005-0000-0000-0000AACE0000}"/>
    <cellStyle name="Normal 73 2_Essbase BS Tax Accounts EOY" xfId="52920" xr:uid="{00000000-0005-0000-0000-0000ABCE0000}"/>
    <cellStyle name="Normal 73 3" xfId="52921" xr:uid="{00000000-0005-0000-0000-0000ACCE0000}"/>
    <cellStyle name="Normal 73 3 2" xfId="52922" xr:uid="{00000000-0005-0000-0000-0000ADCE0000}"/>
    <cellStyle name="Normal 73 3 3" xfId="52923" xr:uid="{00000000-0005-0000-0000-0000AECE0000}"/>
    <cellStyle name="Normal 73 3_Essbase BS Tax Accounts EOY" xfId="52924" xr:uid="{00000000-0005-0000-0000-0000AFCE0000}"/>
    <cellStyle name="Normal 73 4" xfId="52925" xr:uid="{00000000-0005-0000-0000-0000B0CE0000}"/>
    <cellStyle name="Normal 73 5" xfId="52926" xr:uid="{00000000-0005-0000-0000-0000B1CE0000}"/>
    <cellStyle name="Normal 73 5 2" xfId="52927" xr:uid="{00000000-0005-0000-0000-0000B2CE0000}"/>
    <cellStyle name="Normal 73 5 3" xfId="52928" xr:uid="{00000000-0005-0000-0000-0000B3CE0000}"/>
    <cellStyle name="Normal 73 5_Essbase BS Tax Accounts EOY" xfId="52929" xr:uid="{00000000-0005-0000-0000-0000B4CE0000}"/>
    <cellStyle name="Normal 73 6" xfId="52930" xr:uid="{00000000-0005-0000-0000-0000B5CE0000}"/>
    <cellStyle name="Normal 73 7" xfId="52931" xr:uid="{00000000-0005-0000-0000-0000B6CE0000}"/>
    <cellStyle name="Normal 73_Essbase BS Tax Accounts EOY" xfId="52932" xr:uid="{00000000-0005-0000-0000-0000B7CE0000}"/>
    <cellStyle name="Normal 74" xfId="290" xr:uid="{00000000-0005-0000-0000-0000B8CE0000}"/>
    <cellStyle name="Normal 74 2" xfId="52933" xr:uid="{00000000-0005-0000-0000-0000B9CE0000}"/>
    <cellStyle name="Normal 74 2 2" xfId="52934" xr:uid="{00000000-0005-0000-0000-0000BACE0000}"/>
    <cellStyle name="Normal 74 2 2 2" xfId="52935" xr:uid="{00000000-0005-0000-0000-0000BBCE0000}"/>
    <cellStyle name="Normal 74 2 2 3" xfId="52936" xr:uid="{00000000-0005-0000-0000-0000BCCE0000}"/>
    <cellStyle name="Normal 74 2 2_Essbase BS Tax Accounts EOY" xfId="52937" xr:uid="{00000000-0005-0000-0000-0000BDCE0000}"/>
    <cellStyle name="Normal 74 2 3" xfId="52938" xr:uid="{00000000-0005-0000-0000-0000BECE0000}"/>
    <cellStyle name="Normal 74 2 4" xfId="52939" xr:uid="{00000000-0005-0000-0000-0000BFCE0000}"/>
    <cellStyle name="Normal 74 2 5" xfId="52940" xr:uid="{00000000-0005-0000-0000-0000C0CE0000}"/>
    <cellStyle name="Normal 74 2_Essbase BS Tax Accounts EOY" xfId="52941" xr:uid="{00000000-0005-0000-0000-0000C1CE0000}"/>
    <cellStyle name="Normal 74 3" xfId="52942" xr:uid="{00000000-0005-0000-0000-0000C2CE0000}"/>
    <cellStyle name="Normal 74 3 2" xfId="52943" xr:uid="{00000000-0005-0000-0000-0000C3CE0000}"/>
    <cellStyle name="Normal 74 3 3" xfId="52944" xr:uid="{00000000-0005-0000-0000-0000C4CE0000}"/>
    <cellStyle name="Normal 74 3_Essbase BS Tax Accounts EOY" xfId="52945" xr:uid="{00000000-0005-0000-0000-0000C5CE0000}"/>
    <cellStyle name="Normal 74 4" xfId="52946" xr:uid="{00000000-0005-0000-0000-0000C6CE0000}"/>
    <cellStyle name="Normal 74 5" xfId="52947" xr:uid="{00000000-0005-0000-0000-0000C7CE0000}"/>
    <cellStyle name="Normal 74 5 2" xfId="52948" xr:uid="{00000000-0005-0000-0000-0000C8CE0000}"/>
    <cellStyle name="Normal 74 5 3" xfId="52949" xr:uid="{00000000-0005-0000-0000-0000C9CE0000}"/>
    <cellStyle name="Normal 74 5_Essbase BS Tax Accounts EOY" xfId="52950" xr:uid="{00000000-0005-0000-0000-0000CACE0000}"/>
    <cellStyle name="Normal 74 6" xfId="52951" xr:uid="{00000000-0005-0000-0000-0000CBCE0000}"/>
    <cellStyle name="Normal 74 7" xfId="52952" xr:uid="{00000000-0005-0000-0000-0000CCCE0000}"/>
    <cellStyle name="Normal 74_Essbase BS Tax Accounts EOY" xfId="52953" xr:uid="{00000000-0005-0000-0000-0000CDCE0000}"/>
    <cellStyle name="Normal 75" xfId="291" xr:uid="{00000000-0005-0000-0000-0000CECE0000}"/>
    <cellStyle name="Normal 75 2" xfId="52954" xr:uid="{00000000-0005-0000-0000-0000CFCE0000}"/>
    <cellStyle name="Normal 75 2 2" xfId="52955" xr:uid="{00000000-0005-0000-0000-0000D0CE0000}"/>
    <cellStyle name="Normal 75 2 2 2" xfId="52956" xr:uid="{00000000-0005-0000-0000-0000D1CE0000}"/>
    <cellStyle name="Normal 75 2 2 3" xfId="52957" xr:uid="{00000000-0005-0000-0000-0000D2CE0000}"/>
    <cellStyle name="Normal 75 2 2_Essbase BS Tax Accounts EOY" xfId="52958" xr:uid="{00000000-0005-0000-0000-0000D3CE0000}"/>
    <cellStyle name="Normal 75 2 3" xfId="52959" xr:uid="{00000000-0005-0000-0000-0000D4CE0000}"/>
    <cellStyle name="Normal 75 2 4" xfId="52960" xr:uid="{00000000-0005-0000-0000-0000D5CE0000}"/>
    <cellStyle name="Normal 75 2 5" xfId="52961" xr:uid="{00000000-0005-0000-0000-0000D6CE0000}"/>
    <cellStyle name="Normal 75 2_Essbase BS Tax Accounts EOY" xfId="52962" xr:uid="{00000000-0005-0000-0000-0000D7CE0000}"/>
    <cellStyle name="Normal 75 3" xfId="52963" xr:uid="{00000000-0005-0000-0000-0000D8CE0000}"/>
    <cellStyle name="Normal 75 3 2" xfId="52964" xr:uid="{00000000-0005-0000-0000-0000D9CE0000}"/>
    <cellStyle name="Normal 75 3 3" xfId="52965" xr:uid="{00000000-0005-0000-0000-0000DACE0000}"/>
    <cellStyle name="Normal 75 3 4" xfId="52966" xr:uid="{00000000-0005-0000-0000-0000DBCE0000}"/>
    <cellStyle name="Normal 75 3_Essbase BS Tax Accounts EOY" xfId="52967" xr:uid="{00000000-0005-0000-0000-0000DCCE0000}"/>
    <cellStyle name="Normal 75 4" xfId="52968" xr:uid="{00000000-0005-0000-0000-0000DDCE0000}"/>
    <cellStyle name="Normal 75 5" xfId="52969" xr:uid="{00000000-0005-0000-0000-0000DECE0000}"/>
    <cellStyle name="Normal 75 5 2" xfId="52970" xr:uid="{00000000-0005-0000-0000-0000DFCE0000}"/>
    <cellStyle name="Normal 75 5 3" xfId="52971" xr:uid="{00000000-0005-0000-0000-0000E0CE0000}"/>
    <cellStyle name="Normal 75 5_Essbase BS Tax Accounts EOY" xfId="52972" xr:uid="{00000000-0005-0000-0000-0000E1CE0000}"/>
    <cellStyle name="Normal 75 6" xfId="52973" xr:uid="{00000000-0005-0000-0000-0000E2CE0000}"/>
    <cellStyle name="Normal 75 7" xfId="52974" xr:uid="{00000000-0005-0000-0000-0000E3CE0000}"/>
    <cellStyle name="Normal 75_Essbase BS Tax Accounts EOY" xfId="52975" xr:uid="{00000000-0005-0000-0000-0000E4CE0000}"/>
    <cellStyle name="Normal 76" xfId="292" xr:uid="{00000000-0005-0000-0000-0000E5CE0000}"/>
    <cellStyle name="Normal 76 2" xfId="52976" xr:uid="{00000000-0005-0000-0000-0000E6CE0000}"/>
    <cellStyle name="Normal 76 2 2" xfId="52977" xr:uid="{00000000-0005-0000-0000-0000E7CE0000}"/>
    <cellStyle name="Normal 76 2 2 2" xfId="52978" xr:uid="{00000000-0005-0000-0000-0000E8CE0000}"/>
    <cellStyle name="Normal 76 2 2 3" xfId="52979" xr:uid="{00000000-0005-0000-0000-0000E9CE0000}"/>
    <cellStyle name="Normal 76 2 2_Essbase BS Tax Accounts EOY" xfId="52980" xr:uid="{00000000-0005-0000-0000-0000EACE0000}"/>
    <cellStyle name="Normal 76 2 3" xfId="52981" xr:uid="{00000000-0005-0000-0000-0000EBCE0000}"/>
    <cellStyle name="Normal 76 2 4" xfId="52982" xr:uid="{00000000-0005-0000-0000-0000ECCE0000}"/>
    <cellStyle name="Normal 76 2 5" xfId="52983" xr:uid="{00000000-0005-0000-0000-0000EDCE0000}"/>
    <cellStyle name="Normal 76 2_Essbase BS Tax Accounts EOY" xfId="52984" xr:uid="{00000000-0005-0000-0000-0000EECE0000}"/>
    <cellStyle name="Normal 76 3" xfId="52985" xr:uid="{00000000-0005-0000-0000-0000EFCE0000}"/>
    <cellStyle name="Normal 76 3 2" xfId="52986" xr:uid="{00000000-0005-0000-0000-0000F0CE0000}"/>
    <cellStyle name="Normal 76 3 3" xfId="52987" xr:uid="{00000000-0005-0000-0000-0000F1CE0000}"/>
    <cellStyle name="Normal 76 3 4" xfId="52988" xr:uid="{00000000-0005-0000-0000-0000F2CE0000}"/>
    <cellStyle name="Normal 76 3_Essbase BS Tax Accounts EOY" xfId="52989" xr:uid="{00000000-0005-0000-0000-0000F3CE0000}"/>
    <cellStyle name="Normal 76 4" xfId="52990" xr:uid="{00000000-0005-0000-0000-0000F4CE0000}"/>
    <cellStyle name="Normal 76 5" xfId="52991" xr:uid="{00000000-0005-0000-0000-0000F5CE0000}"/>
    <cellStyle name="Normal 76 5 2" xfId="52992" xr:uid="{00000000-0005-0000-0000-0000F6CE0000}"/>
    <cellStyle name="Normal 76 5 3" xfId="52993" xr:uid="{00000000-0005-0000-0000-0000F7CE0000}"/>
    <cellStyle name="Normal 76 5_Essbase BS Tax Accounts EOY" xfId="52994" xr:uid="{00000000-0005-0000-0000-0000F8CE0000}"/>
    <cellStyle name="Normal 76 6" xfId="52995" xr:uid="{00000000-0005-0000-0000-0000F9CE0000}"/>
    <cellStyle name="Normal 76 7" xfId="52996" xr:uid="{00000000-0005-0000-0000-0000FACE0000}"/>
    <cellStyle name="Normal 76_Essbase BS Tax Accounts EOY" xfId="52997" xr:uid="{00000000-0005-0000-0000-0000FBCE0000}"/>
    <cellStyle name="Normal 77" xfId="293" xr:uid="{00000000-0005-0000-0000-0000FCCE0000}"/>
    <cellStyle name="Normal 77 2" xfId="52998" xr:uid="{00000000-0005-0000-0000-0000FDCE0000}"/>
    <cellStyle name="Normal 77 2 2" xfId="52999" xr:uid="{00000000-0005-0000-0000-0000FECE0000}"/>
    <cellStyle name="Normal 77 2 2 2" xfId="53000" xr:uid="{00000000-0005-0000-0000-0000FFCE0000}"/>
    <cellStyle name="Normal 77 2 2 3" xfId="53001" xr:uid="{00000000-0005-0000-0000-000000CF0000}"/>
    <cellStyle name="Normal 77 2 2_Essbase BS Tax Accounts EOY" xfId="53002" xr:uid="{00000000-0005-0000-0000-000001CF0000}"/>
    <cellStyle name="Normal 77 2 3" xfId="53003" xr:uid="{00000000-0005-0000-0000-000002CF0000}"/>
    <cellStyle name="Normal 77 2 4" xfId="53004" xr:uid="{00000000-0005-0000-0000-000003CF0000}"/>
    <cellStyle name="Normal 77 2 5" xfId="53005" xr:uid="{00000000-0005-0000-0000-000004CF0000}"/>
    <cellStyle name="Normal 77 2_Essbase BS Tax Accounts EOY" xfId="53006" xr:uid="{00000000-0005-0000-0000-000005CF0000}"/>
    <cellStyle name="Normal 77 3" xfId="53007" xr:uid="{00000000-0005-0000-0000-000006CF0000}"/>
    <cellStyle name="Normal 77 3 2" xfId="53008" xr:uid="{00000000-0005-0000-0000-000007CF0000}"/>
    <cellStyle name="Normal 77 3 3" xfId="53009" xr:uid="{00000000-0005-0000-0000-000008CF0000}"/>
    <cellStyle name="Normal 77 3 4" xfId="53010" xr:uid="{00000000-0005-0000-0000-000009CF0000}"/>
    <cellStyle name="Normal 77 3_Essbase BS Tax Accounts EOY" xfId="53011" xr:uid="{00000000-0005-0000-0000-00000ACF0000}"/>
    <cellStyle name="Normal 77 4" xfId="53012" xr:uid="{00000000-0005-0000-0000-00000BCF0000}"/>
    <cellStyle name="Normal 77 5" xfId="53013" xr:uid="{00000000-0005-0000-0000-00000CCF0000}"/>
    <cellStyle name="Normal 77 5 2" xfId="53014" xr:uid="{00000000-0005-0000-0000-00000DCF0000}"/>
    <cellStyle name="Normal 77 5 3" xfId="53015" xr:uid="{00000000-0005-0000-0000-00000ECF0000}"/>
    <cellStyle name="Normal 77 5_Essbase BS Tax Accounts EOY" xfId="53016" xr:uid="{00000000-0005-0000-0000-00000FCF0000}"/>
    <cellStyle name="Normal 77 6" xfId="53017" xr:uid="{00000000-0005-0000-0000-000010CF0000}"/>
    <cellStyle name="Normal 77 7" xfId="53018" xr:uid="{00000000-0005-0000-0000-000011CF0000}"/>
    <cellStyle name="Normal 77_Essbase BS Tax Accounts EOY" xfId="53019" xr:uid="{00000000-0005-0000-0000-000012CF0000}"/>
    <cellStyle name="Normal 78" xfId="294" xr:uid="{00000000-0005-0000-0000-000013CF0000}"/>
    <cellStyle name="Normal 78 2" xfId="53020" xr:uid="{00000000-0005-0000-0000-000014CF0000}"/>
    <cellStyle name="Normal 78 2 2" xfId="53021" xr:uid="{00000000-0005-0000-0000-000015CF0000}"/>
    <cellStyle name="Normal 78 2 2 2" xfId="53022" xr:uid="{00000000-0005-0000-0000-000016CF0000}"/>
    <cellStyle name="Normal 78 2 2 3" xfId="53023" xr:uid="{00000000-0005-0000-0000-000017CF0000}"/>
    <cellStyle name="Normal 78 2 2_Essbase BS Tax Accounts EOY" xfId="53024" xr:uid="{00000000-0005-0000-0000-000018CF0000}"/>
    <cellStyle name="Normal 78 2 3" xfId="53025" xr:uid="{00000000-0005-0000-0000-000019CF0000}"/>
    <cellStyle name="Normal 78 2 4" xfId="53026" xr:uid="{00000000-0005-0000-0000-00001ACF0000}"/>
    <cellStyle name="Normal 78 2 5" xfId="53027" xr:uid="{00000000-0005-0000-0000-00001BCF0000}"/>
    <cellStyle name="Normal 78 2_Essbase BS Tax Accounts EOY" xfId="53028" xr:uid="{00000000-0005-0000-0000-00001CCF0000}"/>
    <cellStyle name="Normal 78 3" xfId="53029" xr:uid="{00000000-0005-0000-0000-00001DCF0000}"/>
    <cellStyle name="Normal 78 3 2" xfId="53030" xr:uid="{00000000-0005-0000-0000-00001ECF0000}"/>
    <cellStyle name="Normal 78 3 3" xfId="53031" xr:uid="{00000000-0005-0000-0000-00001FCF0000}"/>
    <cellStyle name="Normal 78 3_Essbase BS Tax Accounts EOY" xfId="53032" xr:uid="{00000000-0005-0000-0000-000020CF0000}"/>
    <cellStyle name="Normal 78 4" xfId="53033" xr:uid="{00000000-0005-0000-0000-000021CF0000}"/>
    <cellStyle name="Normal 78 5" xfId="53034" xr:uid="{00000000-0005-0000-0000-000022CF0000}"/>
    <cellStyle name="Normal 78 5 2" xfId="53035" xr:uid="{00000000-0005-0000-0000-000023CF0000}"/>
    <cellStyle name="Normal 78 5 3" xfId="53036" xr:uid="{00000000-0005-0000-0000-000024CF0000}"/>
    <cellStyle name="Normal 78 5_Essbase BS Tax Accounts EOY" xfId="53037" xr:uid="{00000000-0005-0000-0000-000025CF0000}"/>
    <cellStyle name="Normal 78 6" xfId="53038" xr:uid="{00000000-0005-0000-0000-000026CF0000}"/>
    <cellStyle name="Normal 78 7" xfId="53039" xr:uid="{00000000-0005-0000-0000-000027CF0000}"/>
    <cellStyle name="Normal 78_Essbase BS Tax Accounts EOY" xfId="53040" xr:uid="{00000000-0005-0000-0000-000028CF0000}"/>
    <cellStyle name="Normal 79" xfId="295" xr:uid="{00000000-0005-0000-0000-000029CF0000}"/>
    <cellStyle name="Normal 79 2" xfId="53041" xr:uid="{00000000-0005-0000-0000-00002ACF0000}"/>
    <cellStyle name="Normal 79 2 2" xfId="53042" xr:uid="{00000000-0005-0000-0000-00002BCF0000}"/>
    <cellStyle name="Normal 79 2 2 2" xfId="53043" xr:uid="{00000000-0005-0000-0000-00002CCF0000}"/>
    <cellStyle name="Normal 79 2 2 3" xfId="53044" xr:uid="{00000000-0005-0000-0000-00002DCF0000}"/>
    <cellStyle name="Normal 79 2 2_Essbase BS Tax Accounts EOY" xfId="53045" xr:uid="{00000000-0005-0000-0000-00002ECF0000}"/>
    <cellStyle name="Normal 79 2 3" xfId="53046" xr:uid="{00000000-0005-0000-0000-00002FCF0000}"/>
    <cellStyle name="Normal 79 2 4" xfId="53047" xr:uid="{00000000-0005-0000-0000-000030CF0000}"/>
    <cellStyle name="Normal 79 2 5" xfId="53048" xr:uid="{00000000-0005-0000-0000-000031CF0000}"/>
    <cellStyle name="Normal 79 2_Essbase BS Tax Accounts EOY" xfId="53049" xr:uid="{00000000-0005-0000-0000-000032CF0000}"/>
    <cellStyle name="Normal 79 3" xfId="53050" xr:uid="{00000000-0005-0000-0000-000033CF0000}"/>
    <cellStyle name="Normal 79 3 2" xfId="53051" xr:uid="{00000000-0005-0000-0000-000034CF0000}"/>
    <cellStyle name="Normal 79 3 3" xfId="53052" xr:uid="{00000000-0005-0000-0000-000035CF0000}"/>
    <cellStyle name="Normal 79 3_Essbase BS Tax Accounts EOY" xfId="53053" xr:uid="{00000000-0005-0000-0000-000036CF0000}"/>
    <cellStyle name="Normal 79 4" xfId="53054" xr:uid="{00000000-0005-0000-0000-000037CF0000}"/>
    <cellStyle name="Normal 79 5" xfId="53055" xr:uid="{00000000-0005-0000-0000-000038CF0000}"/>
    <cellStyle name="Normal 79 5 2" xfId="53056" xr:uid="{00000000-0005-0000-0000-000039CF0000}"/>
    <cellStyle name="Normal 79 5 3" xfId="53057" xr:uid="{00000000-0005-0000-0000-00003ACF0000}"/>
    <cellStyle name="Normal 79 5_Essbase BS Tax Accounts EOY" xfId="53058" xr:uid="{00000000-0005-0000-0000-00003BCF0000}"/>
    <cellStyle name="Normal 79 6" xfId="53059" xr:uid="{00000000-0005-0000-0000-00003CCF0000}"/>
    <cellStyle name="Normal 79 7" xfId="53060" xr:uid="{00000000-0005-0000-0000-00003DCF0000}"/>
    <cellStyle name="Normal 79_Essbase BS Tax Accounts EOY" xfId="53061" xr:uid="{00000000-0005-0000-0000-00003ECF0000}"/>
    <cellStyle name="Normal 8" xfId="89" xr:uid="{00000000-0005-0000-0000-00003FCF0000}"/>
    <cellStyle name="Normal 8 10" xfId="53062" xr:uid="{00000000-0005-0000-0000-000040CF0000}"/>
    <cellStyle name="Normal 8 10 2" xfId="53063" xr:uid="{00000000-0005-0000-0000-000041CF0000}"/>
    <cellStyle name="Normal 8 10 3" xfId="53064" xr:uid="{00000000-0005-0000-0000-000042CF0000}"/>
    <cellStyle name="Normal 8 10_Essbase BS Tax Accounts EOY" xfId="53065" xr:uid="{00000000-0005-0000-0000-000043CF0000}"/>
    <cellStyle name="Normal 8 11" xfId="53066" xr:uid="{00000000-0005-0000-0000-000044CF0000}"/>
    <cellStyle name="Normal 8 12" xfId="53067" xr:uid="{00000000-0005-0000-0000-000045CF0000}"/>
    <cellStyle name="Normal 8 13" xfId="53068" xr:uid="{00000000-0005-0000-0000-000046CF0000}"/>
    <cellStyle name="Normal 8 14" xfId="53069" xr:uid="{00000000-0005-0000-0000-000047CF0000}"/>
    <cellStyle name="Normal 8 2" xfId="53070" xr:uid="{00000000-0005-0000-0000-000048CF0000}"/>
    <cellStyle name="Normal 8 2 2" xfId="53071" xr:uid="{00000000-0005-0000-0000-000049CF0000}"/>
    <cellStyle name="Normal 8 2 2 2" xfId="53072" xr:uid="{00000000-0005-0000-0000-00004ACF0000}"/>
    <cellStyle name="Normal 8 2 2 2 2" xfId="53073" xr:uid="{00000000-0005-0000-0000-00004BCF0000}"/>
    <cellStyle name="Normal 8 2 2 2 2 2" xfId="53074" xr:uid="{00000000-0005-0000-0000-00004CCF0000}"/>
    <cellStyle name="Normal 8 2 2 2 2_Essbase BS Tax Accounts EOY" xfId="53075" xr:uid="{00000000-0005-0000-0000-00004DCF0000}"/>
    <cellStyle name="Normal 8 2 2 2 3" xfId="53076" xr:uid="{00000000-0005-0000-0000-00004ECF0000}"/>
    <cellStyle name="Normal 8 2 2 2_Essbase BS Tax Accounts EOY" xfId="53077" xr:uid="{00000000-0005-0000-0000-00004FCF0000}"/>
    <cellStyle name="Normal 8 2 2 3" xfId="53078" xr:uid="{00000000-0005-0000-0000-000050CF0000}"/>
    <cellStyle name="Normal 8 2 2 3 2" xfId="53079" xr:uid="{00000000-0005-0000-0000-000051CF0000}"/>
    <cellStyle name="Normal 8 2 2 3_Essbase BS Tax Accounts EOY" xfId="53080" xr:uid="{00000000-0005-0000-0000-000052CF0000}"/>
    <cellStyle name="Normal 8 2 2 4" xfId="53081" xr:uid="{00000000-0005-0000-0000-000053CF0000}"/>
    <cellStyle name="Normal 8 2 2 5" xfId="53082" xr:uid="{00000000-0005-0000-0000-000054CF0000}"/>
    <cellStyle name="Normal 8 2 2 6" xfId="53083" xr:uid="{00000000-0005-0000-0000-000055CF0000}"/>
    <cellStyle name="Normal 8 2 2 7" xfId="53084" xr:uid="{00000000-0005-0000-0000-000056CF0000}"/>
    <cellStyle name="Normal 8 2 2 8" xfId="53085" xr:uid="{00000000-0005-0000-0000-000057CF0000}"/>
    <cellStyle name="Normal 8 2 3" xfId="53086" xr:uid="{00000000-0005-0000-0000-000058CF0000}"/>
    <cellStyle name="Normal 8 2 3 2" xfId="53087" xr:uid="{00000000-0005-0000-0000-000059CF0000}"/>
    <cellStyle name="Normal 8 2 3 2 2" xfId="53088" xr:uid="{00000000-0005-0000-0000-00005ACF0000}"/>
    <cellStyle name="Normal 8 2 3 2_Essbase BS Tax Accounts EOY" xfId="53089" xr:uid="{00000000-0005-0000-0000-00005BCF0000}"/>
    <cellStyle name="Normal 8 2 3 3" xfId="53090" xr:uid="{00000000-0005-0000-0000-00005CCF0000}"/>
    <cellStyle name="Normal 8 2 3_Essbase BS Tax Accounts EOY" xfId="53091" xr:uid="{00000000-0005-0000-0000-00005DCF0000}"/>
    <cellStyle name="Normal 8 2 4" xfId="53092" xr:uid="{00000000-0005-0000-0000-00005ECF0000}"/>
    <cellStyle name="Normal 8 2 4 2" xfId="53093" xr:uid="{00000000-0005-0000-0000-00005FCF0000}"/>
    <cellStyle name="Normal 8 2 4 3" xfId="53094" xr:uid="{00000000-0005-0000-0000-000060CF0000}"/>
    <cellStyle name="Normal 8 2 4_Essbase BS Tax Accounts EOY" xfId="53095" xr:uid="{00000000-0005-0000-0000-000061CF0000}"/>
    <cellStyle name="Normal 8 2 5" xfId="53096" xr:uid="{00000000-0005-0000-0000-000062CF0000}"/>
    <cellStyle name="Normal 8 2 6" xfId="53097" xr:uid="{00000000-0005-0000-0000-000063CF0000}"/>
    <cellStyle name="Normal 8 2_Basis Detail" xfId="53098" xr:uid="{00000000-0005-0000-0000-000064CF0000}"/>
    <cellStyle name="Normal 8 3" xfId="53099" xr:uid="{00000000-0005-0000-0000-000065CF0000}"/>
    <cellStyle name="Normal 8 3 2" xfId="53100" xr:uid="{00000000-0005-0000-0000-000066CF0000}"/>
    <cellStyle name="Normal 8 3 2 2" xfId="53101" xr:uid="{00000000-0005-0000-0000-000067CF0000}"/>
    <cellStyle name="Normal 8 3 2_Essbase BS Tax Accounts EOY" xfId="53102" xr:uid="{00000000-0005-0000-0000-000068CF0000}"/>
    <cellStyle name="Normal 8 3 3" xfId="53103" xr:uid="{00000000-0005-0000-0000-000069CF0000}"/>
    <cellStyle name="Normal 8 3 3 2" xfId="53104" xr:uid="{00000000-0005-0000-0000-00006ACF0000}"/>
    <cellStyle name="Normal 8 3 3 2 2" xfId="53105" xr:uid="{00000000-0005-0000-0000-00006BCF0000}"/>
    <cellStyle name="Normal 8 3 3 2_Essbase BS Tax Accounts EOY" xfId="53106" xr:uid="{00000000-0005-0000-0000-00006CCF0000}"/>
    <cellStyle name="Normal 8 3 3 3" xfId="53107" xr:uid="{00000000-0005-0000-0000-00006DCF0000}"/>
    <cellStyle name="Normal 8 3 3_Essbase BS Tax Accounts EOY" xfId="53108" xr:uid="{00000000-0005-0000-0000-00006ECF0000}"/>
    <cellStyle name="Normal 8 3 4" xfId="53109" xr:uid="{00000000-0005-0000-0000-00006FCF0000}"/>
    <cellStyle name="Normal 8 3 5" xfId="53110" xr:uid="{00000000-0005-0000-0000-000070CF0000}"/>
    <cellStyle name="Normal 8 3 6" xfId="53111" xr:uid="{00000000-0005-0000-0000-000071CF0000}"/>
    <cellStyle name="Normal 8 3 7" xfId="53112" xr:uid="{00000000-0005-0000-0000-000072CF0000}"/>
    <cellStyle name="Normal 8 3_Essbase BS Tax Accounts EOY" xfId="53113" xr:uid="{00000000-0005-0000-0000-000073CF0000}"/>
    <cellStyle name="Normal 8 4" xfId="53114" xr:uid="{00000000-0005-0000-0000-000074CF0000}"/>
    <cellStyle name="Normal 8 4 2" xfId="53115" xr:uid="{00000000-0005-0000-0000-000075CF0000}"/>
    <cellStyle name="Normal 8 4 2 2" xfId="53116" xr:uid="{00000000-0005-0000-0000-000076CF0000}"/>
    <cellStyle name="Normal 8 4 2 2 2" xfId="53117" xr:uid="{00000000-0005-0000-0000-000077CF0000}"/>
    <cellStyle name="Normal 8 4 2 2 3" xfId="53118" xr:uid="{00000000-0005-0000-0000-000078CF0000}"/>
    <cellStyle name="Normal 8 4 2 2_Essbase BS Tax Accounts EOY" xfId="53119" xr:uid="{00000000-0005-0000-0000-000079CF0000}"/>
    <cellStyle name="Normal 8 4 2 3" xfId="53120" xr:uid="{00000000-0005-0000-0000-00007ACF0000}"/>
    <cellStyle name="Normal 8 4 2_Essbase BS Tax Accounts EOY" xfId="53121" xr:uid="{00000000-0005-0000-0000-00007BCF0000}"/>
    <cellStyle name="Normal 8 4 3" xfId="53122" xr:uid="{00000000-0005-0000-0000-00007CCF0000}"/>
    <cellStyle name="Normal 8 4 3 2" xfId="53123" xr:uid="{00000000-0005-0000-0000-00007DCF0000}"/>
    <cellStyle name="Normal 8 4 3_Essbase BS Tax Accounts EOY" xfId="53124" xr:uid="{00000000-0005-0000-0000-00007ECF0000}"/>
    <cellStyle name="Normal 8 4 4" xfId="53125" xr:uid="{00000000-0005-0000-0000-00007FCF0000}"/>
    <cellStyle name="Normal 8 4 5" xfId="53126" xr:uid="{00000000-0005-0000-0000-000080CF0000}"/>
    <cellStyle name="Normal 8 4 6" xfId="53127" xr:uid="{00000000-0005-0000-0000-000081CF0000}"/>
    <cellStyle name="Normal 8 4_Basis Detail" xfId="53128" xr:uid="{00000000-0005-0000-0000-000082CF0000}"/>
    <cellStyle name="Normal 8 5" xfId="53129" xr:uid="{00000000-0005-0000-0000-000083CF0000}"/>
    <cellStyle name="Normal 8 5 2" xfId="53130" xr:uid="{00000000-0005-0000-0000-000084CF0000}"/>
    <cellStyle name="Normal 8 5 2 2" xfId="53131" xr:uid="{00000000-0005-0000-0000-000085CF0000}"/>
    <cellStyle name="Normal 8 5 2 2 2" xfId="53132" xr:uid="{00000000-0005-0000-0000-000086CF0000}"/>
    <cellStyle name="Normal 8 5 2 2_Essbase BS Tax Accounts EOY" xfId="53133" xr:uid="{00000000-0005-0000-0000-000087CF0000}"/>
    <cellStyle name="Normal 8 5 2 3" xfId="53134" xr:uid="{00000000-0005-0000-0000-000088CF0000}"/>
    <cellStyle name="Normal 8 5 2_Essbase BS Tax Accounts EOY" xfId="53135" xr:uid="{00000000-0005-0000-0000-000089CF0000}"/>
    <cellStyle name="Normal 8 5 3" xfId="53136" xr:uid="{00000000-0005-0000-0000-00008ACF0000}"/>
    <cellStyle name="Normal 8 5 3 2" xfId="53137" xr:uid="{00000000-0005-0000-0000-00008BCF0000}"/>
    <cellStyle name="Normal 8 5 3_Essbase BS Tax Accounts EOY" xfId="53138" xr:uid="{00000000-0005-0000-0000-00008CCF0000}"/>
    <cellStyle name="Normal 8 5 4" xfId="53139" xr:uid="{00000000-0005-0000-0000-00008DCF0000}"/>
    <cellStyle name="Normal 8 5 5" xfId="53140" xr:uid="{00000000-0005-0000-0000-00008ECF0000}"/>
    <cellStyle name="Normal 8 5 6" xfId="53141" xr:uid="{00000000-0005-0000-0000-00008FCF0000}"/>
    <cellStyle name="Normal 8 5 7" xfId="53142" xr:uid="{00000000-0005-0000-0000-000090CF0000}"/>
    <cellStyle name="Normal 8 6" xfId="53143" xr:uid="{00000000-0005-0000-0000-000091CF0000}"/>
    <cellStyle name="Normal 8 6 2" xfId="53144" xr:uid="{00000000-0005-0000-0000-000092CF0000}"/>
    <cellStyle name="Normal 8 6 2 2" xfId="53145" xr:uid="{00000000-0005-0000-0000-000093CF0000}"/>
    <cellStyle name="Normal 8 6 2 2 2" xfId="53146" xr:uid="{00000000-0005-0000-0000-000094CF0000}"/>
    <cellStyle name="Normal 8 6 2 2_Essbase BS Tax Accounts EOY" xfId="53147" xr:uid="{00000000-0005-0000-0000-000095CF0000}"/>
    <cellStyle name="Normal 8 6 2 3" xfId="53148" xr:uid="{00000000-0005-0000-0000-000096CF0000}"/>
    <cellStyle name="Normal 8 6 2_Essbase BS Tax Accounts EOY" xfId="53149" xr:uid="{00000000-0005-0000-0000-000097CF0000}"/>
    <cellStyle name="Normal 8 6 3" xfId="53150" xr:uid="{00000000-0005-0000-0000-000098CF0000}"/>
    <cellStyle name="Normal 8 6 3 2" xfId="53151" xr:uid="{00000000-0005-0000-0000-000099CF0000}"/>
    <cellStyle name="Normal 8 6 3_Essbase BS Tax Accounts EOY" xfId="53152" xr:uid="{00000000-0005-0000-0000-00009ACF0000}"/>
    <cellStyle name="Normal 8 6 4" xfId="53153" xr:uid="{00000000-0005-0000-0000-00009BCF0000}"/>
    <cellStyle name="Normal 8 6_Basis Detail" xfId="53154" xr:uid="{00000000-0005-0000-0000-00009CCF0000}"/>
    <cellStyle name="Normal 8 7" xfId="53155" xr:uid="{00000000-0005-0000-0000-00009DCF0000}"/>
    <cellStyle name="Normal 8 7 2" xfId="53156" xr:uid="{00000000-0005-0000-0000-00009ECF0000}"/>
    <cellStyle name="Normal 8 7 2 2" xfId="53157" xr:uid="{00000000-0005-0000-0000-00009FCF0000}"/>
    <cellStyle name="Normal 8 7 2_Essbase BS Tax Accounts EOY" xfId="53158" xr:uid="{00000000-0005-0000-0000-0000A0CF0000}"/>
    <cellStyle name="Normal 8 7 3" xfId="53159" xr:uid="{00000000-0005-0000-0000-0000A1CF0000}"/>
    <cellStyle name="Normal 8 7 4" xfId="53160" xr:uid="{00000000-0005-0000-0000-0000A2CF0000}"/>
    <cellStyle name="Normal 8 7_Essbase BS Tax Accounts EOY" xfId="53161" xr:uid="{00000000-0005-0000-0000-0000A3CF0000}"/>
    <cellStyle name="Normal 8 8" xfId="53162" xr:uid="{00000000-0005-0000-0000-0000A4CF0000}"/>
    <cellStyle name="Normal 8 8 2" xfId="53163" xr:uid="{00000000-0005-0000-0000-0000A5CF0000}"/>
    <cellStyle name="Normal 8 8 3" xfId="53164" xr:uid="{00000000-0005-0000-0000-0000A6CF0000}"/>
    <cellStyle name="Normal 8 8_Essbase BS Tax Accounts EOY" xfId="53165" xr:uid="{00000000-0005-0000-0000-0000A7CF0000}"/>
    <cellStyle name="Normal 8 9" xfId="53166" xr:uid="{00000000-0005-0000-0000-0000A8CF0000}"/>
    <cellStyle name="Normal 8 9 2" xfId="53167" xr:uid="{00000000-0005-0000-0000-0000A9CF0000}"/>
    <cellStyle name="Normal 8 9 3" xfId="53168" xr:uid="{00000000-0005-0000-0000-0000AACF0000}"/>
    <cellStyle name="Normal 8 9_Essbase BS Tax Accounts EOY" xfId="53169" xr:uid="{00000000-0005-0000-0000-0000ABCF0000}"/>
    <cellStyle name="Normal 8_10-1 BS" xfId="53170" xr:uid="{00000000-0005-0000-0000-0000ACCF0000}"/>
    <cellStyle name="Normal 80" xfId="296" xr:uid="{00000000-0005-0000-0000-0000ADCF0000}"/>
    <cellStyle name="Normal 80 2" xfId="53171" xr:uid="{00000000-0005-0000-0000-0000AECF0000}"/>
    <cellStyle name="Normal 80 2 2" xfId="53172" xr:uid="{00000000-0005-0000-0000-0000AFCF0000}"/>
    <cellStyle name="Normal 80 2 2 2" xfId="53173" xr:uid="{00000000-0005-0000-0000-0000B0CF0000}"/>
    <cellStyle name="Normal 80 2 2 3" xfId="53174" xr:uid="{00000000-0005-0000-0000-0000B1CF0000}"/>
    <cellStyle name="Normal 80 2 2_Essbase BS Tax Accounts EOY" xfId="53175" xr:uid="{00000000-0005-0000-0000-0000B2CF0000}"/>
    <cellStyle name="Normal 80 2 3" xfId="53176" xr:uid="{00000000-0005-0000-0000-0000B3CF0000}"/>
    <cellStyle name="Normal 80 2 4" xfId="53177" xr:uid="{00000000-0005-0000-0000-0000B4CF0000}"/>
    <cellStyle name="Normal 80 2 5" xfId="53178" xr:uid="{00000000-0005-0000-0000-0000B5CF0000}"/>
    <cellStyle name="Normal 80 2_Essbase BS Tax Accounts EOY" xfId="53179" xr:uid="{00000000-0005-0000-0000-0000B6CF0000}"/>
    <cellStyle name="Normal 80 3" xfId="53180" xr:uid="{00000000-0005-0000-0000-0000B7CF0000}"/>
    <cellStyle name="Normal 80 3 2" xfId="53181" xr:uid="{00000000-0005-0000-0000-0000B8CF0000}"/>
    <cellStyle name="Normal 80 3 3" xfId="53182" xr:uid="{00000000-0005-0000-0000-0000B9CF0000}"/>
    <cellStyle name="Normal 80 3_Essbase BS Tax Accounts EOY" xfId="53183" xr:uid="{00000000-0005-0000-0000-0000BACF0000}"/>
    <cellStyle name="Normal 80 4" xfId="53184" xr:uid="{00000000-0005-0000-0000-0000BBCF0000}"/>
    <cellStyle name="Normal 80 5" xfId="53185" xr:uid="{00000000-0005-0000-0000-0000BCCF0000}"/>
    <cellStyle name="Normal 80 5 2" xfId="53186" xr:uid="{00000000-0005-0000-0000-0000BDCF0000}"/>
    <cellStyle name="Normal 80 5 3" xfId="53187" xr:uid="{00000000-0005-0000-0000-0000BECF0000}"/>
    <cellStyle name="Normal 80 5_Essbase BS Tax Accounts EOY" xfId="53188" xr:uid="{00000000-0005-0000-0000-0000BFCF0000}"/>
    <cellStyle name="Normal 80 6" xfId="53189" xr:uid="{00000000-0005-0000-0000-0000C0CF0000}"/>
    <cellStyle name="Normal 80 7" xfId="53190" xr:uid="{00000000-0005-0000-0000-0000C1CF0000}"/>
    <cellStyle name="Normal 80_Essbase BS Tax Accounts EOY" xfId="53191" xr:uid="{00000000-0005-0000-0000-0000C2CF0000}"/>
    <cellStyle name="Normal 81" xfId="297" xr:uid="{00000000-0005-0000-0000-0000C3CF0000}"/>
    <cellStyle name="Normal 81 2" xfId="53192" xr:uid="{00000000-0005-0000-0000-0000C4CF0000}"/>
    <cellStyle name="Normal 81 2 2" xfId="53193" xr:uid="{00000000-0005-0000-0000-0000C5CF0000}"/>
    <cellStyle name="Normal 81 2_Essbase BS Tax Accounts EOY" xfId="53194" xr:uid="{00000000-0005-0000-0000-0000C6CF0000}"/>
    <cellStyle name="Normal 81 3" xfId="53195" xr:uid="{00000000-0005-0000-0000-0000C7CF0000}"/>
    <cellStyle name="Normal 81 4" xfId="53196" xr:uid="{00000000-0005-0000-0000-0000C8CF0000}"/>
    <cellStyle name="Normal 81 5" xfId="53197" xr:uid="{00000000-0005-0000-0000-0000C9CF0000}"/>
    <cellStyle name="Normal 81_Essbase BS Tax Accounts EOY" xfId="53198" xr:uid="{00000000-0005-0000-0000-0000CACF0000}"/>
    <cellStyle name="Normal 82" xfId="298" xr:uid="{00000000-0005-0000-0000-0000CBCF0000}"/>
    <cellStyle name="Normal 82 2" xfId="53199" xr:uid="{00000000-0005-0000-0000-0000CCCF0000}"/>
    <cellStyle name="Normal 82 2 2" xfId="53200" xr:uid="{00000000-0005-0000-0000-0000CDCF0000}"/>
    <cellStyle name="Normal 82 2 3" xfId="53201" xr:uid="{00000000-0005-0000-0000-0000CECF0000}"/>
    <cellStyle name="Normal 82 2 4" xfId="53202" xr:uid="{00000000-0005-0000-0000-0000CFCF0000}"/>
    <cellStyle name="Normal 82 2_Essbase BS Tax Accounts EOY" xfId="53203" xr:uid="{00000000-0005-0000-0000-0000D0CF0000}"/>
    <cellStyle name="Normal 82 3" xfId="53204" xr:uid="{00000000-0005-0000-0000-0000D1CF0000}"/>
    <cellStyle name="Normal 82 4" xfId="53205" xr:uid="{00000000-0005-0000-0000-0000D2CF0000}"/>
    <cellStyle name="Normal 82 4 2" xfId="53206" xr:uid="{00000000-0005-0000-0000-0000D3CF0000}"/>
    <cellStyle name="Normal 82 4_Essbase BS Tax Accounts EOY" xfId="53207" xr:uid="{00000000-0005-0000-0000-0000D4CF0000}"/>
    <cellStyle name="Normal 82 5" xfId="53208" xr:uid="{00000000-0005-0000-0000-0000D5CF0000}"/>
    <cellStyle name="Normal 82 6" xfId="53209" xr:uid="{00000000-0005-0000-0000-0000D6CF0000}"/>
    <cellStyle name="Normal 82_Essbase BS Tax Accounts EOY" xfId="53210" xr:uid="{00000000-0005-0000-0000-0000D7CF0000}"/>
    <cellStyle name="Normal 83" xfId="299" xr:uid="{00000000-0005-0000-0000-0000D8CF0000}"/>
    <cellStyle name="Normal 83 2" xfId="53211" xr:uid="{00000000-0005-0000-0000-0000D9CF0000}"/>
    <cellStyle name="Normal 83 2 2" xfId="53212" xr:uid="{00000000-0005-0000-0000-0000DACF0000}"/>
    <cellStyle name="Normal 83 2 3" xfId="53213" xr:uid="{00000000-0005-0000-0000-0000DBCF0000}"/>
    <cellStyle name="Normal 83 2 4" xfId="53214" xr:uid="{00000000-0005-0000-0000-0000DCCF0000}"/>
    <cellStyle name="Normal 83 2_Essbase BS Tax Accounts EOY" xfId="53215" xr:uid="{00000000-0005-0000-0000-0000DDCF0000}"/>
    <cellStyle name="Normal 83 3" xfId="53216" xr:uid="{00000000-0005-0000-0000-0000DECF0000}"/>
    <cellStyle name="Normal 83 4" xfId="53217" xr:uid="{00000000-0005-0000-0000-0000DFCF0000}"/>
    <cellStyle name="Normal 83 4 2" xfId="53218" xr:uid="{00000000-0005-0000-0000-0000E0CF0000}"/>
    <cellStyle name="Normal 83 4_Essbase BS Tax Accounts EOY" xfId="53219" xr:uid="{00000000-0005-0000-0000-0000E1CF0000}"/>
    <cellStyle name="Normal 83 5" xfId="53220" xr:uid="{00000000-0005-0000-0000-0000E2CF0000}"/>
    <cellStyle name="Normal 83 6" xfId="53221" xr:uid="{00000000-0005-0000-0000-0000E3CF0000}"/>
    <cellStyle name="Normal 83_Essbase BS Tax Accounts EOY" xfId="53222" xr:uid="{00000000-0005-0000-0000-0000E4CF0000}"/>
    <cellStyle name="Normal 84" xfId="300" xr:uid="{00000000-0005-0000-0000-0000E5CF0000}"/>
    <cellStyle name="Normal 84 2" xfId="53223" xr:uid="{00000000-0005-0000-0000-0000E6CF0000}"/>
    <cellStyle name="Normal 84 2 2" xfId="53224" xr:uid="{00000000-0005-0000-0000-0000E7CF0000}"/>
    <cellStyle name="Normal 84 2 3" xfId="53225" xr:uid="{00000000-0005-0000-0000-0000E8CF0000}"/>
    <cellStyle name="Normal 84 2 4" xfId="53226" xr:uid="{00000000-0005-0000-0000-0000E9CF0000}"/>
    <cellStyle name="Normal 84 2_Essbase BS Tax Accounts EOY" xfId="53227" xr:uid="{00000000-0005-0000-0000-0000EACF0000}"/>
    <cellStyle name="Normal 84 3" xfId="53228" xr:uid="{00000000-0005-0000-0000-0000EBCF0000}"/>
    <cellStyle name="Normal 84 4" xfId="53229" xr:uid="{00000000-0005-0000-0000-0000ECCF0000}"/>
    <cellStyle name="Normal 84 4 2" xfId="53230" xr:uid="{00000000-0005-0000-0000-0000EDCF0000}"/>
    <cellStyle name="Normal 84 4_Essbase BS Tax Accounts EOY" xfId="53231" xr:uid="{00000000-0005-0000-0000-0000EECF0000}"/>
    <cellStyle name="Normal 84 5" xfId="53232" xr:uid="{00000000-0005-0000-0000-0000EFCF0000}"/>
    <cellStyle name="Normal 84 6" xfId="53233" xr:uid="{00000000-0005-0000-0000-0000F0CF0000}"/>
    <cellStyle name="Normal 84_Essbase BS Tax Accounts EOY" xfId="53234" xr:uid="{00000000-0005-0000-0000-0000F1CF0000}"/>
    <cellStyle name="Normal 85" xfId="301" xr:uid="{00000000-0005-0000-0000-0000F2CF0000}"/>
    <cellStyle name="Normal 85 2" xfId="53235" xr:uid="{00000000-0005-0000-0000-0000F3CF0000}"/>
    <cellStyle name="Normal 85 2 2" xfId="53236" xr:uid="{00000000-0005-0000-0000-0000F4CF0000}"/>
    <cellStyle name="Normal 85 2_Essbase BS Tax Accounts EOY" xfId="53237" xr:uid="{00000000-0005-0000-0000-0000F5CF0000}"/>
    <cellStyle name="Normal 85 3" xfId="53238" xr:uid="{00000000-0005-0000-0000-0000F6CF0000}"/>
    <cellStyle name="Normal 85 4" xfId="53239" xr:uid="{00000000-0005-0000-0000-0000F7CF0000}"/>
    <cellStyle name="Normal 85_Essbase BS Tax Accounts EOY" xfId="53240" xr:uid="{00000000-0005-0000-0000-0000F8CF0000}"/>
    <cellStyle name="Normal 86" xfId="302" xr:uid="{00000000-0005-0000-0000-0000F9CF0000}"/>
    <cellStyle name="Normal 86 2" xfId="53241" xr:uid="{00000000-0005-0000-0000-0000FACF0000}"/>
    <cellStyle name="Normal 86 2 2" xfId="53242" xr:uid="{00000000-0005-0000-0000-0000FBCF0000}"/>
    <cellStyle name="Normal 86 2_Essbase BS Tax Accounts EOY" xfId="53243" xr:uid="{00000000-0005-0000-0000-0000FCCF0000}"/>
    <cellStyle name="Normal 86 3" xfId="53244" xr:uid="{00000000-0005-0000-0000-0000FDCF0000}"/>
    <cellStyle name="Normal 86 4" xfId="53245" xr:uid="{00000000-0005-0000-0000-0000FECF0000}"/>
    <cellStyle name="Normal 86_Essbase BS Tax Accounts EOY" xfId="53246" xr:uid="{00000000-0005-0000-0000-0000FFCF0000}"/>
    <cellStyle name="Normal 87" xfId="303" xr:uid="{00000000-0005-0000-0000-000000D00000}"/>
    <cellStyle name="Normal 87 2" xfId="53247" xr:uid="{00000000-0005-0000-0000-000001D00000}"/>
    <cellStyle name="Normal 87 2 2" xfId="53248" xr:uid="{00000000-0005-0000-0000-000002D00000}"/>
    <cellStyle name="Normal 87 2_Essbase BS Tax Accounts EOY" xfId="53249" xr:uid="{00000000-0005-0000-0000-000003D00000}"/>
    <cellStyle name="Normal 87 3" xfId="53250" xr:uid="{00000000-0005-0000-0000-000004D00000}"/>
    <cellStyle name="Normal 87 4" xfId="53251" xr:uid="{00000000-0005-0000-0000-000005D00000}"/>
    <cellStyle name="Normal 87_Essbase BS Tax Accounts EOY" xfId="53252" xr:uid="{00000000-0005-0000-0000-000006D00000}"/>
    <cellStyle name="Normal 88" xfId="304" xr:uid="{00000000-0005-0000-0000-000007D00000}"/>
    <cellStyle name="Normal 88 2" xfId="53253" xr:uid="{00000000-0005-0000-0000-000008D00000}"/>
    <cellStyle name="Normal 88 2 2" xfId="53254" xr:uid="{00000000-0005-0000-0000-000009D00000}"/>
    <cellStyle name="Normal 88 2_Essbase BS Tax Accounts EOY" xfId="53255" xr:uid="{00000000-0005-0000-0000-00000AD00000}"/>
    <cellStyle name="Normal 88 3" xfId="53256" xr:uid="{00000000-0005-0000-0000-00000BD00000}"/>
    <cellStyle name="Normal 88 4" xfId="53257" xr:uid="{00000000-0005-0000-0000-00000CD00000}"/>
    <cellStyle name="Normal 88_Essbase BS Tax Accounts EOY" xfId="53258" xr:uid="{00000000-0005-0000-0000-00000DD00000}"/>
    <cellStyle name="Normal 89" xfId="305" xr:uid="{00000000-0005-0000-0000-00000ED00000}"/>
    <cellStyle name="Normal 89 2" xfId="53259" xr:uid="{00000000-0005-0000-0000-00000FD00000}"/>
    <cellStyle name="Normal 89 2 2" xfId="53260" xr:uid="{00000000-0005-0000-0000-000010D00000}"/>
    <cellStyle name="Normal 89 2_Essbase BS Tax Accounts EOY" xfId="53261" xr:uid="{00000000-0005-0000-0000-000011D00000}"/>
    <cellStyle name="Normal 89 3" xfId="53262" xr:uid="{00000000-0005-0000-0000-000012D00000}"/>
    <cellStyle name="Normal 89 4" xfId="53263" xr:uid="{00000000-0005-0000-0000-000013D00000}"/>
    <cellStyle name="Normal 89_Essbase BS Tax Accounts EOY" xfId="53264" xr:uid="{00000000-0005-0000-0000-000014D00000}"/>
    <cellStyle name="Normal 9" xfId="90" xr:uid="{00000000-0005-0000-0000-000015D00000}"/>
    <cellStyle name="Normal 9 10" xfId="53265" xr:uid="{00000000-0005-0000-0000-000016D00000}"/>
    <cellStyle name="Normal 9 11" xfId="53266" xr:uid="{00000000-0005-0000-0000-000017D00000}"/>
    <cellStyle name="Normal 9 12" xfId="53267" xr:uid="{00000000-0005-0000-0000-000018D00000}"/>
    <cellStyle name="Normal 9 13" xfId="53268" xr:uid="{00000000-0005-0000-0000-000019D00000}"/>
    <cellStyle name="Normal 9 2" xfId="53269" xr:uid="{00000000-0005-0000-0000-00001AD00000}"/>
    <cellStyle name="Normal 9 2 2" xfId="53270" xr:uid="{00000000-0005-0000-0000-00001BD00000}"/>
    <cellStyle name="Normal 9 2 2 2" xfId="53271" xr:uid="{00000000-0005-0000-0000-00001CD00000}"/>
    <cellStyle name="Normal 9 2 2 2 2" xfId="53272" xr:uid="{00000000-0005-0000-0000-00001DD00000}"/>
    <cellStyle name="Normal 9 2 2 2 2 2" xfId="53273" xr:uid="{00000000-0005-0000-0000-00001ED00000}"/>
    <cellStyle name="Normal 9 2 2 2 2_Essbase BS Tax Accounts EOY" xfId="53274" xr:uid="{00000000-0005-0000-0000-00001FD00000}"/>
    <cellStyle name="Normal 9 2 2 2 3" xfId="53275" xr:uid="{00000000-0005-0000-0000-000020D00000}"/>
    <cellStyle name="Normal 9 2 2 2_Essbase BS Tax Accounts EOY" xfId="53276" xr:uid="{00000000-0005-0000-0000-000021D00000}"/>
    <cellStyle name="Normal 9 2 2 3" xfId="53277" xr:uid="{00000000-0005-0000-0000-000022D00000}"/>
    <cellStyle name="Normal 9 2 2 3 2" xfId="53278" xr:uid="{00000000-0005-0000-0000-000023D00000}"/>
    <cellStyle name="Normal 9 2 2 3_Essbase BS Tax Accounts EOY" xfId="53279" xr:uid="{00000000-0005-0000-0000-000024D00000}"/>
    <cellStyle name="Normal 9 2 2 4" xfId="53280" xr:uid="{00000000-0005-0000-0000-000025D00000}"/>
    <cellStyle name="Normal 9 2 2 5" xfId="53281" xr:uid="{00000000-0005-0000-0000-000026D00000}"/>
    <cellStyle name="Normal 9 2 2 6" xfId="53282" xr:uid="{00000000-0005-0000-0000-000027D00000}"/>
    <cellStyle name="Normal 9 2 2 7" xfId="53283" xr:uid="{00000000-0005-0000-0000-000028D00000}"/>
    <cellStyle name="Normal 9 2 2 8" xfId="53284" xr:uid="{00000000-0005-0000-0000-000029D00000}"/>
    <cellStyle name="Normal 9 2 3" xfId="53285" xr:uid="{00000000-0005-0000-0000-00002AD00000}"/>
    <cellStyle name="Normal 9 2 3 2" xfId="53286" xr:uid="{00000000-0005-0000-0000-00002BD00000}"/>
    <cellStyle name="Normal 9 2 3 2 2" xfId="53287" xr:uid="{00000000-0005-0000-0000-00002CD00000}"/>
    <cellStyle name="Normal 9 2 3 2_Essbase BS Tax Accounts EOY" xfId="53288" xr:uid="{00000000-0005-0000-0000-00002DD00000}"/>
    <cellStyle name="Normal 9 2 3 3" xfId="53289" xr:uid="{00000000-0005-0000-0000-00002ED00000}"/>
    <cellStyle name="Normal 9 2 3_Essbase BS Tax Accounts EOY" xfId="53290" xr:uid="{00000000-0005-0000-0000-00002FD00000}"/>
    <cellStyle name="Normal 9 2 4" xfId="53291" xr:uid="{00000000-0005-0000-0000-000030D00000}"/>
    <cellStyle name="Normal 9 2 4 2" xfId="53292" xr:uid="{00000000-0005-0000-0000-000031D00000}"/>
    <cellStyle name="Normal 9 2 4 3" xfId="53293" xr:uid="{00000000-0005-0000-0000-000032D00000}"/>
    <cellStyle name="Normal 9 2 4_Essbase BS Tax Accounts EOY" xfId="53294" xr:uid="{00000000-0005-0000-0000-000033D00000}"/>
    <cellStyle name="Normal 9 2 5" xfId="53295" xr:uid="{00000000-0005-0000-0000-000034D00000}"/>
    <cellStyle name="Normal 9 2 6" xfId="53296" xr:uid="{00000000-0005-0000-0000-000035D00000}"/>
    <cellStyle name="Normal 9 2_Basis Detail" xfId="53297" xr:uid="{00000000-0005-0000-0000-000036D00000}"/>
    <cellStyle name="Normal 9 3" xfId="53298" xr:uid="{00000000-0005-0000-0000-000037D00000}"/>
    <cellStyle name="Normal 9 3 2" xfId="53299" xr:uid="{00000000-0005-0000-0000-000038D00000}"/>
    <cellStyle name="Normal 9 3 2 2" xfId="53300" xr:uid="{00000000-0005-0000-0000-000039D00000}"/>
    <cellStyle name="Normal 9 3 2_Essbase BS Tax Accounts EOY" xfId="53301" xr:uid="{00000000-0005-0000-0000-00003AD00000}"/>
    <cellStyle name="Normal 9 3 3" xfId="53302" xr:uid="{00000000-0005-0000-0000-00003BD00000}"/>
    <cellStyle name="Normal 9 3 3 2" xfId="53303" xr:uid="{00000000-0005-0000-0000-00003CD00000}"/>
    <cellStyle name="Normal 9 3 3 2 2" xfId="53304" xr:uid="{00000000-0005-0000-0000-00003DD00000}"/>
    <cellStyle name="Normal 9 3 3 2_Essbase BS Tax Accounts EOY" xfId="53305" xr:uid="{00000000-0005-0000-0000-00003ED00000}"/>
    <cellStyle name="Normal 9 3 3 3" xfId="53306" xr:uid="{00000000-0005-0000-0000-00003FD00000}"/>
    <cellStyle name="Normal 9 3 3_Essbase BS Tax Accounts EOY" xfId="53307" xr:uid="{00000000-0005-0000-0000-000040D00000}"/>
    <cellStyle name="Normal 9 3 4" xfId="53308" xr:uid="{00000000-0005-0000-0000-000041D00000}"/>
    <cellStyle name="Normal 9 3 5" xfId="53309" xr:uid="{00000000-0005-0000-0000-000042D00000}"/>
    <cellStyle name="Normal 9 3 6" xfId="53310" xr:uid="{00000000-0005-0000-0000-000043D00000}"/>
    <cellStyle name="Normal 9 3 7" xfId="53311" xr:uid="{00000000-0005-0000-0000-000044D00000}"/>
    <cellStyle name="Normal 9 3_Essbase BS Tax Accounts EOY" xfId="53312" xr:uid="{00000000-0005-0000-0000-000045D00000}"/>
    <cellStyle name="Normal 9 4" xfId="53313" xr:uid="{00000000-0005-0000-0000-000046D00000}"/>
    <cellStyle name="Normal 9 4 2" xfId="53314" xr:uid="{00000000-0005-0000-0000-000047D00000}"/>
    <cellStyle name="Normal 9 4 2 2" xfId="53315" xr:uid="{00000000-0005-0000-0000-000048D00000}"/>
    <cellStyle name="Normal 9 4 2 2 2" xfId="53316" xr:uid="{00000000-0005-0000-0000-000049D00000}"/>
    <cellStyle name="Normal 9 4 2 2 3" xfId="53317" xr:uid="{00000000-0005-0000-0000-00004AD00000}"/>
    <cellStyle name="Normal 9 4 2 2_Essbase BS Tax Accounts EOY" xfId="53318" xr:uid="{00000000-0005-0000-0000-00004BD00000}"/>
    <cellStyle name="Normal 9 4 2 3" xfId="53319" xr:uid="{00000000-0005-0000-0000-00004CD00000}"/>
    <cellStyle name="Normal 9 4 2_Essbase BS Tax Accounts EOY" xfId="53320" xr:uid="{00000000-0005-0000-0000-00004DD00000}"/>
    <cellStyle name="Normal 9 4 3" xfId="53321" xr:uid="{00000000-0005-0000-0000-00004ED00000}"/>
    <cellStyle name="Normal 9 4 3 2" xfId="53322" xr:uid="{00000000-0005-0000-0000-00004FD00000}"/>
    <cellStyle name="Normal 9 4 3_Essbase BS Tax Accounts EOY" xfId="53323" xr:uid="{00000000-0005-0000-0000-000050D00000}"/>
    <cellStyle name="Normal 9 4 4" xfId="53324" xr:uid="{00000000-0005-0000-0000-000051D00000}"/>
    <cellStyle name="Normal 9 4 5" xfId="53325" xr:uid="{00000000-0005-0000-0000-000052D00000}"/>
    <cellStyle name="Normal 9 4 6" xfId="53326" xr:uid="{00000000-0005-0000-0000-000053D00000}"/>
    <cellStyle name="Normal 9 4_Basis Detail" xfId="53327" xr:uid="{00000000-0005-0000-0000-000054D00000}"/>
    <cellStyle name="Normal 9 5" xfId="53328" xr:uid="{00000000-0005-0000-0000-000055D00000}"/>
    <cellStyle name="Normal 9 5 2" xfId="53329" xr:uid="{00000000-0005-0000-0000-000056D00000}"/>
    <cellStyle name="Normal 9 5 2 2" xfId="53330" xr:uid="{00000000-0005-0000-0000-000057D00000}"/>
    <cellStyle name="Normal 9 5 2 2 2" xfId="53331" xr:uid="{00000000-0005-0000-0000-000058D00000}"/>
    <cellStyle name="Normal 9 5 2 2_Essbase BS Tax Accounts EOY" xfId="53332" xr:uid="{00000000-0005-0000-0000-000059D00000}"/>
    <cellStyle name="Normal 9 5 2 3" xfId="53333" xr:uid="{00000000-0005-0000-0000-00005AD00000}"/>
    <cellStyle name="Normal 9 5 2_Essbase BS Tax Accounts EOY" xfId="53334" xr:uid="{00000000-0005-0000-0000-00005BD00000}"/>
    <cellStyle name="Normal 9 5 3" xfId="53335" xr:uid="{00000000-0005-0000-0000-00005CD00000}"/>
    <cellStyle name="Normal 9 5 3 2" xfId="53336" xr:uid="{00000000-0005-0000-0000-00005DD00000}"/>
    <cellStyle name="Normal 9 5 3_Essbase BS Tax Accounts EOY" xfId="53337" xr:uid="{00000000-0005-0000-0000-00005ED00000}"/>
    <cellStyle name="Normal 9 5 4" xfId="53338" xr:uid="{00000000-0005-0000-0000-00005FD00000}"/>
    <cellStyle name="Normal 9 5 5" xfId="53339" xr:uid="{00000000-0005-0000-0000-000060D00000}"/>
    <cellStyle name="Normal 9 5 6" xfId="53340" xr:uid="{00000000-0005-0000-0000-000061D00000}"/>
    <cellStyle name="Normal 9 5 7" xfId="53341" xr:uid="{00000000-0005-0000-0000-000062D00000}"/>
    <cellStyle name="Normal 9 6" xfId="53342" xr:uid="{00000000-0005-0000-0000-000063D00000}"/>
    <cellStyle name="Normal 9 6 2" xfId="53343" xr:uid="{00000000-0005-0000-0000-000064D00000}"/>
    <cellStyle name="Normal 9 6 2 2" xfId="53344" xr:uid="{00000000-0005-0000-0000-000065D00000}"/>
    <cellStyle name="Normal 9 6 2_Essbase BS Tax Accounts EOY" xfId="53345" xr:uid="{00000000-0005-0000-0000-000066D00000}"/>
    <cellStyle name="Normal 9 6 3" xfId="53346" xr:uid="{00000000-0005-0000-0000-000067D00000}"/>
    <cellStyle name="Normal 9 6_Essbase BS Tax Accounts EOY" xfId="53347" xr:uid="{00000000-0005-0000-0000-000068D00000}"/>
    <cellStyle name="Normal 9 7" xfId="53348" xr:uid="{00000000-0005-0000-0000-000069D00000}"/>
    <cellStyle name="Normal 9 7 2" xfId="53349" xr:uid="{00000000-0005-0000-0000-00006AD00000}"/>
    <cellStyle name="Normal 9 7_Essbase BS Tax Accounts EOY" xfId="53350" xr:uid="{00000000-0005-0000-0000-00006BD00000}"/>
    <cellStyle name="Normal 9 8" xfId="53351" xr:uid="{00000000-0005-0000-0000-00006CD00000}"/>
    <cellStyle name="Normal 9 8 2" xfId="53352" xr:uid="{00000000-0005-0000-0000-00006DD00000}"/>
    <cellStyle name="Normal 9 8 3" xfId="53353" xr:uid="{00000000-0005-0000-0000-00006ED00000}"/>
    <cellStyle name="Normal 9 8_Essbase BS Tax Accounts EOY" xfId="53354" xr:uid="{00000000-0005-0000-0000-00006FD00000}"/>
    <cellStyle name="Normal 9 9" xfId="53355" xr:uid="{00000000-0005-0000-0000-000070D00000}"/>
    <cellStyle name="Normal 9 9 2" xfId="53356" xr:uid="{00000000-0005-0000-0000-000071D00000}"/>
    <cellStyle name="Normal 9 9 3" xfId="53357" xr:uid="{00000000-0005-0000-0000-000072D00000}"/>
    <cellStyle name="Normal 9 9_Essbase BS Tax Accounts EOY" xfId="53358" xr:uid="{00000000-0005-0000-0000-000073D00000}"/>
    <cellStyle name="Normal 9_Basis Detail" xfId="53359" xr:uid="{00000000-0005-0000-0000-000074D00000}"/>
    <cellStyle name="Normal 90" xfId="306" xr:uid="{00000000-0005-0000-0000-000075D00000}"/>
    <cellStyle name="Normal 90 2" xfId="53360" xr:uid="{00000000-0005-0000-0000-000076D00000}"/>
    <cellStyle name="Normal 90 2 2" xfId="53361" xr:uid="{00000000-0005-0000-0000-000077D00000}"/>
    <cellStyle name="Normal 90 2_Essbase BS Tax Accounts EOY" xfId="53362" xr:uid="{00000000-0005-0000-0000-000078D00000}"/>
    <cellStyle name="Normal 90 3" xfId="53363" xr:uid="{00000000-0005-0000-0000-000079D00000}"/>
    <cellStyle name="Normal 90_Essbase BS Tax Accounts EOY" xfId="53364" xr:uid="{00000000-0005-0000-0000-00007AD00000}"/>
    <cellStyle name="Normal 91" xfId="307" xr:uid="{00000000-0005-0000-0000-00007BD00000}"/>
    <cellStyle name="Normal 91 2" xfId="53365" xr:uid="{00000000-0005-0000-0000-00007CD00000}"/>
    <cellStyle name="Normal 91 2 2" xfId="53366" xr:uid="{00000000-0005-0000-0000-00007DD00000}"/>
    <cellStyle name="Normal 91 2 3" xfId="53367" xr:uid="{00000000-0005-0000-0000-00007ED00000}"/>
    <cellStyle name="Normal 91 2 4" xfId="53368" xr:uid="{00000000-0005-0000-0000-00007FD00000}"/>
    <cellStyle name="Normal 91 2_Essbase BS Tax Accounts EOY" xfId="53369" xr:uid="{00000000-0005-0000-0000-000080D00000}"/>
    <cellStyle name="Normal 91 3" xfId="53370" xr:uid="{00000000-0005-0000-0000-000081D00000}"/>
    <cellStyle name="Normal 91 4" xfId="53371" xr:uid="{00000000-0005-0000-0000-000082D00000}"/>
    <cellStyle name="Normal 91 5" xfId="53372" xr:uid="{00000000-0005-0000-0000-000083D00000}"/>
    <cellStyle name="Normal 91_Essbase BS Tax Accounts EOY" xfId="53373" xr:uid="{00000000-0005-0000-0000-000084D00000}"/>
    <cellStyle name="Normal 92" xfId="308" xr:uid="{00000000-0005-0000-0000-000085D00000}"/>
    <cellStyle name="Normal 92 2" xfId="53374" xr:uid="{00000000-0005-0000-0000-000086D00000}"/>
    <cellStyle name="Normal 92 2 2" xfId="53375" xr:uid="{00000000-0005-0000-0000-000087D00000}"/>
    <cellStyle name="Normal 92 2 3" xfId="53376" xr:uid="{00000000-0005-0000-0000-000088D00000}"/>
    <cellStyle name="Normal 92 2 4" xfId="53377" xr:uid="{00000000-0005-0000-0000-000089D00000}"/>
    <cellStyle name="Normal 92 2_Essbase BS Tax Accounts EOY" xfId="53378" xr:uid="{00000000-0005-0000-0000-00008AD00000}"/>
    <cellStyle name="Normal 92 3" xfId="53379" xr:uid="{00000000-0005-0000-0000-00008BD00000}"/>
    <cellStyle name="Normal 92 4" xfId="53380" xr:uid="{00000000-0005-0000-0000-00008CD00000}"/>
    <cellStyle name="Normal 92 5" xfId="53381" xr:uid="{00000000-0005-0000-0000-00008DD00000}"/>
    <cellStyle name="Normal 92_Essbase BS Tax Accounts EOY" xfId="53382" xr:uid="{00000000-0005-0000-0000-00008ED00000}"/>
    <cellStyle name="Normal 93" xfId="309" xr:uid="{00000000-0005-0000-0000-00008FD00000}"/>
    <cellStyle name="Normal 93 2" xfId="53383" xr:uid="{00000000-0005-0000-0000-000090D00000}"/>
    <cellStyle name="Normal 93 2 2" xfId="53384" xr:uid="{00000000-0005-0000-0000-000091D00000}"/>
    <cellStyle name="Normal 93 2 3" xfId="53385" xr:uid="{00000000-0005-0000-0000-000092D00000}"/>
    <cellStyle name="Normal 93 2 4" xfId="53386" xr:uid="{00000000-0005-0000-0000-000093D00000}"/>
    <cellStyle name="Normal 93 2_Essbase BS Tax Accounts EOY" xfId="53387" xr:uid="{00000000-0005-0000-0000-000094D00000}"/>
    <cellStyle name="Normal 93 3" xfId="53388" xr:uid="{00000000-0005-0000-0000-000095D00000}"/>
    <cellStyle name="Normal 93 4" xfId="53389" xr:uid="{00000000-0005-0000-0000-000096D00000}"/>
    <cellStyle name="Normal 93 5" xfId="53390" xr:uid="{00000000-0005-0000-0000-000097D00000}"/>
    <cellStyle name="Normal 93_Essbase BS Tax Accounts EOY" xfId="53391" xr:uid="{00000000-0005-0000-0000-000098D00000}"/>
    <cellStyle name="Normal 94" xfId="310" xr:uid="{00000000-0005-0000-0000-000099D00000}"/>
    <cellStyle name="Normal 94 2" xfId="53392" xr:uid="{00000000-0005-0000-0000-00009AD00000}"/>
    <cellStyle name="Normal 94 2 2" xfId="53393" xr:uid="{00000000-0005-0000-0000-00009BD00000}"/>
    <cellStyle name="Normal 94 2 3" xfId="53394" xr:uid="{00000000-0005-0000-0000-00009CD00000}"/>
    <cellStyle name="Normal 94 2 4" xfId="53395" xr:uid="{00000000-0005-0000-0000-00009DD00000}"/>
    <cellStyle name="Normal 94 2_Essbase BS Tax Accounts EOY" xfId="53396" xr:uid="{00000000-0005-0000-0000-00009ED00000}"/>
    <cellStyle name="Normal 94 3" xfId="53397" xr:uid="{00000000-0005-0000-0000-00009FD00000}"/>
    <cellStyle name="Normal 94 4" xfId="53398" xr:uid="{00000000-0005-0000-0000-0000A0D00000}"/>
    <cellStyle name="Normal 94 5" xfId="53399" xr:uid="{00000000-0005-0000-0000-0000A1D00000}"/>
    <cellStyle name="Normal 94_Essbase BS Tax Accounts EOY" xfId="53400" xr:uid="{00000000-0005-0000-0000-0000A2D00000}"/>
    <cellStyle name="Normal 95" xfId="311" xr:uid="{00000000-0005-0000-0000-0000A3D00000}"/>
    <cellStyle name="Normal 95 2" xfId="53401" xr:uid="{00000000-0005-0000-0000-0000A4D00000}"/>
    <cellStyle name="Normal 95 2 2" xfId="53402" xr:uid="{00000000-0005-0000-0000-0000A5D00000}"/>
    <cellStyle name="Normal 95 2 3" xfId="53403" xr:uid="{00000000-0005-0000-0000-0000A6D00000}"/>
    <cellStyle name="Normal 95 2 4" xfId="53404" xr:uid="{00000000-0005-0000-0000-0000A7D00000}"/>
    <cellStyle name="Normal 95 2_Essbase BS Tax Accounts EOY" xfId="53405" xr:uid="{00000000-0005-0000-0000-0000A8D00000}"/>
    <cellStyle name="Normal 95 3" xfId="53406" xr:uid="{00000000-0005-0000-0000-0000A9D00000}"/>
    <cellStyle name="Normal 95 4" xfId="53407" xr:uid="{00000000-0005-0000-0000-0000AAD00000}"/>
    <cellStyle name="Normal 95 5" xfId="53408" xr:uid="{00000000-0005-0000-0000-0000ABD00000}"/>
    <cellStyle name="Normal 95_Essbase BS Tax Accounts EOY" xfId="53409" xr:uid="{00000000-0005-0000-0000-0000ACD00000}"/>
    <cellStyle name="Normal 96" xfId="312" xr:uid="{00000000-0005-0000-0000-0000ADD00000}"/>
    <cellStyle name="Normal 96 2" xfId="53410" xr:uid="{00000000-0005-0000-0000-0000AED00000}"/>
    <cellStyle name="Normal 96 2 2" xfId="53411" xr:uid="{00000000-0005-0000-0000-0000AFD00000}"/>
    <cellStyle name="Normal 96 2 3" xfId="53412" xr:uid="{00000000-0005-0000-0000-0000B0D00000}"/>
    <cellStyle name="Normal 96 2 4" xfId="53413" xr:uid="{00000000-0005-0000-0000-0000B1D00000}"/>
    <cellStyle name="Normal 96 2_Essbase BS Tax Accounts EOY" xfId="53414" xr:uid="{00000000-0005-0000-0000-0000B2D00000}"/>
    <cellStyle name="Normal 96 3" xfId="53415" xr:uid="{00000000-0005-0000-0000-0000B3D00000}"/>
    <cellStyle name="Normal 96 4" xfId="53416" xr:uid="{00000000-0005-0000-0000-0000B4D00000}"/>
    <cellStyle name="Normal 96 5" xfId="53417" xr:uid="{00000000-0005-0000-0000-0000B5D00000}"/>
    <cellStyle name="Normal 96_Essbase BS Tax Accounts EOY" xfId="53418" xr:uid="{00000000-0005-0000-0000-0000B6D00000}"/>
    <cellStyle name="Normal 97" xfId="313" xr:uid="{00000000-0005-0000-0000-0000B7D00000}"/>
    <cellStyle name="Normal 97 2" xfId="53419" xr:uid="{00000000-0005-0000-0000-0000B8D00000}"/>
    <cellStyle name="Normal 97_Essbase BS Tax Accounts EOY" xfId="53420" xr:uid="{00000000-0005-0000-0000-0000B9D00000}"/>
    <cellStyle name="Normal 98" xfId="314" xr:uid="{00000000-0005-0000-0000-0000BAD00000}"/>
    <cellStyle name="Normal 98 2" xfId="53421" xr:uid="{00000000-0005-0000-0000-0000BBD00000}"/>
    <cellStyle name="Normal 98_Essbase BS Tax Accounts EOY" xfId="53422" xr:uid="{00000000-0005-0000-0000-0000BCD00000}"/>
    <cellStyle name="Normal 99" xfId="315" xr:uid="{00000000-0005-0000-0000-0000BDD00000}"/>
    <cellStyle name="Normal 99 2" xfId="53423" xr:uid="{00000000-0005-0000-0000-0000BED00000}"/>
    <cellStyle name="Normal 99_Essbase BS Tax Accounts EOY" xfId="53424" xr:uid="{00000000-0005-0000-0000-0000BFD00000}"/>
    <cellStyle name="Normal_2017 Project Details 2" xfId="58832" xr:uid="{00000000-0005-0000-0000-0000C0D00000}"/>
    <cellStyle name="Normal_FY 2008 Margin Model CO" xfId="91" xr:uid="{00000000-0005-0000-0000-0000C1D00000}"/>
    <cellStyle name="Normal_Kentucky - CCS98 as filed" xfId="92" xr:uid="{00000000-0005-0000-0000-0000C2D00000}"/>
    <cellStyle name="Normal_Sheet7" xfId="58805" xr:uid="{00000000-0005-0000-0000-0000C3D00000}"/>
    <cellStyle name="Note" xfId="93" builtinId="10" customBuiltin="1"/>
    <cellStyle name="Note 10" xfId="53425" xr:uid="{00000000-0005-0000-0000-0000C5D00000}"/>
    <cellStyle name="Note 10 10" xfId="53426" xr:uid="{00000000-0005-0000-0000-0000C6D00000}"/>
    <cellStyle name="Note 10 2" xfId="53427" xr:uid="{00000000-0005-0000-0000-0000C7D00000}"/>
    <cellStyle name="Note 10 2 2" xfId="53428" xr:uid="{00000000-0005-0000-0000-0000C8D00000}"/>
    <cellStyle name="Note 10 2 2 2" xfId="53429" xr:uid="{00000000-0005-0000-0000-0000C9D00000}"/>
    <cellStyle name="Note 10 2 2 2 2" xfId="53430" xr:uid="{00000000-0005-0000-0000-0000CAD00000}"/>
    <cellStyle name="Note 10 2 2 2 3" xfId="53431" xr:uid="{00000000-0005-0000-0000-0000CBD00000}"/>
    <cellStyle name="Note 10 2 2 2_Essbase BS Tax Accounts EOY" xfId="53432" xr:uid="{00000000-0005-0000-0000-0000CCD00000}"/>
    <cellStyle name="Note 10 2 2 3" xfId="53433" xr:uid="{00000000-0005-0000-0000-0000CDD00000}"/>
    <cellStyle name="Note 10 2 2_Essbase BS Tax Accounts EOY" xfId="53434" xr:uid="{00000000-0005-0000-0000-0000CED00000}"/>
    <cellStyle name="Note 10 2 3" xfId="53435" xr:uid="{00000000-0005-0000-0000-0000CFD00000}"/>
    <cellStyle name="Note 10 2 3 2" xfId="53436" xr:uid="{00000000-0005-0000-0000-0000D0D00000}"/>
    <cellStyle name="Note 10 2 3 3" xfId="53437" xr:uid="{00000000-0005-0000-0000-0000D1D00000}"/>
    <cellStyle name="Note 10 2 3_Essbase BS Tax Accounts EOY" xfId="53438" xr:uid="{00000000-0005-0000-0000-0000D2D00000}"/>
    <cellStyle name="Note 10 2 4" xfId="53439" xr:uid="{00000000-0005-0000-0000-0000D3D00000}"/>
    <cellStyle name="Note 10 2_Essbase BS Tax Accounts EOY" xfId="53440" xr:uid="{00000000-0005-0000-0000-0000D4D00000}"/>
    <cellStyle name="Note 10 3" xfId="53441" xr:uid="{00000000-0005-0000-0000-0000D5D00000}"/>
    <cellStyle name="Note 10 3 2" xfId="53442" xr:uid="{00000000-0005-0000-0000-0000D6D00000}"/>
    <cellStyle name="Note 10 3 2 2" xfId="53443" xr:uid="{00000000-0005-0000-0000-0000D7D00000}"/>
    <cellStyle name="Note 10 3 2 2 2" xfId="53444" xr:uid="{00000000-0005-0000-0000-0000D8D00000}"/>
    <cellStyle name="Note 10 3 2 2 3" xfId="53445" xr:uid="{00000000-0005-0000-0000-0000D9D00000}"/>
    <cellStyle name="Note 10 3 2 2_Essbase BS Tax Accounts EOY" xfId="53446" xr:uid="{00000000-0005-0000-0000-0000DAD00000}"/>
    <cellStyle name="Note 10 3 2 3" xfId="53447" xr:uid="{00000000-0005-0000-0000-0000DBD00000}"/>
    <cellStyle name="Note 10 3 2_Essbase BS Tax Accounts EOY" xfId="53448" xr:uid="{00000000-0005-0000-0000-0000DCD00000}"/>
    <cellStyle name="Note 10 3 3" xfId="53449" xr:uid="{00000000-0005-0000-0000-0000DDD00000}"/>
    <cellStyle name="Note 10 3 3 2" xfId="53450" xr:uid="{00000000-0005-0000-0000-0000DED00000}"/>
    <cellStyle name="Note 10 3 3 3" xfId="53451" xr:uid="{00000000-0005-0000-0000-0000DFD00000}"/>
    <cellStyle name="Note 10 3 3_Essbase BS Tax Accounts EOY" xfId="53452" xr:uid="{00000000-0005-0000-0000-0000E0D00000}"/>
    <cellStyle name="Note 10 3 4" xfId="53453" xr:uid="{00000000-0005-0000-0000-0000E1D00000}"/>
    <cellStyle name="Note 10 3 4 2" xfId="53454" xr:uid="{00000000-0005-0000-0000-0000E2D00000}"/>
    <cellStyle name="Note 10 3 4 3" xfId="53455" xr:uid="{00000000-0005-0000-0000-0000E3D00000}"/>
    <cellStyle name="Note 10 3 4_Essbase BS Tax Accounts EOY" xfId="53456" xr:uid="{00000000-0005-0000-0000-0000E4D00000}"/>
    <cellStyle name="Note 10 3 5" xfId="53457" xr:uid="{00000000-0005-0000-0000-0000E5D00000}"/>
    <cellStyle name="Note 10 3 6" xfId="53458" xr:uid="{00000000-0005-0000-0000-0000E6D00000}"/>
    <cellStyle name="Note 10 3_Essbase BS Tax Accounts EOY" xfId="53459" xr:uid="{00000000-0005-0000-0000-0000E7D00000}"/>
    <cellStyle name="Note 10 4" xfId="53460" xr:uid="{00000000-0005-0000-0000-0000E8D00000}"/>
    <cellStyle name="Note 10 4 2" xfId="53461" xr:uid="{00000000-0005-0000-0000-0000E9D00000}"/>
    <cellStyle name="Note 10 4 2 2" xfId="53462" xr:uid="{00000000-0005-0000-0000-0000EAD00000}"/>
    <cellStyle name="Note 10 4 2 3" xfId="53463" xr:uid="{00000000-0005-0000-0000-0000EBD00000}"/>
    <cellStyle name="Note 10 4 2_Essbase BS Tax Accounts EOY" xfId="53464" xr:uid="{00000000-0005-0000-0000-0000ECD00000}"/>
    <cellStyle name="Note 10 4 3" xfId="53465" xr:uid="{00000000-0005-0000-0000-0000EDD00000}"/>
    <cellStyle name="Note 10 4 4" xfId="53466" xr:uid="{00000000-0005-0000-0000-0000EED00000}"/>
    <cellStyle name="Note 10 4_Essbase BS Tax Accounts EOY" xfId="53467" xr:uid="{00000000-0005-0000-0000-0000EFD00000}"/>
    <cellStyle name="Note 10 5" xfId="53468" xr:uid="{00000000-0005-0000-0000-0000F0D00000}"/>
    <cellStyle name="Note 10 5 2" xfId="53469" xr:uid="{00000000-0005-0000-0000-0000F1D00000}"/>
    <cellStyle name="Note 10 5 3" xfId="53470" xr:uid="{00000000-0005-0000-0000-0000F2D00000}"/>
    <cellStyle name="Note 10 5_Essbase BS Tax Accounts EOY" xfId="53471" xr:uid="{00000000-0005-0000-0000-0000F3D00000}"/>
    <cellStyle name="Note 10 6" xfId="53472" xr:uid="{00000000-0005-0000-0000-0000F4D00000}"/>
    <cellStyle name="Note 10 6 2" xfId="53473" xr:uid="{00000000-0005-0000-0000-0000F5D00000}"/>
    <cellStyle name="Note 10 6 3" xfId="53474" xr:uid="{00000000-0005-0000-0000-0000F6D00000}"/>
    <cellStyle name="Note 10 6 4" xfId="53475" xr:uid="{00000000-0005-0000-0000-0000F7D00000}"/>
    <cellStyle name="Note 10 6_Essbase BS Tax Accounts EOY" xfId="53476" xr:uid="{00000000-0005-0000-0000-0000F8D00000}"/>
    <cellStyle name="Note 10 7" xfId="53477" xr:uid="{00000000-0005-0000-0000-0000F9D00000}"/>
    <cellStyle name="Note 10 7 2" xfId="53478" xr:uid="{00000000-0005-0000-0000-0000FAD00000}"/>
    <cellStyle name="Note 10 7 3" xfId="53479" xr:uid="{00000000-0005-0000-0000-0000FBD00000}"/>
    <cellStyle name="Note 10 7 4" xfId="53480" xr:uid="{00000000-0005-0000-0000-0000FCD00000}"/>
    <cellStyle name="Note 10 7_Essbase BS Tax Accounts EOY" xfId="53481" xr:uid="{00000000-0005-0000-0000-0000FDD00000}"/>
    <cellStyle name="Note 10 8" xfId="53482" xr:uid="{00000000-0005-0000-0000-0000FED00000}"/>
    <cellStyle name="Note 10 9" xfId="53483" xr:uid="{00000000-0005-0000-0000-0000FFD00000}"/>
    <cellStyle name="Note 10_Essbase BS Tax Accounts EOY" xfId="53484" xr:uid="{00000000-0005-0000-0000-000000D10000}"/>
    <cellStyle name="Note 11" xfId="53485" xr:uid="{00000000-0005-0000-0000-000001D10000}"/>
    <cellStyle name="Note 11 10" xfId="53486" xr:uid="{00000000-0005-0000-0000-000002D10000}"/>
    <cellStyle name="Note 11 2" xfId="53487" xr:uid="{00000000-0005-0000-0000-000003D10000}"/>
    <cellStyle name="Note 11 2 2" xfId="53488" xr:uid="{00000000-0005-0000-0000-000004D10000}"/>
    <cellStyle name="Note 11 2 2 2" xfId="53489" xr:uid="{00000000-0005-0000-0000-000005D10000}"/>
    <cellStyle name="Note 11 2 2 2 2" xfId="53490" xr:uid="{00000000-0005-0000-0000-000006D10000}"/>
    <cellStyle name="Note 11 2 2 2 3" xfId="53491" xr:uid="{00000000-0005-0000-0000-000007D10000}"/>
    <cellStyle name="Note 11 2 2 2_Essbase BS Tax Accounts EOY" xfId="53492" xr:uid="{00000000-0005-0000-0000-000008D10000}"/>
    <cellStyle name="Note 11 2 2 3" xfId="53493" xr:uid="{00000000-0005-0000-0000-000009D10000}"/>
    <cellStyle name="Note 11 2 2_Essbase BS Tax Accounts EOY" xfId="53494" xr:uid="{00000000-0005-0000-0000-00000AD10000}"/>
    <cellStyle name="Note 11 2 3" xfId="53495" xr:uid="{00000000-0005-0000-0000-00000BD10000}"/>
    <cellStyle name="Note 11 2 3 2" xfId="53496" xr:uid="{00000000-0005-0000-0000-00000CD10000}"/>
    <cellStyle name="Note 11 2 3 3" xfId="53497" xr:uid="{00000000-0005-0000-0000-00000DD10000}"/>
    <cellStyle name="Note 11 2 3_Essbase BS Tax Accounts EOY" xfId="53498" xr:uid="{00000000-0005-0000-0000-00000ED10000}"/>
    <cellStyle name="Note 11 2 4" xfId="53499" xr:uid="{00000000-0005-0000-0000-00000FD10000}"/>
    <cellStyle name="Note 11 2_Essbase BS Tax Accounts EOY" xfId="53500" xr:uid="{00000000-0005-0000-0000-000010D10000}"/>
    <cellStyle name="Note 11 3" xfId="53501" xr:uid="{00000000-0005-0000-0000-000011D10000}"/>
    <cellStyle name="Note 11 3 2" xfId="53502" xr:uid="{00000000-0005-0000-0000-000012D10000}"/>
    <cellStyle name="Note 11 3 2 2" xfId="53503" xr:uid="{00000000-0005-0000-0000-000013D10000}"/>
    <cellStyle name="Note 11 3 2 2 2" xfId="53504" xr:uid="{00000000-0005-0000-0000-000014D10000}"/>
    <cellStyle name="Note 11 3 2 2 3" xfId="53505" xr:uid="{00000000-0005-0000-0000-000015D10000}"/>
    <cellStyle name="Note 11 3 2 2_Essbase BS Tax Accounts EOY" xfId="53506" xr:uid="{00000000-0005-0000-0000-000016D10000}"/>
    <cellStyle name="Note 11 3 2 3" xfId="53507" xr:uid="{00000000-0005-0000-0000-000017D10000}"/>
    <cellStyle name="Note 11 3 2_Essbase BS Tax Accounts EOY" xfId="53508" xr:uid="{00000000-0005-0000-0000-000018D10000}"/>
    <cellStyle name="Note 11 3 3" xfId="53509" xr:uid="{00000000-0005-0000-0000-000019D10000}"/>
    <cellStyle name="Note 11 3 3 2" xfId="53510" xr:uid="{00000000-0005-0000-0000-00001AD10000}"/>
    <cellStyle name="Note 11 3 3 3" xfId="53511" xr:uid="{00000000-0005-0000-0000-00001BD10000}"/>
    <cellStyle name="Note 11 3 3_Essbase BS Tax Accounts EOY" xfId="53512" xr:uid="{00000000-0005-0000-0000-00001CD10000}"/>
    <cellStyle name="Note 11 3 4" xfId="53513" xr:uid="{00000000-0005-0000-0000-00001DD10000}"/>
    <cellStyle name="Note 11 3 4 2" xfId="53514" xr:uid="{00000000-0005-0000-0000-00001ED10000}"/>
    <cellStyle name="Note 11 3 4 3" xfId="53515" xr:uid="{00000000-0005-0000-0000-00001FD10000}"/>
    <cellStyle name="Note 11 3 4_Essbase BS Tax Accounts EOY" xfId="53516" xr:uid="{00000000-0005-0000-0000-000020D10000}"/>
    <cellStyle name="Note 11 3 5" xfId="53517" xr:uid="{00000000-0005-0000-0000-000021D10000}"/>
    <cellStyle name="Note 11 3 6" xfId="53518" xr:uid="{00000000-0005-0000-0000-000022D10000}"/>
    <cellStyle name="Note 11 3_Essbase BS Tax Accounts EOY" xfId="53519" xr:uid="{00000000-0005-0000-0000-000023D10000}"/>
    <cellStyle name="Note 11 4" xfId="53520" xr:uid="{00000000-0005-0000-0000-000024D10000}"/>
    <cellStyle name="Note 11 4 2" xfId="53521" xr:uid="{00000000-0005-0000-0000-000025D10000}"/>
    <cellStyle name="Note 11 4 2 2" xfId="53522" xr:uid="{00000000-0005-0000-0000-000026D10000}"/>
    <cellStyle name="Note 11 4 2 3" xfId="53523" xr:uid="{00000000-0005-0000-0000-000027D10000}"/>
    <cellStyle name="Note 11 4 2_Essbase BS Tax Accounts EOY" xfId="53524" xr:uid="{00000000-0005-0000-0000-000028D10000}"/>
    <cellStyle name="Note 11 4 3" xfId="53525" xr:uid="{00000000-0005-0000-0000-000029D10000}"/>
    <cellStyle name="Note 11 4 4" xfId="53526" xr:uid="{00000000-0005-0000-0000-00002AD10000}"/>
    <cellStyle name="Note 11 4_Essbase BS Tax Accounts EOY" xfId="53527" xr:uid="{00000000-0005-0000-0000-00002BD10000}"/>
    <cellStyle name="Note 11 5" xfId="53528" xr:uid="{00000000-0005-0000-0000-00002CD10000}"/>
    <cellStyle name="Note 11 5 2" xfId="53529" xr:uid="{00000000-0005-0000-0000-00002DD10000}"/>
    <cellStyle name="Note 11 5 3" xfId="53530" xr:uid="{00000000-0005-0000-0000-00002ED10000}"/>
    <cellStyle name="Note 11 5_Essbase BS Tax Accounts EOY" xfId="53531" xr:uid="{00000000-0005-0000-0000-00002FD10000}"/>
    <cellStyle name="Note 11 6" xfId="53532" xr:uid="{00000000-0005-0000-0000-000030D10000}"/>
    <cellStyle name="Note 11 7" xfId="53533" xr:uid="{00000000-0005-0000-0000-000031D10000}"/>
    <cellStyle name="Note 11 7 2" xfId="53534" xr:uid="{00000000-0005-0000-0000-000032D10000}"/>
    <cellStyle name="Note 11 8" xfId="53535" xr:uid="{00000000-0005-0000-0000-000033D10000}"/>
    <cellStyle name="Note 11 9" xfId="53536" xr:uid="{00000000-0005-0000-0000-000034D10000}"/>
    <cellStyle name="Note 11_Essbase BS Tax Accounts EOY" xfId="53537" xr:uid="{00000000-0005-0000-0000-000035D10000}"/>
    <cellStyle name="Note 12" xfId="53538" xr:uid="{00000000-0005-0000-0000-000036D10000}"/>
    <cellStyle name="Note 12 10" xfId="53539" xr:uid="{00000000-0005-0000-0000-000037D10000}"/>
    <cellStyle name="Note 12 2" xfId="53540" xr:uid="{00000000-0005-0000-0000-000038D10000}"/>
    <cellStyle name="Note 12 2 2" xfId="53541" xr:uid="{00000000-0005-0000-0000-000039D10000}"/>
    <cellStyle name="Note 12 2 2 2" xfId="53542" xr:uid="{00000000-0005-0000-0000-00003AD10000}"/>
    <cellStyle name="Note 12 2 2 2 2" xfId="53543" xr:uid="{00000000-0005-0000-0000-00003BD10000}"/>
    <cellStyle name="Note 12 2 2 2 3" xfId="53544" xr:uid="{00000000-0005-0000-0000-00003CD10000}"/>
    <cellStyle name="Note 12 2 2 2_Essbase BS Tax Accounts EOY" xfId="53545" xr:uid="{00000000-0005-0000-0000-00003DD10000}"/>
    <cellStyle name="Note 12 2 2 3" xfId="53546" xr:uid="{00000000-0005-0000-0000-00003ED10000}"/>
    <cellStyle name="Note 12 2 2_Essbase BS Tax Accounts EOY" xfId="53547" xr:uid="{00000000-0005-0000-0000-00003FD10000}"/>
    <cellStyle name="Note 12 2 3" xfId="53548" xr:uid="{00000000-0005-0000-0000-000040D10000}"/>
    <cellStyle name="Note 12 2 3 2" xfId="53549" xr:uid="{00000000-0005-0000-0000-000041D10000}"/>
    <cellStyle name="Note 12 2 3 3" xfId="53550" xr:uid="{00000000-0005-0000-0000-000042D10000}"/>
    <cellStyle name="Note 12 2 3_Essbase BS Tax Accounts EOY" xfId="53551" xr:uid="{00000000-0005-0000-0000-000043D10000}"/>
    <cellStyle name="Note 12 2 4" xfId="53552" xr:uid="{00000000-0005-0000-0000-000044D10000}"/>
    <cellStyle name="Note 12 2_Essbase BS Tax Accounts EOY" xfId="53553" xr:uid="{00000000-0005-0000-0000-000045D10000}"/>
    <cellStyle name="Note 12 3" xfId="53554" xr:uid="{00000000-0005-0000-0000-000046D10000}"/>
    <cellStyle name="Note 12 3 2" xfId="53555" xr:uid="{00000000-0005-0000-0000-000047D10000}"/>
    <cellStyle name="Note 12 3 2 2" xfId="53556" xr:uid="{00000000-0005-0000-0000-000048D10000}"/>
    <cellStyle name="Note 12 3 2 2 2" xfId="53557" xr:uid="{00000000-0005-0000-0000-000049D10000}"/>
    <cellStyle name="Note 12 3 2 2 3" xfId="53558" xr:uid="{00000000-0005-0000-0000-00004AD10000}"/>
    <cellStyle name="Note 12 3 2 2_Essbase BS Tax Accounts EOY" xfId="53559" xr:uid="{00000000-0005-0000-0000-00004BD10000}"/>
    <cellStyle name="Note 12 3 2 3" xfId="53560" xr:uid="{00000000-0005-0000-0000-00004CD10000}"/>
    <cellStyle name="Note 12 3 2_Essbase BS Tax Accounts EOY" xfId="53561" xr:uid="{00000000-0005-0000-0000-00004DD10000}"/>
    <cellStyle name="Note 12 3 3" xfId="53562" xr:uid="{00000000-0005-0000-0000-00004ED10000}"/>
    <cellStyle name="Note 12 3 3 2" xfId="53563" xr:uid="{00000000-0005-0000-0000-00004FD10000}"/>
    <cellStyle name="Note 12 3 3 3" xfId="53564" xr:uid="{00000000-0005-0000-0000-000050D10000}"/>
    <cellStyle name="Note 12 3 3_Essbase BS Tax Accounts EOY" xfId="53565" xr:uid="{00000000-0005-0000-0000-000051D10000}"/>
    <cellStyle name="Note 12 3 4" xfId="53566" xr:uid="{00000000-0005-0000-0000-000052D10000}"/>
    <cellStyle name="Note 12 3 4 2" xfId="53567" xr:uid="{00000000-0005-0000-0000-000053D10000}"/>
    <cellStyle name="Note 12 3 4 3" xfId="53568" xr:uid="{00000000-0005-0000-0000-000054D10000}"/>
    <cellStyle name="Note 12 3 4_Essbase BS Tax Accounts EOY" xfId="53569" xr:uid="{00000000-0005-0000-0000-000055D10000}"/>
    <cellStyle name="Note 12 3 5" xfId="53570" xr:uid="{00000000-0005-0000-0000-000056D10000}"/>
    <cellStyle name="Note 12 3 6" xfId="53571" xr:uid="{00000000-0005-0000-0000-000057D10000}"/>
    <cellStyle name="Note 12 3_Essbase BS Tax Accounts EOY" xfId="53572" xr:uid="{00000000-0005-0000-0000-000058D10000}"/>
    <cellStyle name="Note 12 4" xfId="53573" xr:uid="{00000000-0005-0000-0000-000059D10000}"/>
    <cellStyle name="Note 12 4 2" xfId="53574" xr:uid="{00000000-0005-0000-0000-00005AD10000}"/>
    <cellStyle name="Note 12 4 2 2" xfId="53575" xr:uid="{00000000-0005-0000-0000-00005BD10000}"/>
    <cellStyle name="Note 12 4 2 3" xfId="53576" xr:uid="{00000000-0005-0000-0000-00005CD10000}"/>
    <cellStyle name="Note 12 4 2_Essbase BS Tax Accounts EOY" xfId="53577" xr:uid="{00000000-0005-0000-0000-00005DD10000}"/>
    <cellStyle name="Note 12 4 3" xfId="53578" xr:uid="{00000000-0005-0000-0000-00005ED10000}"/>
    <cellStyle name="Note 12 4 4" xfId="53579" xr:uid="{00000000-0005-0000-0000-00005FD10000}"/>
    <cellStyle name="Note 12 4_Essbase BS Tax Accounts EOY" xfId="53580" xr:uid="{00000000-0005-0000-0000-000060D10000}"/>
    <cellStyle name="Note 12 5" xfId="53581" xr:uid="{00000000-0005-0000-0000-000061D10000}"/>
    <cellStyle name="Note 12 5 2" xfId="53582" xr:uid="{00000000-0005-0000-0000-000062D10000}"/>
    <cellStyle name="Note 12 5 3" xfId="53583" xr:uid="{00000000-0005-0000-0000-000063D10000}"/>
    <cellStyle name="Note 12 5_Essbase BS Tax Accounts EOY" xfId="53584" xr:uid="{00000000-0005-0000-0000-000064D10000}"/>
    <cellStyle name="Note 12 6" xfId="53585" xr:uid="{00000000-0005-0000-0000-000065D10000}"/>
    <cellStyle name="Note 12 7" xfId="53586" xr:uid="{00000000-0005-0000-0000-000066D10000}"/>
    <cellStyle name="Note 12 7 2" xfId="53587" xr:uid="{00000000-0005-0000-0000-000067D10000}"/>
    <cellStyle name="Note 12 8" xfId="53588" xr:uid="{00000000-0005-0000-0000-000068D10000}"/>
    <cellStyle name="Note 12 9" xfId="53589" xr:uid="{00000000-0005-0000-0000-000069D10000}"/>
    <cellStyle name="Note 12_Essbase BS Tax Accounts EOY" xfId="53590" xr:uid="{00000000-0005-0000-0000-00006AD10000}"/>
    <cellStyle name="Note 13" xfId="53591" xr:uid="{00000000-0005-0000-0000-00006BD10000}"/>
    <cellStyle name="Note 13 10" xfId="53592" xr:uid="{00000000-0005-0000-0000-00006CD10000}"/>
    <cellStyle name="Note 13 2" xfId="53593" xr:uid="{00000000-0005-0000-0000-00006DD10000}"/>
    <cellStyle name="Note 13 2 2" xfId="53594" xr:uid="{00000000-0005-0000-0000-00006ED10000}"/>
    <cellStyle name="Note 13 2 2 2" xfId="53595" xr:uid="{00000000-0005-0000-0000-00006FD10000}"/>
    <cellStyle name="Note 13 2 2 2 2" xfId="53596" xr:uid="{00000000-0005-0000-0000-000070D10000}"/>
    <cellStyle name="Note 13 2 2 2 3" xfId="53597" xr:uid="{00000000-0005-0000-0000-000071D10000}"/>
    <cellStyle name="Note 13 2 2 2_Essbase BS Tax Accounts EOY" xfId="53598" xr:uid="{00000000-0005-0000-0000-000072D10000}"/>
    <cellStyle name="Note 13 2 2 3" xfId="53599" xr:uid="{00000000-0005-0000-0000-000073D10000}"/>
    <cellStyle name="Note 13 2 2_Essbase BS Tax Accounts EOY" xfId="53600" xr:uid="{00000000-0005-0000-0000-000074D10000}"/>
    <cellStyle name="Note 13 2 3" xfId="53601" xr:uid="{00000000-0005-0000-0000-000075D10000}"/>
    <cellStyle name="Note 13 2 3 2" xfId="53602" xr:uid="{00000000-0005-0000-0000-000076D10000}"/>
    <cellStyle name="Note 13 2 3 3" xfId="53603" xr:uid="{00000000-0005-0000-0000-000077D10000}"/>
    <cellStyle name="Note 13 2 3_Essbase BS Tax Accounts EOY" xfId="53604" xr:uid="{00000000-0005-0000-0000-000078D10000}"/>
    <cellStyle name="Note 13 2 4" xfId="53605" xr:uid="{00000000-0005-0000-0000-000079D10000}"/>
    <cellStyle name="Note 13 2_Essbase BS Tax Accounts EOY" xfId="53606" xr:uid="{00000000-0005-0000-0000-00007AD10000}"/>
    <cellStyle name="Note 13 3" xfId="53607" xr:uid="{00000000-0005-0000-0000-00007BD10000}"/>
    <cellStyle name="Note 13 3 2" xfId="53608" xr:uid="{00000000-0005-0000-0000-00007CD10000}"/>
    <cellStyle name="Note 13 3 2 2" xfId="53609" xr:uid="{00000000-0005-0000-0000-00007DD10000}"/>
    <cellStyle name="Note 13 3 2 2 2" xfId="53610" xr:uid="{00000000-0005-0000-0000-00007ED10000}"/>
    <cellStyle name="Note 13 3 2 2 3" xfId="53611" xr:uid="{00000000-0005-0000-0000-00007FD10000}"/>
    <cellStyle name="Note 13 3 2 2_Essbase BS Tax Accounts EOY" xfId="53612" xr:uid="{00000000-0005-0000-0000-000080D10000}"/>
    <cellStyle name="Note 13 3 2 3" xfId="53613" xr:uid="{00000000-0005-0000-0000-000081D10000}"/>
    <cellStyle name="Note 13 3 2_Essbase BS Tax Accounts EOY" xfId="53614" xr:uid="{00000000-0005-0000-0000-000082D10000}"/>
    <cellStyle name="Note 13 3 3" xfId="53615" xr:uid="{00000000-0005-0000-0000-000083D10000}"/>
    <cellStyle name="Note 13 3 3 2" xfId="53616" xr:uid="{00000000-0005-0000-0000-000084D10000}"/>
    <cellStyle name="Note 13 3 3 3" xfId="53617" xr:uid="{00000000-0005-0000-0000-000085D10000}"/>
    <cellStyle name="Note 13 3 3_Essbase BS Tax Accounts EOY" xfId="53618" xr:uid="{00000000-0005-0000-0000-000086D10000}"/>
    <cellStyle name="Note 13 3 4" xfId="53619" xr:uid="{00000000-0005-0000-0000-000087D10000}"/>
    <cellStyle name="Note 13 3 4 2" xfId="53620" xr:uid="{00000000-0005-0000-0000-000088D10000}"/>
    <cellStyle name="Note 13 3 4 3" xfId="53621" xr:uid="{00000000-0005-0000-0000-000089D10000}"/>
    <cellStyle name="Note 13 3 4_Essbase BS Tax Accounts EOY" xfId="53622" xr:uid="{00000000-0005-0000-0000-00008AD10000}"/>
    <cellStyle name="Note 13 3 5" xfId="53623" xr:uid="{00000000-0005-0000-0000-00008BD10000}"/>
    <cellStyle name="Note 13 3 6" xfId="53624" xr:uid="{00000000-0005-0000-0000-00008CD10000}"/>
    <cellStyle name="Note 13 3_Essbase BS Tax Accounts EOY" xfId="53625" xr:uid="{00000000-0005-0000-0000-00008DD10000}"/>
    <cellStyle name="Note 13 4" xfId="53626" xr:uid="{00000000-0005-0000-0000-00008ED10000}"/>
    <cellStyle name="Note 13 4 2" xfId="53627" xr:uid="{00000000-0005-0000-0000-00008FD10000}"/>
    <cellStyle name="Note 13 4 2 2" xfId="53628" xr:uid="{00000000-0005-0000-0000-000090D10000}"/>
    <cellStyle name="Note 13 4 2 3" xfId="53629" xr:uid="{00000000-0005-0000-0000-000091D10000}"/>
    <cellStyle name="Note 13 4 2_Essbase BS Tax Accounts EOY" xfId="53630" xr:uid="{00000000-0005-0000-0000-000092D10000}"/>
    <cellStyle name="Note 13 4 3" xfId="53631" xr:uid="{00000000-0005-0000-0000-000093D10000}"/>
    <cellStyle name="Note 13 4 4" xfId="53632" xr:uid="{00000000-0005-0000-0000-000094D10000}"/>
    <cellStyle name="Note 13 4_Essbase BS Tax Accounts EOY" xfId="53633" xr:uid="{00000000-0005-0000-0000-000095D10000}"/>
    <cellStyle name="Note 13 5" xfId="53634" xr:uid="{00000000-0005-0000-0000-000096D10000}"/>
    <cellStyle name="Note 13 5 2" xfId="53635" xr:uid="{00000000-0005-0000-0000-000097D10000}"/>
    <cellStyle name="Note 13 5 3" xfId="53636" xr:uid="{00000000-0005-0000-0000-000098D10000}"/>
    <cellStyle name="Note 13 5_Essbase BS Tax Accounts EOY" xfId="53637" xr:uid="{00000000-0005-0000-0000-000099D10000}"/>
    <cellStyle name="Note 13 6" xfId="53638" xr:uid="{00000000-0005-0000-0000-00009AD10000}"/>
    <cellStyle name="Note 13 7" xfId="53639" xr:uid="{00000000-0005-0000-0000-00009BD10000}"/>
    <cellStyle name="Note 13 7 2" xfId="53640" xr:uid="{00000000-0005-0000-0000-00009CD10000}"/>
    <cellStyle name="Note 13 8" xfId="53641" xr:uid="{00000000-0005-0000-0000-00009DD10000}"/>
    <cellStyle name="Note 13 9" xfId="53642" xr:uid="{00000000-0005-0000-0000-00009ED10000}"/>
    <cellStyle name="Note 13_Essbase BS Tax Accounts EOY" xfId="53643" xr:uid="{00000000-0005-0000-0000-00009FD10000}"/>
    <cellStyle name="Note 14" xfId="53644" xr:uid="{00000000-0005-0000-0000-0000A0D10000}"/>
    <cellStyle name="Note 14 10" xfId="53645" xr:uid="{00000000-0005-0000-0000-0000A1D10000}"/>
    <cellStyle name="Note 14 2" xfId="53646" xr:uid="{00000000-0005-0000-0000-0000A2D10000}"/>
    <cellStyle name="Note 14 2 2" xfId="53647" xr:uid="{00000000-0005-0000-0000-0000A3D10000}"/>
    <cellStyle name="Note 14 2 2 2" xfId="53648" xr:uid="{00000000-0005-0000-0000-0000A4D10000}"/>
    <cellStyle name="Note 14 2 2 2 2" xfId="53649" xr:uid="{00000000-0005-0000-0000-0000A5D10000}"/>
    <cellStyle name="Note 14 2 2 2 3" xfId="53650" xr:uid="{00000000-0005-0000-0000-0000A6D10000}"/>
    <cellStyle name="Note 14 2 2 2_Essbase BS Tax Accounts EOY" xfId="53651" xr:uid="{00000000-0005-0000-0000-0000A7D10000}"/>
    <cellStyle name="Note 14 2 2 3" xfId="53652" xr:uid="{00000000-0005-0000-0000-0000A8D10000}"/>
    <cellStyle name="Note 14 2 2_Essbase BS Tax Accounts EOY" xfId="53653" xr:uid="{00000000-0005-0000-0000-0000A9D10000}"/>
    <cellStyle name="Note 14 2 3" xfId="53654" xr:uid="{00000000-0005-0000-0000-0000AAD10000}"/>
    <cellStyle name="Note 14 2 3 2" xfId="53655" xr:uid="{00000000-0005-0000-0000-0000ABD10000}"/>
    <cellStyle name="Note 14 2 3 3" xfId="53656" xr:uid="{00000000-0005-0000-0000-0000ACD10000}"/>
    <cellStyle name="Note 14 2 3_Essbase BS Tax Accounts EOY" xfId="53657" xr:uid="{00000000-0005-0000-0000-0000ADD10000}"/>
    <cellStyle name="Note 14 2 4" xfId="53658" xr:uid="{00000000-0005-0000-0000-0000AED10000}"/>
    <cellStyle name="Note 14 2_Essbase BS Tax Accounts EOY" xfId="53659" xr:uid="{00000000-0005-0000-0000-0000AFD10000}"/>
    <cellStyle name="Note 14 3" xfId="53660" xr:uid="{00000000-0005-0000-0000-0000B0D10000}"/>
    <cellStyle name="Note 14 3 2" xfId="53661" xr:uid="{00000000-0005-0000-0000-0000B1D10000}"/>
    <cellStyle name="Note 14 3 2 2" xfId="53662" xr:uid="{00000000-0005-0000-0000-0000B2D10000}"/>
    <cellStyle name="Note 14 3 2 2 2" xfId="53663" xr:uid="{00000000-0005-0000-0000-0000B3D10000}"/>
    <cellStyle name="Note 14 3 2 2 3" xfId="53664" xr:uid="{00000000-0005-0000-0000-0000B4D10000}"/>
    <cellStyle name="Note 14 3 2 2_Essbase BS Tax Accounts EOY" xfId="53665" xr:uid="{00000000-0005-0000-0000-0000B5D10000}"/>
    <cellStyle name="Note 14 3 2 3" xfId="53666" xr:uid="{00000000-0005-0000-0000-0000B6D10000}"/>
    <cellStyle name="Note 14 3 2_Essbase BS Tax Accounts EOY" xfId="53667" xr:uid="{00000000-0005-0000-0000-0000B7D10000}"/>
    <cellStyle name="Note 14 3 3" xfId="53668" xr:uid="{00000000-0005-0000-0000-0000B8D10000}"/>
    <cellStyle name="Note 14 3 3 2" xfId="53669" xr:uid="{00000000-0005-0000-0000-0000B9D10000}"/>
    <cellStyle name="Note 14 3 3 3" xfId="53670" xr:uid="{00000000-0005-0000-0000-0000BAD10000}"/>
    <cellStyle name="Note 14 3 3_Essbase BS Tax Accounts EOY" xfId="53671" xr:uid="{00000000-0005-0000-0000-0000BBD10000}"/>
    <cellStyle name="Note 14 3 4" xfId="53672" xr:uid="{00000000-0005-0000-0000-0000BCD10000}"/>
    <cellStyle name="Note 14 3 4 2" xfId="53673" xr:uid="{00000000-0005-0000-0000-0000BDD10000}"/>
    <cellStyle name="Note 14 3 4 3" xfId="53674" xr:uid="{00000000-0005-0000-0000-0000BED10000}"/>
    <cellStyle name="Note 14 3 4_Essbase BS Tax Accounts EOY" xfId="53675" xr:uid="{00000000-0005-0000-0000-0000BFD10000}"/>
    <cellStyle name="Note 14 3 5" xfId="53676" xr:uid="{00000000-0005-0000-0000-0000C0D10000}"/>
    <cellStyle name="Note 14 3 6" xfId="53677" xr:uid="{00000000-0005-0000-0000-0000C1D10000}"/>
    <cellStyle name="Note 14 3_Essbase BS Tax Accounts EOY" xfId="53678" xr:uid="{00000000-0005-0000-0000-0000C2D10000}"/>
    <cellStyle name="Note 14 4" xfId="53679" xr:uid="{00000000-0005-0000-0000-0000C3D10000}"/>
    <cellStyle name="Note 14 4 2" xfId="53680" xr:uid="{00000000-0005-0000-0000-0000C4D10000}"/>
    <cellStyle name="Note 14 4 2 2" xfId="53681" xr:uid="{00000000-0005-0000-0000-0000C5D10000}"/>
    <cellStyle name="Note 14 4 2 3" xfId="53682" xr:uid="{00000000-0005-0000-0000-0000C6D10000}"/>
    <cellStyle name="Note 14 4 2_Essbase BS Tax Accounts EOY" xfId="53683" xr:uid="{00000000-0005-0000-0000-0000C7D10000}"/>
    <cellStyle name="Note 14 4 3" xfId="53684" xr:uid="{00000000-0005-0000-0000-0000C8D10000}"/>
    <cellStyle name="Note 14 4 4" xfId="53685" xr:uid="{00000000-0005-0000-0000-0000C9D10000}"/>
    <cellStyle name="Note 14 4_Essbase BS Tax Accounts EOY" xfId="53686" xr:uid="{00000000-0005-0000-0000-0000CAD10000}"/>
    <cellStyle name="Note 14 5" xfId="53687" xr:uid="{00000000-0005-0000-0000-0000CBD10000}"/>
    <cellStyle name="Note 14 5 2" xfId="53688" xr:uid="{00000000-0005-0000-0000-0000CCD10000}"/>
    <cellStyle name="Note 14 5 3" xfId="53689" xr:uid="{00000000-0005-0000-0000-0000CDD10000}"/>
    <cellStyle name="Note 14 5_Essbase BS Tax Accounts EOY" xfId="53690" xr:uid="{00000000-0005-0000-0000-0000CED10000}"/>
    <cellStyle name="Note 14 6" xfId="53691" xr:uid="{00000000-0005-0000-0000-0000CFD10000}"/>
    <cellStyle name="Note 14 7" xfId="53692" xr:uid="{00000000-0005-0000-0000-0000D0D10000}"/>
    <cellStyle name="Note 14 7 2" xfId="53693" xr:uid="{00000000-0005-0000-0000-0000D1D10000}"/>
    <cellStyle name="Note 14 8" xfId="53694" xr:uid="{00000000-0005-0000-0000-0000D2D10000}"/>
    <cellStyle name="Note 14 9" xfId="53695" xr:uid="{00000000-0005-0000-0000-0000D3D10000}"/>
    <cellStyle name="Note 14_Essbase BS Tax Accounts EOY" xfId="53696" xr:uid="{00000000-0005-0000-0000-0000D4D10000}"/>
    <cellStyle name="Note 15" xfId="53697" xr:uid="{00000000-0005-0000-0000-0000D5D10000}"/>
    <cellStyle name="Note 15 10" xfId="53698" xr:uid="{00000000-0005-0000-0000-0000D6D10000}"/>
    <cellStyle name="Note 15 2" xfId="53699" xr:uid="{00000000-0005-0000-0000-0000D7D10000}"/>
    <cellStyle name="Note 15 2 2" xfId="53700" xr:uid="{00000000-0005-0000-0000-0000D8D10000}"/>
    <cellStyle name="Note 15 2 2 2" xfId="53701" xr:uid="{00000000-0005-0000-0000-0000D9D10000}"/>
    <cellStyle name="Note 15 2 2 2 2" xfId="53702" xr:uid="{00000000-0005-0000-0000-0000DAD10000}"/>
    <cellStyle name="Note 15 2 2 2 3" xfId="53703" xr:uid="{00000000-0005-0000-0000-0000DBD10000}"/>
    <cellStyle name="Note 15 2 2 2_Essbase BS Tax Accounts EOY" xfId="53704" xr:uid="{00000000-0005-0000-0000-0000DCD10000}"/>
    <cellStyle name="Note 15 2 2 3" xfId="53705" xr:uid="{00000000-0005-0000-0000-0000DDD10000}"/>
    <cellStyle name="Note 15 2 2_Essbase BS Tax Accounts EOY" xfId="53706" xr:uid="{00000000-0005-0000-0000-0000DED10000}"/>
    <cellStyle name="Note 15 2 3" xfId="53707" xr:uid="{00000000-0005-0000-0000-0000DFD10000}"/>
    <cellStyle name="Note 15 2 3 2" xfId="53708" xr:uid="{00000000-0005-0000-0000-0000E0D10000}"/>
    <cellStyle name="Note 15 2 3 3" xfId="53709" xr:uid="{00000000-0005-0000-0000-0000E1D10000}"/>
    <cellStyle name="Note 15 2 3_Essbase BS Tax Accounts EOY" xfId="53710" xr:uid="{00000000-0005-0000-0000-0000E2D10000}"/>
    <cellStyle name="Note 15 2 4" xfId="53711" xr:uid="{00000000-0005-0000-0000-0000E3D10000}"/>
    <cellStyle name="Note 15 2_Essbase BS Tax Accounts EOY" xfId="53712" xr:uid="{00000000-0005-0000-0000-0000E4D10000}"/>
    <cellStyle name="Note 15 3" xfId="53713" xr:uid="{00000000-0005-0000-0000-0000E5D10000}"/>
    <cellStyle name="Note 15 3 2" xfId="53714" xr:uid="{00000000-0005-0000-0000-0000E6D10000}"/>
    <cellStyle name="Note 15 3 2 2" xfId="53715" xr:uid="{00000000-0005-0000-0000-0000E7D10000}"/>
    <cellStyle name="Note 15 3 2 2 2" xfId="53716" xr:uid="{00000000-0005-0000-0000-0000E8D10000}"/>
    <cellStyle name="Note 15 3 2 2 3" xfId="53717" xr:uid="{00000000-0005-0000-0000-0000E9D10000}"/>
    <cellStyle name="Note 15 3 2 2_Essbase BS Tax Accounts EOY" xfId="53718" xr:uid="{00000000-0005-0000-0000-0000EAD10000}"/>
    <cellStyle name="Note 15 3 2 3" xfId="53719" xr:uid="{00000000-0005-0000-0000-0000EBD10000}"/>
    <cellStyle name="Note 15 3 2_Essbase BS Tax Accounts EOY" xfId="53720" xr:uid="{00000000-0005-0000-0000-0000ECD10000}"/>
    <cellStyle name="Note 15 3 3" xfId="53721" xr:uid="{00000000-0005-0000-0000-0000EDD10000}"/>
    <cellStyle name="Note 15 3 3 2" xfId="53722" xr:uid="{00000000-0005-0000-0000-0000EED10000}"/>
    <cellStyle name="Note 15 3 3 3" xfId="53723" xr:uid="{00000000-0005-0000-0000-0000EFD10000}"/>
    <cellStyle name="Note 15 3 3_Essbase BS Tax Accounts EOY" xfId="53724" xr:uid="{00000000-0005-0000-0000-0000F0D10000}"/>
    <cellStyle name="Note 15 3 4" xfId="53725" xr:uid="{00000000-0005-0000-0000-0000F1D10000}"/>
    <cellStyle name="Note 15 3 4 2" xfId="53726" xr:uid="{00000000-0005-0000-0000-0000F2D10000}"/>
    <cellStyle name="Note 15 3 4 3" xfId="53727" xr:uid="{00000000-0005-0000-0000-0000F3D10000}"/>
    <cellStyle name="Note 15 3 4_Essbase BS Tax Accounts EOY" xfId="53728" xr:uid="{00000000-0005-0000-0000-0000F4D10000}"/>
    <cellStyle name="Note 15 3 5" xfId="53729" xr:uid="{00000000-0005-0000-0000-0000F5D10000}"/>
    <cellStyle name="Note 15 3 6" xfId="53730" xr:uid="{00000000-0005-0000-0000-0000F6D10000}"/>
    <cellStyle name="Note 15 3_Essbase BS Tax Accounts EOY" xfId="53731" xr:uid="{00000000-0005-0000-0000-0000F7D10000}"/>
    <cellStyle name="Note 15 4" xfId="53732" xr:uid="{00000000-0005-0000-0000-0000F8D10000}"/>
    <cellStyle name="Note 15 4 2" xfId="53733" xr:uid="{00000000-0005-0000-0000-0000F9D10000}"/>
    <cellStyle name="Note 15 4 2 2" xfId="53734" xr:uid="{00000000-0005-0000-0000-0000FAD10000}"/>
    <cellStyle name="Note 15 4 2 3" xfId="53735" xr:uid="{00000000-0005-0000-0000-0000FBD10000}"/>
    <cellStyle name="Note 15 4 2_Essbase BS Tax Accounts EOY" xfId="53736" xr:uid="{00000000-0005-0000-0000-0000FCD10000}"/>
    <cellStyle name="Note 15 4 3" xfId="53737" xr:uid="{00000000-0005-0000-0000-0000FDD10000}"/>
    <cellStyle name="Note 15 4 4" xfId="53738" xr:uid="{00000000-0005-0000-0000-0000FED10000}"/>
    <cellStyle name="Note 15 4_Essbase BS Tax Accounts EOY" xfId="53739" xr:uid="{00000000-0005-0000-0000-0000FFD10000}"/>
    <cellStyle name="Note 15 5" xfId="53740" xr:uid="{00000000-0005-0000-0000-000000D20000}"/>
    <cellStyle name="Note 15 5 2" xfId="53741" xr:uid="{00000000-0005-0000-0000-000001D20000}"/>
    <cellStyle name="Note 15 5 3" xfId="53742" xr:uid="{00000000-0005-0000-0000-000002D20000}"/>
    <cellStyle name="Note 15 5_Essbase BS Tax Accounts EOY" xfId="53743" xr:uid="{00000000-0005-0000-0000-000003D20000}"/>
    <cellStyle name="Note 15 6" xfId="53744" xr:uid="{00000000-0005-0000-0000-000004D20000}"/>
    <cellStyle name="Note 15 7" xfId="53745" xr:uid="{00000000-0005-0000-0000-000005D20000}"/>
    <cellStyle name="Note 15 7 2" xfId="53746" xr:uid="{00000000-0005-0000-0000-000006D20000}"/>
    <cellStyle name="Note 15 8" xfId="53747" xr:uid="{00000000-0005-0000-0000-000007D20000}"/>
    <cellStyle name="Note 15 9" xfId="53748" xr:uid="{00000000-0005-0000-0000-000008D20000}"/>
    <cellStyle name="Note 15_Essbase BS Tax Accounts EOY" xfId="53749" xr:uid="{00000000-0005-0000-0000-000009D20000}"/>
    <cellStyle name="Note 16" xfId="53750" xr:uid="{00000000-0005-0000-0000-00000AD20000}"/>
    <cellStyle name="Note 16 10" xfId="53751" xr:uid="{00000000-0005-0000-0000-00000BD20000}"/>
    <cellStyle name="Note 16 2" xfId="53752" xr:uid="{00000000-0005-0000-0000-00000CD20000}"/>
    <cellStyle name="Note 16 2 2" xfId="53753" xr:uid="{00000000-0005-0000-0000-00000DD20000}"/>
    <cellStyle name="Note 16 2 2 2" xfId="53754" xr:uid="{00000000-0005-0000-0000-00000ED20000}"/>
    <cellStyle name="Note 16 2 2 2 2" xfId="53755" xr:uid="{00000000-0005-0000-0000-00000FD20000}"/>
    <cellStyle name="Note 16 2 2 2 3" xfId="53756" xr:uid="{00000000-0005-0000-0000-000010D20000}"/>
    <cellStyle name="Note 16 2 2 2_Essbase BS Tax Accounts EOY" xfId="53757" xr:uid="{00000000-0005-0000-0000-000011D20000}"/>
    <cellStyle name="Note 16 2 2 3" xfId="53758" xr:uid="{00000000-0005-0000-0000-000012D20000}"/>
    <cellStyle name="Note 16 2 2_Essbase BS Tax Accounts EOY" xfId="53759" xr:uid="{00000000-0005-0000-0000-000013D20000}"/>
    <cellStyle name="Note 16 2 3" xfId="53760" xr:uid="{00000000-0005-0000-0000-000014D20000}"/>
    <cellStyle name="Note 16 2 3 2" xfId="53761" xr:uid="{00000000-0005-0000-0000-000015D20000}"/>
    <cellStyle name="Note 16 2 3 3" xfId="53762" xr:uid="{00000000-0005-0000-0000-000016D20000}"/>
    <cellStyle name="Note 16 2 3_Essbase BS Tax Accounts EOY" xfId="53763" xr:uid="{00000000-0005-0000-0000-000017D20000}"/>
    <cellStyle name="Note 16 2 4" xfId="53764" xr:uid="{00000000-0005-0000-0000-000018D20000}"/>
    <cellStyle name="Note 16 2_Essbase BS Tax Accounts EOY" xfId="53765" xr:uid="{00000000-0005-0000-0000-000019D20000}"/>
    <cellStyle name="Note 16 3" xfId="53766" xr:uid="{00000000-0005-0000-0000-00001AD20000}"/>
    <cellStyle name="Note 16 3 2" xfId="53767" xr:uid="{00000000-0005-0000-0000-00001BD20000}"/>
    <cellStyle name="Note 16 3 2 2" xfId="53768" xr:uid="{00000000-0005-0000-0000-00001CD20000}"/>
    <cellStyle name="Note 16 3 2 2 2" xfId="53769" xr:uid="{00000000-0005-0000-0000-00001DD20000}"/>
    <cellStyle name="Note 16 3 2 2 3" xfId="53770" xr:uid="{00000000-0005-0000-0000-00001ED20000}"/>
    <cellStyle name="Note 16 3 2 2_Essbase BS Tax Accounts EOY" xfId="53771" xr:uid="{00000000-0005-0000-0000-00001FD20000}"/>
    <cellStyle name="Note 16 3 2 3" xfId="53772" xr:uid="{00000000-0005-0000-0000-000020D20000}"/>
    <cellStyle name="Note 16 3 2_Essbase BS Tax Accounts EOY" xfId="53773" xr:uid="{00000000-0005-0000-0000-000021D20000}"/>
    <cellStyle name="Note 16 3 3" xfId="53774" xr:uid="{00000000-0005-0000-0000-000022D20000}"/>
    <cellStyle name="Note 16 3 3 2" xfId="53775" xr:uid="{00000000-0005-0000-0000-000023D20000}"/>
    <cellStyle name="Note 16 3 3 3" xfId="53776" xr:uid="{00000000-0005-0000-0000-000024D20000}"/>
    <cellStyle name="Note 16 3 3_Essbase BS Tax Accounts EOY" xfId="53777" xr:uid="{00000000-0005-0000-0000-000025D20000}"/>
    <cellStyle name="Note 16 3 4" xfId="53778" xr:uid="{00000000-0005-0000-0000-000026D20000}"/>
    <cellStyle name="Note 16 3 4 2" xfId="53779" xr:uid="{00000000-0005-0000-0000-000027D20000}"/>
    <cellStyle name="Note 16 3 4 3" xfId="53780" xr:uid="{00000000-0005-0000-0000-000028D20000}"/>
    <cellStyle name="Note 16 3 4_Essbase BS Tax Accounts EOY" xfId="53781" xr:uid="{00000000-0005-0000-0000-000029D20000}"/>
    <cellStyle name="Note 16 3 5" xfId="53782" xr:uid="{00000000-0005-0000-0000-00002AD20000}"/>
    <cellStyle name="Note 16 3 6" xfId="53783" xr:uid="{00000000-0005-0000-0000-00002BD20000}"/>
    <cellStyle name="Note 16 3_Essbase BS Tax Accounts EOY" xfId="53784" xr:uid="{00000000-0005-0000-0000-00002CD20000}"/>
    <cellStyle name="Note 16 4" xfId="53785" xr:uid="{00000000-0005-0000-0000-00002DD20000}"/>
    <cellStyle name="Note 16 4 2" xfId="53786" xr:uid="{00000000-0005-0000-0000-00002ED20000}"/>
    <cellStyle name="Note 16 4 2 2" xfId="53787" xr:uid="{00000000-0005-0000-0000-00002FD20000}"/>
    <cellStyle name="Note 16 4 2 3" xfId="53788" xr:uid="{00000000-0005-0000-0000-000030D20000}"/>
    <cellStyle name="Note 16 4 2_Essbase BS Tax Accounts EOY" xfId="53789" xr:uid="{00000000-0005-0000-0000-000031D20000}"/>
    <cellStyle name="Note 16 4 3" xfId="53790" xr:uid="{00000000-0005-0000-0000-000032D20000}"/>
    <cellStyle name="Note 16 4 4" xfId="53791" xr:uid="{00000000-0005-0000-0000-000033D20000}"/>
    <cellStyle name="Note 16 4_Essbase BS Tax Accounts EOY" xfId="53792" xr:uid="{00000000-0005-0000-0000-000034D20000}"/>
    <cellStyle name="Note 16 5" xfId="53793" xr:uid="{00000000-0005-0000-0000-000035D20000}"/>
    <cellStyle name="Note 16 5 2" xfId="53794" xr:uid="{00000000-0005-0000-0000-000036D20000}"/>
    <cellStyle name="Note 16 5 3" xfId="53795" xr:uid="{00000000-0005-0000-0000-000037D20000}"/>
    <cellStyle name="Note 16 5_Essbase BS Tax Accounts EOY" xfId="53796" xr:uid="{00000000-0005-0000-0000-000038D20000}"/>
    <cellStyle name="Note 16 6" xfId="53797" xr:uid="{00000000-0005-0000-0000-000039D20000}"/>
    <cellStyle name="Note 16 7" xfId="53798" xr:uid="{00000000-0005-0000-0000-00003AD20000}"/>
    <cellStyle name="Note 16 7 2" xfId="53799" xr:uid="{00000000-0005-0000-0000-00003BD20000}"/>
    <cellStyle name="Note 16 8" xfId="53800" xr:uid="{00000000-0005-0000-0000-00003CD20000}"/>
    <cellStyle name="Note 16 9" xfId="53801" xr:uid="{00000000-0005-0000-0000-00003DD20000}"/>
    <cellStyle name="Note 16_Essbase BS Tax Accounts EOY" xfId="53802" xr:uid="{00000000-0005-0000-0000-00003ED20000}"/>
    <cellStyle name="Note 17" xfId="53803" xr:uid="{00000000-0005-0000-0000-00003FD20000}"/>
    <cellStyle name="Note 17 10" xfId="53804" xr:uid="{00000000-0005-0000-0000-000040D20000}"/>
    <cellStyle name="Note 17 2" xfId="53805" xr:uid="{00000000-0005-0000-0000-000041D20000}"/>
    <cellStyle name="Note 17 2 2" xfId="53806" xr:uid="{00000000-0005-0000-0000-000042D20000}"/>
    <cellStyle name="Note 17 2 2 2" xfId="53807" xr:uid="{00000000-0005-0000-0000-000043D20000}"/>
    <cellStyle name="Note 17 2 2 2 2" xfId="53808" xr:uid="{00000000-0005-0000-0000-000044D20000}"/>
    <cellStyle name="Note 17 2 2 2 3" xfId="53809" xr:uid="{00000000-0005-0000-0000-000045D20000}"/>
    <cellStyle name="Note 17 2 2 2_Essbase BS Tax Accounts EOY" xfId="53810" xr:uid="{00000000-0005-0000-0000-000046D20000}"/>
    <cellStyle name="Note 17 2 2 3" xfId="53811" xr:uid="{00000000-0005-0000-0000-000047D20000}"/>
    <cellStyle name="Note 17 2 2_Essbase BS Tax Accounts EOY" xfId="53812" xr:uid="{00000000-0005-0000-0000-000048D20000}"/>
    <cellStyle name="Note 17 2 3" xfId="53813" xr:uid="{00000000-0005-0000-0000-000049D20000}"/>
    <cellStyle name="Note 17 2 3 2" xfId="53814" xr:uid="{00000000-0005-0000-0000-00004AD20000}"/>
    <cellStyle name="Note 17 2 3 3" xfId="53815" xr:uid="{00000000-0005-0000-0000-00004BD20000}"/>
    <cellStyle name="Note 17 2 3_Essbase BS Tax Accounts EOY" xfId="53816" xr:uid="{00000000-0005-0000-0000-00004CD20000}"/>
    <cellStyle name="Note 17 2 4" xfId="53817" xr:uid="{00000000-0005-0000-0000-00004DD20000}"/>
    <cellStyle name="Note 17 2_Essbase BS Tax Accounts EOY" xfId="53818" xr:uid="{00000000-0005-0000-0000-00004ED20000}"/>
    <cellStyle name="Note 17 3" xfId="53819" xr:uid="{00000000-0005-0000-0000-00004FD20000}"/>
    <cellStyle name="Note 17 3 2" xfId="53820" xr:uid="{00000000-0005-0000-0000-000050D20000}"/>
    <cellStyle name="Note 17 3 2 2" xfId="53821" xr:uid="{00000000-0005-0000-0000-000051D20000}"/>
    <cellStyle name="Note 17 3 2 2 2" xfId="53822" xr:uid="{00000000-0005-0000-0000-000052D20000}"/>
    <cellStyle name="Note 17 3 2 2 3" xfId="53823" xr:uid="{00000000-0005-0000-0000-000053D20000}"/>
    <cellStyle name="Note 17 3 2 2_Essbase BS Tax Accounts EOY" xfId="53824" xr:uid="{00000000-0005-0000-0000-000054D20000}"/>
    <cellStyle name="Note 17 3 2 3" xfId="53825" xr:uid="{00000000-0005-0000-0000-000055D20000}"/>
    <cellStyle name="Note 17 3 2_Essbase BS Tax Accounts EOY" xfId="53826" xr:uid="{00000000-0005-0000-0000-000056D20000}"/>
    <cellStyle name="Note 17 3 3" xfId="53827" xr:uid="{00000000-0005-0000-0000-000057D20000}"/>
    <cellStyle name="Note 17 3 3 2" xfId="53828" xr:uid="{00000000-0005-0000-0000-000058D20000}"/>
    <cellStyle name="Note 17 3 3 3" xfId="53829" xr:uid="{00000000-0005-0000-0000-000059D20000}"/>
    <cellStyle name="Note 17 3 3_Essbase BS Tax Accounts EOY" xfId="53830" xr:uid="{00000000-0005-0000-0000-00005AD20000}"/>
    <cellStyle name="Note 17 3 4" xfId="53831" xr:uid="{00000000-0005-0000-0000-00005BD20000}"/>
    <cellStyle name="Note 17 3 4 2" xfId="53832" xr:uid="{00000000-0005-0000-0000-00005CD20000}"/>
    <cellStyle name="Note 17 3 4 3" xfId="53833" xr:uid="{00000000-0005-0000-0000-00005DD20000}"/>
    <cellStyle name="Note 17 3 4_Essbase BS Tax Accounts EOY" xfId="53834" xr:uid="{00000000-0005-0000-0000-00005ED20000}"/>
    <cellStyle name="Note 17 3 5" xfId="53835" xr:uid="{00000000-0005-0000-0000-00005FD20000}"/>
    <cellStyle name="Note 17 3 6" xfId="53836" xr:uid="{00000000-0005-0000-0000-000060D20000}"/>
    <cellStyle name="Note 17 3_Essbase BS Tax Accounts EOY" xfId="53837" xr:uid="{00000000-0005-0000-0000-000061D20000}"/>
    <cellStyle name="Note 17 4" xfId="53838" xr:uid="{00000000-0005-0000-0000-000062D20000}"/>
    <cellStyle name="Note 17 4 2" xfId="53839" xr:uid="{00000000-0005-0000-0000-000063D20000}"/>
    <cellStyle name="Note 17 4 2 2" xfId="53840" xr:uid="{00000000-0005-0000-0000-000064D20000}"/>
    <cellStyle name="Note 17 4 2 3" xfId="53841" xr:uid="{00000000-0005-0000-0000-000065D20000}"/>
    <cellStyle name="Note 17 4 2_Essbase BS Tax Accounts EOY" xfId="53842" xr:uid="{00000000-0005-0000-0000-000066D20000}"/>
    <cellStyle name="Note 17 4 3" xfId="53843" xr:uid="{00000000-0005-0000-0000-000067D20000}"/>
    <cellStyle name="Note 17 4 4" xfId="53844" xr:uid="{00000000-0005-0000-0000-000068D20000}"/>
    <cellStyle name="Note 17 4_Essbase BS Tax Accounts EOY" xfId="53845" xr:uid="{00000000-0005-0000-0000-000069D20000}"/>
    <cellStyle name="Note 17 5" xfId="53846" xr:uid="{00000000-0005-0000-0000-00006AD20000}"/>
    <cellStyle name="Note 17 5 2" xfId="53847" xr:uid="{00000000-0005-0000-0000-00006BD20000}"/>
    <cellStyle name="Note 17 5 3" xfId="53848" xr:uid="{00000000-0005-0000-0000-00006CD20000}"/>
    <cellStyle name="Note 17 5_Essbase BS Tax Accounts EOY" xfId="53849" xr:uid="{00000000-0005-0000-0000-00006DD20000}"/>
    <cellStyle name="Note 17 6" xfId="53850" xr:uid="{00000000-0005-0000-0000-00006ED20000}"/>
    <cellStyle name="Note 17 7" xfId="53851" xr:uid="{00000000-0005-0000-0000-00006FD20000}"/>
    <cellStyle name="Note 17 7 2" xfId="53852" xr:uid="{00000000-0005-0000-0000-000070D20000}"/>
    <cellStyle name="Note 17 8" xfId="53853" xr:uid="{00000000-0005-0000-0000-000071D20000}"/>
    <cellStyle name="Note 17 9" xfId="53854" xr:uid="{00000000-0005-0000-0000-000072D20000}"/>
    <cellStyle name="Note 17_Essbase BS Tax Accounts EOY" xfId="53855" xr:uid="{00000000-0005-0000-0000-000073D20000}"/>
    <cellStyle name="Note 18" xfId="53856" xr:uid="{00000000-0005-0000-0000-000074D20000}"/>
    <cellStyle name="Note 18 10" xfId="53857" xr:uid="{00000000-0005-0000-0000-000075D20000}"/>
    <cellStyle name="Note 18 2" xfId="53858" xr:uid="{00000000-0005-0000-0000-000076D20000}"/>
    <cellStyle name="Note 18 2 2" xfId="53859" xr:uid="{00000000-0005-0000-0000-000077D20000}"/>
    <cellStyle name="Note 18 2 2 2" xfId="53860" xr:uid="{00000000-0005-0000-0000-000078D20000}"/>
    <cellStyle name="Note 18 2 2 2 2" xfId="53861" xr:uid="{00000000-0005-0000-0000-000079D20000}"/>
    <cellStyle name="Note 18 2 2 2 3" xfId="53862" xr:uid="{00000000-0005-0000-0000-00007AD20000}"/>
    <cellStyle name="Note 18 2 2 2_Essbase BS Tax Accounts EOY" xfId="53863" xr:uid="{00000000-0005-0000-0000-00007BD20000}"/>
    <cellStyle name="Note 18 2 2 3" xfId="53864" xr:uid="{00000000-0005-0000-0000-00007CD20000}"/>
    <cellStyle name="Note 18 2 2_Essbase BS Tax Accounts EOY" xfId="53865" xr:uid="{00000000-0005-0000-0000-00007DD20000}"/>
    <cellStyle name="Note 18 2 3" xfId="53866" xr:uid="{00000000-0005-0000-0000-00007ED20000}"/>
    <cellStyle name="Note 18 2 3 2" xfId="53867" xr:uid="{00000000-0005-0000-0000-00007FD20000}"/>
    <cellStyle name="Note 18 2 3 3" xfId="53868" xr:uid="{00000000-0005-0000-0000-000080D20000}"/>
    <cellStyle name="Note 18 2 3_Essbase BS Tax Accounts EOY" xfId="53869" xr:uid="{00000000-0005-0000-0000-000081D20000}"/>
    <cellStyle name="Note 18 2 4" xfId="53870" xr:uid="{00000000-0005-0000-0000-000082D20000}"/>
    <cellStyle name="Note 18 2_Essbase BS Tax Accounts EOY" xfId="53871" xr:uid="{00000000-0005-0000-0000-000083D20000}"/>
    <cellStyle name="Note 18 3" xfId="53872" xr:uid="{00000000-0005-0000-0000-000084D20000}"/>
    <cellStyle name="Note 18 3 2" xfId="53873" xr:uid="{00000000-0005-0000-0000-000085D20000}"/>
    <cellStyle name="Note 18 3 2 2" xfId="53874" xr:uid="{00000000-0005-0000-0000-000086D20000}"/>
    <cellStyle name="Note 18 3 2 2 2" xfId="53875" xr:uid="{00000000-0005-0000-0000-000087D20000}"/>
    <cellStyle name="Note 18 3 2 2 3" xfId="53876" xr:uid="{00000000-0005-0000-0000-000088D20000}"/>
    <cellStyle name="Note 18 3 2 2_Essbase BS Tax Accounts EOY" xfId="53877" xr:uid="{00000000-0005-0000-0000-000089D20000}"/>
    <cellStyle name="Note 18 3 2 3" xfId="53878" xr:uid="{00000000-0005-0000-0000-00008AD20000}"/>
    <cellStyle name="Note 18 3 2_Essbase BS Tax Accounts EOY" xfId="53879" xr:uid="{00000000-0005-0000-0000-00008BD20000}"/>
    <cellStyle name="Note 18 3 3" xfId="53880" xr:uid="{00000000-0005-0000-0000-00008CD20000}"/>
    <cellStyle name="Note 18 3 3 2" xfId="53881" xr:uid="{00000000-0005-0000-0000-00008DD20000}"/>
    <cellStyle name="Note 18 3 3 3" xfId="53882" xr:uid="{00000000-0005-0000-0000-00008ED20000}"/>
    <cellStyle name="Note 18 3 3_Essbase BS Tax Accounts EOY" xfId="53883" xr:uid="{00000000-0005-0000-0000-00008FD20000}"/>
    <cellStyle name="Note 18 3 4" xfId="53884" xr:uid="{00000000-0005-0000-0000-000090D20000}"/>
    <cellStyle name="Note 18 3 4 2" xfId="53885" xr:uid="{00000000-0005-0000-0000-000091D20000}"/>
    <cellStyle name="Note 18 3 4 3" xfId="53886" xr:uid="{00000000-0005-0000-0000-000092D20000}"/>
    <cellStyle name="Note 18 3 4_Essbase BS Tax Accounts EOY" xfId="53887" xr:uid="{00000000-0005-0000-0000-000093D20000}"/>
    <cellStyle name="Note 18 3 5" xfId="53888" xr:uid="{00000000-0005-0000-0000-000094D20000}"/>
    <cellStyle name="Note 18 3 6" xfId="53889" xr:uid="{00000000-0005-0000-0000-000095D20000}"/>
    <cellStyle name="Note 18 3_Essbase BS Tax Accounts EOY" xfId="53890" xr:uid="{00000000-0005-0000-0000-000096D20000}"/>
    <cellStyle name="Note 18 4" xfId="53891" xr:uid="{00000000-0005-0000-0000-000097D20000}"/>
    <cellStyle name="Note 18 4 2" xfId="53892" xr:uid="{00000000-0005-0000-0000-000098D20000}"/>
    <cellStyle name="Note 18 4 2 2" xfId="53893" xr:uid="{00000000-0005-0000-0000-000099D20000}"/>
    <cellStyle name="Note 18 4 2 3" xfId="53894" xr:uid="{00000000-0005-0000-0000-00009AD20000}"/>
    <cellStyle name="Note 18 4 2_Essbase BS Tax Accounts EOY" xfId="53895" xr:uid="{00000000-0005-0000-0000-00009BD20000}"/>
    <cellStyle name="Note 18 4 3" xfId="53896" xr:uid="{00000000-0005-0000-0000-00009CD20000}"/>
    <cellStyle name="Note 18 4 4" xfId="53897" xr:uid="{00000000-0005-0000-0000-00009DD20000}"/>
    <cellStyle name="Note 18 4_Essbase BS Tax Accounts EOY" xfId="53898" xr:uid="{00000000-0005-0000-0000-00009ED20000}"/>
    <cellStyle name="Note 18 5" xfId="53899" xr:uid="{00000000-0005-0000-0000-00009FD20000}"/>
    <cellStyle name="Note 18 5 2" xfId="53900" xr:uid="{00000000-0005-0000-0000-0000A0D20000}"/>
    <cellStyle name="Note 18 5 3" xfId="53901" xr:uid="{00000000-0005-0000-0000-0000A1D20000}"/>
    <cellStyle name="Note 18 5_Essbase BS Tax Accounts EOY" xfId="53902" xr:uid="{00000000-0005-0000-0000-0000A2D20000}"/>
    <cellStyle name="Note 18 6" xfId="53903" xr:uid="{00000000-0005-0000-0000-0000A3D20000}"/>
    <cellStyle name="Note 18 7" xfId="53904" xr:uid="{00000000-0005-0000-0000-0000A4D20000}"/>
    <cellStyle name="Note 18 7 2" xfId="53905" xr:uid="{00000000-0005-0000-0000-0000A5D20000}"/>
    <cellStyle name="Note 18 8" xfId="53906" xr:uid="{00000000-0005-0000-0000-0000A6D20000}"/>
    <cellStyle name="Note 18 9" xfId="53907" xr:uid="{00000000-0005-0000-0000-0000A7D20000}"/>
    <cellStyle name="Note 18_Essbase BS Tax Accounts EOY" xfId="53908" xr:uid="{00000000-0005-0000-0000-0000A8D20000}"/>
    <cellStyle name="Note 19" xfId="53909" xr:uid="{00000000-0005-0000-0000-0000A9D20000}"/>
    <cellStyle name="Note 19 10" xfId="53910" xr:uid="{00000000-0005-0000-0000-0000AAD20000}"/>
    <cellStyle name="Note 19 2" xfId="53911" xr:uid="{00000000-0005-0000-0000-0000ABD20000}"/>
    <cellStyle name="Note 19 2 2" xfId="53912" xr:uid="{00000000-0005-0000-0000-0000ACD20000}"/>
    <cellStyle name="Note 19 2 2 2" xfId="53913" xr:uid="{00000000-0005-0000-0000-0000ADD20000}"/>
    <cellStyle name="Note 19 2 2 2 2" xfId="53914" xr:uid="{00000000-0005-0000-0000-0000AED20000}"/>
    <cellStyle name="Note 19 2 2 2 3" xfId="53915" xr:uid="{00000000-0005-0000-0000-0000AFD20000}"/>
    <cellStyle name="Note 19 2 2 2_Essbase BS Tax Accounts EOY" xfId="53916" xr:uid="{00000000-0005-0000-0000-0000B0D20000}"/>
    <cellStyle name="Note 19 2 2 3" xfId="53917" xr:uid="{00000000-0005-0000-0000-0000B1D20000}"/>
    <cellStyle name="Note 19 2 2_Essbase BS Tax Accounts EOY" xfId="53918" xr:uid="{00000000-0005-0000-0000-0000B2D20000}"/>
    <cellStyle name="Note 19 2 3" xfId="53919" xr:uid="{00000000-0005-0000-0000-0000B3D20000}"/>
    <cellStyle name="Note 19 2 3 2" xfId="53920" xr:uid="{00000000-0005-0000-0000-0000B4D20000}"/>
    <cellStyle name="Note 19 2 3 3" xfId="53921" xr:uid="{00000000-0005-0000-0000-0000B5D20000}"/>
    <cellStyle name="Note 19 2 3_Essbase BS Tax Accounts EOY" xfId="53922" xr:uid="{00000000-0005-0000-0000-0000B6D20000}"/>
    <cellStyle name="Note 19 2 4" xfId="53923" xr:uid="{00000000-0005-0000-0000-0000B7D20000}"/>
    <cellStyle name="Note 19 2_Essbase BS Tax Accounts EOY" xfId="53924" xr:uid="{00000000-0005-0000-0000-0000B8D20000}"/>
    <cellStyle name="Note 19 3" xfId="53925" xr:uid="{00000000-0005-0000-0000-0000B9D20000}"/>
    <cellStyle name="Note 19 3 2" xfId="53926" xr:uid="{00000000-0005-0000-0000-0000BAD20000}"/>
    <cellStyle name="Note 19 3 2 2" xfId="53927" xr:uid="{00000000-0005-0000-0000-0000BBD20000}"/>
    <cellStyle name="Note 19 3 2 2 2" xfId="53928" xr:uid="{00000000-0005-0000-0000-0000BCD20000}"/>
    <cellStyle name="Note 19 3 2 2 3" xfId="53929" xr:uid="{00000000-0005-0000-0000-0000BDD20000}"/>
    <cellStyle name="Note 19 3 2 2_Essbase BS Tax Accounts EOY" xfId="53930" xr:uid="{00000000-0005-0000-0000-0000BED20000}"/>
    <cellStyle name="Note 19 3 2 3" xfId="53931" xr:uid="{00000000-0005-0000-0000-0000BFD20000}"/>
    <cellStyle name="Note 19 3 2_Essbase BS Tax Accounts EOY" xfId="53932" xr:uid="{00000000-0005-0000-0000-0000C0D20000}"/>
    <cellStyle name="Note 19 3 3" xfId="53933" xr:uid="{00000000-0005-0000-0000-0000C1D20000}"/>
    <cellStyle name="Note 19 3 3 2" xfId="53934" xr:uid="{00000000-0005-0000-0000-0000C2D20000}"/>
    <cellStyle name="Note 19 3 3 3" xfId="53935" xr:uid="{00000000-0005-0000-0000-0000C3D20000}"/>
    <cellStyle name="Note 19 3 3_Essbase BS Tax Accounts EOY" xfId="53936" xr:uid="{00000000-0005-0000-0000-0000C4D20000}"/>
    <cellStyle name="Note 19 3 4" xfId="53937" xr:uid="{00000000-0005-0000-0000-0000C5D20000}"/>
    <cellStyle name="Note 19 3 4 2" xfId="53938" xr:uid="{00000000-0005-0000-0000-0000C6D20000}"/>
    <cellStyle name="Note 19 3 4 3" xfId="53939" xr:uid="{00000000-0005-0000-0000-0000C7D20000}"/>
    <cellStyle name="Note 19 3 4_Essbase BS Tax Accounts EOY" xfId="53940" xr:uid="{00000000-0005-0000-0000-0000C8D20000}"/>
    <cellStyle name="Note 19 3 5" xfId="53941" xr:uid="{00000000-0005-0000-0000-0000C9D20000}"/>
    <cellStyle name="Note 19 3 6" xfId="53942" xr:uid="{00000000-0005-0000-0000-0000CAD20000}"/>
    <cellStyle name="Note 19 3_Essbase BS Tax Accounts EOY" xfId="53943" xr:uid="{00000000-0005-0000-0000-0000CBD20000}"/>
    <cellStyle name="Note 19 4" xfId="53944" xr:uid="{00000000-0005-0000-0000-0000CCD20000}"/>
    <cellStyle name="Note 19 4 2" xfId="53945" xr:uid="{00000000-0005-0000-0000-0000CDD20000}"/>
    <cellStyle name="Note 19 4 2 2" xfId="53946" xr:uid="{00000000-0005-0000-0000-0000CED20000}"/>
    <cellStyle name="Note 19 4 2 3" xfId="53947" xr:uid="{00000000-0005-0000-0000-0000CFD20000}"/>
    <cellStyle name="Note 19 4 2_Essbase BS Tax Accounts EOY" xfId="53948" xr:uid="{00000000-0005-0000-0000-0000D0D20000}"/>
    <cellStyle name="Note 19 4 3" xfId="53949" xr:uid="{00000000-0005-0000-0000-0000D1D20000}"/>
    <cellStyle name="Note 19 4 4" xfId="53950" xr:uid="{00000000-0005-0000-0000-0000D2D20000}"/>
    <cellStyle name="Note 19 4_Essbase BS Tax Accounts EOY" xfId="53951" xr:uid="{00000000-0005-0000-0000-0000D3D20000}"/>
    <cellStyle name="Note 19 5" xfId="53952" xr:uid="{00000000-0005-0000-0000-0000D4D20000}"/>
    <cellStyle name="Note 19 5 2" xfId="53953" xr:uid="{00000000-0005-0000-0000-0000D5D20000}"/>
    <cellStyle name="Note 19 5 3" xfId="53954" xr:uid="{00000000-0005-0000-0000-0000D6D20000}"/>
    <cellStyle name="Note 19 5_Essbase BS Tax Accounts EOY" xfId="53955" xr:uid="{00000000-0005-0000-0000-0000D7D20000}"/>
    <cellStyle name="Note 19 6" xfId="53956" xr:uid="{00000000-0005-0000-0000-0000D8D20000}"/>
    <cellStyle name="Note 19 7" xfId="53957" xr:uid="{00000000-0005-0000-0000-0000D9D20000}"/>
    <cellStyle name="Note 19 7 2" xfId="53958" xr:uid="{00000000-0005-0000-0000-0000DAD20000}"/>
    <cellStyle name="Note 19 8" xfId="53959" xr:uid="{00000000-0005-0000-0000-0000DBD20000}"/>
    <cellStyle name="Note 19 9" xfId="53960" xr:uid="{00000000-0005-0000-0000-0000DCD20000}"/>
    <cellStyle name="Note 19_Essbase BS Tax Accounts EOY" xfId="53961" xr:uid="{00000000-0005-0000-0000-0000DDD20000}"/>
    <cellStyle name="Note 2" xfId="330" xr:uid="{00000000-0005-0000-0000-0000DED20000}"/>
    <cellStyle name="Note 2 10" xfId="53962" xr:uid="{00000000-0005-0000-0000-0000DFD20000}"/>
    <cellStyle name="Note 2 10 2" xfId="53963" xr:uid="{00000000-0005-0000-0000-0000E0D20000}"/>
    <cellStyle name="Note 2 10 2 2" xfId="53964" xr:uid="{00000000-0005-0000-0000-0000E1D20000}"/>
    <cellStyle name="Note 2 10 2_Essbase BS Tax Accounts EOY" xfId="53965" xr:uid="{00000000-0005-0000-0000-0000E2D20000}"/>
    <cellStyle name="Note 2 10_Essbase BS Tax Accounts EOY" xfId="53966" xr:uid="{00000000-0005-0000-0000-0000E3D20000}"/>
    <cellStyle name="Note 2 11" xfId="53967" xr:uid="{00000000-0005-0000-0000-0000E4D20000}"/>
    <cellStyle name="Note 2 11 2" xfId="53968" xr:uid="{00000000-0005-0000-0000-0000E5D20000}"/>
    <cellStyle name="Note 2 11 2 2" xfId="53969" xr:uid="{00000000-0005-0000-0000-0000E6D20000}"/>
    <cellStyle name="Note 2 11 2_Essbase BS Tax Accounts EOY" xfId="53970" xr:uid="{00000000-0005-0000-0000-0000E7D20000}"/>
    <cellStyle name="Note 2 11 3" xfId="53971" xr:uid="{00000000-0005-0000-0000-0000E8D20000}"/>
    <cellStyle name="Note 2 11_Essbase BS Tax Accounts EOY" xfId="53972" xr:uid="{00000000-0005-0000-0000-0000E9D20000}"/>
    <cellStyle name="Note 2 12" xfId="53973" xr:uid="{00000000-0005-0000-0000-0000EAD20000}"/>
    <cellStyle name="Note 2 12 2" xfId="53974" xr:uid="{00000000-0005-0000-0000-0000EBD20000}"/>
    <cellStyle name="Note 2 12 2 2" xfId="53975" xr:uid="{00000000-0005-0000-0000-0000ECD20000}"/>
    <cellStyle name="Note 2 12 2 3" xfId="53976" xr:uid="{00000000-0005-0000-0000-0000EDD20000}"/>
    <cellStyle name="Note 2 12 2_Essbase BS Tax Accounts EOY" xfId="53977" xr:uid="{00000000-0005-0000-0000-0000EED20000}"/>
    <cellStyle name="Note 2 12 3" xfId="53978" xr:uid="{00000000-0005-0000-0000-0000EFD20000}"/>
    <cellStyle name="Note 2 12 4" xfId="53979" xr:uid="{00000000-0005-0000-0000-0000F0D20000}"/>
    <cellStyle name="Note 2 12_Essbase BS Tax Accounts EOY" xfId="53980" xr:uid="{00000000-0005-0000-0000-0000F1D20000}"/>
    <cellStyle name="Note 2 13" xfId="53981" xr:uid="{00000000-0005-0000-0000-0000F2D20000}"/>
    <cellStyle name="Note 2 13 2" xfId="53982" xr:uid="{00000000-0005-0000-0000-0000F3D20000}"/>
    <cellStyle name="Note 2 13 2 2" xfId="53983" xr:uid="{00000000-0005-0000-0000-0000F4D20000}"/>
    <cellStyle name="Note 2 13 2_Essbase BS Tax Accounts EOY" xfId="53984" xr:uid="{00000000-0005-0000-0000-0000F5D20000}"/>
    <cellStyle name="Note 2 13_Essbase BS Tax Accounts EOY" xfId="53985" xr:uid="{00000000-0005-0000-0000-0000F6D20000}"/>
    <cellStyle name="Note 2 14" xfId="53986" xr:uid="{00000000-0005-0000-0000-0000F7D20000}"/>
    <cellStyle name="Note 2 14 2" xfId="53987" xr:uid="{00000000-0005-0000-0000-0000F8D20000}"/>
    <cellStyle name="Note 2 14_Essbase BS Tax Accounts EOY" xfId="53988" xr:uid="{00000000-0005-0000-0000-0000F9D20000}"/>
    <cellStyle name="Note 2 15" xfId="53989" xr:uid="{00000000-0005-0000-0000-0000FAD20000}"/>
    <cellStyle name="Note 2 15 2" xfId="53990" xr:uid="{00000000-0005-0000-0000-0000FBD20000}"/>
    <cellStyle name="Note 2 15 3" xfId="53991" xr:uid="{00000000-0005-0000-0000-0000FCD20000}"/>
    <cellStyle name="Note 2 15_Essbase BS Tax Accounts EOY" xfId="53992" xr:uid="{00000000-0005-0000-0000-0000FDD20000}"/>
    <cellStyle name="Note 2 16" xfId="53993" xr:uid="{00000000-0005-0000-0000-0000FED20000}"/>
    <cellStyle name="Note 2 17" xfId="53994" xr:uid="{00000000-0005-0000-0000-0000FFD20000}"/>
    <cellStyle name="Note 2 18" xfId="53995" xr:uid="{00000000-0005-0000-0000-000000D30000}"/>
    <cellStyle name="Note 2 19" xfId="53996" xr:uid="{00000000-0005-0000-0000-000001D30000}"/>
    <cellStyle name="Note 2 2" xfId="53997" xr:uid="{00000000-0005-0000-0000-000002D30000}"/>
    <cellStyle name="Note 2 2 10" xfId="53998" xr:uid="{00000000-0005-0000-0000-000003D30000}"/>
    <cellStyle name="Note 2 2 10 2" xfId="53999" xr:uid="{00000000-0005-0000-0000-000004D30000}"/>
    <cellStyle name="Note 2 2 10 2 2" xfId="54000" xr:uid="{00000000-0005-0000-0000-000005D30000}"/>
    <cellStyle name="Note 2 2 10 2_Essbase BS Tax Accounts EOY" xfId="54001" xr:uid="{00000000-0005-0000-0000-000006D30000}"/>
    <cellStyle name="Note 2 2 10 3" xfId="54002" xr:uid="{00000000-0005-0000-0000-000007D30000}"/>
    <cellStyle name="Note 2 2 10_Essbase BS Tax Accounts EOY" xfId="54003" xr:uid="{00000000-0005-0000-0000-000008D30000}"/>
    <cellStyle name="Note 2 2 11" xfId="54004" xr:uid="{00000000-0005-0000-0000-000009D30000}"/>
    <cellStyle name="Note 2 2 11 2" xfId="54005" xr:uid="{00000000-0005-0000-0000-00000AD30000}"/>
    <cellStyle name="Note 2 2 11 2 2" xfId="54006" xr:uid="{00000000-0005-0000-0000-00000BD30000}"/>
    <cellStyle name="Note 2 2 11 2 3" xfId="54007" xr:uid="{00000000-0005-0000-0000-00000CD30000}"/>
    <cellStyle name="Note 2 2 11 2_Essbase BS Tax Accounts EOY" xfId="54008" xr:uid="{00000000-0005-0000-0000-00000DD30000}"/>
    <cellStyle name="Note 2 2 11 3" xfId="54009" xr:uid="{00000000-0005-0000-0000-00000ED30000}"/>
    <cellStyle name="Note 2 2 11 4" xfId="54010" xr:uid="{00000000-0005-0000-0000-00000FD30000}"/>
    <cellStyle name="Note 2 2 11_Essbase BS Tax Accounts EOY" xfId="54011" xr:uid="{00000000-0005-0000-0000-000010D30000}"/>
    <cellStyle name="Note 2 2 12" xfId="54012" xr:uid="{00000000-0005-0000-0000-000011D30000}"/>
    <cellStyle name="Note 2 2 12 2" xfId="54013" xr:uid="{00000000-0005-0000-0000-000012D30000}"/>
    <cellStyle name="Note 2 2 12 2 2" xfId="54014" xr:uid="{00000000-0005-0000-0000-000013D30000}"/>
    <cellStyle name="Note 2 2 12 2_Essbase BS Tax Accounts EOY" xfId="54015" xr:uid="{00000000-0005-0000-0000-000014D30000}"/>
    <cellStyle name="Note 2 2 12 3" xfId="54016" xr:uid="{00000000-0005-0000-0000-000015D30000}"/>
    <cellStyle name="Note 2 2 12 4" xfId="54017" xr:uid="{00000000-0005-0000-0000-000016D30000}"/>
    <cellStyle name="Note 2 2 12_Essbase BS Tax Accounts EOY" xfId="54018" xr:uid="{00000000-0005-0000-0000-000017D30000}"/>
    <cellStyle name="Note 2 2 13" xfId="54019" xr:uid="{00000000-0005-0000-0000-000018D30000}"/>
    <cellStyle name="Note 2 2 13 2" xfId="54020" xr:uid="{00000000-0005-0000-0000-000019D30000}"/>
    <cellStyle name="Note 2 2 13_Essbase BS Tax Accounts EOY" xfId="54021" xr:uid="{00000000-0005-0000-0000-00001AD30000}"/>
    <cellStyle name="Note 2 2 14" xfId="54022" xr:uid="{00000000-0005-0000-0000-00001BD30000}"/>
    <cellStyle name="Note 2 2 15" xfId="54023" xr:uid="{00000000-0005-0000-0000-00001CD30000}"/>
    <cellStyle name="Note 2 2 16" xfId="54024" xr:uid="{00000000-0005-0000-0000-00001DD30000}"/>
    <cellStyle name="Note 2 2 17" xfId="54025" xr:uid="{00000000-0005-0000-0000-00001ED30000}"/>
    <cellStyle name="Note 2 2 2" xfId="54026" xr:uid="{00000000-0005-0000-0000-00001FD30000}"/>
    <cellStyle name="Note 2 2 2 2" xfId="54027" xr:uid="{00000000-0005-0000-0000-000020D30000}"/>
    <cellStyle name="Note 2 2 2 2 2" xfId="54028" xr:uid="{00000000-0005-0000-0000-000021D30000}"/>
    <cellStyle name="Note 2 2 2 2 2 2" xfId="54029" xr:uid="{00000000-0005-0000-0000-000022D30000}"/>
    <cellStyle name="Note 2 2 2 2 2_Essbase BS Tax Accounts EOY" xfId="54030" xr:uid="{00000000-0005-0000-0000-000023D30000}"/>
    <cellStyle name="Note 2 2 2 2 3" xfId="54031" xr:uid="{00000000-0005-0000-0000-000024D30000}"/>
    <cellStyle name="Note 2 2 2 2_Essbase BS Tax Accounts EOY" xfId="54032" xr:uid="{00000000-0005-0000-0000-000025D30000}"/>
    <cellStyle name="Note 2 2 2 3" xfId="54033" xr:uid="{00000000-0005-0000-0000-000026D30000}"/>
    <cellStyle name="Note 2 2 2 3 2" xfId="54034" xr:uid="{00000000-0005-0000-0000-000027D30000}"/>
    <cellStyle name="Note 2 2 2 3_Essbase BS Tax Accounts EOY" xfId="54035" xr:uid="{00000000-0005-0000-0000-000028D30000}"/>
    <cellStyle name="Note 2 2 2 4" xfId="54036" xr:uid="{00000000-0005-0000-0000-000029D30000}"/>
    <cellStyle name="Note 2 2 2 5" xfId="54037" xr:uid="{00000000-0005-0000-0000-00002AD30000}"/>
    <cellStyle name="Note 2 2 2 6" xfId="54038" xr:uid="{00000000-0005-0000-0000-00002BD30000}"/>
    <cellStyle name="Note 2 2 2 7" xfId="54039" xr:uid="{00000000-0005-0000-0000-00002CD30000}"/>
    <cellStyle name="Note 2 2 2 8" xfId="54040" xr:uid="{00000000-0005-0000-0000-00002DD30000}"/>
    <cellStyle name="Note 2 2 2_Essbase BS Tax Accounts EOY" xfId="54041" xr:uid="{00000000-0005-0000-0000-00002ED30000}"/>
    <cellStyle name="Note 2 2 3" xfId="54042" xr:uid="{00000000-0005-0000-0000-00002FD30000}"/>
    <cellStyle name="Note 2 2 3 10" xfId="54043" xr:uid="{00000000-0005-0000-0000-000030D30000}"/>
    <cellStyle name="Note 2 2 3 2" xfId="54044" xr:uid="{00000000-0005-0000-0000-000031D30000}"/>
    <cellStyle name="Note 2 2 3 2 2" xfId="54045" xr:uid="{00000000-0005-0000-0000-000032D30000}"/>
    <cellStyle name="Note 2 2 3 2 2 2" xfId="54046" xr:uid="{00000000-0005-0000-0000-000033D30000}"/>
    <cellStyle name="Note 2 2 3 2 2 2 2" xfId="54047" xr:uid="{00000000-0005-0000-0000-000034D30000}"/>
    <cellStyle name="Note 2 2 3 2 2 2 3" xfId="54048" xr:uid="{00000000-0005-0000-0000-000035D30000}"/>
    <cellStyle name="Note 2 2 3 2 2 2_Essbase BS Tax Accounts EOY" xfId="54049" xr:uid="{00000000-0005-0000-0000-000036D30000}"/>
    <cellStyle name="Note 2 2 3 2 2 3" xfId="54050" xr:uid="{00000000-0005-0000-0000-000037D30000}"/>
    <cellStyle name="Note 2 2 3 2 2 4" xfId="54051" xr:uid="{00000000-0005-0000-0000-000038D30000}"/>
    <cellStyle name="Note 2 2 3 2 2_Essbase BS Tax Accounts EOY" xfId="54052" xr:uid="{00000000-0005-0000-0000-000039D30000}"/>
    <cellStyle name="Note 2 2 3 2 3" xfId="54053" xr:uid="{00000000-0005-0000-0000-00003AD30000}"/>
    <cellStyle name="Note 2 2 3 2 3 2" xfId="54054" xr:uid="{00000000-0005-0000-0000-00003BD30000}"/>
    <cellStyle name="Note 2 2 3 2 3 3" xfId="54055" xr:uid="{00000000-0005-0000-0000-00003CD30000}"/>
    <cellStyle name="Note 2 2 3 2 3_Essbase BS Tax Accounts EOY" xfId="54056" xr:uid="{00000000-0005-0000-0000-00003DD30000}"/>
    <cellStyle name="Note 2 2 3 2 4" xfId="54057" xr:uid="{00000000-0005-0000-0000-00003ED30000}"/>
    <cellStyle name="Note 2 2 3 2 5" xfId="54058" xr:uid="{00000000-0005-0000-0000-00003FD30000}"/>
    <cellStyle name="Note 2 2 3 2 6" xfId="54059" xr:uid="{00000000-0005-0000-0000-000040D30000}"/>
    <cellStyle name="Note 2 2 3 2_Essbase BS Tax Accounts EOY" xfId="54060" xr:uid="{00000000-0005-0000-0000-000041D30000}"/>
    <cellStyle name="Note 2 2 3 3" xfId="54061" xr:uid="{00000000-0005-0000-0000-000042D30000}"/>
    <cellStyle name="Note 2 2 3 3 2" xfId="54062" xr:uid="{00000000-0005-0000-0000-000043D30000}"/>
    <cellStyle name="Note 2 2 3 3 2 2" xfId="54063" xr:uid="{00000000-0005-0000-0000-000044D30000}"/>
    <cellStyle name="Note 2 2 3 3 2 3" xfId="54064" xr:uid="{00000000-0005-0000-0000-000045D30000}"/>
    <cellStyle name="Note 2 2 3 3 2_Essbase BS Tax Accounts EOY" xfId="54065" xr:uid="{00000000-0005-0000-0000-000046D30000}"/>
    <cellStyle name="Note 2 2 3 3 3" xfId="54066" xr:uid="{00000000-0005-0000-0000-000047D30000}"/>
    <cellStyle name="Note 2 2 3 3 4" xfId="54067" xr:uid="{00000000-0005-0000-0000-000048D30000}"/>
    <cellStyle name="Note 2 2 3 3_Essbase BS Tax Accounts EOY" xfId="54068" xr:uid="{00000000-0005-0000-0000-000049D30000}"/>
    <cellStyle name="Note 2 2 3 4" xfId="54069" xr:uid="{00000000-0005-0000-0000-00004AD30000}"/>
    <cellStyle name="Note 2 2 3 4 2" xfId="54070" xr:uid="{00000000-0005-0000-0000-00004BD30000}"/>
    <cellStyle name="Note 2 2 3 4 3" xfId="54071" xr:uid="{00000000-0005-0000-0000-00004CD30000}"/>
    <cellStyle name="Note 2 2 3 4_Essbase BS Tax Accounts EOY" xfId="54072" xr:uid="{00000000-0005-0000-0000-00004DD30000}"/>
    <cellStyle name="Note 2 2 3 5" xfId="54073" xr:uid="{00000000-0005-0000-0000-00004ED30000}"/>
    <cellStyle name="Note 2 2 3 5 2" xfId="54074" xr:uid="{00000000-0005-0000-0000-00004FD30000}"/>
    <cellStyle name="Note 2 2 3 5_Essbase BS Tax Accounts EOY" xfId="54075" xr:uid="{00000000-0005-0000-0000-000050D30000}"/>
    <cellStyle name="Note 2 2 3 6" xfId="54076" xr:uid="{00000000-0005-0000-0000-000051D30000}"/>
    <cellStyle name="Note 2 2 3 7" xfId="54077" xr:uid="{00000000-0005-0000-0000-000052D30000}"/>
    <cellStyle name="Note 2 2 3 8" xfId="54078" xr:uid="{00000000-0005-0000-0000-000053D30000}"/>
    <cellStyle name="Note 2 2 3 9" xfId="54079" xr:uid="{00000000-0005-0000-0000-000054D30000}"/>
    <cellStyle name="Note 2 2 3_Essbase BS Tax Accounts EOY" xfId="54080" xr:uid="{00000000-0005-0000-0000-000055D30000}"/>
    <cellStyle name="Note 2 2 4" xfId="54081" xr:uid="{00000000-0005-0000-0000-000056D30000}"/>
    <cellStyle name="Note 2 2 4 2" xfId="54082" xr:uid="{00000000-0005-0000-0000-000057D30000}"/>
    <cellStyle name="Note 2 2 4 2 2" xfId="54083" xr:uid="{00000000-0005-0000-0000-000058D30000}"/>
    <cellStyle name="Note 2 2 4 2 2 2" xfId="54084" xr:uid="{00000000-0005-0000-0000-000059D30000}"/>
    <cellStyle name="Note 2 2 4 2 2 3" xfId="54085" xr:uid="{00000000-0005-0000-0000-00005AD30000}"/>
    <cellStyle name="Note 2 2 4 2 2_Essbase BS Tax Accounts EOY" xfId="54086" xr:uid="{00000000-0005-0000-0000-00005BD30000}"/>
    <cellStyle name="Note 2 2 4 2 3" xfId="54087" xr:uid="{00000000-0005-0000-0000-00005CD30000}"/>
    <cellStyle name="Note 2 2 4 2 4" xfId="54088" xr:uid="{00000000-0005-0000-0000-00005DD30000}"/>
    <cellStyle name="Note 2 2 4 2_Essbase BS Tax Accounts EOY" xfId="54089" xr:uid="{00000000-0005-0000-0000-00005ED30000}"/>
    <cellStyle name="Note 2 2 4 3" xfId="54090" xr:uid="{00000000-0005-0000-0000-00005FD30000}"/>
    <cellStyle name="Note 2 2 4 3 2" xfId="54091" xr:uid="{00000000-0005-0000-0000-000060D30000}"/>
    <cellStyle name="Note 2 2 4 3 3" xfId="54092" xr:uid="{00000000-0005-0000-0000-000061D30000}"/>
    <cellStyle name="Note 2 2 4 3_Essbase BS Tax Accounts EOY" xfId="54093" xr:uid="{00000000-0005-0000-0000-000062D30000}"/>
    <cellStyle name="Note 2 2 4 4" xfId="54094" xr:uid="{00000000-0005-0000-0000-000063D30000}"/>
    <cellStyle name="Note 2 2 4 5" xfId="54095" xr:uid="{00000000-0005-0000-0000-000064D30000}"/>
    <cellStyle name="Note 2 2 4 6" xfId="54096" xr:uid="{00000000-0005-0000-0000-000065D30000}"/>
    <cellStyle name="Note 2 2 4_Essbase BS Tax Accounts EOY" xfId="54097" xr:uid="{00000000-0005-0000-0000-000066D30000}"/>
    <cellStyle name="Note 2 2 5" xfId="54098" xr:uid="{00000000-0005-0000-0000-000067D30000}"/>
    <cellStyle name="Note 2 2 5 2" xfId="54099" xr:uid="{00000000-0005-0000-0000-000068D30000}"/>
    <cellStyle name="Note 2 2 5 2 2" xfId="54100" xr:uid="{00000000-0005-0000-0000-000069D30000}"/>
    <cellStyle name="Note 2 2 5 2_Essbase BS Tax Accounts EOY" xfId="54101" xr:uid="{00000000-0005-0000-0000-00006AD30000}"/>
    <cellStyle name="Note 2 2 5 3" xfId="54102" xr:uid="{00000000-0005-0000-0000-00006BD30000}"/>
    <cellStyle name="Note 2 2 5_Essbase BS Tax Accounts EOY" xfId="54103" xr:uid="{00000000-0005-0000-0000-00006CD30000}"/>
    <cellStyle name="Note 2 2 6" xfId="54104" xr:uid="{00000000-0005-0000-0000-00006DD30000}"/>
    <cellStyle name="Note 2 2 6 2" xfId="54105" xr:uid="{00000000-0005-0000-0000-00006ED30000}"/>
    <cellStyle name="Note 2 2 6 2 2" xfId="54106" xr:uid="{00000000-0005-0000-0000-00006FD30000}"/>
    <cellStyle name="Note 2 2 6 2_Essbase BS Tax Accounts EOY" xfId="54107" xr:uid="{00000000-0005-0000-0000-000070D30000}"/>
    <cellStyle name="Note 2 2 6 3" xfId="54108" xr:uid="{00000000-0005-0000-0000-000071D30000}"/>
    <cellStyle name="Note 2 2 6_Essbase BS Tax Accounts EOY" xfId="54109" xr:uid="{00000000-0005-0000-0000-000072D30000}"/>
    <cellStyle name="Note 2 2 7" xfId="54110" xr:uid="{00000000-0005-0000-0000-000073D30000}"/>
    <cellStyle name="Note 2 2 7 2" xfId="54111" xr:uid="{00000000-0005-0000-0000-000074D30000}"/>
    <cellStyle name="Note 2 2 7 2 2" xfId="54112" xr:uid="{00000000-0005-0000-0000-000075D30000}"/>
    <cellStyle name="Note 2 2 7 2_Essbase BS Tax Accounts EOY" xfId="54113" xr:uid="{00000000-0005-0000-0000-000076D30000}"/>
    <cellStyle name="Note 2 2 7 3" xfId="54114" xr:uid="{00000000-0005-0000-0000-000077D30000}"/>
    <cellStyle name="Note 2 2 7_Essbase BS Tax Accounts EOY" xfId="54115" xr:uid="{00000000-0005-0000-0000-000078D30000}"/>
    <cellStyle name="Note 2 2 8" xfId="54116" xr:uid="{00000000-0005-0000-0000-000079D30000}"/>
    <cellStyle name="Note 2 2 8 2" xfId="54117" xr:uid="{00000000-0005-0000-0000-00007AD30000}"/>
    <cellStyle name="Note 2 2 8 2 2" xfId="54118" xr:uid="{00000000-0005-0000-0000-00007BD30000}"/>
    <cellStyle name="Note 2 2 8 2_Essbase BS Tax Accounts EOY" xfId="54119" xr:uid="{00000000-0005-0000-0000-00007CD30000}"/>
    <cellStyle name="Note 2 2 8 3" xfId="54120" xr:uid="{00000000-0005-0000-0000-00007DD30000}"/>
    <cellStyle name="Note 2 2 8_Essbase BS Tax Accounts EOY" xfId="54121" xr:uid="{00000000-0005-0000-0000-00007ED30000}"/>
    <cellStyle name="Note 2 2 9" xfId="54122" xr:uid="{00000000-0005-0000-0000-00007FD30000}"/>
    <cellStyle name="Note 2 2 9 2" xfId="54123" xr:uid="{00000000-0005-0000-0000-000080D30000}"/>
    <cellStyle name="Note 2 2 9 2 2" xfId="54124" xr:uid="{00000000-0005-0000-0000-000081D30000}"/>
    <cellStyle name="Note 2 2 9 2_Essbase BS Tax Accounts EOY" xfId="54125" xr:uid="{00000000-0005-0000-0000-000082D30000}"/>
    <cellStyle name="Note 2 2 9 3" xfId="54126" xr:uid="{00000000-0005-0000-0000-000083D30000}"/>
    <cellStyle name="Note 2 2 9_Essbase BS Tax Accounts EOY" xfId="54127" xr:uid="{00000000-0005-0000-0000-000084D30000}"/>
    <cellStyle name="Note 2 2_Basis Detail" xfId="54128" xr:uid="{00000000-0005-0000-0000-000085D30000}"/>
    <cellStyle name="Note 2 3" xfId="54129" xr:uid="{00000000-0005-0000-0000-000086D30000}"/>
    <cellStyle name="Note 2 3 10" xfId="54130" xr:uid="{00000000-0005-0000-0000-000087D30000}"/>
    <cellStyle name="Note 2 3 10 2" xfId="54131" xr:uid="{00000000-0005-0000-0000-000088D30000}"/>
    <cellStyle name="Note 2 3 10 2 2" xfId="54132" xr:uid="{00000000-0005-0000-0000-000089D30000}"/>
    <cellStyle name="Note 2 3 10 2_Essbase BS Tax Accounts EOY" xfId="54133" xr:uid="{00000000-0005-0000-0000-00008AD30000}"/>
    <cellStyle name="Note 2 3 10 3" xfId="54134" xr:uid="{00000000-0005-0000-0000-00008BD30000}"/>
    <cellStyle name="Note 2 3 10_Essbase BS Tax Accounts EOY" xfId="54135" xr:uid="{00000000-0005-0000-0000-00008CD30000}"/>
    <cellStyle name="Note 2 3 11" xfId="54136" xr:uid="{00000000-0005-0000-0000-00008DD30000}"/>
    <cellStyle name="Note 2 3 11 2" xfId="54137" xr:uid="{00000000-0005-0000-0000-00008ED30000}"/>
    <cellStyle name="Note 2 3 11 2 2" xfId="54138" xr:uid="{00000000-0005-0000-0000-00008FD30000}"/>
    <cellStyle name="Note 2 3 11 2 3" xfId="54139" xr:uid="{00000000-0005-0000-0000-000090D30000}"/>
    <cellStyle name="Note 2 3 11 2_Essbase BS Tax Accounts EOY" xfId="54140" xr:uid="{00000000-0005-0000-0000-000091D30000}"/>
    <cellStyle name="Note 2 3 11 3" xfId="54141" xr:uid="{00000000-0005-0000-0000-000092D30000}"/>
    <cellStyle name="Note 2 3 11 4" xfId="54142" xr:uid="{00000000-0005-0000-0000-000093D30000}"/>
    <cellStyle name="Note 2 3 11_Essbase BS Tax Accounts EOY" xfId="54143" xr:uid="{00000000-0005-0000-0000-000094D30000}"/>
    <cellStyle name="Note 2 3 12" xfId="54144" xr:uid="{00000000-0005-0000-0000-000095D30000}"/>
    <cellStyle name="Note 2 3 12 2" xfId="54145" xr:uid="{00000000-0005-0000-0000-000096D30000}"/>
    <cellStyle name="Note 2 3 12 2 2" xfId="54146" xr:uid="{00000000-0005-0000-0000-000097D30000}"/>
    <cellStyle name="Note 2 3 12 2_Essbase BS Tax Accounts EOY" xfId="54147" xr:uid="{00000000-0005-0000-0000-000098D30000}"/>
    <cellStyle name="Note 2 3 12 3" xfId="54148" xr:uid="{00000000-0005-0000-0000-000099D30000}"/>
    <cellStyle name="Note 2 3 12 4" xfId="54149" xr:uid="{00000000-0005-0000-0000-00009AD30000}"/>
    <cellStyle name="Note 2 3 12_Essbase BS Tax Accounts EOY" xfId="54150" xr:uid="{00000000-0005-0000-0000-00009BD30000}"/>
    <cellStyle name="Note 2 3 13" xfId="54151" xr:uid="{00000000-0005-0000-0000-00009CD30000}"/>
    <cellStyle name="Note 2 3 13 2" xfId="54152" xr:uid="{00000000-0005-0000-0000-00009DD30000}"/>
    <cellStyle name="Note 2 3 13_Essbase BS Tax Accounts EOY" xfId="54153" xr:uid="{00000000-0005-0000-0000-00009ED30000}"/>
    <cellStyle name="Note 2 3 14" xfId="54154" xr:uid="{00000000-0005-0000-0000-00009FD30000}"/>
    <cellStyle name="Note 2 3 15" xfId="54155" xr:uid="{00000000-0005-0000-0000-0000A0D30000}"/>
    <cellStyle name="Note 2 3 16" xfId="54156" xr:uid="{00000000-0005-0000-0000-0000A1D30000}"/>
    <cellStyle name="Note 2 3 17" xfId="54157" xr:uid="{00000000-0005-0000-0000-0000A2D30000}"/>
    <cellStyle name="Note 2 3 2" xfId="54158" xr:uid="{00000000-0005-0000-0000-0000A3D30000}"/>
    <cellStyle name="Note 2 3 2 2" xfId="54159" xr:uid="{00000000-0005-0000-0000-0000A4D30000}"/>
    <cellStyle name="Note 2 3 2 2 2" xfId="54160" xr:uid="{00000000-0005-0000-0000-0000A5D30000}"/>
    <cellStyle name="Note 2 3 2 2 2 2" xfId="54161" xr:uid="{00000000-0005-0000-0000-0000A6D30000}"/>
    <cellStyle name="Note 2 3 2 2 2 2 2" xfId="54162" xr:uid="{00000000-0005-0000-0000-0000A7D30000}"/>
    <cellStyle name="Note 2 3 2 2 2 2 3" xfId="54163" xr:uid="{00000000-0005-0000-0000-0000A8D30000}"/>
    <cellStyle name="Note 2 3 2 2 2 2_Essbase BS Tax Accounts EOY" xfId="54164" xr:uid="{00000000-0005-0000-0000-0000A9D30000}"/>
    <cellStyle name="Note 2 3 2 2 2 3" xfId="54165" xr:uid="{00000000-0005-0000-0000-0000AAD30000}"/>
    <cellStyle name="Note 2 3 2 2 2 4" xfId="54166" xr:uid="{00000000-0005-0000-0000-0000ABD30000}"/>
    <cellStyle name="Note 2 3 2 2 2_Essbase BS Tax Accounts EOY" xfId="54167" xr:uid="{00000000-0005-0000-0000-0000ACD30000}"/>
    <cellStyle name="Note 2 3 2 2 3" xfId="54168" xr:uid="{00000000-0005-0000-0000-0000ADD30000}"/>
    <cellStyle name="Note 2 3 2 2 3 2" xfId="54169" xr:uid="{00000000-0005-0000-0000-0000AED30000}"/>
    <cellStyle name="Note 2 3 2 2 3 3" xfId="54170" xr:uid="{00000000-0005-0000-0000-0000AFD30000}"/>
    <cellStyle name="Note 2 3 2 2 3_Essbase BS Tax Accounts EOY" xfId="54171" xr:uid="{00000000-0005-0000-0000-0000B0D30000}"/>
    <cellStyle name="Note 2 3 2 2 4" xfId="54172" xr:uid="{00000000-0005-0000-0000-0000B1D30000}"/>
    <cellStyle name="Note 2 3 2 2 5" xfId="54173" xr:uid="{00000000-0005-0000-0000-0000B2D30000}"/>
    <cellStyle name="Note 2 3 2 2 6" xfId="54174" xr:uid="{00000000-0005-0000-0000-0000B3D30000}"/>
    <cellStyle name="Note 2 3 2 2_Essbase BS Tax Accounts EOY" xfId="54175" xr:uid="{00000000-0005-0000-0000-0000B4D30000}"/>
    <cellStyle name="Note 2 3 2 3" xfId="54176" xr:uid="{00000000-0005-0000-0000-0000B5D30000}"/>
    <cellStyle name="Note 2 3 2 3 2" xfId="54177" xr:uid="{00000000-0005-0000-0000-0000B6D30000}"/>
    <cellStyle name="Note 2 3 2 3 2 2" xfId="54178" xr:uid="{00000000-0005-0000-0000-0000B7D30000}"/>
    <cellStyle name="Note 2 3 2 3 2 3" xfId="54179" xr:uid="{00000000-0005-0000-0000-0000B8D30000}"/>
    <cellStyle name="Note 2 3 2 3 2_Essbase BS Tax Accounts EOY" xfId="54180" xr:uid="{00000000-0005-0000-0000-0000B9D30000}"/>
    <cellStyle name="Note 2 3 2 3 3" xfId="54181" xr:uid="{00000000-0005-0000-0000-0000BAD30000}"/>
    <cellStyle name="Note 2 3 2 3 4" xfId="54182" xr:uid="{00000000-0005-0000-0000-0000BBD30000}"/>
    <cellStyle name="Note 2 3 2 3_Essbase BS Tax Accounts EOY" xfId="54183" xr:uid="{00000000-0005-0000-0000-0000BCD30000}"/>
    <cellStyle name="Note 2 3 2 4" xfId="54184" xr:uid="{00000000-0005-0000-0000-0000BDD30000}"/>
    <cellStyle name="Note 2 3 2 4 2" xfId="54185" xr:uid="{00000000-0005-0000-0000-0000BED30000}"/>
    <cellStyle name="Note 2 3 2 4 3" xfId="54186" xr:uid="{00000000-0005-0000-0000-0000BFD30000}"/>
    <cellStyle name="Note 2 3 2 4_Essbase BS Tax Accounts EOY" xfId="54187" xr:uid="{00000000-0005-0000-0000-0000C0D30000}"/>
    <cellStyle name="Note 2 3 2 5" xfId="54188" xr:uid="{00000000-0005-0000-0000-0000C1D30000}"/>
    <cellStyle name="Note 2 3 2 5 2" xfId="54189" xr:uid="{00000000-0005-0000-0000-0000C2D30000}"/>
    <cellStyle name="Note 2 3 2 5_Essbase BS Tax Accounts EOY" xfId="54190" xr:uid="{00000000-0005-0000-0000-0000C3D30000}"/>
    <cellStyle name="Note 2 3 2 6" xfId="54191" xr:uid="{00000000-0005-0000-0000-0000C4D30000}"/>
    <cellStyle name="Note 2 3 2 7" xfId="54192" xr:uid="{00000000-0005-0000-0000-0000C5D30000}"/>
    <cellStyle name="Note 2 3 2 8" xfId="54193" xr:uid="{00000000-0005-0000-0000-0000C6D30000}"/>
    <cellStyle name="Note 2 3 2 9" xfId="54194" xr:uid="{00000000-0005-0000-0000-0000C7D30000}"/>
    <cellStyle name="Note 2 3 2_Essbase BS Tax Accounts EOY" xfId="54195" xr:uid="{00000000-0005-0000-0000-0000C8D30000}"/>
    <cellStyle name="Note 2 3 3" xfId="54196" xr:uid="{00000000-0005-0000-0000-0000C9D30000}"/>
    <cellStyle name="Note 2 3 3 2" xfId="54197" xr:uid="{00000000-0005-0000-0000-0000CAD30000}"/>
    <cellStyle name="Note 2 3 3 2 2" xfId="54198" xr:uid="{00000000-0005-0000-0000-0000CBD30000}"/>
    <cellStyle name="Note 2 3 3 2 2 2" xfId="54199" xr:uid="{00000000-0005-0000-0000-0000CCD30000}"/>
    <cellStyle name="Note 2 3 3 2 2 3" xfId="54200" xr:uid="{00000000-0005-0000-0000-0000CDD30000}"/>
    <cellStyle name="Note 2 3 3 2 2_Essbase BS Tax Accounts EOY" xfId="54201" xr:uid="{00000000-0005-0000-0000-0000CED30000}"/>
    <cellStyle name="Note 2 3 3 2 3" xfId="54202" xr:uid="{00000000-0005-0000-0000-0000CFD30000}"/>
    <cellStyle name="Note 2 3 3 2 4" xfId="54203" xr:uid="{00000000-0005-0000-0000-0000D0D30000}"/>
    <cellStyle name="Note 2 3 3 2_Essbase BS Tax Accounts EOY" xfId="54204" xr:uid="{00000000-0005-0000-0000-0000D1D30000}"/>
    <cellStyle name="Note 2 3 3 3" xfId="54205" xr:uid="{00000000-0005-0000-0000-0000D2D30000}"/>
    <cellStyle name="Note 2 3 3 3 2" xfId="54206" xr:uid="{00000000-0005-0000-0000-0000D3D30000}"/>
    <cellStyle name="Note 2 3 3 3 3" xfId="54207" xr:uid="{00000000-0005-0000-0000-0000D4D30000}"/>
    <cellStyle name="Note 2 3 3 3_Essbase BS Tax Accounts EOY" xfId="54208" xr:uid="{00000000-0005-0000-0000-0000D5D30000}"/>
    <cellStyle name="Note 2 3 3 4" xfId="54209" xr:uid="{00000000-0005-0000-0000-0000D6D30000}"/>
    <cellStyle name="Note 2 3 3 5" xfId="54210" xr:uid="{00000000-0005-0000-0000-0000D7D30000}"/>
    <cellStyle name="Note 2 3 3 6" xfId="54211" xr:uid="{00000000-0005-0000-0000-0000D8D30000}"/>
    <cellStyle name="Note 2 3 3 7" xfId="54212" xr:uid="{00000000-0005-0000-0000-0000D9D30000}"/>
    <cellStyle name="Note 2 3 3 8" xfId="54213" xr:uid="{00000000-0005-0000-0000-0000DAD30000}"/>
    <cellStyle name="Note 2 3 3_Essbase BS Tax Accounts EOY" xfId="54214" xr:uid="{00000000-0005-0000-0000-0000DBD30000}"/>
    <cellStyle name="Note 2 3 4" xfId="54215" xr:uid="{00000000-0005-0000-0000-0000DCD30000}"/>
    <cellStyle name="Note 2 3 4 2" xfId="54216" xr:uid="{00000000-0005-0000-0000-0000DDD30000}"/>
    <cellStyle name="Note 2 3 4 2 2" xfId="54217" xr:uid="{00000000-0005-0000-0000-0000DED30000}"/>
    <cellStyle name="Note 2 3 4 2_Essbase BS Tax Accounts EOY" xfId="54218" xr:uid="{00000000-0005-0000-0000-0000DFD30000}"/>
    <cellStyle name="Note 2 3 4 3" xfId="54219" xr:uid="{00000000-0005-0000-0000-0000E0D30000}"/>
    <cellStyle name="Note 2 3 4_Essbase BS Tax Accounts EOY" xfId="54220" xr:uid="{00000000-0005-0000-0000-0000E1D30000}"/>
    <cellStyle name="Note 2 3 5" xfId="54221" xr:uid="{00000000-0005-0000-0000-0000E2D30000}"/>
    <cellStyle name="Note 2 3 5 2" xfId="54222" xr:uid="{00000000-0005-0000-0000-0000E3D30000}"/>
    <cellStyle name="Note 2 3 5 2 2" xfId="54223" xr:uid="{00000000-0005-0000-0000-0000E4D30000}"/>
    <cellStyle name="Note 2 3 5 2_Essbase BS Tax Accounts EOY" xfId="54224" xr:uid="{00000000-0005-0000-0000-0000E5D30000}"/>
    <cellStyle name="Note 2 3 5 3" xfId="54225" xr:uid="{00000000-0005-0000-0000-0000E6D30000}"/>
    <cellStyle name="Note 2 3 5_Essbase BS Tax Accounts EOY" xfId="54226" xr:uid="{00000000-0005-0000-0000-0000E7D30000}"/>
    <cellStyle name="Note 2 3 6" xfId="54227" xr:uid="{00000000-0005-0000-0000-0000E8D30000}"/>
    <cellStyle name="Note 2 3 6 2" xfId="54228" xr:uid="{00000000-0005-0000-0000-0000E9D30000}"/>
    <cellStyle name="Note 2 3 6 2 2" xfId="54229" xr:uid="{00000000-0005-0000-0000-0000EAD30000}"/>
    <cellStyle name="Note 2 3 6 2_Essbase BS Tax Accounts EOY" xfId="54230" xr:uid="{00000000-0005-0000-0000-0000EBD30000}"/>
    <cellStyle name="Note 2 3 6 3" xfId="54231" xr:uid="{00000000-0005-0000-0000-0000ECD30000}"/>
    <cellStyle name="Note 2 3 6_Essbase BS Tax Accounts EOY" xfId="54232" xr:uid="{00000000-0005-0000-0000-0000EDD30000}"/>
    <cellStyle name="Note 2 3 7" xfId="54233" xr:uid="{00000000-0005-0000-0000-0000EED30000}"/>
    <cellStyle name="Note 2 3 7 2" xfId="54234" xr:uid="{00000000-0005-0000-0000-0000EFD30000}"/>
    <cellStyle name="Note 2 3 7 2 2" xfId="54235" xr:uid="{00000000-0005-0000-0000-0000F0D30000}"/>
    <cellStyle name="Note 2 3 7 2_Essbase BS Tax Accounts EOY" xfId="54236" xr:uid="{00000000-0005-0000-0000-0000F1D30000}"/>
    <cellStyle name="Note 2 3 7 3" xfId="54237" xr:uid="{00000000-0005-0000-0000-0000F2D30000}"/>
    <cellStyle name="Note 2 3 7_Essbase BS Tax Accounts EOY" xfId="54238" xr:uid="{00000000-0005-0000-0000-0000F3D30000}"/>
    <cellStyle name="Note 2 3 8" xfId="54239" xr:uid="{00000000-0005-0000-0000-0000F4D30000}"/>
    <cellStyle name="Note 2 3 8 2" xfId="54240" xr:uid="{00000000-0005-0000-0000-0000F5D30000}"/>
    <cellStyle name="Note 2 3 8 2 2" xfId="54241" xr:uid="{00000000-0005-0000-0000-0000F6D30000}"/>
    <cellStyle name="Note 2 3 8 2_Essbase BS Tax Accounts EOY" xfId="54242" xr:uid="{00000000-0005-0000-0000-0000F7D30000}"/>
    <cellStyle name="Note 2 3 8 3" xfId="54243" xr:uid="{00000000-0005-0000-0000-0000F8D30000}"/>
    <cellStyle name="Note 2 3 8_Essbase BS Tax Accounts EOY" xfId="54244" xr:uid="{00000000-0005-0000-0000-0000F9D30000}"/>
    <cellStyle name="Note 2 3 9" xfId="54245" xr:uid="{00000000-0005-0000-0000-0000FAD30000}"/>
    <cellStyle name="Note 2 3 9 2" xfId="54246" xr:uid="{00000000-0005-0000-0000-0000FBD30000}"/>
    <cellStyle name="Note 2 3 9 2 2" xfId="54247" xr:uid="{00000000-0005-0000-0000-0000FCD30000}"/>
    <cellStyle name="Note 2 3 9 2_Essbase BS Tax Accounts EOY" xfId="54248" xr:uid="{00000000-0005-0000-0000-0000FDD30000}"/>
    <cellStyle name="Note 2 3 9 3" xfId="54249" xr:uid="{00000000-0005-0000-0000-0000FED30000}"/>
    <cellStyle name="Note 2 3 9_Essbase BS Tax Accounts EOY" xfId="54250" xr:uid="{00000000-0005-0000-0000-0000FFD30000}"/>
    <cellStyle name="Note 2 3_Basis Detail" xfId="54251" xr:uid="{00000000-0005-0000-0000-000000D40000}"/>
    <cellStyle name="Note 2 4" xfId="54252" xr:uid="{00000000-0005-0000-0000-000001D40000}"/>
    <cellStyle name="Note 2 4 10" xfId="54253" xr:uid="{00000000-0005-0000-0000-000002D40000}"/>
    <cellStyle name="Note 2 4 10 2" xfId="54254" xr:uid="{00000000-0005-0000-0000-000003D40000}"/>
    <cellStyle name="Note 2 4 10 2 2" xfId="54255" xr:uid="{00000000-0005-0000-0000-000004D40000}"/>
    <cellStyle name="Note 2 4 10 3" xfId="54256" xr:uid="{00000000-0005-0000-0000-000005D40000}"/>
    <cellStyle name="Note 2 4 10 4" xfId="54257" xr:uid="{00000000-0005-0000-0000-000006D40000}"/>
    <cellStyle name="Note 2 4 10_Essbase BS Tax Accounts EOY" xfId="54258" xr:uid="{00000000-0005-0000-0000-000007D40000}"/>
    <cellStyle name="Note 2 4 11" xfId="54259" xr:uid="{00000000-0005-0000-0000-000008D40000}"/>
    <cellStyle name="Note 2 4 11 2" xfId="54260" xr:uid="{00000000-0005-0000-0000-000009D40000}"/>
    <cellStyle name="Note 2 4 11 3" xfId="54261" xr:uid="{00000000-0005-0000-0000-00000AD40000}"/>
    <cellStyle name="Note 2 4 11_Essbase BS Tax Accounts EOY" xfId="54262" xr:uid="{00000000-0005-0000-0000-00000BD40000}"/>
    <cellStyle name="Note 2 4 12" xfId="54263" xr:uid="{00000000-0005-0000-0000-00000CD40000}"/>
    <cellStyle name="Note 2 4 13" xfId="54264" xr:uid="{00000000-0005-0000-0000-00000DD40000}"/>
    <cellStyle name="Note 2 4 14" xfId="54265" xr:uid="{00000000-0005-0000-0000-00000ED40000}"/>
    <cellStyle name="Note 2 4 15" xfId="54266" xr:uid="{00000000-0005-0000-0000-00000FD40000}"/>
    <cellStyle name="Note 2 4 2" xfId="54267" xr:uid="{00000000-0005-0000-0000-000010D40000}"/>
    <cellStyle name="Note 2 4 2 10" xfId="54268" xr:uid="{00000000-0005-0000-0000-000011D40000}"/>
    <cellStyle name="Note 2 4 2 11" xfId="54269" xr:uid="{00000000-0005-0000-0000-000012D40000}"/>
    <cellStyle name="Note 2 4 2 12" xfId="54270" xr:uid="{00000000-0005-0000-0000-000013D40000}"/>
    <cellStyle name="Note 2 4 2 13" xfId="54271" xr:uid="{00000000-0005-0000-0000-000014D40000}"/>
    <cellStyle name="Note 2 4 2 2" xfId="54272" xr:uid="{00000000-0005-0000-0000-000015D40000}"/>
    <cellStyle name="Note 2 4 2 2 2" xfId="54273" xr:uid="{00000000-0005-0000-0000-000016D40000}"/>
    <cellStyle name="Note 2 4 2 2 2 2" xfId="54274" xr:uid="{00000000-0005-0000-0000-000017D40000}"/>
    <cellStyle name="Note 2 4 2 2 2 2 2" xfId="54275" xr:uid="{00000000-0005-0000-0000-000018D40000}"/>
    <cellStyle name="Note 2 4 2 2 2 2 3" xfId="54276" xr:uid="{00000000-0005-0000-0000-000019D40000}"/>
    <cellStyle name="Note 2 4 2 2 2 2_Essbase BS Tax Accounts EOY" xfId="54277" xr:uid="{00000000-0005-0000-0000-00001AD40000}"/>
    <cellStyle name="Note 2 4 2 2 2 3" xfId="54278" xr:uid="{00000000-0005-0000-0000-00001BD40000}"/>
    <cellStyle name="Note 2 4 2 2 2 4" xfId="54279" xr:uid="{00000000-0005-0000-0000-00001CD40000}"/>
    <cellStyle name="Note 2 4 2 2 2_Essbase BS Tax Accounts EOY" xfId="54280" xr:uid="{00000000-0005-0000-0000-00001DD40000}"/>
    <cellStyle name="Note 2 4 2 2 3" xfId="54281" xr:uid="{00000000-0005-0000-0000-00001ED40000}"/>
    <cellStyle name="Note 2 4 2 2 3 2" xfId="54282" xr:uid="{00000000-0005-0000-0000-00001FD40000}"/>
    <cellStyle name="Note 2 4 2 2 3 2 2" xfId="54283" xr:uid="{00000000-0005-0000-0000-000020D40000}"/>
    <cellStyle name="Note 2 4 2 2 3 3" xfId="54284" xr:uid="{00000000-0005-0000-0000-000021D40000}"/>
    <cellStyle name="Note 2 4 2 2 3 4" xfId="54285" xr:uid="{00000000-0005-0000-0000-000022D40000}"/>
    <cellStyle name="Note 2 4 2 2 3_Essbase BS Tax Accounts EOY" xfId="54286" xr:uid="{00000000-0005-0000-0000-000023D40000}"/>
    <cellStyle name="Note 2 4 2 2 4" xfId="54287" xr:uid="{00000000-0005-0000-0000-000024D40000}"/>
    <cellStyle name="Note 2 4 2 2 4 2" xfId="54288" xr:uid="{00000000-0005-0000-0000-000025D40000}"/>
    <cellStyle name="Note 2 4 2 2 5" xfId="54289" xr:uid="{00000000-0005-0000-0000-000026D40000}"/>
    <cellStyle name="Note 2 4 2 2 6" xfId="54290" xr:uid="{00000000-0005-0000-0000-000027D40000}"/>
    <cellStyle name="Note 2 4 2 2 7" xfId="54291" xr:uid="{00000000-0005-0000-0000-000028D40000}"/>
    <cellStyle name="Note 2 4 2 2_Essbase BS Tax Accounts EOY" xfId="54292" xr:uid="{00000000-0005-0000-0000-000029D40000}"/>
    <cellStyle name="Note 2 4 2 3" xfId="54293" xr:uid="{00000000-0005-0000-0000-00002AD40000}"/>
    <cellStyle name="Note 2 4 2 3 2" xfId="54294" xr:uid="{00000000-0005-0000-0000-00002BD40000}"/>
    <cellStyle name="Note 2 4 2 3 2 2" xfId="54295" xr:uid="{00000000-0005-0000-0000-00002CD40000}"/>
    <cellStyle name="Note 2 4 2 3 2 3" xfId="54296" xr:uid="{00000000-0005-0000-0000-00002DD40000}"/>
    <cellStyle name="Note 2 4 2 3 2_Essbase BS Tax Accounts EOY" xfId="54297" xr:uid="{00000000-0005-0000-0000-00002ED40000}"/>
    <cellStyle name="Note 2 4 2 3 3" xfId="54298" xr:uid="{00000000-0005-0000-0000-00002FD40000}"/>
    <cellStyle name="Note 2 4 2 3 4" xfId="54299" xr:uid="{00000000-0005-0000-0000-000030D40000}"/>
    <cellStyle name="Note 2 4 2 3_Essbase BS Tax Accounts EOY" xfId="54300" xr:uid="{00000000-0005-0000-0000-000031D40000}"/>
    <cellStyle name="Note 2 4 2 4" xfId="54301" xr:uid="{00000000-0005-0000-0000-000032D40000}"/>
    <cellStyle name="Note 2 4 2 4 2" xfId="54302" xr:uid="{00000000-0005-0000-0000-000033D40000}"/>
    <cellStyle name="Note 2 4 2 4 2 2" xfId="54303" xr:uid="{00000000-0005-0000-0000-000034D40000}"/>
    <cellStyle name="Note 2 4 2 4 3" xfId="54304" xr:uid="{00000000-0005-0000-0000-000035D40000}"/>
    <cellStyle name="Note 2 4 2 4 4" xfId="54305" xr:uid="{00000000-0005-0000-0000-000036D40000}"/>
    <cellStyle name="Note 2 4 2 4_Essbase BS Tax Accounts EOY" xfId="54306" xr:uid="{00000000-0005-0000-0000-000037D40000}"/>
    <cellStyle name="Note 2 4 2 5" xfId="54307" xr:uid="{00000000-0005-0000-0000-000038D40000}"/>
    <cellStyle name="Note 2 4 2 5 2" xfId="54308" xr:uid="{00000000-0005-0000-0000-000039D40000}"/>
    <cellStyle name="Note 2 4 2 5 2 2" xfId="54309" xr:uid="{00000000-0005-0000-0000-00003AD40000}"/>
    <cellStyle name="Note 2 4 2 5 3" xfId="54310" xr:uid="{00000000-0005-0000-0000-00003BD40000}"/>
    <cellStyle name="Note 2 4 2 5 4" xfId="54311" xr:uid="{00000000-0005-0000-0000-00003CD40000}"/>
    <cellStyle name="Note 2 4 2 5_Essbase BS Tax Accounts EOY" xfId="54312" xr:uid="{00000000-0005-0000-0000-00003DD40000}"/>
    <cellStyle name="Note 2 4 2 6" xfId="54313" xr:uid="{00000000-0005-0000-0000-00003ED40000}"/>
    <cellStyle name="Note 2 4 2 6 2" xfId="54314" xr:uid="{00000000-0005-0000-0000-00003FD40000}"/>
    <cellStyle name="Note 2 4 2 6 2 2" xfId="54315" xr:uid="{00000000-0005-0000-0000-000040D40000}"/>
    <cellStyle name="Note 2 4 2 6 3" xfId="54316" xr:uid="{00000000-0005-0000-0000-000041D40000}"/>
    <cellStyle name="Note 2 4 2 6 4" xfId="54317" xr:uid="{00000000-0005-0000-0000-000042D40000}"/>
    <cellStyle name="Note 2 4 2 6_Essbase BS Tax Accounts EOY" xfId="54318" xr:uid="{00000000-0005-0000-0000-000043D40000}"/>
    <cellStyle name="Note 2 4 2 7" xfId="54319" xr:uid="{00000000-0005-0000-0000-000044D40000}"/>
    <cellStyle name="Note 2 4 2 7 2" xfId="54320" xr:uid="{00000000-0005-0000-0000-000045D40000}"/>
    <cellStyle name="Note 2 4 2 7 2 2" xfId="54321" xr:uid="{00000000-0005-0000-0000-000046D40000}"/>
    <cellStyle name="Note 2 4 2 7 3" xfId="54322" xr:uid="{00000000-0005-0000-0000-000047D40000}"/>
    <cellStyle name="Note 2 4 2 7 4" xfId="54323" xr:uid="{00000000-0005-0000-0000-000048D40000}"/>
    <cellStyle name="Note 2 4 2 7_Essbase BS Tax Accounts EOY" xfId="54324" xr:uid="{00000000-0005-0000-0000-000049D40000}"/>
    <cellStyle name="Note 2 4 2 8" xfId="54325" xr:uid="{00000000-0005-0000-0000-00004AD40000}"/>
    <cellStyle name="Note 2 4 2 8 2" xfId="54326" xr:uid="{00000000-0005-0000-0000-00004BD40000}"/>
    <cellStyle name="Note 2 4 2 8 2 2" xfId="54327" xr:uid="{00000000-0005-0000-0000-00004CD40000}"/>
    <cellStyle name="Note 2 4 2 8 3" xfId="54328" xr:uid="{00000000-0005-0000-0000-00004DD40000}"/>
    <cellStyle name="Note 2 4 2 8 4" xfId="54329" xr:uid="{00000000-0005-0000-0000-00004ED40000}"/>
    <cellStyle name="Note 2 4 2 8_Essbase BS Tax Accounts EOY" xfId="54330" xr:uid="{00000000-0005-0000-0000-00004FD40000}"/>
    <cellStyle name="Note 2 4 2 9" xfId="54331" xr:uid="{00000000-0005-0000-0000-000050D40000}"/>
    <cellStyle name="Note 2 4 2 9 2" xfId="54332" xr:uid="{00000000-0005-0000-0000-000051D40000}"/>
    <cellStyle name="Note 2 4 2_Essbase BS Tax Accounts EOY" xfId="54333" xr:uid="{00000000-0005-0000-0000-000052D40000}"/>
    <cellStyle name="Note 2 4 3" xfId="54334" xr:uid="{00000000-0005-0000-0000-000053D40000}"/>
    <cellStyle name="Note 2 4 3 2" xfId="54335" xr:uid="{00000000-0005-0000-0000-000054D40000}"/>
    <cellStyle name="Note 2 4 3 2 2" xfId="54336" xr:uid="{00000000-0005-0000-0000-000055D40000}"/>
    <cellStyle name="Note 2 4 3 2 3" xfId="54337" xr:uid="{00000000-0005-0000-0000-000056D40000}"/>
    <cellStyle name="Note 2 4 3 2_Essbase BS Tax Accounts EOY" xfId="54338" xr:uid="{00000000-0005-0000-0000-000057D40000}"/>
    <cellStyle name="Note 2 4 3 3" xfId="54339" xr:uid="{00000000-0005-0000-0000-000058D40000}"/>
    <cellStyle name="Note 2 4 3_Essbase BS Tax Accounts EOY" xfId="54340" xr:uid="{00000000-0005-0000-0000-000059D40000}"/>
    <cellStyle name="Note 2 4 4" xfId="54341" xr:uid="{00000000-0005-0000-0000-00005AD40000}"/>
    <cellStyle name="Note 2 4 4 2" xfId="54342" xr:uid="{00000000-0005-0000-0000-00005BD40000}"/>
    <cellStyle name="Note 2 4 4 2 2" xfId="54343" xr:uid="{00000000-0005-0000-0000-00005CD40000}"/>
    <cellStyle name="Note 2 4 4 2 2 2" xfId="54344" xr:uid="{00000000-0005-0000-0000-00005DD40000}"/>
    <cellStyle name="Note 2 4 4 2 2 3" xfId="54345" xr:uid="{00000000-0005-0000-0000-00005ED40000}"/>
    <cellStyle name="Note 2 4 4 2 2_Essbase BS Tax Accounts EOY" xfId="54346" xr:uid="{00000000-0005-0000-0000-00005FD40000}"/>
    <cellStyle name="Note 2 4 4 2 3" xfId="54347" xr:uid="{00000000-0005-0000-0000-000060D40000}"/>
    <cellStyle name="Note 2 4 4 2 4" xfId="54348" xr:uid="{00000000-0005-0000-0000-000061D40000}"/>
    <cellStyle name="Note 2 4 4 2_Essbase BS Tax Accounts EOY" xfId="54349" xr:uid="{00000000-0005-0000-0000-000062D40000}"/>
    <cellStyle name="Note 2 4 4 3" xfId="54350" xr:uid="{00000000-0005-0000-0000-000063D40000}"/>
    <cellStyle name="Note 2 4 4 3 2" xfId="54351" xr:uid="{00000000-0005-0000-0000-000064D40000}"/>
    <cellStyle name="Note 2 4 4 3 2 2" xfId="54352" xr:uid="{00000000-0005-0000-0000-000065D40000}"/>
    <cellStyle name="Note 2 4 4 3 3" xfId="54353" xr:uid="{00000000-0005-0000-0000-000066D40000}"/>
    <cellStyle name="Note 2 4 4 3 4" xfId="54354" xr:uid="{00000000-0005-0000-0000-000067D40000}"/>
    <cellStyle name="Note 2 4 4 3_Essbase BS Tax Accounts EOY" xfId="54355" xr:uid="{00000000-0005-0000-0000-000068D40000}"/>
    <cellStyle name="Note 2 4 4 4" xfId="54356" xr:uid="{00000000-0005-0000-0000-000069D40000}"/>
    <cellStyle name="Note 2 4 4 4 2" xfId="54357" xr:uid="{00000000-0005-0000-0000-00006AD40000}"/>
    <cellStyle name="Note 2 4 4 5" xfId="54358" xr:uid="{00000000-0005-0000-0000-00006BD40000}"/>
    <cellStyle name="Note 2 4 4 6" xfId="54359" xr:uid="{00000000-0005-0000-0000-00006CD40000}"/>
    <cellStyle name="Note 2 4 4 7" xfId="54360" xr:uid="{00000000-0005-0000-0000-00006DD40000}"/>
    <cellStyle name="Note 2 4 4 8" xfId="54361" xr:uid="{00000000-0005-0000-0000-00006ED40000}"/>
    <cellStyle name="Note 2 4 4_Essbase BS Tax Accounts EOY" xfId="54362" xr:uid="{00000000-0005-0000-0000-00006FD40000}"/>
    <cellStyle name="Note 2 4 5" xfId="54363" xr:uid="{00000000-0005-0000-0000-000070D40000}"/>
    <cellStyle name="Note 2 4 5 2" xfId="54364" xr:uid="{00000000-0005-0000-0000-000071D40000}"/>
    <cellStyle name="Note 2 4 5 2 2" xfId="54365" xr:uid="{00000000-0005-0000-0000-000072D40000}"/>
    <cellStyle name="Note 2 4 5 2 3" xfId="54366" xr:uid="{00000000-0005-0000-0000-000073D40000}"/>
    <cellStyle name="Note 2 4 5 2_Essbase BS Tax Accounts EOY" xfId="54367" xr:uid="{00000000-0005-0000-0000-000074D40000}"/>
    <cellStyle name="Note 2 4 5 3" xfId="54368" xr:uid="{00000000-0005-0000-0000-000075D40000}"/>
    <cellStyle name="Note 2 4 5 4" xfId="54369" xr:uid="{00000000-0005-0000-0000-000076D40000}"/>
    <cellStyle name="Note 2 4 5 5" xfId="54370" xr:uid="{00000000-0005-0000-0000-000077D40000}"/>
    <cellStyle name="Note 2 4 5_Essbase BS Tax Accounts EOY" xfId="54371" xr:uid="{00000000-0005-0000-0000-000078D40000}"/>
    <cellStyle name="Note 2 4 6" xfId="54372" xr:uid="{00000000-0005-0000-0000-000079D40000}"/>
    <cellStyle name="Note 2 4 6 2" xfId="54373" xr:uid="{00000000-0005-0000-0000-00007AD40000}"/>
    <cellStyle name="Note 2 4 6 2 2" xfId="54374" xr:uid="{00000000-0005-0000-0000-00007BD40000}"/>
    <cellStyle name="Note 2 4 6 2 3" xfId="54375" xr:uid="{00000000-0005-0000-0000-00007CD40000}"/>
    <cellStyle name="Note 2 4 6 2_Essbase BS Tax Accounts EOY" xfId="54376" xr:uid="{00000000-0005-0000-0000-00007DD40000}"/>
    <cellStyle name="Note 2 4 6 3" xfId="54377" xr:uid="{00000000-0005-0000-0000-00007ED40000}"/>
    <cellStyle name="Note 2 4 6 4" xfId="54378" xr:uid="{00000000-0005-0000-0000-00007FD40000}"/>
    <cellStyle name="Note 2 4 6_Essbase BS Tax Accounts EOY" xfId="54379" xr:uid="{00000000-0005-0000-0000-000080D40000}"/>
    <cellStyle name="Note 2 4 7" xfId="54380" xr:uid="{00000000-0005-0000-0000-000081D40000}"/>
    <cellStyle name="Note 2 4 7 2" xfId="54381" xr:uid="{00000000-0005-0000-0000-000082D40000}"/>
    <cellStyle name="Note 2 4 7 2 2" xfId="54382" xr:uid="{00000000-0005-0000-0000-000083D40000}"/>
    <cellStyle name="Note 2 4 7 3" xfId="54383" xr:uid="{00000000-0005-0000-0000-000084D40000}"/>
    <cellStyle name="Note 2 4 7 4" xfId="54384" xr:uid="{00000000-0005-0000-0000-000085D40000}"/>
    <cellStyle name="Note 2 4 8" xfId="54385" xr:uid="{00000000-0005-0000-0000-000086D40000}"/>
    <cellStyle name="Note 2 4 8 2" xfId="54386" xr:uid="{00000000-0005-0000-0000-000087D40000}"/>
    <cellStyle name="Note 2 4 8 2 2" xfId="54387" xr:uid="{00000000-0005-0000-0000-000088D40000}"/>
    <cellStyle name="Note 2 4 8 3" xfId="54388" xr:uid="{00000000-0005-0000-0000-000089D40000}"/>
    <cellStyle name="Note 2 4 8 4" xfId="54389" xr:uid="{00000000-0005-0000-0000-00008AD40000}"/>
    <cellStyle name="Note 2 4 8_Essbase BS Tax Accounts EOY" xfId="54390" xr:uid="{00000000-0005-0000-0000-00008BD40000}"/>
    <cellStyle name="Note 2 4 9" xfId="54391" xr:uid="{00000000-0005-0000-0000-00008CD40000}"/>
    <cellStyle name="Note 2 4 9 2" xfId="54392" xr:uid="{00000000-0005-0000-0000-00008DD40000}"/>
    <cellStyle name="Note 2 4 9 2 2" xfId="54393" xr:uid="{00000000-0005-0000-0000-00008ED40000}"/>
    <cellStyle name="Note 2 4 9 3" xfId="54394" xr:uid="{00000000-0005-0000-0000-00008FD40000}"/>
    <cellStyle name="Note 2 4 9 4" xfId="54395" xr:uid="{00000000-0005-0000-0000-000090D40000}"/>
    <cellStyle name="Note 2 4 9_Essbase BS Tax Accounts EOY" xfId="54396" xr:uid="{00000000-0005-0000-0000-000091D40000}"/>
    <cellStyle name="Note 2 4_Basis Info" xfId="54397" xr:uid="{00000000-0005-0000-0000-000092D40000}"/>
    <cellStyle name="Note 2 5" xfId="54398" xr:uid="{00000000-0005-0000-0000-000093D40000}"/>
    <cellStyle name="Note 2 5 10" xfId="54399" xr:uid="{00000000-0005-0000-0000-000094D40000}"/>
    <cellStyle name="Note 2 5 11" xfId="54400" xr:uid="{00000000-0005-0000-0000-000095D40000}"/>
    <cellStyle name="Note 2 5 12" xfId="54401" xr:uid="{00000000-0005-0000-0000-000096D40000}"/>
    <cellStyle name="Note 2 5 13" xfId="54402" xr:uid="{00000000-0005-0000-0000-000097D40000}"/>
    <cellStyle name="Note 2 5 14" xfId="54403" xr:uid="{00000000-0005-0000-0000-000098D40000}"/>
    <cellStyle name="Note 2 5 2" xfId="54404" xr:uid="{00000000-0005-0000-0000-000099D40000}"/>
    <cellStyle name="Note 2 5 2 2" xfId="54405" xr:uid="{00000000-0005-0000-0000-00009AD40000}"/>
    <cellStyle name="Note 2 5 2 2 2" xfId="54406" xr:uid="{00000000-0005-0000-0000-00009BD40000}"/>
    <cellStyle name="Note 2 5 2 2 2 2" xfId="54407" xr:uid="{00000000-0005-0000-0000-00009CD40000}"/>
    <cellStyle name="Note 2 5 2 2 2 3" xfId="54408" xr:uid="{00000000-0005-0000-0000-00009DD40000}"/>
    <cellStyle name="Note 2 5 2 2 2_Essbase BS Tax Accounts EOY" xfId="54409" xr:uid="{00000000-0005-0000-0000-00009ED40000}"/>
    <cellStyle name="Note 2 5 2 2 3" xfId="54410" xr:uid="{00000000-0005-0000-0000-00009FD40000}"/>
    <cellStyle name="Note 2 5 2 2 4" xfId="54411" xr:uid="{00000000-0005-0000-0000-0000A0D40000}"/>
    <cellStyle name="Note 2 5 2 2_Essbase BS Tax Accounts EOY" xfId="54412" xr:uid="{00000000-0005-0000-0000-0000A1D40000}"/>
    <cellStyle name="Note 2 5 2 3" xfId="54413" xr:uid="{00000000-0005-0000-0000-0000A2D40000}"/>
    <cellStyle name="Note 2 5 2 3 2" xfId="54414" xr:uid="{00000000-0005-0000-0000-0000A3D40000}"/>
    <cellStyle name="Note 2 5 2 3 2 2" xfId="54415" xr:uid="{00000000-0005-0000-0000-0000A4D40000}"/>
    <cellStyle name="Note 2 5 2 3 3" xfId="54416" xr:uid="{00000000-0005-0000-0000-0000A5D40000}"/>
    <cellStyle name="Note 2 5 2 3 4" xfId="54417" xr:uid="{00000000-0005-0000-0000-0000A6D40000}"/>
    <cellStyle name="Note 2 5 2 3_Essbase BS Tax Accounts EOY" xfId="54418" xr:uid="{00000000-0005-0000-0000-0000A7D40000}"/>
    <cellStyle name="Note 2 5 2 4" xfId="54419" xr:uid="{00000000-0005-0000-0000-0000A8D40000}"/>
    <cellStyle name="Note 2 5 2 4 2" xfId="54420" xr:uid="{00000000-0005-0000-0000-0000A9D40000}"/>
    <cellStyle name="Note 2 5 2 5" xfId="54421" xr:uid="{00000000-0005-0000-0000-0000AAD40000}"/>
    <cellStyle name="Note 2 5 2 6" xfId="54422" xr:uid="{00000000-0005-0000-0000-0000ABD40000}"/>
    <cellStyle name="Note 2 5 2 7" xfId="54423" xr:uid="{00000000-0005-0000-0000-0000ACD40000}"/>
    <cellStyle name="Note 2 5 2_Essbase BS Tax Accounts EOY" xfId="54424" xr:uid="{00000000-0005-0000-0000-0000ADD40000}"/>
    <cellStyle name="Note 2 5 3" xfId="54425" xr:uid="{00000000-0005-0000-0000-0000AED40000}"/>
    <cellStyle name="Note 2 5 3 2" xfId="54426" xr:uid="{00000000-0005-0000-0000-0000AFD40000}"/>
    <cellStyle name="Note 2 5 3 2 2" xfId="54427" xr:uid="{00000000-0005-0000-0000-0000B0D40000}"/>
    <cellStyle name="Note 2 5 3 2 3" xfId="54428" xr:uid="{00000000-0005-0000-0000-0000B1D40000}"/>
    <cellStyle name="Note 2 5 3 2_Essbase BS Tax Accounts EOY" xfId="54429" xr:uid="{00000000-0005-0000-0000-0000B2D40000}"/>
    <cellStyle name="Note 2 5 3 3" xfId="54430" xr:uid="{00000000-0005-0000-0000-0000B3D40000}"/>
    <cellStyle name="Note 2 5 3 4" xfId="54431" xr:uid="{00000000-0005-0000-0000-0000B4D40000}"/>
    <cellStyle name="Note 2 5 3_Essbase BS Tax Accounts EOY" xfId="54432" xr:uid="{00000000-0005-0000-0000-0000B5D40000}"/>
    <cellStyle name="Note 2 5 4" xfId="54433" xr:uid="{00000000-0005-0000-0000-0000B6D40000}"/>
    <cellStyle name="Note 2 5 4 2" xfId="54434" xr:uid="{00000000-0005-0000-0000-0000B7D40000}"/>
    <cellStyle name="Note 2 5 4 2 2" xfId="54435" xr:uid="{00000000-0005-0000-0000-0000B8D40000}"/>
    <cellStyle name="Note 2 5 4 3" xfId="54436" xr:uid="{00000000-0005-0000-0000-0000B9D40000}"/>
    <cellStyle name="Note 2 5 4 4" xfId="54437" xr:uid="{00000000-0005-0000-0000-0000BAD40000}"/>
    <cellStyle name="Note 2 5 4_Essbase BS Tax Accounts EOY" xfId="54438" xr:uid="{00000000-0005-0000-0000-0000BBD40000}"/>
    <cellStyle name="Note 2 5 5" xfId="54439" xr:uid="{00000000-0005-0000-0000-0000BCD40000}"/>
    <cellStyle name="Note 2 5 5 2" xfId="54440" xr:uid="{00000000-0005-0000-0000-0000BDD40000}"/>
    <cellStyle name="Note 2 5 5 2 2" xfId="54441" xr:uid="{00000000-0005-0000-0000-0000BED40000}"/>
    <cellStyle name="Note 2 5 5 3" xfId="54442" xr:uid="{00000000-0005-0000-0000-0000BFD40000}"/>
    <cellStyle name="Note 2 5 5 4" xfId="54443" xr:uid="{00000000-0005-0000-0000-0000C0D40000}"/>
    <cellStyle name="Note 2 5 5_Essbase BS Tax Accounts EOY" xfId="54444" xr:uid="{00000000-0005-0000-0000-0000C1D40000}"/>
    <cellStyle name="Note 2 5 6" xfId="54445" xr:uid="{00000000-0005-0000-0000-0000C2D40000}"/>
    <cellStyle name="Note 2 5 6 2" xfId="54446" xr:uid="{00000000-0005-0000-0000-0000C3D40000}"/>
    <cellStyle name="Note 2 5 6 2 2" xfId="54447" xr:uid="{00000000-0005-0000-0000-0000C4D40000}"/>
    <cellStyle name="Note 2 5 6 3" xfId="54448" xr:uid="{00000000-0005-0000-0000-0000C5D40000}"/>
    <cellStyle name="Note 2 5 6 4" xfId="54449" xr:uid="{00000000-0005-0000-0000-0000C6D40000}"/>
    <cellStyle name="Note 2 5 6_Essbase BS Tax Accounts EOY" xfId="54450" xr:uid="{00000000-0005-0000-0000-0000C7D40000}"/>
    <cellStyle name="Note 2 5 7" xfId="54451" xr:uid="{00000000-0005-0000-0000-0000C8D40000}"/>
    <cellStyle name="Note 2 5 7 2" xfId="54452" xr:uid="{00000000-0005-0000-0000-0000C9D40000}"/>
    <cellStyle name="Note 2 5 7 2 2" xfId="54453" xr:uid="{00000000-0005-0000-0000-0000CAD40000}"/>
    <cellStyle name="Note 2 5 7 3" xfId="54454" xr:uid="{00000000-0005-0000-0000-0000CBD40000}"/>
    <cellStyle name="Note 2 5 7 4" xfId="54455" xr:uid="{00000000-0005-0000-0000-0000CCD40000}"/>
    <cellStyle name="Note 2 5 7_Essbase BS Tax Accounts EOY" xfId="54456" xr:uid="{00000000-0005-0000-0000-0000CDD40000}"/>
    <cellStyle name="Note 2 5 8" xfId="54457" xr:uid="{00000000-0005-0000-0000-0000CED40000}"/>
    <cellStyle name="Note 2 5 8 2" xfId="54458" xr:uid="{00000000-0005-0000-0000-0000CFD40000}"/>
    <cellStyle name="Note 2 5 8 2 2" xfId="54459" xr:uid="{00000000-0005-0000-0000-0000D0D40000}"/>
    <cellStyle name="Note 2 5 8 3" xfId="54460" xr:uid="{00000000-0005-0000-0000-0000D1D40000}"/>
    <cellStyle name="Note 2 5 8 4" xfId="54461" xr:uid="{00000000-0005-0000-0000-0000D2D40000}"/>
    <cellStyle name="Note 2 5 8_Essbase BS Tax Accounts EOY" xfId="54462" xr:uid="{00000000-0005-0000-0000-0000D3D40000}"/>
    <cellStyle name="Note 2 5 9" xfId="54463" xr:uid="{00000000-0005-0000-0000-0000D4D40000}"/>
    <cellStyle name="Note 2 5 9 2" xfId="54464" xr:uid="{00000000-0005-0000-0000-0000D5D40000}"/>
    <cellStyle name="Note 2 5_Essbase BS Tax Accounts EOY" xfId="54465" xr:uid="{00000000-0005-0000-0000-0000D6D40000}"/>
    <cellStyle name="Note 2 6" xfId="54466" xr:uid="{00000000-0005-0000-0000-0000D7D40000}"/>
    <cellStyle name="Note 2 6 2" xfId="54467" xr:uid="{00000000-0005-0000-0000-0000D8D40000}"/>
    <cellStyle name="Note 2 6 2 2" xfId="54468" xr:uid="{00000000-0005-0000-0000-0000D9D40000}"/>
    <cellStyle name="Note 2 6 2 3" xfId="54469" xr:uid="{00000000-0005-0000-0000-0000DAD40000}"/>
    <cellStyle name="Note 2 6 2_Essbase BS Tax Accounts EOY" xfId="54470" xr:uid="{00000000-0005-0000-0000-0000DBD40000}"/>
    <cellStyle name="Note 2 6 3" xfId="54471" xr:uid="{00000000-0005-0000-0000-0000DCD40000}"/>
    <cellStyle name="Note 2 6 3 2" xfId="54472" xr:uid="{00000000-0005-0000-0000-0000DDD40000}"/>
    <cellStyle name="Note 2 6 3_Essbase BS Tax Accounts EOY" xfId="54473" xr:uid="{00000000-0005-0000-0000-0000DED40000}"/>
    <cellStyle name="Note 2 6 4" xfId="54474" xr:uid="{00000000-0005-0000-0000-0000DFD40000}"/>
    <cellStyle name="Note 2 6 4 2" xfId="54475" xr:uid="{00000000-0005-0000-0000-0000E0D40000}"/>
    <cellStyle name="Note 2 6 4_Essbase BS Tax Accounts EOY" xfId="54476" xr:uid="{00000000-0005-0000-0000-0000E1D40000}"/>
    <cellStyle name="Note 2 6 5" xfId="54477" xr:uid="{00000000-0005-0000-0000-0000E2D40000}"/>
    <cellStyle name="Note 2 6 6" xfId="54478" xr:uid="{00000000-0005-0000-0000-0000E3D40000}"/>
    <cellStyle name="Note 2 6_Essbase BS Tax Accounts EOY" xfId="54479" xr:uid="{00000000-0005-0000-0000-0000E4D40000}"/>
    <cellStyle name="Note 2 7" xfId="54480" xr:uid="{00000000-0005-0000-0000-0000E5D40000}"/>
    <cellStyle name="Note 2 7 2" xfId="54481" xr:uid="{00000000-0005-0000-0000-0000E6D40000}"/>
    <cellStyle name="Note 2 7 2 2" xfId="54482" xr:uid="{00000000-0005-0000-0000-0000E7D40000}"/>
    <cellStyle name="Note 2 7 2 2 2" xfId="54483" xr:uid="{00000000-0005-0000-0000-0000E8D40000}"/>
    <cellStyle name="Note 2 7 2 3" xfId="54484" xr:uid="{00000000-0005-0000-0000-0000E9D40000}"/>
    <cellStyle name="Note 2 7 2 4" xfId="54485" xr:uid="{00000000-0005-0000-0000-0000EAD40000}"/>
    <cellStyle name="Note 2 7 2_Essbase BS Tax Accounts EOY" xfId="54486" xr:uid="{00000000-0005-0000-0000-0000EBD40000}"/>
    <cellStyle name="Note 2 7 3" xfId="54487" xr:uid="{00000000-0005-0000-0000-0000ECD40000}"/>
    <cellStyle name="Note 2 7 3 2" xfId="54488" xr:uid="{00000000-0005-0000-0000-0000EDD40000}"/>
    <cellStyle name="Note 2 7 3 3" xfId="54489" xr:uid="{00000000-0005-0000-0000-0000EED40000}"/>
    <cellStyle name="Note 2 7 3_Essbase BS Tax Accounts EOY" xfId="54490" xr:uid="{00000000-0005-0000-0000-0000EFD40000}"/>
    <cellStyle name="Note 2 7 4" xfId="54491" xr:uid="{00000000-0005-0000-0000-0000F0D40000}"/>
    <cellStyle name="Note 2 7 5" xfId="54492" xr:uid="{00000000-0005-0000-0000-0000F1D40000}"/>
    <cellStyle name="Note 2 7_Essbase BS Tax Accounts EOY" xfId="54493" xr:uid="{00000000-0005-0000-0000-0000F2D40000}"/>
    <cellStyle name="Note 2 8" xfId="54494" xr:uid="{00000000-0005-0000-0000-0000F3D40000}"/>
    <cellStyle name="Note 2 8 2" xfId="54495" xr:uid="{00000000-0005-0000-0000-0000F4D40000}"/>
    <cellStyle name="Note 2 8 2 2" xfId="54496" xr:uid="{00000000-0005-0000-0000-0000F5D40000}"/>
    <cellStyle name="Note 2 8 2_Essbase BS Tax Accounts EOY" xfId="54497" xr:uid="{00000000-0005-0000-0000-0000F6D40000}"/>
    <cellStyle name="Note 2 8 3" xfId="54498" xr:uid="{00000000-0005-0000-0000-0000F7D40000}"/>
    <cellStyle name="Note 2 8_Essbase BS Tax Accounts EOY" xfId="54499" xr:uid="{00000000-0005-0000-0000-0000F8D40000}"/>
    <cellStyle name="Note 2 9" xfId="54500" xr:uid="{00000000-0005-0000-0000-0000F9D40000}"/>
    <cellStyle name="Note 2 9 2" xfId="54501" xr:uid="{00000000-0005-0000-0000-0000FAD40000}"/>
    <cellStyle name="Note 2 9 2 2" xfId="54502" xr:uid="{00000000-0005-0000-0000-0000FBD40000}"/>
    <cellStyle name="Note 2 9 2_Essbase BS Tax Accounts EOY" xfId="54503" xr:uid="{00000000-0005-0000-0000-0000FCD40000}"/>
    <cellStyle name="Note 2 9 3" xfId="54504" xr:uid="{00000000-0005-0000-0000-0000FDD40000}"/>
    <cellStyle name="Note 2 9_Essbase BS Tax Accounts EOY" xfId="54505" xr:uid="{00000000-0005-0000-0000-0000FED40000}"/>
    <cellStyle name="Note 2_ACC12" xfId="54506" xr:uid="{00000000-0005-0000-0000-0000FFD40000}"/>
    <cellStyle name="Note 20" xfId="54507" xr:uid="{00000000-0005-0000-0000-000000D50000}"/>
    <cellStyle name="Note 20 10" xfId="54508" xr:uid="{00000000-0005-0000-0000-000001D50000}"/>
    <cellStyle name="Note 20 2" xfId="54509" xr:uid="{00000000-0005-0000-0000-000002D50000}"/>
    <cellStyle name="Note 20 2 2" xfId="54510" xr:uid="{00000000-0005-0000-0000-000003D50000}"/>
    <cellStyle name="Note 20 2 2 2" xfId="54511" xr:uid="{00000000-0005-0000-0000-000004D50000}"/>
    <cellStyle name="Note 20 2 2 2 2" xfId="54512" xr:uid="{00000000-0005-0000-0000-000005D50000}"/>
    <cellStyle name="Note 20 2 2 2 3" xfId="54513" xr:uid="{00000000-0005-0000-0000-000006D50000}"/>
    <cellStyle name="Note 20 2 2 2_Essbase BS Tax Accounts EOY" xfId="54514" xr:uid="{00000000-0005-0000-0000-000007D50000}"/>
    <cellStyle name="Note 20 2 2 3" xfId="54515" xr:uid="{00000000-0005-0000-0000-000008D50000}"/>
    <cellStyle name="Note 20 2 2_Essbase BS Tax Accounts EOY" xfId="54516" xr:uid="{00000000-0005-0000-0000-000009D50000}"/>
    <cellStyle name="Note 20 2 3" xfId="54517" xr:uid="{00000000-0005-0000-0000-00000AD50000}"/>
    <cellStyle name="Note 20 2 3 2" xfId="54518" xr:uid="{00000000-0005-0000-0000-00000BD50000}"/>
    <cellStyle name="Note 20 2 3 3" xfId="54519" xr:uid="{00000000-0005-0000-0000-00000CD50000}"/>
    <cellStyle name="Note 20 2 3_Essbase BS Tax Accounts EOY" xfId="54520" xr:uid="{00000000-0005-0000-0000-00000DD50000}"/>
    <cellStyle name="Note 20 2 4" xfId="54521" xr:uid="{00000000-0005-0000-0000-00000ED50000}"/>
    <cellStyle name="Note 20 2_Essbase BS Tax Accounts EOY" xfId="54522" xr:uid="{00000000-0005-0000-0000-00000FD50000}"/>
    <cellStyle name="Note 20 3" xfId="54523" xr:uid="{00000000-0005-0000-0000-000010D50000}"/>
    <cellStyle name="Note 20 3 2" xfId="54524" xr:uid="{00000000-0005-0000-0000-000011D50000}"/>
    <cellStyle name="Note 20 3 2 2" xfId="54525" xr:uid="{00000000-0005-0000-0000-000012D50000}"/>
    <cellStyle name="Note 20 3 2 2 2" xfId="54526" xr:uid="{00000000-0005-0000-0000-000013D50000}"/>
    <cellStyle name="Note 20 3 2 2 3" xfId="54527" xr:uid="{00000000-0005-0000-0000-000014D50000}"/>
    <cellStyle name="Note 20 3 2 2_Essbase BS Tax Accounts EOY" xfId="54528" xr:uid="{00000000-0005-0000-0000-000015D50000}"/>
    <cellStyle name="Note 20 3 2 3" xfId="54529" xr:uid="{00000000-0005-0000-0000-000016D50000}"/>
    <cellStyle name="Note 20 3 2_Essbase BS Tax Accounts EOY" xfId="54530" xr:uid="{00000000-0005-0000-0000-000017D50000}"/>
    <cellStyle name="Note 20 3 3" xfId="54531" xr:uid="{00000000-0005-0000-0000-000018D50000}"/>
    <cellStyle name="Note 20 3 3 2" xfId="54532" xr:uid="{00000000-0005-0000-0000-000019D50000}"/>
    <cellStyle name="Note 20 3 3 3" xfId="54533" xr:uid="{00000000-0005-0000-0000-00001AD50000}"/>
    <cellStyle name="Note 20 3 3_Essbase BS Tax Accounts EOY" xfId="54534" xr:uid="{00000000-0005-0000-0000-00001BD50000}"/>
    <cellStyle name="Note 20 3 4" xfId="54535" xr:uid="{00000000-0005-0000-0000-00001CD50000}"/>
    <cellStyle name="Note 20 3 4 2" xfId="54536" xr:uid="{00000000-0005-0000-0000-00001DD50000}"/>
    <cellStyle name="Note 20 3 4 3" xfId="54537" xr:uid="{00000000-0005-0000-0000-00001ED50000}"/>
    <cellStyle name="Note 20 3 4_Essbase BS Tax Accounts EOY" xfId="54538" xr:uid="{00000000-0005-0000-0000-00001FD50000}"/>
    <cellStyle name="Note 20 3 5" xfId="54539" xr:uid="{00000000-0005-0000-0000-000020D50000}"/>
    <cellStyle name="Note 20 3 6" xfId="54540" xr:uid="{00000000-0005-0000-0000-000021D50000}"/>
    <cellStyle name="Note 20 3_Essbase BS Tax Accounts EOY" xfId="54541" xr:uid="{00000000-0005-0000-0000-000022D50000}"/>
    <cellStyle name="Note 20 4" xfId="54542" xr:uid="{00000000-0005-0000-0000-000023D50000}"/>
    <cellStyle name="Note 20 4 2" xfId="54543" xr:uid="{00000000-0005-0000-0000-000024D50000}"/>
    <cellStyle name="Note 20 4 2 2" xfId="54544" xr:uid="{00000000-0005-0000-0000-000025D50000}"/>
    <cellStyle name="Note 20 4 2 3" xfId="54545" xr:uid="{00000000-0005-0000-0000-000026D50000}"/>
    <cellStyle name="Note 20 4 2_Essbase BS Tax Accounts EOY" xfId="54546" xr:uid="{00000000-0005-0000-0000-000027D50000}"/>
    <cellStyle name="Note 20 4 3" xfId="54547" xr:uid="{00000000-0005-0000-0000-000028D50000}"/>
    <cellStyle name="Note 20 4 4" xfId="54548" xr:uid="{00000000-0005-0000-0000-000029D50000}"/>
    <cellStyle name="Note 20 4_Essbase BS Tax Accounts EOY" xfId="54549" xr:uid="{00000000-0005-0000-0000-00002AD50000}"/>
    <cellStyle name="Note 20 5" xfId="54550" xr:uid="{00000000-0005-0000-0000-00002BD50000}"/>
    <cellStyle name="Note 20 5 2" xfId="54551" xr:uid="{00000000-0005-0000-0000-00002CD50000}"/>
    <cellStyle name="Note 20 5 3" xfId="54552" xr:uid="{00000000-0005-0000-0000-00002DD50000}"/>
    <cellStyle name="Note 20 5_Essbase BS Tax Accounts EOY" xfId="54553" xr:uid="{00000000-0005-0000-0000-00002ED50000}"/>
    <cellStyle name="Note 20 6" xfId="54554" xr:uid="{00000000-0005-0000-0000-00002FD50000}"/>
    <cellStyle name="Note 20 7" xfId="54555" xr:uid="{00000000-0005-0000-0000-000030D50000}"/>
    <cellStyle name="Note 20 7 2" xfId="54556" xr:uid="{00000000-0005-0000-0000-000031D50000}"/>
    <cellStyle name="Note 20 8" xfId="54557" xr:uid="{00000000-0005-0000-0000-000032D50000}"/>
    <cellStyle name="Note 20 9" xfId="54558" xr:uid="{00000000-0005-0000-0000-000033D50000}"/>
    <cellStyle name="Note 20_Essbase BS Tax Accounts EOY" xfId="54559" xr:uid="{00000000-0005-0000-0000-000034D50000}"/>
    <cellStyle name="Note 21" xfId="54560" xr:uid="{00000000-0005-0000-0000-000035D50000}"/>
    <cellStyle name="Note 21 10" xfId="54561" xr:uid="{00000000-0005-0000-0000-000036D50000}"/>
    <cellStyle name="Note 21 2" xfId="54562" xr:uid="{00000000-0005-0000-0000-000037D50000}"/>
    <cellStyle name="Note 21 2 2" xfId="54563" xr:uid="{00000000-0005-0000-0000-000038D50000}"/>
    <cellStyle name="Note 21 2 2 2" xfId="54564" xr:uid="{00000000-0005-0000-0000-000039D50000}"/>
    <cellStyle name="Note 21 2 2 2 2" xfId="54565" xr:uid="{00000000-0005-0000-0000-00003AD50000}"/>
    <cellStyle name="Note 21 2 2 2 3" xfId="54566" xr:uid="{00000000-0005-0000-0000-00003BD50000}"/>
    <cellStyle name="Note 21 2 2 2_Essbase BS Tax Accounts EOY" xfId="54567" xr:uid="{00000000-0005-0000-0000-00003CD50000}"/>
    <cellStyle name="Note 21 2 2 3" xfId="54568" xr:uid="{00000000-0005-0000-0000-00003DD50000}"/>
    <cellStyle name="Note 21 2 2_Essbase BS Tax Accounts EOY" xfId="54569" xr:uid="{00000000-0005-0000-0000-00003ED50000}"/>
    <cellStyle name="Note 21 2 3" xfId="54570" xr:uid="{00000000-0005-0000-0000-00003FD50000}"/>
    <cellStyle name="Note 21 2 3 2" xfId="54571" xr:uid="{00000000-0005-0000-0000-000040D50000}"/>
    <cellStyle name="Note 21 2 3 3" xfId="54572" xr:uid="{00000000-0005-0000-0000-000041D50000}"/>
    <cellStyle name="Note 21 2 3_Essbase BS Tax Accounts EOY" xfId="54573" xr:uid="{00000000-0005-0000-0000-000042D50000}"/>
    <cellStyle name="Note 21 2 4" xfId="54574" xr:uid="{00000000-0005-0000-0000-000043D50000}"/>
    <cellStyle name="Note 21 2_Essbase BS Tax Accounts EOY" xfId="54575" xr:uid="{00000000-0005-0000-0000-000044D50000}"/>
    <cellStyle name="Note 21 3" xfId="54576" xr:uid="{00000000-0005-0000-0000-000045D50000}"/>
    <cellStyle name="Note 21 3 2" xfId="54577" xr:uid="{00000000-0005-0000-0000-000046D50000}"/>
    <cellStyle name="Note 21 3 2 2" xfId="54578" xr:uid="{00000000-0005-0000-0000-000047D50000}"/>
    <cellStyle name="Note 21 3 2 2 2" xfId="54579" xr:uid="{00000000-0005-0000-0000-000048D50000}"/>
    <cellStyle name="Note 21 3 2 2 3" xfId="54580" xr:uid="{00000000-0005-0000-0000-000049D50000}"/>
    <cellStyle name="Note 21 3 2 2_Essbase BS Tax Accounts EOY" xfId="54581" xr:uid="{00000000-0005-0000-0000-00004AD50000}"/>
    <cellStyle name="Note 21 3 2 3" xfId="54582" xr:uid="{00000000-0005-0000-0000-00004BD50000}"/>
    <cellStyle name="Note 21 3 2_Essbase BS Tax Accounts EOY" xfId="54583" xr:uid="{00000000-0005-0000-0000-00004CD50000}"/>
    <cellStyle name="Note 21 3 3" xfId="54584" xr:uid="{00000000-0005-0000-0000-00004DD50000}"/>
    <cellStyle name="Note 21 3 3 2" xfId="54585" xr:uid="{00000000-0005-0000-0000-00004ED50000}"/>
    <cellStyle name="Note 21 3 3 3" xfId="54586" xr:uid="{00000000-0005-0000-0000-00004FD50000}"/>
    <cellStyle name="Note 21 3 3_Essbase BS Tax Accounts EOY" xfId="54587" xr:uid="{00000000-0005-0000-0000-000050D50000}"/>
    <cellStyle name="Note 21 3 4" xfId="54588" xr:uid="{00000000-0005-0000-0000-000051D50000}"/>
    <cellStyle name="Note 21 3 4 2" xfId="54589" xr:uid="{00000000-0005-0000-0000-000052D50000}"/>
    <cellStyle name="Note 21 3 4 3" xfId="54590" xr:uid="{00000000-0005-0000-0000-000053D50000}"/>
    <cellStyle name="Note 21 3 4_Essbase BS Tax Accounts EOY" xfId="54591" xr:uid="{00000000-0005-0000-0000-000054D50000}"/>
    <cellStyle name="Note 21 3 5" xfId="54592" xr:uid="{00000000-0005-0000-0000-000055D50000}"/>
    <cellStyle name="Note 21 3 6" xfId="54593" xr:uid="{00000000-0005-0000-0000-000056D50000}"/>
    <cellStyle name="Note 21 3_Essbase BS Tax Accounts EOY" xfId="54594" xr:uid="{00000000-0005-0000-0000-000057D50000}"/>
    <cellStyle name="Note 21 4" xfId="54595" xr:uid="{00000000-0005-0000-0000-000058D50000}"/>
    <cellStyle name="Note 21 4 2" xfId="54596" xr:uid="{00000000-0005-0000-0000-000059D50000}"/>
    <cellStyle name="Note 21 4 2 2" xfId="54597" xr:uid="{00000000-0005-0000-0000-00005AD50000}"/>
    <cellStyle name="Note 21 4 2 3" xfId="54598" xr:uid="{00000000-0005-0000-0000-00005BD50000}"/>
    <cellStyle name="Note 21 4 2_Essbase BS Tax Accounts EOY" xfId="54599" xr:uid="{00000000-0005-0000-0000-00005CD50000}"/>
    <cellStyle name="Note 21 4 3" xfId="54600" xr:uid="{00000000-0005-0000-0000-00005DD50000}"/>
    <cellStyle name="Note 21 4 4" xfId="54601" xr:uid="{00000000-0005-0000-0000-00005ED50000}"/>
    <cellStyle name="Note 21 4_Essbase BS Tax Accounts EOY" xfId="54602" xr:uid="{00000000-0005-0000-0000-00005FD50000}"/>
    <cellStyle name="Note 21 5" xfId="54603" xr:uid="{00000000-0005-0000-0000-000060D50000}"/>
    <cellStyle name="Note 21 5 2" xfId="54604" xr:uid="{00000000-0005-0000-0000-000061D50000}"/>
    <cellStyle name="Note 21 5 3" xfId="54605" xr:uid="{00000000-0005-0000-0000-000062D50000}"/>
    <cellStyle name="Note 21 5_Essbase BS Tax Accounts EOY" xfId="54606" xr:uid="{00000000-0005-0000-0000-000063D50000}"/>
    <cellStyle name="Note 21 6" xfId="54607" xr:uid="{00000000-0005-0000-0000-000064D50000}"/>
    <cellStyle name="Note 21 7" xfId="54608" xr:uid="{00000000-0005-0000-0000-000065D50000}"/>
    <cellStyle name="Note 21 7 2" xfId="54609" xr:uid="{00000000-0005-0000-0000-000066D50000}"/>
    <cellStyle name="Note 21 8" xfId="54610" xr:uid="{00000000-0005-0000-0000-000067D50000}"/>
    <cellStyle name="Note 21 9" xfId="54611" xr:uid="{00000000-0005-0000-0000-000068D50000}"/>
    <cellStyle name="Note 21_Essbase BS Tax Accounts EOY" xfId="54612" xr:uid="{00000000-0005-0000-0000-000069D50000}"/>
    <cellStyle name="Note 22" xfId="54613" xr:uid="{00000000-0005-0000-0000-00006AD50000}"/>
    <cellStyle name="Note 22 10" xfId="54614" xr:uid="{00000000-0005-0000-0000-00006BD50000}"/>
    <cellStyle name="Note 22 2" xfId="54615" xr:uid="{00000000-0005-0000-0000-00006CD50000}"/>
    <cellStyle name="Note 22 2 2" xfId="54616" xr:uid="{00000000-0005-0000-0000-00006DD50000}"/>
    <cellStyle name="Note 22 2 2 2" xfId="54617" xr:uid="{00000000-0005-0000-0000-00006ED50000}"/>
    <cellStyle name="Note 22 2 2 2 2" xfId="54618" xr:uid="{00000000-0005-0000-0000-00006FD50000}"/>
    <cellStyle name="Note 22 2 2 2 3" xfId="54619" xr:uid="{00000000-0005-0000-0000-000070D50000}"/>
    <cellStyle name="Note 22 2 2 2_Essbase BS Tax Accounts EOY" xfId="54620" xr:uid="{00000000-0005-0000-0000-000071D50000}"/>
    <cellStyle name="Note 22 2 2 3" xfId="54621" xr:uid="{00000000-0005-0000-0000-000072D50000}"/>
    <cellStyle name="Note 22 2 2_Essbase BS Tax Accounts EOY" xfId="54622" xr:uid="{00000000-0005-0000-0000-000073D50000}"/>
    <cellStyle name="Note 22 2 3" xfId="54623" xr:uid="{00000000-0005-0000-0000-000074D50000}"/>
    <cellStyle name="Note 22 2 3 2" xfId="54624" xr:uid="{00000000-0005-0000-0000-000075D50000}"/>
    <cellStyle name="Note 22 2 3 3" xfId="54625" xr:uid="{00000000-0005-0000-0000-000076D50000}"/>
    <cellStyle name="Note 22 2 3_Essbase BS Tax Accounts EOY" xfId="54626" xr:uid="{00000000-0005-0000-0000-000077D50000}"/>
    <cellStyle name="Note 22 2 4" xfId="54627" xr:uid="{00000000-0005-0000-0000-000078D50000}"/>
    <cellStyle name="Note 22 2_Essbase BS Tax Accounts EOY" xfId="54628" xr:uid="{00000000-0005-0000-0000-000079D50000}"/>
    <cellStyle name="Note 22 3" xfId="54629" xr:uid="{00000000-0005-0000-0000-00007AD50000}"/>
    <cellStyle name="Note 22 3 2" xfId="54630" xr:uid="{00000000-0005-0000-0000-00007BD50000}"/>
    <cellStyle name="Note 22 3 2 2" xfId="54631" xr:uid="{00000000-0005-0000-0000-00007CD50000}"/>
    <cellStyle name="Note 22 3 2 2 2" xfId="54632" xr:uid="{00000000-0005-0000-0000-00007DD50000}"/>
    <cellStyle name="Note 22 3 2 2 3" xfId="54633" xr:uid="{00000000-0005-0000-0000-00007ED50000}"/>
    <cellStyle name="Note 22 3 2 2_Essbase BS Tax Accounts EOY" xfId="54634" xr:uid="{00000000-0005-0000-0000-00007FD50000}"/>
    <cellStyle name="Note 22 3 2 3" xfId="54635" xr:uid="{00000000-0005-0000-0000-000080D50000}"/>
    <cellStyle name="Note 22 3 2_Essbase BS Tax Accounts EOY" xfId="54636" xr:uid="{00000000-0005-0000-0000-000081D50000}"/>
    <cellStyle name="Note 22 3 3" xfId="54637" xr:uid="{00000000-0005-0000-0000-000082D50000}"/>
    <cellStyle name="Note 22 3 3 2" xfId="54638" xr:uid="{00000000-0005-0000-0000-000083D50000}"/>
    <cellStyle name="Note 22 3 3 3" xfId="54639" xr:uid="{00000000-0005-0000-0000-000084D50000}"/>
    <cellStyle name="Note 22 3 3_Essbase BS Tax Accounts EOY" xfId="54640" xr:uid="{00000000-0005-0000-0000-000085D50000}"/>
    <cellStyle name="Note 22 3 4" xfId="54641" xr:uid="{00000000-0005-0000-0000-000086D50000}"/>
    <cellStyle name="Note 22 3 4 2" xfId="54642" xr:uid="{00000000-0005-0000-0000-000087D50000}"/>
    <cellStyle name="Note 22 3 4 3" xfId="54643" xr:uid="{00000000-0005-0000-0000-000088D50000}"/>
    <cellStyle name="Note 22 3 4_Essbase BS Tax Accounts EOY" xfId="54644" xr:uid="{00000000-0005-0000-0000-000089D50000}"/>
    <cellStyle name="Note 22 3 5" xfId="54645" xr:uid="{00000000-0005-0000-0000-00008AD50000}"/>
    <cellStyle name="Note 22 3 6" xfId="54646" xr:uid="{00000000-0005-0000-0000-00008BD50000}"/>
    <cellStyle name="Note 22 3_Essbase BS Tax Accounts EOY" xfId="54647" xr:uid="{00000000-0005-0000-0000-00008CD50000}"/>
    <cellStyle name="Note 22 4" xfId="54648" xr:uid="{00000000-0005-0000-0000-00008DD50000}"/>
    <cellStyle name="Note 22 4 2" xfId="54649" xr:uid="{00000000-0005-0000-0000-00008ED50000}"/>
    <cellStyle name="Note 22 4 2 2" xfId="54650" xr:uid="{00000000-0005-0000-0000-00008FD50000}"/>
    <cellStyle name="Note 22 4 2 3" xfId="54651" xr:uid="{00000000-0005-0000-0000-000090D50000}"/>
    <cellStyle name="Note 22 4 2_Essbase BS Tax Accounts EOY" xfId="54652" xr:uid="{00000000-0005-0000-0000-000091D50000}"/>
    <cellStyle name="Note 22 4 3" xfId="54653" xr:uid="{00000000-0005-0000-0000-000092D50000}"/>
    <cellStyle name="Note 22 4 4" xfId="54654" xr:uid="{00000000-0005-0000-0000-000093D50000}"/>
    <cellStyle name="Note 22 4_Essbase BS Tax Accounts EOY" xfId="54655" xr:uid="{00000000-0005-0000-0000-000094D50000}"/>
    <cellStyle name="Note 22 5" xfId="54656" xr:uid="{00000000-0005-0000-0000-000095D50000}"/>
    <cellStyle name="Note 22 5 2" xfId="54657" xr:uid="{00000000-0005-0000-0000-000096D50000}"/>
    <cellStyle name="Note 22 5 3" xfId="54658" xr:uid="{00000000-0005-0000-0000-000097D50000}"/>
    <cellStyle name="Note 22 5_Essbase BS Tax Accounts EOY" xfId="54659" xr:uid="{00000000-0005-0000-0000-000098D50000}"/>
    <cellStyle name="Note 22 6" xfId="54660" xr:uid="{00000000-0005-0000-0000-000099D50000}"/>
    <cellStyle name="Note 22 7" xfId="54661" xr:uid="{00000000-0005-0000-0000-00009AD50000}"/>
    <cellStyle name="Note 22 7 2" xfId="54662" xr:uid="{00000000-0005-0000-0000-00009BD50000}"/>
    <cellStyle name="Note 22 8" xfId="54663" xr:uid="{00000000-0005-0000-0000-00009CD50000}"/>
    <cellStyle name="Note 22 9" xfId="54664" xr:uid="{00000000-0005-0000-0000-00009DD50000}"/>
    <cellStyle name="Note 22_Essbase BS Tax Accounts EOY" xfId="54665" xr:uid="{00000000-0005-0000-0000-00009ED50000}"/>
    <cellStyle name="Note 23" xfId="54666" xr:uid="{00000000-0005-0000-0000-00009FD50000}"/>
    <cellStyle name="Note 23 10" xfId="54667" xr:uid="{00000000-0005-0000-0000-0000A0D50000}"/>
    <cellStyle name="Note 23 2" xfId="54668" xr:uid="{00000000-0005-0000-0000-0000A1D50000}"/>
    <cellStyle name="Note 23 2 2" xfId="54669" xr:uid="{00000000-0005-0000-0000-0000A2D50000}"/>
    <cellStyle name="Note 23 2 2 2" xfId="54670" xr:uid="{00000000-0005-0000-0000-0000A3D50000}"/>
    <cellStyle name="Note 23 2 2 2 2" xfId="54671" xr:uid="{00000000-0005-0000-0000-0000A4D50000}"/>
    <cellStyle name="Note 23 2 2 2 3" xfId="54672" xr:uid="{00000000-0005-0000-0000-0000A5D50000}"/>
    <cellStyle name="Note 23 2 2 2_Essbase BS Tax Accounts EOY" xfId="54673" xr:uid="{00000000-0005-0000-0000-0000A6D50000}"/>
    <cellStyle name="Note 23 2 2 3" xfId="54674" xr:uid="{00000000-0005-0000-0000-0000A7D50000}"/>
    <cellStyle name="Note 23 2 2_Essbase BS Tax Accounts EOY" xfId="54675" xr:uid="{00000000-0005-0000-0000-0000A8D50000}"/>
    <cellStyle name="Note 23 2 3" xfId="54676" xr:uid="{00000000-0005-0000-0000-0000A9D50000}"/>
    <cellStyle name="Note 23 2 3 2" xfId="54677" xr:uid="{00000000-0005-0000-0000-0000AAD50000}"/>
    <cellStyle name="Note 23 2 3_Essbase BS Tax Accounts EOY" xfId="54678" xr:uid="{00000000-0005-0000-0000-0000ABD50000}"/>
    <cellStyle name="Note 23 2 4" xfId="54679" xr:uid="{00000000-0005-0000-0000-0000ACD50000}"/>
    <cellStyle name="Note 23 2 4 2" xfId="54680" xr:uid="{00000000-0005-0000-0000-0000ADD50000}"/>
    <cellStyle name="Note 23 2 4 3" xfId="54681" xr:uid="{00000000-0005-0000-0000-0000AED50000}"/>
    <cellStyle name="Note 23 2 4_Essbase BS Tax Accounts EOY" xfId="54682" xr:uid="{00000000-0005-0000-0000-0000AFD50000}"/>
    <cellStyle name="Note 23 2 5" xfId="54683" xr:uid="{00000000-0005-0000-0000-0000B0D50000}"/>
    <cellStyle name="Note 23 2 6" xfId="54684" xr:uid="{00000000-0005-0000-0000-0000B1D50000}"/>
    <cellStyle name="Note 23 2_Essbase BS Tax Accounts EOY" xfId="54685" xr:uid="{00000000-0005-0000-0000-0000B2D50000}"/>
    <cellStyle name="Note 23 3" xfId="54686" xr:uid="{00000000-0005-0000-0000-0000B3D50000}"/>
    <cellStyle name="Note 23 3 2" xfId="54687" xr:uid="{00000000-0005-0000-0000-0000B4D50000}"/>
    <cellStyle name="Note 23 3 2 2" xfId="54688" xr:uid="{00000000-0005-0000-0000-0000B5D50000}"/>
    <cellStyle name="Note 23 3 2 2 2" xfId="54689" xr:uid="{00000000-0005-0000-0000-0000B6D50000}"/>
    <cellStyle name="Note 23 3 2 2 3" xfId="54690" xr:uid="{00000000-0005-0000-0000-0000B7D50000}"/>
    <cellStyle name="Note 23 3 2 2_Essbase BS Tax Accounts EOY" xfId="54691" xr:uid="{00000000-0005-0000-0000-0000B8D50000}"/>
    <cellStyle name="Note 23 3 2 3" xfId="54692" xr:uid="{00000000-0005-0000-0000-0000B9D50000}"/>
    <cellStyle name="Note 23 3 2_Essbase BS Tax Accounts EOY" xfId="54693" xr:uid="{00000000-0005-0000-0000-0000BAD50000}"/>
    <cellStyle name="Note 23 3 3" xfId="54694" xr:uid="{00000000-0005-0000-0000-0000BBD50000}"/>
    <cellStyle name="Note 23 3 3 2" xfId="54695" xr:uid="{00000000-0005-0000-0000-0000BCD50000}"/>
    <cellStyle name="Note 23 3 3 3" xfId="54696" xr:uid="{00000000-0005-0000-0000-0000BDD50000}"/>
    <cellStyle name="Note 23 3 3_Essbase BS Tax Accounts EOY" xfId="54697" xr:uid="{00000000-0005-0000-0000-0000BED50000}"/>
    <cellStyle name="Note 23 3 4" xfId="54698" xr:uid="{00000000-0005-0000-0000-0000BFD50000}"/>
    <cellStyle name="Note 23 3 4 2" xfId="54699" xr:uid="{00000000-0005-0000-0000-0000C0D50000}"/>
    <cellStyle name="Note 23 3 4_Essbase BS Tax Accounts EOY" xfId="54700" xr:uid="{00000000-0005-0000-0000-0000C1D50000}"/>
    <cellStyle name="Note 23 3 5" xfId="54701" xr:uid="{00000000-0005-0000-0000-0000C2D50000}"/>
    <cellStyle name="Note 23 3 6" xfId="54702" xr:uid="{00000000-0005-0000-0000-0000C3D50000}"/>
    <cellStyle name="Note 23 3_Essbase BS Tax Accounts EOY" xfId="54703" xr:uid="{00000000-0005-0000-0000-0000C4D50000}"/>
    <cellStyle name="Note 23 4" xfId="54704" xr:uid="{00000000-0005-0000-0000-0000C5D50000}"/>
    <cellStyle name="Note 23 4 2" xfId="54705" xr:uid="{00000000-0005-0000-0000-0000C6D50000}"/>
    <cellStyle name="Note 23 4 2 2" xfId="54706" xr:uid="{00000000-0005-0000-0000-0000C7D50000}"/>
    <cellStyle name="Note 23 4 2 3" xfId="54707" xr:uid="{00000000-0005-0000-0000-0000C8D50000}"/>
    <cellStyle name="Note 23 4 2_Essbase BS Tax Accounts EOY" xfId="54708" xr:uid="{00000000-0005-0000-0000-0000C9D50000}"/>
    <cellStyle name="Note 23 4 3" xfId="54709" xr:uid="{00000000-0005-0000-0000-0000CAD50000}"/>
    <cellStyle name="Note 23 4_Essbase BS Tax Accounts EOY" xfId="54710" xr:uid="{00000000-0005-0000-0000-0000CBD50000}"/>
    <cellStyle name="Note 23 5" xfId="54711" xr:uid="{00000000-0005-0000-0000-0000CCD50000}"/>
    <cellStyle name="Note 23 5 2" xfId="54712" xr:uid="{00000000-0005-0000-0000-0000CDD50000}"/>
    <cellStyle name="Note 23 5 3" xfId="54713" xr:uid="{00000000-0005-0000-0000-0000CED50000}"/>
    <cellStyle name="Note 23 5_Essbase BS Tax Accounts EOY" xfId="54714" xr:uid="{00000000-0005-0000-0000-0000CFD50000}"/>
    <cellStyle name="Note 23 6" xfId="54715" xr:uid="{00000000-0005-0000-0000-0000D0D50000}"/>
    <cellStyle name="Note 23 7" xfId="54716" xr:uid="{00000000-0005-0000-0000-0000D1D50000}"/>
    <cellStyle name="Note 23 8" xfId="54717" xr:uid="{00000000-0005-0000-0000-0000D2D50000}"/>
    <cellStyle name="Note 23 9" xfId="54718" xr:uid="{00000000-0005-0000-0000-0000D3D50000}"/>
    <cellStyle name="Note 23_Essbase BS Tax Accounts EOY" xfId="54719" xr:uid="{00000000-0005-0000-0000-0000D4D50000}"/>
    <cellStyle name="Note 24" xfId="54720" xr:uid="{00000000-0005-0000-0000-0000D5D50000}"/>
    <cellStyle name="Note 24 10" xfId="54721" xr:uid="{00000000-0005-0000-0000-0000D6D50000}"/>
    <cellStyle name="Note 24 10 2" xfId="54722" xr:uid="{00000000-0005-0000-0000-0000D7D50000}"/>
    <cellStyle name="Note 24 10 2 2" xfId="54723" xr:uid="{00000000-0005-0000-0000-0000D8D50000}"/>
    <cellStyle name="Note 24 10 2_Essbase BS Tax Accounts EOY" xfId="54724" xr:uid="{00000000-0005-0000-0000-0000D9D50000}"/>
    <cellStyle name="Note 24 10 3" xfId="54725" xr:uid="{00000000-0005-0000-0000-0000DAD50000}"/>
    <cellStyle name="Note 24 10_Essbase BS Tax Accounts EOY" xfId="54726" xr:uid="{00000000-0005-0000-0000-0000DBD50000}"/>
    <cellStyle name="Note 24 11" xfId="54727" xr:uid="{00000000-0005-0000-0000-0000DCD50000}"/>
    <cellStyle name="Note 24 11 2" xfId="54728" xr:uid="{00000000-0005-0000-0000-0000DDD50000}"/>
    <cellStyle name="Note 24 11 2 2" xfId="54729" xr:uid="{00000000-0005-0000-0000-0000DED50000}"/>
    <cellStyle name="Note 24 11 2 3" xfId="54730" xr:uid="{00000000-0005-0000-0000-0000DFD50000}"/>
    <cellStyle name="Note 24 11 2_Essbase BS Tax Accounts EOY" xfId="54731" xr:uid="{00000000-0005-0000-0000-0000E0D50000}"/>
    <cellStyle name="Note 24 11 3" xfId="54732" xr:uid="{00000000-0005-0000-0000-0000E1D50000}"/>
    <cellStyle name="Note 24 11 4" xfId="54733" xr:uid="{00000000-0005-0000-0000-0000E2D50000}"/>
    <cellStyle name="Note 24 11_Essbase BS Tax Accounts EOY" xfId="54734" xr:uid="{00000000-0005-0000-0000-0000E3D50000}"/>
    <cellStyle name="Note 24 12" xfId="54735" xr:uid="{00000000-0005-0000-0000-0000E4D50000}"/>
    <cellStyle name="Note 24 12 2" xfId="54736" xr:uid="{00000000-0005-0000-0000-0000E5D50000}"/>
    <cellStyle name="Note 24 12 2 2" xfId="54737" xr:uid="{00000000-0005-0000-0000-0000E6D50000}"/>
    <cellStyle name="Note 24 12 2_Essbase BS Tax Accounts EOY" xfId="54738" xr:uid="{00000000-0005-0000-0000-0000E7D50000}"/>
    <cellStyle name="Note 24 12 3" xfId="54739" xr:uid="{00000000-0005-0000-0000-0000E8D50000}"/>
    <cellStyle name="Note 24 12 4" xfId="54740" xr:uid="{00000000-0005-0000-0000-0000E9D50000}"/>
    <cellStyle name="Note 24 12_Essbase BS Tax Accounts EOY" xfId="54741" xr:uid="{00000000-0005-0000-0000-0000EAD50000}"/>
    <cellStyle name="Note 24 13" xfId="54742" xr:uid="{00000000-0005-0000-0000-0000EBD50000}"/>
    <cellStyle name="Note 24 13 2" xfId="54743" xr:uid="{00000000-0005-0000-0000-0000ECD50000}"/>
    <cellStyle name="Note 24 13_Essbase BS Tax Accounts EOY" xfId="54744" xr:uid="{00000000-0005-0000-0000-0000EDD50000}"/>
    <cellStyle name="Note 24 14" xfId="54745" xr:uid="{00000000-0005-0000-0000-0000EED50000}"/>
    <cellStyle name="Note 24 15" xfId="54746" xr:uid="{00000000-0005-0000-0000-0000EFD50000}"/>
    <cellStyle name="Note 24 16" xfId="54747" xr:uid="{00000000-0005-0000-0000-0000F0D50000}"/>
    <cellStyle name="Note 24 2" xfId="54748" xr:uid="{00000000-0005-0000-0000-0000F1D50000}"/>
    <cellStyle name="Note 24 2 2" xfId="54749" xr:uid="{00000000-0005-0000-0000-0000F2D50000}"/>
    <cellStyle name="Note 24 2 2 2" xfId="54750" xr:uid="{00000000-0005-0000-0000-0000F3D50000}"/>
    <cellStyle name="Note 24 2 2 2 2" xfId="54751" xr:uid="{00000000-0005-0000-0000-0000F4D50000}"/>
    <cellStyle name="Note 24 2 2 2_Essbase BS Tax Accounts EOY" xfId="54752" xr:uid="{00000000-0005-0000-0000-0000F5D50000}"/>
    <cellStyle name="Note 24 2 2 3" xfId="54753" xr:uid="{00000000-0005-0000-0000-0000F6D50000}"/>
    <cellStyle name="Note 24 2 2_Essbase BS Tax Accounts EOY" xfId="54754" xr:uid="{00000000-0005-0000-0000-0000F7D50000}"/>
    <cellStyle name="Note 24 2 3" xfId="54755" xr:uid="{00000000-0005-0000-0000-0000F8D50000}"/>
    <cellStyle name="Note 24 2 3 2" xfId="54756" xr:uid="{00000000-0005-0000-0000-0000F9D50000}"/>
    <cellStyle name="Note 24 2 3_Essbase BS Tax Accounts EOY" xfId="54757" xr:uid="{00000000-0005-0000-0000-0000FAD50000}"/>
    <cellStyle name="Note 24 2 4" xfId="54758" xr:uid="{00000000-0005-0000-0000-0000FBD50000}"/>
    <cellStyle name="Note 24 2 5" xfId="54759" xr:uid="{00000000-0005-0000-0000-0000FCD50000}"/>
    <cellStyle name="Note 24 2 6" xfId="54760" xr:uid="{00000000-0005-0000-0000-0000FDD50000}"/>
    <cellStyle name="Note 24 2 7" xfId="54761" xr:uid="{00000000-0005-0000-0000-0000FED50000}"/>
    <cellStyle name="Note 24 2 8" xfId="54762" xr:uid="{00000000-0005-0000-0000-0000FFD50000}"/>
    <cellStyle name="Note 24 2_Essbase BS Tax Accounts EOY" xfId="54763" xr:uid="{00000000-0005-0000-0000-000000D60000}"/>
    <cellStyle name="Note 24 3" xfId="54764" xr:uid="{00000000-0005-0000-0000-000001D60000}"/>
    <cellStyle name="Note 24 3 2" xfId="54765" xr:uid="{00000000-0005-0000-0000-000002D60000}"/>
    <cellStyle name="Note 24 3 2 2" xfId="54766" xr:uid="{00000000-0005-0000-0000-000003D60000}"/>
    <cellStyle name="Note 24 3 2 2 2" xfId="54767" xr:uid="{00000000-0005-0000-0000-000004D60000}"/>
    <cellStyle name="Note 24 3 2 2 2 2" xfId="54768" xr:uid="{00000000-0005-0000-0000-000005D60000}"/>
    <cellStyle name="Note 24 3 2 2 2 3" xfId="54769" xr:uid="{00000000-0005-0000-0000-000006D60000}"/>
    <cellStyle name="Note 24 3 2 2 2_Essbase BS Tax Accounts EOY" xfId="54770" xr:uid="{00000000-0005-0000-0000-000007D60000}"/>
    <cellStyle name="Note 24 3 2 2 3" xfId="54771" xr:uid="{00000000-0005-0000-0000-000008D60000}"/>
    <cellStyle name="Note 24 3 2 2 4" xfId="54772" xr:uid="{00000000-0005-0000-0000-000009D60000}"/>
    <cellStyle name="Note 24 3 2 2_Essbase BS Tax Accounts EOY" xfId="54773" xr:uid="{00000000-0005-0000-0000-00000AD60000}"/>
    <cellStyle name="Note 24 3 2 3" xfId="54774" xr:uid="{00000000-0005-0000-0000-00000BD60000}"/>
    <cellStyle name="Note 24 3 2 3 2" xfId="54775" xr:uid="{00000000-0005-0000-0000-00000CD60000}"/>
    <cellStyle name="Note 24 3 2 3 3" xfId="54776" xr:uid="{00000000-0005-0000-0000-00000DD60000}"/>
    <cellStyle name="Note 24 3 2 3_Essbase BS Tax Accounts EOY" xfId="54777" xr:uid="{00000000-0005-0000-0000-00000ED60000}"/>
    <cellStyle name="Note 24 3 2 4" xfId="54778" xr:uid="{00000000-0005-0000-0000-00000FD60000}"/>
    <cellStyle name="Note 24 3 2 5" xfId="54779" xr:uid="{00000000-0005-0000-0000-000010D60000}"/>
    <cellStyle name="Note 24 3 2_Essbase BS Tax Accounts EOY" xfId="54780" xr:uid="{00000000-0005-0000-0000-000011D60000}"/>
    <cellStyle name="Note 24 3 3" xfId="54781" xr:uid="{00000000-0005-0000-0000-000012D60000}"/>
    <cellStyle name="Note 24 3 3 2" xfId="54782" xr:uid="{00000000-0005-0000-0000-000013D60000}"/>
    <cellStyle name="Note 24 3 3 2 2" xfId="54783" xr:uid="{00000000-0005-0000-0000-000014D60000}"/>
    <cellStyle name="Note 24 3 3 2 3" xfId="54784" xr:uid="{00000000-0005-0000-0000-000015D60000}"/>
    <cellStyle name="Note 24 3 3 2_Essbase BS Tax Accounts EOY" xfId="54785" xr:uid="{00000000-0005-0000-0000-000016D60000}"/>
    <cellStyle name="Note 24 3 3 3" xfId="54786" xr:uid="{00000000-0005-0000-0000-000017D60000}"/>
    <cellStyle name="Note 24 3 3 4" xfId="54787" xr:uid="{00000000-0005-0000-0000-000018D60000}"/>
    <cellStyle name="Note 24 3 3_Essbase BS Tax Accounts EOY" xfId="54788" xr:uid="{00000000-0005-0000-0000-000019D60000}"/>
    <cellStyle name="Note 24 3 4" xfId="54789" xr:uid="{00000000-0005-0000-0000-00001AD60000}"/>
    <cellStyle name="Note 24 3 4 2" xfId="54790" xr:uid="{00000000-0005-0000-0000-00001BD60000}"/>
    <cellStyle name="Note 24 3 4 3" xfId="54791" xr:uid="{00000000-0005-0000-0000-00001CD60000}"/>
    <cellStyle name="Note 24 3 4_Essbase BS Tax Accounts EOY" xfId="54792" xr:uid="{00000000-0005-0000-0000-00001DD60000}"/>
    <cellStyle name="Note 24 3 5" xfId="54793" xr:uid="{00000000-0005-0000-0000-00001ED60000}"/>
    <cellStyle name="Note 24 3 5 2" xfId="54794" xr:uid="{00000000-0005-0000-0000-00001FD60000}"/>
    <cellStyle name="Note 24 3 5_Essbase BS Tax Accounts EOY" xfId="54795" xr:uid="{00000000-0005-0000-0000-000020D60000}"/>
    <cellStyle name="Note 24 3 6" xfId="54796" xr:uid="{00000000-0005-0000-0000-000021D60000}"/>
    <cellStyle name="Note 24 3 7" xfId="54797" xr:uid="{00000000-0005-0000-0000-000022D60000}"/>
    <cellStyle name="Note 24 3 8" xfId="54798" xr:uid="{00000000-0005-0000-0000-000023D60000}"/>
    <cellStyle name="Note 24 3 9" xfId="54799" xr:uid="{00000000-0005-0000-0000-000024D60000}"/>
    <cellStyle name="Note 24 3_Essbase BS Tax Accounts EOY" xfId="54800" xr:uid="{00000000-0005-0000-0000-000025D60000}"/>
    <cellStyle name="Note 24 4" xfId="54801" xr:uid="{00000000-0005-0000-0000-000026D60000}"/>
    <cellStyle name="Note 24 4 2" xfId="54802" xr:uid="{00000000-0005-0000-0000-000027D60000}"/>
    <cellStyle name="Note 24 4 2 2" xfId="54803" xr:uid="{00000000-0005-0000-0000-000028D60000}"/>
    <cellStyle name="Note 24 4 2 2 2" xfId="54804" xr:uid="{00000000-0005-0000-0000-000029D60000}"/>
    <cellStyle name="Note 24 4 2 2 3" xfId="54805" xr:uid="{00000000-0005-0000-0000-00002AD60000}"/>
    <cellStyle name="Note 24 4 2 2_Essbase BS Tax Accounts EOY" xfId="54806" xr:uid="{00000000-0005-0000-0000-00002BD60000}"/>
    <cellStyle name="Note 24 4 2 3" xfId="54807" xr:uid="{00000000-0005-0000-0000-00002CD60000}"/>
    <cellStyle name="Note 24 4 2 4" xfId="54808" xr:uid="{00000000-0005-0000-0000-00002DD60000}"/>
    <cellStyle name="Note 24 4 2_Essbase BS Tax Accounts EOY" xfId="54809" xr:uid="{00000000-0005-0000-0000-00002ED60000}"/>
    <cellStyle name="Note 24 4 3" xfId="54810" xr:uid="{00000000-0005-0000-0000-00002FD60000}"/>
    <cellStyle name="Note 24 4 3 2" xfId="54811" xr:uid="{00000000-0005-0000-0000-000030D60000}"/>
    <cellStyle name="Note 24 4 3 3" xfId="54812" xr:uid="{00000000-0005-0000-0000-000031D60000}"/>
    <cellStyle name="Note 24 4 3_Essbase BS Tax Accounts EOY" xfId="54813" xr:uid="{00000000-0005-0000-0000-000032D60000}"/>
    <cellStyle name="Note 24 4 4" xfId="54814" xr:uid="{00000000-0005-0000-0000-000033D60000}"/>
    <cellStyle name="Note 24 4 5" xfId="54815" xr:uid="{00000000-0005-0000-0000-000034D60000}"/>
    <cellStyle name="Note 24 4 6" xfId="54816" xr:uid="{00000000-0005-0000-0000-000035D60000}"/>
    <cellStyle name="Note 24 4_Essbase BS Tax Accounts EOY" xfId="54817" xr:uid="{00000000-0005-0000-0000-000036D60000}"/>
    <cellStyle name="Note 24 5" xfId="54818" xr:uid="{00000000-0005-0000-0000-000037D60000}"/>
    <cellStyle name="Note 24 5 2" xfId="54819" xr:uid="{00000000-0005-0000-0000-000038D60000}"/>
    <cellStyle name="Note 24 5 2 2" xfId="54820" xr:uid="{00000000-0005-0000-0000-000039D60000}"/>
    <cellStyle name="Note 24 5 2_Essbase BS Tax Accounts EOY" xfId="54821" xr:uid="{00000000-0005-0000-0000-00003AD60000}"/>
    <cellStyle name="Note 24 5 3" xfId="54822" xr:uid="{00000000-0005-0000-0000-00003BD60000}"/>
    <cellStyle name="Note 24 5_Essbase BS Tax Accounts EOY" xfId="54823" xr:uid="{00000000-0005-0000-0000-00003CD60000}"/>
    <cellStyle name="Note 24 6" xfId="54824" xr:uid="{00000000-0005-0000-0000-00003DD60000}"/>
    <cellStyle name="Note 24 6 2" xfId="54825" xr:uid="{00000000-0005-0000-0000-00003ED60000}"/>
    <cellStyle name="Note 24 6 2 2" xfId="54826" xr:uid="{00000000-0005-0000-0000-00003FD60000}"/>
    <cellStyle name="Note 24 6 2_Essbase BS Tax Accounts EOY" xfId="54827" xr:uid="{00000000-0005-0000-0000-000040D60000}"/>
    <cellStyle name="Note 24 6 3" xfId="54828" xr:uid="{00000000-0005-0000-0000-000041D60000}"/>
    <cellStyle name="Note 24 6_Essbase BS Tax Accounts EOY" xfId="54829" xr:uid="{00000000-0005-0000-0000-000042D60000}"/>
    <cellStyle name="Note 24 7" xfId="54830" xr:uid="{00000000-0005-0000-0000-000043D60000}"/>
    <cellStyle name="Note 24 7 2" xfId="54831" xr:uid="{00000000-0005-0000-0000-000044D60000}"/>
    <cellStyle name="Note 24 7 2 2" xfId="54832" xr:uid="{00000000-0005-0000-0000-000045D60000}"/>
    <cellStyle name="Note 24 7 2_Essbase BS Tax Accounts EOY" xfId="54833" xr:uid="{00000000-0005-0000-0000-000046D60000}"/>
    <cellStyle name="Note 24 7 3" xfId="54834" xr:uid="{00000000-0005-0000-0000-000047D60000}"/>
    <cellStyle name="Note 24 7_Essbase BS Tax Accounts EOY" xfId="54835" xr:uid="{00000000-0005-0000-0000-000048D60000}"/>
    <cellStyle name="Note 24 8" xfId="54836" xr:uid="{00000000-0005-0000-0000-000049D60000}"/>
    <cellStyle name="Note 24 8 2" xfId="54837" xr:uid="{00000000-0005-0000-0000-00004AD60000}"/>
    <cellStyle name="Note 24 8 2 2" xfId="54838" xr:uid="{00000000-0005-0000-0000-00004BD60000}"/>
    <cellStyle name="Note 24 8 2_Essbase BS Tax Accounts EOY" xfId="54839" xr:uid="{00000000-0005-0000-0000-00004CD60000}"/>
    <cellStyle name="Note 24 8 3" xfId="54840" xr:uid="{00000000-0005-0000-0000-00004DD60000}"/>
    <cellStyle name="Note 24 8_Essbase BS Tax Accounts EOY" xfId="54841" xr:uid="{00000000-0005-0000-0000-00004ED60000}"/>
    <cellStyle name="Note 24 9" xfId="54842" xr:uid="{00000000-0005-0000-0000-00004FD60000}"/>
    <cellStyle name="Note 24 9 2" xfId="54843" xr:uid="{00000000-0005-0000-0000-000050D60000}"/>
    <cellStyle name="Note 24 9 2 2" xfId="54844" xr:uid="{00000000-0005-0000-0000-000051D60000}"/>
    <cellStyle name="Note 24 9 2_Essbase BS Tax Accounts EOY" xfId="54845" xr:uid="{00000000-0005-0000-0000-000052D60000}"/>
    <cellStyle name="Note 24 9 3" xfId="54846" xr:uid="{00000000-0005-0000-0000-000053D60000}"/>
    <cellStyle name="Note 24 9_Essbase BS Tax Accounts EOY" xfId="54847" xr:uid="{00000000-0005-0000-0000-000054D60000}"/>
    <cellStyle name="Note 24_Basis Detail" xfId="54848" xr:uid="{00000000-0005-0000-0000-000055D60000}"/>
    <cellStyle name="Note 25" xfId="54849" xr:uid="{00000000-0005-0000-0000-000056D60000}"/>
    <cellStyle name="Note 25 2" xfId="54850" xr:uid="{00000000-0005-0000-0000-000057D60000}"/>
    <cellStyle name="Note 25 2 2" xfId="54851" xr:uid="{00000000-0005-0000-0000-000058D60000}"/>
    <cellStyle name="Note 25 2 2 2" xfId="54852" xr:uid="{00000000-0005-0000-0000-000059D60000}"/>
    <cellStyle name="Note 25 2 2 2 2" xfId="54853" xr:uid="{00000000-0005-0000-0000-00005AD60000}"/>
    <cellStyle name="Note 25 2 2 2_Essbase BS Tax Accounts EOY" xfId="54854" xr:uid="{00000000-0005-0000-0000-00005BD60000}"/>
    <cellStyle name="Note 25 2 2 3" xfId="54855" xr:uid="{00000000-0005-0000-0000-00005CD60000}"/>
    <cellStyle name="Note 25 2 2_Essbase BS Tax Accounts EOY" xfId="54856" xr:uid="{00000000-0005-0000-0000-00005DD60000}"/>
    <cellStyle name="Note 25 2 3" xfId="54857" xr:uid="{00000000-0005-0000-0000-00005ED60000}"/>
    <cellStyle name="Note 25 2 3 2" xfId="54858" xr:uid="{00000000-0005-0000-0000-00005FD60000}"/>
    <cellStyle name="Note 25 2 3_Essbase BS Tax Accounts EOY" xfId="54859" xr:uid="{00000000-0005-0000-0000-000060D60000}"/>
    <cellStyle name="Note 25 2 4" xfId="54860" xr:uid="{00000000-0005-0000-0000-000061D60000}"/>
    <cellStyle name="Note 25 2 5" xfId="54861" xr:uid="{00000000-0005-0000-0000-000062D60000}"/>
    <cellStyle name="Note 25 2 6" xfId="54862" xr:uid="{00000000-0005-0000-0000-000063D60000}"/>
    <cellStyle name="Note 25 2 7" xfId="54863" xr:uid="{00000000-0005-0000-0000-000064D60000}"/>
    <cellStyle name="Note 25 2 8" xfId="54864" xr:uid="{00000000-0005-0000-0000-000065D60000}"/>
    <cellStyle name="Note 25 2_Essbase BS Tax Accounts EOY" xfId="54865" xr:uid="{00000000-0005-0000-0000-000066D60000}"/>
    <cellStyle name="Note 25 3" xfId="54866" xr:uid="{00000000-0005-0000-0000-000067D60000}"/>
    <cellStyle name="Note 25 3 2" xfId="54867" xr:uid="{00000000-0005-0000-0000-000068D60000}"/>
    <cellStyle name="Note 25 3 2 2" xfId="54868" xr:uid="{00000000-0005-0000-0000-000069D60000}"/>
    <cellStyle name="Note 25 3 2_Essbase BS Tax Accounts EOY" xfId="54869" xr:uid="{00000000-0005-0000-0000-00006AD60000}"/>
    <cellStyle name="Note 25 3 3" xfId="54870" xr:uid="{00000000-0005-0000-0000-00006BD60000}"/>
    <cellStyle name="Note 25 3 4" xfId="54871" xr:uid="{00000000-0005-0000-0000-00006CD60000}"/>
    <cellStyle name="Note 25 3 5" xfId="54872" xr:uid="{00000000-0005-0000-0000-00006DD60000}"/>
    <cellStyle name="Note 25 3_Essbase BS Tax Accounts EOY" xfId="54873" xr:uid="{00000000-0005-0000-0000-00006ED60000}"/>
    <cellStyle name="Note 25 4" xfId="54874" xr:uid="{00000000-0005-0000-0000-00006FD60000}"/>
    <cellStyle name="Note 25 4 2" xfId="54875" xr:uid="{00000000-0005-0000-0000-000070D60000}"/>
    <cellStyle name="Note 25 4 2 2" xfId="54876" xr:uid="{00000000-0005-0000-0000-000071D60000}"/>
    <cellStyle name="Note 25 4 2_Essbase BS Tax Accounts EOY" xfId="54877" xr:uid="{00000000-0005-0000-0000-000072D60000}"/>
    <cellStyle name="Note 25 4 3" xfId="54878" xr:uid="{00000000-0005-0000-0000-000073D60000}"/>
    <cellStyle name="Note 25 4 4" xfId="54879" xr:uid="{00000000-0005-0000-0000-000074D60000}"/>
    <cellStyle name="Note 25 4_Essbase BS Tax Accounts EOY" xfId="54880" xr:uid="{00000000-0005-0000-0000-000075D60000}"/>
    <cellStyle name="Note 25 5" xfId="54881" xr:uid="{00000000-0005-0000-0000-000076D60000}"/>
    <cellStyle name="Note 25 5 2" xfId="54882" xr:uid="{00000000-0005-0000-0000-000077D60000}"/>
    <cellStyle name="Note 25 5_Essbase BS Tax Accounts EOY" xfId="54883" xr:uid="{00000000-0005-0000-0000-000078D60000}"/>
    <cellStyle name="Note 25 6" xfId="54884" xr:uid="{00000000-0005-0000-0000-000079D60000}"/>
    <cellStyle name="Note 25 7" xfId="54885" xr:uid="{00000000-0005-0000-0000-00007AD60000}"/>
    <cellStyle name="Note 25 8" xfId="54886" xr:uid="{00000000-0005-0000-0000-00007BD60000}"/>
    <cellStyle name="Note 25 9" xfId="54887" xr:uid="{00000000-0005-0000-0000-00007CD60000}"/>
    <cellStyle name="Note 25_Basis Detail" xfId="54888" xr:uid="{00000000-0005-0000-0000-00007DD60000}"/>
    <cellStyle name="Note 26" xfId="54889" xr:uid="{00000000-0005-0000-0000-00007ED60000}"/>
    <cellStyle name="Note 26 2" xfId="54890" xr:uid="{00000000-0005-0000-0000-00007FD60000}"/>
    <cellStyle name="Note 26 2 2" xfId="54891" xr:uid="{00000000-0005-0000-0000-000080D60000}"/>
    <cellStyle name="Note 26 2 2 2" xfId="54892" xr:uid="{00000000-0005-0000-0000-000081D60000}"/>
    <cellStyle name="Note 26 2 2 3" xfId="54893" xr:uid="{00000000-0005-0000-0000-000082D60000}"/>
    <cellStyle name="Note 26 2 2_Essbase BS Tax Accounts EOY" xfId="54894" xr:uid="{00000000-0005-0000-0000-000083D60000}"/>
    <cellStyle name="Note 26 2 3" xfId="54895" xr:uid="{00000000-0005-0000-0000-000084D60000}"/>
    <cellStyle name="Note 26 2 4" xfId="54896" xr:uid="{00000000-0005-0000-0000-000085D60000}"/>
    <cellStyle name="Note 26 2_Essbase BS Tax Accounts EOY" xfId="54897" xr:uid="{00000000-0005-0000-0000-000086D60000}"/>
    <cellStyle name="Note 26 3" xfId="54898" xr:uid="{00000000-0005-0000-0000-000087D60000}"/>
    <cellStyle name="Note 26 3 2" xfId="54899" xr:uid="{00000000-0005-0000-0000-000088D60000}"/>
    <cellStyle name="Note 26 3 2 2" xfId="54900" xr:uid="{00000000-0005-0000-0000-000089D60000}"/>
    <cellStyle name="Note 26 3 2 3" xfId="54901" xr:uid="{00000000-0005-0000-0000-00008AD60000}"/>
    <cellStyle name="Note 26 3 2_Essbase BS Tax Accounts EOY" xfId="54902" xr:uid="{00000000-0005-0000-0000-00008BD60000}"/>
    <cellStyle name="Note 26 3 3" xfId="54903" xr:uid="{00000000-0005-0000-0000-00008CD60000}"/>
    <cellStyle name="Note 26 3 4" xfId="54904" xr:uid="{00000000-0005-0000-0000-00008DD60000}"/>
    <cellStyle name="Note 26 3 5" xfId="54905" xr:uid="{00000000-0005-0000-0000-00008ED60000}"/>
    <cellStyle name="Note 26 3 6" xfId="54906" xr:uid="{00000000-0005-0000-0000-00008FD60000}"/>
    <cellStyle name="Note 26 3_Essbase BS Tax Accounts EOY" xfId="54907" xr:uid="{00000000-0005-0000-0000-000090D60000}"/>
    <cellStyle name="Note 26 4" xfId="54908" xr:uid="{00000000-0005-0000-0000-000091D60000}"/>
    <cellStyle name="Note 26 4 2" xfId="54909" xr:uid="{00000000-0005-0000-0000-000092D60000}"/>
    <cellStyle name="Note 26 4 3" xfId="54910" xr:uid="{00000000-0005-0000-0000-000093D60000}"/>
    <cellStyle name="Note 26 4 4" xfId="54911" xr:uid="{00000000-0005-0000-0000-000094D60000}"/>
    <cellStyle name="Note 26 4_Essbase BS Tax Accounts EOY" xfId="54912" xr:uid="{00000000-0005-0000-0000-000095D60000}"/>
    <cellStyle name="Note 26 5" xfId="54913" xr:uid="{00000000-0005-0000-0000-000096D60000}"/>
    <cellStyle name="Note 26 6" xfId="54914" xr:uid="{00000000-0005-0000-0000-000097D60000}"/>
    <cellStyle name="Note 26 7" xfId="54915" xr:uid="{00000000-0005-0000-0000-000098D60000}"/>
    <cellStyle name="Note 26 8" xfId="54916" xr:uid="{00000000-0005-0000-0000-000099D60000}"/>
    <cellStyle name="Note 26_Essbase BS Tax Accounts EOY" xfId="54917" xr:uid="{00000000-0005-0000-0000-00009AD60000}"/>
    <cellStyle name="Note 27" xfId="54918" xr:uid="{00000000-0005-0000-0000-00009BD60000}"/>
    <cellStyle name="Note 27 2" xfId="54919" xr:uid="{00000000-0005-0000-0000-00009CD60000}"/>
    <cellStyle name="Note 27 2 2" xfId="54920" xr:uid="{00000000-0005-0000-0000-00009DD60000}"/>
    <cellStyle name="Note 27 2 2 2" xfId="54921" xr:uid="{00000000-0005-0000-0000-00009ED60000}"/>
    <cellStyle name="Note 27 2 2 3" xfId="54922" xr:uid="{00000000-0005-0000-0000-00009FD60000}"/>
    <cellStyle name="Note 27 2 2_Essbase BS Tax Accounts EOY" xfId="54923" xr:uid="{00000000-0005-0000-0000-0000A0D60000}"/>
    <cellStyle name="Note 27 2 3" xfId="54924" xr:uid="{00000000-0005-0000-0000-0000A1D60000}"/>
    <cellStyle name="Note 27 2 4" xfId="54925" xr:uid="{00000000-0005-0000-0000-0000A2D60000}"/>
    <cellStyle name="Note 27 2_Essbase BS Tax Accounts EOY" xfId="54926" xr:uid="{00000000-0005-0000-0000-0000A3D60000}"/>
    <cellStyle name="Note 27 3" xfId="54927" xr:uid="{00000000-0005-0000-0000-0000A4D60000}"/>
    <cellStyle name="Note 27 3 2" xfId="54928" xr:uid="{00000000-0005-0000-0000-0000A5D60000}"/>
    <cellStyle name="Note 27 3 2 2" xfId="54929" xr:uid="{00000000-0005-0000-0000-0000A6D60000}"/>
    <cellStyle name="Note 27 3 2_Essbase BS Tax Accounts EOY" xfId="54930" xr:uid="{00000000-0005-0000-0000-0000A7D60000}"/>
    <cellStyle name="Note 27 3 3" xfId="54931" xr:uid="{00000000-0005-0000-0000-0000A8D60000}"/>
    <cellStyle name="Note 27 3 4" xfId="54932" xr:uid="{00000000-0005-0000-0000-0000A9D60000}"/>
    <cellStyle name="Note 27 3_Essbase BS Tax Accounts EOY" xfId="54933" xr:uid="{00000000-0005-0000-0000-0000AAD60000}"/>
    <cellStyle name="Note 27 4" xfId="54934" xr:uid="{00000000-0005-0000-0000-0000ABD60000}"/>
    <cellStyle name="Note 27 4 2" xfId="54935" xr:uid="{00000000-0005-0000-0000-0000ACD60000}"/>
    <cellStyle name="Note 27 4 3" xfId="54936" xr:uid="{00000000-0005-0000-0000-0000ADD60000}"/>
    <cellStyle name="Note 27 4_Essbase BS Tax Accounts EOY" xfId="54937" xr:uid="{00000000-0005-0000-0000-0000AED60000}"/>
    <cellStyle name="Note 27 5" xfId="54938" xr:uid="{00000000-0005-0000-0000-0000AFD60000}"/>
    <cellStyle name="Note 27 6" xfId="54939" xr:uid="{00000000-0005-0000-0000-0000B0D60000}"/>
    <cellStyle name="Note 27 7" xfId="54940" xr:uid="{00000000-0005-0000-0000-0000B1D60000}"/>
    <cellStyle name="Note 27_Essbase BS Tax Accounts EOY" xfId="54941" xr:uid="{00000000-0005-0000-0000-0000B2D60000}"/>
    <cellStyle name="Note 28" xfId="54942" xr:uid="{00000000-0005-0000-0000-0000B3D60000}"/>
    <cellStyle name="Note 28 2" xfId="54943" xr:uid="{00000000-0005-0000-0000-0000B4D60000}"/>
    <cellStyle name="Note 28 2 2" xfId="54944" xr:uid="{00000000-0005-0000-0000-0000B5D60000}"/>
    <cellStyle name="Note 28 2 2 2" xfId="54945" xr:uid="{00000000-0005-0000-0000-0000B6D60000}"/>
    <cellStyle name="Note 28 2 2 3" xfId="54946" xr:uid="{00000000-0005-0000-0000-0000B7D60000}"/>
    <cellStyle name="Note 28 2 2_Essbase BS Tax Accounts EOY" xfId="54947" xr:uid="{00000000-0005-0000-0000-0000B8D60000}"/>
    <cellStyle name="Note 28 2 3" xfId="54948" xr:uid="{00000000-0005-0000-0000-0000B9D60000}"/>
    <cellStyle name="Note 28 2 4" xfId="54949" xr:uid="{00000000-0005-0000-0000-0000BAD60000}"/>
    <cellStyle name="Note 28 2 5" xfId="54950" xr:uid="{00000000-0005-0000-0000-0000BBD60000}"/>
    <cellStyle name="Note 28 2_Essbase BS Tax Accounts EOY" xfId="54951" xr:uid="{00000000-0005-0000-0000-0000BCD60000}"/>
    <cellStyle name="Note 28 3" xfId="54952" xr:uid="{00000000-0005-0000-0000-0000BDD60000}"/>
    <cellStyle name="Note 28 3 2" xfId="54953" xr:uid="{00000000-0005-0000-0000-0000BED60000}"/>
    <cellStyle name="Note 28 3 3" xfId="54954" xr:uid="{00000000-0005-0000-0000-0000BFD60000}"/>
    <cellStyle name="Note 28 3 4" xfId="54955" xr:uid="{00000000-0005-0000-0000-0000C0D60000}"/>
    <cellStyle name="Note 28 3_Essbase BS Tax Accounts EOY" xfId="54956" xr:uid="{00000000-0005-0000-0000-0000C1D60000}"/>
    <cellStyle name="Note 28 4" xfId="54957" xr:uid="{00000000-0005-0000-0000-0000C2D60000}"/>
    <cellStyle name="Note 28 5" xfId="54958" xr:uid="{00000000-0005-0000-0000-0000C3D60000}"/>
    <cellStyle name="Note 28 6" xfId="54959" xr:uid="{00000000-0005-0000-0000-0000C4D60000}"/>
    <cellStyle name="Note 28 7" xfId="54960" xr:uid="{00000000-0005-0000-0000-0000C5D60000}"/>
    <cellStyle name="Note 28 8" xfId="54961" xr:uid="{00000000-0005-0000-0000-0000C6D60000}"/>
    <cellStyle name="Note 28_Essbase BS Tax Accounts EOY" xfId="54962" xr:uid="{00000000-0005-0000-0000-0000C7D60000}"/>
    <cellStyle name="Note 29" xfId="54963" xr:uid="{00000000-0005-0000-0000-0000C8D60000}"/>
    <cellStyle name="Note 29 2" xfId="54964" xr:uid="{00000000-0005-0000-0000-0000C9D60000}"/>
    <cellStyle name="Note 29 2 2" xfId="54965" xr:uid="{00000000-0005-0000-0000-0000CAD60000}"/>
    <cellStyle name="Note 29 2 2 2" xfId="54966" xr:uid="{00000000-0005-0000-0000-0000CBD60000}"/>
    <cellStyle name="Note 29 2 2 3" xfId="54967" xr:uid="{00000000-0005-0000-0000-0000CCD60000}"/>
    <cellStyle name="Note 29 2 2_Essbase BS Tax Accounts EOY" xfId="54968" xr:uid="{00000000-0005-0000-0000-0000CDD60000}"/>
    <cellStyle name="Note 29 2 3" xfId="54969" xr:uid="{00000000-0005-0000-0000-0000CED60000}"/>
    <cellStyle name="Note 29 2 4" xfId="54970" xr:uid="{00000000-0005-0000-0000-0000CFD60000}"/>
    <cellStyle name="Note 29 2 5" xfId="54971" xr:uid="{00000000-0005-0000-0000-0000D0D60000}"/>
    <cellStyle name="Note 29 2_Essbase BS Tax Accounts EOY" xfId="54972" xr:uid="{00000000-0005-0000-0000-0000D1D60000}"/>
    <cellStyle name="Note 29 3" xfId="54973" xr:uid="{00000000-0005-0000-0000-0000D2D60000}"/>
    <cellStyle name="Note 29 3 2" xfId="54974" xr:uid="{00000000-0005-0000-0000-0000D3D60000}"/>
    <cellStyle name="Note 29 3 3" xfId="54975" xr:uid="{00000000-0005-0000-0000-0000D4D60000}"/>
    <cellStyle name="Note 29 3_Essbase BS Tax Accounts EOY" xfId="54976" xr:uid="{00000000-0005-0000-0000-0000D5D60000}"/>
    <cellStyle name="Note 29 4" xfId="54977" xr:uid="{00000000-0005-0000-0000-0000D6D60000}"/>
    <cellStyle name="Note 29 5" xfId="54978" xr:uid="{00000000-0005-0000-0000-0000D7D60000}"/>
    <cellStyle name="Note 29 6" xfId="54979" xr:uid="{00000000-0005-0000-0000-0000D8D60000}"/>
    <cellStyle name="Note 29 7" xfId="54980" xr:uid="{00000000-0005-0000-0000-0000D9D60000}"/>
    <cellStyle name="Note 29_Essbase BS Tax Accounts EOY" xfId="54981" xr:uid="{00000000-0005-0000-0000-0000DAD60000}"/>
    <cellStyle name="Note 3" xfId="54982" xr:uid="{00000000-0005-0000-0000-0000DBD60000}"/>
    <cellStyle name="Note 3 10" xfId="54983" xr:uid="{00000000-0005-0000-0000-0000DCD60000}"/>
    <cellStyle name="Note 3 10 2" xfId="54984" xr:uid="{00000000-0005-0000-0000-0000DDD60000}"/>
    <cellStyle name="Note 3 10 2 2" xfId="54985" xr:uid="{00000000-0005-0000-0000-0000DED60000}"/>
    <cellStyle name="Note 3 10 2 2 2" xfId="54986" xr:uid="{00000000-0005-0000-0000-0000DFD60000}"/>
    <cellStyle name="Note 3 10 2 2 3" xfId="54987" xr:uid="{00000000-0005-0000-0000-0000E0D60000}"/>
    <cellStyle name="Note 3 10 2 3" xfId="54988" xr:uid="{00000000-0005-0000-0000-0000E1D60000}"/>
    <cellStyle name="Note 3 10 2 4" xfId="54989" xr:uid="{00000000-0005-0000-0000-0000E2D60000}"/>
    <cellStyle name="Note 3 10 3" xfId="54990" xr:uid="{00000000-0005-0000-0000-0000E3D60000}"/>
    <cellStyle name="Note 3 10 3 2" xfId="54991" xr:uid="{00000000-0005-0000-0000-0000E4D60000}"/>
    <cellStyle name="Note 3 10 3 3" xfId="54992" xr:uid="{00000000-0005-0000-0000-0000E5D60000}"/>
    <cellStyle name="Note 3 10 4" xfId="54993" xr:uid="{00000000-0005-0000-0000-0000E6D60000}"/>
    <cellStyle name="Note 3 10 5" xfId="54994" xr:uid="{00000000-0005-0000-0000-0000E7D60000}"/>
    <cellStyle name="Note 3 10 6" xfId="54995" xr:uid="{00000000-0005-0000-0000-0000E8D60000}"/>
    <cellStyle name="Note 3 11" xfId="54996" xr:uid="{00000000-0005-0000-0000-0000E9D60000}"/>
    <cellStyle name="Note 3 11 2" xfId="54997" xr:uid="{00000000-0005-0000-0000-0000EAD60000}"/>
    <cellStyle name="Note 3 11 2 2" xfId="54998" xr:uid="{00000000-0005-0000-0000-0000EBD60000}"/>
    <cellStyle name="Note 3 11 2 3" xfId="54999" xr:uid="{00000000-0005-0000-0000-0000ECD60000}"/>
    <cellStyle name="Note 3 11 3" xfId="55000" xr:uid="{00000000-0005-0000-0000-0000EDD60000}"/>
    <cellStyle name="Note 3 11 4" xfId="55001" xr:uid="{00000000-0005-0000-0000-0000EED60000}"/>
    <cellStyle name="Note 3 11 5" xfId="55002" xr:uid="{00000000-0005-0000-0000-0000EFD60000}"/>
    <cellStyle name="Note 3 12" xfId="55003" xr:uid="{00000000-0005-0000-0000-0000F0D60000}"/>
    <cellStyle name="Note 3 12 2" xfId="55004" xr:uid="{00000000-0005-0000-0000-0000F1D60000}"/>
    <cellStyle name="Note 3 12 2 2" xfId="55005" xr:uid="{00000000-0005-0000-0000-0000F2D60000}"/>
    <cellStyle name="Note 3 12 3" xfId="55006" xr:uid="{00000000-0005-0000-0000-0000F3D60000}"/>
    <cellStyle name="Note 3 12 4" xfId="55007" xr:uid="{00000000-0005-0000-0000-0000F4D60000}"/>
    <cellStyle name="Note 3 13" xfId="55008" xr:uid="{00000000-0005-0000-0000-0000F5D60000}"/>
    <cellStyle name="Note 3 13 2" xfId="55009" xr:uid="{00000000-0005-0000-0000-0000F6D60000}"/>
    <cellStyle name="Note 3 13 2 2" xfId="55010" xr:uid="{00000000-0005-0000-0000-0000F7D60000}"/>
    <cellStyle name="Note 3 13 3" xfId="55011" xr:uid="{00000000-0005-0000-0000-0000F8D60000}"/>
    <cellStyle name="Note 3 13 4" xfId="55012" xr:uid="{00000000-0005-0000-0000-0000F9D60000}"/>
    <cellStyle name="Note 3 14" xfId="55013" xr:uid="{00000000-0005-0000-0000-0000FAD60000}"/>
    <cellStyle name="Note 3 14 2" xfId="55014" xr:uid="{00000000-0005-0000-0000-0000FBD60000}"/>
    <cellStyle name="Note 3 14 2 2" xfId="55015" xr:uid="{00000000-0005-0000-0000-0000FCD60000}"/>
    <cellStyle name="Note 3 14 3" xfId="55016" xr:uid="{00000000-0005-0000-0000-0000FDD60000}"/>
    <cellStyle name="Note 3 14 4" xfId="55017" xr:uid="{00000000-0005-0000-0000-0000FED60000}"/>
    <cellStyle name="Note 3 15" xfId="55018" xr:uid="{00000000-0005-0000-0000-0000FFD60000}"/>
    <cellStyle name="Note 3 15 2" xfId="55019" xr:uid="{00000000-0005-0000-0000-000000D70000}"/>
    <cellStyle name="Note 3 16" xfId="55020" xr:uid="{00000000-0005-0000-0000-000001D70000}"/>
    <cellStyle name="Note 3 17" xfId="55021" xr:uid="{00000000-0005-0000-0000-000002D70000}"/>
    <cellStyle name="Note 3 2" xfId="55022" xr:uid="{00000000-0005-0000-0000-000003D70000}"/>
    <cellStyle name="Note 3 2 2" xfId="55023" xr:uid="{00000000-0005-0000-0000-000004D70000}"/>
    <cellStyle name="Note 3 2 2 10" xfId="55024" xr:uid="{00000000-0005-0000-0000-000005D70000}"/>
    <cellStyle name="Note 3 2 2 2" xfId="55025" xr:uid="{00000000-0005-0000-0000-000006D70000}"/>
    <cellStyle name="Note 3 2 2 2 2" xfId="55026" xr:uid="{00000000-0005-0000-0000-000007D70000}"/>
    <cellStyle name="Note 3 2 2 2 2 2" xfId="55027" xr:uid="{00000000-0005-0000-0000-000008D70000}"/>
    <cellStyle name="Note 3 2 2 2 2 3" xfId="55028" xr:uid="{00000000-0005-0000-0000-000009D70000}"/>
    <cellStyle name="Note 3 2 2 2 3" xfId="55029" xr:uid="{00000000-0005-0000-0000-00000AD70000}"/>
    <cellStyle name="Note 3 2 2 2 4" xfId="55030" xr:uid="{00000000-0005-0000-0000-00000BD70000}"/>
    <cellStyle name="Note 3 2 2 3" xfId="55031" xr:uid="{00000000-0005-0000-0000-00000CD70000}"/>
    <cellStyle name="Note 3 2 2 3 2" xfId="55032" xr:uid="{00000000-0005-0000-0000-00000DD70000}"/>
    <cellStyle name="Note 3 2 2 3 2 2" xfId="55033" xr:uid="{00000000-0005-0000-0000-00000ED70000}"/>
    <cellStyle name="Note 3 2 2 3 3" xfId="55034" xr:uid="{00000000-0005-0000-0000-00000FD70000}"/>
    <cellStyle name="Note 3 2 2 3 4" xfId="55035" xr:uid="{00000000-0005-0000-0000-000010D70000}"/>
    <cellStyle name="Note 3 2 2 4" xfId="55036" xr:uid="{00000000-0005-0000-0000-000011D70000}"/>
    <cellStyle name="Note 3 2 2 4 2" xfId="55037" xr:uid="{00000000-0005-0000-0000-000012D70000}"/>
    <cellStyle name="Note 3 2 2 4 2 2" xfId="55038" xr:uid="{00000000-0005-0000-0000-000013D70000}"/>
    <cellStyle name="Note 3 2 2 4 3" xfId="55039" xr:uid="{00000000-0005-0000-0000-000014D70000}"/>
    <cellStyle name="Note 3 2 2 4 4" xfId="55040" xr:uid="{00000000-0005-0000-0000-000015D70000}"/>
    <cellStyle name="Note 3 2 2 5" xfId="55041" xr:uid="{00000000-0005-0000-0000-000016D70000}"/>
    <cellStyle name="Note 3 2 2 5 2" xfId="55042" xr:uid="{00000000-0005-0000-0000-000017D70000}"/>
    <cellStyle name="Note 3 2 2 6" xfId="55043" xr:uid="{00000000-0005-0000-0000-000018D70000}"/>
    <cellStyle name="Note 3 2 2 7" xfId="55044" xr:uid="{00000000-0005-0000-0000-000019D70000}"/>
    <cellStyle name="Note 3 2 2 8" xfId="55045" xr:uid="{00000000-0005-0000-0000-00001AD70000}"/>
    <cellStyle name="Note 3 2 2 9" xfId="55046" xr:uid="{00000000-0005-0000-0000-00001BD70000}"/>
    <cellStyle name="Note 3 2 3" xfId="55047" xr:uid="{00000000-0005-0000-0000-00001CD70000}"/>
    <cellStyle name="Note 3 2 3 2" xfId="55048" xr:uid="{00000000-0005-0000-0000-00001DD70000}"/>
    <cellStyle name="Note 3 2 3 2 2" xfId="55049" xr:uid="{00000000-0005-0000-0000-00001ED70000}"/>
    <cellStyle name="Note 3 2 3 3" xfId="55050" xr:uid="{00000000-0005-0000-0000-00001FD70000}"/>
    <cellStyle name="Note 3 2 4" xfId="55051" xr:uid="{00000000-0005-0000-0000-000020D70000}"/>
    <cellStyle name="Note 3 2 4 2" xfId="55052" xr:uid="{00000000-0005-0000-0000-000021D70000}"/>
    <cellStyle name="Note 3 2 4 2 2" xfId="55053" xr:uid="{00000000-0005-0000-0000-000022D70000}"/>
    <cellStyle name="Note 3 2 4 3" xfId="55054" xr:uid="{00000000-0005-0000-0000-000023D70000}"/>
    <cellStyle name="Note 3 2 4 4" xfId="55055" xr:uid="{00000000-0005-0000-0000-000024D70000}"/>
    <cellStyle name="Note 3 2 5" xfId="55056" xr:uid="{00000000-0005-0000-0000-000025D70000}"/>
    <cellStyle name="Note 3 2 5 2" xfId="55057" xr:uid="{00000000-0005-0000-0000-000026D70000}"/>
    <cellStyle name="Note 3 2 5 2 2" xfId="55058" xr:uid="{00000000-0005-0000-0000-000027D70000}"/>
    <cellStyle name="Note 3 2 5 3" xfId="55059" xr:uid="{00000000-0005-0000-0000-000028D70000}"/>
    <cellStyle name="Note 3 2 5 4" xfId="55060" xr:uid="{00000000-0005-0000-0000-000029D70000}"/>
    <cellStyle name="Note 3 2 6" xfId="55061" xr:uid="{00000000-0005-0000-0000-00002AD70000}"/>
    <cellStyle name="Note 3 2 6 2" xfId="55062" xr:uid="{00000000-0005-0000-0000-00002BD70000}"/>
    <cellStyle name="Note 3 2 6 2 2" xfId="55063" xr:uid="{00000000-0005-0000-0000-00002CD70000}"/>
    <cellStyle name="Note 3 2 6 3" xfId="55064" xr:uid="{00000000-0005-0000-0000-00002DD70000}"/>
    <cellStyle name="Note 3 2 7" xfId="55065" xr:uid="{00000000-0005-0000-0000-00002ED70000}"/>
    <cellStyle name="Note 3 2 7 2" xfId="55066" xr:uid="{00000000-0005-0000-0000-00002FD70000}"/>
    <cellStyle name="Note 3 2 8" xfId="55067" xr:uid="{00000000-0005-0000-0000-000030D70000}"/>
    <cellStyle name="Note 3 2_Results 3rd" xfId="55068" xr:uid="{00000000-0005-0000-0000-000031D70000}"/>
    <cellStyle name="Note 3 3" xfId="55069" xr:uid="{00000000-0005-0000-0000-000032D70000}"/>
    <cellStyle name="Note 3 3 10" xfId="55070" xr:uid="{00000000-0005-0000-0000-000033D70000}"/>
    <cellStyle name="Note 3 3 2" xfId="55071" xr:uid="{00000000-0005-0000-0000-000034D70000}"/>
    <cellStyle name="Note 3 3 2 2" xfId="55072" xr:uid="{00000000-0005-0000-0000-000035D70000}"/>
    <cellStyle name="Note 3 3 2 2 2" xfId="55073" xr:uid="{00000000-0005-0000-0000-000036D70000}"/>
    <cellStyle name="Note 3 3 2 2 3" xfId="55074" xr:uid="{00000000-0005-0000-0000-000037D70000}"/>
    <cellStyle name="Note 3 3 2 3" xfId="55075" xr:uid="{00000000-0005-0000-0000-000038D70000}"/>
    <cellStyle name="Note 3 3 3" xfId="55076" xr:uid="{00000000-0005-0000-0000-000039D70000}"/>
    <cellStyle name="Note 3 3 3 2" xfId="55077" xr:uid="{00000000-0005-0000-0000-00003AD70000}"/>
    <cellStyle name="Note 3 3 3 2 2" xfId="55078" xr:uid="{00000000-0005-0000-0000-00003BD70000}"/>
    <cellStyle name="Note 3 3 3 2 3" xfId="55079" xr:uid="{00000000-0005-0000-0000-00003CD70000}"/>
    <cellStyle name="Note 3 3 3 3" xfId="55080" xr:uid="{00000000-0005-0000-0000-00003DD70000}"/>
    <cellStyle name="Note 3 3 3 4" xfId="55081" xr:uid="{00000000-0005-0000-0000-00003ED70000}"/>
    <cellStyle name="Note 3 3 3 5" xfId="55082" xr:uid="{00000000-0005-0000-0000-00003FD70000}"/>
    <cellStyle name="Note 3 3 3 6" xfId="55083" xr:uid="{00000000-0005-0000-0000-000040D70000}"/>
    <cellStyle name="Note 3 3 4" xfId="55084" xr:uid="{00000000-0005-0000-0000-000041D70000}"/>
    <cellStyle name="Note 3 3 4 2" xfId="55085" xr:uid="{00000000-0005-0000-0000-000042D70000}"/>
    <cellStyle name="Note 3 3 4 2 2" xfId="55086" xr:uid="{00000000-0005-0000-0000-000043D70000}"/>
    <cellStyle name="Note 3 3 4 3" xfId="55087" xr:uid="{00000000-0005-0000-0000-000044D70000}"/>
    <cellStyle name="Note 3 3 4 4" xfId="55088" xr:uid="{00000000-0005-0000-0000-000045D70000}"/>
    <cellStyle name="Note 3 3 5" xfId="55089" xr:uid="{00000000-0005-0000-0000-000046D70000}"/>
    <cellStyle name="Note 3 3 5 2" xfId="55090" xr:uid="{00000000-0005-0000-0000-000047D70000}"/>
    <cellStyle name="Note 3 3 5 2 2" xfId="55091" xr:uid="{00000000-0005-0000-0000-000048D70000}"/>
    <cellStyle name="Note 3 3 5 3" xfId="55092" xr:uid="{00000000-0005-0000-0000-000049D70000}"/>
    <cellStyle name="Note 3 3 5 4" xfId="55093" xr:uid="{00000000-0005-0000-0000-00004AD70000}"/>
    <cellStyle name="Note 3 3 6" xfId="55094" xr:uid="{00000000-0005-0000-0000-00004BD70000}"/>
    <cellStyle name="Note 3 3 6 2" xfId="55095" xr:uid="{00000000-0005-0000-0000-00004CD70000}"/>
    <cellStyle name="Note 3 3 7" xfId="55096" xr:uid="{00000000-0005-0000-0000-00004DD70000}"/>
    <cellStyle name="Note 3 3 8" xfId="55097" xr:uid="{00000000-0005-0000-0000-00004ED70000}"/>
    <cellStyle name="Note 3 3 9" xfId="55098" xr:uid="{00000000-0005-0000-0000-00004FD70000}"/>
    <cellStyle name="Note 3 4" xfId="55099" xr:uid="{00000000-0005-0000-0000-000050D70000}"/>
    <cellStyle name="Note 3 4 2" xfId="55100" xr:uid="{00000000-0005-0000-0000-000051D70000}"/>
    <cellStyle name="Note 3 4 2 2" xfId="55101" xr:uid="{00000000-0005-0000-0000-000052D70000}"/>
    <cellStyle name="Note 3 4 2 2 2" xfId="55102" xr:uid="{00000000-0005-0000-0000-000053D70000}"/>
    <cellStyle name="Note 3 4 2 2 3" xfId="55103" xr:uid="{00000000-0005-0000-0000-000054D70000}"/>
    <cellStyle name="Note 3 4 2 3" xfId="55104" xr:uid="{00000000-0005-0000-0000-000055D70000}"/>
    <cellStyle name="Note 3 4 3" xfId="55105" xr:uid="{00000000-0005-0000-0000-000056D70000}"/>
    <cellStyle name="Note 3 4 3 2" xfId="55106" xr:uid="{00000000-0005-0000-0000-000057D70000}"/>
    <cellStyle name="Note 3 4 3 2 2" xfId="55107" xr:uid="{00000000-0005-0000-0000-000058D70000}"/>
    <cellStyle name="Note 3 4 3 3" xfId="55108" xr:uid="{00000000-0005-0000-0000-000059D70000}"/>
    <cellStyle name="Note 3 4 3 4" xfId="55109" xr:uid="{00000000-0005-0000-0000-00005AD70000}"/>
    <cellStyle name="Note 3 4 3 5" xfId="55110" xr:uid="{00000000-0005-0000-0000-00005BD70000}"/>
    <cellStyle name="Note 3 4 4" xfId="55111" xr:uid="{00000000-0005-0000-0000-00005CD70000}"/>
    <cellStyle name="Note 3 4 4 2" xfId="55112" xr:uid="{00000000-0005-0000-0000-00005DD70000}"/>
    <cellStyle name="Note 3 4 4 3" xfId="55113" xr:uid="{00000000-0005-0000-0000-00005ED70000}"/>
    <cellStyle name="Note 3 4 5" xfId="55114" xr:uid="{00000000-0005-0000-0000-00005FD70000}"/>
    <cellStyle name="Note 3 4 6" xfId="55115" xr:uid="{00000000-0005-0000-0000-000060D70000}"/>
    <cellStyle name="Note 3 4 7" xfId="55116" xr:uid="{00000000-0005-0000-0000-000061D70000}"/>
    <cellStyle name="Note 3 4 8" xfId="55117" xr:uid="{00000000-0005-0000-0000-000062D70000}"/>
    <cellStyle name="Note 3 5" xfId="55118" xr:uid="{00000000-0005-0000-0000-000063D70000}"/>
    <cellStyle name="Note 3 5 2" xfId="55119" xr:uid="{00000000-0005-0000-0000-000064D70000}"/>
    <cellStyle name="Note 3 5 2 2" xfId="55120" xr:uid="{00000000-0005-0000-0000-000065D70000}"/>
    <cellStyle name="Note 3 5 2 2 2" xfId="55121" xr:uid="{00000000-0005-0000-0000-000066D70000}"/>
    <cellStyle name="Note 3 5 2 2 3" xfId="55122" xr:uid="{00000000-0005-0000-0000-000067D70000}"/>
    <cellStyle name="Note 3 5 2 3" xfId="55123" xr:uid="{00000000-0005-0000-0000-000068D70000}"/>
    <cellStyle name="Note 3 5 2 4" xfId="55124" xr:uid="{00000000-0005-0000-0000-000069D70000}"/>
    <cellStyle name="Note 3 5 3" xfId="55125" xr:uid="{00000000-0005-0000-0000-00006AD70000}"/>
    <cellStyle name="Note 3 5 3 2" xfId="55126" xr:uid="{00000000-0005-0000-0000-00006BD70000}"/>
    <cellStyle name="Note 3 5 3 2 2" xfId="55127" xr:uid="{00000000-0005-0000-0000-00006CD70000}"/>
    <cellStyle name="Note 3 5 3 3" xfId="55128" xr:uid="{00000000-0005-0000-0000-00006DD70000}"/>
    <cellStyle name="Note 3 5 4" xfId="55129" xr:uid="{00000000-0005-0000-0000-00006ED70000}"/>
    <cellStyle name="Note 3 5 4 2" xfId="55130" xr:uid="{00000000-0005-0000-0000-00006FD70000}"/>
    <cellStyle name="Note 3 5 4 2 2" xfId="55131" xr:uid="{00000000-0005-0000-0000-000070D70000}"/>
    <cellStyle name="Note 3 5 4 3" xfId="55132" xr:uid="{00000000-0005-0000-0000-000071D70000}"/>
    <cellStyle name="Note 3 5 5" xfId="55133" xr:uid="{00000000-0005-0000-0000-000072D70000}"/>
    <cellStyle name="Note 3 5 5 2" xfId="55134" xr:uid="{00000000-0005-0000-0000-000073D70000}"/>
    <cellStyle name="Note 3 5 6" xfId="55135" xr:uid="{00000000-0005-0000-0000-000074D70000}"/>
    <cellStyle name="Note 3 5 7" xfId="55136" xr:uid="{00000000-0005-0000-0000-000075D70000}"/>
    <cellStyle name="Note 3 5_Results 3rd" xfId="55137" xr:uid="{00000000-0005-0000-0000-000076D70000}"/>
    <cellStyle name="Note 3 6" xfId="55138" xr:uid="{00000000-0005-0000-0000-000077D70000}"/>
    <cellStyle name="Note 3 6 2" xfId="55139" xr:uid="{00000000-0005-0000-0000-000078D70000}"/>
    <cellStyle name="Note 3 6 2 2" xfId="55140" xr:uid="{00000000-0005-0000-0000-000079D70000}"/>
    <cellStyle name="Note 3 6 2 2 2" xfId="55141" xr:uid="{00000000-0005-0000-0000-00007AD70000}"/>
    <cellStyle name="Note 3 6 2 3" xfId="55142" xr:uid="{00000000-0005-0000-0000-00007BD70000}"/>
    <cellStyle name="Note 3 6 2 4" xfId="55143" xr:uid="{00000000-0005-0000-0000-00007CD70000}"/>
    <cellStyle name="Note 3 6 3" xfId="55144" xr:uid="{00000000-0005-0000-0000-00007DD70000}"/>
    <cellStyle name="Note 3 6 3 2" xfId="55145" xr:uid="{00000000-0005-0000-0000-00007ED70000}"/>
    <cellStyle name="Note 3 6 3 3" xfId="55146" xr:uid="{00000000-0005-0000-0000-00007FD70000}"/>
    <cellStyle name="Note 3 6 4" xfId="55147" xr:uid="{00000000-0005-0000-0000-000080D70000}"/>
    <cellStyle name="Note 3 7" xfId="55148" xr:uid="{00000000-0005-0000-0000-000081D70000}"/>
    <cellStyle name="Note 3 7 2" xfId="55149" xr:uid="{00000000-0005-0000-0000-000082D70000}"/>
    <cellStyle name="Note 3 7 2 2" xfId="55150" xr:uid="{00000000-0005-0000-0000-000083D70000}"/>
    <cellStyle name="Note 3 7 2 2 2" xfId="55151" xr:uid="{00000000-0005-0000-0000-000084D70000}"/>
    <cellStyle name="Note 3 7 2 2 3" xfId="55152" xr:uid="{00000000-0005-0000-0000-000085D70000}"/>
    <cellStyle name="Note 3 7 2 3" xfId="55153" xr:uid="{00000000-0005-0000-0000-000086D70000}"/>
    <cellStyle name="Note 3 7 2 4" xfId="55154" xr:uid="{00000000-0005-0000-0000-000087D70000}"/>
    <cellStyle name="Note 3 7 2 5" xfId="55155" xr:uid="{00000000-0005-0000-0000-000088D70000}"/>
    <cellStyle name="Note 3 7 3" xfId="55156" xr:uid="{00000000-0005-0000-0000-000089D70000}"/>
    <cellStyle name="Note 3 7 3 2" xfId="55157" xr:uid="{00000000-0005-0000-0000-00008AD70000}"/>
    <cellStyle name="Note 3 7 3 2 2" xfId="55158" xr:uid="{00000000-0005-0000-0000-00008BD70000}"/>
    <cellStyle name="Note 3 7 3 3" xfId="55159" xr:uid="{00000000-0005-0000-0000-00008CD70000}"/>
    <cellStyle name="Note 3 7 3 4" xfId="55160" xr:uid="{00000000-0005-0000-0000-00008DD70000}"/>
    <cellStyle name="Note 3 7 4" xfId="55161" xr:uid="{00000000-0005-0000-0000-00008ED70000}"/>
    <cellStyle name="Note 3 7 4 2" xfId="55162" xr:uid="{00000000-0005-0000-0000-00008FD70000}"/>
    <cellStyle name="Note 3 7 4 3" xfId="55163" xr:uid="{00000000-0005-0000-0000-000090D70000}"/>
    <cellStyle name="Note 3 7 5" xfId="55164" xr:uid="{00000000-0005-0000-0000-000091D70000}"/>
    <cellStyle name="Note 3 7 6" xfId="55165" xr:uid="{00000000-0005-0000-0000-000092D70000}"/>
    <cellStyle name="Note 3 7 7" xfId="55166" xr:uid="{00000000-0005-0000-0000-000093D70000}"/>
    <cellStyle name="Note 3 7 8" xfId="55167" xr:uid="{00000000-0005-0000-0000-000094D70000}"/>
    <cellStyle name="Note 3 8" xfId="55168" xr:uid="{00000000-0005-0000-0000-000095D70000}"/>
    <cellStyle name="Note 3 8 2" xfId="55169" xr:uid="{00000000-0005-0000-0000-000096D70000}"/>
    <cellStyle name="Note 3 8 2 2" xfId="55170" xr:uid="{00000000-0005-0000-0000-000097D70000}"/>
    <cellStyle name="Note 3 8 2 2 2" xfId="55171" xr:uid="{00000000-0005-0000-0000-000098D70000}"/>
    <cellStyle name="Note 3 8 2 2 3" xfId="55172" xr:uid="{00000000-0005-0000-0000-000099D70000}"/>
    <cellStyle name="Note 3 8 2 3" xfId="55173" xr:uid="{00000000-0005-0000-0000-00009AD70000}"/>
    <cellStyle name="Note 3 8 2 4" xfId="55174" xr:uid="{00000000-0005-0000-0000-00009BD70000}"/>
    <cellStyle name="Note 3 8 3" xfId="55175" xr:uid="{00000000-0005-0000-0000-00009CD70000}"/>
    <cellStyle name="Note 3 8 3 2" xfId="55176" xr:uid="{00000000-0005-0000-0000-00009DD70000}"/>
    <cellStyle name="Note 3 8 3 3" xfId="55177" xr:uid="{00000000-0005-0000-0000-00009ED70000}"/>
    <cellStyle name="Note 3 8 4" xfId="55178" xr:uid="{00000000-0005-0000-0000-00009FD70000}"/>
    <cellStyle name="Note 3 8 5" xfId="55179" xr:uid="{00000000-0005-0000-0000-0000A0D70000}"/>
    <cellStyle name="Note 3 8 6" xfId="55180" xr:uid="{00000000-0005-0000-0000-0000A1D70000}"/>
    <cellStyle name="Note 3 9" xfId="55181" xr:uid="{00000000-0005-0000-0000-0000A2D70000}"/>
    <cellStyle name="Note 3 9 2" xfId="55182" xr:uid="{00000000-0005-0000-0000-0000A3D70000}"/>
    <cellStyle name="Note 3 9 2 2" xfId="55183" xr:uid="{00000000-0005-0000-0000-0000A4D70000}"/>
    <cellStyle name="Note 3 9 2 2 2" xfId="55184" xr:uid="{00000000-0005-0000-0000-0000A5D70000}"/>
    <cellStyle name="Note 3 9 2 2 3" xfId="55185" xr:uid="{00000000-0005-0000-0000-0000A6D70000}"/>
    <cellStyle name="Note 3 9 2 3" xfId="55186" xr:uid="{00000000-0005-0000-0000-0000A7D70000}"/>
    <cellStyle name="Note 3 9 2 4" xfId="55187" xr:uid="{00000000-0005-0000-0000-0000A8D70000}"/>
    <cellStyle name="Note 3 9 3" xfId="55188" xr:uid="{00000000-0005-0000-0000-0000A9D70000}"/>
    <cellStyle name="Note 3 9 3 2" xfId="55189" xr:uid="{00000000-0005-0000-0000-0000AAD70000}"/>
    <cellStyle name="Note 3 9 3 3" xfId="55190" xr:uid="{00000000-0005-0000-0000-0000ABD70000}"/>
    <cellStyle name="Note 3 9 4" xfId="55191" xr:uid="{00000000-0005-0000-0000-0000ACD70000}"/>
    <cellStyle name="Note 3 9 5" xfId="55192" xr:uid="{00000000-0005-0000-0000-0000ADD70000}"/>
    <cellStyle name="Note 3 9 6" xfId="55193" xr:uid="{00000000-0005-0000-0000-0000AED70000}"/>
    <cellStyle name="Note 3_Results 3rd" xfId="55194" xr:uid="{00000000-0005-0000-0000-0000AFD70000}"/>
    <cellStyle name="Note 30" xfId="55195" xr:uid="{00000000-0005-0000-0000-0000B0D70000}"/>
    <cellStyle name="Note 30 2" xfId="55196" xr:uid="{00000000-0005-0000-0000-0000B1D70000}"/>
    <cellStyle name="Note 30 2 2" xfId="55197" xr:uid="{00000000-0005-0000-0000-0000B2D70000}"/>
    <cellStyle name="Note 30 2 2 2" xfId="55198" xr:uid="{00000000-0005-0000-0000-0000B3D70000}"/>
    <cellStyle name="Note 30 2 2 3" xfId="55199" xr:uid="{00000000-0005-0000-0000-0000B4D70000}"/>
    <cellStyle name="Note 30 2 3" xfId="55200" xr:uid="{00000000-0005-0000-0000-0000B5D70000}"/>
    <cellStyle name="Note 30 2 4" xfId="55201" xr:uid="{00000000-0005-0000-0000-0000B6D70000}"/>
    <cellStyle name="Note 30 3" xfId="55202" xr:uid="{00000000-0005-0000-0000-0000B7D70000}"/>
    <cellStyle name="Note 30 3 2" xfId="55203" xr:uid="{00000000-0005-0000-0000-0000B8D70000}"/>
    <cellStyle name="Note 30 3 3" xfId="55204" xr:uid="{00000000-0005-0000-0000-0000B9D70000}"/>
    <cellStyle name="Note 30 4" xfId="55205" xr:uid="{00000000-0005-0000-0000-0000BAD70000}"/>
    <cellStyle name="Note 30 5" xfId="55206" xr:uid="{00000000-0005-0000-0000-0000BBD70000}"/>
    <cellStyle name="Note 30 6" xfId="55207" xr:uid="{00000000-0005-0000-0000-0000BCD70000}"/>
    <cellStyle name="Note 31" xfId="55208" xr:uid="{00000000-0005-0000-0000-0000BDD70000}"/>
    <cellStyle name="Note 31 2" xfId="55209" xr:uid="{00000000-0005-0000-0000-0000BED70000}"/>
    <cellStyle name="Note 31 2 2" xfId="55210" xr:uid="{00000000-0005-0000-0000-0000BFD70000}"/>
    <cellStyle name="Note 31 2 2 2" xfId="55211" xr:uid="{00000000-0005-0000-0000-0000C0D70000}"/>
    <cellStyle name="Note 31 2 2 3" xfId="55212" xr:uid="{00000000-0005-0000-0000-0000C1D70000}"/>
    <cellStyle name="Note 31 2 3" xfId="55213" xr:uid="{00000000-0005-0000-0000-0000C2D70000}"/>
    <cellStyle name="Note 31 2 4" xfId="55214" xr:uid="{00000000-0005-0000-0000-0000C3D70000}"/>
    <cellStyle name="Note 31 3" xfId="55215" xr:uid="{00000000-0005-0000-0000-0000C4D70000}"/>
    <cellStyle name="Note 31 3 2" xfId="55216" xr:uid="{00000000-0005-0000-0000-0000C5D70000}"/>
    <cellStyle name="Note 31 3 3" xfId="55217" xr:uid="{00000000-0005-0000-0000-0000C6D70000}"/>
    <cellStyle name="Note 31 4" xfId="55218" xr:uid="{00000000-0005-0000-0000-0000C7D70000}"/>
    <cellStyle name="Note 31 5" xfId="55219" xr:uid="{00000000-0005-0000-0000-0000C8D70000}"/>
    <cellStyle name="Note 31 6" xfId="55220" xr:uid="{00000000-0005-0000-0000-0000C9D70000}"/>
    <cellStyle name="Note 32" xfId="55221" xr:uid="{00000000-0005-0000-0000-0000CAD70000}"/>
    <cellStyle name="Note 32 2" xfId="55222" xr:uid="{00000000-0005-0000-0000-0000CBD70000}"/>
    <cellStyle name="Note 32 2 2" xfId="55223" xr:uid="{00000000-0005-0000-0000-0000CCD70000}"/>
    <cellStyle name="Note 32 2 2 2" xfId="55224" xr:uid="{00000000-0005-0000-0000-0000CDD70000}"/>
    <cellStyle name="Note 32 2 2 3" xfId="55225" xr:uid="{00000000-0005-0000-0000-0000CED70000}"/>
    <cellStyle name="Note 32 2 3" xfId="55226" xr:uid="{00000000-0005-0000-0000-0000CFD70000}"/>
    <cellStyle name="Note 32 2 4" xfId="55227" xr:uid="{00000000-0005-0000-0000-0000D0D70000}"/>
    <cellStyle name="Note 32 3" xfId="55228" xr:uid="{00000000-0005-0000-0000-0000D1D70000}"/>
    <cellStyle name="Note 32 3 2" xfId="55229" xr:uid="{00000000-0005-0000-0000-0000D2D70000}"/>
    <cellStyle name="Note 32 3 3" xfId="55230" xr:uid="{00000000-0005-0000-0000-0000D3D70000}"/>
    <cellStyle name="Note 32 4" xfId="55231" xr:uid="{00000000-0005-0000-0000-0000D4D70000}"/>
    <cellStyle name="Note 32 5" xfId="55232" xr:uid="{00000000-0005-0000-0000-0000D5D70000}"/>
    <cellStyle name="Note 32 6" xfId="55233" xr:uid="{00000000-0005-0000-0000-0000D6D70000}"/>
    <cellStyle name="Note 33" xfId="55234" xr:uid="{00000000-0005-0000-0000-0000D7D70000}"/>
    <cellStyle name="Note 33 2" xfId="55235" xr:uid="{00000000-0005-0000-0000-0000D8D70000}"/>
    <cellStyle name="Note 33 2 2" xfId="55236" xr:uid="{00000000-0005-0000-0000-0000D9D70000}"/>
    <cellStyle name="Note 33 2 2 2" xfId="55237" xr:uid="{00000000-0005-0000-0000-0000DAD70000}"/>
    <cellStyle name="Note 33 2 2 3" xfId="55238" xr:uid="{00000000-0005-0000-0000-0000DBD70000}"/>
    <cellStyle name="Note 33 2 3" xfId="55239" xr:uid="{00000000-0005-0000-0000-0000DCD70000}"/>
    <cellStyle name="Note 33 2 4" xfId="55240" xr:uid="{00000000-0005-0000-0000-0000DDD70000}"/>
    <cellStyle name="Note 33 3" xfId="55241" xr:uid="{00000000-0005-0000-0000-0000DED70000}"/>
    <cellStyle name="Note 33 3 2" xfId="55242" xr:uid="{00000000-0005-0000-0000-0000DFD70000}"/>
    <cellStyle name="Note 33 3 3" xfId="55243" xr:uid="{00000000-0005-0000-0000-0000E0D70000}"/>
    <cellStyle name="Note 33 4" xfId="55244" xr:uid="{00000000-0005-0000-0000-0000E1D70000}"/>
    <cellStyle name="Note 33 5" xfId="55245" xr:uid="{00000000-0005-0000-0000-0000E2D70000}"/>
    <cellStyle name="Note 33 6" xfId="55246" xr:uid="{00000000-0005-0000-0000-0000E3D70000}"/>
    <cellStyle name="Note 34" xfId="55247" xr:uid="{00000000-0005-0000-0000-0000E4D70000}"/>
    <cellStyle name="Note 34 2" xfId="55248" xr:uid="{00000000-0005-0000-0000-0000E5D70000}"/>
    <cellStyle name="Note 34 2 2" xfId="55249" xr:uid="{00000000-0005-0000-0000-0000E6D70000}"/>
    <cellStyle name="Note 34 2 2 2" xfId="55250" xr:uid="{00000000-0005-0000-0000-0000E7D70000}"/>
    <cellStyle name="Note 34 2 2 3" xfId="55251" xr:uid="{00000000-0005-0000-0000-0000E8D70000}"/>
    <cellStyle name="Note 34 2 3" xfId="55252" xr:uid="{00000000-0005-0000-0000-0000E9D70000}"/>
    <cellStyle name="Note 34 2 4" xfId="55253" xr:uid="{00000000-0005-0000-0000-0000EAD70000}"/>
    <cellStyle name="Note 34 3" xfId="55254" xr:uid="{00000000-0005-0000-0000-0000EBD70000}"/>
    <cellStyle name="Note 34 3 2" xfId="55255" xr:uid="{00000000-0005-0000-0000-0000ECD70000}"/>
    <cellStyle name="Note 34 3 3" xfId="55256" xr:uid="{00000000-0005-0000-0000-0000EDD70000}"/>
    <cellStyle name="Note 34 4" xfId="55257" xr:uid="{00000000-0005-0000-0000-0000EED70000}"/>
    <cellStyle name="Note 34 5" xfId="55258" xr:uid="{00000000-0005-0000-0000-0000EFD70000}"/>
    <cellStyle name="Note 34 6" xfId="55259" xr:uid="{00000000-0005-0000-0000-0000F0D70000}"/>
    <cellStyle name="Note 35" xfId="55260" xr:uid="{00000000-0005-0000-0000-0000F1D70000}"/>
    <cellStyle name="Note 35 2" xfId="55261" xr:uid="{00000000-0005-0000-0000-0000F2D70000}"/>
    <cellStyle name="Note 35 2 2" xfId="55262" xr:uid="{00000000-0005-0000-0000-0000F3D70000}"/>
    <cellStyle name="Note 35 2 2 2" xfId="55263" xr:uid="{00000000-0005-0000-0000-0000F4D70000}"/>
    <cellStyle name="Note 35 2 2 3" xfId="55264" xr:uid="{00000000-0005-0000-0000-0000F5D70000}"/>
    <cellStyle name="Note 35 2 3" xfId="55265" xr:uid="{00000000-0005-0000-0000-0000F6D70000}"/>
    <cellStyle name="Note 35 2 4" xfId="55266" xr:uid="{00000000-0005-0000-0000-0000F7D70000}"/>
    <cellStyle name="Note 35 3" xfId="55267" xr:uid="{00000000-0005-0000-0000-0000F8D70000}"/>
    <cellStyle name="Note 35 3 2" xfId="55268" xr:uid="{00000000-0005-0000-0000-0000F9D70000}"/>
    <cellStyle name="Note 35 3 3" xfId="55269" xr:uid="{00000000-0005-0000-0000-0000FAD70000}"/>
    <cellStyle name="Note 35 4" xfId="55270" xr:uid="{00000000-0005-0000-0000-0000FBD70000}"/>
    <cellStyle name="Note 35 5" xfId="55271" xr:uid="{00000000-0005-0000-0000-0000FCD70000}"/>
    <cellStyle name="Note 35 6" xfId="55272" xr:uid="{00000000-0005-0000-0000-0000FDD70000}"/>
    <cellStyle name="Note 36" xfId="55273" xr:uid="{00000000-0005-0000-0000-0000FED70000}"/>
    <cellStyle name="Note 36 2" xfId="55274" xr:uid="{00000000-0005-0000-0000-0000FFD70000}"/>
    <cellStyle name="Note 36 2 2" xfId="55275" xr:uid="{00000000-0005-0000-0000-000000D80000}"/>
    <cellStyle name="Note 36 2 2 2" xfId="55276" xr:uid="{00000000-0005-0000-0000-000001D80000}"/>
    <cellStyle name="Note 36 2 2 3" xfId="55277" xr:uid="{00000000-0005-0000-0000-000002D80000}"/>
    <cellStyle name="Note 36 2 3" xfId="55278" xr:uid="{00000000-0005-0000-0000-000003D80000}"/>
    <cellStyle name="Note 36 2 4" xfId="55279" xr:uid="{00000000-0005-0000-0000-000004D80000}"/>
    <cellStyle name="Note 36 3" xfId="55280" xr:uid="{00000000-0005-0000-0000-000005D80000}"/>
    <cellStyle name="Note 36 3 2" xfId="55281" xr:uid="{00000000-0005-0000-0000-000006D80000}"/>
    <cellStyle name="Note 36 3 3" xfId="55282" xr:uid="{00000000-0005-0000-0000-000007D80000}"/>
    <cellStyle name="Note 36 4" xfId="55283" xr:uid="{00000000-0005-0000-0000-000008D80000}"/>
    <cellStyle name="Note 36 5" xfId="55284" xr:uid="{00000000-0005-0000-0000-000009D80000}"/>
    <cellStyle name="Note 36 6" xfId="55285" xr:uid="{00000000-0005-0000-0000-00000AD80000}"/>
    <cellStyle name="Note 37" xfId="55286" xr:uid="{00000000-0005-0000-0000-00000BD80000}"/>
    <cellStyle name="Note 37 2" xfId="55287" xr:uid="{00000000-0005-0000-0000-00000CD80000}"/>
    <cellStyle name="Note 37 2 2" xfId="55288" xr:uid="{00000000-0005-0000-0000-00000DD80000}"/>
    <cellStyle name="Note 37 2 2 2" xfId="55289" xr:uid="{00000000-0005-0000-0000-00000ED80000}"/>
    <cellStyle name="Note 37 2 2 3" xfId="55290" xr:uid="{00000000-0005-0000-0000-00000FD80000}"/>
    <cellStyle name="Note 37 2 3" xfId="55291" xr:uid="{00000000-0005-0000-0000-000010D80000}"/>
    <cellStyle name="Note 37 2 4" xfId="55292" xr:uid="{00000000-0005-0000-0000-000011D80000}"/>
    <cellStyle name="Note 37 3" xfId="55293" xr:uid="{00000000-0005-0000-0000-000012D80000}"/>
    <cellStyle name="Note 37 3 2" xfId="55294" xr:uid="{00000000-0005-0000-0000-000013D80000}"/>
    <cellStyle name="Note 37 3 3" xfId="55295" xr:uid="{00000000-0005-0000-0000-000014D80000}"/>
    <cellStyle name="Note 37 4" xfId="55296" xr:uid="{00000000-0005-0000-0000-000015D80000}"/>
    <cellStyle name="Note 37 5" xfId="55297" xr:uid="{00000000-0005-0000-0000-000016D80000}"/>
    <cellStyle name="Note 37 6" xfId="55298" xr:uid="{00000000-0005-0000-0000-000017D80000}"/>
    <cellStyle name="Note 38" xfId="55299" xr:uid="{00000000-0005-0000-0000-000018D80000}"/>
    <cellStyle name="Note 38 2" xfId="55300" xr:uid="{00000000-0005-0000-0000-000019D80000}"/>
    <cellStyle name="Note 38 2 2" xfId="55301" xr:uid="{00000000-0005-0000-0000-00001AD80000}"/>
    <cellStyle name="Note 38 2 2 2" xfId="55302" xr:uid="{00000000-0005-0000-0000-00001BD80000}"/>
    <cellStyle name="Note 38 2 2 3" xfId="55303" xr:uid="{00000000-0005-0000-0000-00001CD80000}"/>
    <cellStyle name="Note 38 2 3" xfId="55304" xr:uid="{00000000-0005-0000-0000-00001DD80000}"/>
    <cellStyle name="Note 38 2 4" xfId="55305" xr:uid="{00000000-0005-0000-0000-00001ED80000}"/>
    <cellStyle name="Note 38 3" xfId="55306" xr:uid="{00000000-0005-0000-0000-00001FD80000}"/>
    <cellStyle name="Note 38 3 2" xfId="55307" xr:uid="{00000000-0005-0000-0000-000020D80000}"/>
    <cellStyle name="Note 38 3 3" xfId="55308" xr:uid="{00000000-0005-0000-0000-000021D80000}"/>
    <cellStyle name="Note 38 4" xfId="55309" xr:uid="{00000000-0005-0000-0000-000022D80000}"/>
    <cellStyle name="Note 38 5" xfId="55310" xr:uid="{00000000-0005-0000-0000-000023D80000}"/>
    <cellStyle name="Note 39" xfId="55311" xr:uid="{00000000-0005-0000-0000-000024D80000}"/>
    <cellStyle name="Note 39 2" xfId="55312" xr:uid="{00000000-0005-0000-0000-000025D80000}"/>
    <cellStyle name="Note 39 2 2" xfId="55313" xr:uid="{00000000-0005-0000-0000-000026D80000}"/>
    <cellStyle name="Note 39 2 3" xfId="55314" xr:uid="{00000000-0005-0000-0000-000027D80000}"/>
    <cellStyle name="Note 39 3" xfId="55315" xr:uid="{00000000-0005-0000-0000-000028D80000}"/>
    <cellStyle name="Note 39 4" xfId="55316" xr:uid="{00000000-0005-0000-0000-000029D80000}"/>
    <cellStyle name="Note 4" xfId="55317" xr:uid="{00000000-0005-0000-0000-00002AD80000}"/>
    <cellStyle name="Note 4 10" xfId="55318" xr:uid="{00000000-0005-0000-0000-00002BD80000}"/>
    <cellStyle name="Note 4 10 2" xfId="55319" xr:uid="{00000000-0005-0000-0000-00002CD80000}"/>
    <cellStyle name="Note 4 10 2 2" xfId="55320" xr:uid="{00000000-0005-0000-0000-00002DD80000}"/>
    <cellStyle name="Note 4 10 3" xfId="55321" xr:uid="{00000000-0005-0000-0000-00002ED80000}"/>
    <cellStyle name="Note 4 10 4" xfId="55322" xr:uid="{00000000-0005-0000-0000-00002FD80000}"/>
    <cellStyle name="Note 4 11" xfId="55323" xr:uid="{00000000-0005-0000-0000-000030D80000}"/>
    <cellStyle name="Note 4 11 2" xfId="55324" xr:uid="{00000000-0005-0000-0000-000031D80000}"/>
    <cellStyle name="Note 4 11 2 2" xfId="55325" xr:uid="{00000000-0005-0000-0000-000032D80000}"/>
    <cellStyle name="Note 4 11 3" xfId="55326" xr:uid="{00000000-0005-0000-0000-000033D80000}"/>
    <cellStyle name="Note 4 11 4" xfId="55327" xr:uid="{00000000-0005-0000-0000-000034D80000}"/>
    <cellStyle name="Note 4 12" xfId="55328" xr:uid="{00000000-0005-0000-0000-000035D80000}"/>
    <cellStyle name="Note 4 12 2" xfId="55329" xr:uid="{00000000-0005-0000-0000-000036D80000}"/>
    <cellStyle name="Note 4 12 2 2" xfId="55330" xr:uid="{00000000-0005-0000-0000-000037D80000}"/>
    <cellStyle name="Note 4 12 3" xfId="55331" xr:uid="{00000000-0005-0000-0000-000038D80000}"/>
    <cellStyle name="Note 4 12 4" xfId="55332" xr:uid="{00000000-0005-0000-0000-000039D80000}"/>
    <cellStyle name="Note 4 13" xfId="55333" xr:uid="{00000000-0005-0000-0000-00003AD80000}"/>
    <cellStyle name="Note 4 13 2" xfId="55334" xr:uid="{00000000-0005-0000-0000-00003BD80000}"/>
    <cellStyle name="Note 4 14" xfId="55335" xr:uid="{00000000-0005-0000-0000-00003CD80000}"/>
    <cellStyle name="Note 4 2" xfId="55336" xr:uid="{00000000-0005-0000-0000-00003DD80000}"/>
    <cellStyle name="Note 4 2 2" xfId="55337" xr:uid="{00000000-0005-0000-0000-00003ED80000}"/>
    <cellStyle name="Note 4 2 2 2" xfId="55338" xr:uid="{00000000-0005-0000-0000-00003FD80000}"/>
    <cellStyle name="Note 4 2 2 2 2" xfId="55339" xr:uid="{00000000-0005-0000-0000-000040D80000}"/>
    <cellStyle name="Note 4 2 2 2 2 2" xfId="55340" xr:uid="{00000000-0005-0000-0000-000041D80000}"/>
    <cellStyle name="Note 4 2 2 2 3" xfId="55341" xr:uid="{00000000-0005-0000-0000-000042D80000}"/>
    <cellStyle name="Note 4 2 2 2 4" xfId="55342" xr:uid="{00000000-0005-0000-0000-000043D80000}"/>
    <cellStyle name="Note 4 2 2 3" xfId="55343" xr:uid="{00000000-0005-0000-0000-000044D80000}"/>
    <cellStyle name="Note 4 2 2 3 2" xfId="55344" xr:uid="{00000000-0005-0000-0000-000045D80000}"/>
    <cellStyle name="Note 4 2 2 3 2 2" xfId="55345" xr:uid="{00000000-0005-0000-0000-000046D80000}"/>
    <cellStyle name="Note 4 2 2 3 3" xfId="55346" xr:uid="{00000000-0005-0000-0000-000047D80000}"/>
    <cellStyle name="Note 4 2 2 3 4" xfId="55347" xr:uid="{00000000-0005-0000-0000-000048D80000}"/>
    <cellStyle name="Note 4 2 2 4" xfId="55348" xr:uid="{00000000-0005-0000-0000-000049D80000}"/>
    <cellStyle name="Note 4 2 2 4 2" xfId="55349" xr:uid="{00000000-0005-0000-0000-00004AD80000}"/>
    <cellStyle name="Note 4 2 2 4 2 2" xfId="55350" xr:uid="{00000000-0005-0000-0000-00004BD80000}"/>
    <cellStyle name="Note 4 2 2 4 3" xfId="55351" xr:uid="{00000000-0005-0000-0000-00004CD80000}"/>
    <cellStyle name="Note 4 2 2 5" xfId="55352" xr:uid="{00000000-0005-0000-0000-00004DD80000}"/>
    <cellStyle name="Note 4 2 2 5 2" xfId="55353" xr:uid="{00000000-0005-0000-0000-00004ED80000}"/>
    <cellStyle name="Note 4 2 3" xfId="55354" xr:uid="{00000000-0005-0000-0000-00004FD80000}"/>
    <cellStyle name="Note 4 2 3 2" xfId="55355" xr:uid="{00000000-0005-0000-0000-000050D80000}"/>
    <cellStyle name="Note 4 2 3 2 2" xfId="55356" xr:uid="{00000000-0005-0000-0000-000051D80000}"/>
    <cellStyle name="Note 4 2 3 3" xfId="55357" xr:uid="{00000000-0005-0000-0000-000052D80000}"/>
    <cellStyle name="Note 4 2 3 4" xfId="55358" xr:uid="{00000000-0005-0000-0000-000053D80000}"/>
    <cellStyle name="Note 4 2 4" xfId="55359" xr:uid="{00000000-0005-0000-0000-000054D80000}"/>
    <cellStyle name="Note 4 2 4 2" xfId="55360" xr:uid="{00000000-0005-0000-0000-000055D80000}"/>
    <cellStyle name="Note 4 2 4 2 2" xfId="55361" xr:uid="{00000000-0005-0000-0000-000056D80000}"/>
    <cellStyle name="Note 4 2 4 3" xfId="55362" xr:uid="{00000000-0005-0000-0000-000057D80000}"/>
    <cellStyle name="Note 4 2 4 4" xfId="55363" xr:uid="{00000000-0005-0000-0000-000058D80000}"/>
    <cellStyle name="Note 4 2 5" xfId="55364" xr:uid="{00000000-0005-0000-0000-000059D80000}"/>
    <cellStyle name="Note 4 2 5 2" xfId="55365" xr:uid="{00000000-0005-0000-0000-00005AD80000}"/>
    <cellStyle name="Note 4 2 5 2 2" xfId="55366" xr:uid="{00000000-0005-0000-0000-00005BD80000}"/>
    <cellStyle name="Note 4 2 5 3" xfId="55367" xr:uid="{00000000-0005-0000-0000-00005CD80000}"/>
    <cellStyle name="Note 4 2 6" xfId="55368" xr:uid="{00000000-0005-0000-0000-00005DD80000}"/>
    <cellStyle name="Note 4 2 6 2" xfId="55369" xr:uid="{00000000-0005-0000-0000-00005ED80000}"/>
    <cellStyle name="Note 4 2 6 2 2" xfId="55370" xr:uid="{00000000-0005-0000-0000-00005FD80000}"/>
    <cellStyle name="Note 4 2 6 3" xfId="55371" xr:uid="{00000000-0005-0000-0000-000060D80000}"/>
    <cellStyle name="Note 4 2 7" xfId="55372" xr:uid="{00000000-0005-0000-0000-000061D80000}"/>
    <cellStyle name="Note 4 2 7 2" xfId="55373" xr:uid="{00000000-0005-0000-0000-000062D80000}"/>
    <cellStyle name="Note 4 2 8" xfId="55374" xr:uid="{00000000-0005-0000-0000-000063D80000}"/>
    <cellStyle name="Note 4 2_Results 3rd" xfId="55375" xr:uid="{00000000-0005-0000-0000-000064D80000}"/>
    <cellStyle name="Note 4 3" xfId="55376" xr:uid="{00000000-0005-0000-0000-000065D80000}"/>
    <cellStyle name="Note 4 3 2" xfId="55377" xr:uid="{00000000-0005-0000-0000-000066D80000}"/>
    <cellStyle name="Note 4 3 2 2" xfId="55378" xr:uid="{00000000-0005-0000-0000-000067D80000}"/>
    <cellStyle name="Note 4 3 2 2 2" xfId="55379" xr:uid="{00000000-0005-0000-0000-000068D80000}"/>
    <cellStyle name="Note 4 3 2 2 3" xfId="55380" xr:uid="{00000000-0005-0000-0000-000069D80000}"/>
    <cellStyle name="Note 4 3 2 3" xfId="55381" xr:uid="{00000000-0005-0000-0000-00006AD80000}"/>
    <cellStyle name="Note 4 3 2 3 2" xfId="55382" xr:uid="{00000000-0005-0000-0000-00006BD80000}"/>
    <cellStyle name="Note 4 3 2 4" xfId="55383" xr:uid="{00000000-0005-0000-0000-00006CD80000}"/>
    <cellStyle name="Note 4 3 2 5" xfId="55384" xr:uid="{00000000-0005-0000-0000-00006DD80000}"/>
    <cellStyle name="Note 4 3 3" xfId="55385" xr:uid="{00000000-0005-0000-0000-00006ED80000}"/>
    <cellStyle name="Note 4 3 3 2" xfId="55386" xr:uid="{00000000-0005-0000-0000-00006FD80000}"/>
    <cellStyle name="Note 4 3 3 2 2" xfId="55387" xr:uid="{00000000-0005-0000-0000-000070D80000}"/>
    <cellStyle name="Note 4 3 3 2 3" xfId="55388" xr:uid="{00000000-0005-0000-0000-000071D80000}"/>
    <cellStyle name="Note 4 3 3 3" xfId="55389" xr:uid="{00000000-0005-0000-0000-000072D80000}"/>
    <cellStyle name="Note 4 3 4" xfId="55390" xr:uid="{00000000-0005-0000-0000-000073D80000}"/>
    <cellStyle name="Note 4 3 4 2" xfId="55391" xr:uid="{00000000-0005-0000-0000-000074D80000}"/>
    <cellStyle name="Note 4 3 4 2 2" xfId="55392" xr:uid="{00000000-0005-0000-0000-000075D80000}"/>
    <cellStyle name="Note 4 3 4 2 3" xfId="55393" xr:uid="{00000000-0005-0000-0000-000076D80000}"/>
    <cellStyle name="Note 4 3 4 3" xfId="55394" xr:uid="{00000000-0005-0000-0000-000077D80000}"/>
    <cellStyle name="Note 4 3 4 4" xfId="55395" xr:uid="{00000000-0005-0000-0000-000078D80000}"/>
    <cellStyle name="Note 4 3 5" xfId="55396" xr:uid="{00000000-0005-0000-0000-000079D80000}"/>
    <cellStyle name="Note 4 3 5 2" xfId="55397" xr:uid="{00000000-0005-0000-0000-00007AD80000}"/>
    <cellStyle name="Note 4 3 5 2 2" xfId="55398" xr:uid="{00000000-0005-0000-0000-00007BD80000}"/>
    <cellStyle name="Note 4 3 5 3" xfId="55399" xr:uid="{00000000-0005-0000-0000-00007CD80000}"/>
    <cellStyle name="Note 4 3 5 4" xfId="55400" xr:uid="{00000000-0005-0000-0000-00007DD80000}"/>
    <cellStyle name="Note 4 3 6" xfId="55401" xr:uid="{00000000-0005-0000-0000-00007ED80000}"/>
    <cellStyle name="Note 4 3 6 2" xfId="55402" xr:uid="{00000000-0005-0000-0000-00007FD80000}"/>
    <cellStyle name="Note 4 3 6 2 2" xfId="55403" xr:uid="{00000000-0005-0000-0000-000080D80000}"/>
    <cellStyle name="Note 4 3 6 3" xfId="55404" xr:uid="{00000000-0005-0000-0000-000081D80000}"/>
    <cellStyle name="Note 4 3 6 4" xfId="55405" xr:uid="{00000000-0005-0000-0000-000082D80000}"/>
    <cellStyle name="Note 4 3 7" xfId="55406" xr:uid="{00000000-0005-0000-0000-000083D80000}"/>
    <cellStyle name="Note 4 3 7 2" xfId="55407" xr:uid="{00000000-0005-0000-0000-000084D80000}"/>
    <cellStyle name="Note 4 3 8" xfId="55408" xr:uid="{00000000-0005-0000-0000-000085D80000}"/>
    <cellStyle name="Note 4 3 9" xfId="55409" xr:uid="{00000000-0005-0000-0000-000086D80000}"/>
    <cellStyle name="Note 4 3_Results 3rd" xfId="55410" xr:uid="{00000000-0005-0000-0000-000087D80000}"/>
    <cellStyle name="Note 4 4" xfId="55411" xr:uid="{00000000-0005-0000-0000-000088D80000}"/>
    <cellStyle name="Note 4 4 2" xfId="55412" xr:uid="{00000000-0005-0000-0000-000089D80000}"/>
    <cellStyle name="Note 4 4 2 2" xfId="55413" xr:uid="{00000000-0005-0000-0000-00008AD80000}"/>
    <cellStyle name="Note 4 4 2 3" xfId="55414" xr:uid="{00000000-0005-0000-0000-00008BD80000}"/>
    <cellStyle name="Note 4 4 3" xfId="55415" xr:uid="{00000000-0005-0000-0000-00008CD80000}"/>
    <cellStyle name="Note 4 4 4" xfId="55416" xr:uid="{00000000-0005-0000-0000-00008DD80000}"/>
    <cellStyle name="Note 4 5" xfId="55417" xr:uid="{00000000-0005-0000-0000-00008ED80000}"/>
    <cellStyle name="Note 4 5 2" xfId="55418" xr:uid="{00000000-0005-0000-0000-00008FD80000}"/>
    <cellStyle name="Note 4 5 2 2" xfId="55419" xr:uid="{00000000-0005-0000-0000-000090D80000}"/>
    <cellStyle name="Note 4 5 2 3" xfId="55420" xr:uid="{00000000-0005-0000-0000-000091D80000}"/>
    <cellStyle name="Note 4 5 3" xfId="55421" xr:uid="{00000000-0005-0000-0000-000092D80000}"/>
    <cellStyle name="Note 4 5 3 2" xfId="55422" xr:uid="{00000000-0005-0000-0000-000093D80000}"/>
    <cellStyle name="Note 4 5 3 3" xfId="55423" xr:uid="{00000000-0005-0000-0000-000094D80000}"/>
    <cellStyle name="Note 4 5 4" xfId="55424" xr:uid="{00000000-0005-0000-0000-000095D80000}"/>
    <cellStyle name="Note 4 5 5" xfId="55425" xr:uid="{00000000-0005-0000-0000-000096D80000}"/>
    <cellStyle name="Note 4 5 6" xfId="55426" xr:uid="{00000000-0005-0000-0000-000097D80000}"/>
    <cellStyle name="Note 4 5 7" xfId="55427" xr:uid="{00000000-0005-0000-0000-000098D80000}"/>
    <cellStyle name="Note 4 6" xfId="55428" xr:uid="{00000000-0005-0000-0000-000099D80000}"/>
    <cellStyle name="Note 4 6 2" xfId="55429" xr:uid="{00000000-0005-0000-0000-00009AD80000}"/>
    <cellStyle name="Note 4 6 2 2" xfId="55430" xr:uid="{00000000-0005-0000-0000-00009BD80000}"/>
    <cellStyle name="Note 4 6 2 2 2" xfId="55431" xr:uid="{00000000-0005-0000-0000-00009CD80000}"/>
    <cellStyle name="Note 4 6 2 3" xfId="55432" xr:uid="{00000000-0005-0000-0000-00009DD80000}"/>
    <cellStyle name="Note 4 6 2 4" xfId="55433" xr:uid="{00000000-0005-0000-0000-00009ED80000}"/>
    <cellStyle name="Note 4 6 3" xfId="55434" xr:uid="{00000000-0005-0000-0000-00009FD80000}"/>
    <cellStyle name="Note 4 6 3 2" xfId="55435" xr:uid="{00000000-0005-0000-0000-0000A0D80000}"/>
    <cellStyle name="Note 4 6 3 3" xfId="55436" xr:uid="{00000000-0005-0000-0000-0000A1D80000}"/>
    <cellStyle name="Note 4 6 4" xfId="55437" xr:uid="{00000000-0005-0000-0000-0000A2D80000}"/>
    <cellStyle name="Note 4 6 5" xfId="55438" xr:uid="{00000000-0005-0000-0000-0000A3D80000}"/>
    <cellStyle name="Note 4 6 6" xfId="55439" xr:uid="{00000000-0005-0000-0000-0000A4D80000}"/>
    <cellStyle name="Note 4 6 7" xfId="55440" xr:uid="{00000000-0005-0000-0000-0000A5D80000}"/>
    <cellStyle name="Note 4 7" xfId="55441" xr:uid="{00000000-0005-0000-0000-0000A6D80000}"/>
    <cellStyle name="Note 4 7 2" xfId="55442" xr:uid="{00000000-0005-0000-0000-0000A7D80000}"/>
    <cellStyle name="Note 4 7 2 2" xfId="55443" xr:uid="{00000000-0005-0000-0000-0000A8D80000}"/>
    <cellStyle name="Note 4 7 2 3" xfId="55444" xr:uid="{00000000-0005-0000-0000-0000A9D80000}"/>
    <cellStyle name="Note 4 7 3" xfId="55445" xr:uid="{00000000-0005-0000-0000-0000AAD80000}"/>
    <cellStyle name="Note 4 7 4" xfId="55446" xr:uid="{00000000-0005-0000-0000-0000ABD80000}"/>
    <cellStyle name="Note 4 7 5" xfId="55447" xr:uid="{00000000-0005-0000-0000-0000ACD80000}"/>
    <cellStyle name="Note 4 8" xfId="55448" xr:uid="{00000000-0005-0000-0000-0000ADD80000}"/>
    <cellStyle name="Note 4 8 2" xfId="55449" xr:uid="{00000000-0005-0000-0000-0000AED80000}"/>
    <cellStyle name="Note 4 8 2 2" xfId="55450" xr:uid="{00000000-0005-0000-0000-0000AFD80000}"/>
    <cellStyle name="Note 4 8 2 3" xfId="55451" xr:uid="{00000000-0005-0000-0000-0000B0D80000}"/>
    <cellStyle name="Note 4 8 3" xfId="55452" xr:uid="{00000000-0005-0000-0000-0000B1D80000}"/>
    <cellStyle name="Note 4 8 4" xfId="55453" xr:uid="{00000000-0005-0000-0000-0000B2D80000}"/>
    <cellStyle name="Note 4 8 5" xfId="55454" xr:uid="{00000000-0005-0000-0000-0000B3D80000}"/>
    <cellStyle name="Note 4 9" xfId="55455" xr:uid="{00000000-0005-0000-0000-0000B4D80000}"/>
    <cellStyle name="Note 4 9 2" xfId="55456" xr:uid="{00000000-0005-0000-0000-0000B5D80000}"/>
    <cellStyle name="Note 4 9 2 2" xfId="55457" xr:uid="{00000000-0005-0000-0000-0000B6D80000}"/>
    <cellStyle name="Note 4 9 2 3" xfId="55458" xr:uid="{00000000-0005-0000-0000-0000B7D80000}"/>
    <cellStyle name="Note 4 9 3" xfId="55459" xr:uid="{00000000-0005-0000-0000-0000B8D80000}"/>
    <cellStyle name="Note 4 9 4" xfId="55460" xr:uid="{00000000-0005-0000-0000-0000B9D80000}"/>
    <cellStyle name="Note 4_Results 3rd" xfId="55461" xr:uid="{00000000-0005-0000-0000-0000BAD80000}"/>
    <cellStyle name="Note 40" xfId="55462" xr:uid="{00000000-0005-0000-0000-0000BBD80000}"/>
    <cellStyle name="Note 40 2" xfId="55463" xr:uid="{00000000-0005-0000-0000-0000BCD80000}"/>
    <cellStyle name="Note 40 2 2" xfId="55464" xr:uid="{00000000-0005-0000-0000-0000BDD80000}"/>
    <cellStyle name="Note 40 2 3" xfId="55465" xr:uid="{00000000-0005-0000-0000-0000BED80000}"/>
    <cellStyle name="Note 40 3" xfId="55466" xr:uid="{00000000-0005-0000-0000-0000BFD80000}"/>
    <cellStyle name="Note 40 4" xfId="55467" xr:uid="{00000000-0005-0000-0000-0000C0D80000}"/>
    <cellStyle name="Note 41" xfId="55468" xr:uid="{00000000-0005-0000-0000-0000C1D80000}"/>
    <cellStyle name="Note 41 2" xfId="55469" xr:uid="{00000000-0005-0000-0000-0000C2D80000}"/>
    <cellStyle name="Note 41 2 2" xfId="55470" xr:uid="{00000000-0005-0000-0000-0000C3D80000}"/>
    <cellStyle name="Note 41 2 3" xfId="55471" xr:uid="{00000000-0005-0000-0000-0000C4D80000}"/>
    <cellStyle name="Note 41 3" xfId="55472" xr:uid="{00000000-0005-0000-0000-0000C5D80000}"/>
    <cellStyle name="Note 41 4" xfId="55473" xr:uid="{00000000-0005-0000-0000-0000C6D80000}"/>
    <cellStyle name="Note 42" xfId="55474" xr:uid="{00000000-0005-0000-0000-0000C7D80000}"/>
    <cellStyle name="Note 42 2" xfId="55475" xr:uid="{00000000-0005-0000-0000-0000C8D80000}"/>
    <cellStyle name="Note 42 2 2" xfId="55476" xr:uid="{00000000-0005-0000-0000-0000C9D80000}"/>
    <cellStyle name="Note 42 3" xfId="55477" xr:uid="{00000000-0005-0000-0000-0000CAD80000}"/>
    <cellStyle name="Note 42 4" xfId="55478" xr:uid="{00000000-0005-0000-0000-0000CBD80000}"/>
    <cellStyle name="Note 43" xfId="55479" xr:uid="{00000000-0005-0000-0000-0000CCD80000}"/>
    <cellStyle name="Note 43 2" xfId="55480" xr:uid="{00000000-0005-0000-0000-0000CDD80000}"/>
    <cellStyle name="Note 43 2 2" xfId="55481" xr:uid="{00000000-0005-0000-0000-0000CED80000}"/>
    <cellStyle name="Note 43 3" xfId="55482" xr:uid="{00000000-0005-0000-0000-0000CFD80000}"/>
    <cellStyle name="Note 43 4" xfId="55483" xr:uid="{00000000-0005-0000-0000-0000D0D80000}"/>
    <cellStyle name="Note 44" xfId="55484" xr:uid="{00000000-0005-0000-0000-0000D1D80000}"/>
    <cellStyle name="Note 44 2" xfId="55485" xr:uid="{00000000-0005-0000-0000-0000D2D80000}"/>
    <cellStyle name="Note 44 2 2" xfId="55486" xr:uid="{00000000-0005-0000-0000-0000D3D80000}"/>
    <cellStyle name="Note 44 3" xfId="55487" xr:uid="{00000000-0005-0000-0000-0000D4D80000}"/>
    <cellStyle name="Note 44 4" xfId="55488" xr:uid="{00000000-0005-0000-0000-0000D5D80000}"/>
    <cellStyle name="Note 45" xfId="55489" xr:uid="{00000000-0005-0000-0000-0000D6D80000}"/>
    <cellStyle name="Note 45 2" xfId="55490" xr:uid="{00000000-0005-0000-0000-0000D7D80000}"/>
    <cellStyle name="Note 45 2 2" xfId="55491" xr:uid="{00000000-0005-0000-0000-0000D8D80000}"/>
    <cellStyle name="Note 45 3" xfId="55492" xr:uid="{00000000-0005-0000-0000-0000D9D80000}"/>
    <cellStyle name="Note 45 4" xfId="55493" xr:uid="{00000000-0005-0000-0000-0000DAD80000}"/>
    <cellStyle name="Note 46" xfId="55494" xr:uid="{00000000-0005-0000-0000-0000DBD80000}"/>
    <cellStyle name="Note 46 2" xfId="55495" xr:uid="{00000000-0005-0000-0000-0000DCD80000}"/>
    <cellStyle name="Note 46 2 2" xfId="55496" xr:uid="{00000000-0005-0000-0000-0000DDD80000}"/>
    <cellStyle name="Note 46 3" xfId="55497" xr:uid="{00000000-0005-0000-0000-0000DED80000}"/>
    <cellStyle name="Note 46 4" xfId="55498" xr:uid="{00000000-0005-0000-0000-0000DFD80000}"/>
    <cellStyle name="Note 47" xfId="55499" xr:uid="{00000000-0005-0000-0000-0000E0D80000}"/>
    <cellStyle name="Note 47 2" xfId="55500" xr:uid="{00000000-0005-0000-0000-0000E1D80000}"/>
    <cellStyle name="Note 47 2 2" xfId="55501" xr:uid="{00000000-0005-0000-0000-0000E2D80000}"/>
    <cellStyle name="Note 47 3" xfId="55502" xr:uid="{00000000-0005-0000-0000-0000E3D80000}"/>
    <cellStyle name="Note 47 4" xfId="55503" xr:uid="{00000000-0005-0000-0000-0000E4D80000}"/>
    <cellStyle name="Note 48" xfId="55504" xr:uid="{00000000-0005-0000-0000-0000E5D80000}"/>
    <cellStyle name="Note 48 2" xfId="55505" xr:uid="{00000000-0005-0000-0000-0000E6D80000}"/>
    <cellStyle name="Note 48 2 2" xfId="55506" xr:uid="{00000000-0005-0000-0000-0000E7D80000}"/>
    <cellStyle name="Note 48 3" xfId="55507" xr:uid="{00000000-0005-0000-0000-0000E8D80000}"/>
    <cellStyle name="Note 48 4" xfId="55508" xr:uid="{00000000-0005-0000-0000-0000E9D80000}"/>
    <cellStyle name="Note 49" xfId="55509" xr:uid="{00000000-0005-0000-0000-0000EAD80000}"/>
    <cellStyle name="Note 49 2" xfId="55510" xr:uid="{00000000-0005-0000-0000-0000EBD80000}"/>
    <cellStyle name="Note 49 2 2" xfId="55511" xr:uid="{00000000-0005-0000-0000-0000ECD80000}"/>
    <cellStyle name="Note 49 3" xfId="55512" xr:uid="{00000000-0005-0000-0000-0000EDD80000}"/>
    <cellStyle name="Note 49 4" xfId="55513" xr:uid="{00000000-0005-0000-0000-0000EED80000}"/>
    <cellStyle name="Note 5" xfId="55514" xr:uid="{00000000-0005-0000-0000-0000EFD80000}"/>
    <cellStyle name="Note 5 10" xfId="55515" xr:uid="{00000000-0005-0000-0000-0000F0D80000}"/>
    <cellStyle name="Note 5 10 2" xfId="55516" xr:uid="{00000000-0005-0000-0000-0000F1D80000}"/>
    <cellStyle name="Note 5 10 2 2" xfId="55517" xr:uid="{00000000-0005-0000-0000-0000F2D80000}"/>
    <cellStyle name="Note 5 10 3" xfId="55518" xr:uid="{00000000-0005-0000-0000-0000F3D80000}"/>
    <cellStyle name="Note 5 10 4" xfId="55519" xr:uid="{00000000-0005-0000-0000-0000F4D80000}"/>
    <cellStyle name="Note 5 11" xfId="55520" xr:uid="{00000000-0005-0000-0000-0000F5D80000}"/>
    <cellStyle name="Note 5 11 2" xfId="55521" xr:uid="{00000000-0005-0000-0000-0000F6D80000}"/>
    <cellStyle name="Note 5 11 2 2" xfId="55522" xr:uid="{00000000-0005-0000-0000-0000F7D80000}"/>
    <cellStyle name="Note 5 11 3" xfId="55523" xr:uid="{00000000-0005-0000-0000-0000F8D80000}"/>
    <cellStyle name="Note 5 12" xfId="55524" xr:uid="{00000000-0005-0000-0000-0000F9D80000}"/>
    <cellStyle name="Note 5 12 2" xfId="55525" xr:uid="{00000000-0005-0000-0000-0000FAD80000}"/>
    <cellStyle name="Note 5 12 2 2" xfId="55526" xr:uid="{00000000-0005-0000-0000-0000FBD80000}"/>
    <cellStyle name="Note 5 12 3" xfId="55527" xr:uid="{00000000-0005-0000-0000-0000FCD80000}"/>
    <cellStyle name="Note 5 13" xfId="55528" xr:uid="{00000000-0005-0000-0000-0000FDD80000}"/>
    <cellStyle name="Note 5 13 2" xfId="55529" xr:uid="{00000000-0005-0000-0000-0000FED80000}"/>
    <cellStyle name="Note 5 14" xfId="55530" xr:uid="{00000000-0005-0000-0000-0000FFD80000}"/>
    <cellStyle name="Note 5 2" xfId="55531" xr:uid="{00000000-0005-0000-0000-000000D90000}"/>
    <cellStyle name="Note 5 2 2" xfId="55532" xr:uid="{00000000-0005-0000-0000-000001D90000}"/>
    <cellStyle name="Note 5 2 2 2" xfId="55533" xr:uid="{00000000-0005-0000-0000-000002D90000}"/>
    <cellStyle name="Note 5 2 2 2 2" xfId="55534" xr:uid="{00000000-0005-0000-0000-000003D90000}"/>
    <cellStyle name="Note 5 2 2 2 3" xfId="55535" xr:uid="{00000000-0005-0000-0000-000004D90000}"/>
    <cellStyle name="Note 5 2 2 3" xfId="55536" xr:uid="{00000000-0005-0000-0000-000005D90000}"/>
    <cellStyle name="Note 5 2 3" xfId="55537" xr:uid="{00000000-0005-0000-0000-000006D90000}"/>
    <cellStyle name="Note 5 2 3 2" xfId="55538" xr:uid="{00000000-0005-0000-0000-000007D90000}"/>
    <cellStyle name="Note 5 2 3 3" xfId="55539" xr:uid="{00000000-0005-0000-0000-000008D90000}"/>
    <cellStyle name="Note 5 2 4" xfId="55540" xr:uid="{00000000-0005-0000-0000-000009D90000}"/>
    <cellStyle name="Note 5 2_Results 3rd" xfId="55541" xr:uid="{00000000-0005-0000-0000-00000AD90000}"/>
    <cellStyle name="Note 5 3" xfId="55542" xr:uid="{00000000-0005-0000-0000-00000BD90000}"/>
    <cellStyle name="Note 5 3 2" xfId="55543" xr:uid="{00000000-0005-0000-0000-00000CD90000}"/>
    <cellStyle name="Note 5 3 2 2" xfId="55544" xr:uid="{00000000-0005-0000-0000-00000DD90000}"/>
    <cellStyle name="Note 5 3 2 2 2" xfId="55545" xr:uid="{00000000-0005-0000-0000-00000ED90000}"/>
    <cellStyle name="Note 5 3 2 2 3" xfId="55546" xr:uid="{00000000-0005-0000-0000-00000FD90000}"/>
    <cellStyle name="Note 5 3 2 3" xfId="55547" xr:uid="{00000000-0005-0000-0000-000010D90000}"/>
    <cellStyle name="Note 5 3 2 4" xfId="55548" xr:uid="{00000000-0005-0000-0000-000011D90000}"/>
    <cellStyle name="Note 5 3 3" xfId="55549" xr:uid="{00000000-0005-0000-0000-000012D90000}"/>
    <cellStyle name="Note 5 3 3 2" xfId="55550" xr:uid="{00000000-0005-0000-0000-000013D90000}"/>
    <cellStyle name="Note 5 3 3 2 2" xfId="55551" xr:uid="{00000000-0005-0000-0000-000014D90000}"/>
    <cellStyle name="Note 5 3 3 3" xfId="55552" xr:uid="{00000000-0005-0000-0000-000015D90000}"/>
    <cellStyle name="Note 5 3 4" xfId="55553" xr:uid="{00000000-0005-0000-0000-000016D90000}"/>
    <cellStyle name="Note 5 3 4 2" xfId="55554" xr:uid="{00000000-0005-0000-0000-000017D90000}"/>
    <cellStyle name="Note 5 3 4 2 2" xfId="55555" xr:uid="{00000000-0005-0000-0000-000018D90000}"/>
    <cellStyle name="Note 5 3 4 3" xfId="55556" xr:uid="{00000000-0005-0000-0000-000019D90000}"/>
    <cellStyle name="Note 5 3 4 4" xfId="55557" xr:uid="{00000000-0005-0000-0000-00001AD90000}"/>
    <cellStyle name="Note 5 3 5" xfId="55558" xr:uid="{00000000-0005-0000-0000-00001BD90000}"/>
    <cellStyle name="Note 5 3 5 2" xfId="55559" xr:uid="{00000000-0005-0000-0000-00001CD90000}"/>
    <cellStyle name="Note 5 3 6" xfId="55560" xr:uid="{00000000-0005-0000-0000-00001DD90000}"/>
    <cellStyle name="Note 5 3 7" xfId="55561" xr:uid="{00000000-0005-0000-0000-00001ED90000}"/>
    <cellStyle name="Note 5 3_Results 3rd" xfId="55562" xr:uid="{00000000-0005-0000-0000-00001FD90000}"/>
    <cellStyle name="Note 5 4" xfId="55563" xr:uid="{00000000-0005-0000-0000-000020D90000}"/>
    <cellStyle name="Note 5 4 2" xfId="55564" xr:uid="{00000000-0005-0000-0000-000021D90000}"/>
    <cellStyle name="Note 5 4 2 2" xfId="55565" xr:uid="{00000000-0005-0000-0000-000022D90000}"/>
    <cellStyle name="Note 5 4 2 3" xfId="55566" xr:uid="{00000000-0005-0000-0000-000023D90000}"/>
    <cellStyle name="Note 5 4 3" xfId="55567" xr:uid="{00000000-0005-0000-0000-000024D90000}"/>
    <cellStyle name="Note 5 4 4" xfId="55568" xr:uid="{00000000-0005-0000-0000-000025D90000}"/>
    <cellStyle name="Note 5 5" xfId="55569" xr:uid="{00000000-0005-0000-0000-000026D90000}"/>
    <cellStyle name="Note 5 5 2" xfId="55570" xr:uid="{00000000-0005-0000-0000-000027D90000}"/>
    <cellStyle name="Note 5 5 2 2" xfId="55571" xr:uid="{00000000-0005-0000-0000-000028D90000}"/>
    <cellStyle name="Note 5 5 3" xfId="55572" xr:uid="{00000000-0005-0000-0000-000029D90000}"/>
    <cellStyle name="Note 5 5 4" xfId="55573" xr:uid="{00000000-0005-0000-0000-00002AD90000}"/>
    <cellStyle name="Note 5 6" xfId="55574" xr:uid="{00000000-0005-0000-0000-00002BD90000}"/>
    <cellStyle name="Note 5 6 2" xfId="55575" xr:uid="{00000000-0005-0000-0000-00002CD90000}"/>
    <cellStyle name="Note 5 6 2 2" xfId="55576" xr:uid="{00000000-0005-0000-0000-00002DD90000}"/>
    <cellStyle name="Note 5 6 2 2 2" xfId="55577" xr:uid="{00000000-0005-0000-0000-00002ED90000}"/>
    <cellStyle name="Note 5 6 2 3" xfId="55578" xr:uid="{00000000-0005-0000-0000-00002FD90000}"/>
    <cellStyle name="Note 5 6 3" xfId="55579" xr:uid="{00000000-0005-0000-0000-000030D90000}"/>
    <cellStyle name="Note 5 6 3 2" xfId="55580" xr:uid="{00000000-0005-0000-0000-000031D90000}"/>
    <cellStyle name="Note 5 6 4" xfId="55581" xr:uid="{00000000-0005-0000-0000-000032D90000}"/>
    <cellStyle name="Note 5 6 5" xfId="55582" xr:uid="{00000000-0005-0000-0000-000033D90000}"/>
    <cellStyle name="Note 5 6 6" xfId="55583" xr:uid="{00000000-0005-0000-0000-000034D90000}"/>
    <cellStyle name="Note 5 6 7" xfId="55584" xr:uid="{00000000-0005-0000-0000-000035D90000}"/>
    <cellStyle name="Note 5 7" xfId="55585" xr:uid="{00000000-0005-0000-0000-000036D90000}"/>
    <cellStyle name="Note 5 7 2" xfId="55586" xr:uid="{00000000-0005-0000-0000-000037D90000}"/>
    <cellStyle name="Note 5 7 2 2" xfId="55587" xr:uid="{00000000-0005-0000-0000-000038D90000}"/>
    <cellStyle name="Note 5 7 3" xfId="55588" xr:uid="{00000000-0005-0000-0000-000039D90000}"/>
    <cellStyle name="Note 5 7 4" xfId="55589" xr:uid="{00000000-0005-0000-0000-00003AD90000}"/>
    <cellStyle name="Note 5 7 5" xfId="55590" xr:uid="{00000000-0005-0000-0000-00003BD90000}"/>
    <cellStyle name="Note 5 8" xfId="55591" xr:uid="{00000000-0005-0000-0000-00003CD90000}"/>
    <cellStyle name="Note 5 8 2" xfId="55592" xr:uid="{00000000-0005-0000-0000-00003DD90000}"/>
    <cellStyle name="Note 5 8 2 2" xfId="55593" xr:uid="{00000000-0005-0000-0000-00003ED90000}"/>
    <cellStyle name="Note 5 8 3" xfId="55594" xr:uid="{00000000-0005-0000-0000-00003FD90000}"/>
    <cellStyle name="Note 5 8 4" xfId="55595" xr:uid="{00000000-0005-0000-0000-000040D90000}"/>
    <cellStyle name="Note 5 9" xfId="55596" xr:uid="{00000000-0005-0000-0000-000041D90000}"/>
    <cellStyle name="Note 5 9 2" xfId="55597" xr:uid="{00000000-0005-0000-0000-000042D90000}"/>
    <cellStyle name="Note 5 9 2 2" xfId="55598" xr:uid="{00000000-0005-0000-0000-000043D90000}"/>
    <cellStyle name="Note 5 9 3" xfId="55599" xr:uid="{00000000-0005-0000-0000-000044D90000}"/>
    <cellStyle name="Note 5 9 4" xfId="55600" xr:uid="{00000000-0005-0000-0000-000045D90000}"/>
    <cellStyle name="Note 5_Results 3rd" xfId="55601" xr:uid="{00000000-0005-0000-0000-000046D90000}"/>
    <cellStyle name="Note 50" xfId="55602" xr:uid="{00000000-0005-0000-0000-000047D90000}"/>
    <cellStyle name="Note 50 2" xfId="55603" xr:uid="{00000000-0005-0000-0000-000048D90000}"/>
    <cellStyle name="Note 50 2 2" xfId="55604" xr:uid="{00000000-0005-0000-0000-000049D90000}"/>
    <cellStyle name="Note 50 3" xfId="55605" xr:uid="{00000000-0005-0000-0000-00004AD90000}"/>
    <cellStyle name="Note 50 4" xfId="55606" xr:uid="{00000000-0005-0000-0000-00004BD90000}"/>
    <cellStyle name="Note 51" xfId="55607" xr:uid="{00000000-0005-0000-0000-00004CD90000}"/>
    <cellStyle name="Note 51 2" xfId="55608" xr:uid="{00000000-0005-0000-0000-00004DD90000}"/>
    <cellStyle name="Note 51 2 2" xfId="55609" xr:uid="{00000000-0005-0000-0000-00004ED90000}"/>
    <cellStyle name="Note 51 3" xfId="55610" xr:uid="{00000000-0005-0000-0000-00004FD90000}"/>
    <cellStyle name="Note 51 4" xfId="55611" xr:uid="{00000000-0005-0000-0000-000050D90000}"/>
    <cellStyle name="Note 52" xfId="55612" xr:uid="{00000000-0005-0000-0000-000051D90000}"/>
    <cellStyle name="Note 52 2" xfId="55613" xr:uid="{00000000-0005-0000-0000-000052D90000}"/>
    <cellStyle name="Note 52 2 2" xfId="55614" xr:uid="{00000000-0005-0000-0000-000053D90000}"/>
    <cellStyle name="Note 52 3" xfId="55615" xr:uid="{00000000-0005-0000-0000-000054D90000}"/>
    <cellStyle name="Note 52 4" xfId="55616" xr:uid="{00000000-0005-0000-0000-000055D90000}"/>
    <cellStyle name="Note 53" xfId="55617" xr:uid="{00000000-0005-0000-0000-000056D90000}"/>
    <cellStyle name="Note 53 2" xfId="55618" xr:uid="{00000000-0005-0000-0000-000057D90000}"/>
    <cellStyle name="Note 53 2 2" xfId="55619" xr:uid="{00000000-0005-0000-0000-000058D90000}"/>
    <cellStyle name="Note 53 3" xfId="55620" xr:uid="{00000000-0005-0000-0000-000059D90000}"/>
    <cellStyle name="Note 53 4" xfId="55621" xr:uid="{00000000-0005-0000-0000-00005AD90000}"/>
    <cellStyle name="Note 54" xfId="55622" xr:uid="{00000000-0005-0000-0000-00005BD90000}"/>
    <cellStyle name="Note 54 2" xfId="55623" xr:uid="{00000000-0005-0000-0000-00005CD90000}"/>
    <cellStyle name="Note 54 2 2" xfId="55624" xr:uid="{00000000-0005-0000-0000-00005DD90000}"/>
    <cellStyle name="Note 54 3" xfId="55625" xr:uid="{00000000-0005-0000-0000-00005ED90000}"/>
    <cellStyle name="Note 55" xfId="55626" xr:uid="{00000000-0005-0000-0000-00005FD90000}"/>
    <cellStyle name="Note 55 2" xfId="55627" xr:uid="{00000000-0005-0000-0000-000060D90000}"/>
    <cellStyle name="Note 55 2 2" xfId="55628" xr:uid="{00000000-0005-0000-0000-000061D90000}"/>
    <cellStyle name="Note 55 3" xfId="55629" xr:uid="{00000000-0005-0000-0000-000062D90000}"/>
    <cellStyle name="Note 56" xfId="55630" xr:uid="{00000000-0005-0000-0000-000063D90000}"/>
    <cellStyle name="Note 56 2" xfId="55631" xr:uid="{00000000-0005-0000-0000-000064D90000}"/>
    <cellStyle name="Note 56 2 2" xfId="55632" xr:uid="{00000000-0005-0000-0000-000065D90000}"/>
    <cellStyle name="Note 56 3" xfId="55633" xr:uid="{00000000-0005-0000-0000-000066D90000}"/>
    <cellStyle name="Note 57" xfId="55634" xr:uid="{00000000-0005-0000-0000-000067D90000}"/>
    <cellStyle name="Note 57 2" xfId="55635" xr:uid="{00000000-0005-0000-0000-000068D90000}"/>
    <cellStyle name="Note 57 2 2" xfId="55636" xr:uid="{00000000-0005-0000-0000-000069D90000}"/>
    <cellStyle name="Note 57 3" xfId="55637" xr:uid="{00000000-0005-0000-0000-00006AD90000}"/>
    <cellStyle name="Note 58" xfId="55638" xr:uid="{00000000-0005-0000-0000-00006BD90000}"/>
    <cellStyle name="Note 58 2" xfId="55639" xr:uid="{00000000-0005-0000-0000-00006CD90000}"/>
    <cellStyle name="Note 58 2 2" xfId="55640" xr:uid="{00000000-0005-0000-0000-00006DD90000}"/>
    <cellStyle name="Note 58 3" xfId="55641" xr:uid="{00000000-0005-0000-0000-00006ED90000}"/>
    <cellStyle name="Note 59" xfId="55642" xr:uid="{00000000-0005-0000-0000-00006FD90000}"/>
    <cellStyle name="Note 59 2" xfId="55643" xr:uid="{00000000-0005-0000-0000-000070D90000}"/>
    <cellStyle name="Note 6" xfId="55644" xr:uid="{00000000-0005-0000-0000-000071D90000}"/>
    <cellStyle name="Note 6 10" xfId="55645" xr:uid="{00000000-0005-0000-0000-000072D90000}"/>
    <cellStyle name="Note 6 2" xfId="55646" xr:uid="{00000000-0005-0000-0000-000073D90000}"/>
    <cellStyle name="Note 6 2 2" xfId="55647" xr:uid="{00000000-0005-0000-0000-000074D90000}"/>
    <cellStyle name="Note 6 2 2 2" xfId="55648" xr:uid="{00000000-0005-0000-0000-000075D90000}"/>
    <cellStyle name="Note 6 2 2 2 2" xfId="55649" xr:uid="{00000000-0005-0000-0000-000076D90000}"/>
    <cellStyle name="Note 6 2 2 2 3" xfId="55650" xr:uid="{00000000-0005-0000-0000-000077D90000}"/>
    <cellStyle name="Note 6 2 2 3" xfId="55651" xr:uid="{00000000-0005-0000-0000-000078D90000}"/>
    <cellStyle name="Note 6 2 3" xfId="55652" xr:uid="{00000000-0005-0000-0000-000079D90000}"/>
    <cellStyle name="Note 6 2 3 2" xfId="55653" xr:uid="{00000000-0005-0000-0000-00007AD90000}"/>
    <cellStyle name="Note 6 2 3 3" xfId="55654" xr:uid="{00000000-0005-0000-0000-00007BD90000}"/>
    <cellStyle name="Note 6 2 4" xfId="55655" xr:uid="{00000000-0005-0000-0000-00007CD90000}"/>
    <cellStyle name="Note 6 2_Results 3rd" xfId="55656" xr:uid="{00000000-0005-0000-0000-00007DD90000}"/>
    <cellStyle name="Note 6 3" xfId="55657" xr:uid="{00000000-0005-0000-0000-00007ED90000}"/>
    <cellStyle name="Note 6 3 2" xfId="55658" xr:uid="{00000000-0005-0000-0000-00007FD90000}"/>
    <cellStyle name="Note 6 3 2 2" xfId="55659" xr:uid="{00000000-0005-0000-0000-000080D90000}"/>
    <cellStyle name="Note 6 3 2 2 2" xfId="55660" xr:uid="{00000000-0005-0000-0000-000081D90000}"/>
    <cellStyle name="Note 6 3 2 2 3" xfId="55661" xr:uid="{00000000-0005-0000-0000-000082D90000}"/>
    <cellStyle name="Note 6 3 2 3" xfId="55662" xr:uid="{00000000-0005-0000-0000-000083D90000}"/>
    <cellStyle name="Note 6 3 3" xfId="55663" xr:uid="{00000000-0005-0000-0000-000084D90000}"/>
    <cellStyle name="Note 6 3 3 2" xfId="55664" xr:uid="{00000000-0005-0000-0000-000085D90000}"/>
    <cellStyle name="Note 6 3 3 3" xfId="55665" xr:uid="{00000000-0005-0000-0000-000086D90000}"/>
    <cellStyle name="Note 6 3 4" xfId="55666" xr:uid="{00000000-0005-0000-0000-000087D90000}"/>
    <cellStyle name="Note 6 3 4 2" xfId="55667" xr:uid="{00000000-0005-0000-0000-000088D90000}"/>
    <cellStyle name="Note 6 3 4 3" xfId="55668" xr:uid="{00000000-0005-0000-0000-000089D90000}"/>
    <cellStyle name="Note 6 3 5" xfId="55669" xr:uid="{00000000-0005-0000-0000-00008AD90000}"/>
    <cellStyle name="Note 6 3 6" xfId="55670" xr:uid="{00000000-0005-0000-0000-00008BD90000}"/>
    <cellStyle name="Note 6 3 7" xfId="55671" xr:uid="{00000000-0005-0000-0000-00008CD90000}"/>
    <cellStyle name="Note 6 4" xfId="55672" xr:uid="{00000000-0005-0000-0000-00008DD90000}"/>
    <cellStyle name="Note 6 4 2" xfId="55673" xr:uid="{00000000-0005-0000-0000-00008ED90000}"/>
    <cellStyle name="Note 6 4 2 2" xfId="55674" xr:uid="{00000000-0005-0000-0000-00008FD90000}"/>
    <cellStyle name="Note 6 4 2 3" xfId="55675" xr:uid="{00000000-0005-0000-0000-000090D90000}"/>
    <cellStyle name="Note 6 4 3" xfId="55676" xr:uid="{00000000-0005-0000-0000-000091D90000}"/>
    <cellStyle name="Note 6 4 4" xfId="55677" xr:uid="{00000000-0005-0000-0000-000092D90000}"/>
    <cellStyle name="Note 6 5" xfId="55678" xr:uid="{00000000-0005-0000-0000-000093D90000}"/>
    <cellStyle name="Note 6 5 2" xfId="55679" xr:uid="{00000000-0005-0000-0000-000094D90000}"/>
    <cellStyle name="Note 6 5 3" xfId="55680" xr:uid="{00000000-0005-0000-0000-000095D90000}"/>
    <cellStyle name="Note 6 6" xfId="55681" xr:uid="{00000000-0005-0000-0000-000096D90000}"/>
    <cellStyle name="Note 6 6 2" xfId="55682" xr:uid="{00000000-0005-0000-0000-000097D90000}"/>
    <cellStyle name="Note 6 6 3" xfId="55683" xr:uid="{00000000-0005-0000-0000-000098D90000}"/>
    <cellStyle name="Note 6 6 4" xfId="55684" xr:uid="{00000000-0005-0000-0000-000099D90000}"/>
    <cellStyle name="Note 6 7" xfId="55685" xr:uid="{00000000-0005-0000-0000-00009AD90000}"/>
    <cellStyle name="Note 6 7 2" xfId="55686" xr:uid="{00000000-0005-0000-0000-00009BD90000}"/>
    <cellStyle name="Note 6 7 3" xfId="55687" xr:uid="{00000000-0005-0000-0000-00009CD90000}"/>
    <cellStyle name="Note 6 7 4" xfId="55688" xr:uid="{00000000-0005-0000-0000-00009DD90000}"/>
    <cellStyle name="Note 6 8" xfId="55689" xr:uid="{00000000-0005-0000-0000-00009ED90000}"/>
    <cellStyle name="Note 6 9" xfId="55690" xr:uid="{00000000-0005-0000-0000-00009FD90000}"/>
    <cellStyle name="Note 6_Results 3rd" xfId="55691" xr:uid="{00000000-0005-0000-0000-0000A0D90000}"/>
    <cellStyle name="Note 60" xfId="55692" xr:uid="{00000000-0005-0000-0000-0000A1D90000}"/>
    <cellStyle name="Note 60 2" xfId="55693" xr:uid="{00000000-0005-0000-0000-0000A2D90000}"/>
    <cellStyle name="Note 61" xfId="55694" xr:uid="{00000000-0005-0000-0000-0000A3D90000}"/>
    <cellStyle name="Note 61 2" xfId="55695" xr:uid="{00000000-0005-0000-0000-0000A4D90000}"/>
    <cellStyle name="Note 62" xfId="55696" xr:uid="{00000000-0005-0000-0000-0000A5D90000}"/>
    <cellStyle name="Note 62 2" xfId="55697" xr:uid="{00000000-0005-0000-0000-0000A6D90000}"/>
    <cellStyle name="Note 63" xfId="55698" xr:uid="{00000000-0005-0000-0000-0000A7D90000}"/>
    <cellStyle name="Note 63 2" xfId="55699" xr:uid="{00000000-0005-0000-0000-0000A8D90000}"/>
    <cellStyle name="Note 64" xfId="55700" xr:uid="{00000000-0005-0000-0000-0000A9D90000}"/>
    <cellStyle name="Note 65" xfId="55701" xr:uid="{00000000-0005-0000-0000-0000AAD90000}"/>
    <cellStyle name="Note 66" xfId="55702" xr:uid="{00000000-0005-0000-0000-0000ABD90000}"/>
    <cellStyle name="Note 67" xfId="55703" xr:uid="{00000000-0005-0000-0000-0000ACD90000}"/>
    <cellStyle name="Note 68" xfId="55704" xr:uid="{00000000-0005-0000-0000-0000ADD90000}"/>
    <cellStyle name="Note 69" xfId="55705" xr:uid="{00000000-0005-0000-0000-0000AED90000}"/>
    <cellStyle name="Note 7" xfId="55706" xr:uid="{00000000-0005-0000-0000-0000AFD90000}"/>
    <cellStyle name="Note 7 10" xfId="55707" xr:uid="{00000000-0005-0000-0000-0000B0D90000}"/>
    <cellStyle name="Note 7 2" xfId="55708" xr:uid="{00000000-0005-0000-0000-0000B1D90000}"/>
    <cellStyle name="Note 7 2 2" xfId="55709" xr:uid="{00000000-0005-0000-0000-0000B2D90000}"/>
    <cellStyle name="Note 7 2 2 2" xfId="55710" xr:uid="{00000000-0005-0000-0000-0000B3D90000}"/>
    <cellStyle name="Note 7 2 2 2 2" xfId="55711" xr:uid="{00000000-0005-0000-0000-0000B4D90000}"/>
    <cellStyle name="Note 7 2 2 2 3" xfId="55712" xr:uid="{00000000-0005-0000-0000-0000B5D90000}"/>
    <cellStyle name="Note 7 2 2 3" xfId="55713" xr:uid="{00000000-0005-0000-0000-0000B6D90000}"/>
    <cellStyle name="Note 7 2 3" xfId="55714" xr:uid="{00000000-0005-0000-0000-0000B7D90000}"/>
    <cellStyle name="Note 7 2 3 2" xfId="55715" xr:uid="{00000000-0005-0000-0000-0000B8D90000}"/>
    <cellStyle name="Note 7 2 3 3" xfId="55716" xr:uid="{00000000-0005-0000-0000-0000B9D90000}"/>
    <cellStyle name="Note 7 2 4" xfId="55717" xr:uid="{00000000-0005-0000-0000-0000BAD90000}"/>
    <cellStyle name="Note 7 2_Results 3rd" xfId="55718" xr:uid="{00000000-0005-0000-0000-0000BBD90000}"/>
    <cellStyle name="Note 7 3" xfId="55719" xr:uid="{00000000-0005-0000-0000-0000BCD90000}"/>
    <cellStyle name="Note 7 3 2" xfId="55720" xr:uid="{00000000-0005-0000-0000-0000BDD90000}"/>
    <cellStyle name="Note 7 3 2 2" xfId="55721" xr:uid="{00000000-0005-0000-0000-0000BED90000}"/>
    <cellStyle name="Note 7 3 2 2 2" xfId="55722" xr:uid="{00000000-0005-0000-0000-0000BFD90000}"/>
    <cellStyle name="Note 7 3 2 2 3" xfId="55723" xr:uid="{00000000-0005-0000-0000-0000C0D90000}"/>
    <cellStyle name="Note 7 3 2 3" xfId="55724" xr:uid="{00000000-0005-0000-0000-0000C1D90000}"/>
    <cellStyle name="Note 7 3 3" xfId="55725" xr:uid="{00000000-0005-0000-0000-0000C2D90000}"/>
    <cellStyle name="Note 7 3 3 2" xfId="55726" xr:uid="{00000000-0005-0000-0000-0000C3D90000}"/>
    <cellStyle name="Note 7 3 3 3" xfId="55727" xr:uid="{00000000-0005-0000-0000-0000C4D90000}"/>
    <cellStyle name="Note 7 3 4" xfId="55728" xr:uid="{00000000-0005-0000-0000-0000C5D90000}"/>
    <cellStyle name="Note 7 3 4 2" xfId="55729" xr:uid="{00000000-0005-0000-0000-0000C6D90000}"/>
    <cellStyle name="Note 7 3 4 3" xfId="55730" xr:uid="{00000000-0005-0000-0000-0000C7D90000}"/>
    <cellStyle name="Note 7 3 5" xfId="55731" xr:uid="{00000000-0005-0000-0000-0000C8D90000}"/>
    <cellStyle name="Note 7 3 6" xfId="55732" xr:uid="{00000000-0005-0000-0000-0000C9D90000}"/>
    <cellStyle name="Note 7 4" xfId="55733" xr:uid="{00000000-0005-0000-0000-0000CAD90000}"/>
    <cellStyle name="Note 7 4 2" xfId="55734" xr:uid="{00000000-0005-0000-0000-0000CBD90000}"/>
    <cellStyle name="Note 7 4 2 2" xfId="55735" xr:uid="{00000000-0005-0000-0000-0000CCD90000}"/>
    <cellStyle name="Note 7 4 2 3" xfId="55736" xr:uid="{00000000-0005-0000-0000-0000CDD90000}"/>
    <cellStyle name="Note 7 4 3" xfId="55737" xr:uid="{00000000-0005-0000-0000-0000CED90000}"/>
    <cellStyle name="Note 7 4 4" xfId="55738" xr:uid="{00000000-0005-0000-0000-0000CFD90000}"/>
    <cellStyle name="Note 7 5" xfId="55739" xr:uid="{00000000-0005-0000-0000-0000D0D90000}"/>
    <cellStyle name="Note 7 5 2" xfId="55740" xr:uid="{00000000-0005-0000-0000-0000D1D90000}"/>
    <cellStyle name="Note 7 5 3" xfId="55741" xr:uid="{00000000-0005-0000-0000-0000D2D90000}"/>
    <cellStyle name="Note 7 6" xfId="55742" xr:uid="{00000000-0005-0000-0000-0000D3D90000}"/>
    <cellStyle name="Note 7 6 2" xfId="55743" xr:uid="{00000000-0005-0000-0000-0000D4D90000}"/>
    <cellStyle name="Note 7 6 3" xfId="55744" xr:uid="{00000000-0005-0000-0000-0000D5D90000}"/>
    <cellStyle name="Note 7 6 4" xfId="55745" xr:uid="{00000000-0005-0000-0000-0000D6D90000}"/>
    <cellStyle name="Note 7 7" xfId="55746" xr:uid="{00000000-0005-0000-0000-0000D7D90000}"/>
    <cellStyle name="Note 7 7 2" xfId="55747" xr:uid="{00000000-0005-0000-0000-0000D8D90000}"/>
    <cellStyle name="Note 7 7 3" xfId="55748" xr:uid="{00000000-0005-0000-0000-0000D9D90000}"/>
    <cellStyle name="Note 7 7 4" xfId="55749" xr:uid="{00000000-0005-0000-0000-0000DAD90000}"/>
    <cellStyle name="Note 7 8" xfId="55750" xr:uid="{00000000-0005-0000-0000-0000DBD90000}"/>
    <cellStyle name="Note 7 9" xfId="55751" xr:uid="{00000000-0005-0000-0000-0000DCD90000}"/>
    <cellStyle name="Note 7_Results 3rd" xfId="55752" xr:uid="{00000000-0005-0000-0000-0000DDD90000}"/>
    <cellStyle name="Note 70" xfId="55753" xr:uid="{00000000-0005-0000-0000-0000DED90000}"/>
    <cellStyle name="Note 71" xfId="55754" xr:uid="{00000000-0005-0000-0000-0000DFD90000}"/>
    <cellStyle name="Note 72" xfId="55755" xr:uid="{00000000-0005-0000-0000-0000E0D90000}"/>
    <cellStyle name="Note 73" xfId="55756" xr:uid="{00000000-0005-0000-0000-0000E1D90000}"/>
    <cellStyle name="Note 8" xfId="55757" xr:uid="{00000000-0005-0000-0000-0000E2D90000}"/>
    <cellStyle name="Note 8 10" xfId="55758" xr:uid="{00000000-0005-0000-0000-0000E3D90000}"/>
    <cellStyle name="Note 8 2" xfId="55759" xr:uid="{00000000-0005-0000-0000-0000E4D90000}"/>
    <cellStyle name="Note 8 2 2" xfId="55760" xr:uid="{00000000-0005-0000-0000-0000E5D90000}"/>
    <cellStyle name="Note 8 2 2 2" xfId="55761" xr:uid="{00000000-0005-0000-0000-0000E6D90000}"/>
    <cellStyle name="Note 8 2 2 2 2" xfId="55762" xr:uid="{00000000-0005-0000-0000-0000E7D90000}"/>
    <cellStyle name="Note 8 2 2 2 3" xfId="55763" xr:uid="{00000000-0005-0000-0000-0000E8D90000}"/>
    <cellStyle name="Note 8 2 2 3" xfId="55764" xr:uid="{00000000-0005-0000-0000-0000E9D90000}"/>
    <cellStyle name="Note 8 2 3" xfId="55765" xr:uid="{00000000-0005-0000-0000-0000EAD90000}"/>
    <cellStyle name="Note 8 2 3 2" xfId="55766" xr:uid="{00000000-0005-0000-0000-0000EBD90000}"/>
    <cellStyle name="Note 8 2 3 3" xfId="55767" xr:uid="{00000000-0005-0000-0000-0000ECD90000}"/>
    <cellStyle name="Note 8 2 4" xfId="55768" xr:uid="{00000000-0005-0000-0000-0000EDD90000}"/>
    <cellStyle name="Note 8 2_Results 3rd" xfId="55769" xr:uid="{00000000-0005-0000-0000-0000EED90000}"/>
    <cellStyle name="Note 8 3" xfId="55770" xr:uid="{00000000-0005-0000-0000-0000EFD90000}"/>
    <cellStyle name="Note 8 3 2" xfId="55771" xr:uid="{00000000-0005-0000-0000-0000F0D90000}"/>
    <cellStyle name="Note 8 3 2 2" xfId="55772" xr:uid="{00000000-0005-0000-0000-0000F1D90000}"/>
    <cellStyle name="Note 8 3 2 2 2" xfId="55773" xr:uid="{00000000-0005-0000-0000-0000F2D90000}"/>
    <cellStyle name="Note 8 3 2 2 3" xfId="55774" xr:uid="{00000000-0005-0000-0000-0000F3D90000}"/>
    <cellStyle name="Note 8 3 2 3" xfId="55775" xr:uid="{00000000-0005-0000-0000-0000F4D90000}"/>
    <cellStyle name="Note 8 3 3" xfId="55776" xr:uid="{00000000-0005-0000-0000-0000F5D90000}"/>
    <cellStyle name="Note 8 3 3 2" xfId="55777" xr:uid="{00000000-0005-0000-0000-0000F6D90000}"/>
    <cellStyle name="Note 8 3 3 3" xfId="55778" xr:uid="{00000000-0005-0000-0000-0000F7D90000}"/>
    <cellStyle name="Note 8 3 4" xfId="55779" xr:uid="{00000000-0005-0000-0000-0000F8D90000}"/>
    <cellStyle name="Note 8 3 4 2" xfId="55780" xr:uid="{00000000-0005-0000-0000-0000F9D90000}"/>
    <cellStyle name="Note 8 3 4 3" xfId="55781" xr:uid="{00000000-0005-0000-0000-0000FAD90000}"/>
    <cellStyle name="Note 8 3 5" xfId="55782" xr:uid="{00000000-0005-0000-0000-0000FBD90000}"/>
    <cellStyle name="Note 8 3 6" xfId="55783" xr:uid="{00000000-0005-0000-0000-0000FCD90000}"/>
    <cellStyle name="Note 8 4" xfId="55784" xr:uid="{00000000-0005-0000-0000-0000FDD90000}"/>
    <cellStyle name="Note 8 4 2" xfId="55785" xr:uid="{00000000-0005-0000-0000-0000FED90000}"/>
    <cellStyle name="Note 8 4 2 2" xfId="55786" xr:uid="{00000000-0005-0000-0000-0000FFD90000}"/>
    <cellStyle name="Note 8 4 2 3" xfId="55787" xr:uid="{00000000-0005-0000-0000-000000DA0000}"/>
    <cellStyle name="Note 8 4 3" xfId="55788" xr:uid="{00000000-0005-0000-0000-000001DA0000}"/>
    <cellStyle name="Note 8 4 4" xfId="55789" xr:uid="{00000000-0005-0000-0000-000002DA0000}"/>
    <cellStyle name="Note 8 5" xfId="55790" xr:uid="{00000000-0005-0000-0000-000003DA0000}"/>
    <cellStyle name="Note 8 5 2" xfId="55791" xr:uid="{00000000-0005-0000-0000-000004DA0000}"/>
    <cellStyle name="Note 8 5 3" xfId="55792" xr:uid="{00000000-0005-0000-0000-000005DA0000}"/>
    <cellStyle name="Note 8 6" xfId="55793" xr:uid="{00000000-0005-0000-0000-000006DA0000}"/>
    <cellStyle name="Note 8 6 2" xfId="55794" xr:uid="{00000000-0005-0000-0000-000007DA0000}"/>
    <cellStyle name="Note 8 6 3" xfId="55795" xr:uid="{00000000-0005-0000-0000-000008DA0000}"/>
    <cellStyle name="Note 8 6 4" xfId="55796" xr:uid="{00000000-0005-0000-0000-000009DA0000}"/>
    <cellStyle name="Note 8 7" xfId="55797" xr:uid="{00000000-0005-0000-0000-00000ADA0000}"/>
    <cellStyle name="Note 8 7 2" xfId="55798" xr:uid="{00000000-0005-0000-0000-00000BDA0000}"/>
    <cellStyle name="Note 8 7 3" xfId="55799" xr:uid="{00000000-0005-0000-0000-00000CDA0000}"/>
    <cellStyle name="Note 8 7 4" xfId="55800" xr:uid="{00000000-0005-0000-0000-00000DDA0000}"/>
    <cellStyle name="Note 8 8" xfId="55801" xr:uid="{00000000-0005-0000-0000-00000EDA0000}"/>
    <cellStyle name="Note 8 9" xfId="55802" xr:uid="{00000000-0005-0000-0000-00000FDA0000}"/>
    <cellStyle name="Note 8_Results 3rd" xfId="55803" xr:uid="{00000000-0005-0000-0000-000010DA0000}"/>
    <cellStyle name="Note 9" xfId="55804" xr:uid="{00000000-0005-0000-0000-000011DA0000}"/>
    <cellStyle name="Note 9 10" xfId="55805" xr:uid="{00000000-0005-0000-0000-000012DA0000}"/>
    <cellStyle name="Note 9 2" xfId="55806" xr:uid="{00000000-0005-0000-0000-000013DA0000}"/>
    <cellStyle name="Note 9 2 2" xfId="55807" xr:uid="{00000000-0005-0000-0000-000014DA0000}"/>
    <cellStyle name="Note 9 2 2 2" xfId="55808" xr:uid="{00000000-0005-0000-0000-000015DA0000}"/>
    <cellStyle name="Note 9 2 2 2 2" xfId="55809" xr:uid="{00000000-0005-0000-0000-000016DA0000}"/>
    <cellStyle name="Note 9 2 2 2 3" xfId="55810" xr:uid="{00000000-0005-0000-0000-000017DA0000}"/>
    <cellStyle name="Note 9 2 2 3" xfId="55811" xr:uid="{00000000-0005-0000-0000-000018DA0000}"/>
    <cellStyle name="Note 9 2 3" xfId="55812" xr:uid="{00000000-0005-0000-0000-000019DA0000}"/>
    <cellStyle name="Note 9 2 3 2" xfId="55813" xr:uid="{00000000-0005-0000-0000-00001ADA0000}"/>
    <cellStyle name="Note 9 2 3 3" xfId="55814" xr:uid="{00000000-0005-0000-0000-00001BDA0000}"/>
    <cellStyle name="Note 9 2 4" xfId="55815" xr:uid="{00000000-0005-0000-0000-00001CDA0000}"/>
    <cellStyle name="Note 9 2_Results 3rd" xfId="55816" xr:uid="{00000000-0005-0000-0000-00001DDA0000}"/>
    <cellStyle name="Note 9 3" xfId="55817" xr:uid="{00000000-0005-0000-0000-00001EDA0000}"/>
    <cellStyle name="Note 9 3 2" xfId="55818" xr:uid="{00000000-0005-0000-0000-00001FDA0000}"/>
    <cellStyle name="Note 9 3 2 2" xfId="55819" xr:uid="{00000000-0005-0000-0000-000020DA0000}"/>
    <cellStyle name="Note 9 3 2 2 2" xfId="55820" xr:uid="{00000000-0005-0000-0000-000021DA0000}"/>
    <cellStyle name="Note 9 3 2 2 3" xfId="55821" xr:uid="{00000000-0005-0000-0000-000022DA0000}"/>
    <cellStyle name="Note 9 3 2 3" xfId="55822" xr:uid="{00000000-0005-0000-0000-000023DA0000}"/>
    <cellStyle name="Note 9 3 3" xfId="55823" xr:uid="{00000000-0005-0000-0000-000024DA0000}"/>
    <cellStyle name="Note 9 3 3 2" xfId="55824" xr:uid="{00000000-0005-0000-0000-000025DA0000}"/>
    <cellStyle name="Note 9 3 3 3" xfId="55825" xr:uid="{00000000-0005-0000-0000-000026DA0000}"/>
    <cellStyle name="Note 9 3 4" xfId="55826" xr:uid="{00000000-0005-0000-0000-000027DA0000}"/>
    <cellStyle name="Note 9 3 4 2" xfId="55827" xr:uid="{00000000-0005-0000-0000-000028DA0000}"/>
    <cellStyle name="Note 9 3 4 3" xfId="55828" xr:uid="{00000000-0005-0000-0000-000029DA0000}"/>
    <cellStyle name="Note 9 3 5" xfId="55829" xr:uid="{00000000-0005-0000-0000-00002ADA0000}"/>
    <cellStyle name="Note 9 3 6" xfId="55830" xr:uid="{00000000-0005-0000-0000-00002BDA0000}"/>
    <cellStyle name="Note 9 4" xfId="55831" xr:uid="{00000000-0005-0000-0000-00002CDA0000}"/>
    <cellStyle name="Note 9 4 2" xfId="55832" xr:uid="{00000000-0005-0000-0000-00002DDA0000}"/>
    <cellStyle name="Note 9 4 2 2" xfId="55833" xr:uid="{00000000-0005-0000-0000-00002EDA0000}"/>
    <cellStyle name="Note 9 4 2 3" xfId="55834" xr:uid="{00000000-0005-0000-0000-00002FDA0000}"/>
    <cellStyle name="Note 9 4 3" xfId="55835" xr:uid="{00000000-0005-0000-0000-000030DA0000}"/>
    <cellStyle name="Note 9 4 4" xfId="55836" xr:uid="{00000000-0005-0000-0000-000031DA0000}"/>
    <cellStyle name="Note 9 5" xfId="55837" xr:uid="{00000000-0005-0000-0000-000032DA0000}"/>
    <cellStyle name="Note 9 5 2" xfId="55838" xr:uid="{00000000-0005-0000-0000-000033DA0000}"/>
    <cellStyle name="Note 9 5 3" xfId="55839" xr:uid="{00000000-0005-0000-0000-000034DA0000}"/>
    <cellStyle name="Note 9 6" xfId="55840" xr:uid="{00000000-0005-0000-0000-000035DA0000}"/>
    <cellStyle name="Note 9 6 2" xfId="55841" xr:uid="{00000000-0005-0000-0000-000036DA0000}"/>
    <cellStyle name="Note 9 6 3" xfId="55842" xr:uid="{00000000-0005-0000-0000-000037DA0000}"/>
    <cellStyle name="Note 9 6 4" xfId="55843" xr:uid="{00000000-0005-0000-0000-000038DA0000}"/>
    <cellStyle name="Note 9 7" xfId="55844" xr:uid="{00000000-0005-0000-0000-000039DA0000}"/>
    <cellStyle name="Note 9 7 2" xfId="55845" xr:uid="{00000000-0005-0000-0000-00003ADA0000}"/>
    <cellStyle name="Note 9 7 3" xfId="55846" xr:uid="{00000000-0005-0000-0000-00003BDA0000}"/>
    <cellStyle name="Note 9 7 4" xfId="55847" xr:uid="{00000000-0005-0000-0000-00003CDA0000}"/>
    <cellStyle name="Note 9 8" xfId="55848" xr:uid="{00000000-0005-0000-0000-00003DDA0000}"/>
    <cellStyle name="Note 9 9" xfId="55849" xr:uid="{00000000-0005-0000-0000-00003EDA0000}"/>
    <cellStyle name="Note 9_Results 3rd" xfId="55850" xr:uid="{00000000-0005-0000-0000-00003FDA0000}"/>
    <cellStyle name="nPlosion" xfId="94" xr:uid="{00000000-0005-0000-0000-000040DA0000}"/>
    <cellStyle name="nPlosion 2" xfId="55851" xr:uid="{00000000-0005-0000-0000-000041DA0000}"/>
    <cellStyle name="nPlosion 2 2" xfId="55852" xr:uid="{00000000-0005-0000-0000-000042DA0000}"/>
    <cellStyle name="nPlosion 3" xfId="55853" xr:uid="{00000000-0005-0000-0000-000043DA0000}"/>
    <cellStyle name="nPlosion 4" xfId="55854" xr:uid="{00000000-0005-0000-0000-000044DA0000}"/>
    <cellStyle name="nvision" xfId="55855" xr:uid="{00000000-0005-0000-0000-000045DA0000}"/>
    <cellStyle name="nvision 2" xfId="55856" xr:uid="{00000000-0005-0000-0000-000046DA0000}"/>
    <cellStyle name="nvision 3" xfId="55857" xr:uid="{00000000-0005-0000-0000-000047DA0000}"/>
    <cellStyle name="Output" xfId="95" builtinId="21" customBuiltin="1"/>
    <cellStyle name="Output 10" xfId="55858" xr:uid="{00000000-0005-0000-0000-000049DA0000}"/>
    <cellStyle name="Output 10 2" xfId="55859" xr:uid="{00000000-0005-0000-0000-00004ADA0000}"/>
    <cellStyle name="Output 10 2 2" xfId="55860" xr:uid="{00000000-0005-0000-0000-00004BDA0000}"/>
    <cellStyle name="Output 10 2 2 2" xfId="55861" xr:uid="{00000000-0005-0000-0000-00004CDA0000}"/>
    <cellStyle name="Output 10 2 3" xfId="55862" xr:uid="{00000000-0005-0000-0000-00004DDA0000}"/>
    <cellStyle name="Output 10 3" xfId="55863" xr:uid="{00000000-0005-0000-0000-00004EDA0000}"/>
    <cellStyle name="Output 10 3 2" xfId="55864" xr:uid="{00000000-0005-0000-0000-00004FDA0000}"/>
    <cellStyle name="Output 10 3 2 2" xfId="55865" xr:uid="{00000000-0005-0000-0000-000050DA0000}"/>
    <cellStyle name="Output 10 3 3" xfId="55866" xr:uid="{00000000-0005-0000-0000-000051DA0000}"/>
    <cellStyle name="Output 10 4" xfId="55867" xr:uid="{00000000-0005-0000-0000-000052DA0000}"/>
    <cellStyle name="Output 10 4 2" xfId="55868" xr:uid="{00000000-0005-0000-0000-000053DA0000}"/>
    <cellStyle name="Output 10 5" xfId="55869" xr:uid="{00000000-0005-0000-0000-000054DA0000}"/>
    <cellStyle name="Output 10_Results 3rd" xfId="55870" xr:uid="{00000000-0005-0000-0000-000055DA0000}"/>
    <cellStyle name="Output 100" xfId="55871" xr:uid="{00000000-0005-0000-0000-000056DA0000}"/>
    <cellStyle name="Output 101" xfId="55872" xr:uid="{00000000-0005-0000-0000-000057DA0000}"/>
    <cellStyle name="Output 102" xfId="55873" xr:uid="{00000000-0005-0000-0000-000058DA0000}"/>
    <cellStyle name="Output 103" xfId="55874" xr:uid="{00000000-0005-0000-0000-000059DA0000}"/>
    <cellStyle name="Output 104" xfId="55875" xr:uid="{00000000-0005-0000-0000-00005ADA0000}"/>
    <cellStyle name="Output 105" xfId="55876" xr:uid="{00000000-0005-0000-0000-00005BDA0000}"/>
    <cellStyle name="Output 106" xfId="55877" xr:uid="{00000000-0005-0000-0000-00005CDA0000}"/>
    <cellStyle name="Output 107" xfId="55878" xr:uid="{00000000-0005-0000-0000-00005DDA0000}"/>
    <cellStyle name="Output 108" xfId="55879" xr:uid="{00000000-0005-0000-0000-00005EDA0000}"/>
    <cellStyle name="Output 109" xfId="55880" xr:uid="{00000000-0005-0000-0000-00005FDA0000}"/>
    <cellStyle name="Output 11" xfId="55881" xr:uid="{00000000-0005-0000-0000-000060DA0000}"/>
    <cellStyle name="Output 11 2" xfId="55882" xr:uid="{00000000-0005-0000-0000-000061DA0000}"/>
    <cellStyle name="Output 11 2 2" xfId="55883" xr:uid="{00000000-0005-0000-0000-000062DA0000}"/>
    <cellStyle name="Output 11 2 2 2" xfId="55884" xr:uid="{00000000-0005-0000-0000-000063DA0000}"/>
    <cellStyle name="Output 11 2 3" xfId="55885" xr:uid="{00000000-0005-0000-0000-000064DA0000}"/>
    <cellStyle name="Output 11 3" xfId="55886" xr:uid="{00000000-0005-0000-0000-000065DA0000}"/>
    <cellStyle name="Output 11 3 2" xfId="55887" xr:uid="{00000000-0005-0000-0000-000066DA0000}"/>
    <cellStyle name="Output 11 3 2 2" xfId="55888" xr:uid="{00000000-0005-0000-0000-000067DA0000}"/>
    <cellStyle name="Output 11 3 3" xfId="55889" xr:uid="{00000000-0005-0000-0000-000068DA0000}"/>
    <cellStyle name="Output 11 4" xfId="55890" xr:uid="{00000000-0005-0000-0000-000069DA0000}"/>
    <cellStyle name="Output 11 4 2" xfId="55891" xr:uid="{00000000-0005-0000-0000-00006ADA0000}"/>
    <cellStyle name="Output 11 5" xfId="55892" xr:uid="{00000000-0005-0000-0000-00006BDA0000}"/>
    <cellStyle name="Output 11_Results 3rd" xfId="55893" xr:uid="{00000000-0005-0000-0000-00006CDA0000}"/>
    <cellStyle name="Output 110" xfId="55894" xr:uid="{00000000-0005-0000-0000-00006DDA0000}"/>
    <cellStyle name="Output 12" xfId="55895" xr:uid="{00000000-0005-0000-0000-00006EDA0000}"/>
    <cellStyle name="Output 12 2" xfId="55896" xr:uid="{00000000-0005-0000-0000-00006FDA0000}"/>
    <cellStyle name="Output 12 2 2" xfId="55897" xr:uid="{00000000-0005-0000-0000-000070DA0000}"/>
    <cellStyle name="Output 12 2 2 2" xfId="55898" xr:uid="{00000000-0005-0000-0000-000071DA0000}"/>
    <cellStyle name="Output 12 2 3" xfId="55899" xr:uid="{00000000-0005-0000-0000-000072DA0000}"/>
    <cellStyle name="Output 12 3" xfId="55900" xr:uid="{00000000-0005-0000-0000-000073DA0000}"/>
    <cellStyle name="Output 12 3 2" xfId="55901" xr:uid="{00000000-0005-0000-0000-000074DA0000}"/>
    <cellStyle name="Output 12 3 2 2" xfId="55902" xr:uid="{00000000-0005-0000-0000-000075DA0000}"/>
    <cellStyle name="Output 12 3 3" xfId="55903" xr:uid="{00000000-0005-0000-0000-000076DA0000}"/>
    <cellStyle name="Output 12 4" xfId="55904" xr:uid="{00000000-0005-0000-0000-000077DA0000}"/>
    <cellStyle name="Output 12 4 2" xfId="55905" xr:uid="{00000000-0005-0000-0000-000078DA0000}"/>
    <cellStyle name="Output 12 5" xfId="55906" xr:uid="{00000000-0005-0000-0000-000079DA0000}"/>
    <cellStyle name="Output 12_Results 3rd" xfId="55907" xr:uid="{00000000-0005-0000-0000-00007ADA0000}"/>
    <cellStyle name="Output 13" xfId="55908" xr:uid="{00000000-0005-0000-0000-00007BDA0000}"/>
    <cellStyle name="Output 13 2" xfId="55909" xr:uid="{00000000-0005-0000-0000-00007CDA0000}"/>
    <cellStyle name="Output 13 2 2" xfId="55910" xr:uid="{00000000-0005-0000-0000-00007DDA0000}"/>
    <cellStyle name="Output 13 2 2 2" xfId="55911" xr:uid="{00000000-0005-0000-0000-00007EDA0000}"/>
    <cellStyle name="Output 13 2 3" xfId="55912" xr:uid="{00000000-0005-0000-0000-00007FDA0000}"/>
    <cellStyle name="Output 13 3" xfId="55913" xr:uid="{00000000-0005-0000-0000-000080DA0000}"/>
    <cellStyle name="Output 13 3 2" xfId="55914" xr:uid="{00000000-0005-0000-0000-000081DA0000}"/>
    <cellStyle name="Output 13 3 2 2" xfId="55915" xr:uid="{00000000-0005-0000-0000-000082DA0000}"/>
    <cellStyle name="Output 13 3 3" xfId="55916" xr:uid="{00000000-0005-0000-0000-000083DA0000}"/>
    <cellStyle name="Output 13 4" xfId="55917" xr:uid="{00000000-0005-0000-0000-000084DA0000}"/>
    <cellStyle name="Output 13 4 2" xfId="55918" xr:uid="{00000000-0005-0000-0000-000085DA0000}"/>
    <cellStyle name="Output 13 5" xfId="55919" xr:uid="{00000000-0005-0000-0000-000086DA0000}"/>
    <cellStyle name="Output 13_Results 3rd" xfId="55920" xr:uid="{00000000-0005-0000-0000-000087DA0000}"/>
    <cellStyle name="Output 14" xfId="55921" xr:uid="{00000000-0005-0000-0000-000088DA0000}"/>
    <cellStyle name="Output 14 2" xfId="55922" xr:uid="{00000000-0005-0000-0000-000089DA0000}"/>
    <cellStyle name="Output 14 2 2" xfId="55923" xr:uid="{00000000-0005-0000-0000-00008ADA0000}"/>
    <cellStyle name="Output 14 2 2 2" xfId="55924" xr:uid="{00000000-0005-0000-0000-00008BDA0000}"/>
    <cellStyle name="Output 14 2 3" xfId="55925" xr:uid="{00000000-0005-0000-0000-00008CDA0000}"/>
    <cellStyle name="Output 14 3" xfId="55926" xr:uid="{00000000-0005-0000-0000-00008DDA0000}"/>
    <cellStyle name="Output 14 3 2" xfId="55927" xr:uid="{00000000-0005-0000-0000-00008EDA0000}"/>
    <cellStyle name="Output 14 3 2 2" xfId="55928" xr:uid="{00000000-0005-0000-0000-00008FDA0000}"/>
    <cellStyle name="Output 14 3 3" xfId="55929" xr:uid="{00000000-0005-0000-0000-000090DA0000}"/>
    <cellStyle name="Output 14 4" xfId="55930" xr:uid="{00000000-0005-0000-0000-000091DA0000}"/>
    <cellStyle name="Output 14 4 2" xfId="55931" xr:uid="{00000000-0005-0000-0000-000092DA0000}"/>
    <cellStyle name="Output 14 5" xfId="55932" xr:uid="{00000000-0005-0000-0000-000093DA0000}"/>
    <cellStyle name="Output 14_Results 3rd" xfId="55933" xr:uid="{00000000-0005-0000-0000-000094DA0000}"/>
    <cellStyle name="Output 15" xfId="55934" xr:uid="{00000000-0005-0000-0000-000095DA0000}"/>
    <cellStyle name="Output 15 2" xfId="55935" xr:uid="{00000000-0005-0000-0000-000096DA0000}"/>
    <cellStyle name="Output 15 2 2" xfId="55936" xr:uid="{00000000-0005-0000-0000-000097DA0000}"/>
    <cellStyle name="Output 15 2 2 2" xfId="55937" xr:uid="{00000000-0005-0000-0000-000098DA0000}"/>
    <cellStyle name="Output 15 2 3" xfId="55938" xr:uid="{00000000-0005-0000-0000-000099DA0000}"/>
    <cellStyle name="Output 15 3" xfId="55939" xr:uid="{00000000-0005-0000-0000-00009ADA0000}"/>
    <cellStyle name="Output 15 3 2" xfId="55940" xr:uid="{00000000-0005-0000-0000-00009BDA0000}"/>
    <cellStyle name="Output 15 3 2 2" xfId="55941" xr:uid="{00000000-0005-0000-0000-00009CDA0000}"/>
    <cellStyle name="Output 15 3 3" xfId="55942" xr:uid="{00000000-0005-0000-0000-00009DDA0000}"/>
    <cellStyle name="Output 15 4" xfId="55943" xr:uid="{00000000-0005-0000-0000-00009EDA0000}"/>
    <cellStyle name="Output 15 4 2" xfId="55944" xr:uid="{00000000-0005-0000-0000-00009FDA0000}"/>
    <cellStyle name="Output 15 5" xfId="55945" xr:uid="{00000000-0005-0000-0000-0000A0DA0000}"/>
    <cellStyle name="Output 15_Results 3rd" xfId="55946" xr:uid="{00000000-0005-0000-0000-0000A1DA0000}"/>
    <cellStyle name="Output 16" xfId="55947" xr:uid="{00000000-0005-0000-0000-0000A2DA0000}"/>
    <cellStyle name="Output 16 2" xfId="55948" xr:uid="{00000000-0005-0000-0000-0000A3DA0000}"/>
    <cellStyle name="Output 16 2 2" xfId="55949" xr:uid="{00000000-0005-0000-0000-0000A4DA0000}"/>
    <cellStyle name="Output 16 2 2 2" xfId="55950" xr:uid="{00000000-0005-0000-0000-0000A5DA0000}"/>
    <cellStyle name="Output 16 2 3" xfId="55951" xr:uid="{00000000-0005-0000-0000-0000A6DA0000}"/>
    <cellStyle name="Output 16 3" xfId="55952" xr:uid="{00000000-0005-0000-0000-0000A7DA0000}"/>
    <cellStyle name="Output 16 3 2" xfId="55953" xr:uid="{00000000-0005-0000-0000-0000A8DA0000}"/>
    <cellStyle name="Output 16 3 2 2" xfId="55954" xr:uid="{00000000-0005-0000-0000-0000A9DA0000}"/>
    <cellStyle name="Output 16 3 3" xfId="55955" xr:uid="{00000000-0005-0000-0000-0000AADA0000}"/>
    <cellStyle name="Output 16 4" xfId="55956" xr:uid="{00000000-0005-0000-0000-0000ABDA0000}"/>
    <cellStyle name="Output 16 4 2" xfId="55957" xr:uid="{00000000-0005-0000-0000-0000ACDA0000}"/>
    <cellStyle name="Output 16 5" xfId="55958" xr:uid="{00000000-0005-0000-0000-0000ADDA0000}"/>
    <cellStyle name="Output 16_Results 3rd" xfId="55959" xr:uid="{00000000-0005-0000-0000-0000AEDA0000}"/>
    <cellStyle name="Output 17" xfId="55960" xr:uid="{00000000-0005-0000-0000-0000AFDA0000}"/>
    <cellStyle name="Output 17 2" xfId="55961" xr:uid="{00000000-0005-0000-0000-0000B0DA0000}"/>
    <cellStyle name="Output 17 2 2" xfId="55962" xr:uid="{00000000-0005-0000-0000-0000B1DA0000}"/>
    <cellStyle name="Output 17 2 2 2" xfId="55963" xr:uid="{00000000-0005-0000-0000-0000B2DA0000}"/>
    <cellStyle name="Output 17 2 3" xfId="55964" xr:uid="{00000000-0005-0000-0000-0000B3DA0000}"/>
    <cellStyle name="Output 17 3" xfId="55965" xr:uid="{00000000-0005-0000-0000-0000B4DA0000}"/>
    <cellStyle name="Output 17 3 2" xfId="55966" xr:uid="{00000000-0005-0000-0000-0000B5DA0000}"/>
    <cellStyle name="Output 17 3 2 2" xfId="55967" xr:uid="{00000000-0005-0000-0000-0000B6DA0000}"/>
    <cellStyle name="Output 17 3 3" xfId="55968" xr:uid="{00000000-0005-0000-0000-0000B7DA0000}"/>
    <cellStyle name="Output 17 4" xfId="55969" xr:uid="{00000000-0005-0000-0000-0000B8DA0000}"/>
    <cellStyle name="Output 17 4 2" xfId="55970" xr:uid="{00000000-0005-0000-0000-0000B9DA0000}"/>
    <cellStyle name="Output 17 5" xfId="55971" xr:uid="{00000000-0005-0000-0000-0000BADA0000}"/>
    <cellStyle name="Output 17_Results 3rd" xfId="55972" xr:uid="{00000000-0005-0000-0000-0000BBDA0000}"/>
    <cellStyle name="Output 18" xfId="55973" xr:uid="{00000000-0005-0000-0000-0000BCDA0000}"/>
    <cellStyle name="Output 18 2" xfId="55974" xr:uid="{00000000-0005-0000-0000-0000BDDA0000}"/>
    <cellStyle name="Output 18 2 2" xfId="55975" xr:uid="{00000000-0005-0000-0000-0000BEDA0000}"/>
    <cellStyle name="Output 18 2 2 2" xfId="55976" xr:uid="{00000000-0005-0000-0000-0000BFDA0000}"/>
    <cellStyle name="Output 18 2 3" xfId="55977" xr:uid="{00000000-0005-0000-0000-0000C0DA0000}"/>
    <cellStyle name="Output 18 3" xfId="55978" xr:uid="{00000000-0005-0000-0000-0000C1DA0000}"/>
    <cellStyle name="Output 18 3 2" xfId="55979" xr:uid="{00000000-0005-0000-0000-0000C2DA0000}"/>
    <cellStyle name="Output 18 3 2 2" xfId="55980" xr:uid="{00000000-0005-0000-0000-0000C3DA0000}"/>
    <cellStyle name="Output 18 3 3" xfId="55981" xr:uid="{00000000-0005-0000-0000-0000C4DA0000}"/>
    <cellStyle name="Output 18 4" xfId="55982" xr:uid="{00000000-0005-0000-0000-0000C5DA0000}"/>
    <cellStyle name="Output 18 4 2" xfId="55983" xr:uid="{00000000-0005-0000-0000-0000C6DA0000}"/>
    <cellStyle name="Output 18 5" xfId="55984" xr:uid="{00000000-0005-0000-0000-0000C7DA0000}"/>
    <cellStyle name="Output 18_Results 3rd" xfId="55985" xr:uid="{00000000-0005-0000-0000-0000C8DA0000}"/>
    <cellStyle name="Output 19" xfId="55986" xr:uid="{00000000-0005-0000-0000-0000C9DA0000}"/>
    <cellStyle name="Output 19 2" xfId="55987" xr:uid="{00000000-0005-0000-0000-0000CADA0000}"/>
    <cellStyle name="Output 19 2 2" xfId="55988" xr:uid="{00000000-0005-0000-0000-0000CBDA0000}"/>
    <cellStyle name="Output 19 2 2 2" xfId="55989" xr:uid="{00000000-0005-0000-0000-0000CCDA0000}"/>
    <cellStyle name="Output 19 2 3" xfId="55990" xr:uid="{00000000-0005-0000-0000-0000CDDA0000}"/>
    <cellStyle name="Output 19 3" xfId="55991" xr:uid="{00000000-0005-0000-0000-0000CEDA0000}"/>
    <cellStyle name="Output 19 3 2" xfId="55992" xr:uid="{00000000-0005-0000-0000-0000CFDA0000}"/>
    <cellStyle name="Output 19 3 2 2" xfId="55993" xr:uid="{00000000-0005-0000-0000-0000D0DA0000}"/>
    <cellStyle name="Output 19 3 3" xfId="55994" xr:uid="{00000000-0005-0000-0000-0000D1DA0000}"/>
    <cellStyle name="Output 19 4" xfId="55995" xr:uid="{00000000-0005-0000-0000-0000D2DA0000}"/>
    <cellStyle name="Output 19 4 2" xfId="55996" xr:uid="{00000000-0005-0000-0000-0000D3DA0000}"/>
    <cellStyle name="Output 19 5" xfId="55997" xr:uid="{00000000-0005-0000-0000-0000D4DA0000}"/>
    <cellStyle name="Output 19_Results 3rd" xfId="55998" xr:uid="{00000000-0005-0000-0000-0000D5DA0000}"/>
    <cellStyle name="Output 2" xfId="55999" xr:uid="{00000000-0005-0000-0000-0000D6DA0000}"/>
    <cellStyle name="Output 2 10" xfId="56000" xr:uid="{00000000-0005-0000-0000-0000D7DA0000}"/>
    <cellStyle name="Output 2 11" xfId="56001" xr:uid="{00000000-0005-0000-0000-0000D8DA0000}"/>
    <cellStyle name="Output 2 2" xfId="56002" xr:uid="{00000000-0005-0000-0000-0000D9DA0000}"/>
    <cellStyle name="Output 2 2 2" xfId="56003" xr:uid="{00000000-0005-0000-0000-0000DADA0000}"/>
    <cellStyle name="Output 2 2 2 2" xfId="56004" xr:uid="{00000000-0005-0000-0000-0000DBDA0000}"/>
    <cellStyle name="Output 2 2 2 2 2" xfId="56005" xr:uid="{00000000-0005-0000-0000-0000DCDA0000}"/>
    <cellStyle name="Output 2 2 2 3" xfId="56006" xr:uid="{00000000-0005-0000-0000-0000DDDA0000}"/>
    <cellStyle name="Output 2 2 3" xfId="56007" xr:uid="{00000000-0005-0000-0000-0000DEDA0000}"/>
    <cellStyle name="Output 2 2 3 2" xfId="56008" xr:uid="{00000000-0005-0000-0000-0000DFDA0000}"/>
    <cellStyle name="Output 2 2 3 2 2" xfId="56009" xr:uid="{00000000-0005-0000-0000-0000E0DA0000}"/>
    <cellStyle name="Output 2 2 3 3" xfId="56010" xr:uid="{00000000-0005-0000-0000-0000E1DA0000}"/>
    <cellStyle name="Output 2 2 4" xfId="56011" xr:uid="{00000000-0005-0000-0000-0000E2DA0000}"/>
    <cellStyle name="Output 2 2 4 2" xfId="56012" xr:uid="{00000000-0005-0000-0000-0000E3DA0000}"/>
    <cellStyle name="Output 2 2 4 2 2" xfId="56013" xr:uid="{00000000-0005-0000-0000-0000E4DA0000}"/>
    <cellStyle name="Output 2 2 5" xfId="56014" xr:uid="{00000000-0005-0000-0000-0000E5DA0000}"/>
    <cellStyle name="Output 2 2 5 2" xfId="56015" xr:uid="{00000000-0005-0000-0000-0000E6DA0000}"/>
    <cellStyle name="Output 2 2 6" xfId="56016" xr:uid="{00000000-0005-0000-0000-0000E7DA0000}"/>
    <cellStyle name="Output 2 2 7" xfId="56017" xr:uid="{00000000-0005-0000-0000-0000E8DA0000}"/>
    <cellStyle name="Output 2 2 8" xfId="56018" xr:uid="{00000000-0005-0000-0000-0000E9DA0000}"/>
    <cellStyle name="Output 2 2 9" xfId="56019" xr:uid="{00000000-0005-0000-0000-0000EADA0000}"/>
    <cellStyle name="Output 2 2_Basis Info" xfId="56020" xr:uid="{00000000-0005-0000-0000-0000EBDA0000}"/>
    <cellStyle name="Output 2 3" xfId="56021" xr:uid="{00000000-0005-0000-0000-0000ECDA0000}"/>
    <cellStyle name="Output 2 3 2" xfId="56022" xr:uid="{00000000-0005-0000-0000-0000EDDA0000}"/>
    <cellStyle name="Output 2 3 2 2" xfId="56023" xr:uid="{00000000-0005-0000-0000-0000EEDA0000}"/>
    <cellStyle name="Output 2 3 2 2 2" xfId="56024" xr:uid="{00000000-0005-0000-0000-0000EFDA0000}"/>
    <cellStyle name="Output 2 3 2 3" xfId="56025" xr:uid="{00000000-0005-0000-0000-0000F0DA0000}"/>
    <cellStyle name="Output 2 3 3" xfId="56026" xr:uid="{00000000-0005-0000-0000-0000F1DA0000}"/>
    <cellStyle name="Output 2 3 3 2" xfId="56027" xr:uid="{00000000-0005-0000-0000-0000F2DA0000}"/>
    <cellStyle name="Output 2 3 3 2 2" xfId="56028" xr:uid="{00000000-0005-0000-0000-0000F3DA0000}"/>
    <cellStyle name="Output 2 3 3 3" xfId="56029" xr:uid="{00000000-0005-0000-0000-0000F4DA0000}"/>
    <cellStyle name="Output 2 3 4" xfId="56030" xr:uid="{00000000-0005-0000-0000-0000F5DA0000}"/>
    <cellStyle name="Output 2 3 4 2" xfId="56031" xr:uid="{00000000-0005-0000-0000-0000F6DA0000}"/>
    <cellStyle name="Output 2 3 4 2 2" xfId="56032" xr:uid="{00000000-0005-0000-0000-0000F7DA0000}"/>
    <cellStyle name="Output 2 3 4 3" xfId="56033" xr:uid="{00000000-0005-0000-0000-0000F8DA0000}"/>
    <cellStyle name="Output 2 3 4 4" xfId="56034" xr:uid="{00000000-0005-0000-0000-0000F9DA0000}"/>
    <cellStyle name="Output 2 3 5" xfId="56035" xr:uid="{00000000-0005-0000-0000-0000FADA0000}"/>
    <cellStyle name="Output 2 3 5 2" xfId="56036" xr:uid="{00000000-0005-0000-0000-0000FBDA0000}"/>
    <cellStyle name="Output 2 3 6" xfId="56037" xr:uid="{00000000-0005-0000-0000-0000FCDA0000}"/>
    <cellStyle name="Output 2 3 6 2" xfId="56038" xr:uid="{00000000-0005-0000-0000-0000FDDA0000}"/>
    <cellStyle name="Output 2 3 7" xfId="56039" xr:uid="{00000000-0005-0000-0000-0000FEDA0000}"/>
    <cellStyle name="Output 2 3 8" xfId="56040" xr:uid="{00000000-0005-0000-0000-0000FFDA0000}"/>
    <cellStyle name="Output 2 3 9" xfId="56041" xr:uid="{00000000-0005-0000-0000-000000DB0000}"/>
    <cellStyle name="Output 2 3_Basis Info" xfId="56042" xr:uid="{00000000-0005-0000-0000-000001DB0000}"/>
    <cellStyle name="Output 2 4" xfId="56043" xr:uid="{00000000-0005-0000-0000-000002DB0000}"/>
    <cellStyle name="Output 2 4 2" xfId="56044" xr:uid="{00000000-0005-0000-0000-000003DB0000}"/>
    <cellStyle name="Output 2 4 2 2" xfId="56045" xr:uid="{00000000-0005-0000-0000-000004DB0000}"/>
    <cellStyle name="Output 2 4 3" xfId="56046" xr:uid="{00000000-0005-0000-0000-000005DB0000}"/>
    <cellStyle name="Output 2 4 4" xfId="56047" xr:uid="{00000000-0005-0000-0000-000006DB0000}"/>
    <cellStyle name="Output 2 5" xfId="56048" xr:uid="{00000000-0005-0000-0000-000007DB0000}"/>
    <cellStyle name="Output 2 5 2" xfId="56049" xr:uid="{00000000-0005-0000-0000-000008DB0000}"/>
    <cellStyle name="Output 2 5 3" xfId="56050" xr:uid="{00000000-0005-0000-0000-000009DB0000}"/>
    <cellStyle name="Output 2 6" xfId="56051" xr:uid="{00000000-0005-0000-0000-00000ADB0000}"/>
    <cellStyle name="Output 2 6 2" xfId="56052" xr:uid="{00000000-0005-0000-0000-00000BDB0000}"/>
    <cellStyle name="Output 2 7" xfId="56053" xr:uid="{00000000-0005-0000-0000-00000CDB0000}"/>
    <cellStyle name="Output 2 7 2" xfId="56054" xr:uid="{00000000-0005-0000-0000-00000DDB0000}"/>
    <cellStyle name="Output 2 8" xfId="56055" xr:uid="{00000000-0005-0000-0000-00000EDB0000}"/>
    <cellStyle name="Output 2 9" xfId="56056" xr:uid="{00000000-0005-0000-0000-00000FDB0000}"/>
    <cellStyle name="Output 2_10-1 BS" xfId="56057" xr:uid="{00000000-0005-0000-0000-000010DB0000}"/>
    <cellStyle name="Output 20" xfId="56058" xr:uid="{00000000-0005-0000-0000-000011DB0000}"/>
    <cellStyle name="Output 20 2" xfId="56059" xr:uid="{00000000-0005-0000-0000-000012DB0000}"/>
    <cellStyle name="Output 20 2 2" xfId="56060" xr:uid="{00000000-0005-0000-0000-000013DB0000}"/>
    <cellStyle name="Output 20 2 2 2" xfId="56061" xr:uid="{00000000-0005-0000-0000-000014DB0000}"/>
    <cellStyle name="Output 20 2 3" xfId="56062" xr:uid="{00000000-0005-0000-0000-000015DB0000}"/>
    <cellStyle name="Output 20 3" xfId="56063" xr:uid="{00000000-0005-0000-0000-000016DB0000}"/>
    <cellStyle name="Output 20 3 2" xfId="56064" xr:uid="{00000000-0005-0000-0000-000017DB0000}"/>
    <cellStyle name="Output 20 3 2 2" xfId="56065" xr:uid="{00000000-0005-0000-0000-000018DB0000}"/>
    <cellStyle name="Output 20 3 3" xfId="56066" xr:uid="{00000000-0005-0000-0000-000019DB0000}"/>
    <cellStyle name="Output 20 4" xfId="56067" xr:uid="{00000000-0005-0000-0000-00001ADB0000}"/>
    <cellStyle name="Output 20 4 2" xfId="56068" xr:uid="{00000000-0005-0000-0000-00001BDB0000}"/>
    <cellStyle name="Output 20 5" xfId="56069" xr:uid="{00000000-0005-0000-0000-00001CDB0000}"/>
    <cellStyle name="Output 20_Results 3rd" xfId="56070" xr:uid="{00000000-0005-0000-0000-00001DDB0000}"/>
    <cellStyle name="Output 21" xfId="56071" xr:uid="{00000000-0005-0000-0000-00001EDB0000}"/>
    <cellStyle name="Output 21 2" xfId="56072" xr:uid="{00000000-0005-0000-0000-00001FDB0000}"/>
    <cellStyle name="Output 21 2 2" xfId="56073" xr:uid="{00000000-0005-0000-0000-000020DB0000}"/>
    <cellStyle name="Output 21 2 2 2" xfId="56074" xr:uid="{00000000-0005-0000-0000-000021DB0000}"/>
    <cellStyle name="Output 21 2 3" xfId="56075" xr:uid="{00000000-0005-0000-0000-000022DB0000}"/>
    <cellStyle name="Output 21 3" xfId="56076" xr:uid="{00000000-0005-0000-0000-000023DB0000}"/>
    <cellStyle name="Output 21 3 2" xfId="56077" xr:uid="{00000000-0005-0000-0000-000024DB0000}"/>
    <cellStyle name="Output 21 3 2 2" xfId="56078" xr:uid="{00000000-0005-0000-0000-000025DB0000}"/>
    <cellStyle name="Output 21 3 3" xfId="56079" xr:uid="{00000000-0005-0000-0000-000026DB0000}"/>
    <cellStyle name="Output 21 4" xfId="56080" xr:uid="{00000000-0005-0000-0000-000027DB0000}"/>
    <cellStyle name="Output 21 4 2" xfId="56081" xr:uid="{00000000-0005-0000-0000-000028DB0000}"/>
    <cellStyle name="Output 21 5" xfId="56082" xr:uid="{00000000-0005-0000-0000-000029DB0000}"/>
    <cellStyle name="Output 21_Results 3rd" xfId="56083" xr:uid="{00000000-0005-0000-0000-00002ADB0000}"/>
    <cellStyle name="Output 22" xfId="56084" xr:uid="{00000000-0005-0000-0000-00002BDB0000}"/>
    <cellStyle name="Output 22 2" xfId="56085" xr:uid="{00000000-0005-0000-0000-00002CDB0000}"/>
    <cellStyle name="Output 22 2 2" xfId="56086" xr:uid="{00000000-0005-0000-0000-00002DDB0000}"/>
    <cellStyle name="Output 22 2 2 2" xfId="56087" xr:uid="{00000000-0005-0000-0000-00002EDB0000}"/>
    <cellStyle name="Output 22 2 3" xfId="56088" xr:uid="{00000000-0005-0000-0000-00002FDB0000}"/>
    <cellStyle name="Output 22 3" xfId="56089" xr:uid="{00000000-0005-0000-0000-000030DB0000}"/>
    <cellStyle name="Output 22 3 2" xfId="56090" xr:uid="{00000000-0005-0000-0000-000031DB0000}"/>
    <cellStyle name="Output 22 3 2 2" xfId="56091" xr:uid="{00000000-0005-0000-0000-000032DB0000}"/>
    <cellStyle name="Output 22 3 3" xfId="56092" xr:uid="{00000000-0005-0000-0000-000033DB0000}"/>
    <cellStyle name="Output 22 4" xfId="56093" xr:uid="{00000000-0005-0000-0000-000034DB0000}"/>
    <cellStyle name="Output 22 4 2" xfId="56094" xr:uid="{00000000-0005-0000-0000-000035DB0000}"/>
    <cellStyle name="Output 22 5" xfId="56095" xr:uid="{00000000-0005-0000-0000-000036DB0000}"/>
    <cellStyle name="Output 22_Results 3rd" xfId="56096" xr:uid="{00000000-0005-0000-0000-000037DB0000}"/>
    <cellStyle name="Output 23" xfId="56097" xr:uid="{00000000-0005-0000-0000-000038DB0000}"/>
    <cellStyle name="Output 23 2" xfId="56098" xr:uid="{00000000-0005-0000-0000-000039DB0000}"/>
    <cellStyle name="Output 23 2 2" xfId="56099" xr:uid="{00000000-0005-0000-0000-00003ADB0000}"/>
    <cellStyle name="Output 23 2 2 2" xfId="56100" xr:uid="{00000000-0005-0000-0000-00003BDB0000}"/>
    <cellStyle name="Output 23 2 3" xfId="56101" xr:uid="{00000000-0005-0000-0000-00003CDB0000}"/>
    <cellStyle name="Output 23 3" xfId="56102" xr:uid="{00000000-0005-0000-0000-00003DDB0000}"/>
    <cellStyle name="Output 23 3 2" xfId="56103" xr:uid="{00000000-0005-0000-0000-00003EDB0000}"/>
    <cellStyle name="Output 23 3 2 2" xfId="56104" xr:uid="{00000000-0005-0000-0000-00003FDB0000}"/>
    <cellStyle name="Output 23 3 3" xfId="56105" xr:uid="{00000000-0005-0000-0000-000040DB0000}"/>
    <cellStyle name="Output 23 4" xfId="56106" xr:uid="{00000000-0005-0000-0000-000041DB0000}"/>
    <cellStyle name="Output 23 4 2" xfId="56107" xr:uid="{00000000-0005-0000-0000-000042DB0000}"/>
    <cellStyle name="Output 23 4 2 2" xfId="56108" xr:uid="{00000000-0005-0000-0000-000043DB0000}"/>
    <cellStyle name="Output 23 4 3" xfId="56109" xr:uid="{00000000-0005-0000-0000-000044DB0000}"/>
    <cellStyle name="Output 23 5" xfId="56110" xr:uid="{00000000-0005-0000-0000-000045DB0000}"/>
    <cellStyle name="Output 23 5 2" xfId="56111" xr:uid="{00000000-0005-0000-0000-000046DB0000}"/>
    <cellStyle name="Output 23 6" xfId="56112" xr:uid="{00000000-0005-0000-0000-000047DB0000}"/>
    <cellStyle name="Output 23_Results 3rd" xfId="56113" xr:uid="{00000000-0005-0000-0000-000048DB0000}"/>
    <cellStyle name="Output 24" xfId="56114" xr:uid="{00000000-0005-0000-0000-000049DB0000}"/>
    <cellStyle name="Output 24 2" xfId="56115" xr:uid="{00000000-0005-0000-0000-00004ADB0000}"/>
    <cellStyle name="Output 24 2 2" xfId="56116" xr:uid="{00000000-0005-0000-0000-00004BDB0000}"/>
    <cellStyle name="Output 24 2 2 2" xfId="56117" xr:uid="{00000000-0005-0000-0000-00004CDB0000}"/>
    <cellStyle name="Output 24 2 2 2 2" xfId="56118" xr:uid="{00000000-0005-0000-0000-00004DDB0000}"/>
    <cellStyle name="Output 24 2 3" xfId="56119" xr:uid="{00000000-0005-0000-0000-00004EDB0000}"/>
    <cellStyle name="Output 24 2 3 2" xfId="56120" xr:uid="{00000000-0005-0000-0000-00004FDB0000}"/>
    <cellStyle name="Output 24 2 4" xfId="56121" xr:uid="{00000000-0005-0000-0000-000050DB0000}"/>
    <cellStyle name="Output 24 2 5" xfId="56122" xr:uid="{00000000-0005-0000-0000-000051DB0000}"/>
    <cellStyle name="Output 24 2 6" xfId="56123" xr:uid="{00000000-0005-0000-0000-000052DB0000}"/>
    <cellStyle name="Output 24 2 7" xfId="56124" xr:uid="{00000000-0005-0000-0000-000053DB0000}"/>
    <cellStyle name="Output 24 2 8" xfId="56125" xr:uid="{00000000-0005-0000-0000-000054DB0000}"/>
    <cellStyle name="Output 24 3" xfId="56126" xr:uid="{00000000-0005-0000-0000-000055DB0000}"/>
    <cellStyle name="Output 24 3 2" xfId="56127" xr:uid="{00000000-0005-0000-0000-000056DB0000}"/>
    <cellStyle name="Output 24 3 2 2" xfId="56128" xr:uid="{00000000-0005-0000-0000-000057DB0000}"/>
    <cellStyle name="Output 24 3 3" xfId="56129" xr:uid="{00000000-0005-0000-0000-000058DB0000}"/>
    <cellStyle name="Output 24 3 4" xfId="56130" xr:uid="{00000000-0005-0000-0000-000059DB0000}"/>
    <cellStyle name="Output 24 4" xfId="56131" xr:uid="{00000000-0005-0000-0000-00005ADB0000}"/>
    <cellStyle name="Output 24 4 2" xfId="56132" xr:uid="{00000000-0005-0000-0000-00005BDB0000}"/>
    <cellStyle name="Output 24 5" xfId="56133" xr:uid="{00000000-0005-0000-0000-00005CDB0000}"/>
    <cellStyle name="Output 24 5 2" xfId="56134" xr:uid="{00000000-0005-0000-0000-00005DDB0000}"/>
    <cellStyle name="Output 24 6" xfId="56135" xr:uid="{00000000-0005-0000-0000-00005EDB0000}"/>
    <cellStyle name="Output 24 7" xfId="56136" xr:uid="{00000000-0005-0000-0000-00005FDB0000}"/>
    <cellStyle name="Output 24 8" xfId="56137" xr:uid="{00000000-0005-0000-0000-000060DB0000}"/>
    <cellStyle name="Output 24_Basis Detail" xfId="56138" xr:uid="{00000000-0005-0000-0000-000061DB0000}"/>
    <cellStyle name="Output 25" xfId="56139" xr:uid="{00000000-0005-0000-0000-000062DB0000}"/>
    <cellStyle name="Output 25 2" xfId="56140" xr:uid="{00000000-0005-0000-0000-000063DB0000}"/>
    <cellStyle name="Output 25 2 2" xfId="56141" xr:uid="{00000000-0005-0000-0000-000064DB0000}"/>
    <cellStyle name="Output 25 2 2 2" xfId="56142" xr:uid="{00000000-0005-0000-0000-000065DB0000}"/>
    <cellStyle name="Output 25 2 3" xfId="56143" xr:uid="{00000000-0005-0000-0000-000066DB0000}"/>
    <cellStyle name="Output 25 2 4" xfId="56144" xr:uid="{00000000-0005-0000-0000-000067DB0000}"/>
    <cellStyle name="Output 25 2 5" xfId="56145" xr:uid="{00000000-0005-0000-0000-000068DB0000}"/>
    <cellStyle name="Output 25 3" xfId="56146" xr:uid="{00000000-0005-0000-0000-000069DB0000}"/>
    <cellStyle name="Output 25 3 2" xfId="56147" xr:uid="{00000000-0005-0000-0000-00006ADB0000}"/>
    <cellStyle name="Output 25 3 2 2" xfId="56148" xr:uid="{00000000-0005-0000-0000-00006BDB0000}"/>
    <cellStyle name="Output 25 3 3" xfId="56149" xr:uid="{00000000-0005-0000-0000-00006CDB0000}"/>
    <cellStyle name="Output 25 3 4" xfId="56150" xr:uid="{00000000-0005-0000-0000-00006DDB0000}"/>
    <cellStyle name="Output 25 4" xfId="56151" xr:uid="{00000000-0005-0000-0000-00006EDB0000}"/>
    <cellStyle name="Output 25 4 2" xfId="56152" xr:uid="{00000000-0005-0000-0000-00006FDB0000}"/>
    <cellStyle name="Output 25 5" xfId="56153" xr:uid="{00000000-0005-0000-0000-000070DB0000}"/>
    <cellStyle name="Output 25 6" xfId="56154" xr:uid="{00000000-0005-0000-0000-000071DB0000}"/>
    <cellStyle name="Output 25 7" xfId="56155" xr:uid="{00000000-0005-0000-0000-000072DB0000}"/>
    <cellStyle name="Output 26" xfId="56156" xr:uid="{00000000-0005-0000-0000-000073DB0000}"/>
    <cellStyle name="Output 26 2" xfId="56157" xr:uid="{00000000-0005-0000-0000-000074DB0000}"/>
    <cellStyle name="Output 26 2 2" xfId="56158" xr:uid="{00000000-0005-0000-0000-000075DB0000}"/>
    <cellStyle name="Output 26 2 2 2" xfId="56159" xr:uid="{00000000-0005-0000-0000-000076DB0000}"/>
    <cellStyle name="Output 26 2 3" xfId="56160" xr:uid="{00000000-0005-0000-0000-000077DB0000}"/>
    <cellStyle name="Output 26 3" xfId="56161" xr:uid="{00000000-0005-0000-0000-000078DB0000}"/>
    <cellStyle name="Output 26 3 2" xfId="56162" xr:uid="{00000000-0005-0000-0000-000079DB0000}"/>
    <cellStyle name="Output 26 4" xfId="56163" xr:uid="{00000000-0005-0000-0000-00007ADB0000}"/>
    <cellStyle name="Output 26 5" xfId="56164" xr:uid="{00000000-0005-0000-0000-00007BDB0000}"/>
    <cellStyle name="Output 26 6" xfId="56165" xr:uid="{00000000-0005-0000-0000-00007CDB0000}"/>
    <cellStyle name="Output 26 7" xfId="56166" xr:uid="{00000000-0005-0000-0000-00007DDB0000}"/>
    <cellStyle name="Output 27" xfId="56167" xr:uid="{00000000-0005-0000-0000-00007EDB0000}"/>
    <cellStyle name="Output 27 2" xfId="56168" xr:uid="{00000000-0005-0000-0000-00007FDB0000}"/>
    <cellStyle name="Output 27 2 2" xfId="56169" xr:uid="{00000000-0005-0000-0000-000080DB0000}"/>
    <cellStyle name="Output 27 2 2 2" xfId="56170" xr:uid="{00000000-0005-0000-0000-000081DB0000}"/>
    <cellStyle name="Output 27 3" xfId="56171" xr:uid="{00000000-0005-0000-0000-000082DB0000}"/>
    <cellStyle name="Output 27 3 2" xfId="56172" xr:uid="{00000000-0005-0000-0000-000083DB0000}"/>
    <cellStyle name="Output 27 4" xfId="56173" xr:uid="{00000000-0005-0000-0000-000084DB0000}"/>
    <cellStyle name="Output 27 5" xfId="56174" xr:uid="{00000000-0005-0000-0000-000085DB0000}"/>
    <cellStyle name="Output 27 6" xfId="56175" xr:uid="{00000000-0005-0000-0000-000086DB0000}"/>
    <cellStyle name="Output 28" xfId="56176" xr:uid="{00000000-0005-0000-0000-000087DB0000}"/>
    <cellStyle name="Output 28 2" xfId="56177" xr:uid="{00000000-0005-0000-0000-000088DB0000}"/>
    <cellStyle name="Output 28 2 2" xfId="56178" xr:uid="{00000000-0005-0000-0000-000089DB0000}"/>
    <cellStyle name="Output 29" xfId="56179" xr:uid="{00000000-0005-0000-0000-00008ADB0000}"/>
    <cellStyle name="Output 29 2" xfId="56180" xr:uid="{00000000-0005-0000-0000-00008BDB0000}"/>
    <cellStyle name="Output 29 2 2" xfId="56181" xr:uid="{00000000-0005-0000-0000-00008CDB0000}"/>
    <cellStyle name="Output 3" xfId="56182" xr:uid="{00000000-0005-0000-0000-00008DDB0000}"/>
    <cellStyle name="Output 3 2" xfId="56183" xr:uid="{00000000-0005-0000-0000-00008EDB0000}"/>
    <cellStyle name="Output 3 2 2" xfId="56184" xr:uid="{00000000-0005-0000-0000-00008FDB0000}"/>
    <cellStyle name="Output 3 2 2 2" xfId="56185" xr:uid="{00000000-0005-0000-0000-000090DB0000}"/>
    <cellStyle name="Output 3 2 2 2 2" xfId="56186" xr:uid="{00000000-0005-0000-0000-000091DB0000}"/>
    <cellStyle name="Output 3 2 3" xfId="56187" xr:uid="{00000000-0005-0000-0000-000092DB0000}"/>
    <cellStyle name="Output 3 2 3 2" xfId="56188" xr:uid="{00000000-0005-0000-0000-000093DB0000}"/>
    <cellStyle name="Output 3 2 3 2 2" xfId="56189" xr:uid="{00000000-0005-0000-0000-000094DB0000}"/>
    <cellStyle name="Output 3 2 4" xfId="56190" xr:uid="{00000000-0005-0000-0000-000095DB0000}"/>
    <cellStyle name="Output 3 2 4 2" xfId="56191" xr:uid="{00000000-0005-0000-0000-000096DB0000}"/>
    <cellStyle name="Output 3 2 5" xfId="56192" xr:uid="{00000000-0005-0000-0000-000097DB0000}"/>
    <cellStyle name="Output 3 2 6" xfId="56193" xr:uid="{00000000-0005-0000-0000-000098DB0000}"/>
    <cellStyle name="Output 3 2 7" xfId="56194" xr:uid="{00000000-0005-0000-0000-000099DB0000}"/>
    <cellStyle name="Output 3 3" xfId="56195" xr:uid="{00000000-0005-0000-0000-00009ADB0000}"/>
    <cellStyle name="Output 3 3 2" xfId="56196" xr:uid="{00000000-0005-0000-0000-00009BDB0000}"/>
    <cellStyle name="Output 3 3 2 2" xfId="56197" xr:uid="{00000000-0005-0000-0000-00009CDB0000}"/>
    <cellStyle name="Output 3 3 3" xfId="56198" xr:uid="{00000000-0005-0000-0000-00009DDB0000}"/>
    <cellStyle name="Output 3 4" xfId="56199" xr:uid="{00000000-0005-0000-0000-00009EDB0000}"/>
    <cellStyle name="Output 3 4 2" xfId="56200" xr:uid="{00000000-0005-0000-0000-00009FDB0000}"/>
    <cellStyle name="Output 3 5" xfId="56201" xr:uid="{00000000-0005-0000-0000-0000A0DB0000}"/>
    <cellStyle name="Output 3_Results 3rd" xfId="56202" xr:uid="{00000000-0005-0000-0000-0000A1DB0000}"/>
    <cellStyle name="Output 30" xfId="56203" xr:uid="{00000000-0005-0000-0000-0000A2DB0000}"/>
    <cellStyle name="Output 30 2" xfId="56204" xr:uid="{00000000-0005-0000-0000-0000A3DB0000}"/>
    <cellStyle name="Output 30 2 2" xfId="56205" xr:uid="{00000000-0005-0000-0000-0000A4DB0000}"/>
    <cellStyle name="Output 31" xfId="56206" xr:uid="{00000000-0005-0000-0000-0000A5DB0000}"/>
    <cellStyle name="Output 31 2" xfId="56207" xr:uid="{00000000-0005-0000-0000-0000A6DB0000}"/>
    <cellStyle name="Output 31 2 2" xfId="56208" xr:uid="{00000000-0005-0000-0000-0000A7DB0000}"/>
    <cellStyle name="Output 32" xfId="56209" xr:uid="{00000000-0005-0000-0000-0000A8DB0000}"/>
    <cellStyle name="Output 32 2" xfId="56210" xr:uid="{00000000-0005-0000-0000-0000A9DB0000}"/>
    <cellStyle name="Output 32 2 2" xfId="56211" xr:uid="{00000000-0005-0000-0000-0000AADB0000}"/>
    <cellStyle name="Output 33" xfId="56212" xr:uid="{00000000-0005-0000-0000-0000ABDB0000}"/>
    <cellStyle name="Output 33 2" xfId="56213" xr:uid="{00000000-0005-0000-0000-0000ACDB0000}"/>
    <cellStyle name="Output 33 2 2" xfId="56214" xr:uid="{00000000-0005-0000-0000-0000ADDB0000}"/>
    <cellStyle name="Output 34" xfId="56215" xr:uid="{00000000-0005-0000-0000-0000AEDB0000}"/>
    <cellStyle name="Output 34 2" xfId="56216" xr:uid="{00000000-0005-0000-0000-0000AFDB0000}"/>
    <cellStyle name="Output 34 2 2" xfId="56217" xr:uid="{00000000-0005-0000-0000-0000B0DB0000}"/>
    <cellStyle name="Output 35" xfId="56218" xr:uid="{00000000-0005-0000-0000-0000B1DB0000}"/>
    <cellStyle name="Output 35 2" xfId="56219" xr:uid="{00000000-0005-0000-0000-0000B2DB0000}"/>
    <cellStyle name="Output 35 2 2" xfId="56220" xr:uid="{00000000-0005-0000-0000-0000B3DB0000}"/>
    <cellStyle name="Output 36" xfId="56221" xr:uid="{00000000-0005-0000-0000-0000B4DB0000}"/>
    <cellStyle name="Output 36 2" xfId="56222" xr:uid="{00000000-0005-0000-0000-0000B5DB0000}"/>
    <cellStyle name="Output 36 2 2" xfId="56223" xr:uid="{00000000-0005-0000-0000-0000B6DB0000}"/>
    <cellStyle name="Output 37" xfId="56224" xr:uid="{00000000-0005-0000-0000-0000B7DB0000}"/>
    <cellStyle name="Output 37 2" xfId="56225" xr:uid="{00000000-0005-0000-0000-0000B8DB0000}"/>
    <cellStyle name="Output 37 2 2" xfId="56226" xr:uid="{00000000-0005-0000-0000-0000B9DB0000}"/>
    <cellStyle name="Output 38" xfId="56227" xr:uid="{00000000-0005-0000-0000-0000BADB0000}"/>
    <cellStyle name="Output 38 2" xfId="56228" xr:uid="{00000000-0005-0000-0000-0000BBDB0000}"/>
    <cellStyle name="Output 38 2 2" xfId="56229" xr:uid="{00000000-0005-0000-0000-0000BCDB0000}"/>
    <cellStyle name="Output 39" xfId="56230" xr:uid="{00000000-0005-0000-0000-0000BDDB0000}"/>
    <cellStyle name="Output 39 2" xfId="56231" xr:uid="{00000000-0005-0000-0000-0000BEDB0000}"/>
    <cellStyle name="Output 39 2 2" xfId="56232" xr:uid="{00000000-0005-0000-0000-0000BFDB0000}"/>
    <cellStyle name="Output 4" xfId="56233" xr:uid="{00000000-0005-0000-0000-0000C0DB0000}"/>
    <cellStyle name="Output 4 2" xfId="56234" xr:uid="{00000000-0005-0000-0000-0000C1DB0000}"/>
    <cellStyle name="Output 4 2 2" xfId="56235" xr:uid="{00000000-0005-0000-0000-0000C2DB0000}"/>
    <cellStyle name="Output 4 2 2 2" xfId="56236" xr:uid="{00000000-0005-0000-0000-0000C3DB0000}"/>
    <cellStyle name="Output 4 2 2 2 2" xfId="56237" xr:uid="{00000000-0005-0000-0000-0000C4DB0000}"/>
    <cellStyle name="Output 4 2 2 3" xfId="56238" xr:uid="{00000000-0005-0000-0000-0000C5DB0000}"/>
    <cellStyle name="Output 4 2 3" xfId="56239" xr:uid="{00000000-0005-0000-0000-0000C6DB0000}"/>
    <cellStyle name="Output 4 2 3 2" xfId="56240" xr:uid="{00000000-0005-0000-0000-0000C7DB0000}"/>
    <cellStyle name="Output 4 2 3 2 2" xfId="56241" xr:uid="{00000000-0005-0000-0000-0000C8DB0000}"/>
    <cellStyle name="Output 4 2 4" xfId="56242" xr:uid="{00000000-0005-0000-0000-0000C9DB0000}"/>
    <cellStyle name="Output 4 2 4 2" xfId="56243" xr:uid="{00000000-0005-0000-0000-0000CADB0000}"/>
    <cellStyle name="Output 4 2 5" xfId="56244" xr:uid="{00000000-0005-0000-0000-0000CBDB0000}"/>
    <cellStyle name="Output 4 2 6" xfId="56245" xr:uid="{00000000-0005-0000-0000-0000CCDB0000}"/>
    <cellStyle name="Output 4 2 7" xfId="56246" xr:uid="{00000000-0005-0000-0000-0000CDDB0000}"/>
    <cellStyle name="Output 4 2 8" xfId="56247" xr:uid="{00000000-0005-0000-0000-0000CEDB0000}"/>
    <cellStyle name="Output 4 3" xfId="56248" xr:uid="{00000000-0005-0000-0000-0000CFDB0000}"/>
    <cellStyle name="Output 4 3 2" xfId="56249" xr:uid="{00000000-0005-0000-0000-0000D0DB0000}"/>
    <cellStyle name="Output 4 3 2 2" xfId="56250" xr:uid="{00000000-0005-0000-0000-0000D1DB0000}"/>
    <cellStyle name="Output 4 3 3" xfId="56251" xr:uid="{00000000-0005-0000-0000-0000D2DB0000}"/>
    <cellStyle name="Output 4 4" xfId="56252" xr:uid="{00000000-0005-0000-0000-0000D3DB0000}"/>
    <cellStyle name="Output 4 4 2" xfId="56253" xr:uid="{00000000-0005-0000-0000-0000D4DB0000}"/>
    <cellStyle name="Output 4 5" xfId="56254" xr:uid="{00000000-0005-0000-0000-0000D5DB0000}"/>
    <cellStyle name="Output 4_Results 3rd" xfId="56255" xr:uid="{00000000-0005-0000-0000-0000D6DB0000}"/>
    <cellStyle name="Output 40" xfId="56256" xr:uid="{00000000-0005-0000-0000-0000D7DB0000}"/>
    <cellStyle name="Output 40 2" xfId="56257" xr:uid="{00000000-0005-0000-0000-0000D8DB0000}"/>
    <cellStyle name="Output 40 2 2" xfId="56258" xr:uid="{00000000-0005-0000-0000-0000D9DB0000}"/>
    <cellStyle name="Output 41" xfId="56259" xr:uid="{00000000-0005-0000-0000-0000DADB0000}"/>
    <cellStyle name="Output 41 2" xfId="56260" xr:uid="{00000000-0005-0000-0000-0000DBDB0000}"/>
    <cellStyle name="Output 41 2 2" xfId="56261" xr:uid="{00000000-0005-0000-0000-0000DCDB0000}"/>
    <cellStyle name="Output 42" xfId="56262" xr:uid="{00000000-0005-0000-0000-0000DDDB0000}"/>
    <cellStyle name="Output 42 2" xfId="56263" xr:uid="{00000000-0005-0000-0000-0000DEDB0000}"/>
    <cellStyle name="Output 42 2 2" xfId="56264" xr:uid="{00000000-0005-0000-0000-0000DFDB0000}"/>
    <cellStyle name="Output 43" xfId="56265" xr:uid="{00000000-0005-0000-0000-0000E0DB0000}"/>
    <cellStyle name="Output 43 2" xfId="56266" xr:uid="{00000000-0005-0000-0000-0000E1DB0000}"/>
    <cellStyle name="Output 43 2 2" xfId="56267" xr:uid="{00000000-0005-0000-0000-0000E2DB0000}"/>
    <cellStyle name="Output 44" xfId="56268" xr:uid="{00000000-0005-0000-0000-0000E3DB0000}"/>
    <cellStyle name="Output 44 2" xfId="56269" xr:uid="{00000000-0005-0000-0000-0000E4DB0000}"/>
    <cellStyle name="Output 44 2 2" xfId="56270" xr:uid="{00000000-0005-0000-0000-0000E5DB0000}"/>
    <cellStyle name="Output 45" xfId="56271" xr:uid="{00000000-0005-0000-0000-0000E6DB0000}"/>
    <cellStyle name="Output 45 2" xfId="56272" xr:uid="{00000000-0005-0000-0000-0000E7DB0000}"/>
    <cellStyle name="Output 45 2 2" xfId="56273" xr:uid="{00000000-0005-0000-0000-0000E8DB0000}"/>
    <cellStyle name="Output 46" xfId="56274" xr:uid="{00000000-0005-0000-0000-0000E9DB0000}"/>
    <cellStyle name="Output 46 2" xfId="56275" xr:uid="{00000000-0005-0000-0000-0000EADB0000}"/>
    <cellStyle name="Output 46 2 2" xfId="56276" xr:uid="{00000000-0005-0000-0000-0000EBDB0000}"/>
    <cellStyle name="Output 47" xfId="56277" xr:uid="{00000000-0005-0000-0000-0000ECDB0000}"/>
    <cellStyle name="Output 47 2" xfId="56278" xr:uid="{00000000-0005-0000-0000-0000EDDB0000}"/>
    <cellStyle name="Output 47 2 2" xfId="56279" xr:uid="{00000000-0005-0000-0000-0000EEDB0000}"/>
    <cellStyle name="Output 48" xfId="56280" xr:uid="{00000000-0005-0000-0000-0000EFDB0000}"/>
    <cellStyle name="Output 48 2" xfId="56281" xr:uid="{00000000-0005-0000-0000-0000F0DB0000}"/>
    <cellStyle name="Output 48 2 2" xfId="56282" xr:uid="{00000000-0005-0000-0000-0000F1DB0000}"/>
    <cellStyle name="Output 49" xfId="56283" xr:uid="{00000000-0005-0000-0000-0000F2DB0000}"/>
    <cellStyle name="Output 49 2" xfId="56284" xr:uid="{00000000-0005-0000-0000-0000F3DB0000}"/>
    <cellStyle name="Output 49 2 2" xfId="56285" xr:uid="{00000000-0005-0000-0000-0000F4DB0000}"/>
    <cellStyle name="Output 5" xfId="56286" xr:uid="{00000000-0005-0000-0000-0000F5DB0000}"/>
    <cellStyle name="Output 5 2" xfId="56287" xr:uid="{00000000-0005-0000-0000-0000F6DB0000}"/>
    <cellStyle name="Output 5 2 2" xfId="56288" xr:uid="{00000000-0005-0000-0000-0000F7DB0000}"/>
    <cellStyle name="Output 5 2 2 2" xfId="56289" xr:uid="{00000000-0005-0000-0000-0000F8DB0000}"/>
    <cellStyle name="Output 5 2 2 2 2" xfId="56290" xr:uid="{00000000-0005-0000-0000-0000F9DB0000}"/>
    <cellStyle name="Output 5 2 3" xfId="56291" xr:uid="{00000000-0005-0000-0000-0000FADB0000}"/>
    <cellStyle name="Output 5 2 3 2" xfId="56292" xr:uid="{00000000-0005-0000-0000-0000FBDB0000}"/>
    <cellStyle name="Output 5 2 3 2 2" xfId="56293" xr:uid="{00000000-0005-0000-0000-0000FCDB0000}"/>
    <cellStyle name="Output 5 2 4" xfId="56294" xr:uid="{00000000-0005-0000-0000-0000FDDB0000}"/>
    <cellStyle name="Output 5 2 4 2" xfId="56295" xr:uid="{00000000-0005-0000-0000-0000FEDB0000}"/>
    <cellStyle name="Output 5 2 5" xfId="56296" xr:uid="{00000000-0005-0000-0000-0000FFDB0000}"/>
    <cellStyle name="Output 5 2 6" xfId="56297" xr:uid="{00000000-0005-0000-0000-000000DC0000}"/>
    <cellStyle name="Output 5 3" xfId="56298" xr:uid="{00000000-0005-0000-0000-000001DC0000}"/>
    <cellStyle name="Output 5 3 2" xfId="56299" xr:uid="{00000000-0005-0000-0000-000002DC0000}"/>
    <cellStyle name="Output 5 3 2 2" xfId="56300" xr:uid="{00000000-0005-0000-0000-000003DC0000}"/>
    <cellStyle name="Output 5 3 3" xfId="56301" xr:uid="{00000000-0005-0000-0000-000004DC0000}"/>
    <cellStyle name="Output 5 4" xfId="56302" xr:uid="{00000000-0005-0000-0000-000005DC0000}"/>
    <cellStyle name="Output 5 4 2" xfId="56303" xr:uid="{00000000-0005-0000-0000-000006DC0000}"/>
    <cellStyle name="Output 5 5" xfId="56304" xr:uid="{00000000-0005-0000-0000-000007DC0000}"/>
    <cellStyle name="Output 5_Results 3rd" xfId="56305" xr:uid="{00000000-0005-0000-0000-000008DC0000}"/>
    <cellStyle name="Output 50" xfId="56306" xr:uid="{00000000-0005-0000-0000-000009DC0000}"/>
    <cellStyle name="Output 50 2" xfId="56307" xr:uid="{00000000-0005-0000-0000-00000ADC0000}"/>
    <cellStyle name="Output 50 2 2" xfId="56308" xr:uid="{00000000-0005-0000-0000-00000BDC0000}"/>
    <cellStyle name="Output 51" xfId="56309" xr:uid="{00000000-0005-0000-0000-00000CDC0000}"/>
    <cellStyle name="Output 51 2" xfId="56310" xr:uid="{00000000-0005-0000-0000-00000DDC0000}"/>
    <cellStyle name="Output 51 2 2" xfId="56311" xr:uid="{00000000-0005-0000-0000-00000EDC0000}"/>
    <cellStyle name="Output 52" xfId="56312" xr:uid="{00000000-0005-0000-0000-00000FDC0000}"/>
    <cellStyle name="Output 52 2" xfId="56313" xr:uid="{00000000-0005-0000-0000-000010DC0000}"/>
    <cellStyle name="Output 52 2 2" xfId="56314" xr:uid="{00000000-0005-0000-0000-000011DC0000}"/>
    <cellStyle name="Output 53" xfId="56315" xr:uid="{00000000-0005-0000-0000-000012DC0000}"/>
    <cellStyle name="Output 53 2" xfId="56316" xr:uid="{00000000-0005-0000-0000-000013DC0000}"/>
    <cellStyle name="Output 53 2 2" xfId="56317" xr:uid="{00000000-0005-0000-0000-000014DC0000}"/>
    <cellStyle name="Output 54" xfId="56318" xr:uid="{00000000-0005-0000-0000-000015DC0000}"/>
    <cellStyle name="Output 54 2" xfId="56319" xr:uid="{00000000-0005-0000-0000-000016DC0000}"/>
    <cellStyle name="Output 54 2 2" xfId="56320" xr:uid="{00000000-0005-0000-0000-000017DC0000}"/>
    <cellStyle name="Output 55" xfId="56321" xr:uid="{00000000-0005-0000-0000-000018DC0000}"/>
    <cellStyle name="Output 55 2" xfId="56322" xr:uid="{00000000-0005-0000-0000-000019DC0000}"/>
    <cellStyle name="Output 55 2 2" xfId="56323" xr:uid="{00000000-0005-0000-0000-00001ADC0000}"/>
    <cellStyle name="Output 56" xfId="56324" xr:uid="{00000000-0005-0000-0000-00001BDC0000}"/>
    <cellStyle name="Output 56 2" xfId="56325" xr:uid="{00000000-0005-0000-0000-00001CDC0000}"/>
    <cellStyle name="Output 56 2 2" xfId="56326" xr:uid="{00000000-0005-0000-0000-00001DDC0000}"/>
    <cellStyle name="Output 57" xfId="56327" xr:uid="{00000000-0005-0000-0000-00001EDC0000}"/>
    <cellStyle name="Output 57 2" xfId="56328" xr:uid="{00000000-0005-0000-0000-00001FDC0000}"/>
    <cellStyle name="Output 57 2 2" xfId="56329" xr:uid="{00000000-0005-0000-0000-000020DC0000}"/>
    <cellStyle name="Output 58" xfId="56330" xr:uid="{00000000-0005-0000-0000-000021DC0000}"/>
    <cellStyle name="Output 58 2" xfId="56331" xr:uid="{00000000-0005-0000-0000-000022DC0000}"/>
    <cellStyle name="Output 58 2 2" xfId="56332" xr:uid="{00000000-0005-0000-0000-000023DC0000}"/>
    <cellStyle name="Output 59" xfId="56333" xr:uid="{00000000-0005-0000-0000-000024DC0000}"/>
    <cellStyle name="Output 59 2" xfId="56334" xr:uid="{00000000-0005-0000-0000-000025DC0000}"/>
    <cellStyle name="Output 59 2 2" xfId="56335" xr:uid="{00000000-0005-0000-0000-000026DC0000}"/>
    <cellStyle name="Output 6" xfId="56336" xr:uid="{00000000-0005-0000-0000-000027DC0000}"/>
    <cellStyle name="Output 6 2" xfId="56337" xr:uid="{00000000-0005-0000-0000-000028DC0000}"/>
    <cellStyle name="Output 6 2 2" xfId="56338" xr:uid="{00000000-0005-0000-0000-000029DC0000}"/>
    <cellStyle name="Output 6 2 2 2" xfId="56339" xr:uid="{00000000-0005-0000-0000-00002ADC0000}"/>
    <cellStyle name="Output 6 2 3" xfId="56340" xr:uid="{00000000-0005-0000-0000-00002BDC0000}"/>
    <cellStyle name="Output 6 3" xfId="56341" xr:uid="{00000000-0005-0000-0000-00002CDC0000}"/>
    <cellStyle name="Output 6 3 2" xfId="56342" xr:uid="{00000000-0005-0000-0000-00002DDC0000}"/>
    <cellStyle name="Output 6 3 2 2" xfId="56343" xr:uid="{00000000-0005-0000-0000-00002EDC0000}"/>
    <cellStyle name="Output 6 3 3" xfId="56344" xr:uid="{00000000-0005-0000-0000-00002FDC0000}"/>
    <cellStyle name="Output 6 4" xfId="56345" xr:uid="{00000000-0005-0000-0000-000030DC0000}"/>
    <cellStyle name="Output 6 4 2" xfId="56346" xr:uid="{00000000-0005-0000-0000-000031DC0000}"/>
    <cellStyle name="Output 6 5" xfId="56347" xr:uid="{00000000-0005-0000-0000-000032DC0000}"/>
    <cellStyle name="Output 6_Results 3rd" xfId="56348" xr:uid="{00000000-0005-0000-0000-000033DC0000}"/>
    <cellStyle name="Output 60" xfId="56349" xr:uid="{00000000-0005-0000-0000-000034DC0000}"/>
    <cellStyle name="Output 60 2" xfId="56350" xr:uid="{00000000-0005-0000-0000-000035DC0000}"/>
    <cellStyle name="Output 60 2 2" xfId="56351" xr:uid="{00000000-0005-0000-0000-000036DC0000}"/>
    <cellStyle name="Output 60 3" xfId="56352" xr:uid="{00000000-0005-0000-0000-000037DC0000}"/>
    <cellStyle name="Output 61" xfId="56353" xr:uid="{00000000-0005-0000-0000-000038DC0000}"/>
    <cellStyle name="Output 61 2" xfId="56354" xr:uid="{00000000-0005-0000-0000-000039DC0000}"/>
    <cellStyle name="Output 62" xfId="56355" xr:uid="{00000000-0005-0000-0000-00003ADC0000}"/>
    <cellStyle name="Output 62 2" xfId="56356" xr:uid="{00000000-0005-0000-0000-00003BDC0000}"/>
    <cellStyle name="Output 63" xfId="56357" xr:uid="{00000000-0005-0000-0000-00003CDC0000}"/>
    <cellStyle name="Output 64" xfId="56358" xr:uid="{00000000-0005-0000-0000-00003DDC0000}"/>
    <cellStyle name="Output 65" xfId="56359" xr:uid="{00000000-0005-0000-0000-00003EDC0000}"/>
    <cellStyle name="Output 66" xfId="56360" xr:uid="{00000000-0005-0000-0000-00003FDC0000}"/>
    <cellStyle name="Output 67" xfId="56361" xr:uid="{00000000-0005-0000-0000-000040DC0000}"/>
    <cellStyle name="Output 68" xfId="56362" xr:uid="{00000000-0005-0000-0000-000041DC0000}"/>
    <cellStyle name="Output 69" xfId="56363" xr:uid="{00000000-0005-0000-0000-000042DC0000}"/>
    <cellStyle name="Output 7" xfId="56364" xr:uid="{00000000-0005-0000-0000-000043DC0000}"/>
    <cellStyle name="Output 7 2" xfId="56365" xr:uid="{00000000-0005-0000-0000-000044DC0000}"/>
    <cellStyle name="Output 7 2 2" xfId="56366" xr:uid="{00000000-0005-0000-0000-000045DC0000}"/>
    <cellStyle name="Output 7 2 2 2" xfId="56367" xr:uid="{00000000-0005-0000-0000-000046DC0000}"/>
    <cellStyle name="Output 7 2 3" xfId="56368" xr:uid="{00000000-0005-0000-0000-000047DC0000}"/>
    <cellStyle name="Output 7 3" xfId="56369" xr:uid="{00000000-0005-0000-0000-000048DC0000}"/>
    <cellStyle name="Output 7 3 2" xfId="56370" xr:uid="{00000000-0005-0000-0000-000049DC0000}"/>
    <cellStyle name="Output 7 3 2 2" xfId="56371" xr:uid="{00000000-0005-0000-0000-00004ADC0000}"/>
    <cellStyle name="Output 7 3 3" xfId="56372" xr:uid="{00000000-0005-0000-0000-00004BDC0000}"/>
    <cellStyle name="Output 7 4" xfId="56373" xr:uid="{00000000-0005-0000-0000-00004CDC0000}"/>
    <cellStyle name="Output 7 4 2" xfId="56374" xr:uid="{00000000-0005-0000-0000-00004DDC0000}"/>
    <cellStyle name="Output 7 5" xfId="56375" xr:uid="{00000000-0005-0000-0000-00004EDC0000}"/>
    <cellStyle name="Output 7_Results 3rd" xfId="56376" xr:uid="{00000000-0005-0000-0000-00004FDC0000}"/>
    <cellStyle name="Output 70" xfId="56377" xr:uid="{00000000-0005-0000-0000-000050DC0000}"/>
    <cellStyle name="Output 71" xfId="56378" xr:uid="{00000000-0005-0000-0000-000051DC0000}"/>
    <cellStyle name="Output 72" xfId="56379" xr:uid="{00000000-0005-0000-0000-000052DC0000}"/>
    <cellStyle name="Output 73" xfId="56380" xr:uid="{00000000-0005-0000-0000-000053DC0000}"/>
    <cellStyle name="Output 74" xfId="56381" xr:uid="{00000000-0005-0000-0000-000054DC0000}"/>
    <cellStyle name="Output 75" xfId="56382" xr:uid="{00000000-0005-0000-0000-000055DC0000}"/>
    <cellStyle name="Output 76" xfId="56383" xr:uid="{00000000-0005-0000-0000-000056DC0000}"/>
    <cellStyle name="Output 77" xfId="56384" xr:uid="{00000000-0005-0000-0000-000057DC0000}"/>
    <cellStyle name="Output 78" xfId="56385" xr:uid="{00000000-0005-0000-0000-000058DC0000}"/>
    <cellStyle name="Output 79" xfId="56386" xr:uid="{00000000-0005-0000-0000-000059DC0000}"/>
    <cellStyle name="Output 8" xfId="56387" xr:uid="{00000000-0005-0000-0000-00005ADC0000}"/>
    <cellStyle name="Output 8 2" xfId="56388" xr:uid="{00000000-0005-0000-0000-00005BDC0000}"/>
    <cellStyle name="Output 8 2 2" xfId="56389" xr:uid="{00000000-0005-0000-0000-00005CDC0000}"/>
    <cellStyle name="Output 8 2 2 2" xfId="56390" xr:uid="{00000000-0005-0000-0000-00005DDC0000}"/>
    <cellStyle name="Output 8 2 3" xfId="56391" xr:uid="{00000000-0005-0000-0000-00005EDC0000}"/>
    <cellStyle name="Output 8 3" xfId="56392" xr:uid="{00000000-0005-0000-0000-00005FDC0000}"/>
    <cellStyle name="Output 8 3 2" xfId="56393" xr:uid="{00000000-0005-0000-0000-000060DC0000}"/>
    <cellStyle name="Output 8 3 2 2" xfId="56394" xr:uid="{00000000-0005-0000-0000-000061DC0000}"/>
    <cellStyle name="Output 8 3 3" xfId="56395" xr:uid="{00000000-0005-0000-0000-000062DC0000}"/>
    <cellStyle name="Output 8 4" xfId="56396" xr:uid="{00000000-0005-0000-0000-000063DC0000}"/>
    <cellStyle name="Output 8 4 2" xfId="56397" xr:uid="{00000000-0005-0000-0000-000064DC0000}"/>
    <cellStyle name="Output 8 5" xfId="56398" xr:uid="{00000000-0005-0000-0000-000065DC0000}"/>
    <cellStyle name="Output 8_Results 3rd" xfId="56399" xr:uid="{00000000-0005-0000-0000-000066DC0000}"/>
    <cellStyle name="Output 80" xfId="56400" xr:uid="{00000000-0005-0000-0000-000067DC0000}"/>
    <cellStyle name="Output 81" xfId="56401" xr:uid="{00000000-0005-0000-0000-000068DC0000}"/>
    <cellStyle name="Output 82" xfId="56402" xr:uid="{00000000-0005-0000-0000-000069DC0000}"/>
    <cellStyle name="Output 83" xfId="56403" xr:uid="{00000000-0005-0000-0000-00006ADC0000}"/>
    <cellStyle name="Output 84" xfId="56404" xr:uid="{00000000-0005-0000-0000-00006BDC0000}"/>
    <cellStyle name="Output 85" xfId="56405" xr:uid="{00000000-0005-0000-0000-00006CDC0000}"/>
    <cellStyle name="Output 86" xfId="56406" xr:uid="{00000000-0005-0000-0000-00006DDC0000}"/>
    <cellStyle name="Output 87" xfId="56407" xr:uid="{00000000-0005-0000-0000-00006EDC0000}"/>
    <cellStyle name="Output 88" xfId="56408" xr:uid="{00000000-0005-0000-0000-00006FDC0000}"/>
    <cellStyle name="Output 89" xfId="56409" xr:uid="{00000000-0005-0000-0000-000070DC0000}"/>
    <cellStyle name="Output 9" xfId="56410" xr:uid="{00000000-0005-0000-0000-000071DC0000}"/>
    <cellStyle name="Output 9 2" xfId="56411" xr:uid="{00000000-0005-0000-0000-000072DC0000}"/>
    <cellStyle name="Output 9 2 2" xfId="56412" xr:uid="{00000000-0005-0000-0000-000073DC0000}"/>
    <cellStyle name="Output 9 2 2 2" xfId="56413" xr:uid="{00000000-0005-0000-0000-000074DC0000}"/>
    <cellStyle name="Output 9 2 3" xfId="56414" xr:uid="{00000000-0005-0000-0000-000075DC0000}"/>
    <cellStyle name="Output 9 3" xfId="56415" xr:uid="{00000000-0005-0000-0000-000076DC0000}"/>
    <cellStyle name="Output 9 3 2" xfId="56416" xr:uid="{00000000-0005-0000-0000-000077DC0000}"/>
    <cellStyle name="Output 9 3 2 2" xfId="56417" xr:uid="{00000000-0005-0000-0000-000078DC0000}"/>
    <cellStyle name="Output 9 3 3" xfId="56418" xr:uid="{00000000-0005-0000-0000-000079DC0000}"/>
    <cellStyle name="Output 9 4" xfId="56419" xr:uid="{00000000-0005-0000-0000-00007ADC0000}"/>
    <cellStyle name="Output 9 4 2" xfId="56420" xr:uid="{00000000-0005-0000-0000-00007BDC0000}"/>
    <cellStyle name="Output 9 5" xfId="56421" xr:uid="{00000000-0005-0000-0000-00007CDC0000}"/>
    <cellStyle name="Output 9_Results 3rd" xfId="56422" xr:uid="{00000000-0005-0000-0000-00007DDC0000}"/>
    <cellStyle name="Output 90" xfId="56423" xr:uid="{00000000-0005-0000-0000-00007EDC0000}"/>
    <cellStyle name="Output 91" xfId="56424" xr:uid="{00000000-0005-0000-0000-00007FDC0000}"/>
    <cellStyle name="Output 92" xfId="56425" xr:uid="{00000000-0005-0000-0000-000080DC0000}"/>
    <cellStyle name="Output 93" xfId="56426" xr:uid="{00000000-0005-0000-0000-000081DC0000}"/>
    <cellStyle name="Output 94" xfId="56427" xr:uid="{00000000-0005-0000-0000-000082DC0000}"/>
    <cellStyle name="Output 95" xfId="56428" xr:uid="{00000000-0005-0000-0000-000083DC0000}"/>
    <cellStyle name="Output 96" xfId="56429" xr:uid="{00000000-0005-0000-0000-000084DC0000}"/>
    <cellStyle name="Output 97" xfId="56430" xr:uid="{00000000-0005-0000-0000-000085DC0000}"/>
    <cellStyle name="Output 98" xfId="56431" xr:uid="{00000000-0005-0000-0000-000086DC0000}"/>
    <cellStyle name="Output 99" xfId="56432" xr:uid="{00000000-0005-0000-0000-000087DC0000}"/>
    <cellStyle name="Output Amounts" xfId="96" xr:uid="{00000000-0005-0000-0000-000088DC0000}"/>
    <cellStyle name="Output Amounts 2" xfId="56433" xr:uid="{00000000-0005-0000-0000-000089DC0000}"/>
    <cellStyle name="Output Amounts 2 2" xfId="56434" xr:uid="{00000000-0005-0000-0000-00008ADC0000}"/>
    <cellStyle name="Output Amounts 2 2 2" xfId="56435" xr:uid="{00000000-0005-0000-0000-00008BDC0000}"/>
    <cellStyle name="Output Amounts 2 2 2 2" xfId="56436" xr:uid="{00000000-0005-0000-0000-00008CDC0000}"/>
    <cellStyle name="Output Amounts 2 2 2 2 2" xfId="56437" xr:uid="{00000000-0005-0000-0000-00008DDC0000}"/>
    <cellStyle name="Output Amounts 2 2 2 3" xfId="56438" xr:uid="{00000000-0005-0000-0000-00008EDC0000}"/>
    <cellStyle name="Output Amounts 2 2 3" xfId="56439" xr:uid="{00000000-0005-0000-0000-00008FDC0000}"/>
    <cellStyle name="Output Amounts 2 2 3 2" xfId="56440" xr:uid="{00000000-0005-0000-0000-000090DC0000}"/>
    <cellStyle name="Output Amounts 2 2 4" xfId="56441" xr:uid="{00000000-0005-0000-0000-000091DC0000}"/>
    <cellStyle name="Output Amounts 2 2 5" xfId="56442" xr:uid="{00000000-0005-0000-0000-000092DC0000}"/>
    <cellStyle name="Output Amounts 2 3" xfId="56443" xr:uid="{00000000-0005-0000-0000-000093DC0000}"/>
    <cellStyle name="Output Amounts 2 3 2" xfId="56444" xr:uid="{00000000-0005-0000-0000-000094DC0000}"/>
    <cellStyle name="Output Amounts 2 3 3" xfId="56445" xr:uid="{00000000-0005-0000-0000-000095DC0000}"/>
    <cellStyle name="Output Amounts 2 4" xfId="56446" xr:uid="{00000000-0005-0000-0000-000096DC0000}"/>
    <cellStyle name="Output Amounts 2_Basis Detail" xfId="56447" xr:uid="{00000000-0005-0000-0000-000097DC0000}"/>
    <cellStyle name="Output Amounts 3" xfId="56448" xr:uid="{00000000-0005-0000-0000-000098DC0000}"/>
    <cellStyle name="Output Amounts 3 2" xfId="56449" xr:uid="{00000000-0005-0000-0000-000099DC0000}"/>
    <cellStyle name="Output Amounts 3 2 2" xfId="56450" xr:uid="{00000000-0005-0000-0000-00009ADC0000}"/>
    <cellStyle name="Output Amounts 3 2 2 2" xfId="56451" xr:uid="{00000000-0005-0000-0000-00009BDC0000}"/>
    <cellStyle name="Output Amounts 3 2 3" xfId="56452" xr:uid="{00000000-0005-0000-0000-00009CDC0000}"/>
    <cellStyle name="Output Amounts 3 3" xfId="56453" xr:uid="{00000000-0005-0000-0000-00009DDC0000}"/>
    <cellStyle name="Output Amounts 3 3 2" xfId="56454" xr:uid="{00000000-0005-0000-0000-00009EDC0000}"/>
    <cellStyle name="Output Amounts 3 4" xfId="56455" xr:uid="{00000000-0005-0000-0000-00009FDC0000}"/>
    <cellStyle name="Output Amounts 4" xfId="56456" xr:uid="{00000000-0005-0000-0000-0000A0DC0000}"/>
    <cellStyle name="Output Amounts 4 2" xfId="56457" xr:uid="{00000000-0005-0000-0000-0000A1DC0000}"/>
    <cellStyle name="Output Amounts 5" xfId="56458" xr:uid="{00000000-0005-0000-0000-0000A2DC0000}"/>
    <cellStyle name="Output Amounts 5 2" xfId="56459" xr:uid="{00000000-0005-0000-0000-0000A3DC0000}"/>
    <cellStyle name="Output Amounts 6" xfId="56460" xr:uid="{00000000-0005-0000-0000-0000A4DC0000}"/>
    <cellStyle name="Output Amounts_Basis Detail" xfId="56461" xr:uid="{00000000-0005-0000-0000-0000A5DC0000}"/>
    <cellStyle name="Output Column Headings" xfId="97" xr:uid="{00000000-0005-0000-0000-0000A6DC0000}"/>
    <cellStyle name="Output Column Headings 2" xfId="56462" xr:uid="{00000000-0005-0000-0000-0000A7DC0000}"/>
    <cellStyle name="Output Column Headings 2 2" xfId="56463" xr:uid="{00000000-0005-0000-0000-0000A8DC0000}"/>
    <cellStyle name="Output Column Headings 2 2 2" xfId="56464" xr:uid="{00000000-0005-0000-0000-0000A9DC0000}"/>
    <cellStyle name="Output Column Headings 2 2 2 2" xfId="56465" xr:uid="{00000000-0005-0000-0000-0000AADC0000}"/>
    <cellStyle name="Output Column Headings 2 3" xfId="56466" xr:uid="{00000000-0005-0000-0000-0000ABDC0000}"/>
    <cellStyle name="Output Column Headings 2 3 2" xfId="56467" xr:uid="{00000000-0005-0000-0000-0000ACDC0000}"/>
    <cellStyle name="Output Column Headings 2 3 2 2" xfId="56468" xr:uid="{00000000-0005-0000-0000-0000ADDC0000}"/>
    <cellStyle name="Output Column Headings 2 4" xfId="56469" xr:uid="{00000000-0005-0000-0000-0000AEDC0000}"/>
    <cellStyle name="Output Column Headings 2 4 2" xfId="56470" xr:uid="{00000000-0005-0000-0000-0000AFDC0000}"/>
    <cellStyle name="Output Column Headings 2 5" xfId="56471" xr:uid="{00000000-0005-0000-0000-0000B0DC0000}"/>
    <cellStyle name="Output Column Headings 2 6" xfId="56472" xr:uid="{00000000-0005-0000-0000-0000B1DC0000}"/>
    <cellStyle name="Output Column Headings 3" xfId="56473" xr:uid="{00000000-0005-0000-0000-0000B2DC0000}"/>
    <cellStyle name="Output Column Headings 3 2" xfId="56474" xr:uid="{00000000-0005-0000-0000-0000B3DC0000}"/>
    <cellStyle name="Output Column Headings 3 2 2" xfId="56475" xr:uid="{00000000-0005-0000-0000-0000B4DC0000}"/>
    <cellStyle name="Output Column Headings 3 2 2 2" xfId="56476" xr:uid="{00000000-0005-0000-0000-0000B5DC0000}"/>
    <cellStyle name="Output Column Headings 3 2 2 2 2" xfId="56477" xr:uid="{00000000-0005-0000-0000-0000B6DC0000}"/>
    <cellStyle name="Output Column Headings 3 2 2 3" xfId="56478" xr:uid="{00000000-0005-0000-0000-0000B7DC0000}"/>
    <cellStyle name="Output Column Headings 3 2 3" xfId="56479" xr:uid="{00000000-0005-0000-0000-0000B8DC0000}"/>
    <cellStyle name="Output Column Headings 3 2 3 2" xfId="56480" xr:uid="{00000000-0005-0000-0000-0000B9DC0000}"/>
    <cellStyle name="Output Column Headings 3 2 3 2 2" xfId="56481" xr:uid="{00000000-0005-0000-0000-0000BADC0000}"/>
    <cellStyle name="Output Column Headings 3 2 4" xfId="56482" xr:uid="{00000000-0005-0000-0000-0000BBDC0000}"/>
    <cellStyle name="Output Column Headings 3 2 4 2" xfId="56483" xr:uid="{00000000-0005-0000-0000-0000BCDC0000}"/>
    <cellStyle name="Output Column Headings 3 2 5" xfId="56484" xr:uid="{00000000-0005-0000-0000-0000BDDC0000}"/>
    <cellStyle name="Output Column Headings 3 2 6" xfId="56485" xr:uid="{00000000-0005-0000-0000-0000BEDC0000}"/>
    <cellStyle name="Output Column Headings 3 2 7" xfId="56486" xr:uid="{00000000-0005-0000-0000-0000BFDC0000}"/>
    <cellStyle name="Output Column Headings 3 2 8" xfId="56487" xr:uid="{00000000-0005-0000-0000-0000C0DC0000}"/>
    <cellStyle name="Output Column Headings 3 3" xfId="56488" xr:uid="{00000000-0005-0000-0000-0000C1DC0000}"/>
    <cellStyle name="Output Column Headings 3 3 2" xfId="56489" xr:uid="{00000000-0005-0000-0000-0000C2DC0000}"/>
    <cellStyle name="Output Column Headings 3 3 2 2" xfId="56490" xr:uid="{00000000-0005-0000-0000-0000C3DC0000}"/>
    <cellStyle name="Output Column Headings 3 4" xfId="56491" xr:uid="{00000000-0005-0000-0000-0000C4DC0000}"/>
    <cellStyle name="Output Column Headings 3 4 2" xfId="56492" xr:uid="{00000000-0005-0000-0000-0000C5DC0000}"/>
    <cellStyle name="Output Column Headings 3 4 2 2" xfId="56493" xr:uid="{00000000-0005-0000-0000-0000C6DC0000}"/>
    <cellStyle name="Output Column Headings 3 5" xfId="56494" xr:uid="{00000000-0005-0000-0000-0000C7DC0000}"/>
    <cellStyle name="Output Column Headings 3 5 2" xfId="56495" xr:uid="{00000000-0005-0000-0000-0000C8DC0000}"/>
    <cellStyle name="Output Column Headings 3 6" xfId="56496" xr:uid="{00000000-0005-0000-0000-0000C9DC0000}"/>
    <cellStyle name="Output Column Headings 3 7" xfId="56497" xr:uid="{00000000-0005-0000-0000-0000CADC0000}"/>
    <cellStyle name="Output Column Headings 3 8" xfId="56498" xr:uid="{00000000-0005-0000-0000-0000CBDC0000}"/>
    <cellStyle name="Output Column Headings 3_Basis Detail" xfId="56499" xr:uid="{00000000-0005-0000-0000-0000CCDC0000}"/>
    <cellStyle name="Output Column Headings 4" xfId="56500" xr:uid="{00000000-0005-0000-0000-0000CDDC0000}"/>
    <cellStyle name="Output Column Headings 4 2" xfId="56501" xr:uid="{00000000-0005-0000-0000-0000CEDC0000}"/>
    <cellStyle name="Output Column Headings 4 2 2" xfId="56502" xr:uid="{00000000-0005-0000-0000-0000CFDC0000}"/>
    <cellStyle name="Output Column Headings 4 2 3" xfId="56503" xr:uid="{00000000-0005-0000-0000-0000D0DC0000}"/>
    <cellStyle name="Output Column Headings 4 3" xfId="56504" xr:uid="{00000000-0005-0000-0000-0000D1DC0000}"/>
    <cellStyle name="Output Column Headings 5" xfId="56505" xr:uid="{00000000-0005-0000-0000-0000D2DC0000}"/>
    <cellStyle name="Output Column Headings 5 2" xfId="56506" xr:uid="{00000000-0005-0000-0000-0000D3DC0000}"/>
    <cellStyle name="Output Column Headings 5 2 2" xfId="56507" xr:uid="{00000000-0005-0000-0000-0000D4DC0000}"/>
    <cellStyle name="Output Column Headings 6" xfId="56508" xr:uid="{00000000-0005-0000-0000-0000D5DC0000}"/>
    <cellStyle name="Output Column Headings 6 2" xfId="56509" xr:uid="{00000000-0005-0000-0000-0000D6DC0000}"/>
    <cellStyle name="Output Column Headings 7" xfId="56510" xr:uid="{00000000-0005-0000-0000-0000D7DC0000}"/>
    <cellStyle name="Output Column Headings 7 2" xfId="56511" xr:uid="{00000000-0005-0000-0000-0000D8DC0000}"/>
    <cellStyle name="Output Column Headings 8" xfId="56512" xr:uid="{00000000-0005-0000-0000-0000D9DC0000}"/>
    <cellStyle name="Output Column Headings_10-1 BS" xfId="56513" xr:uid="{00000000-0005-0000-0000-0000DADC0000}"/>
    <cellStyle name="Output Line Items" xfId="98" xr:uid="{00000000-0005-0000-0000-0000DBDC0000}"/>
    <cellStyle name="Output Line Items 2" xfId="56514" xr:uid="{00000000-0005-0000-0000-0000DCDC0000}"/>
    <cellStyle name="Output Line Items 2 2" xfId="56515" xr:uid="{00000000-0005-0000-0000-0000DDDC0000}"/>
    <cellStyle name="Output Line Items 2 2 2" xfId="56516" xr:uid="{00000000-0005-0000-0000-0000DEDC0000}"/>
    <cellStyle name="Output Line Items 2 2 2 2" xfId="56517" xr:uid="{00000000-0005-0000-0000-0000DFDC0000}"/>
    <cellStyle name="Output Line Items 2 3" xfId="56518" xr:uid="{00000000-0005-0000-0000-0000E0DC0000}"/>
    <cellStyle name="Output Line Items 2 3 2" xfId="56519" xr:uid="{00000000-0005-0000-0000-0000E1DC0000}"/>
    <cellStyle name="Output Line Items 2 3 2 2" xfId="56520" xr:uid="{00000000-0005-0000-0000-0000E2DC0000}"/>
    <cellStyle name="Output Line Items 2 4" xfId="56521" xr:uid="{00000000-0005-0000-0000-0000E3DC0000}"/>
    <cellStyle name="Output Line Items 2 4 2" xfId="56522" xr:uid="{00000000-0005-0000-0000-0000E4DC0000}"/>
    <cellStyle name="Output Line Items 2 5" xfId="56523" xr:uid="{00000000-0005-0000-0000-0000E5DC0000}"/>
    <cellStyle name="Output Line Items 2 6" xfId="56524" xr:uid="{00000000-0005-0000-0000-0000E6DC0000}"/>
    <cellStyle name="Output Line Items 3" xfId="56525" xr:uid="{00000000-0005-0000-0000-0000E7DC0000}"/>
    <cellStyle name="Output Line Items 3 2" xfId="56526" xr:uid="{00000000-0005-0000-0000-0000E8DC0000}"/>
    <cellStyle name="Output Line Items 3 2 2" xfId="56527" xr:uid="{00000000-0005-0000-0000-0000E9DC0000}"/>
    <cellStyle name="Output Line Items 3 2 2 2" xfId="56528" xr:uid="{00000000-0005-0000-0000-0000EADC0000}"/>
    <cellStyle name="Output Line Items 3 2 3" xfId="56529" xr:uid="{00000000-0005-0000-0000-0000EBDC0000}"/>
    <cellStyle name="Output Line Items 3 3" xfId="56530" xr:uid="{00000000-0005-0000-0000-0000ECDC0000}"/>
    <cellStyle name="Output Line Items 3 3 2" xfId="56531" xr:uid="{00000000-0005-0000-0000-0000EDDC0000}"/>
    <cellStyle name="Output Line Items 3 3 2 2" xfId="56532" xr:uid="{00000000-0005-0000-0000-0000EEDC0000}"/>
    <cellStyle name="Output Line Items 3 4" xfId="56533" xr:uid="{00000000-0005-0000-0000-0000EFDC0000}"/>
    <cellStyle name="Output Line Items 3 4 2" xfId="56534" xr:uid="{00000000-0005-0000-0000-0000F0DC0000}"/>
    <cellStyle name="Output Line Items 3 4 2 2" xfId="56535" xr:uid="{00000000-0005-0000-0000-0000F1DC0000}"/>
    <cellStyle name="Output Line Items 3 5" xfId="56536" xr:uid="{00000000-0005-0000-0000-0000F2DC0000}"/>
    <cellStyle name="Output Line Items 3 5 2" xfId="56537" xr:uid="{00000000-0005-0000-0000-0000F3DC0000}"/>
    <cellStyle name="Output Line Items 3 6" xfId="56538" xr:uid="{00000000-0005-0000-0000-0000F4DC0000}"/>
    <cellStyle name="Output Line Items 3 7" xfId="56539" xr:uid="{00000000-0005-0000-0000-0000F5DC0000}"/>
    <cellStyle name="Output Line Items 3_Basis Detail" xfId="56540" xr:uid="{00000000-0005-0000-0000-0000F6DC0000}"/>
    <cellStyle name="Output Line Items 4" xfId="56541" xr:uid="{00000000-0005-0000-0000-0000F7DC0000}"/>
    <cellStyle name="Output Line Items 4 2" xfId="56542" xr:uid="{00000000-0005-0000-0000-0000F8DC0000}"/>
    <cellStyle name="Output Line Items 4 2 2" xfId="56543" xr:uid="{00000000-0005-0000-0000-0000F9DC0000}"/>
    <cellStyle name="Output Line Items 4 3" xfId="56544" xr:uid="{00000000-0005-0000-0000-0000FADC0000}"/>
    <cellStyle name="Output Line Items 5" xfId="56545" xr:uid="{00000000-0005-0000-0000-0000FBDC0000}"/>
    <cellStyle name="Output Line Items 5 2" xfId="56546" xr:uid="{00000000-0005-0000-0000-0000FCDC0000}"/>
    <cellStyle name="Output Line Items 5 2 2" xfId="56547" xr:uid="{00000000-0005-0000-0000-0000FDDC0000}"/>
    <cellStyle name="Output Line Items 5 3" xfId="56548" xr:uid="{00000000-0005-0000-0000-0000FEDC0000}"/>
    <cellStyle name="Output Line Items 6" xfId="56549" xr:uid="{00000000-0005-0000-0000-0000FFDC0000}"/>
    <cellStyle name="Output Line Items 6 2" xfId="56550" xr:uid="{00000000-0005-0000-0000-000000DD0000}"/>
    <cellStyle name="Output Line Items 6 2 2" xfId="56551" xr:uid="{00000000-0005-0000-0000-000001DD0000}"/>
    <cellStyle name="Output Line Items 6 3" xfId="56552" xr:uid="{00000000-0005-0000-0000-000002DD0000}"/>
    <cellStyle name="Output Line Items 7" xfId="56553" xr:uid="{00000000-0005-0000-0000-000003DD0000}"/>
    <cellStyle name="Output Line Items 8" xfId="56554" xr:uid="{00000000-0005-0000-0000-000004DD0000}"/>
    <cellStyle name="Output Line Items 8 2" xfId="56555" xr:uid="{00000000-0005-0000-0000-000005DD0000}"/>
    <cellStyle name="Output Line Items 9" xfId="56556" xr:uid="{00000000-0005-0000-0000-000006DD0000}"/>
    <cellStyle name="Output Line Items_10-1 BS" xfId="56557" xr:uid="{00000000-0005-0000-0000-000007DD0000}"/>
    <cellStyle name="Output Report Heading" xfId="99" xr:uid="{00000000-0005-0000-0000-000008DD0000}"/>
    <cellStyle name="Output Report Heading 2" xfId="56558" xr:uid="{00000000-0005-0000-0000-000009DD0000}"/>
    <cellStyle name="Output Report Heading 2 2" xfId="56559" xr:uid="{00000000-0005-0000-0000-00000ADD0000}"/>
    <cellStyle name="Output Report Heading 2 2 2" xfId="56560" xr:uid="{00000000-0005-0000-0000-00000BDD0000}"/>
    <cellStyle name="Output Report Heading 2 2 2 2" xfId="56561" xr:uid="{00000000-0005-0000-0000-00000CDD0000}"/>
    <cellStyle name="Output Report Heading 2 3" xfId="56562" xr:uid="{00000000-0005-0000-0000-00000DDD0000}"/>
    <cellStyle name="Output Report Heading 2 3 2" xfId="56563" xr:uid="{00000000-0005-0000-0000-00000EDD0000}"/>
    <cellStyle name="Output Report Heading 2 3 2 2" xfId="56564" xr:uid="{00000000-0005-0000-0000-00000FDD0000}"/>
    <cellStyle name="Output Report Heading 2 4" xfId="56565" xr:uid="{00000000-0005-0000-0000-000010DD0000}"/>
    <cellStyle name="Output Report Heading 2 4 2" xfId="56566" xr:uid="{00000000-0005-0000-0000-000011DD0000}"/>
    <cellStyle name="Output Report Heading 2 5" xfId="56567" xr:uid="{00000000-0005-0000-0000-000012DD0000}"/>
    <cellStyle name="Output Report Heading 2 6" xfId="56568" xr:uid="{00000000-0005-0000-0000-000013DD0000}"/>
    <cellStyle name="Output Report Heading 3" xfId="56569" xr:uid="{00000000-0005-0000-0000-000014DD0000}"/>
    <cellStyle name="Output Report Heading 3 2" xfId="56570" xr:uid="{00000000-0005-0000-0000-000015DD0000}"/>
    <cellStyle name="Output Report Heading 3 2 2" xfId="56571" xr:uid="{00000000-0005-0000-0000-000016DD0000}"/>
    <cellStyle name="Output Report Heading 3 2 2 2" xfId="56572" xr:uid="{00000000-0005-0000-0000-000017DD0000}"/>
    <cellStyle name="Output Report Heading 3 2 2 2 2" xfId="56573" xr:uid="{00000000-0005-0000-0000-000018DD0000}"/>
    <cellStyle name="Output Report Heading 3 2 2 3" xfId="56574" xr:uid="{00000000-0005-0000-0000-000019DD0000}"/>
    <cellStyle name="Output Report Heading 3 2 3" xfId="56575" xr:uid="{00000000-0005-0000-0000-00001ADD0000}"/>
    <cellStyle name="Output Report Heading 3 2 3 2" xfId="56576" xr:uid="{00000000-0005-0000-0000-00001BDD0000}"/>
    <cellStyle name="Output Report Heading 3 2 3 2 2" xfId="56577" xr:uid="{00000000-0005-0000-0000-00001CDD0000}"/>
    <cellStyle name="Output Report Heading 3 2 4" xfId="56578" xr:uid="{00000000-0005-0000-0000-00001DDD0000}"/>
    <cellStyle name="Output Report Heading 3 2 4 2" xfId="56579" xr:uid="{00000000-0005-0000-0000-00001EDD0000}"/>
    <cellStyle name="Output Report Heading 3 2 5" xfId="56580" xr:uid="{00000000-0005-0000-0000-00001FDD0000}"/>
    <cellStyle name="Output Report Heading 3 2 6" xfId="56581" xr:uid="{00000000-0005-0000-0000-000020DD0000}"/>
    <cellStyle name="Output Report Heading 3 2 7" xfId="56582" xr:uid="{00000000-0005-0000-0000-000021DD0000}"/>
    <cellStyle name="Output Report Heading 3 2 8" xfId="56583" xr:uid="{00000000-0005-0000-0000-000022DD0000}"/>
    <cellStyle name="Output Report Heading 3 3" xfId="56584" xr:uid="{00000000-0005-0000-0000-000023DD0000}"/>
    <cellStyle name="Output Report Heading 3 3 2" xfId="56585" xr:uid="{00000000-0005-0000-0000-000024DD0000}"/>
    <cellStyle name="Output Report Heading 3 3 2 2" xfId="56586" xr:uid="{00000000-0005-0000-0000-000025DD0000}"/>
    <cellStyle name="Output Report Heading 3 4" xfId="56587" xr:uid="{00000000-0005-0000-0000-000026DD0000}"/>
    <cellStyle name="Output Report Heading 3 4 2" xfId="56588" xr:uid="{00000000-0005-0000-0000-000027DD0000}"/>
    <cellStyle name="Output Report Heading 3 4 2 2" xfId="56589" xr:uid="{00000000-0005-0000-0000-000028DD0000}"/>
    <cellStyle name="Output Report Heading 3 5" xfId="56590" xr:uid="{00000000-0005-0000-0000-000029DD0000}"/>
    <cellStyle name="Output Report Heading 3 5 2" xfId="56591" xr:uid="{00000000-0005-0000-0000-00002ADD0000}"/>
    <cellStyle name="Output Report Heading 3 6" xfId="56592" xr:uid="{00000000-0005-0000-0000-00002BDD0000}"/>
    <cellStyle name="Output Report Heading 3 7" xfId="56593" xr:uid="{00000000-0005-0000-0000-00002CDD0000}"/>
    <cellStyle name="Output Report Heading 3 8" xfId="56594" xr:uid="{00000000-0005-0000-0000-00002DDD0000}"/>
    <cellStyle name="Output Report Heading 3_Basis Detail" xfId="56595" xr:uid="{00000000-0005-0000-0000-00002EDD0000}"/>
    <cellStyle name="Output Report Heading 4" xfId="56596" xr:uid="{00000000-0005-0000-0000-00002FDD0000}"/>
    <cellStyle name="Output Report Heading 4 2" xfId="56597" xr:uid="{00000000-0005-0000-0000-000030DD0000}"/>
    <cellStyle name="Output Report Heading 4 2 2" xfId="56598" xr:uid="{00000000-0005-0000-0000-000031DD0000}"/>
    <cellStyle name="Output Report Heading 4 2 3" xfId="56599" xr:uid="{00000000-0005-0000-0000-000032DD0000}"/>
    <cellStyle name="Output Report Heading 4 3" xfId="56600" xr:uid="{00000000-0005-0000-0000-000033DD0000}"/>
    <cellStyle name="Output Report Heading 5" xfId="56601" xr:uid="{00000000-0005-0000-0000-000034DD0000}"/>
    <cellStyle name="Output Report Heading 5 2" xfId="56602" xr:uid="{00000000-0005-0000-0000-000035DD0000}"/>
    <cellStyle name="Output Report Heading 5 2 2" xfId="56603" xr:uid="{00000000-0005-0000-0000-000036DD0000}"/>
    <cellStyle name="Output Report Heading 6" xfId="56604" xr:uid="{00000000-0005-0000-0000-000037DD0000}"/>
    <cellStyle name="Output Report Heading 6 2" xfId="56605" xr:uid="{00000000-0005-0000-0000-000038DD0000}"/>
    <cellStyle name="Output Report Heading 7" xfId="56606" xr:uid="{00000000-0005-0000-0000-000039DD0000}"/>
    <cellStyle name="Output Report Heading 7 2" xfId="56607" xr:uid="{00000000-0005-0000-0000-00003ADD0000}"/>
    <cellStyle name="Output Report Heading 8" xfId="56608" xr:uid="{00000000-0005-0000-0000-00003BDD0000}"/>
    <cellStyle name="Output Report Heading_10-1 BS" xfId="56609" xr:uid="{00000000-0005-0000-0000-00003CDD0000}"/>
    <cellStyle name="Output Report Title" xfId="100" xr:uid="{00000000-0005-0000-0000-00003DDD0000}"/>
    <cellStyle name="Output Report Title 2" xfId="56610" xr:uid="{00000000-0005-0000-0000-00003EDD0000}"/>
    <cellStyle name="Output Report Title 2 2" xfId="56611" xr:uid="{00000000-0005-0000-0000-00003FDD0000}"/>
    <cellStyle name="Output Report Title 2 2 2" xfId="56612" xr:uid="{00000000-0005-0000-0000-000040DD0000}"/>
    <cellStyle name="Output Report Title 2 2 2 2" xfId="56613" xr:uid="{00000000-0005-0000-0000-000041DD0000}"/>
    <cellStyle name="Output Report Title 2 3" xfId="56614" xr:uid="{00000000-0005-0000-0000-000042DD0000}"/>
    <cellStyle name="Output Report Title 2 3 2" xfId="56615" xr:uid="{00000000-0005-0000-0000-000043DD0000}"/>
    <cellStyle name="Output Report Title 2 3 2 2" xfId="56616" xr:uid="{00000000-0005-0000-0000-000044DD0000}"/>
    <cellStyle name="Output Report Title 2 4" xfId="56617" xr:uid="{00000000-0005-0000-0000-000045DD0000}"/>
    <cellStyle name="Output Report Title 2 4 2" xfId="56618" xr:uid="{00000000-0005-0000-0000-000046DD0000}"/>
    <cellStyle name="Output Report Title 2 5" xfId="56619" xr:uid="{00000000-0005-0000-0000-000047DD0000}"/>
    <cellStyle name="Output Report Title 2 6" xfId="56620" xr:uid="{00000000-0005-0000-0000-000048DD0000}"/>
    <cellStyle name="Output Report Title 3" xfId="56621" xr:uid="{00000000-0005-0000-0000-000049DD0000}"/>
    <cellStyle name="Output Report Title 3 2" xfId="56622" xr:uid="{00000000-0005-0000-0000-00004ADD0000}"/>
    <cellStyle name="Output Report Title 3 2 2" xfId="56623" xr:uid="{00000000-0005-0000-0000-00004BDD0000}"/>
    <cellStyle name="Output Report Title 3 2 2 2" xfId="56624" xr:uid="{00000000-0005-0000-0000-00004CDD0000}"/>
    <cellStyle name="Output Report Title 3 2 2 2 2" xfId="56625" xr:uid="{00000000-0005-0000-0000-00004DDD0000}"/>
    <cellStyle name="Output Report Title 3 2 2 3" xfId="56626" xr:uid="{00000000-0005-0000-0000-00004EDD0000}"/>
    <cellStyle name="Output Report Title 3 2 3" xfId="56627" xr:uid="{00000000-0005-0000-0000-00004FDD0000}"/>
    <cellStyle name="Output Report Title 3 2 3 2" xfId="56628" xr:uid="{00000000-0005-0000-0000-000050DD0000}"/>
    <cellStyle name="Output Report Title 3 2 3 2 2" xfId="56629" xr:uid="{00000000-0005-0000-0000-000051DD0000}"/>
    <cellStyle name="Output Report Title 3 2 4" xfId="56630" xr:uid="{00000000-0005-0000-0000-000052DD0000}"/>
    <cellStyle name="Output Report Title 3 2 4 2" xfId="56631" xr:uid="{00000000-0005-0000-0000-000053DD0000}"/>
    <cellStyle name="Output Report Title 3 2 5" xfId="56632" xr:uid="{00000000-0005-0000-0000-000054DD0000}"/>
    <cellStyle name="Output Report Title 3 2 6" xfId="56633" xr:uid="{00000000-0005-0000-0000-000055DD0000}"/>
    <cellStyle name="Output Report Title 3 2 7" xfId="56634" xr:uid="{00000000-0005-0000-0000-000056DD0000}"/>
    <cellStyle name="Output Report Title 3 2 8" xfId="56635" xr:uid="{00000000-0005-0000-0000-000057DD0000}"/>
    <cellStyle name="Output Report Title 3 3" xfId="56636" xr:uid="{00000000-0005-0000-0000-000058DD0000}"/>
    <cellStyle name="Output Report Title 3 3 2" xfId="56637" xr:uid="{00000000-0005-0000-0000-000059DD0000}"/>
    <cellStyle name="Output Report Title 3 3 2 2" xfId="56638" xr:uid="{00000000-0005-0000-0000-00005ADD0000}"/>
    <cellStyle name="Output Report Title 3 4" xfId="56639" xr:uid="{00000000-0005-0000-0000-00005BDD0000}"/>
    <cellStyle name="Output Report Title 3 4 2" xfId="56640" xr:uid="{00000000-0005-0000-0000-00005CDD0000}"/>
    <cellStyle name="Output Report Title 3 4 2 2" xfId="56641" xr:uid="{00000000-0005-0000-0000-00005DDD0000}"/>
    <cellStyle name="Output Report Title 3 5" xfId="56642" xr:uid="{00000000-0005-0000-0000-00005EDD0000}"/>
    <cellStyle name="Output Report Title 3 5 2" xfId="56643" xr:uid="{00000000-0005-0000-0000-00005FDD0000}"/>
    <cellStyle name="Output Report Title 3 6" xfId="56644" xr:uid="{00000000-0005-0000-0000-000060DD0000}"/>
    <cellStyle name="Output Report Title 3 7" xfId="56645" xr:uid="{00000000-0005-0000-0000-000061DD0000}"/>
    <cellStyle name="Output Report Title 3 8" xfId="56646" xr:uid="{00000000-0005-0000-0000-000062DD0000}"/>
    <cellStyle name="Output Report Title 3_Basis Detail" xfId="56647" xr:uid="{00000000-0005-0000-0000-000063DD0000}"/>
    <cellStyle name="Output Report Title 4" xfId="56648" xr:uid="{00000000-0005-0000-0000-000064DD0000}"/>
    <cellStyle name="Output Report Title 4 2" xfId="56649" xr:uid="{00000000-0005-0000-0000-000065DD0000}"/>
    <cellStyle name="Output Report Title 4 2 2" xfId="56650" xr:uid="{00000000-0005-0000-0000-000066DD0000}"/>
    <cellStyle name="Output Report Title 4 2 3" xfId="56651" xr:uid="{00000000-0005-0000-0000-000067DD0000}"/>
    <cellStyle name="Output Report Title 4 3" xfId="56652" xr:uid="{00000000-0005-0000-0000-000068DD0000}"/>
    <cellStyle name="Output Report Title 5" xfId="56653" xr:uid="{00000000-0005-0000-0000-000069DD0000}"/>
    <cellStyle name="Output Report Title 5 2" xfId="56654" xr:uid="{00000000-0005-0000-0000-00006ADD0000}"/>
    <cellStyle name="Output Report Title 5 2 2" xfId="56655" xr:uid="{00000000-0005-0000-0000-00006BDD0000}"/>
    <cellStyle name="Output Report Title 6" xfId="56656" xr:uid="{00000000-0005-0000-0000-00006CDD0000}"/>
    <cellStyle name="Output Report Title 6 2" xfId="56657" xr:uid="{00000000-0005-0000-0000-00006DDD0000}"/>
    <cellStyle name="Output Report Title 7" xfId="56658" xr:uid="{00000000-0005-0000-0000-00006EDD0000}"/>
    <cellStyle name="Output Report Title 7 2" xfId="56659" xr:uid="{00000000-0005-0000-0000-00006FDD0000}"/>
    <cellStyle name="Output Report Title 8" xfId="56660" xr:uid="{00000000-0005-0000-0000-000070DD0000}"/>
    <cellStyle name="Output Report Title_10-1 BS" xfId="56661" xr:uid="{00000000-0005-0000-0000-000071DD0000}"/>
    <cellStyle name="PB Table Heading" xfId="56662" xr:uid="{00000000-0005-0000-0000-000072DD0000}"/>
    <cellStyle name="PB Table Highlight1" xfId="56663" xr:uid="{00000000-0005-0000-0000-000073DD0000}"/>
    <cellStyle name="PB Table Highlight2" xfId="56664" xr:uid="{00000000-0005-0000-0000-000074DD0000}"/>
    <cellStyle name="PB Table Highlight3" xfId="56665" xr:uid="{00000000-0005-0000-0000-000075DD0000}"/>
    <cellStyle name="PB Table Standard Row" xfId="56666" xr:uid="{00000000-0005-0000-0000-000076DD0000}"/>
    <cellStyle name="PB Table Subtotal Row" xfId="56667" xr:uid="{00000000-0005-0000-0000-000077DD0000}"/>
    <cellStyle name="PB Table Total Row" xfId="56668" xr:uid="{00000000-0005-0000-0000-000078DD0000}"/>
    <cellStyle name="Percent" xfId="101" builtinId="5"/>
    <cellStyle name="Percent [2]" xfId="102" xr:uid="{00000000-0005-0000-0000-00007ADD0000}"/>
    <cellStyle name="Percent [2] 2" xfId="332" xr:uid="{00000000-0005-0000-0000-00007BDD0000}"/>
    <cellStyle name="Percent [2] 2 2" xfId="56669" xr:uid="{00000000-0005-0000-0000-00007CDD0000}"/>
    <cellStyle name="Percent [2] 2 2 2" xfId="56670" xr:uid="{00000000-0005-0000-0000-00007DDD0000}"/>
    <cellStyle name="Percent [2] 2 3" xfId="56671" xr:uid="{00000000-0005-0000-0000-00007EDD0000}"/>
    <cellStyle name="Percent [2] 3" xfId="56672" xr:uid="{00000000-0005-0000-0000-00007FDD0000}"/>
    <cellStyle name="Percent [2] 3 2" xfId="56673" xr:uid="{00000000-0005-0000-0000-000080DD0000}"/>
    <cellStyle name="Percent [2] 4" xfId="56674" xr:uid="{00000000-0005-0000-0000-000081DD0000}"/>
    <cellStyle name="Percent 10" xfId="344" xr:uid="{00000000-0005-0000-0000-000082DD0000}"/>
    <cellStyle name="Percent 10 2" xfId="56675" xr:uid="{00000000-0005-0000-0000-000083DD0000}"/>
    <cellStyle name="Percent 10 3" xfId="56676" xr:uid="{00000000-0005-0000-0000-000084DD0000}"/>
    <cellStyle name="Percent 10 4" xfId="58841" xr:uid="{B8C83A6E-8160-449E-8C39-C642D5A4772C}"/>
    <cellStyle name="Percent 11" xfId="346" xr:uid="{00000000-0005-0000-0000-000085DD0000}"/>
    <cellStyle name="Percent 11 2" xfId="56677" xr:uid="{00000000-0005-0000-0000-000086DD0000}"/>
    <cellStyle name="Percent 11 3" xfId="56678" xr:uid="{00000000-0005-0000-0000-000087DD0000}"/>
    <cellStyle name="Percent 12" xfId="56679" xr:uid="{00000000-0005-0000-0000-000088DD0000}"/>
    <cellStyle name="Percent 12 2" xfId="56680" xr:uid="{00000000-0005-0000-0000-000089DD0000}"/>
    <cellStyle name="Percent 12 3" xfId="56681" xr:uid="{00000000-0005-0000-0000-00008ADD0000}"/>
    <cellStyle name="Percent 13" xfId="56682" xr:uid="{00000000-0005-0000-0000-00008BDD0000}"/>
    <cellStyle name="Percent 13 2" xfId="56683" xr:uid="{00000000-0005-0000-0000-00008CDD0000}"/>
    <cellStyle name="Percent 14" xfId="56684" xr:uid="{00000000-0005-0000-0000-00008DDD0000}"/>
    <cellStyle name="Percent 14 2" xfId="56685" xr:uid="{00000000-0005-0000-0000-00008EDD0000}"/>
    <cellStyle name="Percent 15" xfId="56686" xr:uid="{00000000-0005-0000-0000-00008FDD0000}"/>
    <cellStyle name="Percent 15 2" xfId="56687" xr:uid="{00000000-0005-0000-0000-000090DD0000}"/>
    <cellStyle name="Percent 16" xfId="56688" xr:uid="{00000000-0005-0000-0000-000091DD0000}"/>
    <cellStyle name="Percent 16 2" xfId="56689" xr:uid="{00000000-0005-0000-0000-000092DD0000}"/>
    <cellStyle name="Percent 17" xfId="56690" xr:uid="{00000000-0005-0000-0000-000093DD0000}"/>
    <cellStyle name="Percent 17 2" xfId="56691" xr:uid="{00000000-0005-0000-0000-000094DD0000}"/>
    <cellStyle name="Percent 18" xfId="56692" xr:uid="{00000000-0005-0000-0000-000095DD0000}"/>
    <cellStyle name="Percent 18 2" xfId="56693" xr:uid="{00000000-0005-0000-0000-000096DD0000}"/>
    <cellStyle name="Percent 19" xfId="56694" xr:uid="{00000000-0005-0000-0000-000097DD0000}"/>
    <cellStyle name="Percent 19 2" xfId="56695" xr:uid="{00000000-0005-0000-0000-000098DD0000}"/>
    <cellStyle name="Percent 2" xfId="103" xr:uid="{00000000-0005-0000-0000-000099DD0000}"/>
    <cellStyle name="Percent 2 2" xfId="56696" xr:uid="{00000000-0005-0000-0000-00009ADD0000}"/>
    <cellStyle name="Percent 2 2 2" xfId="56697" xr:uid="{00000000-0005-0000-0000-00009BDD0000}"/>
    <cellStyle name="Percent 2 2 2 2" xfId="56698" xr:uid="{00000000-0005-0000-0000-00009CDD0000}"/>
    <cellStyle name="Percent 2 2 2 2 2" xfId="56699" xr:uid="{00000000-0005-0000-0000-00009DDD0000}"/>
    <cellStyle name="Percent 2 2 2 3" xfId="56700" xr:uid="{00000000-0005-0000-0000-00009EDD0000}"/>
    <cellStyle name="Percent 2 2 3" xfId="56701" xr:uid="{00000000-0005-0000-0000-00009FDD0000}"/>
    <cellStyle name="Percent 2 2 3 2" xfId="56702" xr:uid="{00000000-0005-0000-0000-0000A0DD0000}"/>
    <cellStyle name="Percent 2 2 3 3" xfId="56703" xr:uid="{00000000-0005-0000-0000-0000A1DD0000}"/>
    <cellStyle name="Percent 2 2 4" xfId="56704" xr:uid="{00000000-0005-0000-0000-0000A2DD0000}"/>
    <cellStyle name="Percent 2 2 5" xfId="56705" xr:uid="{00000000-0005-0000-0000-0000A3DD0000}"/>
    <cellStyle name="Percent 2 2_Results 3rd" xfId="56706" xr:uid="{00000000-0005-0000-0000-0000A4DD0000}"/>
    <cellStyle name="Percent 2 3" xfId="56707" xr:uid="{00000000-0005-0000-0000-0000A5DD0000}"/>
    <cellStyle name="Percent 2 3 2" xfId="56708" xr:uid="{00000000-0005-0000-0000-0000A6DD0000}"/>
    <cellStyle name="Percent 2 3 2 2" xfId="56709" xr:uid="{00000000-0005-0000-0000-0000A7DD0000}"/>
    <cellStyle name="Percent 2 3 3" xfId="56710" xr:uid="{00000000-0005-0000-0000-0000A8DD0000}"/>
    <cellStyle name="Percent 2 4" xfId="56711" xr:uid="{00000000-0005-0000-0000-0000A9DD0000}"/>
    <cellStyle name="Percent 2 4 2" xfId="56712" xr:uid="{00000000-0005-0000-0000-0000AADD0000}"/>
    <cellStyle name="Percent 2 4 3" xfId="56713" xr:uid="{00000000-0005-0000-0000-0000ABDD0000}"/>
    <cellStyle name="Percent 2 5" xfId="56714" xr:uid="{00000000-0005-0000-0000-0000ACDD0000}"/>
    <cellStyle name="Percent 2 5 2" xfId="56715" xr:uid="{00000000-0005-0000-0000-0000ADDD0000}"/>
    <cellStyle name="Percent 2 6" xfId="339" xr:uid="{00000000-0005-0000-0000-0000AEDD0000}"/>
    <cellStyle name="Percent 2 6 2" xfId="56716" xr:uid="{00000000-0005-0000-0000-0000AFDD0000}"/>
    <cellStyle name="Percent 2_Results 3rd" xfId="56717" xr:uid="{00000000-0005-0000-0000-0000B0DD0000}"/>
    <cellStyle name="Percent 20" xfId="56718" xr:uid="{00000000-0005-0000-0000-0000B1DD0000}"/>
    <cellStyle name="Percent 20 2" xfId="56719" xr:uid="{00000000-0005-0000-0000-0000B2DD0000}"/>
    <cellStyle name="Percent 21" xfId="56720" xr:uid="{00000000-0005-0000-0000-0000B3DD0000}"/>
    <cellStyle name="Percent 22" xfId="56721" xr:uid="{00000000-0005-0000-0000-0000B4DD0000}"/>
    <cellStyle name="Percent 23" xfId="56722" xr:uid="{00000000-0005-0000-0000-0000B5DD0000}"/>
    <cellStyle name="Percent 24" xfId="56723" xr:uid="{00000000-0005-0000-0000-0000B6DD0000}"/>
    <cellStyle name="Percent 25" xfId="56724" xr:uid="{00000000-0005-0000-0000-0000B7DD0000}"/>
    <cellStyle name="Percent 26" xfId="56725" xr:uid="{00000000-0005-0000-0000-0000B8DD0000}"/>
    <cellStyle name="Percent 27" xfId="56726" xr:uid="{00000000-0005-0000-0000-0000B9DD0000}"/>
    <cellStyle name="Percent 28" xfId="56727" xr:uid="{00000000-0005-0000-0000-0000BADD0000}"/>
    <cellStyle name="Percent 29" xfId="56728" xr:uid="{00000000-0005-0000-0000-0000BBDD0000}"/>
    <cellStyle name="Percent 3" xfId="104" xr:uid="{00000000-0005-0000-0000-0000BCDD0000}"/>
    <cellStyle name="Percent 3 2" xfId="56729" xr:uid="{00000000-0005-0000-0000-0000BDDD0000}"/>
    <cellStyle name="Percent 3 2 2" xfId="56730" xr:uid="{00000000-0005-0000-0000-0000BEDD0000}"/>
    <cellStyle name="Percent 3 2 2 2" xfId="56731" xr:uid="{00000000-0005-0000-0000-0000BFDD0000}"/>
    <cellStyle name="Percent 3 2 2 2 2" xfId="56732" xr:uid="{00000000-0005-0000-0000-0000C0DD0000}"/>
    <cellStyle name="Percent 3 2 2 3" xfId="56733" xr:uid="{00000000-0005-0000-0000-0000C1DD0000}"/>
    <cellStyle name="Percent 3 2 3" xfId="56734" xr:uid="{00000000-0005-0000-0000-0000C2DD0000}"/>
    <cellStyle name="Percent 3 2 3 2" xfId="56735" xr:uid="{00000000-0005-0000-0000-0000C3DD0000}"/>
    <cellStyle name="Percent 3 2 4" xfId="56736" xr:uid="{00000000-0005-0000-0000-0000C4DD0000}"/>
    <cellStyle name="Percent 3 2 4 2" xfId="56737" xr:uid="{00000000-0005-0000-0000-0000C5DD0000}"/>
    <cellStyle name="Percent 3 2 5" xfId="56738" xr:uid="{00000000-0005-0000-0000-0000C6DD0000}"/>
    <cellStyle name="Percent 3 2_Results 3rd" xfId="56739" xr:uid="{00000000-0005-0000-0000-0000C7DD0000}"/>
    <cellStyle name="Percent 3 3" xfId="56740" xr:uid="{00000000-0005-0000-0000-0000C8DD0000}"/>
    <cellStyle name="Percent 3 3 2" xfId="56741" xr:uid="{00000000-0005-0000-0000-0000C9DD0000}"/>
    <cellStyle name="Percent 3 3 2 2" xfId="56742" xr:uid="{00000000-0005-0000-0000-0000CADD0000}"/>
    <cellStyle name="Percent 3 3 3" xfId="56743" xr:uid="{00000000-0005-0000-0000-0000CBDD0000}"/>
    <cellStyle name="Percent 3 4" xfId="56744" xr:uid="{00000000-0005-0000-0000-0000CCDD0000}"/>
    <cellStyle name="Percent 3 4 2" xfId="56745" xr:uid="{00000000-0005-0000-0000-0000CDDD0000}"/>
    <cellStyle name="Percent 3 5" xfId="56746" xr:uid="{00000000-0005-0000-0000-0000CEDD0000}"/>
    <cellStyle name="Percent 3 6" xfId="56747" xr:uid="{00000000-0005-0000-0000-0000CFDD0000}"/>
    <cellStyle name="Percent 3 7" xfId="56748" xr:uid="{00000000-0005-0000-0000-0000D0DD0000}"/>
    <cellStyle name="Percent 3 8" xfId="58820" xr:uid="{00000000-0005-0000-0000-0000D1DD0000}"/>
    <cellStyle name="Percent 3 9" xfId="58828" xr:uid="{00000000-0005-0000-0000-0000D2DD0000}"/>
    <cellStyle name="Percent 3_Results 3rd" xfId="56749" xr:uid="{00000000-0005-0000-0000-0000D3DD0000}"/>
    <cellStyle name="Percent 30" xfId="56750" xr:uid="{00000000-0005-0000-0000-0000D4DD0000}"/>
    <cellStyle name="Percent 31" xfId="56751" xr:uid="{00000000-0005-0000-0000-0000D5DD0000}"/>
    <cellStyle name="Percent 32" xfId="56752" xr:uid="{00000000-0005-0000-0000-0000D6DD0000}"/>
    <cellStyle name="Percent 33" xfId="56753" xr:uid="{00000000-0005-0000-0000-0000D7DD0000}"/>
    <cellStyle name="Percent 34" xfId="56754" xr:uid="{00000000-0005-0000-0000-0000D8DD0000}"/>
    <cellStyle name="Percent 35" xfId="56755" xr:uid="{00000000-0005-0000-0000-0000D9DD0000}"/>
    <cellStyle name="Percent 36" xfId="56756" xr:uid="{00000000-0005-0000-0000-0000DADD0000}"/>
    <cellStyle name="Percent 37" xfId="56757" xr:uid="{00000000-0005-0000-0000-0000DBDD0000}"/>
    <cellStyle name="Percent 38" xfId="56758" xr:uid="{00000000-0005-0000-0000-0000DCDD0000}"/>
    <cellStyle name="Percent 39" xfId="56759" xr:uid="{00000000-0005-0000-0000-0000DDDD0000}"/>
    <cellStyle name="Percent 4" xfId="105" xr:uid="{00000000-0005-0000-0000-0000DEDD0000}"/>
    <cellStyle name="Percent 4 2" xfId="56760" xr:uid="{00000000-0005-0000-0000-0000DFDD0000}"/>
    <cellStyle name="Percent 4 2 2" xfId="56761" xr:uid="{00000000-0005-0000-0000-0000E0DD0000}"/>
    <cellStyle name="Percent 4 2 2 2" xfId="56762" xr:uid="{00000000-0005-0000-0000-0000E1DD0000}"/>
    <cellStyle name="Percent 4 2 3" xfId="56763" xr:uid="{00000000-0005-0000-0000-0000E2DD0000}"/>
    <cellStyle name="Percent 4 2 4" xfId="56764" xr:uid="{00000000-0005-0000-0000-0000E3DD0000}"/>
    <cellStyle name="Percent 4 3" xfId="56765" xr:uid="{00000000-0005-0000-0000-0000E4DD0000}"/>
    <cellStyle name="Percent 4 3 2" xfId="56766" xr:uid="{00000000-0005-0000-0000-0000E5DD0000}"/>
    <cellStyle name="Percent 4 3 3" xfId="56767" xr:uid="{00000000-0005-0000-0000-0000E6DD0000}"/>
    <cellStyle name="Percent 4 4" xfId="56768" xr:uid="{00000000-0005-0000-0000-0000E7DD0000}"/>
    <cellStyle name="Percent 4 5" xfId="56769" xr:uid="{00000000-0005-0000-0000-0000E8DD0000}"/>
    <cellStyle name="Percent 4_Results 3rd" xfId="56770" xr:uid="{00000000-0005-0000-0000-0000E9DD0000}"/>
    <cellStyle name="Percent 40" xfId="56771" xr:uid="{00000000-0005-0000-0000-0000EADD0000}"/>
    <cellStyle name="Percent 41" xfId="56772" xr:uid="{00000000-0005-0000-0000-0000EBDD0000}"/>
    <cellStyle name="Percent 42" xfId="56773" xr:uid="{00000000-0005-0000-0000-0000ECDD0000}"/>
    <cellStyle name="Percent 43" xfId="56774" xr:uid="{00000000-0005-0000-0000-0000EDDD0000}"/>
    <cellStyle name="Percent 44" xfId="56775" xr:uid="{00000000-0005-0000-0000-0000EEDD0000}"/>
    <cellStyle name="Percent 44 2" xfId="56776" xr:uid="{00000000-0005-0000-0000-0000EFDD0000}"/>
    <cellStyle name="Percent 45" xfId="56777" xr:uid="{00000000-0005-0000-0000-0000F0DD0000}"/>
    <cellStyle name="Percent 46" xfId="56778" xr:uid="{00000000-0005-0000-0000-0000F1DD0000}"/>
    <cellStyle name="Percent 47" xfId="56779" xr:uid="{00000000-0005-0000-0000-0000F2DD0000}"/>
    <cellStyle name="Percent 48" xfId="56780" xr:uid="{00000000-0005-0000-0000-0000F3DD0000}"/>
    <cellStyle name="Percent 49" xfId="56781" xr:uid="{00000000-0005-0000-0000-0000F4DD0000}"/>
    <cellStyle name="Percent 5" xfId="106" xr:uid="{00000000-0005-0000-0000-0000F5DD0000}"/>
    <cellStyle name="Percent 5 2" xfId="56782" xr:uid="{00000000-0005-0000-0000-0000F6DD0000}"/>
    <cellStyle name="Percent 5 2 2" xfId="56783" xr:uid="{00000000-0005-0000-0000-0000F7DD0000}"/>
    <cellStyle name="Percent 5 2 2 2" xfId="56784" xr:uid="{00000000-0005-0000-0000-0000F8DD0000}"/>
    <cellStyle name="Percent 5 2 2 2 2" xfId="56785" xr:uid="{00000000-0005-0000-0000-0000F9DD0000}"/>
    <cellStyle name="Percent 5 2 2 2 2 2" xfId="56786" xr:uid="{00000000-0005-0000-0000-0000FADD0000}"/>
    <cellStyle name="Percent 5 2 2 2 3" xfId="56787" xr:uid="{00000000-0005-0000-0000-0000FBDD0000}"/>
    <cellStyle name="Percent 5 2 2 3" xfId="56788" xr:uid="{00000000-0005-0000-0000-0000FCDD0000}"/>
    <cellStyle name="Percent 5 2 3" xfId="56789" xr:uid="{00000000-0005-0000-0000-0000FDDD0000}"/>
    <cellStyle name="Percent 5 2 4" xfId="56790" xr:uid="{00000000-0005-0000-0000-0000FEDD0000}"/>
    <cellStyle name="Percent 5 3" xfId="56791" xr:uid="{00000000-0005-0000-0000-0000FFDD0000}"/>
    <cellStyle name="Percent 5 3 2" xfId="56792" xr:uid="{00000000-0005-0000-0000-000000DE0000}"/>
    <cellStyle name="Percent 5 3 3" xfId="56793" xr:uid="{00000000-0005-0000-0000-000001DE0000}"/>
    <cellStyle name="Percent 5 4" xfId="56794" xr:uid="{00000000-0005-0000-0000-000002DE0000}"/>
    <cellStyle name="Percent 5 5" xfId="56795" xr:uid="{00000000-0005-0000-0000-000003DE0000}"/>
    <cellStyle name="Percent 5_Results 3rd" xfId="56796" xr:uid="{00000000-0005-0000-0000-000004DE0000}"/>
    <cellStyle name="Percent 50" xfId="56797" xr:uid="{00000000-0005-0000-0000-000005DE0000}"/>
    <cellStyle name="Percent 51" xfId="56798" xr:uid="{00000000-0005-0000-0000-000006DE0000}"/>
    <cellStyle name="Percent 52" xfId="56799" xr:uid="{00000000-0005-0000-0000-000007DE0000}"/>
    <cellStyle name="Percent 53" xfId="56800" xr:uid="{00000000-0005-0000-0000-000008DE0000}"/>
    <cellStyle name="Percent 54" xfId="56801" xr:uid="{00000000-0005-0000-0000-000009DE0000}"/>
    <cellStyle name="Percent 55" xfId="56802" xr:uid="{00000000-0005-0000-0000-00000ADE0000}"/>
    <cellStyle name="Percent 56" xfId="56803" xr:uid="{00000000-0005-0000-0000-00000BDE0000}"/>
    <cellStyle name="Percent 57" xfId="56804" xr:uid="{00000000-0005-0000-0000-00000CDE0000}"/>
    <cellStyle name="Percent 58" xfId="56805" xr:uid="{00000000-0005-0000-0000-00000DDE0000}"/>
    <cellStyle name="Percent 59" xfId="56806" xr:uid="{00000000-0005-0000-0000-00000EDE0000}"/>
    <cellStyle name="Percent 6" xfId="107" xr:uid="{00000000-0005-0000-0000-00000FDE0000}"/>
    <cellStyle name="Percent 6 2" xfId="333" xr:uid="{00000000-0005-0000-0000-000010DE0000}"/>
    <cellStyle name="Percent 6 2 2" xfId="56807" xr:uid="{00000000-0005-0000-0000-000011DE0000}"/>
    <cellStyle name="Percent 6 3" xfId="56808" xr:uid="{00000000-0005-0000-0000-000012DE0000}"/>
    <cellStyle name="Percent 60" xfId="56809" xr:uid="{00000000-0005-0000-0000-000013DE0000}"/>
    <cellStyle name="Percent 61" xfId="56810" xr:uid="{00000000-0005-0000-0000-000014DE0000}"/>
    <cellStyle name="Percent 62" xfId="56811" xr:uid="{00000000-0005-0000-0000-000015DE0000}"/>
    <cellStyle name="Percent 63" xfId="56812" xr:uid="{00000000-0005-0000-0000-000016DE0000}"/>
    <cellStyle name="Percent 64" xfId="56813" xr:uid="{00000000-0005-0000-0000-000017DE0000}"/>
    <cellStyle name="Percent 65" xfId="56814" xr:uid="{00000000-0005-0000-0000-000018DE0000}"/>
    <cellStyle name="Percent 66" xfId="56815" xr:uid="{00000000-0005-0000-0000-000019DE0000}"/>
    <cellStyle name="Percent 67" xfId="56816" xr:uid="{00000000-0005-0000-0000-00001ADE0000}"/>
    <cellStyle name="Percent 68" xfId="56817" xr:uid="{00000000-0005-0000-0000-00001BDE0000}"/>
    <cellStyle name="Percent 69" xfId="56818" xr:uid="{00000000-0005-0000-0000-00001CDE0000}"/>
    <cellStyle name="Percent 7" xfId="108" xr:uid="{00000000-0005-0000-0000-00001DDE0000}"/>
    <cellStyle name="Percent 7 2" xfId="334" xr:uid="{00000000-0005-0000-0000-00001EDE0000}"/>
    <cellStyle name="Percent 7 3" xfId="56819" xr:uid="{00000000-0005-0000-0000-00001FDE0000}"/>
    <cellStyle name="Percent 7 4" xfId="56820" xr:uid="{00000000-0005-0000-0000-000020DE0000}"/>
    <cellStyle name="Percent 7 5" xfId="58823" xr:uid="{00000000-0005-0000-0000-000021DE0000}"/>
    <cellStyle name="Percent 70" xfId="56821" xr:uid="{00000000-0005-0000-0000-000022DE0000}"/>
    <cellStyle name="Percent 71" xfId="56822" xr:uid="{00000000-0005-0000-0000-000023DE0000}"/>
    <cellStyle name="Percent 72" xfId="56823" xr:uid="{00000000-0005-0000-0000-000024DE0000}"/>
    <cellStyle name="Percent 73" xfId="56824" xr:uid="{00000000-0005-0000-0000-000025DE0000}"/>
    <cellStyle name="Percent 74" xfId="56825" xr:uid="{00000000-0005-0000-0000-000026DE0000}"/>
    <cellStyle name="Percent 75" xfId="56826" xr:uid="{00000000-0005-0000-0000-000027DE0000}"/>
    <cellStyle name="Percent 76" xfId="56827" xr:uid="{00000000-0005-0000-0000-000028DE0000}"/>
    <cellStyle name="Percent 77" xfId="56828" xr:uid="{00000000-0005-0000-0000-000029DE0000}"/>
    <cellStyle name="Percent 78" xfId="56829" xr:uid="{00000000-0005-0000-0000-00002ADE0000}"/>
    <cellStyle name="Percent 79" xfId="56830" xr:uid="{00000000-0005-0000-0000-00002BDE0000}"/>
    <cellStyle name="Percent 8" xfId="129" xr:uid="{00000000-0005-0000-0000-00002CDE0000}"/>
    <cellStyle name="Percent 8 2" xfId="56831" xr:uid="{00000000-0005-0000-0000-00002DDE0000}"/>
    <cellStyle name="Percent 8 3" xfId="56832" xr:uid="{00000000-0005-0000-0000-00002EDE0000}"/>
    <cellStyle name="Percent 80" xfId="56833" xr:uid="{00000000-0005-0000-0000-00002FDE0000}"/>
    <cellStyle name="Percent 81" xfId="56834" xr:uid="{00000000-0005-0000-0000-000030DE0000}"/>
    <cellStyle name="Percent 82" xfId="56835" xr:uid="{00000000-0005-0000-0000-000031DE0000}"/>
    <cellStyle name="Percent 83" xfId="56836" xr:uid="{00000000-0005-0000-0000-000032DE0000}"/>
    <cellStyle name="Percent 84" xfId="56837" xr:uid="{00000000-0005-0000-0000-000033DE0000}"/>
    <cellStyle name="Percent 85" xfId="56838" xr:uid="{00000000-0005-0000-0000-000034DE0000}"/>
    <cellStyle name="Percent 86" xfId="56839" xr:uid="{00000000-0005-0000-0000-000035DE0000}"/>
    <cellStyle name="Percent 87" xfId="56840" xr:uid="{00000000-0005-0000-0000-000036DE0000}"/>
    <cellStyle name="Percent 88" xfId="58807" xr:uid="{00000000-0005-0000-0000-000037DE0000}"/>
    <cellStyle name="Percent 89" xfId="58812" xr:uid="{00000000-0005-0000-0000-000038DE0000}"/>
    <cellStyle name="Percent 9" xfId="331" xr:uid="{00000000-0005-0000-0000-000039DE0000}"/>
    <cellStyle name="Percent 9 2" xfId="56841" xr:uid="{00000000-0005-0000-0000-00003ADE0000}"/>
    <cellStyle name="Percent 9 3" xfId="56842" xr:uid="{00000000-0005-0000-0000-00003BDE0000}"/>
    <cellStyle name="Percent 90" xfId="58824" xr:uid="{00000000-0005-0000-0000-00003CDE0000}"/>
    <cellStyle name="Percent 91" xfId="58831" xr:uid="{00000000-0005-0000-0000-00003DDE0000}"/>
    <cellStyle name="Percent 91 2" xfId="58834" xr:uid="{8716BBA6-2C60-4DFB-8165-23A0C2153904}"/>
    <cellStyle name="Percent 92" xfId="58837" xr:uid="{541F03E1-01AD-4138-BCE8-E098E6A92FF2}"/>
    <cellStyle name="Percent 93" xfId="58838" xr:uid="{C4B8C0FE-3087-4AAE-BDD2-267D8E31F853}"/>
    <cellStyle name="PSChar" xfId="109" xr:uid="{00000000-0005-0000-0000-00003EDE0000}"/>
    <cellStyle name="PSChar 2" xfId="56843" xr:uid="{00000000-0005-0000-0000-00003FDE0000}"/>
    <cellStyle name="PSDate" xfId="56844" xr:uid="{00000000-0005-0000-0000-000040DE0000}"/>
    <cellStyle name="PSDate 2" xfId="56845" xr:uid="{00000000-0005-0000-0000-000041DE0000}"/>
    <cellStyle name="PSDec" xfId="56846" xr:uid="{00000000-0005-0000-0000-000042DE0000}"/>
    <cellStyle name="PSDec 2" xfId="56847" xr:uid="{00000000-0005-0000-0000-000043DE0000}"/>
    <cellStyle name="PSHeading" xfId="56848" xr:uid="{00000000-0005-0000-0000-000044DE0000}"/>
    <cellStyle name="PSHeading 2" xfId="56849" xr:uid="{00000000-0005-0000-0000-000045DE0000}"/>
    <cellStyle name="PSInt" xfId="56850" xr:uid="{00000000-0005-0000-0000-000046DE0000}"/>
    <cellStyle name="PSInt 2" xfId="56851" xr:uid="{00000000-0005-0000-0000-000047DE0000}"/>
    <cellStyle name="PSSpacer" xfId="56852" xr:uid="{00000000-0005-0000-0000-000048DE0000}"/>
    <cellStyle name="ReportTitlePrompt" xfId="56853" xr:uid="{00000000-0005-0000-0000-000049DE0000}"/>
    <cellStyle name="ReportTitlePrompt 2" xfId="56854" xr:uid="{00000000-0005-0000-0000-00004ADE0000}"/>
    <cellStyle name="ReportTitlePrompt 2 2" xfId="56855" xr:uid="{00000000-0005-0000-0000-00004BDE0000}"/>
    <cellStyle name="ReportTitlePrompt 2 2 2" xfId="56856" xr:uid="{00000000-0005-0000-0000-00004CDE0000}"/>
    <cellStyle name="ReportTitlePrompt 3" xfId="56857" xr:uid="{00000000-0005-0000-0000-00004DDE0000}"/>
    <cellStyle name="ReportTitlePrompt 3 2" xfId="56858" xr:uid="{00000000-0005-0000-0000-00004EDE0000}"/>
    <cellStyle name="ReportTitlePrompt 3 2 2" xfId="56859" xr:uid="{00000000-0005-0000-0000-00004FDE0000}"/>
    <cellStyle name="ReportTitlePrompt 4" xfId="56860" xr:uid="{00000000-0005-0000-0000-000050DE0000}"/>
    <cellStyle name="ReportTitlePrompt 4 2" xfId="56861" xr:uid="{00000000-0005-0000-0000-000051DE0000}"/>
    <cellStyle name="ReportTitlePrompt 5" xfId="56862" xr:uid="{00000000-0005-0000-0000-000052DE0000}"/>
    <cellStyle name="ReportTitlePrompt 6" xfId="56863" xr:uid="{00000000-0005-0000-0000-000053DE0000}"/>
    <cellStyle name="ReportTitleValue" xfId="56864" xr:uid="{00000000-0005-0000-0000-000054DE0000}"/>
    <cellStyle name="ReportTitleValue 2" xfId="56865" xr:uid="{00000000-0005-0000-0000-000055DE0000}"/>
    <cellStyle name="ReportTitleValue 2 2" xfId="56866" xr:uid="{00000000-0005-0000-0000-000056DE0000}"/>
    <cellStyle name="ReportTitleValue 3" xfId="56867" xr:uid="{00000000-0005-0000-0000-000057DE0000}"/>
    <cellStyle name="Reset  - Style4" xfId="110" xr:uid="{00000000-0005-0000-0000-000058DE0000}"/>
    <cellStyle name="Reset  - Style7" xfId="111" xr:uid="{00000000-0005-0000-0000-000059DE0000}"/>
    <cellStyle name="RowAcctAbovePrompt" xfId="56868" xr:uid="{00000000-0005-0000-0000-00005ADE0000}"/>
    <cellStyle name="RowAcctAbovePrompt 2" xfId="56869" xr:uid="{00000000-0005-0000-0000-00005BDE0000}"/>
    <cellStyle name="RowAcctAbovePrompt 2 2" xfId="56870" xr:uid="{00000000-0005-0000-0000-00005CDE0000}"/>
    <cellStyle name="RowAcctAbovePrompt 2 2 2" xfId="56871" xr:uid="{00000000-0005-0000-0000-00005DDE0000}"/>
    <cellStyle name="RowAcctAbovePrompt 3" xfId="56872" xr:uid="{00000000-0005-0000-0000-00005EDE0000}"/>
    <cellStyle name="RowAcctAbovePrompt 3 2" xfId="56873" xr:uid="{00000000-0005-0000-0000-00005FDE0000}"/>
    <cellStyle name="RowAcctAbovePrompt 3 2 2" xfId="56874" xr:uid="{00000000-0005-0000-0000-000060DE0000}"/>
    <cellStyle name="RowAcctAbovePrompt 4" xfId="56875" xr:uid="{00000000-0005-0000-0000-000061DE0000}"/>
    <cellStyle name="RowAcctAbovePrompt 4 2" xfId="56876" xr:uid="{00000000-0005-0000-0000-000062DE0000}"/>
    <cellStyle name="RowAcctAbovePrompt 5" xfId="56877" xr:uid="{00000000-0005-0000-0000-000063DE0000}"/>
    <cellStyle name="RowAcctAbovePrompt 6" xfId="56878" xr:uid="{00000000-0005-0000-0000-000064DE0000}"/>
    <cellStyle name="RowAcctSOBAbovePrompt" xfId="56879" xr:uid="{00000000-0005-0000-0000-000065DE0000}"/>
    <cellStyle name="RowAcctSOBAbovePrompt 2" xfId="56880" xr:uid="{00000000-0005-0000-0000-000066DE0000}"/>
    <cellStyle name="RowAcctSOBAbovePrompt 2 2" xfId="56881" xr:uid="{00000000-0005-0000-0000-000067DE0000}"/>
    <cellStyle name="RowAcctSOBAbovePrompt 2 2 2" xfId="56882" xr:uid="{00000000-0005-0000-0000-000068DE0000}"/>
    <cellStyle name="RowAcctSOBAbovePrompt 3" xfId="56883" xr:uid="{00000000-0005-0000-0000-000069DE0000}"/>
    <cellStyle name="RowAcctSOBAbovePrompt 3 2" xfId="56884" xr:uid="{00000000-0005-0000-0000-00006ADE0000}"/>
    <cellStyle name="RowAcctSOBAbovePrompt 3 2 2" xfId="56885" xr:uid="{00000000-0005-0000-0000-00006BDE0000}"/>
    <cellStyle name="RowAcctSOBAbovePrompt 4" xfId="56886" xr:uid="{00000000-0005-0000-0000-00006CDE0000}"/>
    <cellStyle name="RowAcctSOBAbovePrompt 4 2" xfId="56887" xr:uid="{00000000-0005-0000-0000-00006DDE0000}"/>
    <cellStyle name="RowAcctSOBAbovePrompt 5" xfId="56888" xr:uid="{00000000-0005-0000-0000-00006EDE0000}"/>
    <cellStyle name="RowAcctSOBAbovePrompt 6" xfId="56889" xr:uid="{00000000-0005-0000-0000-00006FDE0000}"/>
    <cellStyle name="RowAcctSOBValue" xfId="56890" xr:uid="{00000000-0005-0000-0000-000070DE0000}"/>
    <cellStyle name="RowAcctSOBValue 2" xfId="56891" xr:uid="{00000000-0005-0000-0000-000071DE0000}"/>
    <cellStyle name="RowAcctSOBValue 2 2" xfId="56892" xr:uid="{00000000-0005-0000-0000-000072DE0000}"/>
    <cellStyle name="RowAcctSOBValue 2 2 2" xfId="56893" xr:uid="{00000000-0005-0000-0000-000073DE0000}"/>
    <cellStyle name="RowAcctSOBValue 3" xfId="56894" xr:uid="{00000000-0005-0000-0000-000074DE0000}"/>
    <cellStyle name="RowAcctSOBValue 3 2" xfId="56895" xr:uid="{00000000-0005-0000-0000-000075DE0000}"/>
    <cellStyle name="RowAcctSOBValue 3 2 2" xfId="56896" xr:uid="{00000000-0005-0000-0000-000076DE0000}"/>
    <cellStyle name="RowAcctSOBValue 4" xfId="56897" xr:uid="{00000000-0005-0000-0000-000077DE0000}"/>
    <cellStyle name="RowAcctSOBValue 4 2" xfId="56898" xr:uid="{00000000-0005-0000-0000-000078DE0000}"/>
    <cellStyle name="RowAcctSOBValue 5" xfId="56899" xr:uid="{00000000-0005-0000-0000-000079DE0000}"/>
    <cellStyle name="RowAcctSOBValue 6" xfId="56900" xr:uid="{00000000-0005-0000-0000-00007ADE0000}"/>
    <cellStyle name="RowAcctValue" xfId="56901" xr:uid="{00000000-0005-0000-0000-00007BDE0000}"/>
    <cellStyle name="RowAcctValue 2" xfId="56902" xr:uid="{00000000-0005-0000-0000-00007CDE0000}"/>
    <cellStyle name="RowAcctValue 2 2" xfId="56903" xr:uid="{00000000-0005-0000-0000-00007DDE0000}"/>
    <cellStyle name="RowAcctValue 3" xfId="56904" xr:uid="{00000000-0005-0000-0000-00007EDE0000}"/>
    <cellStyle name="RowAttrAbovePrompt" xfId="56905" xr:uid="{00000000-0005-0000-0000-00007FDE0000}"/>
    <cellStyle name="RowAttrAbovePrompt 2" xfId="56906" xr:uid="{00000000-0005-0000-0000-000080DE0000}"/>
    <cellStyle name="RowAttrAbovePrompt 2 2" xfId="56907" xr:uid="{00000000-0005-0000-0000-000081DE0000}"/>
    <cellStyle name="RowAttrAbovePrompt 2 2 2" xfId="56908" xr:uid="{00000000-0005-0000-0000-000082DE0000}"/>
    <cellStyle name="RowAttrAbovePrompt 3" xfId="56909" xr:uid="{00000000-0005-0000-0000-000083DE0000}"/>
    <cellStyle name="RowAttrAbovePrompt 3 2" xfId="56910" xr:uid="{00000000-0005-0000-0000-000084DE0000}"/>
    <cellStyle name="RowAttrAbovePrompt 3 2 2" xfId="56911" xr:uid="{00000000-0005-0000-0000-000085DE0000}"/>
    <cellStyle name="RowAttrAbovePrompt 4" xfId="56912" xr:uid="{00000000-0005-0000-0000-000086DE0000}"/>
    <cellStyle name="RowAttrAbovePrompt 4 2" xfId="56913" xr:uid="{00000000-0005-0000-0000-000087DE0000}"/>
    <cellStyle name="RowAttrAbovePrompt 5" xfId="56914" xr:uid="{00000000-0005-0000-0000-000088DE0000}"/>
    <cellStyle name="RowAttrAbovePrompt 6" xfId="56915" xr:uid="{00000000-0005-0000-0000-000089DE0000}"/>
    <cellStyle name="RowAttrValue" xfId="56916" xr:uid="{00000000-0005-0000-0000-00008ADE0000}"/>
    <cellStyle name="RowAttrValue 2" xfId="56917" xr:uid="{00000000-0005-0000-0000-00008BDE0000}"/>
    <cellStyle name="RowAttrValue 2 2" xfId="56918" xr:uid="{00000000-0005-0000-0000-00008CDE0000}"/>
    <cellStyle name="RowAttrValue 3" xfId="56919" xr:uid="{00000000-0005-0000-0000-00008DDE0000}"/>
    <cellStyle name="RowColSetAbovePrompt" xfId="56920" xr:uid="{00000000-0005-0000-0000-00008EDE0000}"/>
    <cellStyle name="RowColSetAbovePrompt 2" xfId="56921" xr:uid="{00000000-0005-0000-0000-00008FDE0000}"/>
    <cellStyle name="RowColSetAbovePrompt 2 2" xfId="56922" xr:uid="{00000000-0005-0000-0000-000090DE0000}"/>
    <cellStyle name="RowColSetAbovePrompt 2 2 2" xfId="56923" xr:uid="{00000000-0005-0000-0000-000091DE0000}"/>
    <cellStyle name="RowColSetAbovePrompt 3" xfId="56924" xr:uid="{00000000-0005-0000-0000-000092DE0000}"/>
    <cellStyle name="RowColSetAbovePrompt 3 2" xfId="56925" xr:uid="{00000000-0005-0000-0000-000093DE0000}"/>
    <cellStyle name="RowColSetAbovePrompt 3 2 2" xfId="56926" xr:uid="{00000000-0005-0000-0000-000094DE0000}"/>
    <cellStyle name="RowColSetAbovePrompt 4" xfId="56927" xr:uid="{00000000-0005-0000-0000-000095DE0000}"/>
    <cellStyle name="RowColSetAbovePrompt 4 2" xfId="56928" xr:uid="{00000000-0005-0000-0000-000096DE0000}"/>
    <cellStyle name="RowColSetAbovePrompt 5" xfId="56929" xr:uid="{00000000-0005-0000-0000-000097DE0000}"/>
    <cellStyle name="RowColSetAbovePrompt 6" xfId="56930" xr:uid="{00000000-0005-0000-0000-000098DE0000}"/>
    <cellStyle name="RowColSetLeftPrompt" xfId="56931" xr:uid="{00000000-0005-0000-0000-000099DE0000}"/>
    <cellStyle name="RowColSetLeftPrompt 2" xfId="56932" xr:uid="{00000000-0005-0000-0000-00009ADE0000}"/>
    <cellStyle name="RowColSetLeftPrompt 2 2" xfId="56933" xr:uid="{00000000-0005-0000-0000-00009BDE0000}"/>
    <cellStyle name="RowColSetLeftPrompt 2 2 2" xfId="56934" xr:uid="{00000000-0005-0000-0000-00009CDE0000}"/>
    <cellStyle name="RowColSetLeftPrompt 3" xfId="56935" xr:uid="{00000000-0005-0000-0000-00009DDE0000}"/>
    <cellStyle name="RowColSetLeftPrompt 3 2" xfId="56936" xr:uid="{00000000-0005-0000-0000-00009EDE0000}"/>
    <cellStyle name="RowColSetLeftPrompt 3 2 2" xfId="56937" xr:uid="{00000000-0005-0000-0000-00009FDE0000}"/>
    <cellStyle name="RowColSetLeftPrompt 4" xfId="56938" xr:uid="{00000000-0005-0000-0000-0000A0DE0000}"/>
    <cellStyle name="RowColSetLeftPrompt 4 2" xfId="56939" xr:uid="{00000000-0005-0000-0000-0000A1DE0000}"/>
    <cellStyle name="RowColSetLeftPrompt 5" xfId="56940" xr:uid="{00000000-0005-0000-0000-0000A2DE0000}"/>
    <cellStyle name="RowColSetLeftPrompt 6" xfId="56941" xr:uid="{00000000-0005-0000-0000-0000A3DE0000}"/>
    <cellStyle name="RowColSetValue" xfId="56942" xr:uid="{00000000-0005-0000-0000-0000A4DE0000}"/>
    <cellStyle name="RowColSetValue 2" xfId="56943" xr:uid="{00000000-0005-0000-0000-0000A5DE0000}"/>
    <cellStyle name="RowColSetValue 2 2" xfId="56944" xr:uid="{00000000-0005-0000-0000-0000A6DE0000}"/>
    <cellStyle name="RowColSetValue 3" xfId="56945" xr:uid="{00000000-0005-0000-0000-0000A7DE0000}"/>
    <cellStyle name="RowLeftPrompt" xfId="56946" xr:uid="{00000000-0005-0000-0000-0000A8DE0000}"/>
    <cellStyle name="RowLeftPrompt 2" xfId="56947" xr:uid="{00000000-0005-0000-0000-0000A9DE0000}"/>
    <cellStyle name="RowLeftPrompt 2 2" xfId="56948" xr:uid="{00000000-0005-0000-0000-0000AADE0000}"/>
    <cellStyle name="RowLeftPrompt 2 2 2" xfId="56949" xr:uid="{00000000-0005-0000-0000-0000ABDE0000}"/>
    <cellStyle name="RowLeftPrompt 3" xfId="56950" xr:uid="{00000000-0005-0000-0000-0000ACDE0000}"/>
    <cellStyle name="RowLeftPrompt 3 2" xfId="56951" xr:uid="{00000000-0005-0000-0000-0000ADDE0000}"/>
    <cellStyle name="RowLeftPrompt 3 2 2" xfId="56952" xr:uid="{00000000-0005-0000-0000-0000AEDE0000}"/>
    <cellStyle name="RowLeftPrompt 4" xfId="56953" xr:uid="{00000000-0005-0000-0000-0000AFDE0000}"/>
    <cellStyle name="RowLeftPrompt 4 2" xfId="56954" xr:uid="{00000000-0005-0000-0000-0000B0DE0000}"/>
    <cellStyle name="RowLeftPrompt 5" xfId="56955" xr:uid="{00000000-0005-0000-0000-0000B1DE0000}"/>
    <cellStyle name="RowLeftPrompt 6" xfId="56956" xr:uid="{00000000-0005-0000-0000-0000B2DE0000}"/>
    <cellStyle name="SampleUsingFormatMask" xfId="56957" xr:uid="{00000000-0005-0000-0000-0000B3DE0000}"/>
    <cellStyle name="SampleUsingFormatMask 2" xfId="56958" xr:uid="{00000000-0005-0000-0000-0000B4DE0000}"/>
    <cellStyle name="SampleUsingFormatMask 2 2" xfId="56959" xr:uid="{00000000-0005-0000-0000-0000B5DE0000}"/>
    <cellStyle name="SampleUsingFormatMask 2 2 2" xfId="56960" xr:uid="{00000000-0005-0000-0000-0000B6DE0000}"/>
    <cellStyle name="SampleUsingFormatMask 3" xfId="56961" xr:uid="{00000000-0005-0000-0000-0000B7DE0000}"/>
    <cellStyle name="SampleUsingFormatMask 3 2" xfId="56962" xr:uid="{00000000-0005-0000-0000-0000B8DE0000}"/>
    <cellStyle name="SampleUsingFormatMask 3 2 2" xfId="56963" xr:uid="{00000000-0005-0000-0000-0000B9DE0000}"/>
    <cellStyle name="SampleUsingFormatMask 4" xfId="56964" xr:uid="{00000000-0005-0000-0000-0000BADE0000}"/>
    <cellStyle name="SampleUsingFormatMask 4 2" xfId="56965" xr:uid="{00000000-0005-0000-0000-0000BBDE0000}"/>
    <cellStyle name="SampleUsingFormatMask 5" xfId="56966" xr:uid="{00000000-0005-0000-0000-0000BCDE0000}"/>
    <cellStyle name="SampleUsingFormatMask 6" xfId="56967" xr:uid="{00000000-0005-0000-0000-0000BDDE0000}"/>
    <cellStyle name="SampleWithNoFormatMask" xfId="56968" xr:uid="{00000000-0005-0000-0000-0000BEDE0000}"/>
    <cellStyle name="SampleWithNoFormatMask 2" xfId="56969" xr:uid="{00000000-0005-0000-0000-0000BFDE0000}"/>
    <cellStyle name="SampleWithNoFormatMask 2 2" xfId="56970" xr:uid="{00000000-0005-0000-0000-0000C0DE0000}"/>
    <cellStyle name="SampleWithNoFormatMask 2 2 2" xfId="56971" xr:uid="{00000000-0005-0000-0000-0000C1DE0000}"/>
    <cellStyle name="SampleWithNoFormatMask 3" xfId="56972" xr:uid="{00000000-0005-0000-0000-0000C2DE0000}"/>
    <cellStyle name="SampleWithNoFormatMask 3 2" xfId="56973" xr:uid="{00000000-0005-0000-0000-0000C3DE0000}"/>
    <cellStyle name="SampleWithNoFormatMask 3 2 2" xfId="56974" xr:uid="{00000000-0005-0000-0000-0000C4DE0000}"/>
    <cellStyle name="SampleWithNoFormatMask 4" xfId="56975" xr:uid="{00000000-0005-0000-0000-0000C5DE0000}"/>
    <cellStyle name="SampleWithNoFormatMask 4 2" xfId="56976" xr:uid="{00000000-0005-0000-0000-0000C6DE0000}"/>
    <cellStyle name="SampleWithNoFormatMask 5" xfId="56977" xr:uid="{00000000-0005-0000-0000-0000C7DE0000}"/>
    <cellStyle name="SampleWithNoFormatMask 6" xfId="56978" xr:uid="{00000000-0005-0000-0000-0000C8DE0000}"/>
    <cellStyle name="SAPBorder" xfId="56979" xr:uid="{00000000-0005-0000-0000-0000C9DE0000}"/>
    <cellStyle name="SAPDataCell" xfId="56980" xr:uid="{00000000-0005-0000-0000-0000CADE0000}"/>
    <cellStyle name="SAPDataTotalCell" xfId="56981" xr:uid="{00000000-0005-0000-0000-0000CBDE0000}"/>
    <cellStyle name="SAPDimensionCell" xfId="56982" xr:uid="{00000000-0005-0000-0000-0000CCDE0000}"/>
    <cellStyle name="SAPEditableDataCell" xfId="56983" xr:uid="{00000000-0005-0000-0000-0000CDDE0000}"/>
    <cellStyle name="SAPEditableDataTotalCell" xfId="56984" xr:uid="{00000000-0005-0000-0000-0000CEDE0000}"/>
    <cellStyle name="SAPEmphasized" xfId="56985" xr:uid="{00000000-0005-0000-0000-0000CFDE0000}"/>
    <cellStyle name="SAPExceptionLevel1" xfId="56986" xr:uid="{00000000-0005-0000-0000-0000D0DE0000}"/>
    <cellStyle name="SAPExceptionLevel2" xfId="56987" xr:uid="{00000000-0005-0000-0000-0000D1DE0000}"/>
    <cellStyle name="SAPExceptionLevel3" xfId="56988" xr:uid="{00000000-0005-0000-0000-0000D2DE0000}"/>
    <cellStyle name="SAPExceptionLevel4" xfId="56989" xr:uid="{00000000-0005-0000-0000-0000D3DE0000}"/>
    <cellStyle name="SAPExceptionLevel5" xfId="56990" xr:uid="{00000000-0005-0000-0000-0000D4DE0000}"/>
    <cellStyle name="SAPExceptionLevel6" xfId="56991" xr:uid="{00000000-0005-0000-0000-0000D5DE0000}"/>
    <cellStyle name="SAPExceptionLevel7" xfId="56992" xr:uid="{00000000-0005-0000-0000-0000D6DE0000}"/>
    <cellStyle name="SAPExceptionLevel8" xfId="56993" xr:uid="{00000000-0005-0000-0000-0000D7DE0000}"/>
    <cellStyle name="SAPExceptionLevel9" xfId="56994" xr:uid="{00000000-0005-0000-0000-0000D8DE0000}"/>
    <cellStyle name="SAPHierarchyCell0" xfId="56995" xr:uid="{00000000-0005-0000-0000-0000D9DE0000}"/>
    <cellStyle name="SAPHierarchyCell1" xfId="56996" xr:uid="{00000000-0005-0000-0000-0000DADE0000}"/>
    <cellStyle name="SAPHierarchyCell2" xfId="56997" xr:uid="{00000000-0005-0000-0000-0000DBDE0000}"/>
    <cellStyle name="SAPHierarchyCell3" xfId="56998" xr:uid="{00000000-0005-0000-0000-0000DCDE0000}"/>
    <cellStyle name="SAPHierarchyCell4" xfId="56999" xr:uid="{00000000-0005-0000-0000-0000DDDE0000}"/>
    <cellStyle name="SAPLockedDataCell" xfId="57000" xr:uid="{00000000-0005-0000-0000-0000DEDE0000}"/>
    <cellStyle name="SAPLockedDataTotalCell" xfId="57001" xr:uid="{00000000-0005-0000-0000-0000DFDE0000}"/>
    <cellStyle name="SAPMemberCell" xfId="57002" xr:uid="{00000000-0005-0000-0000-0000E0DE0000}"/>
    <cellStyle name="SAPMemberTotalCell" xfId="57003" xr:uid="{00000000-0005-0000-0000-0000E1DE0000}"/>
    <cellStyle name="SAPReadonlyDataCell" xfId="57004" xr:uid="{00000000-0005-0000-0000-0000E2DE0000}"/>
    <cellStyle name="SAPReadonlyDataTotalCell" xfId="57005" xr:uid="{00000000-0005-0000-0000-0000E3DE0000}"/>
    <cellStyle name="shade - Style1" xfId="57006" xr:uid="{00000000-0005-0000-0000-0000E4DE0000}"/>
    <cellStyle name="shade - Style1 2" xfId="57007" xr:uid="{00000000-0005-0000-0000-0000E5DE0000}"/>
    <cellStyle name="shade - Style1 2 2" xfId="57008" xr:uid="{00000000-0005-0000-0000-0000E6DE0000}"/>
    <cellStyle name="shade - Style1 2 2 2" xfId="57009" xr:uid="{00000000-0005-0000-0000-0000E7DE0000}"/>
    <cellStyle name="shade - Style1 3" xfId="57010" xr:uid="{00000000-0005-0000-0000-0000E8DE0000}"/>
    <cellStyle name="shade - Style1 3 2" xfId="57011" xr:uid="{00000000-0005-0000-0000-0000E9DE0000}"/>
    <cellStyle name="shade - Style1 3 2 2" xfId="57012" xr:uid="{00000000-0005-0000-0000-0000EADE0000}"/>
    <cellStyle name="shade - Style1 4" xfId="57013" xr:uid="{00000000-0005-0000-0000-0000EBDE0000}"/>
    <cellStyle name="shade - Style1 4 2" xfId="57014" xr:uid="{00000000-0005-0000-0000-0000ECDE0000}"/>
    <cellStyle name="shade - Style1 5" xfId="57015" xr:uid="{00000000-0005-0000-0000-0000EDDE0000}"/>
    <cellStyle name="shade - Style1 6" xfId="57016" xr:uid="{00000000-0005-0000-0000-0000EEDE0000}"/>
    <cellStyle name="Small Page Heading" xfId="112" xr:uid="{00000000-0005-0000-0000-0000EFDE0000}"/>
    <cellStyle name="Table  - Style5" xfId="113" xr:uid="{00000000-0005-0000-0000-0000F0DE0000}"/>
    <cellStyle name="Table  - Style6" xfId="114" xr:uid="{00000000-0005-0000-0000-0000F1DE0000}"/>
    <cellStyle name="Title" xfId="115" builtinId="15" customBuiltin="1"/>
    <cellStyle name="Title  - Style1" xfId="116" xr:uid="{00000000-0005-0000-0000-0000F3DE0000}"/>
    <cellStyle name="Title  - Style6" xfId="117" xr:uid="{00000000-0005-0000-0000-0000F4DE0000}"/>
    <cellStyle name="Title 10" xfId="57017" xr:uid="{00000000-0005-0000-0000-0000F5DE0000}"/>
    <cellStyle name="Title 10 2" xfId="57018" xr:uid="{00000000-0005-0000-0000-0000F6DE0000}"/>
    <cellStyle name="Title 10 2 2" xfId="57019" xr:uid="{00000000-0005-0000-0000-0000F7DE0000}"/>
    <cellStyle name="Title 10 2 2 2" xfId="57020" xr:uid="{00000000-0005-0000-0000-0000F8DE0000}"/>
    <cellStyle name="Title 10 2 3" xfId="57021" xr:uid="{00000000-0005-0000-0000-0000F9DE0000}"/>
    <cellStyle name="Title 10 3" xfId="57022" xr:uid="{00000000-0005-0000-0000-0000FADE0000}"/>
    <cellStyle name="Title 10 3 2" xfId="57023" xr:uid="{00000000-0005-0000-0000-0000FBDE0000}"/>
    <cellStyle name="Title 10 3 2 2" xfId="57024" xr:uid="{00000000-0005-0000-0000-0000FCDE0000}"/>
    <cellStyle name="Title 10 3 3" xfId="57025" xr:uid="{00000000-0005-0000-0000-0000FDDE0000}"/>
    <cellStyle name="Title 10 4" xfId="57026" xr:uid="{00000000-0005-0000-0000-0000FEDE0000}"/>
    <cellStyle name="Title 10 4 2" xfId="57027" xr:uid="{00000000-0005-0000-0000-0000FFDE0000}"/>
    <cellStyle name="Title 10 5" xfId="57028" xr:uid="{00000000-0005-0000-0000-000000DF0000}"/>
    <cellStyle name="Title 10_Results 3rd" xfId="57029" xr:uid="{00000000-0005-0000-0000-000001DF0000}"/>
    <cellStyle name="Title 100" xfId="57030" xr:uid="{00000000-0005-0000-0000-000002DF0000}"/>
    <cellStyle name="Title 101" xfId="57031" xr:uid="{00000000-0005-0000-0000-000003DF0000}"/>
    <cellStyle name="Title 102" xfId="57032" xr:uid="{00000000-0005-0000-0000-000004DF0000}"/>
    <cellStyle name="Title 103" xfId="57033" xr:uid="{00000000-0005-0000-0000-000005DF0000}"/>
    <cellStyle name="Title 104" xfId="57034" xr:uid="{00000000-0005-0000-0000-000006DF0000}"/>
    <cellStyle name="Title 105" xfId="57035" xr:uid="{00000000-0005-0000-0000-000007DF0000}"/>
    <cellStyle name="Title 106" xfId="57036" xr:uid="{00000000-0005-0000-0000-000008DF0000}"/>
    <cellStyle name="Title 107" xfId="57037" xr:uid="{00000000-0005-0000-0000-000009DF0000}"/>
    <cellStyle name="Title 108" xfId="57038" xr:uid="{00000000-0005-0000-0000-00000ADF0000}"/>
    <cellStyle name="Title 109" xfId="57039" xr:uid="{00000000-0005-0000-0000-00000BDF0000}"/>
    <cellStyle name="Title 11" xfId="57040" xr:uid="{00000000-0005-0000-0000-00000CDF0000}"/>
    <cellStyle name="Title 11 2" xfId="57041" xr:uid="{00000000-0005-0000-0000-00000DDF0000}"/>
    <cellStyle name="Title 11 2 2" xfId="57042" xr:uid="{00000000-0005-0000-0000-00000EDF0000}"/>
    <cellStyle name="Title 11 2 2 2" xfId="57043" xr:uid="{00000000-0005-0000-0000-00000FDF0000}"/>
    <cellStyle name="Title 11 2 3" xfId="57044" xr:uid="{00000000-0005-0000-0000-000010DF0000}"/>
    <cellStyle name="Title 11 3" xfId="57045" xr:uid="{00000000-0005-0000-0000-000011DF0000}"/>
    <cellStyle name="Title 11 3 2" xfId="57046" xr:uid="{00000000-0005-0000-0000-000012DF0000}"/>
    <cellStyle name="Title 11 3 2 2" xfId="57047" xr:uid="{00000000-0005-0000-0000-000013DF0000}"/>
    <cellStyle name="Title 11 3 3" xfId="57048" xr:uid="{00000000-0005-0000-0000-000014DF0000}"/>
    <cellStyle name="Title 11 4" xfId="57049" xr:uid="{00000000-0005-0000-0000-000015DF0000}"/>
    <cellStyle name="Title 11 4 2" xfId="57050" xr:uid="{00000000-0005-0000-0000-000016DF0000}"/>
    <cellStyle name="Title 11 5" xfId="57051" xr:uid="{00000000-0005-0000-0000-000017DF0000}"/>
    <cellStyle name="Title 11_Results 3rd" xfId="57052" xr:uid="{00000000-0005-0000-0000-000018DF0000}"/>
    <cellStyle name="Title 110" xfId="57053" xr:uid="{00000000-0005-0000-0000-000019DF0000}"/>
    <cellStyle name="Title 12" xfId="57054" xr:uid="{00000000-0005-0000-0000-00001ADF0000}"/>
    <cellStyle name="Title 12 2" xfId="57055" xr:uid="{00000000-0005-0000-0000-00001BDF0000}"/>
    <cellStyle name="Title 12 2 2" xfId="57056" xr:uid="{00000000-0005-0000-0000-00001CDF0000}"/>
    <cellStyle name="Title 12 2 2 2" xfId="57057" xr:uid="{00000000-0005-0000-0000-00001DDF0000}"/>
    <cellStyle name="Title 12 2 3" xfId="57058" xr:uid="{00000000-0005-0000-0000-00001EDF0000}"/>
    <cellStyle name="Title 12 3" xfId="57059" xr:uid="{00000000-0005-0000-0000-00001FDF0000}"/>
    <cellStyle name="Title 12 3 2" xfId="57060" xr:uid="{00000000-0005-0000-0000-000020DF0000}"/>
    <cellStyle name="Title 12 3 2 2" xfId="57061" xr:uid="{00000000-0005-0000-0000-000021DF0000}"/>
    <cellStyle name="Title 12 3 3" xfId="57062" xr:uid="{00000000-0005-0000-0000-000022DF0000}"/>
    <cellStyle name="Title 12 4" xfId="57063" xr:uid="{00000000-0005-0000-0000-000023DF0000}"/>
    <cellStyle name="Title 12 4 2" xfId="57064" xr:uid="{00000000-0005-0000-0000-000024DF0000}"/>
    <cellStyle name="Title 12 5" xfId="57065" xr:uid="{00000000-0005-0000-0000-000025DF0000}"/>
    <cellStyle name="Title 12_Results 3rd" xfId="57066" xr:uid="{00000000-0005-0000-0000-000026DF0000}"/>
    <cellStyle name="Title 13" xfId="57067" xr:uid="{00000000-0005-0000-0000-000027DF0000}"/>
    <cellStyle name="Title 13 2" xfId="57068" xr:uid="{00000000-0005-0000-0000-000028DF0000}"/>
    <cellStyle name="Title 13 2 2" xfId="57069" xr:uid="{00000000-0005-0000-0000-000029DF0000}"/>
    <cellStyle name="Title 13 2 2 2" xfId="57070" xr:uid="{00000000-0005-0000-0000-00002ADF0000}"/>
    <cellStyle name="Title 13 2 3" xfId="57071" xr:uid="{00000000-0005-0000-0000-00002BDF0000}"/>
    <cellStyle name="Title 13 3" xfId="57072" xr:uid="{00000000-0005-0000-0000-00002CDF0000}"/>
    <cellStyle name="Title 13 3 2" xfId="57073" xr:uid="{00000000-0005-0000-0000-00002DDF0000}"/>
    <cellStyle name="Title 13 3 2 2" xfId="57074" xr:uid="{00000000-0005-0000-0000-00002EDF0000}"/>
    <cellStyle name="Title 13 3 3" xfId="57075" xr:uid="{00000000-0005-0000-0000-00002FDF0000}"/>
    <cellStyle name="Title 13 4" xfId="57076" xr:uid="{00000000-0005-0000-0000-000030DF0000}"/>
    <cellStyle name="Title 13 4 2" xfId="57077" xr:uid="{00000000-0005-0000-0000-000031DF0000}"/>
    <cellStyle name="Title 13 5" xfId="57078" xr:uid="{00000000-0005-0000-0000-000032DF0000}"/>
    <cellStyle name="Title 13_Results 3rd" xfId="57079" xr:uid="{00000000-0005-0000-0000-000033DF0000}"/>
    <cellStyle name="Title 14" xfId="57080" xr:uid="{00000000-0005-0000-0000-000034DF0000}"/>
    <cellStyle name="Title 14 2" xfId="57081" xr:uid="{00000000-0005-0000-0000-000035DF0000}"/>
    <cellStyle name="Title 14 2 2" xfId="57082" xr:uid="{00000000-0005-0000-0000-000036DF0000}"/>
    <cellStyle name="Title 14 2 2 2" xfId="57083" xr:uid="{00000000-0005-0000-0000-000037DF0000}"/>
    <cellStyle name="Title 14 2 3" xfId="57084" xr:uid="{00000000-0005-0000-0000-000038DF0000}"/>
    <cellStyle name="Title 14 3" xfId="57085" xr:uid="{00000000-0005-0000-0000-000039DF0000}"/>
    <cellStyle name="Title 14 3 2" xfId="57086" xr:uid="{00000000-0005-0000-0000-00003ADF0000}"/>
    <cellStyle name="Title 14 3 2 2" xfId="57087" xr:uid="{00000000-0005-0000-0000-00003BDF0000}"/>
    <cellStyle name="Title 14 3 3" xfId="57088" xr:uid="{00000000-0005-0000-0000-00003CDF0000}"/>
    <cellStyle name="Title 14 4" xfId="57089" xr:uid="{00000000-0005-0000-0000-00003DDF0000}"/>
    <cellStyle name="Title 14 4 2" xfId="57090" xr:uid="{00000000-0005-0000-0000-00003EDF0000}"/>
    <cellStyle name="Title 14 5" xfId="57091" xr:uid="{00000000-0005-0000-0000-00003FDF0000}"/>
    <cellStyle name="Title 14_Results 3rd" xfId="57092" xr:uid="{00000000-0005-0000-0000-000040DF0000}"/>
    <cellStyle name="Title 15" xfId="57093" xr:uid="{00000000-0005-0000-0000-000041DF0000}"/>
    <cellStyle name="Title 15 2" xfId="57094" xr:uid="{00000000-0005-0000-0000-000042DF0000}"/>
    <cellStyle name="Title 15 2 2" xfId="57095" xr:uid="{00000000-0005-0000-0000-000043DF0000}"/>
    <cellStyle name="Title 15 2 2 2" xfId="57096" xr:uid="{00000000-0005-0000-0000-000044DF0000}"/>
    <cellStyle name="Title 15 2 3" xfId="57097" xr:uid="{00000000-0005-0000-0000-000045DF0000}"/>
    <cellStyle name="Title 15 3" xfId="57098" xr:uid="{00000000-0005-0000-0000-000046DF0000}"/>
    <cellStyle name="Title 15 3 2" xfId="57099" xr:uid="{00000000-0005-0000-0000-000047DF0000}"/>
    <cellStyle name="Title 15 3 2 2" xfId="57100" xr:uid="{00000000-0005-0000-0000-000048DF0000}"/>
    <cellStyle name="Title 15 3 3" xfId="57101" xr:uid="{00000000-0005-0000-0000-000049DF0000}"/>
    <cellStyle name="Title 15 4" xfId="57102" xr:uid="{00000000-0005-0000-0000-00004ADF0000}"/>
    <cellStyle name="Title 15 4 2" xfId="57103" xr:uid="{00000000-0005-0000-0000-00004BDF0000}"/>
    <cellStyle name="Title 15 5" xfId="57104" xr:uid="{00000000-0005-0000-0000-00004CDF0000}"/>
    <cellStyle name="Title 15_Results 3rd" xfId="57105" xr:uid="{00000000-0005-0000-0000-00004DDF0000}"/>
    <cellStyle name="Title 16" xfId="57106" xr:uid="{00000000-0005-0000-0000-00004EDF0000}"/>
    <cellStyle name="Title 16 2" xfId="57107" xr:uid="{00000000-0005-0000-0000-00004FDF0000}"/>
    <cellStyle name="Title 16 2 2" xfId="57108" xr:uid="{00000000-0005-0000-0000-000050DF0000}"/>
    <cellStyle name="Title 16 2 2 2" xfId="57109" xr:uid="{00000000-0005-0000-0000-000051DF0000}"/>
    <cellStyle name="Title 16 2 3" xfId="57110" xr:uid="{00000000-0005-0000-0000-000052DF0000}"/>
    <cellStyle name="Title 16 3" xfId="57111" xr:uid="{00000000-0005-0000-0000-000053DF0000}"/>
    <cellStyle name="Title 16 3 2" xfId="57112" xr:uid="{00000000-0005-0000-0000-000054DF0000}"/>
    <cellStyle name="Title 16 3 2 2" xfId="57113" xr:uid="{00000000-0005-0000-0000-000055DF0000}"/>
    <cellStyle name="Title 16 3 3" xfId="57114" xr:uid="{00000000-0005-0000-0000-000056DF0000}"/>
    <cellStyle name="Title 16 4" xfId="57115" xr:uid="{00000000-0005-0000-0000-000057DF0000}"/>
    <cellStyle name="Title 16 4 2" xfId="57116" xr:uid="{00000000-0005-0000-0000-000058DF0000}"/>
    <cellStyle name="Title 16 5" xfId="57117" xr:uid="{00000000-0005-0000-0000-000059DF0000}"/>
    <cellStyle name="Title 16_Results 3rd" xfId="57118" xr:uid="{00000000-0005-0000-0000-00005ADF0000}"/>
    <cellStyle name="Title 17" xfId="57119" xr:uid="{00000000-0005-0000-0000-00005BDF0000}"/>
    <cellStyle name="Title 17 2" xfId="57120" xr:uid="{00000000-0005-0000-0000-00005CDF0000}"/>
    <cellStyle name="Title 17 2 2" xfId="57121" xr:uid="{00000000-0005-0000-0000-00005DDF0000}"/>
    <cellStyle name="Title 17 2 2 2" xfId="57122" xr:uid="{00000000-0005-0000-0000-00005EDF0000}"/>
    <cellStyle name="Title 17 2 3" xfId="57123" xr:uid="{00000000-0005-0000-0000-00005FDF0000}"/>
    <cellStyle name="Title 17 3" xfId="57124" xr:uid="{00000000-0005-0000-0000-000060DF0000}"/>
    <cellStyle name="Title 17 3 2" xfId="57125" xr:uid="{00000000-0005-0000-0000-000061DF0000}"/>
    <cellStyle name="Title 17 3 2 2" xfId="57126" xr:uid="{00000000-0005-0000-0000-000062DF0000}"/>
    <cellStyle name="Title 17 3 3" xfId="57127" xr:uid="{00000000-0005-0000-0000-000063DF0000}"/>
    <cellStyle name="Title 17 4" xfId="57128" xr:uid="{00000000-0005-0000-0000-000064DF0000}"/>
    <cellStyle name="Title 17 4 2" xfId="57129" xr:uid="{00000000-0005-0000-0000-000065DF0000}"/>
    <cellStyle name="Title 17 5" xfId="57130" xr:uid="{00000000-0005-0000-0000-000066DF0000}"/>
    <cellStyle name="Title 17_Results 3rd" xfId="57131" xr:uid="{00000000-0005-0000-0000-000067DF0000}"/>
    <cellStyle name="Title 18" xfId="57132" xr:uid="{00000000-0005-0000-0000-000068DF0000}"/>
    <cellStyle name="Title 18 2" xfId="57133" xr:uid="{00000000-0005-0000-0000-000069DF0000}"/>
    <cellStyle name="Title 18 2 2" xfId="57134" xr:uid="{00000000-0005-0000-0000-00006ADF0000}"/>
    <cellStyle name="Title 18 2 2 2" xfId="57135" xr:uid="{00000000-0005-0000-0000-00006BDF0000}"/>
    <cellStyle name="Title 18 2 3" xfId="57136" xr:uid="{00000000-0005-0000-0000-00006CDF0000}"/>
    <cellStyle name="Title 18 3" xfId="57137" xr:uid="{00000000-0005-0000-0000-00006DDF0000}"/>
    <cellStyle name="Title 18 3 2" xfId="57138" xr:uid="{00000000-0005-0000-0000-00006EDF0000}"/>
    <cellStyle name="Title 18 3 2 2" xfId="57139" xr:uid="{00000000-0005-0000-0000-00006FDF0000}"/>
    <cellStyle name="Title 18 3 3" xfId="57140" xr:uid="{00000000-0005-0000-0000-000070DF0000}"/>
    <cellStyle name="Title 18 4" xfId="57141" xr:uid="{00000000-0005-0000-0000-000071DF0000}"/>
    <cellStyle name="Title 18 4 2" xfId="57142" xr:uid="{00000000-0005-0000-0000-000072DF0000}"/>
    <cellStyle name="Title 18 5" xfId="57143" xr:uid="{00000000-0005-0000-0000-000073DF0000}"/>
    <cellStyle name="Title 18_Results 3rd" xfId="57144" xr:uid="{00000000-0005-0000-0000-000074DF0000}"/>
    <cellStyle name="Title 19" xfId="57145" xr:uid="{00000000-0005-0000-0000-000075DF0000}"/>
    <cellStyle name="Title 19 2" xfId="57146" xr:uid="{00000000-0005-0000-0000-000076DF0000}"/>
    <cellStyle name="Title 19 2 2" xfId="57147" xr:uid="{00000000-0005-0000-0000-000077DF0000}"/>
    <cellStyle name="Title 19 2 2 2" xfId="57148" xr:uid="{00000000-0005-0000-0000-000078DF0000}"/>
    <cellStyle name="Title 19 2 3" xfId="57149" xr:uid="{00000000-0005-0000-0000-000079DF0000}"/>
    <cellStyle name="Title 19 3" xfId="57150" xr:uid="{00000000-0005-0000-0000-00007ADF0000}"/>
    <cellStyle name="Title 19 3 2" xfId="57151" xr:uid="{00000000-0005-0000-0000-00007BDF0000}"/>
    <cellStyle name="Title 19 3 2 2" xfId="57152" xr:uid="{00000000-0005-0000-0000-00007CDF0000}"/>
    <cellStyle name="Title 19 3 3" xfId="57153" xr:uid="{00000000-0005-0000-0000-00007DDF0000}"/>
    <cellStyle name="Title 19 4" xfId="57154" xr:uid="{00000000-0005-0000-0000-00007EDF0000}"/>
    <cellStyle name="Title 19 4 2" xfId="57155" xr:uid="{00000000-0005-0000-0000-00007FDF0000}"/>
    <cellStyle name="Title 19 5" xfId="57156" xr:uid="{00000000-0005-0000-0000-000080DF0000}"/>
    <cellStyle name="Title 19_Results 3rd" xfId="57157" xr:uid="{00000000-0005-0000-0000-000081DF0000}"/>
    <cellStyle name="Title 2" xfId="57158" xr:uid="{00000000-0005-0000-0000-000082DF0000}"/>
    <cellStyle name="Title 2 2" xfId="57159" xr:uid="{00000000-0005-0000-0000-000083DF0000}"/>
    <cellStyle name="Title 2 2 2" xfId="57160" xr:uid="{00000000-0005-0000-0000-000084DF0000}"/>
    <cellStyle name="Title 2 2 2 2" xfId="57161" xr:uid="{00000000-0005-0000-0000-000085DF0000}"/>
    <cellStyle name="Title 2 2 2 2 2" xfId="57162" xr:uid="{00000000-0005-0000-0000-000086DF0000}"/>
    <cellStyle name="Title 2 2 2 3" xfId="57163" xr:uid="{00000000-0005-0000-0000-000087DF0000}"/>
    <cellStyle name="Title 2 2 3" xfId="57164" xr:uid="{00000000-0005-0000-0000-000088DF0000}"/>
    <cellStyle name="Title 2 2 3 2" xfId="57165" xr:uid="{00000000-0005-0000-0000-000089DF0000}"/>
    <cellStyle name="Title 2 2 3 2 2" xfId="57166" xr:uid="{00000000-0005-0000-0000-00008ADF0000}"/>
    <cellStyle name="Title 2 2 3 3" xfId="57167" xr:uid="{00000000-0005-0000-0000-00008BDF0000}"/>
    <cellStyle name="Title 2 2 4" xfId="57168" xr:uid="{00000000-0005-0000-0000-00008CDF0000}"/>
    <cellStyle name="Title 2 2 4 2" xfId="57169" xr:uid="{00000000-0005-0000-0000-00008DDF0000}"/>
    <cellStyle name="Title 2 2 4 2 2" xfId="57170" xr:uid="{00000000-0005-0000-0000-00008EDF0000}"/>
    <cellStyle name="Title 2 2 5" xfId="57171" xr:uid="{00000000-0005-0000-0000-00008FDF0000}"/>
    <cellStyle name="Title 2 2 5 2" xfId="57172" xr:uid="{00000000-0005-0000-0000-000090DF0000}"/>
    <cellStyle name="Title 2 2 6" xfId="57173" xr:uid="{00000000-0005-0000-0000-000091DF0000}"/>
    <cellStyle name="Title 2 2 7" xfId="57174" xr:uid="{00000000-0005-0000-0000-000092DF0000}"/>
    <cellStyle name="Title 2 2 8" xfId="57175" xr:uid="{00000000-0005-0000-0000-000093DF0000}"/>
    <cellStyle name="Title 2 2 9" xfId="57176" xr:uid="{00000000-0005-0000-0000-000094DF0000}"/>
    <cellStyle name="Title 2 2_Basis Info" xfId="57177" xr:uid="{00000000-0005-0000-0000-000095DF0000}"/>
    <cellStyle name="Title 2 3" xfId="57178" xr:uid="{00000000-0005-0000-0000-000096DF0000}"/>
    <cellStyle name="Title 2 3 2" xfId="57179" xr:uid="{00000000-0005-0000-0000-000097DF0000}"/>
    <cellStyle name="Title 2 3 2 2" xfId="57180" xr:uid="{00000000-0005-0000-0000-000098DF0000}"/>
    <cellStyle name="Title 2 3 2 2 2" xfId="57181" xr:uid="{00000000-0005-0000-0000-000099DF0000}"/>
    <cellStyle name="Title 2 3 2 3" xfId="57182" xr:uid="{00000000-0005-0000-0000-00009ADF0000}"/>
    <cellStyle name="Title 2 3 3" xfId="57183" xr:uid="{00000000-0005-0000-0000-00009BDF0000}"/>
    <cellStyle name="Title 2 3 3 2" xfId="57184" xr:uid="{00000000-0005-0000-0000-00009CDF0000}"/>
    <cellStyle name="Title 2 3 3 2 2" xfId="57185" xr:uid="{00000000-0005-0000-0000-00009DDF0000}"/>
    <cellStyle name="Title 2 3 3 3" xfId="57186" xr:uid="{00000000-0005-0000-0000-00009EDF0000}"/>
    <cellStyle name="Title 2 3 4" xfId="57187" xr:uid="{00000000-0005-0000-0000-00009FDF0000}"/>
    <cellStyle name="Title 2 3 4 2" xfId="57188" xr:uid="{00000000-0005-0000-0000-0000A0DF0000}"/>
    <cellStyle name="Title 2 3 4 2 2" xfId="57189" xr:uid="{00000000-0005-0000-0000-0000A1DF0000}"/>
    <cellStyle name="Title 2 3 4 3" xfId="57190" xr:uid="{00000000-0005-0000-0000-0000A2DF0000}"/>
    <cellStyle name="Title 2 3 4 4" xfId="57191" xr:uid="{00000000-0005-0000-0000-0000A3DF0000}"/>
    <cellStyle name="Title 2 3 5" xfId="57192" xr:uid="{00000000-0005-0000-0000-0000A4DF0000}"/>
    <cellStyle name="Title 2 3 5 2" xfId="57193" xr:uid="{00000000-0005-0000-0000-0000A5DF0000}"/>
    <cellStyle name="Title 2 3 6" xfId="57194" xr:uid="{00000000-0005-0000-0000-0000A6DF0000}"/>
    <cellStyle name="Title 2 3 6 2" xfId="57195" xr:uid="{00000000-0005-0000-0000-0000A7DF0000}"/>
    <cellStyle name="Title 2 3 7" xfId="57196" xr:uid="{00000000-0005-0000-0000-0000A8DF0000}"/>
    <cellStyle name="Title 2 3 8" xfId="57197" xr:uid="{00000000-0005-0000-0000-0000A9DF0000}"/>
    <cellStyle name="Title 2 3 9" xfId="57198" xr:uid="{00000000-0005-0000-0000-0000AADF0000}"/>
    <cellStyle name="Title 2 3_Basis Info" xfId="57199" xr:uid="{00000000-0005-0000-0000-0000ABDF0000}"/>
    <cellStyle name="Title 2 4" xfId="57200" xr:uid="{00000000-0005-0000-0000-0000ACDF0000}"/>
    <cellStyle name="Title 2 4 2" xfId="57201" xr:uid="{00000000-0005-0000-0000-0000ADDF0000}"/>
    <cellStyle name="Title 2 4 2 2" xfId="57202" xr:uid="{00000000-0005-0000-0000-0000AEDF0000}"/>
    <cellStyle name="Title 2 4 3" xfId="57203" xr:uid="{00000000-0005-0000-0000-0000AFDF0000}"/>
    <cellStyle name="Title 2 4 4" xfId="57204" xr:uid="{00000000-0005-0000-0000-0000B0DF0000}"/>
    <cellStyle name="Title 2 5" xfId="57205" xr:uid="{00000000-0005-0000-0000-0000B1DF0000}"/>
    <cellStyle name="Title 2 5 2" xfId="57206" xr:uid="{00000000-0005-0000-0000-0000B2DF0000}"/>
    <cellStyle name="Title 2 5 3" xfId="57207" xr:uid="{00000000-0005-0000-0000-0000B3DF0000}"/>
    <cellStyle name="Title 2 6" xfId="57208" xr:uid="{00000000-0005-0000-0000-0000B4DF0000}"/>
    <cellStyle name="Title 2 6 2" xfId="57209" xr:uid="{00000000-0005-0000-0000-0000B5DF0000}"/>
    <cellStyle name="Title 2 7" xfId="57210" xr:uid="{00000000-0005-0000-0000-0000B6DF0000}"/>
    <cellStyle name="Title 2 7 2" xfId="57211" xr:uid="{00000000-0005-0000-0000-0000B7DF0000}"/>
    <cellStyle name="Title 2 8" xfId="57212" xr:uid="{00000000-0005-0000-0000-0000B8DF0000}"/>
    <cellStyle name="Title 2 9" xfId="57213" xr:uid="{00000000-0005-0000-0000-0000B9DF0000}"/>
    <cellStyle name="Title 2_10-1 BS" xfId="57214" xr:uid="{00000000-0005-0000-0000-0000BADF0000}"/>
    <cellStyle name="Title 20" xfId="57215" xr:uid="{00000000-0005-0000-0000-0000BBDF0000}"/>
    <cellStyle name="Title 20 2" xfId="57216" xr:uid="{00000000-0005-0000-0000-0000BCDF0000}"/>
    <cellStyle name="Title 20 2 2" xfId="57217" xr:uid="{00000000-0005-0000-0000-0000BDDF0000}"/>
    <cellStyle name="Title 20 2 2 2" xfId="57218" xr:uid="{00000000-0005-0000-0000-0000BEDF0000}"/>
    <cellStyle name="Title 20 2 3" xfId="57219" xr:uid="{00000000-0005-0000-0000-0000BFDF0000}"/>
    <cellStyle name="Title 20 3" xfId="57220" xr:uid="{00000000-0005-0000-0000-0000C0DF0000}"/>
    <cellStyle name="Title 20 3 2" xfId="57221" xr:uid="{00000000-0005-0000-0000-0000C1DF0000}"/>
    <cellStyle name="Title 20 3 2 2" xfId="57222" xr:uid="{00000000-0005-0000-0000-0000C2DF0000}"/>
    <cellStyle name="Title 20 3 3" xfId="57223" xr:uid="{00000000-0005-0000-0000-0000C3DF0000}"/>
    <cellStyle name="Title 20 4" xfId="57224" xr:uid="{00000000-0005-0000-0000-0000C4DF0000}"/>
    <cellStyle name="Title 20 4 2" xfId="57225" xr:uid="{00000000-0005-0000-0000-0000C5DF0000}"/>
    <cellStyle name="Title 20 5" xfId="57226" xr:uid="{00000000-0005-0000-0000-0000C6DF0000}"/>
    <cellStyle name="Title 20_Results 3rd" xfId="57227" xr:uid="{00000000-0005-0000-0000-0000C7DF0000}"/>
    <cellStyle name="Title 21" xfId="57228" xr:uid="{00000000-0005-0000-0000-0000C8DF0000}"/>
    <cellStyle name="Title 21 2" xfId="57229" xr:uid="{00000000-0005-0000-0000-0000C9DF0000}"/>
    <cellStyle name="Title 21 2 2" xfId="57230" xr:uid="{00000000-0005-0000-0000-0000CADF0000}"/>
    <cellStyle name="Title 21 2 2 2" xfId="57231" xr:uid="{00000000-0005-0000-0000-0000CBDF0000}"/>
    <cellStyle name="Title 21 2 3" xfId="57232" xr:uid="{00000000-0005-0000-0000-0000CCDF0000}"/>
    <cellStyle name="Title 21 3" xfId="57233" xr:uid="{00000000-0005-0000-0000-0000CDDF0000}"/>
    <cellStyle name="Title 21 3 2" xfId="57234" xr:uid="{00000000-0005-0000-0000-0000CEDF0000}"/>
    <cellStyle name="Title 21 3 2 2" xfId="57235" xr:uid="{00000000-0005-0000-0000-0000CFDF0000}"/>
    <cellStyle name="Title 21 3 3" xfId="57236" xr:uid="{00000000-0005-0000-0000-0000D0DF0000}"/>
    <cellStyle name="Title 21 4" xfId="57237" xr:uid="{00000000-0005-0000-0000-0000D1DF0000}"/>
    <cellStyle name="Title 21 4 2" xfId="57238" xr:uid="{00000000-0005-0000-0000-0000D2DF0000}"/>
    <cellStyle name="Title 21 5" xfId="57239" xr:uid="{00000000-0005-0000-0000-0000D3DF0000}"/>
    <cellStyle name="Title 21_Results 3rd" xfId="57240" xr:uid="{00000000-0005-0000-0000-0000D4DF0000}"/>
    <cellStyle name="Title 22" xfId="57241" xr:uid="{00000000-0005-0000-0000-0000D5DF0000}"/>
    <cellStyle name="Title 22 2" xfId="57242" xr:uid="{00000000-0005-0000-0000-0000D6DF0000}"/>
    <cellStyle name="Title 22 2 2" xfId="57243" xr:uid="{00000000-0005-0000-0000-0000D7DF0000}"/>
    <cellStyle name="Title 22 2 2 2" xfId="57244" xr:uid="{00000000-0005-0000-0000-0000D8DF0000}"/>
    <cellStyle name="Title 22 2 3" xfId="57245" xr:uid="{00000000-0005-0000-0000-0000D9DF0000}"/>
    <cellStyle name="Title 22 3" xfId="57246" xr:uid="{00000000-0005-0000-0000-0000DADF0000}"/>
    <cellStyle name="Title 22 3 2" xfId="57247" xr:uid="{00000000-0005-0000-0000-0000DBDF0000}"/>
    <cellStyle name="Title 22 3 2 2" xfId="57248" xr:uid="{00000000-0005-0000-0000-0000DCDF0000}"/>
    <cellStyle name="Title 22 3 3" xfId="57249" xr:uid="{00000000-0005-0000-0000-0000DDDF0000}"/>
    <cellStyle name="Title 22 4" xfId="57250" xr:uid="{00000000-0005-0000-0000-0000DEDF0000}"/>
    <cellStyle name="Title 22 4 2" xfId="57251" xr:uid="{00000000-0005-0000-0000-0000DFDF0000}"/>
    <cellStyle name="Title 22 5" xfId="57252" xr:uid="{00000000-0005-0000-0000-0000E0DF0000}"/>
    <cellStyle name="Title 22_Results 3rd" xfId="57253" xr:uid="{00000000-0005-0000-0000-0000E1DF0000}"/>
    <cellStyle name="Title 23" xfId="57254" xr:uid="{00000000-0005-0000-0000-0000E2DF0000}"/>
    <cellStyle name="Title 23 2" xfId="57255" xr:uid="{00000000-0005-0000-0000-0000E3DF0000}"/>
    <cellStyle name="Title 23 2 2" xfId="57256" xr:uid="{00000000-0005-0000-0000-0000E4DF0000}"/>
    <cellStyle name="Title 23 2 2 2" xfId="57257" xr:uid="{00000000-0005-0000-0000-0000E5DF0000}"/>
    <cellStyle name="Title 23 2 3" xfId="57258" xr:uid="{00000000-0005-0000-0000-0000E6DF0000}"/>
    <cellStyle name="Title 23 3" xfId="57259" xr:uid="{00000000-0005-0000-0000-0000E7DF0000}"/>
    <cellStyle name="Title 23 3 2" xfId="57260" xr:uid="{00000000-0005-0000-0000-0000E8DF0000}"/>
    <cellStyle name="Title 23 3 2 2" xfId="57261" xr:uid="{00000000-0005-0000-0000-0000E9DF0000}"/>
    <cellStyle name="Title 23 3 3" xfId="57262" xr:uid="{00000000-0005-0000-0000-0000EADF0000}"/>
    <cellStyle name="Title 23 4" xfId="57263" xr:uid="{00000000-0005-0000-0000-0000EBDF0000}"/>
    <cellStyle name="Title 23 4 2" xfId="57264" xr:uid="{00000000-0005-0000-0000-0000ECDF0000}"/>
    <cellStyle name="Title 23 4 2 2" xfId="57265" xr:uid="{00000000-0005-0000-0000-0000EDDF0000}"/>
    <cellStyle name="Title 23 4 3" xfId="57266" xr:uid="{00000000-0005-0000-0000-0000EEDF0000}"/>
    <cellStyle name="Title 23 5" xfId="57267" xr:uid="{00000000-0005-0000-0000-0000EFDF0000}"/>
    <cellStyle name="Title 23 5 2" xfId="57268" xr:uid="{00000000-0005-0000-0000-0000F0DF0000}"/>
    <cellStyle name="Title 23 6" xfId="57269" xr:uid="{00000000-0005-0000-0000-0000F1DF0000}"/>
    <cellStyle name="Title 23_Results 3rd" xfId="57270" xr:uid="{00000000-0005-0000-0000-0000F2DF0000}"/>
    <cellStyle name="Title 24" xfId="57271" xr:uid="{00000000-0005-0000-0000-0000F3DF0000}"/>
    <cellStyle name="Title 24 2" xfId="57272" xr:uid="{00000000-0005-0000-0000-0000F4DF0000}"/>
    <cellStyle name="Title 24 2 2" xfId="57273" xr:uid="{00000000-0005-0000-0000-0000F5DF0000}"/>
    <cellStyle name="Title 24 2 2 2" xfId="57274" xr:uid="{00000000-0005-0000-0000-0000F6DF0000}"/>
    <cellStyle name="Title 24 2 2 2 2" xfId="57275" xr:uid="{00000000-0005-0000-0000-0000F7DF0000}"/>
    <cellStyle name="Title 24 2 3" xfId="57276" xr:uid="{00000000-0005-0000-0000-0000F8DF0000}"/>
    <cellStyle name="Title 24 2 3 2" xfId="57277" xr:uid="{00000000-0005-0000-0000-0000F9DF0000}"/>
    <cellStyle name="Title 24 2 4" xfId="57278" xr:uid="{00000000-0005-0000-0000-0000FADF0000}"/>
    <cellStyle name="Title 24 2 5" xfId="57279" xr:uid="{00000000-0005-0000-0000-0000FBDF0000}"/>
    <cellStyle name="Title 24 2 6" xfId="57280" xr:uid="{00000000-0005-0000-0000-0000FCDF0000}"/>
    <cellStyle name="Title 24 2 7" xfId="57281" xr:uid="{00000000-0005-0000-0000-0000FDDF0000}"/>
    <cellStyle name="Title 24 2 8" xfId="57282" xr:uid="{00000000-0005-0000-0000-0000FEDF0000}"/>
    <cellStyle name="Title 24 3" xfId="57283" xr:uid="{00000000-0005-0000-0000-0000FFDF0000}"/>
    <cellStyle name="Title 24 3 2" xfId="57284" xr:uid="{00000000-0005-0000-0000-000000E00000}"/>
    <cellStyle name="Title 24 3 2 2" xfId="57285" xr:uid="{00000000-0005-0000-0000-000001E00000}"/>
    <cellStyle name="Title 24 3 3" xfId="57286" xr:uid="{00000000-0005-0000-0000-000002E00000}"/>
    <cellStyle name="Title 24 3 4" xfId="57287" xr:uid="{00000000-0005-0000-0000-000003E00000}"/>
    <cellStyle name="Title 24 4" xfId="57288" xr:uid="{00000000-0005-0000-0000-000004E00000}"/>
    <cellStyle name="Title 24 4 2" xfId="57289" xr:uid="{00000000-0005-0000-0000-000005E00000}"/>
    <cellStyle name="Title 24 5" xfId="57290" xr:uid="{00000000-0005-0000-0000-000006E00000}"/>
    <cellStyle name="Title 24 5 2" xfId="57291" xr:uid="{00000000-0005-0000-0000-000007E00000}"/>
    <cellStyle name="Title 24 6" xfId="57292" xr:uid="{00000000-0005-0000-0000-000008E00000}"/>
    <cellStyle name="Title 24 7" xfId="57293" xr:uid="{00000000-0005-0000-0000-000009E00000}"/>
    <cellStyle name="Title 24 8" xfId="57294" xr:uid="{00000000-0005-0000-0000-00000AE00000}"/>
    <cellStyle name="Title 24_Basis Detail" xfId="57295" xr:uid="{00000000-0005-0000-0000-00000BE00000}"/>
    <cellStyle name="Title 25" xfId="57296" xr:uid="{00000000-0005-0000-0000-00000CE00000}"/>
    <cellStyle name="Title 25 2" xfId="57297" xr:uid="{00000000-0005-0000-0000-00000DE00000}"/>
    <cellStyle name="Title 25 2 2" xfId="57298" xr:uid="{00000000-0005-0000-0000-00000EE00000}"/>
    <cellStyle name="Title 25 2 2 2" xfId="57299" xr:uid="{00000000-0005-0000-0000-00000FE00000}"/>
    <cellStyle name="Title 25 2 3" xfId="57300" xr:uid="{00000000-0005-0000-0000-000010E00000}"/>
    <cellStyle name="Title 25 2 4" xfId="57301" xr:uid="{00000000-0005-0000-0000-000011E00000}"/>
    <cellStyle name="Title 25 2 5" xfId="57302" xr:uid="{00000000-0005-0000-0000-000012E00000}"/>
    <cellStyle name="Title 25 3" xfId="57303" xr:uid="{00000000-0005-0000-0000-000013E00000}"/>
    <cellStyle name="Title 25 3 2" xfId="57304" xr:uid="{00000000-0005-0000-0000-000014E00000}"/>
    <cellStyle name="Title 25 3 2 2" xfId="57305" xr:uid="{00000000-0005-0000-0000-000015E00000}"/>
    <cellStyle name="Title 25 3 3" xfId="57306" xr:uid="{00000000-0005-0000-0000-000016E00000}"/>
    <cellStyle name="Title 25 3 4" xfId="57307" xr:uid="{00000000-0005-0000-0000-000017E00000}"/>
    <cellStyle name="Title 25 4" xfId="57308" xr:uid="{00000000-0005-0000-0000-000018E00000}"/>
    <cellStyle name="Title 25 4 2" xfId="57309" xr:uid="{00000000-0005-0000-0000-000019E00000}"/>
    <cellStyle name="Title 25 5" xfId="57310" xr:uid="{00000000-0005-0000-0000-00001AE00000}"/>
    <cellStyle name="Title 25 6" xfId="57311" xr:uid="{00000000-0005-0000-0000-00001BE00000}"/>
    <cellStyle name="Title 25 7" xfId="57312" xr:uid="{00000000-0005-0000-0000-00001CE00000}"/>
    <cellStyle name="Title 26" xfId="57313" xr:uid="{00000000-0005-0000-0000-00001DE00000}"/>
    <cellStyle name="Title 26 2" xfId="57314" xr:uid="{00000000-0005-0000-0000-00001EE00000}"/>
    <cellStyle name="Title 26 2 2" xfId="57315" xr:uid="{00000000-0005-0000-0000-00001FE00000}"/>
    <cellStyle name="Title 26 2 2 2" xfId="57316" xr:uid="{00000000-0005-0000-0000-000020E00000}"/>
    <cellStyle name="Title 26 2 3" xfId="57317" xr:uid="{00000000-0005-0000-0000-000021E00000}"/>
    <cellStyle name="Title 26 3" xfId="57318" xr:uid="{00000000-0005-0000-0000-000022E00000}"/>
    <cellStyle name="Title 26 3 2" xfId="57319" xr:uid="{00000000-0005-0000-0000-000023E00000}"/>
    <cellStyle name="Title 26 4" xfId="57320" xr:uid="{00000000-0005-0000-0000-000024E00000}"/>
    <cellStyle name="Title 26 5" xfId="57321" xr:uid="{00000000-0005-0000-0000-000025E00000}"/>
    <cellStyle name="Title 26 6" xfId="57322" xr:uid="{00000000-0005-0000-0000-000026E00000}"/>
    <cellStyle name="Title 26 7" xfId="57323" xr:uid="{00000000-0005-0000-0000-000027E00000}"/>
    <cellStyle name="Title 27" xfId="57324" xr:uid="{00000000-0005-0000-0000-000028E00000}"/>
    <cellStyle name="Title 27 2" xfId="57325" xr:uid="{00000000-0005-0000-0000-000029E00000}"/>
    <cellStyle name="Title 27 2 2" xfId="57326" xr:uid="{00000000-0005-0000-0000-00002AE00000}"/>
    <cellStyle name="Title 27 2 2 2" xfId="57327" xr:uid="{00000000-0005-0000-0000-00002BE00000}"/>
    <cellStyle name="Title 27 3" xfId="57328" xr:uid="{00000000-0005-0000-0000-00002CE00000}"/>
    <cellStyle name="Title 27 3 2" xfId="57329" xr:uid="{00000000-0005-0000-0000-00002DE00000}"/>
    <cellStyle name="Title 27 4" xfId="57330" xr:uid="{00000000-0005-0000-0000-00002EE00000}"/>
    <cellStyle name="Title 27 5" xfId="57331" xr:uid="{00000000-0005-0000-0000-00002FE00000}"/>
    <cellStyle name="Title 27 6" xfId="57332" xr:uid="{00000000-0005-0000-0000-000030E00000}"/>
    <cellStyle name="Title 28" xfId="57333" xr:uid="{00000000-0005-0000-0000-000031E00000}"/>
    <cellStyle name="Title 28 2" xfId="57334" xr:uid="{00000000-0005-0000-0000-000032E00000}"/>
    <cellStyle name="Title 28 2 2" xfId="57335" xr:uid="{00000000-0005-0000-0000-000033E00000}"/>
    <cellStyle name="Title 28 3" xfId="57336" xr:uid="{00000000-0005-0000-0000-000034E00000}"/>
    <cellStyle name="Title 29" xfId="57337" xr:uid="{00000000-0005-0000-0000-000035E00000}"/>
    <cellStyle name="Title 29 2" xfId="57338" xr:uid="{00000000-0005-0000-0000-000036E00000}"/>
    <cellStyle name="Title 29 2 2" xfId="57339" xr:uid="{00000000-0005-0000-0000-000037E00000}"/>
    <cellStyle name="Title 29 3" xfId="57340" xr:uid="{00000000-0005-0000-0000-000038E00000}"/>
    <cellStyle name="Title 3" xfId="57341" xr:uid="{00000000-0005-0000-0000-000039E00000}"/>
    <cellStyle name="Title 3 2" xfId="57342" xr:uid="{00000000-0005-0000-0000-00003AE00000}"/>
    <cellStyle name="Title 3 2 2" xfId="57343" xr:uid="{00000000-0005-0000-0000-00003BE00000}"/>
    <cellStyle name="Title 3 2 2 2" xfId="57344" xr:uid="{00000000-0005-0000-0000-00003CE00000}"/>
    <cellStyle name="Title 3 2 2 2 2" xfId="57345" xr:uid="{00000000-0005-0000-0000-00003DE00000}"/>
    <cellStyle name="Title 3 2 3" xfId="57346" xr:uid="{00000000-0005-0000-0000-00003EE00000}"/>
    <cellStyle name="Title 3 2 3 2" xfId="57347" xr:uid="{00000000-0005-0000-0000-00003FE00000}"/>
    <cellStyle name="Title 3 2 3 2 2" xfId="57348" xr:uid="{00000000-0005-0000-0000-000040E00000}"/>
    <cellStyle name="Title 3 2 4" xfId="57349" xr:uid="{00000000-0005-0000-0000-000041E00000}"/>
    <cellStyle name="Title 3 2 4 2" xfId="57350" xr:uid="{00000000-0005-0000-0000-000042E00000}"/>
    <cellStyle name="Title 3 2 5" xfId="57351" xr:uid="{00000000-0005-0000-0000-000043E00000}"/>
    <cellStyle name="Title 3 2 6" xfId="57352" xr:uid="{00000000-0005-0000-0000-000044E00000}"/>
    <cellStyle name="Title 3 2 7" xfId="57353" xr:uid="{00000000-0005-0000-0000-000045E00000}"/>
    <cellStyle name="Title 3 3" xfId="57354" xr:uid="{00000000-0005-0000-0000-000046E00000}"/>
    <cellStyle name="Title 3 3 2" xfId="57355" xr:uid="{00000000-0005-0000-0000-000047E00000}"/>
    <cellStyle name="Title 3 3 2 2" xfId="57356" xr:uid="{00000000-0005-0000-0000-000048E00000}"/>
    <cellStyle name="Title 3 3 3" xfId="57357" xr:uid="{00000000-0005-0000-0000-000049E00000}"/>
    <cellStyle name="Title 3 4" xfId="57358" xr:uid="{00000000-0005-0000-0000-00004AE00000}"/>
    <cellStyle name="Title 3 4 2" xfId="57359" xr:uid="{00000000-0005-0000-0000-00004BE00000}"/>
    <cellStyle name="Title 3 5" xfId="57360" xr:uid="{00000000-0005-0000-0000-00004CE00000}"/>
    <cellStyle name="Title 3 5 2" xfId="57361" xr:uid="{00000000-0005-0000-0000-00004DE00000}"/>
    <cellStyle name="Title 3_Results 3rd" xfId="57362" xr:uid="{00000000-0005-0000-0000-00004EE00000}"/>
    <cellStyle name="Title 30" xfId="57363" xr:uid="{00000000-0005-0000-0000-00004FE00000}"/>
    <cellStyle name="Title 30 2" xfId="57364" xr:uid="{00000000-0005-0000-0000-000050E00000}"/>
    <cellStyle name="Title 30 2 2" xfId="57365" xr:uid="{00000000-0005-0000-0000-000051E00000}"/>
    <cellStyle name="Title 30 3" xfId="57366" xr:uid="{00000000-0005-0000-0000-000052E00000}"/>
    <cellStyle name="Title 31" xfId="57367" xr:uid="{00000000-0005-0000-0000-000053E00000}"/>
    <cellStyle name="Title 31 2" xfId="57368" xr:uid="{00000000-0005-0000-0000-000054E00000}"/>
    <cellStyle name="Title 31 2 2" xfId="57369" xr:uid="{00000000-0005-0000-0000-000055E00000}"/>
    <cellStyle name="Title 31 3" xfId="57370" xr:uid="{00000000-0005-0000-0000-000056E00000}"/>
    <cellStyle name="Title 32" xfId="57371" xr:uid="{00000000-0005-0000-0000-000057E00000}"/>
    <cellStyle name="Title 32 2" xfId="57372" xr:uid="{00000000-0005-0000-0000-000058E00000}"/>
    <cellStyle name="Title 32 2 2" xfId="57373" xr:uid="{00000000-0005-0000-0000-000059E00000}"/>
    <cellStyle name="Title 32 3" xfId="57374" xr:uid="{00000000-0005-0000-0000-00005AE00000}"/>
    <cellStyle name="Title 33" xfId="57375" xr:uid="{00000000-0005-0000-0000-00005BE00000}"/>
    <cellStyle name="Title 33 2" xfId="57376" xr:uid="{00000000-0005-0000-0000-00005CE00000}"/>
    <cellStyle name="Title 33 2 2" xfId="57377" xr:uid="{00000000-0005-0000-0000-00005DE00000}"/>
    <cellStyle name="Title 33 3" xfId="57378" xr:uid="{00000000-0005-0000-0000-00005EE00000}"/>
    <cellStyle name="Title 34" xfId="57379" xr:uid="{00000000-0005-0000-0000-00005FE00000}"/>
    <cellStyle name="Title 34 2" xfId="57380" xr:uid="{00000000-0005-0000-0000-000060E00000}"/>
    <cellStyle name="Title 34 2 2" xfId="57381" xr:uid="{00000000-0005-0000-0000-000061E00000}"/>
    <cellStyle name="Title 34 3" xfId="57382" xr:uid="{00000000-0005-0000-0000-000062E00000}"/>
    <cellStyle name="Title 35" xfId="57383" xr:uid="{00000000-0005-0000-0000-000063E00000}"/>
    <cellStyle name="Title 35 2" xfId="57384" xr:uid="{00000000-0005-0000-0000-000064E00000}"/>
    <cellStyle name="Title 35 2 2" xfId="57385" xr:uid="{00000000-0005-0000-0000-000065E00000}"/>
    <cellStyle name="Title 35 3" xfId="57386" xr:uid="{00000000-0005-0000-0000-000066E00000}"/>
    <cellStyle name="Title 36" xfId="57387" xr:uid="{00000000-0005-0000-0000-000067E00000}"/>
    <cellStyle name="Title 36 2" xfId="57388" xr:uid="{00000000-0005-0000-0000-000068E00000}"/>
    <cellStyle name="Title 36 2 2" xfId="57389" xr:uid="{00000000-0005-0000-0000-000069E00000}"/>
    <cellStyle name="Title 36 3" xfId="57390" xr:uid="{00000000-0005-0000-0000-00006AE00000}"/>
    <cellStyle name="Title 37" xfId="57391" xr:uid="{00000000-0005-0000-0000-00006BE00000}"/>
    <cellStyle name="Title 37 2" xfId="57392" xr:uid="{00000000-0005-0000-0000-00006CE00000}"/>
    <cellStyle name="Title 37 2 2" xfId="57393" xr:uid="{00000000-0005-0000-0000-00006DE00000}"/>
    <cellStyle name="Title 37 3" xfId="57394" xr:uid="{00000000-0005-0000-0000-00006EE00000}"/>
    <cellStyle name="Title 38" xfId="57395" xr:uid="{00000000-0005-0000-0000-00006FE00000}"/>
    <cellStyle name="Title 38 2" xfId="57396" xr:uid="{00000000-0005-0000-0000-000070E00000}"/>
    <cellStyle name="Title 38 2 2" xfId="57397" xr:uid="{00000000-0005-0000-0000-000071E00000}"/>
    <cellStyle name="Title 38 3" xfId="57398" xr:uid="{00000000-0005-0000-0000-000072E00000}"/>
    <cellStyle name="Title 39" xfId="57399" xr:uid="{00000000-0005-0000-0000-000073E00000}"/>
    <cellStyle name="Title 39 2" xfId="57400" xr:uid="{00000000-0005-0000-0000-000074E00000}"/>
    <cellStyle name="Title 39 2 2" xfId="57401" xr:uid="{00000000-0005-0000-0000-000075E00000}"/>
    <cellStyle name="Title 39 3" xfId="57402" xr:uid="{00000000-0005-0000-0000-000076E00000}"/>
    <cellStyle name="Title 4" xfId="57403" xr:uid="{00000000-0005-0000-0000-000077E00000}"/>
    <cellStyle name="Title 4 2" xfId="57404" xr:uid="{00000000-0005-0000-0000-000078E00000}"/>
    <cellStyle name="Title 4 2 2" xfId="57405" xr:uid="{00000000-0005-0000-0000-000079E00000}"/>
    <cellStyle name="Title 4 2 2 2" xfId="57406" xr:uid="{00000000-0005-0000-0000-00007AE00000}"/>
    <cellStyle name="Title 4 2 2 2 2" xfId="57407" xr:uid="{00000000-0005-0000-0000-00007BE00000}"/>
    <cellStyle name="Title 4 2 2 3" xfId="57408" xr:uid="{00000000-0005-0000-0000-00007CE00000}"/>
    <cellStyle name="Title 4 2 3" xfId="57409" xr:uid="{00000000-0005-0000-0000-00007DE00000}"/>
    <cellStyle name="Title 4 2 3 2" xfId="57410" xr:uid="{00000000-0005-0000-0000-00007EE00000}"/>
    <cellStyle name="Title 4 2 3 2 2" xfId="57411" xr:uid="{00000000-0005-0000-0000-00007FE00000}"/>
    <cellStyle name="Title 4 2 4" xfId="57412" xr:uid="{00000000-0005-0000-0000-000080E00000}"/>
    <cellStyle name="Title 4 2 4 2" xfId="57413" xr:uid="{00000000-0005-0000-0000-000081E00000}"/>
    <cellStyle name="Title 4 2 5" xfId="57414" xr:uid="{00000000-0005-0000-0000-000082E00000}"/>
    <cellStyle name="Title 4 2 6" xfId="57415" xr:uid="{00000000-0005-0000-0000-000083E00000}"/>
    <cellStyle name="Title 4 2 7" xfId="57416" xr:uid="{00000000-0005-0000-0000-000084E00000}"/>
    <cellStyle name="Title 4 2 8" xfId="57417" xr:uid="{00000000-0005-0000-0000-000085E00000}"/>
    <cellStyle name="Title 4 3" xfId="57418" xr:uid="{00000000-0005-0000-0000-000086E00000}"/>
    <cellStyle name="Title 4 3 2" xfId="57419" xr:uid="{00000000-0005-0000-0000-000087E00000}"/>
    <cellStyle name="Title 4 3 2 2" xfId="57420" xr:uid="{00000000-0005-0000-0000-000088E00000}"/>
    <cellStyle name="Title 4 3 3" xfId="57421" xr:uid="{00000000-0005-0000-0000-000089E00000}"/>
    <cellStyle name="Title 4 4" xfId="57422" xr:uid="{00000000-0005-0000-0000-00008AE00000}"/>
    <cellStyle name="Title 4 4 2" xfId="57423" xr:uid="{00000000-0005-0000-0000-00008BE00000}"/>
    <cellStyle name="Title 4 5" xfId="57424" xr:uid="{00000000-0005-0000-0000-00008CE00000}"/>
    <cellStyle name="Title 4 5 2" xfId="57425" xr:uid="{00000000-0005-0000-0000-00008DE00000}"/>
    <cellStyle name="Title 4_Results 3rd" xfId="57426" xr:uid="{00000000-0005-0000-0000-00008EE00000}"/>
    <cellStyle name="Title 40" xfId="57427" xr:uid="{00000000-0005-0000-0000-00008FE00000}"/>
    <cellStyle name="Title 40 2" xfId="57428" xr:uid="{00000000-0005-0000-0000-000090E00000}"/>
    <cellStyle name="Title 40 2 2" xfId="57429" xr:uid="{00000000-0005-0000-0000-000091E00000}"/>
    <cellStyle name="Title 40 3" xfId="57430" xr:uid="{00000000-0005-0000-0000-000092E00000}"/>
    <cellStyle name="Title 41" xfId="57431" xr:uid="{00000000-0005-0000-0000-000093E00000}"/>
    <cellStyle name="Title 41 2" xfId="57432" xr:uid="{00000000-0005-0000-0000-000094E00000}"/>
    <cellStyle name="Title 41 2 2" xfId="57433" xr:uid="{00000000-0005-0000-0000-000095E00000}"/>
    <cellStyle name="Title 41 3" xfId="57434" xr:uid="{00000000-0005-0000-0000-000096E00000}"/>
    <cellStyle name="Title 42" xfId="57435" xr:uid="{00000000-0005-0000-0000-000097E00000}"/>
    <cellStyle name="Title 42 2" xfId="57436" xr:uid="{00000000-0005-0000-0000-000098E00000}"/>
    <cellStyle name="Title 42 2 2" xfId="57437" xr:uid="{00000000-0005-0000-0000-000099E00000}"/>
    <cellStyle name="Title 42 3" xfId="57438" xr:uid="{00000000-0005-0000-0000-00009AE00000}"/>
    <cellStyle name="Title 43" xfId="57439" xr:uid="{00000000-0005-0000-0000-00009BE00000}"/>
    <cellStyle name="Title 43 2" xfId="57440" xr:uid="{00000000-0005-0000-0000-00009CE00000}"/>
    <cellStyle name="Title 43 2 2" xfId="57441" xr:uid="{00000000-0005-0000-0000-00009DE00000}"/>
    <cellStyle name="Title 43 3" xfId="57442" xr:uid="{00000000-0005-0000-0000-00009EE00000}"/>
    <cellStyle name="Title 44" xfId="57443" xr:uid="{00000000-0005-0000-0000-00009FE00000}"/>
    <cellStyle name="Title 44 2" xfId="57444" xr:uid="{00000000-0005-0000-0000-0000A0E00000}"/>
    <cellStyle name="Title 44 2 2" xfId="57445" xr:uid="{00000000-0005-0000-0000-0000A1E00000}"/>
    <cellStyle name="Title 44 3" xfId="57446" xr:uid="{00000000-0005-0000-0000-0000A2E00000}"/>
    <cellStyle name="Title 45" xfId="57447" xr:uid="{00000000-0005-0000-0000-0000A3E00000}"/>
    <cellStyle name="Title 45 2" xfId="57448" xr:uid="{00000000-0005-0000-0000-0000A4E00000}"/>
    <cellStyle name="Title 45 2 2" xfId="57449" xr:uid="{00000000-0005-0000-0000-0000A5E00000}"/>
    <cellStyle name="Title 45 3" xfId="57450" xr:uid="{00000000-0005-0000-0000-0000A6E00000}"/>
    <cellStyle name="Title 46" xfId="57451" xr:uid="{00000000-0005-0000-0000-0000A7E00000}"/>
    <cellStyle name="Title 46 2" xfId="57452" xr:uid="{00000000-0005-0000-0000-0000A8E00000}"/>
    <cellStyle name="Title 46 2 2" xfId="57453" xr:uid="{00000000-0005-0000-0000-0000A9E00000}"/>
    <cellStyle name="Title 47" xfId="57454" xr:uid="{00000000-0005-0000-0000-0000AAE00000}"/>
    <cellStyle name="Title 47 2" xfId="57455" xr:uid="{00000000-0005-0000-0000-0000ABE00000}"/>
    <cellStyle name="Title 47 2 2" xfId="57456" xr:uid="{00000000-0005-0000-0000-0000ACE00000}"/>
    <cellStyle name="Title 48" xfId="57457" xr:uid="{00000000-0005-0000-0000-0000ADE00000}"/>
    <cellStyle name="Title 48 2" xfId="57458" xr:uid="{00000000-0005-0000-0000-0000AEE00000}"/>
    <cellStyle name="Title 48 2 2" xfId="57459" xr:uid="{00000000-0005-0000-0000-0000AFE00000}"/>
    <cellStyle name="Title 49" xfId="57460" xr:uid="{00000000-0005-0000-0000-0000B0E00000}"/>
    <cellStyle name="Title 49 2" xfId="57461" xr:uid="{00000000-0005-0000-0000-0000B1E00000}"/>
    <cellStyle name="Title 49 2 2" xfId="57462" xr:uid="{00000000-0005-0000-0000-0000B2E00000}"/>
    <cellStyle name="Title 5" xfId="57463" xr:uid="{00000000-0005-0000-0000-0000B3E00000}"/>
    <cellStyle name="Title 5 2" xfId="57464" xr:uid="{00000000-0005-0000-0000-0000B4E00000}"/>
    <cellStyle name="Title 5 2 2" xfId="57465" xr:uid="{00000000-0005-0000-0000-0000B5E00000}"/>
    <cellStyle name="Title 5 2 2 2" xfId="57466" xr:uid="{00000000-0005-0000-0000-0000B6E00000}"/>
    <cellStyle name="Title 5 2 2 2 2" xfId="57467" xr:uid="{00000000-0005-0000-0000-0000B7E00000}"/>
    <cellStyle name="Title 5 2 3" xfId="57468" xr:uid="{00000000-0005-0000-0000-0000B8E00000}"/>
    <cellStyle name="Title 5 2 3 2" xfId="57469" xr:uid="{00000000-0005-0000-0000-0000B9E00000}"/>
    <cellStyle name="Title 5 2 3 2 2" xfId="57470" xr:uid="{00000000-0005-0000-0000-0000BAE00000}"/>
    <cellStyle name="Title 5 2 4" xfId="57471" xr:uid="{00000000-0005-0000-0000-0000BBE00000}"/>
    <cellStyle name="Title 5 2 4 2" xfId="57472" xr:uid="{00000000-0005-0000-0000-0000BCE00000}"/>
    <cellStyle name="Title 5 2 5" xfId="57473" xr:uid="{00000000-0005-0000-0000-0000BDE00000}"/>
    <cellStyle name="Title 5 2 6" xfId="57474" xr:uid="{00000000-0005-0000-0000-0000BEE00000}"/>
    <cellStyle name="Title 5 3" xfId="57475" xr:uid="{00000000-0005-0000-0000-0000BFE00000}"/>
    <cellStyle name="Title 5 3 2" xfId="57476" xr:uid="{00000000-0005-0000-0000-0000C0E00000}"/>
    <cellStyle name="Title 5 3 2 2" xfId="57477" xr:uid="{00000000-0005-0000-0000-0000C1E00000}"/>
    <cellStyle name="Title 5 3 3" xfId="57478" xr:uid="{00000000-0005-0000-0000-0000C2E00000}"/>
    <cellStyle name="Title 5 4" xfId="57479" xr:uid="{00000000-0005-0000-0000-0000C3E00000}"/>
    <cellStyle name="Title 5 4 2" xfId="57480" xr:uid="{00000000-0005-0000-0000-0000C4E00000}"/>
    <cellStyle name="Title 5 5" xfId="57481" xr:uid="{00000000-0005-0000-0000-0000C5E00000}"/>
    <cellStyle name="Title 5 5 2" xfId="57482" xr:uid="{00000000-0005-0000-0000-0000C6E00000}"/>
    <cellStyle name="Title 5_Results 3rd" xfId="57483" xr:uid="{00000000-0005-0000-0000-0000C7E00000}"/>
    <cellStyle name="Title 50" xfId="57484" xr:uid="{00000000-0005-0000-0000-0000C8E00000}"/>
    <cellStyle name="Title 50 2" xfId="57485" xr:uid="{00000000-0005-0000-0000-0000C9E00000}"/>
    <cellStyle name="Title 50 2 2" xfId="57486" xr:uid="{00000000-0005-0000-0000-0000CAE00000}"/>
    <cellStyle name="Title 51" xfId="57487" xr:uid="{00000000-0005-0000-0000-0000CBE00000}"/>
    <cellStyle name="Title 51 2" xfId="57488" xr:uid="{00000000-0005-0000-0000-0000CCE00000}"/>
    <cellStyle name="Title 51 2 2" xfId="57489" xr:uid="{00000000-0005-0000-0000-0000CDE00000}"/>
    <cellStyle name="Title 52" xfId="57490" xr:uid="{00000000-0005-0000-0000-0000CEE00000}"/>
    <cellStyle name="Title 52 2" xfId="57491" xr:uid="{00000000-0005-0000-0000-0000CFE00000}"/>
    <cellStyle name="Title 52 2 2" xfId="57492" xr:uid="{00000000-0005-0000-0000-0000D0E00000}"/>
    <cellStyle name="Title 53" xfId="57493" xr:uid="{00000000-0005-0000-0000-0000D1E00000}"/>
    <cellStyle name="Title 53 2" xfId="57494" xr:uid="{00000000-0005-0000-0000-0000D2E00000}"/>
    <cellStyle name="Title 53 2 2" xfId="57495" xr:uid="{00000000-0005-0000-0000-0000D3E00000}"/>
    <cellStyle name="Title 54" xfId="57496" xr:uid="{00000000-0005-0000-0000-0000D4E00000}"/>
    <cellStyle name="Title 54 2" xfId="57497" xr:uid="{00000000-0005-0000-0000-0000D5E00000}"/>
    <cellStyle name="Title 54 2 2" xfId="57498" xr:uid="{00000000-0005-0000-0000-0000D6E00000}"/>
    <cellStyle name="Title 55" xfId="57499" xr:uid="{00000000-0005-0000-0000-0000D7E00000}"/>
    <cellStyle name="Title 55 2" xfId="57500" xr:uid="{00000000-0005-0000-0000-0000D8E00000}"/>
    <cellStyle name="Title 55 2 2" xfId="57501" xr:uid="{00000000-0005-0000-0000-0000D9E00000}"/>
    <cellStyle name="Title 56" xfId="57502" xr:uid="{00000000-0005-0000-0000-0000DAE00000}"/>
    <cellStyle name="Title 56 2" xfId="57503" xr:uid="{00000000-0005-0000-0000-0000DBE00000}"/>
    <cellStyle name="Title 56 2 2" xfId="57504" xr:uid="{00000000-0005-0000-0000-0000DCE00000}"/>
    <cellStyle name="Title 57" xfId="57505" xr:uid="{00000000-0005-0000-0000-0000DDE00000}"/>
    <cellStyle name="Title 57 2" xfId="57506" xr:uid="{00000000-0005-0000-0000-0000DEE00000}"/>
    <cellStyle name="Title 57 2 2" xfId="57507" xr:uid="{00000000-0005-0000-0000-0000DFE00000}"/>
    <cellStyle name="Title 58" xfId="57508" xr:uid="{00000000-0005-0000-0000-0000E0E00000}"/>
    <cellStyle name="Title 58 2" xfId="57509" xr:uid="{00000000-0005-0000-0000-0000E1E00000}"/>
    <cellStyle name="Title 58 2 2" xfId="57510" xr:uid="{00000000-0005-0000-0000-0000E2E00000}"/>
    <cellStyle name="Title 59" xfId="57511" xr:uid="{00000000-0005-0000-0000-0000E3E00000}"/>
    <cellStyle name="Title 59 2" xfId="57512" xr:uid="{00000000-0005-0000-0000-0000E4E00000}"/>
    <cellStyle name="Title 59 2 2" xfId="57513" xr:uid="{00000000-0005-0000-0000-0000E5E00000}"/>
    <cellStyle name="Title 6" xfId="57514" xr:uid="{00000000-0005-0000-0000-0000E6E00000}"/>
    <cellStyle name="Title 6 2" xfId="57515" xr:uid="{00000000-0005-0000-0000-0000E7E00000}"/>
    <cellStyle name="Title 6 2 2" xfId="57516" xr:uid="{00000000-0005-0000-0000-0000E8E00000}"/>
    <cellStyle name="Title 6 2 2 2" xfId="57517" xr:uid="{00000000-0005-0000-0000-0000E9E00000}"/>
    <cellStyle name="Title 6 2 3" xfId="57518" xr:uid="{00000000-0005-0000-0000-0000EAE00000}"/>
    <cellStyle name="Title 6 3" xfId="57519" xr:uid="{00000000-0005-0000-0000-0000EBE00000}"/>
    <cellStyle name="Title 6 3 2" xfId="57520" xr:uid="{00000000-0005-0000-0000-0000ECE00000}"/>
    <cellStyle name="Title 6 3 2 2" xfId="57521" xr:uid="{00000000-0005-0000-0000-0000EDE00000}"/>
    <cellStyle name="Title 6 3 3" xfId="57522" xr:uid="{00000000-0005-0000-0000-0000EEE00000}"/>
    <cellStyle name="Title 6 4" xfId="57523" xr:uid="{00000000-0005-0000-0000-0000EFE00000}"/>
    <cellStyle name="Title 6 4 2" xfId="57524" xr:uid="{00000000-0005-0000-0000-0000F0E00000}"/>
    <cellStyle name="Title 6 5" xfId="57525" xr:uid="{00000000-0005-0000-0000-0000F1E00000}"/>
    <cellStyle name="Title 6_Results 3rd" xfId="57526" xr:uid="{00000000-0005-0000-0000-0000F2E00000}"/>
    <cellStyle name="Title 60" xfId="57527" xr:uid="{00000000-0005-0000-0000-0000F3E00000}"/>
    <cellStyle name="Title 60 2" xfId="57528" xr:uid="{00000000-0005-0000-0000-0000F4E00000}"/>
    <cellStyle name="Title 60 2 2" xfId="57529" xr:uid="{00000000-0005-0000-0000-0000F5E00000}"/>
    <cellStyle name="Title 60 3" xfId="57530" xr:uid="{00000000-0005-0000-0000-0000F6E00000}"/>
    <cellStyle name="Title 61" xfId="57531" xr:uid="{00000000-0005-0000-0000-0000F7E00000}"/>
    <cellStyle name="Title 61 2" xfId="57532" xr:uid="{00000000-0005-0000-0000-0000F8E00000}"/>
    <cellStyle name="Title 62" xfId="57533" xr:uid="{00000000-0005-0000-0000-0000F9E00000}"/>
    <cellStyle name="Title 62 2" xfId="57534" xr:uid="{00000000-0005-0000-0000-0000FAE00000}"/>
    <cellStyle name="Title 63" xfId="57535" xr:uid="{00000000-0005-0000-0000-0000FBE00000}"/>
    <cellStyle name="Title 64" xfId="57536" xr:uid="{00000000-0005-0000-0000-0000FCE00000}"/>
    <cellStyle name="Title 65" xfId="57537" xr:uid="{00000000-0005-0000-0000-0000FDE00000}"/>
    <cellStyle name="Title 66" xfId="57538" xr:uid="{00000000-0005-0000-0000-0000FEE00000}"/>
    <cellStyle name="Title 67" xfId="57539" xr:uid="{00000000-0005-0000-0000-0000FFE00000}"/>
    <cellStyle name="Title 68" xfId="57540" xr:uid="{00000000-0005-0000-0000-000000E10000}"/>
    <cellStyle name="Title 69" xfId="57541" xr:uid="{00000000-0005-0000-0000-000001E10000}"/>
    <cellStyle name="Title 7" xfId="57542" xr:uid="{00000000-0005-0000-0000-000002E10000}"/>
    <cellStyle name="Title 7 2" xfId="57543" xr:uid="{00000000-0005-0000-0000-000003E10000}"/>
    <cellStyle name="Title 7 2 2" xfId="57544" xr:uid="{00000000-0005-0000-0000-000004E10000}"/>
    <cellStyle name="Title 7 2 2 2" xfId="57545" xr:uid="{00000000-0005-0000-0000-000005E10000}"/>
    <cellStyle name="Title 7 2 3" xfId="57546" xr:uid="{00000000-0005-0000-0000-000006E10000}"/>
    <cellStyle name="Title 7 3" xfId="57547" xr:uid="{00000000-0005-0000-0000-000007E10000}"/>
    <cellStyle name="Title 7 3 2" xfId="57548" xr:uid="{00000000-0005-0000-0000-000008E10000}"/>
    <cellStyle name="Title 7 3 2 2" xfId="57549" xr:uid="{00000000-0005-0000-0000-000009E10000}"/>
    <cellStyle name="Title 7 3 3" xfId="57550" xr:uid="{00000000-0005-0000-0000-00000AE10000}"/>
    <cellStyle name="Title 7 4" xfId="57551" xr:uid="{00000000-0005-0000-0000-00000BE10000}"/>
    <cellStyle name="Title 7 4 2" xfId="57552" xr:uid="{00000000-0005-0000-0000-00000CE10000}"/>
    <cellStyle name="Title 7 5" xfId="57553" xr:uid="{00000000-0005-0000-0000-00000DE10000}"/>
    <cellStyle name="Title 7_Results 3rd" xfId="57554" xr:uid="{00000000-0005-0000-0000-00000EE10000}"/>
    <cellStyle name="Title 70" xfId="57555" xr:uid="{00000000-0005-0000-0000-00000FE10000}"/>
    <cellStyle name="Title 71" xfId="57556" xr:uid="{00000000-0005-0000-0000-000010E10000}"/>
    <cellStyle name="Title 72" xfId="57557" xr:uid="{00000000-0005-0000-0000-000011E10000}"/>
    <cellStyle name="Title 73" xfId="57558" xr:uid="{00000000-0005-0000-0000-000012E10000}"/>
    <cellStyle name="Title 74" xfId="57559" xr:uid="{00000000-0005-0000-0000-000013E10000}"/>
    <cellStyle name="Title 75" xfId="57560" xr:uid="{00000000-0005-0000-0000-000014E10000}"/>
    <cellStyle name="Title 76" xfId="57561" xr:uid="{00000000-0005-0000-0000-000015E10000}"/>
    <cellStyle name="Title 77" xfId="57562" xr:uid="{00000000-0005-0000-0000-000016E10000}"/>
    <cellStyle name="Title 78" xfId="57563" xr:uid="{00000000-0005-0000-0000-000017E10000}"/>
    <cellStyle name="Title 79" xfId="57564" xr:uid="{00000000-0005-0000-0000-000018E10000}"/>
    <cellStyle name="Title 8" xfId="57565" xr:uid="{00000000-0005-0000-0000-000019E10000}"/>
    <cellStyle name="Title 8 2" xfId="57566" xr:uid="{00000000-0005-0000-0000-00001AE10000}"/>
    <cellStyle name="Title 8 2 2" xfId="57567" xr:uid="{00000000-0005-0000-0000-00001BE10000}"/>
    <cellStyle name="Title 8 2 2 2" xfId="57568" xr:uid="{00000000-0005-0000-0000-00001CE10000}"/>
    <cellStyle name="Title 8 2 3" xfId="57569" xr:uid="{00000000-0005-0000-0000-00001DE10000}"/>
    <cellStyle name="Title 8 3" xfId="57570" xr:uid="{00000000-0005-0000-0000-00001EE10000}"/>
    <cellStyle name="Title 8 3 2" xfId="57571" xr:uid="{00000000-0005-0000-0000-00001FE10000}"/>
    <cellStyle name="Title 8 3 2 2" xfId="57572" xr:uid="{00000000-0005-0000-0000-000020E10000}"/>
    <cellStyle name="Title 8 3 3" xfId="57573" xr:uid="{00000000-0005-0000-0000-000021E10000}"/>
    <cellStyle name="Title 8 4" xfId="57574" xr:uid="{00000000-0005-0000-0000-000022E10000}"/>
    <cellStyle name="Title 8 4 2" xfId="57575" xr:uid="{00000000-0005-0000-0000-000023E10000}"/>
    <cellStyle name="Title 8 5" xfId="57576" xr:uid="{00000000-0005-0000-0000-000024E10000}"/>
    <cellStyle name="Title 8_Results 3rd" xfId="57577" xr:uid="{00000000-0005-0000-0000-000025E10000}"/>
    <cellStyle name="Title 80" xfId="57578" xr:uid="{00000000-0005-0000-0000-000026E10000}"/>
    <cellStyle name="Title 81" xfId="57579" xr:uid="{00000000-0005-0000-0000-000027E10000}"/>
    <cellStyle name="Title 82" xfId="57580" xr:uid="{00000000-0005-0000-0000-000028E10000}"/>
    <cellStyle name="Title 83" xfId="57581" xr:uid="{00000000-0005-0000-0000-000029E10000}"/>
    <cellStyle name="Title 84" xfId="57582" xr:uid="{00000000-0005-0000-0000-00002AE10000}"/>
    <cellStyle name="Title 85" xfId="57583" xr:uid="{00000000-0005-0000-0000-00002BE10000}"/>
    <cellStyle name="Title 86" xfId="57584" xr:uid="{00000000-0005-0000-0000-00002CE10000}"/>
    <cellStyle name="Title 87" xfId="57585" xr:uid="{00000000-0005-0000-0000-00002DE10000}"/>
    <cellStyle name="Title 88" xfId="57586" xr:uid="{00000000-0005-0000-0000-00002EE10000}"/>
    <cellStyle name="Title 89" xfId="57587" xr:uid="{00000000-0005-0000-0000-00002FE10000}"/>
    <cellStyle name="Title 9" xfId="57588" xr:uid="{00000000-0005-0000-0000-000030E10000}"/>
    <cellStyle name="Title 9 2" xfId="57589" xr:uid="{00000000-0005-0000-0000-000031E10000}"/>
    <cellStyle name="Title 9 2 2" xfId="57590" xr:uid="{00000000-0005-0000-0000-000032E10000}"/>
    <cellStyle name="Title 9 2 2 2" xfId="57591" xr:uid="{00000000-0005-0000-0000-000033E10000}"/>
    <cellStyle name="Title 9 2 3" xfId="57592" xr:uid="{00000000-0005-0000-0000-000034E10000}"/>
    <cellStyle name="Title 9 3" xfId="57593" xr:uid="{00000000-0005-0000-0000-000035E10000}"/>
    <cellStyle name="Title 9 3 2" xfId="57594" xr:uid="{00000000-0005-0000-0000-000036E10000}"/>
    <cellStyle name="Title 9 3 2 2" xfId="57595" xr:uid="{00000000-0005-0000-0000-000037E10000}"/>
    <cellStyle name="Title 9 3 3" xfId="57596" xr:uid="{00000000-0005-0000-0000-000038E10000}"/>
    <cellStyle name="Title 9 4" xfId="57597" xr:uid="{00000000-0005-0000-0000-000039E10000}"/>
    <cellStyle name="Title 9 4 2" xfId="57598" xr:uid="{00000000-0005-0000-0000-00003AE10000}"/>
    <cellStyle name="Title 9 5" xfId="57599" xr:uid="{00000000-0005-0000-0000-00003BE10000}"/>
    <cellStyle name="Title 9_Results 3rd" xfId="57600" xr:uid="{00000000-0005-0000-0000-00003CE10000}"/>
    <cellStyle name="Title 90" xfId="57601" xr:uid="{00000000-0005-0000-0000-00003DE10000}"/>
    <cellStyle name="Title 91" xfId="57602" xr:uid="{00000000-0005-0000-0000-00003EE10000}"/>
    <cellStyle name="Title 92" xfId="57603" xr:uid="{00000000-0005-0000-0000-00003FE10000}"/>
    <cellStyle name="Title 93" xfId="57604" xr:uid="{00000000-0005-0000-0000-000040E10000}"/>
    <cellStyle name="Title 94" xfId="57605" xr:uid="{00000000-0005-0000-0000-000041E10000}"/>
    <cellStyle name="Title 95" xfId="57606" xr:uid="{00000000-0005-0000-0000-000042E10000}"/>
    <cellStyle name="Title 96" xfId="57607" xr:uid="{00000000-0005-0000-0000-000043E10000}"/>
    <cellStyle name="Title 97" xfId="57608" xr:uid="{00000000-0005-0000-0000-000044E10000}"/>
    <cellStyle name="Title 98" xfId="57609" xr:uid="{00000000-0005-0000-0000-000045E10000}"/>
    <cellStyle name="Title 99" xfId="57610" xr:uid="{00000000-0005-0000-0000-000046E10000}"/>
    <cellStyle name="title1" xfId="118" xr:uid="{00000000-0005-0000-0000-000047E10000}"/>
    <cellStyle name="title1 2" xfId="57611" xr:uid="{00000000-0005-0000-0000-000048E10000}"/>
    <cellStyle name="title1 2 2" xfId="57612" xr:uid="{00000000-0005-0000-0000-000049E10000}"/>
    <cellStyle name="title1 3" xfId="57613" xr:uid="{00000000-0005-0000-0000-00004AE10000}"/>
    <cellStyle name="title1_03_2012" xfId="57614" xr:uid="{00000000-0005-0000-0000-00004BE10000}"/>
    <cellStyle name="Total" xfId="119" builtinId="25" customBuiltin="1"/>
    <cellStyle name="Total 10" xfId="57615" xr:uid="{00000000-0005-0000-0000-00004DE10000}"/>
    <cellStyle name="Total 10 2" xfId="57616" xr:uid="{00000000-0005-0000-0000-00004EE10000}"/>
    <cellStyle name="Total 10 2 2" xfId="57617" xr:uid="{00000000-0005-0000-0000-00004FE10000}"/>
    <cellStyle name="Total 10 2 2 2" xfId="57618" xr:uid="{00000000-0005-0000-0000-000050E10000}"/>
    <cellStyle name="Total 10 2 3" xfId="57619" xr:uid="{00000000-0005-0000-0000-000051E10000}"/>
    <cellStyle name="Total 10 3" xfId="57620" xr:uid="{00000000-0005-0000-0000-000052E10000}"/>
    <cellStyle name="Total 10 3 2" xfId="57621" xr:uid="{00000000-0005-0000-0000-000053E10000}"/>
    <cellStyle name="Total 10 3 2 2" xfId="57622" xr:uid="{00000000-0005-0000-0000-000054E10000}"/>
    <cellStyle name="Total 10 3 3" xfId="57623" xr:uid="{00000000-0005-0000-0000-000055E10000}"/>
    <cellStyle name="Total 10 4" xfId="57624" xr:uid="{00000000-0005-0000-0000-000056E10000}"/>
    <cellStyle name="Total 10 4 2" xfId="57625" xr:uid="{00000000-0005-0000-0000-000057E10000}"/>
    <cellStyle name="Total 10 5" xfId="57626" xr:uid="{00000000-0005-0000-0000-000058E10000}"/>
    <cellStyle name="Total 10_Results 3rd" xfId="57627" xr:uid="{00000000-0005-0000-0000-000059E10000}"/>
    <cellStyle name="Total 100" xfId="57628" xr:uid="{00000000-0005-0000-0000-00005AE10000}"/>
    <cellStyle name="Total 101" xfId="57629" xr:uid="{00000000-0005-0000-0000-00005BE10000}"/>
    <cellStyle name="Total 102" xfId="57630" xr:uid="{00000000-0005-0000-0000-00005CE10000}"/>
    <cellStyle name="Total 103" xfId="57631" xr:uid="{00000000-0005-0000-0000-00005DE10000}"/>
    <cellStyle name="Total 104" xfId="57632" xr:uid="{00000000-0005-0000-0000-00005EE10000}"/>
    <cellStyle name="Total 105" xfId="57633" xr:uid="{00000000-0005-0000-0000-00005FE10000}"/>
    <cellStyle name="Total 106" xfId="57634" xr:uid="{00000000-0005-0000-0000-000060E10000}"/>
    <cellStyle name="Total 107" xfId="57635" xr:uid="{00000000-0005-0000-0000-000061E10000}"/>
    <cellStyle name="Total 108" xfId="57636" xr:uid="{00000000-0005-0000-0000-000062E10000}"/>
    <cellStyle name="Total 109" xfId="57637" xr:uid="{00000000-0005-0000-0000-000063E10000}"/>
    <cellStyle name="Total 11" xfId="57638" xr:uid="{00000000-0005-0000-0000-000064E10000}"/>
    <cellStyle name="Total 11 2" xfId="57639" xr:uid="{00000000-0005-0000-0000-000065E10000}"/>
    <cellStyle name="Total 11 2 2" xfId="57640" xr:uid="{00000000-0005-0000-0000-000066E10000}"/>
    <cellStyle name="Total 11 2 2 2" xfId="57641" xr:uid="{00000000-0005-0000-0000-000067E10000}"/>
    <cellStyle name="Total 11 2 3" xfId="57642" xr:uid="{00000000-0005-0000-0000-000068E10000}"/>
    <cellStyle name="Total 11 3" xfId="57643" xr:uid="{00000000-0005-0000-0000-000069E10000}"/>
    <cellStyle name="Total 11 3 2" xfId="57644" xr:uid="{00000000-0005-0000-0000-00006AE10000}"/>
    <cellStyle name="Total 11 3 2 2" xfId="57645" xr:uid="{00000000-0005-0000-0000-00006BE10000}"/>
    <cellStyle name="Total 11 3 3" xfId="57646" xr:uid="{00000000-0005-0000-0000-00006CE10000}"/>
    <cellStyle name="Total 11 4" xfId="57647" xr:uid="{00000000-0005-0000-0000-00006DE10000}"/>
    <cellStyle name="Total 11 4 2" xfId="57648" xr:uid="{00000000-0005-0000-0000-00006EE10000}"/>
    <cellStyle name="Total 11 5" xfId="57649" xr:uid="{00000000-0005-0000-0000-00006FE10000}"/>
    <cellStyle name="Total 11_Results 3rd" xfId="57650" xr:uid="{00000000-0005-0000-0000-000070E10000}"/>
    <cellStyle name="Total 110" xfId="57651" xr:uid="{00000000-0005-0000-0000-000071E10000}"/>
    <cellStyle name="Total 111" xfId="57652" xr:uid="{00000000-0005-0000-0000-000072E10000}"/>
    <cellStyle name="Total 12" xfId="57653" xr:uid="{00000000-0005-0000-0000-000073E10000}"/>
    <cellStyle name="Total 12 2" xfId="57654" xr:uid="{00000000-0005-0000-0000-000074E10000}"/>
    <cellStyle name="Total 12 2 2" xfId="57655" xr:uid="{00000000-0005-0000-0000-000075E10000}"/>
    <cellStyle name="Total 12 2 2 2" xfId="57656" xr:uid="{00000000-0005-0000-0000-000076E10000}"/>
    <cellStyle name="Total 12 2 3" xfId="57657" xr:uid="{00000000-0005-0000-0000-000077E10000}"/>
    <cellStyle name="Total 12 3" xfId="57658" xr:uid="{00000000-0005-0000-0000-000078E10000}"/>
    <cellStyle name="Total 12 3 2" xfId="57659" xr:uid="{00000000-0005-0000-0000-000079E10000}"/>
    <cellStyle name="Total 12 3 2 2" xfId="57660" xr:uid="{00000000-0005-0000-0000-00007AE10000}"/>
    <cellStyle name="Total 12 3 3" xfId="57661" xr:uid="{00000000-0005-0000-0000-00007BE10000}"/>
    <cellStyle name="Total 12 4" xfId="57662" xr:uid="{00000000-0005-0000-0000-00007CE10000}"/>
    <cellStyle name="Total 12 4 2" xfId="57663" xr:uid="{00000000-0005-0000-0000-00007DE10000}"/>
    <cellStyle name="Total 12 5" xfId="57664" xr:uid="{00000000-0005-0000-0000-00007EE10000}"/>
    <cellStyle name="Total 12_Results 3rd" xfId="57665" xr:uid="{00000000-0005-0000-0000-00007FE10000}"/>
    <cellStyle name="Total 13" xfId="57666" xr:uid="{00000000-0005-0000-0000-000080E10000}"/>
    <cellStyle name="Total 13 2" xfId="57667" xr:uid="{00000000-0005-0000-0000-000081E10000}"/>
    <cellStyle name="Total 13 2 2" xfId="57668" xr:uid="{00000000-0005-0000-0000-000082E10000}"/>
    <cellStyle name="Total 13 2 2 2" xfId="57669" xr:uid="{00000000-0005-0000-0000-000083E10000}"/>
    <cellStyle name="Total 13 2 3" xfId="57670" xr:uid="{00000000-0005-0000-0000-000084E10000}"/>
    <cellStyle name="Total 13 3" xfId="57671" xr:uid="{00000000-0005-0000-0000-000085E10000}"/>
    <cellStyle name="Total 13 3 2" xfId="57672" xr:uid="{00000000-0005-0000-0000-000086E10000}"/>
    <cellStyle name="Total 13 3 2 2" xfId="57673" xr:uid="{00000000-0005-0000-0000-000087E10000}"/>
    <cellStyle name="Total 13 3 3" xfId="57674" xr:uid="{00000000-0005-0000-0000-000088E10000}"/>
    <cellStyle name="Total 13 4" xfId="57675" xr:uid="{00000000-0005-0000-0000-000089E10000}"/>
    <cellStyle name="Total 13 4 2" xfId="57676" xr:uid="{00000000-0005-0000-0000-00008AE10000}"/>
    <cellStyle name="Total 13 5" xfId="57677" xr:uid="{00000000-0005-0000-0000-00008BE10000}"/>
    <cellStyle name="Total 13_Results 3rd" xfId="57678" xr:uid="{00000000-0005-0000-0000-00008CE10000}"/>
    <cellStyle name="Total 14" xfId="57679" xr:uid="{00000000-0005-0000-0000-00008DE10000}"/>
    <cellStyle name="Total 14 2" xfId="57680" xr:uid="{00000000-0005-0000-0000-00008EE10000}"/>
    <cellStyle name="Total 14 2 2" xfId="57681" xr:uid="{00000000-0005-0000-0000-00008FE10000}"/>
    <cellStyle name="Total 14 2 2 2" xfId="57682" xr:uid="{00000000-0005-0000-0000-000090E10000}"/>
    <cellStyle name="Total 14 2 3" xfId="57683" xr:uid="{00000000-0005-0000-0000-000091E10000}"/>
    <cellStyle name="Total 14 3" xfId="57684" xr:uid="{00000000-0005-0000-0000-000092E10000}"/>
    <cellStyle name="Total 14 3 2" xfId="57685" xr:uid="{00000000-0005-0000-0000-000093E10000}"/>
    <cellStyle name="Total 14 3 2 2" xfId="57686" xr:uid="{00000000-0005-0000-0000-000094E10000}"/>
    <cellStyle name="Total 14 3 3" xfId="57687" xr:uid="{00000000-0005-0000-0000-000095E10000}"/>
    <cellStyle name="Total 14 4" xfId="57688" xr:uid="{00000000-0005-0000-0000-000096E10000}"/>
    <cellStyle name="Total 14 4 2" xfId="57689" xr:uid="{00000000-0005-0000-0000-000097E10000}"/>
    <cellStyle name="Total 14 5" xfId="57690" xr:uid="{00000000-0005-0000-0000-000098E10000}"/>
    <cellStyle name="Total 14_Results 3rd" xfId="57691" xr:uid="{00000000-0005-0000-0000-000099E10000}"/>
    <cellStyle name="Total 15" xfId="57692" xr:uid="{00000000-0005-0000-0000-00009AE10000}"/>
    <cellStyle name="Total 15 2" xfId="57693" xr:uid="{00000000-0005-0000-0000-00009BE10000}"/>
    <cellStyle name="Total 15 2 2" xfId="57694" xr:uid="{00000000-0005-0000-0000-00009CE10000}"/>
    <cellStyle name="Total 15 2 2 2" xfId="57695" xr:uid="{00000000-0005-0000-0000-00009DE10000}"/>
    <cellStyle name="Total 15 2 3" xfId="57696" xr:uid="{00000000-0005-0000-0000-00009EE10000}"/>
    <cellStyle name="Total 15 3" xfId="57697" xr:uid="{00000000-0005-0000-0000-00009FE10000}"/>
    <cellStyle name="Total 15 3 2" xfId="57698" xr:uid="{00000000-0005-0000-0000-0000A0E10000}"/>
    <cellStyle name="Total 15 3 2 2" xfId="57699" xr:uid="{00000000-0005-0000-0000-0000A1E10000}"/>
    <cellStyle name="Total 15 3 3" xfId="57700" xr:uid="{00000000-0005-0000-0000-0000A2E10000}"/>
    <cellStyle name="Total 15 4" xfId="57701" xr:uid="{00000000-0005-0000-0000-0000A3E10000}"/>
    <cellStyle name="Total 15 4 2" xfId="57702" xr:uid="{00000000-0005-0000-0000-0000A4E10000}"/>
    <cellStyle name="Total 15 5" xfId="57703" xr:uid="{00000000-0005-0000-0000-0000A5E10000}"/>
    <cellStyle name="Total 15_Results 3rd" xfId="57704" xr:uid="{00000000-0005-0000-0000-0000A6E10000}"/>
    <cellStyle name="Total 16" xfId="57705" xr:uid="{00000000-0005-0000-0000-0000A7E10000}"/>
    <cellStyle name="Total 16 2" xfId="57706" xr:uid="{00000000-0005-0000-0000-0000A8E10000}"/>
    <cellStyle name="Total 16 2 2" xfId="57707" xr:uid="{00000000-0005-0000-0000-0000A9E10000}"/>
    <cellStyle name="Total 16 2 2 2" xfId="57708" xr:uid="{00000000-0005-0000-0000-0000AAE10000}"/>
    <cellStyle name="Total 16 2 3" xfId="57709" xr:uid="{00000000-0005-0000-0000-0000ABE10000}"/>
    <cellStyle name="Total 16 3" xfId="57710" xr:uid="{00000000-0005-0000-0000-0000ACE10000}"/>
    <cellStyle name="Total 16 3 2" xfId="57711" xr:uid="{00000000-0005-0000-0000-0000ADE10000}"/>
    <cellStyle name="Total 16 3 2 2" xfId="57712" xr:uid="{00000000-0005-0000-0000-0000AEE10000}"/>
    <cellStyle name="Total 16 3 3" xfId="57713" xr:uid="{00000000-0005-0000-0000-0000AFE10000}"/>
    <cellStyle name="Total 16 4" xfId="57714" xr:uid="{00000000-0005-0000-0000-0000B0E10000}"/>
    <cellStyle name="Total 16 4 2" xfId="57715" xr:uid="{00000000-0005-0000-0000-0000B1E10000}"/>
    <cellStyle name="Total 16 5" xfId="57716" xr:uid="{00000000-0005-0000-0000-0000B2E10000}"/>
    <cellStyle name="Total 16_Results 3rd" xfId="57717" xr:uid="{00000000-0005-0000-0000-0000B3E10000}"/>
    <cellStyle name="Total 17" xfId="57718" xr:uid="{00000000-0005-0000-0000-0000B4E10000}"/>
    <cellStyle name="Total 17 2" xfId="57719" xr:uid="{00000000-0005-0000-0000-0000B5E10000}"/>
    <cellStyle name="Total 17 2 2" xfId="57720" xr:uid="{00000000-0005-0000-0000-0000B6E10000}"/>
    <cellStyle name="Total 17 2 2 2" xfId="57721" xr:uid="{00000000-0005-0000-0000-0000B7E10000}"/>
    <cellStyle name="Total 17 2 3" xfId="57722" xr:uid="{00000000-0005-0000-0000-0000B8E10000}"/>
    <cellStyle name="Total 17 3" xfId="57723" xr:uid="{00000000-0005-0000-0000-0000B9E10000}"/>
    <cellStyle name="Total 17 3 2" xfId="57724" xr:uid="{00000000-0005-0000-0000-0000BAE10000}"/>
    <cellStyle name="Total 17 3 2 2" xfId="57725" xr:uid="{00000000-0005-0000-0000-0000BBE10000}"/>
    <cellStyle name="Total 17 3 3" xfId="57726" xr:uid="{00000000-0005-0000-0000-0000BCE10000}"/>
    <cellStyle name="Total 17 4" xfId="57727" xr:uid="{00000000-0005-0000-0000-0000BDE10000}"/>
    <cellStyle name="Total 17 4 2" xfId="57728" xr:uid="{00000000-0005-0000-0000-0000BEE10000}"/>
    <cellStyle name="Total 17 5" xfId="57729" xr:uid="{00000000-0005-0000-0000-0000BFE10000}"/>
    <cellStyle name="Total 17_Results 3rd" xfId="57730" xr:uid="{00000000-0005-0000-0000-0000C0E10000}"/>
    <cellStyle name="Total 18" xfId="57731" xr:uid="{00000000-0005-0000-0000-0000C1E10000}"/>
    <cellStyle name="Total 18 2" xfId="57732" xr:uid="{00000000-0005-0000-0000-0000C2E10000}"/>
    <cellStyle name="Total 18 2 2" xfId="57733" xr:uid="{00000000-0005-0000-0000-0000C3E10000}"/>
    <cellStyle name="Total 18 2 2 2" xfId="57734" xr:uid="{00000000-0005-0000-0000-0000C4E10000}"/>
    <cellStyle name="Total 18 2 3" xfId="57735" xr:uid="{00000000-0005-0000-0000-0000C5E10000}"/>
    <cellStyle name="Total 18 3" xfId="57736" xr:uid="{00000000-0005-0000-0000-0000C6E10000}"/>
    <cellStyle name="Total 18 3 2" xfId="57737" xr:uid="{00000000-0005-0000-0000-0000C7E10000}"/>
    <cellStyle name="Total 18 3 2 2" xfId="57738" xr:uid="{00000000-0005-0000-0000-0000C8E10000}"/>
    <cellStyle name="Total 18 3 3" xfId="57739" xr:uid="{00000000-0005-0000-0000-0000C9E10000}"/>
    <cellStyle name="Total 18 4" xfId="57740" xr:uid="{00000000-0005-0000-0000-0000CAE10000}"/>
    <cellStyle name="Total 18 4 2" xfId="57741" xr:uid="{00000000-0005-0000-0000-0000CBE10000}"/>
    <cellStyle name="Total 18 5" xfId="57742" xr:uid="{00000000-0005-0000-0000-0000CCE10000}"/>
    <cellStyle name="Total 18_Results 3rd" xfId="57743" xr:uid="{00000000-0005-0000-0000-0000CDE10000}"/>
    <cellStyle name="Total 19" xfId="57744" xr:uid="{00000000-0005-0000-0000-0000CEE10000}"/>
    <cellStyle name="Total 19 2" xfId="57745" xr:uid="{00000000-0005-0000-0000-0000CFE10000}"/>
    <cellStyle name="Total 19 2 2" xfId="57746" xr:uid="{00000000-0005-0000-0000-0000D0E10000}"/>
    <cellStyle name="Total 19 2 2 2" xfId="57747" xr:uid="{00000000-0005-0000-0000-0000D1E10000}"/>
    <cellStyle name="Total 19 2 3" xfId="57748" xr:uid="{00000000-0005-0000-0000-0000D2E10000}"/>
    <cellStyle name="Total 19 3" xfId="57749" xr:uid="{00000000-0005-0000-0000-0000D3E10000}"/>
    <cellStyle name="Total 19 3 2" xfId="57750" xr:uid="{00000000-0005-0000-0000-0000D4E10000}"/>
    <cellStyle name="Total 19 3 2 2" xfId="57751" xr:uid="{00000000-0005-0000-0000-0000D5E10000}"/>
    <cellStyle name="Total 19 3 3" xfId="57752" xr:uid="{00000000-0005-0000-0000-0000D6E10000}"/>
    <cellStyle name="Total 19 4" xfId="57753" xr:uid="{00000000-0005-0000-0000-0000D7E10000}"/>
    <cellStyle name="Total 19 4 2" xfId="57754" xr:uid="{00000000-0005-0000-0000-0000D8E10000}"/>
    <cellStyle name="Total 19 5" xfId="57755" xr:uid="{00000000-0005-0000-0000-0000D9E10000}"/>
    <cellStyle name="Total 19_Results 3rd" xfId="57756" xr:uid="{00000000-0005-0000-0000-0000DAE10000}"/>
    <cellStyle name="Total 2" xfId="57757" xr:uid="{00000000-0005-0000-0000-0000DBE10000}"/>
    <cellStyle name="Total 2 10" xfId="58789" xr:uid="{00000000-0005-0000-0000-0000DCE10000}"/>
    <cellStyle name="Total 2 2" xfId="57758" xr:uid="{00000000-0005-0000-0000-0000DDE10000}"/>
    <cellStyle name="Total 2 2 2" xfId="57759" xr:uid="{00000000-0005-0000-0000-0000DEE10000}"/>
    <cellStyle name="Total 2 2 2 2" xfId="57760" xr:uid="{00000000-0005-0000-0000-0000DFE10000}"/>
    <cellStyle name="Total 2 2 2 2 2" xfId="57761" xr:uid="{00000000-0005-0000-0000-0000E0E10000}"/>
    <cellStyle name="Total 2 2 2 3" xfId="57762" xr:uid="{00000000-0005-0000-0000-0000E1E10000}"/>
    <cellStyle name="Total 2 2 3" xfId="57763" xr:uid="{00000000-0005-0000-0000-0000E2E10000}"/>
    <cellStyle name="Total 2 2 3 2" xfId="57764" xr:uid="{00000000-0005-0000-0000-0000E3E10000}"/>
    <cellStyle name="Total 2 2 3 2 2" xfId="57765" xr:uid="{00000000-0005-0000-0000-0000E4E10000}"/>
    <cellStyle name="Total 2 2 3 3" xfId="57766" xr:uid="{00000000-0005-0000-0000-0000E5E10000}"/>
    <cellStyle name="Total 2 2 4" xfId="57767" xr:uid="{00000000-0005-0000-0000-0000E6E10000}"/>
    <cellStyle name="Total 2 2 4 2" xfId="57768" xr:uid="{00000000-0005-0000-0000-0000E7E10000}"/>
    <cellStyle name="Total 2 2 4 2 2" xfId="57769" xr:uid="{00000000-0005-0000-0000-0000E8E10000}"/>
    <cellStyle name="Total 2 2 5" xfId="57770" xr:uid="{00000000-0005-0000-0000-0000E9E10000}"/>
    <cellStyle name="Total 2 2 5 2" xfId="57771" xr:uid="{00000000-0005-0000-0000-0000EAE10000}"/>
    <cellStyle name="Total 2 2 6" xfId="57772" xr:uid="{00000000-0005-0000-0000-0000EBE10000}"/>
    <cellStyle name="Total 2 2 7" xfId="57773" xr:uid="{00000000-0005-0000-0000-0000ECE10000}"/>
    <cellStyle name="Total 2 2 8" xfId="57774" xr:uid="{00000000-0005-0000-0000-0000EDE10000}"/>
    <cellStyle name="Total 2 2 9" xfId="57775" xr:uid="{00000000-0005-0000-0000-0000EEE10000}"/>
    <cellStyle name="Total 2 2_Basis Info" xfId="57776" xr:uid="{00000000-0005-0000-0000-0000EFE10000}"/>
    <cellStyle name="Total 2 3" xfId="57777" xr:uid="{00000000-0005-0000-0000-0000F0E10000}"/>
    <cellStyle name="Total 2 3 2" xfId="57778" xr:uid="{00000000-0005-0000-0000-0000F1E10000}"/>
    <cellStyle name="Total 2 3 2 2" xfId="57779" xr:uid="{00000000-0005-0000-0000-0000F2E10000}"/>
    <cellStyle name="Total 2 3 2 2 2" xfId="57780" xr:uid="{00000000-0005-0000-0000-0000F3E10000}"/>
    <cellStyle name="Total 2 3 2 3" xfId="57781" xr:uid="{00000000-0005-0000-0000-0000F4E10000}"/>
    <cellStyle name="Total 2 3 3" xfId="57782" xr:uid="{00000000-0005-0000-0000-0000F5E10000}"/>
    <cellStyle name="Total 2 3 3 2" xfId="57783" xr:uid="{00000000-0005-0000-0000-0000F6E10000}"/>
    <cellStyle name="Total 2 3 3 2 2" xfId="57784" xr:uid="{00000000-0005-0000-0000-0000F7E10000}"/>
    <cellStyle name="Total 2 3 3 3" xfId="57785" xr:uid="{00000000-0005-0000-0000-0000F8E10000}"/>
    <cellStyle name="Total 2 3 4" xfId="57786" xr:uid="{00000000-0005-0000-0000-0000F9E10000}"/>
    <cellStyle name="Total 2 3 4 2" xfId="57787" xr:uid="{00000000-0005-0000-0000-0000FAE10000}"/>
    <cellStyle name="Total 2 3 4 2 2" xfId="57788" xr:uid="{00000000-0005-0000-0000-0000FBE10000}"/>
    <cellStyle name="Total 2 3 4 3" xfId="57789" xr:uid="{00000000-0005-0000-0000-0000FCE10000}"/>
    <cellStyle name="Total 2 3 4 4" xfId="57790" xr:uid="{00000000-0005-0000-0000-0000FDE10000}"/>
    <cellStyle name="Total 2 3 5" xfId="57791" xr:uid="{00000000-0005-0000-0000-0000FEE10000}"/>
    <cellStyle name="Total 2 3 5 2" xfId="57792" xr:uid="{00000000-0005-0000-0000-0000FFE10000}"/>
    <cellStyle name="Total 2 3 6" xfId="57793" xr:uid="{00000000-0005-0000-0000-000000E20000}"/>
    <cellStyle name="Total 2 3 6 2" xfId="57794" xr:uid="{00000000-0005-0000-0000-000001E20000}"/>
    <cellStyle name="Total 2 3 7" xfId="57795" xr:uid="{00000000-0005-0000-0000-000002E20000}"/>
    <cellStyle name="Total 2 3 8" xfId="57796" xr:uid="{00000000-0005-0000-0000-000003E20000}"/>
    <cellStyle name="Total 2 3 9" xfId="57797" xr:uid="{00000000-0005-0000-0000-000004E20000}"/>
    <cellStyle name="Total 2 3_Basis Info" xfId="57798" xr:uid="{00000000-0005-0000-0000-000005E20000}"/>
    <cellStyle name="Total 2 4" xfId="57799" xr:uid="{00000000-0005-0000-0000-000006E20000}"/>
    <cellStyle name="Total 2 4 2" xfId="57800" xr:uid="{00000000-0005-0000-0000-000007E20000}"/>
    <cellStyle name="Total 2 4 2 2" xfId="57801" xr:uid="{00000000-0005-0000-0000-000008E20000}"/>
    <cellStyle name="Total 2 4 3" xfId="57802" xr:uid="{00000000-0005-0000-0000-000009E20000}"/>
    <cellStyle name="Total 2 4 4" xfId="57803" xr:uid="{00000000-0005-0000-0000-00000AE20000}"/>
    <cellStyle name="Total 2 5" xfId="57804" xr:uid="{00000000-0005-0000-0000-00000BE20000}"/>
    <cellStyle name="Total 2 5 2" xfId="57805" xr:uid="{00000000-0005-0000-0000-00000CE20000}"/>
    <cellStyle name="Total 2 5 3" xfId="57806" xr:uid="{00000000-0005-0000-0000-00000DE20000}"/>
    <cellStyle name="Total 2 6" xfId="57807" xr:uid="{00000000-0005-0000-0000-00000EE20000}"/>
    <cellStyle name="Total 2 6 2" xfId="57808" xr:uid="{00000000-0005-0000-0000-00000FE20000}"/>
    <cellStyle name="Total 2 7" xfId="57809" xr:uid="{00000000-0005-0000-0000-000010E20000}"/>
    <cellStyle name="Total 2 7 2" xfId="57810" xr:uid="{00000000-0005-0000-0000-000011E20000}"/>
    <cellStyle name="Total 2 8" xfId="57811" xr:uid="{00000000-0005-0000-0000-000012E20000}"/>
    <cellStyle name="Total 2 9" xfId="57812" xr:uid="{00000000-0005-0000-0000-000013E20000}"/>
    <cellStyle name="Total 2_10-1 BS" xfId="57813" xr:uid="{00000000-0005-0000-0000-000014E20000}"/>
    <cellStyle name="Total 20" xfId="57814" xr:uid="{00000000-0005-0000-0000-000015E20000}"/>
    <cellStyle name="Total 20 2" xfId="57815" xr:uid="{00000000-0005-0000-0000-000016E20000}"/>
    <cellStyle name="Total 20 2 2" xfId="57816" xr:uid="{00000000-0005-0000-0000-000017E20000}"/>
    <cellStyle name="Total 20 2 2 2" xfId="57817" xr:uid="{00000000-0005-0000-0000-000018E20000}"/>
    <cellStyle name="Total 20 2 3" xfId="57818" xr:uid="{00000000-0005-0000-0000-000019E20000}"/>
    <cellStyle name="Total 20 3" xfId="57819" xr:uid="{00000000-0005-0000-0000-00001AE20000}"/>
    <cellStyle name="Total 20 3 2" xfId="57820" xr:uid="{00000000-0005-0000-0000-00001BE20000}"/>
    <cellStyle name="Total 20 3 2 2" xfId="57821" xr:uid="{00000000-0005-0000-0000-00001CE20000}"/>
    <cellStyle name="Total 20 3 3" xfId="57822" xr:uid="{00000000-0005-0000-0000-00001DE20000}"/>
    <cellStyle name="Total 20 4" xfId="57823" xr:uid="{00000000-0005-0000-0000-00001EE20000}"/>
    <cellStyle name="Total 20 4 2" xfId="57824" xr:uid="{00000000-0005-0000-0000-00001FE20000}"/>
    <cellStyle name="Total 20 5" xfId="57825" xr:uid="{00000000-0005-0000-0000-000020E20000}"/>
    <cellStyle name="Total 20_Results 3rd" xfId="57826" xr:uid="{00000000-0005-0000-0000-000021E20000}"/>
    <cellStyle name="Total 21" xfId="57827" xr:uid="{00000000-0005-0000-0000-000022E20000}"/>
    <cellStyle name="Total 21 2" xfId="57828" xr:uid="{00000000-0005-0000-0000-000023E20000}"/>
    <cellStyle name="Total 21 2 2" xfId="57829" xr:uid="{00000000-0005-0000-0000-000024E20000}"/>
    <cellStyle name="Total 21 2 2 2" xfId="57830" xr:uid="{00000000-0005-0000-0000-000025E20000}"/>
    <cellStyle name="Total 21 2 3" xfId="57831" xr:uid="{00000000-0005-0000-0000-000026E20000}"/>
    <cellStyle name="Total 21 3" xfId="57832" xr:uid="{00000000-0005-0000-0000-000027E20000}"/>
    <cellStyle name="Total 21 3 2" xfId="57833" xr:uid="{00000000-0005-0000-0000-000028E20000}"/>
    <cellStyle name="Total 21 3 2 2" xfId="57834" xr:uid="{00000000-0005-0000-0000-000029E20000}"/>
    <cellStyle name="Total 21 3 3" xfId="57835" xr:uid="{00000000-0005-0000-0000-00002AE20000}"/>
    <cellStyle name="Total 21 4" xfId="57836" xr:uid="{00000000-0005-0000-0000-00002BE20000}"/>
    <cellStyle name="Total 21 4 2" xfId="57837" xr:uid="{00000000-0005-0000-0000-00002CE20000}"/>
    <cellStyle name="Total 21 5" xfId="57838" xr:uid="{00000000-0005-0000-0000-00002DE20000}"/>
    <cellStyle name="Total 21_Results 3rd" xfId="57839" xr:uid="{00000000-0005-0000-0000-00002EE20000}"/>
    <cellStyle name="Total 22" xfId="57840" xr:uid="{00000000-0005-0000-0000-00002FE20000}"/>
    <cellStyle name="Total 22 2" xfId="57841" xr:uid="{00000000-0005-0000-0000-000030E20000}"/>
    <cellStyle name="Total 22 2 2" xfId="57842" xr:uid="{00000000-0005-0000-0000-000031E20000}"/>
    <cellStyle name="Total 22 2 2 2" xfId="57843" xr:uid="{00000000-0005-0000-0000-000032E20000}"/>
    <cellStyle name="Total 22 2 3" xfId="57844" xr:uid="{00000000-0005-0000-0000-000033E20000}"/>
    <cellStyle name="Total 22 3" xfId="57845" xr:uid="{00000000-0005-0000-0000-000034E20000}"/>
    <cellStyle name="Total 22 3 2" xfId="57846" xr:uid="{00000000-0005-0000-0000-000035E20000}"/>
    <cellStyle name="Total 22 3 2 2" xfId="57847" xr:uid="{00000000-0005-0000-0000-000036E20000}"/>
    <cellStyle name="Total 22 3 3" xfId="57848" xr:uid="{00000000-0005-0000-0000-000037E20000}"/>
    <cellStyle name="Total 22 4" xfId="57849" xr:uid="{00000000-0005-0000-0000-000038E20000}"/>
    <cellStyle name="Total 22 4 2" xfId="57850" xr:uid="{00000000-0005-0000-0000-000039E20000}"/>
    <cellStyle name="Total 22 5" xfId="57851" xr:uid="{00000000-0005-0000-0000-00003AE20000}"/>
    <cellStyle name="Total 22_Results 3rd" xfId="57852" xr:uid="{00000000-0005-0000-0000-00003BE20000}"/>
    <cellStyle name="Total 23" xfId="57853" xr:uid="{00000000-0005-0000-0000-00003CE20000}"/>
    <cellStyle name="Total 23 2" xfId="57854" xr:uid="{00000000-0005-0000-0000-00003DE20000}"/>
    <cellStyle name="Total 23 2 2" xfId="57855" xr:uid="{00000000-0005-0000-0000-00003EE20000}"/>
    <cellStyle name="Total 23 2 2 2" xfId="57856" xr:uid="{00000000-0005-0000-0000-00003FE20000}"/>
    <cellStyle name="Total 23 2 3" xfId="57857" xr:uid="{00000000-0005-0000-0000-000040E20000}"/>
    <cellStyle name="Total 23 3" xfId="57858" xr:uid="{00000000-0005-0000-0000-000041E20000}"/>
    <cellStyle name="Total 23 3 2" xfId="57859" xr:uid="{00000000-0005-0000-0000-000042E20000}"/>
    <cellStyle name="Total 23 3 2 2" xfId="57860" xr:uid="{00000000-0005-0000-0000-000043E20000}"/>
    <cellStyle name="Total 23 3 3" xfId="57861" xr:uid="{00000000-0005-0000-0000-000044E20000}"/>
    <cellStyle name="Total 23 4" xfId="57862" xr:uid="{00000000-0005-0000-0000-000045E20000}"/>
    <cellStyle name="Total 23 4 2" xfId="57863" xr:uid="{00000000-0005-0000-0000-000046E20000}"/>
    <cellStyle name="Total 23 4 2 2" xfId="57864" xr:uid="{00000000-0005-0000-0000-000047E20000}"/>
    <cellStyle name="Total 23 4 3" xfId="57865" xr:uid="{00000000-0005-0000-0000-000048E20000}"/>
    <cellStyle name="Total 23 5" xfId="57866" xr:uid="{00000000-0005-0000-0000-000049E20000}"/>
    <cellStyle name="Total 23 5 2" xfId="57867" xr:uid="{00000000-0005-0000-0000-00004AE20000}"/>
    <cellStyle name="Total 23 6" xfId="57868" xr:uid="{00000000-0005-0000-0000-00004BE20000}"/>
    <cellStyle name="Total 23_Results 3rd" xfId="57869" xr:uid="{00000000-0005-0000-0000-00004CE20000}"/>
    <cellStyle name="Total 24" xfId="57870" xr:uid="{00000000-0005-0000-0000-00004DE20000}"/>
    <cellStyle name="Total 24 2" xfId="57871" xr:uid="{00000000-0005-0000-0000-00004EE20000}"/>
    <cellStyle name="Total 24 2 2" xfId="57872" xr:uid="{00000000-0005-0000-0000-00004FE20000}"/>
    <cellStyle name="Total 24 2 2 2" xfId="57873" xr:uid="{00000000-0005-0000-0000-000050E20000}"/>
    <cellStyle name="Total 24 2 2 2 2" xfId="57874" xr:uid="{00000000-0005-0000-0000-000051E20000}"/>
    <cellStyle name="Total 24 2 3" xfId="57875" xr:uid="{00000000-0005-0000-0000-000052E20000}"/>
    <cellStyle name="Total 24 2 3 2" xfId="57876" xr:uid="{00000000-0005-0000-0000-000053E20000}"/>
    <cellStyle name="Total 24 2 4" xfId="57877" xr:uid="{00000000-0005-0000-0000-000054E20000}"/>
    <cellStyle name="Total 24 2 5" xfId="57878" xr:uid="{00000000-0005-0000-0000-000055E20000}"/>
    <cellStyle name="Total 24 2 6" xfId="57879" xr:uid="{00000000-0005-0000-0000-000056E20000}"/>
    <cellStyle name="Total 24 2 7" xfId="57880" xr:uid="{00000000-0005-0000-0000-000057E20000}"/>
    <cellStyle name="Total 24 2 8" xfId="57881" xr:uid="{00000000-0005-0000-0000-000058E20000}"/>
    <cellStyle name="Total 24 3" xfId="57882" xr:uid="{00000000-0005-0000-0000-000059E20000}"/>
    <cellStyle name="Total 24 3 2" xfId="57883" xr:uid="{00000000-0005-0000-0000-00005AE20000}"/>
    <cellStyle name="Total 24 3 2 2" xfId="57884" xr:uid="{00000000-0005-0000-0000-00005BE20000}"/>
    <cellStyle name="Total 24 3 3" xfId="57885" xr:uid="{00000000-0005-0000-0000-00005CE20000}"/>
    <cellStyle name="Total 24 3 4" xfId="57886" xr:uid="{00000000-0005-0000-0000-00005DE20000}"/>
    <cellStyle name="Total 24 4" xfId="57887" xr:uid="{00000000-0005-0000-0000-00005EE20000}"/>
    <cellStyle name="Total 24 4 2" xfId="57888" xr:uid="{00000000-0005-0000-0000-00005FE20000}"/>
    <cellStyle name="Total 24 5" xfId="57889" xr:uid="{00000000-0005-0000-0000-000060E20000}"/>
    <cellStyle name="Total 24 5 2" xfId="57890" xr:uid="{00000000-0005-0000-0000-000061E20000}"/>
    <cellStyle name="Total 24 6" xfId="57891" xr:uid="{00000000-0005-0000-0000-000062E20000}"/>
    <cellStyle name="Total 24 7" xfId="57892" xr:uid="{00000000-0005-0000-0000-000063E20000}"/>
    <cellStyle name="Total 24 8" xfId="57893" xr:uid="{00000000-0005-0000-0000-000064E20000}"/>
    <cellStyle name="Total 24_Basis Detail" xfId="57894" xr:uid="{00000000-0005-0000-0000-000065E20000}"/>
    <cellStyle name="Total 25" xfId="57895" xr:uid="{00000000-0005-0000-0000-000066E20000}"/>
    <cellStyle name="Total 25 2" xfId="57896" xr:uid="{00000000-0005-0000-0000-000067E20000}"/>
    <cellStyle name="Total 25 2 2" xfId="57897" xr:uid="{00000000-0005-0000-0000-000068E20000}"/>
    <cellStyle name="Total 25 2 2 2" xfId="57898" xr:uid="{00000000-0005-0000-0000-000069E20000}"/>
    <cellStyle name="Total 25 2 3" xfId="57899" xr:uid="{00000000-0005-0000-0000-00006AE20000}"/>
    <cellStyle name="Total 25 2 4" xfId="57900" xr:uid="{00000000-0005-0000-0000-00006BE20000}"/>
    <cellStyle name="Total 25 2 5" xfId="57901" xr:uid="{00000000-0005-0000-0000-00006CE20000}"/>
    <cellStyle name="Total 25 3" xfId="57902" xr:uid="{00000000-0005-0000-0000-00006DE20000}"/>
    <cellStyle name="Total 25 3 2" xfId="57903" xr:uid="{00000000-0005-0000-0000-00006EE20000}"/>
    <cellStyle name="Total 25 3 2 2" xfId="57904" xr:uid="{00000000-0005-0000-0000-00006FE20000}"/>
    <cellStyle name="Total 25 3 3" xfId="57905" xr:uid="{00000000-0005-0000-0000-000070E20000}"/>
    <cellStyle name="Total 25 3 4" xfId="57906" xr:uid="{00000000-0005-0000-0000-000071E20000}"/>
    <cellStyle name="Total 25 4" xfId="57907" xr:uid="{00000000-0005-0000-0000-000072E20000}"/>
    <cellStyle name="Total 25 4 2" xfId="57908" xr:uid="{00000000-0005-0000-0000-000073E20000}"/>
    <cellStyle name="Total 25 5" xfId="57909" xr:uid="{00000000-0005-0000-0000-000074E20000}"/>
    <cellStyle name="Total 25 6" xfId="57910" xr:uid="{00000000-0005-0000-0000-000075E20000}"/>
    <cellStyle name="Total 25 7" xfId="57911" xr:uid="{00000000-0005-0000-0000-000076E20000}"/>
    <cellStyle name="Total 26" xfId="57912" xr:uid="{00000000-0005-0000-0000-000077E20000}"/>
    <cellStyle name="Total 26 2" xfId="57913" xr:uid="{00000000-0005-0000-0000-000078E20000}"/>
    <cellStyle name="Total 26 2 2" xfId="57914" xr:uid="{00000000-0005-0000-0000-000079E20000}"/>
    <cellStyle name="Total 26 2 2 2" xfId="57915" xr:uid="{00000000-0005-0000-0000-00007AE20000}"/>
    <cellStyle name="Total 26 2 3" xfId="57916" xr:uid="{00000000-0005-0000-0000-00007BE20000}"/>
    <cellStyle name="Total 26 3" xfId="57917" xr:uid="{00000000-0005-0000-0000-00007CE20000}"/>
    <cellStyle name="Total 26 3 2" xfId="57918" xr:uid="{00000000-0005-0000-0000-00007DE20000}"/>
    <cellStyle name="Total 26 4" xfId="57919" xr:uid="{00000000-0005-0000-0000-00007EE20000}"/>
    <cellStyle name="Total 26 5" xfId="57920" xr:uid="{00000000-0005-0000-0000-00007FE20000}"/>
    <cellStyle name="Total 26 6" xfId="57921" xr:uid="{00000000-0005-0000-0000-000080E20000}"/>
    <cellStyle name="Total 26 7" xfId="57922" xr:uid="{00000000-0005-0000-0000-000081E20000}"/>
    <cellStyle name="Total 27" xfId="57923" xr:uid="{00000000-0005-0000-0000-000082E20000}"/>
    <cellStyle name="Total 27 2" xfId="57924" xr:uid="{00000000-0005-0000-0000-000083E20000}"/>
    <cellStyle name="Total 27 2 2" xfId="57925" xr:uid="{00000000-0005-0000-0000-000084E20000}"/>
    <cellStyle name="Total 27 2 2 2" xfId="57926" xr:uid="{00000000-0005-0000-0000-000085E20000}"/>
    <cellStyle name="Total 27 3" xfId="57927" xr:uid="{00000000-0005-0000-0000-000086E20000}"/>
    <cellStyle name="Total 27 3 2" xfId="57928" xr:uid="{00000000-0005-0000-0000-000087E20000}"/>
    <cellStyle name="Total 27 4" xfId="57929" xr:uid="{00000000-0005-0000-0000-000088E20000}"/>
    <cellStyle name="Total 27 5" xfId="57930" xr:uid="{00000000-0005-0000-0000-000089E20000}"/>
    <cellStyle name="Total 27 6" xfId="57931" xr:uid="{00000000-0005-0000-0000-00008AE20000}"/>
    <cellStyle name="Total 28" xfId="57932" xr:uid="{00000000-0005-0000-0000-00008BE20000}"/>
    <cellStyle name="Total 28 2" xfId="57933" xr:uid="{00000000-0005-0000-0000-00008CE20000}"/>
    <cellStyle name="Total 28 2 2" xfId="57934" xr:uid="{00000000-0005-0000-0000-00008DE20000}"/>
    <cellStyle name="Total 28 3" xfId="57935" xr:uid="{00000000-0005-0000-0000-00008EE20000}"/>
    <cellStyle name="Total 29" xfId="57936" xr:uid="{00000000-0005-0000-0000-00008FE20000}"/>
    <cellStyle name="Total 29 2" xfId="57937" xr:uid="{00000000-0005-0000-0000-000090E20000}"/>
    <cellStyle name="Total 29 2 2" xfId="57938" xr:uid="{00000000-0005-0000-0000-000091E20000}"/>
    <cellStyle name="Total 29 3" xfId="57939" xr:uid="{00000000-0005-0000-0000-000092E20000}"/>
    <cellStyle name="Total 3" xfId="57940" xr:uid="{00000000-0005-0000-0000-000093E20000}"/>
    <cellStyle name="Total 3 2" xfId="57941" xr:uid="{00000000-0005-0000-0000-000094E20000}"/>
    <cellStyle name="Total 3 2 2" xfId="57942" xr:uid="{00000000-0005-0000-0000-000095E20000}"/>
    <cellStyle name="Total 3 2 2 2" xfId="57943" xr:uid="{00000000-0005-0000-0000-000096E20000}"/>
    <cellStyle name="Total 3 2 2 2 2" xfId="57944" xr:uid="{00000000-0005-0000-0000-000097E20000}"/>
    <cellStyle name="Total 3 2 3" xfId="57945" xr:uid="{00000000-0005-0000-0000-000098E20000}"/>
    <cellStyle name="Total 3 2 3 2" xfId="57946" xr:uid="{00000000-0005-0000-0000-000099E20000}"/>
    <cellStyle name="Total 3 2 3 2 2" xfId="57947" xr:uid="{00000000-0005-0000-0000-00009AE20000}"/>
    <cellStyle name="Total 3 2 4" xfId="57948" xr:uid="{00000000-0005-0000-0000-00009BE20000}"/>
    <cellStyle name="Total 3 2 4 2" xfId="57949" xr:uid="{00000000-0005-0000-0000-00009CE20000}"/>
    <cellStyle name="Total 3 2 5" xfId="57950" xr:uid="{00000000-0005-0000-0000-00009DE20000}"/>
    <cellStyle name="Total 3 2 6" xfId="57951" xr:uid="{00000000-0005-0000-0000-00009EE20000}"/>
    <cellStyle name="Total 3 2 7" xfId="57952" xr:uid="{00000000-0005-0000-0000-00009FE20000}"/>
    <cellStyle name="Total 3 3" xfId="57953" xr:uid="{00000000-0005-0000-0000-0000A0E20000}"/>
    <cellStyle name="Total 3 3 2" xfId="57954" xr:uid="{00000000-0005-0000-0000-0000A1E20000}"/>
    <cellStyle name="Total 3 3 2 2" xfId="57955" xr:uid="{00000000-0005-0000-0000-0000A2E20000}"/>
    <cellStyle name="Total 3 3 3" xfId="57956" xr:uid="{00000000-0005-0000-0000-0000A3E20000}"/>
    <cellStyle name="Total 3 4" xfId="57957" xr:uid="{00000000-0005-0000-0000-0000A4E20000}"/>
    <cellStyle name="Total 3 4 2" xfId="57958" xr:uid="{00000000-0005-0000-0000-0000A5E20000}"/>
    <cellStyle name="Total 3 5" xfId="57959" xr:uid="{00000000-0005-0000-0000-0000A6E20000}"/>
    <cellStyle name="Total 3 5 2" xfId="57960" xr:uid="{00000000-0005-0000-0000-0000A7E20000}"/>
    <cellStyle name="Total 3 6" xfId="57961" xr:uid="{00000000-0005-0000-0000-0000A8E20000}"/>
    <cellStyle name="Total 3_Results 3rd" xfId="57962" xr:uid="{00000000-0005-0000-0000-0000A9E20000}"/>
    <cellStyle name="Total 30" xfId="57963" xr:uid="{00000000-0005-0000-0000-0000AAE20000}"/>
    <cellStyle name="Total 30 2" xfId="57964" xr:uid="{00000000-0005-0000-0000-0000ABE20000}"/>
    <cellStyle name="Total 30 2 2" xfId="57965" xr:uid="{00000000-0005-0000-0000-0000ACE20000}"/>
    <cellStyle name="Total 30 3" xfId="57966" xr:uid="{00000000-0005-0000-0000-0000ADE20000}"/>
    <cellStyle name="Total 31" xfId="57967" xr:uid="{00000000-0005-0000-0000-0000AEE20000}"/>
    <cellStyle name="Total 31 2" xfId="57968" xr:uid="{00000000-0005-0000-0000-0000AFE20000}"/>
    <cellStyle name="Total 31 2 2" xfId="57969" xr:uid="{00000000-0005-0000-0000-0000B0E20000}"/>
    <cellStyle name="Total 31 3" xfId="57970" xr:uid="{00000000-0005-0000-0000-0000B1E20000}"/>
    <cellStyle name="Total 32" xfId="57971" xr:uid="{00000000-0005-0000-0000-0000B2E20000}"/>
    <cellStyle name="Total 32 2" xfId="57972" xr:uid="{00000000-0005-0000-0000-0000B3E20000}"/>
    <cellStyle name="Total 32 2 2" xfId="57973" xr:uid="{00000000-0005-0000-0000-0000B4E20000}"/>
    <cellStyle name="Total 32 3" xfId="57974" xr:uid="{00000000-0005-0000-0000-0000B5E20000}"/>
    <cellStyle name="Total 33" xfId="57975" xr:uid="{00000000-0005-0000-0000-0000B6E20000}"/>
    <cellStyle name="Total 33 2" xfId="57976" xr:uid="{00000000-0005-0000-0000-0000B7E20000}"/>
    <cellStyle name="Total 33 2 2" xfId="57977" xr:uid="{00000000-0005-0000-0000-0000B8E20000}"/>
    <cellStyle name="Total 33 3" xfId="57978" xr:uid="{00000000-0005-0000-0000-0000B9E20000}"/>
    <cellStyle name="Total 34" xfId="57979" xr:uid="{00000000-0005-0000-0000-0000BAE20000}"/>
    <cellStyle name="Total 34 2" xfId="57980" xr:uid="{00000000-0005-0000-0000-0000BBE20000}"/>
    <cellStyle name="Total 34 2 2" xfId="57981" xr:uid="{00000000-0005-0000-0000-0000BCE20000}"/>
    <cellStyle name="Total 34 3" xfId="57982" xr:uid="{00000000-0005-0000-0000-0000BDE20000}"/>
    <cellStyle name="Total 35" xfId="57983" xr:uid="{00000000-0005-0000-0000-0000BEE20000}"/>
    <cellStyle name="Total 35 2" xfId="57984" xr:uid="{00000000-0005-0000-0000-0000BFE20000}"/>
    <cellStyle name="Total 35 2 2" xfId="57985" xr:uid="{00000000-0005-0000-0000-0000C0E20000}"/>
    <cellStyle name="Total 36" xfId="57986" xr:uid="{00000000-0005-0000-0000-0000C1E20000}"/>
    <cellStyle name="Total 36 2" xfId="57987" xr:uid="{00000000-0005-0000-0000-0000C2E20000}"/>
    <cellStyle name="Total 36 2 2" xfId="57988" xr:uid="{00000000-0005-0000-0000-0000C3E20000}"/>
    <cellStyle name="Total 37" xfId="57989" xr:uid="{00000000-0005-0000-0000-0000C4E20000}"/>
    <cellStyle name="Total 37 2" xfId="57990" xr:uid="{00000000-0005-0000-0000-0000C5E20000}"/>
    <cellStyle name="Total 37 2 2" xfId="57991" xr:uid="{00000000-0005-0000-0000-0000C6E20000}"/>
    <cellStyle name="Total 38" xfId="57992" xr:uid="{00000000-0005-0000-0000-0000C7E20000}"/>
    <cellStyle name="Total 38 2" xfId="57993" xr:uid="{00000000-0005-0000-0000-0000C8E20000}"/>
    <cellStyle name="Total 38 2 2" xfId="57994" xr:uid="{00000000-0005-0000-0000-0000C9E20000}"/>
    <cellStyle name="Total 39" xfId="57995" xr:uid="{00000000-0005-0000-0000-0000CAE20000}"/>
    <cellStyle name="Total 39 2" xfId="57996" xr:uid="{00000000-0005-0000-0000-0000CBE20000}"/>
    <cellStyle name="Total 39 2 2" xfId="57997" xr:uid="{00000000-0005-0000-0000-0000CCE20000}"/>
    <cellStyle name="Total 4" xfId="57998" xr:uid="{00000000-0005-0000-0000-0000CDE20000}"/>
    <cellStyle name="Total 4 2" xfId="57999" xr:uid="{00000000-0005-0000-0000-0000CEE20000}"/>
    <cellStyle name="Total 4 2 2" xfId="58000" xr:uid="{00000000-0005-0000-0000-0000CFE20000}"/>
    <cellStyle name="Total 4 2 2 2" xfId="58001" xr:uid="{00000000-0005-0000-0000-0000D0E20000}"/>
    <cellStyle name="Total 4 2 2 2 2" xfId="58002" xr:uid="{00000000-0005-0000-0000-0000D1E20000}"/>
    <cellStyle name="Total 4 2 2 3" xfId="58003" xr:uid="{00000000-0005-0000-0000-0000D2E20000}"/>
    <cellStyle name="Total 4 2 3" xfId="58004" xr:uid="{00000000-0005-0000-0000-0000D3E20000}"/>
    <cellStyle name="Total 4 2 3 2" xfId="58005" xr:uid="{00000000-0005-0000-0000-0000D4E20000}"/>
    <cellStyle name="Total 4 2 3 2 2" xfId="58006" xr:uid="{00000000-0005-0000-0000-0000D5E20000}"/>
    <cellStyle name="Total 4 2 4" xfId="58007" xr:uid="{00000000-0005-0000-0000-0000D6E20000}"/>
    <cellStyle name="Total 4 2 4 2" xfId="58008" xr:uid="{00000000-0005-0000-0000-0000D7E20000}"/>
    <cellStyle name="Total 4 2 5" xfId="58009" xr:uid="{00000000-0005-0000-0000-0000D8E20000}"/>
    <cellStyle name="Total 4 2 6" xfId="58010" xr:uid="{00000000-0005-0000-0000-0000D9E20000}"/>
    <cellStyle name="Total 4 2 7" xfId="58011" xr:uid="{00000000-0005-0000-0000-0000DAE20000}"/>
    <cellStyle name="Total 4 2 8" xfId="58012" xr:uid="{00000000-0005-0000-0000-0000DBE20000}"/>
    <cellStyle name="Total 4 3" xfId="58013" xr:uid="{00000000-0005-0000-0000-0000DCE20000}"/>
    <cellStyle name="Total 4 3 2" xfId="58014" xr:uid="{00000000-0005-0000-0000-0000DDE20000}"/>
    <cellStyle name="Total 4 3 2 2" xfId="58015" xr:uid="{00000000-0005-0000-0000-0000DEE20000}"/>
    <cellStyle name="Total 4 3 3" xfId="58016" xr:uid="{00000000-0005-0000-0000-0000DFE20000}"/>
    <cellStyle name="Total 4 4" xfId="58017" xr:uid="{00000000-0005-0000-0000-0000E0E20000}"/>
    <cellStyle name="Total 4 4 2" xfId="58018" xr:uid="{00000000-0005-0000-0000-0000E1E20000}"/>
    <cellStyle name="Total 4 5" xfId="58019" xr:uid="{00000000-0005-0000-0000-0000E2E20000}"/>
    <cellStyle name="Total 4_Results 3rd" xfId="58020" xr:uid="{00000000-0005-0000-0000-0000E3E20000}"/>
    <cellStyle name="Total 40" xfId="58021" xr:uid="{00000000-0005-0000-0000-0000E4E20000}"/>
    <cellStyle name="Total 40 2" xfId="58022" xr:uid="{00000000-0005-0000-0000-0000E5E20000}"/>
    <cellStyle name="Total 40 2 2" xfId="58023" xr:uid="{00000000-0005-0000-0000-0000E6E20000}"/>
    <cellStyle name="Total 41" xfId="58024" xr:uid="{00000000-0005-0000-0000-0000E7E20000}"/>
    <cellStyle name="Total 41 2" xfId="58025" xr:uid="{00000000-0005-0000-0000-0000E8E20000}"/>
    <cellStyle name="Total 41 2 2" xfId="58026" xr:uid="{00000000-0005-0000-0000-0000E9E20000}"/>
    <cellStyle name="Total 42" xfId="58027" xr:uid="{00000000-0005-0000-0000-0000EAE20000}"/>
    <cellStyle name="Total 42 2" xfId="58028" xr:uid="{00000000-0005-0000-0000-0000EBE20000}"/>
    <cellStyle name="Total 42 2 2" xfId="58029" xr:uid="{00000000-0005-0000-0000-0000ECE20000}"/>
    <cellStyle name="Total 43" xfId="58030" xr:uid="{00000000-0005-0000-0000-0000EDE20000}"/>
    <cellStyle name="Total 43 2" xfId="58031" xr:uid="{00000000-0005-0000-0000-0000EEE20000}"/>
    <cellStyle name="Total 43 2 2" xfId="58032" xr:uid="{00000000-0005-0000-0000-0000EFE20000}"/>
    <cellStyle name="Total 44" xfId="58033" xr:uid="{00000000-0005-0000-0000-0000F0E20000}"/>
    <cellStyle name="Total 44 2" xfId="58034" xr:uid="{00000000-0005-0000-0000-0000F1E20000}"/>
    <cellStyle name="Total 44 2 2" xfId="58035" xr:uid="{00000000-0005-0000-0000-0000F2E20000}"/>
    <cellStyle name="Total 45" xfId="58036" xr:uid="{00000000-0005-0000-0000-0000F3E20000}"/>
    <cellStyle name="Total 45 2" xfId="58037" xr:uid="{00000000-0005-0000-0000-0000F4E20000}"/>
    <cellStyle name="Total 45 2 2" xfId="58038" xr:uid="{00000000-0005-0000-0000-0000F5E20000}"/>
    <cellStyle name="Total 46" xfId="58039" xr:uid="{00000000-0005-0000-0000-0000F6E20000}"/>
    <cellStyle name="Total 46 2" xfId="58040" xr:uid="{00000000-0005-0000-0000-0000F7E20000}"/>
    <cellStyle name="Total 46 2 2" xfId="58041" xr:uid="{00000000-0005-0000-0000-0000F8E20000}"/>
    <cellStyle name="Total 47" xfId="58042" xr:uid="{00000000-0005-0000-0000-0000F9E20000}"/>
    <cellStyle name="Total 47 2" xfId="58043" xr:uid="{00000000-0005-0000-0000-0000FAE20000}"/>
    <cellStyle name="Total 47 2 2" xfId="58044" xr:uid="{00000000-0005-0000-0000-0000FBE20000}"/>
    <cellStyle name="Total 48" xfId="58045" xr:uid="{00000000-0005-0000-0000-0000FCE20000}"/>
    <cellStyle name="Total 48 2" xfId="58046" xr:uid="{00000000-0005-0000-0000-0000FDE20000}"/>
    <cellStyle name="Total 48 2 2" xfId="58047" xr:uid="{00000000-0005-0000-0000-0000FEE20000}"/>
    <cellStyle name="Total 49" xfId="58048" xr:uid="{00000000-0005-0000-0000-0000FFE20000}"/>
    <cellStyle name="Total 49 2" xfId="58049" xr:uid="{00000000-0005-0000-0000-000000E30000}"/>
    <cellStyle name="Total 49 2 2" xfId="58050" xr:uid="{00000000-0005-0000-0000-000001E30000}"/>
    <cellStyle name="Total 5" xfId="58051" xr:uid="{00000000-0005-0000-0000-000002E30000}"/>
    <cellStyle name="Total 5 2" xfId="58052" xr:uid="{00000000-0005-0000-0000-000003E30000}"/>
    <cellStyle name="Total 5 2 2" xfId="58053" xr:uid="{00000000-0005-0000-0000-000004E30000}"/>
    <cellStyle name="Total 5 2 2 2" xfId="58054" xr:uid="{00000000-0005-0000-0000-000005E30000}"/>
    <cellStyle name="Total 5 2 2 2 2" xfId="58055" xr:uid="{00000000-0005-0000-0000-000006E30000}"/>
    <cellStyle name="Total 5 2 3" xfId="58056" xr:uid="{00000000-0005-0000-0000-000007E30000}"/>
    <cellStyle name="Total 5 2 3 2" xfId="58057" xr:uid="{00000000-0005-0000-0000-000008E30000}"/>
    <cellStyle name="Total 5 2 3 2 2" xfId="58058" xr:uid="{00000000-0005-0000-0000-000009E30000}"/>
    <cellStyle name="Total 5 2 4" xfId="58059" xr:uid="{00000000-0005-0000-0000-00000AE30000}"/>
    <cellStyle name="Total 5 2 4 2" xfId="58060" xr:uid="{00000000-0005-0000-0000-00000BE30000}"/>
    <cellStyle name="Total 5 2 5" xfId="58061" xr:uid="{00000000-0005-0000-0000-00000CE30000}"/>
    <cellStyle name="Total 5 2 6" xfId="58062" xr:uid="{00000000-0005-0000-0000-00000DE30000}"/>
    <cellStyle name="Total 5 3" xfId="58063" xr:uid="{00000000-0005-0000-0000-00000EE30000}"/>
    <cellStyle name="Total 5 3 2" xfId="58064" xr:uid="{00000000-0005-0000-0000-00000FE30000}"/>
    <cellStyle name="Total 5 3 2 2" xfId="58065" xr:uid="{00000000-0005-0000-0000-000010E30000}"/>
    <cellStyle name="Total 5 3 3" xfId="58066" xr:uid="{00000000-0005-0000-0000-000011E30000}"/>
    <cellStyle name="Total 5 4" xfId="58067" xr:uid="{00000000-0005-0000-0000-000012E30000}"/>
    <cellStyle name="Total 5 4 2" xfId="58068" xr:uid="{00000000-0005-0000-0000-000013E30000}"/>
    <cellStyle name="Total 5 5" xfId="58069" xr:uid="{00000000-0005-0000-0000-000014E30000}"/>
    <cellStyle name="Total 5_Results 3rd" xfId="58070" xr:uid="{00000000-0005-0000-0000-000015E30000}"/>
    <cellStyle name="Total 50" xfId="58071" xr:uid="{00000000-0005-0000-0000-000016E30000}"/>
    <cellStyle name="Total 50 2" xfId="58072" xr:uid="{00000000-0005-0000-0000-000017E30000}"/>
    <cellStyle name="Total 50 2 2" xfId="58073" xr:uid="{00000000-0005-0000-0000-000018E30000}"/>
    <cellStyle name="Total 51" xfId="58074" xr:uid="{00000000-0005-0000-0000-000019E30000}"/>
    <cellStyle name="Total 51 2" xfId="58075" xr:uid="{00000000-0005-0000-0000-00001AE30000}"/>
    <cellStyle name="Total 51 2 2" xfId="58076" xr:uid="{00000000-0005-0000-0000-00001BE30000}"/>
    <cellStyle name="Total 52" xfId="58077" xr:uid="{00000000-0005-0000-0000-00001CE30000}"/>
    <cellStyle name="Total 52 2" xfId="58078" xr:uid="{00000000-0005-0000-0000-00001DE30000}"/>
    <cellStyle name="Total 52 2 2" xfId="58079" xr:uid="{00000000-0005-0000-0000-00001EE30000}"/>
    <cellStyle name="Total 53" xfId="58080" xr:uid="{00000000-0005-0000-0000-00001FE30000}"/>
    <cellStyle name="Total 53 2" xfId="58081" xr:uid="{00000000-0005-0000-0000-000020E30000}"/>
    <cellStyle name="Total 53 2 2" xfId="58082" xr:uid="{00000000-0005-0000-0000-000021E30000}"/>
    <cellStyle name="Total 54" xfId="58083" xr:uid="{00000000-0005-0000-0000-000022E30000}"/>
    <cellStyle name="Total 54 2" xfId="58084" xr:uid="{00000000-0005-0000-0000-000023E30000}"/>
    <cellStyle name="Total 54 2 2" xfId="58085" xr:uid="{00000000-0005-0000-0000-000024E30000}"/>
    <cellStyle name="Total 55" xfId="58086" xr:uid="{00000000-0005-0000-0000-000025E30000}"/>
    <cellStyle name="Total 55 2" xfId="58087" xr:uid="{00000000-0005-0000-0000-000026E30000}"/>
    <cellStyle name="Total 55 2 2" xfId="58088" xr:uid="{00000000-0005-0000-0000-000027E30000}"/>
    <cellStyle name="Total 56" xfId="58089" xr:uid="{00000000-0005-0000-0000-000028E30000}"/>
    <cellStyle name="Total 56 2" xfId="58090" xr:uid="{00000000-0005-0000-0000-000029E30000}"/>
    <cellStyle name="Total 56 2 2" xfId="58091" xr:uid="{00000000-0005-0000-0000-00002AE30000}"/>
    <cellStyle name="Total 57" xfId="58092" xr:uid="{00000000-0005-0000-0000-00002BE30000}"/>
    <cellStyle name="Total 57 2" xfId="58093" xr:uid="{00000000-0005-0000-0000-00002CE30000}"/>
    <cellStyle name="Total 57 2 2" xfId="58094" xr:uid="{00000000-0005-0000-0000-00002DE30000}"/>
    <cellStyle name="Total 58" xfId="58095" xr:uid="{00000000-0005-0000-0000-00002EE30000}"/>
    <cellStyle name="Total 58 2" xfId="58096" xr:uid="{00000000-0005-0000-0000-00002FE30000}"/>
    <cellStyle name="Total 58 2 2" xfId="58097" xr:uid="{00000000-0005-0000-0000-000030E30000}"/>
    <cellStyle name="Total 59" xfId="58098" xr:uid="{00000000-0005-0000-0000-000031E30000}"/>
    <cellStyle name="Total 59 2" xfId="58099" xr:uid="{00000000-0005-0000-0000-000032E30000}"/>
    <cellStyle name="Total 59 2 2" xfId="58100" xr:uid="{00000000-0005-0000-0000-000033E30000}"/>
    <cellStyle name="Total 6" xfId="58101" xr:uid="{00000000-0005-0000-0000-000034E30000}"/>
    <cellStyle name="Total 6 2" xfId="58102" xr:uid="{00000000-0005-0000-0000-000035E30000}"/>
    <cellStyle name="Total 6 2 2" xfId="58103" xr:uid="{00000000-0005-0000-0000-000036E30000}"/>
    <cellStyle name="Total 6 2 2 2" xfId="58104" xr:uid="{00000000-0005-0000-0000-000037E30000}"/>
    <cellStyle name="Total 6 2 3" xfId="58105" xr:uid="{00000000-0005-0000-0000-000038E30000}"/>
    <cellStyle name="Total 6 3" xfId="58106" xr:uid="{00000000-0005-0000-0000-000039E30000}"/>
    <cellStyle name="Total 6 3 2" xfId="58107" xr:uid="{00000000-0005-0000-0000-00003AE30000}"/>
    <cellStyle name="Total 6 3 2 2" xfId="58108" xr:uid="{00000000-0005-0000-0000-00003BE30000}"/>
    <cellStyle name="Total 6 3 3" xfId="58109" xr:uid="{00000000-0005-0000-0000-00003CE30000}"/>
    <cellStyle name="Total 6 4" xfId="58110" xr:uid="{00000000-0005-0000-0000-00003DE30000}"/>
    <cellStyle name="Total 6 4 2" xfId="58111" xr:uid="{00000000-0005-0000-0000-00003EE30000}"/>
    <cellStyle name="Total 6 5" xfId="58112" xr:uid="{00000000-0005-0000-0000-00003FE30000}"/>
    <cellStyle name="Total 6_Results 3rd" xfId="58113" xr:uid="{00000000-0005-0000-0000-000040E30000}"/>
    <cellStyle name="Total 60" xfId="58114" xr:uid="{00000000-0005-0000-0000-000041E30000}"/>
    <cellStyle name="Total 60 2" xfId="58115" xr:uid="{00000000-0005-0000-0000-000042E30000}"/>
    <cellStyle name="Total 60 2 2" xfId="58116" xr:uid="{00000000-0005-0000-0000-000043E30000}"/>
    <cellStyle name="Total 60 3" xfId="58117" xr:uid="{00000000-0005-0000-0000-000044E30000}"/>
    <cellStyle name="Total 61" xfId="58118" xr:uid="{00000000-0005-0000-0000-000045E30000}"/>
    <cellStyle name="Total 61 2" xfId="58119" xr:uid="{00000000-0005-0000-0000-000046E30000}"/>
    <cellStyle name="Total 62" xfId="58120" xr:uid="{00000000-0005-0000-0000-000047E30000}"/>
    <cellStyle name="Total 62 2" xfId="58121" xr:uid="{00000000-0005-0000-0000-000048E30000}"/>
    <cellStyle name="Total 63" xfId="58122" xr:uid="{00000000-0005-0000-0000-000049E30000}"/>
    <cellStyle name="Total 64" xfId="58123" xr:uid="{00000000-0005-0000-0000-00004AE30000}"/>
    <cellStyle name="Total 65" xfId="58124" xr:uid="{00000000-0005-0000-0000-00004BE30000}"/>
    <cellStyle name="Total 66" xfId="58125" xr:uid="{00000000-0005-0000-0000-00004CE30000}"/>
    <cellStyle name="Total 67" xfId="58126" xr:uid="{00000000-0005-0000-0000-00004DE30000}"/>
    <cellStyle name="Total 68" xfId="58127" xr:uid="{00000000-0005-0000-0000-00004EE30000}"/>
    <cellStyle name="Total 69" xfId="58128" xr:uid="{00000000-0005-0000-0000-00004FE30000}"/>
    <cellStyle name="Total 7" xfId="58129" xr:uid="{00000000-0005-0000-0000-000050E30000}"/>
    <cellStyle name="Total 7 2" xfId="58130" xr:uid="{00000000-0005-0000-0000-000051E30000}"/>
    <cellStyle name="Total 7 2 2" xfId="58131" xr:uid="{00000000-0005-0000-0000-000052E30000}"/>
    <cellStyle name="Total 7 2 2 2" xfId="58132" xr:uid="{00000000-0005-0000-0000-000053E30000}"/>
    <cellStyle name="Total 7 2 3" xfId="58133" xr:uid="{00000000-0005-0000-0000-000054E30000}"/>
    <cellStyle name="Total 7 3" xfId="58134" xr:uid="{00000000-0005-0000-0000-000055E30000}"/>
    <cellStyle name="Total 7 3 2" xfId="58135" xr:uid="{00000000-0005-0000-0000-000056E30000}"/>
    <cellStyle name="Total 7 3 2 2" xfId="58136" xr:uid="{00000000-0005-0000-0000-000057E30000}"/>
    <cellStyle name="Total 7 3 3" xfId="58137" xr:uid="{00000000-0005-0000-0000-000058E30000}"/>
    <cellStyle name="Total 7 4" xfId="58138" xr:uid="{00000000-0005-0000-0000-000059E30000}"/>
    <cellStyle name="Total 7 4 2" xfId="58139" xr:uid="{00000000-0005-0000-0000-00005AE30000}"/>
    <cellStyle name="Total 7 5" xfId="58140" xr:uid="{00000000-0005-0000-0000-00005BE30000}"/>
    <cellStyle name="Total 7_Results 3rd" xfId="58141" xr:uid="{00000000-0005-0000-0000-00005CE30000}"/>
    <cellStyle name="Total 70" xfId="58142" xr:uid="{00000000-0005-0000-0000-00005DE30000}"/>
    <cellStyle name="Total 71" xfId="58143" xr:uid="{00000000-0005-0000-0000-00005EE30000}"/>
    <cellStyle name="Total 72" xfId="58144" xr:uid="{00000000-0005-0000-0000-00005FE30000}"/>
    <cellStyle name="Total 73" xfId="58145" xr:uid="{00000000-0005-0000-0000-000060E30000}"/>
    <cellStyle name="Total 74" xfId="58146" xr:uid="{00000000-0005-0000-0000-000061E30000}"/>
    <cellStyle name="Total 75" xfId="58147" xr:uid="{00000000-0005-0000-0000-000062E30000}"/>
    <cellStyle name="Total 76" xfId="58148" xr:uid="{00000000-0005-0000-0000-000063E30000}"/>
    <cellStyle name="Total 77" xfId="58149" xr:uid="{00000000-0005-0000-0000-000064E30000}"/>
    <cellStyle name="Total 78" xfId="58150" xr:uid="{00000000-0005-0000-0000-000065E30000}"/>
    <cellStyle name="Total 79" xfId="58151" xr:uid="{00000000-0005-0000-0000-000066E30000}"/>
    <cellStyle name="Total 8" xfId="58152" xr:uid="{00000000-0005-0000-0000-000067E30000}"/>
    <cellStyle name="Total 8 2" xfId="58153" xr:uid="{00000000-0005-0000-0000-000068E30000}"/>
    <cellStyle name="Total 8 2 2" xfId="58154" xr:uid="{00000000-0005-0000-0000-000069E30000}"/>
    <cellStyle name="Total 8 2 2 2" xfId="58155" xr:uid="{00000000-0005-0000-0000-00006AE30000}"/>
    <cellStyle name="Total 8 2 3" xfId="58156" xr:uid="{00000000-0005-0000-0000-00006BE30000}"/>
    <cellStyle name="Total 8 3" xfId="58157" xr:uid="{00000000-0005-0000-0000-00006CE30000}"/>
    <cellStyle name="Total 8 3 2" xfId="58158" xr:uid="{00000000-0005-0000-0000-00006DE30000}"/>
    <cellStyle name="Total 8 3 2 2" xfId="58159" xr:uid="{00000000-0005-0000-0000-00006EE30000}"/>
    <cellStyle name="Total 8 3 3" xfId="58160" xr:uid="{00000000-0005-0000-0000-00006FE30000}"/>
    <cellStyle name="Total 8 4" xfId="58161" xr:uid="{00000000-0005-0000-0000-000070E30000}"/>
    <cellStyle name="Total 8 4 2" xfId="58162" xr:uid="{00000000-0005-0000-0000-000071E30000}"/>
    <cellStyle name="Total 8 5" xfId="58163" xr:uid="{00000000-0005-0000-0000-000072E30000}"/>
    <cellStyle name="Total 8_Results 3rd" xfId="58164" xr:uid="{00000000-0005-0000-0000-000073E30000}"/>
    <cellStyle name="Total 80" xfId="58165" xr:uid="{00000000-0005-0000-0000-000074E30000}"/>
    <cellStyle name="Total 81" xfId="58166" xr:uid="{00000000-0005-0000-0000-000075E30000}"/>
    <cellStyle name="Total 82" xfId="58167" xr:uid="{00000000-0005-0000-0000-000076E30000}"/>
    <cellStyle name="Total 83" xfId="58168" xr:uid="{00000000-0005-0000-0000-000077E30000}"/>
    <cellStyle name="Total 84" xfId="58169" xr:uid="{00000000-0005-0000-0000-000078E30000}"/>
    <cellStyle name="Total 85" xfId="58170" xr:uid="{00000000-0005-0000-0000-000079E30000}"/>
    <cellStyle name="Total 86" xfId="58171" xr:uid="{00000000-0005-0000-0000-00007AE30000}"/>
    <cellStyle name="Total 87" xfId="58172" xr:uid="{00000000-0005-0000-0000-00007BE30000}"/>
    <cellStyle name="Total 88" xfId="58173" xr:uid="{00000000-0005-0000-0000-00007CE30000}"/>
    <cellStyle name="Total 89" xfId="58174" xr:uid="{00000000-0005-0000-0000-00007DE30000}"/>
    <cellStyle name="Total 9" xfId="58175" xr:uid="{00000000-0005-0000-0000-00007EE30000}"/>
    <cellStyle name="Total 9 2" xfId="58176" xr:uid="{00000000-0005-0000-0000-00007FE30000}"/>
    <cellStyle name="Total 9 2 2" xfId="58177" xr:uid="{00000000-0005-0000-0000-000080E30000}"/>
    <cellStyle name="Total 9 2 2 2" xfId="58178" xr:uid="{00000000-0005-0000-0000-000081E30000}"/>
    <cellStyle name="Total 9 2 3" xfId="58179" xr:uid="{00000000-0005-0000-0000-000082E30000}"/>
    <cellStyle name="Total 9 3" xfId="58180" xr:uid="{00000000-0005-0000-0000-000083E30000}"/>
    <cellStyle name="Total 9 3 2" xfId="58181" xr:uid="{00000000-0005-0000-0000-000084E30000}"/>
    <cellStyle name="Total 9 3 2 2" xfId="58182" xr:uid="{00000000-0005-0000-0000-000085E30000}"/>
    <cellStyle name="Total 9 3 3" xfId="58183" xr:uid="{00000000-0005-0000-0000-000086E30000}"/>
    <cellStyle name="Total 9 4" xfId="58184" xr:uid="{00000000-0005-0000-0000-000087E30000}"/>
    <cellStyle name="Total 9 4 2" xfId="58185" xr:uid="{00000000-0005-0000-0000-000088E30000}"/>
    <cellStyle name="Total 9 5" xfId="58186" xr:uid="{00000000-0005-0000-0000-000089E30000}"/>
    <cellStyle name="Total 9_Results 3rd" xfId="58187" xr:uid="{00000000-0005-0000-0000-00008AE30000}"/>
    <cellStyle name="Total 90" xfId="58188" xr:uid="{00000000-0005-0000-0000-00008BE30000}"/>
    <cellStyle name="Total 91" xfId="58189" xr:uid="{00000000-0005-0000-0000-00008CE30000}"/>
    <cellStyle name="Total 92" xfId="58190" xr:uid="{00000000-0005-0000-0000-00008DE30000}"/>
    <cellStyle name="Total 93" xfId="58191" xr:uid="{00000000-0005-0000-0000-00008EE30000}"/>
    <cellStyle name="Total 94" xfId="58192" xr:uid="{00000000-0005-0000-0000-00008FE30000}"/>
    <cellStyle name="Total 95" xfId="58193" xr:uid="{00000000-0005-0000-0000-000090E30000}"/>
    <cellStyle name="Total 96" xfId="58194" xr:uid="{00000000-0005-0000-0000-000091E30000}"/>
    <cellStyle name="Total 97" xfId="58195" xr:uid="{00000000-0005-0000-0000-000092E30000}"/>
    <cellStyle name="Total 98" xfId="58196" xr:uid="{00000000-0005-0000-0000-000093E30000}"/>
    <cellStyle name="Total 99" xfId="58197" xr:uid="{00000000-0005-0000-0000-000094E30000}"/>
    <cellStyle name="TotCol - Style5" xfId="120" xr:uid="{00000000-0005-0000-0000-000095E30000}"/>
    <cellStyle name="TotCol - Style7" xfId="121" xr:uid="{00000000-0005-0000-0000-000096E30000}"/>
    <cellStyle name="TotRow - Style4" xfId="122" xr:uid="{00000000-0005-0000-0000-000097E30000}"/>
    <cellStyle name="TotRow - Style8" xfId="123" xr:uid="{00000000-0005-0000-0000-000098E30000}"/>
    <cellStyle name="Unprot" xfId="124" xr:uid="{00000000-0005-0000-0000-000099E30000}"/>
    <cellStyle name="Unprot 2" xfId="335" xr:uid="{00000000-0005-0000-0000-00009AE30000}"/>
    <cellStyle name="Unprot$" xfId="125" xr:uid="{00000000-0005-0000-0000-00009BE30000}"/>
    <cellStyle name="Unprot$ 2" xfId="58198" xr:uid="{00000000-0005-0000-0000-00009CE30000}"/>
    <cellStyle name="Unprot$ 2 2" xfId="58199" xr:uid="{00000000-0005-0000-0000-00009DE30000}"/>
    <cellStyle name="Unprot$ 3" xfId="58200" xr:uid="{00000000-0005-0000-0000-00009EE30000}"/>
    <cellStyle name="Unprot$ 4" xfId="58201" xr:uid="{00000000-0005-0000-0000-00009FE30000}"/>
    <cellStyle name="Unprot$_03_2012" xfId="58202" xr:uid="{00000000-0005-0000-0000-0000A0E30000}"/>
    <cellStyle name="Unprot_2013 Graphs" xfId="58203" xr:uid="{00000000-0005-0000-0000-0000A1E30000}"/>
    <cellStyle name="Unprotect" xfId="126" xr:uid="{00000000-0005-0000-0000-0000A2E30000}"/>
    <cellStyle name="UploadThisRowValue" xfId="58204" xr:uid="{00000000-0005-0000-0000-0000A3E30000}"/>
    <cellStyle name="UploadThisRowValue 2" xfId="58205" xr:uid="{00000000-0005-0000-0000-0000A4E30000}"/>
    <cellStyle name="UploadThisRowValue 2 2" xfId="58206" xr:uid="{00000000-0005-0000-0000-0000A5E30000}"/>
    <cellStyle name="UploadThisRowValue 2 2 2" xfId="58207" xr:uid="{00000000-0005-0000-0000-0000A6E30000}"/>
    <cellStyle name="UploadThisRowValue 3" xfId="58208" xr:uid="{00000000-0005-0000-0000-0000A7E30000}"/>
    <cellStyle name="UploadThisRowValue 3 2" xfId="58209" xr:uid="{00000000-0005-0000-0000-0000A8E30000}"/>
    <cellStyle name="UploadThisRowValue 3 2 2" xfId="58210" xr:uid="{00000000-0005-0000-0000-0000A9E30000}"/>
    <cellStyle name="UploadThisRowValue 4" xfId="58211" xr:uid="{00000000-0005-0000-0000-0000AAE30000}"/>
    <cellStyle name="UploadThisRowValue 4 2" xfId="58212" xr:uid="{00000000-0005-0000-0000-0000ABE30000}"/>
    <cellStyle name="UploadThisRowValue 5" xfId="58213" xr:uid="{00000000-0005-0000-0000-0000ACE30000}"/>
    <cellStyle name="UploadThisRowValue 6" xfId="58214" xr:uid="{00000000-0005-0000-0000-0000ADE30000}"/>
    <cellStyle name="Warning Text" xfId="127" builtinId="11" customBuiltin="1"/>
    <cellStyle name="Warning Text 10" xfId="58215" xr:uid="{00000000-0005-0000-0000-0000AFE30000}"/>
    <cellStyle name="Warning Text 10 2" xfId="58216" xr:uid="{00000000-0005-0000-0000-0000B0E30000}"/>
    <cellStyle name="Warning Text 10 2 2" xfId="58217" xr:uid="{00000000-0005-0000-0000-0000B1E30000}"/>
    <cellStyle name="Warning Text 10 2 2 2" xfId="58218" xr:uid="{00000000-0005-0000-0000-0000B2E30000}"/>
    <cellStyle name="Warning Text 10 2 3" xfId="58219" xr:uid="{00000000-0005-0000-0000-0000B3E30000}"/>
    <cellStyle name="Warning Text 10 3" xfId="58220" xr:uid="{00000000-0005-0000-0000-0000B4E30000}"/>
    <cellStyle name="Warning Text 10 3 2" xfId="58221" xr:uid="{00000000-0005-0000-0000-0000B5E30000}"/>
    <cellStyle name="Warning Text 10 3 2 2" xfId="58222" xr:uid="{00000000-0005-0000-0000-0000B6E30000}"/>
    <cellStyle name="Warning Text 10 3 3" xfId="58223" xr:uid="{00000000-0005-0000-0000-0000B7E30000}"/>
    <cellStyle name="Warning Text 10 4" xfId="58224" xr:uid="{00000000-0005-0000-0000-0000B8E30000}"/>
    <cellStyle name="Warning Text 10 4 2" xfId="58225" xr:uid="{00000000-0005-0000-0000-0000B9E30000}"/>
    <cellStyle name="Warning Text 10 5" xfId="58226" xr:uid="{00000000-0005-0000-0000-0000BAE30000}"/>
    <cellStyle name="Warning Text 10_Results 3rd" xfId="58227" xr:uid="{00000000-0005-0000-0000-0000BBE30000}"/>
    <cellStyle name="Warning Text 100" xfId="58228" xr:uid="{00000000-0005-0000-0000-0000BCE30000}"/>
    <cellStyle name="Warning Text 101" xfId="58229" xr:uid="{00000000-0005-0000-0000-0000BDE30000}"/>
    <cellStyle name="Warning Text 102" xfId="58230" xr:uid="{00000000-0005-0000-0000-0000BEE30000}"/>
    <cellStyle name="Warning Text 103" xfId="58231" xr:uid="{00000000-0005-0000-0000-0000BFE30000}"/>
    <cellStyle name="Warning Text 104" xfId="58232" xr:uid="{00000000-0005-0000-0000-0000C0E30000}"/>
    <cellStyle name="Warning Text 105" xfId="58233" xr:uid="{00000000-0005-0000-0000-0000C1E30000}"/>
    <cellStyle name="Warning Text 106" xfId="58234" xr:uid="{00000000-0005-0000-0000-0000C2E30000}"/>
    <cellStyle name="Warning Text 107" xfId="58235" xr:uid="{00000000-0005-0000-0000-0000C3E30000}"/>
    <cellStyle name="Warning Text 108" xfId="58236" xr:uid="{00000000-0005-0000-0000-0000C4E30000}"/>
    <cellStyle name="Warning Text 109" xfId="58237" xr:uid="{00000000-0005-0000-0000-0000C5E30000}"/>
    <cellStyle name="Warning Text 11" xfId="58238" xr:uid="{00000000-0005-0000-0000-0000C6E30000}"/>
    <cellStyle name="Warning Text 11 2" xfId="58239" xr:uid="{00000000-0005-0000-0000-0000C7E30000}"/>
    <cellStyle name="Warning Text 11 2 2" xfId="58240" xr:uid="{00000000-0005-0000-0000-0000C8E30000}"/>
    <cellStyle name="Warning Text 11 2 2 2" xfId="58241" xr:uid="{00000000-0005-0000-0000-0000C9E30000}"/>
    <cellStyle name="Warning Text 11 2 3" xfId="58242" xr:uid="{00000000-0005-0000-0000-0000CAE30000}"/>
    <cellStyle name="Warning Text 11 3" xfId="58243" xr:uid="{00000000-0005-0000-0000-0000CBE30000}"/>
    <cellStyle name="Warning Text 11 3 2" xfId="58244" xr:uid="{00000000-0005-0000-0000-0000CCE30000}"/>
    <cellStyle name="Warning Text 11 3 2 2" xfId="58245" xr:uid="{00000000-0005-0000-0000-0000CDE30000}"/>
    <cellStyle name="Warning Text 11 3 3" xfId="58246" xr:uid="{00000000-0005-0000-0000-0000CEE30000}"/>
    <cellStyle name="Warning Text 11 4" xfId="58247" xr:uid="{00000000-0005-0000-0000-0000CFE30000}"/>
    <cellStyle name="Warning Text 11 4 2" xfId="58248" xr:uid="{00000000-0005-0000-0000-0000D0E30000}"/>
    <cellStyle name="Warning Text 11 5" xfId="58249" xr:uid="{00000000-0005-0000-0000-0000D1E30000}"/>
    <cellStyle name="Warning Text 11_Results 3rd" xfId="58250" xr:uid="{00000000-0005-0000-0000-0000D2E30000}"/>
    <cellStyle name="Warning Text 110" xfId="58251" xr:uid="{00000000-0005-0000-0000-0000D3E30000}"/>
    <cellStyle name="Warning Text 12" xfId="58252" xr:uid="{00000000-0005-0000-0000-0000D4E30000}"/>
    <cellStyle name="Warning Text 12 2" xfId="58253" xr:uid="{00000000-0005-0000-0000-0000D5E30000}"/>
    <cellStyle name="Warning Text 12 2 2" xfId="58254" xr:uid="{00000000-0005-0000-0000-0000D6E30000}"/>
    <cellStyle name="Warning Text 12 2 2 2" xfId="58255" xr:uid="{00000000-0005-0000-0000-0000D7E30000}"/>
    <cellStyle name="Warning Text 12 2 3" xfId="58256" xr:uid="{00000000-0005-0000-0000-0000D8E30000}"/>
    <cellStyle name="Warning Text 12 3" xfId="58257" xr:uid="{00000000-0005-0000-0000-0000D9E30000}"/>
    <cellStyle name="Warning Text 12 3 2" xfId="58258" xr:uid="{00000000-0005-0000-0000-0000DAE30000}"/>
    <cellStyle name="Warning Text 12 3 2 2" xfId="58259" xr:uid="{00000000-0005-0000-0000-0000DBE30000}"/>
    <cellStyle name="Warning Text 12 3 3" xfId="58260" xr:uid="{00000000-0005-0000-0000-0000DCE30000}"/>
    <cellStyle name="Warning Text 12 4" xfId="58261" xr:uid="{00000000-0005-0000-0000-0000DDE30000}"/>
    <cellStyle name="Warning Text 12 4 2" xfId="58262" xr:uid="{00000000-0005-0000-0000-0000DEE30000}"/>
    <cellStyle name="Warning Text 12 5" xfId="58263" xr:uid="{00000000-0005-0000-0000-0000DFE30000}"/>
    <cellStyle name="Warning Text 12_Results 3rd" xfId="58264" xr:uid="{00000000-0005-0000-0000-0000E0E30000}"/>
    <cellStyle name="Warning Text 13" xfId="58265" xr:uid="{00000000-0005-0000-0000-0000E1E30000}"/>
    <cellStyle name="Warning Text 13 2" xfId="58266" xr:uid="{00000000-0005-0000-0000-0000E2E30000}"/>
    <cellStyle name="Warning Text 13 2 2" xfId="58267" xr:uid="{00000000-0005-0000-0000-0000E3E30000}"/>
    <cellStyle name="Warning Text 13 2 2 2" xfId="58268" xr:uid="{00000000-0005-0000-0000-0000E4E30000}"/>
    <cellStyle name="Warning Text 13 2 3" xfId="58269" xr:uid="{00000000-0005-0000-0000-0000E5E30000}"/>
    <cellStyle name="Warning Text 13 3" xfId="58270" xr:uid="{00000000-0005-0000-0000-0000E6E30000}"/>
    <cellStyle name="Warning Text 13 3 2" xfId="58271" xr:uid="{00000000-0005-0000-0000-0000E7E30000}"/>
    <cellStyle name="Warning Text 13 3 2 2" xfId="58272" xr:uid="{00000000-0005-0000-0000-0000E8E30000}"/>
    <cellStyle name="Warning Text 13 3 3" xfId="58273" xr:uid="{00000000-0005-0000-0000-0000E9E30000}"/>
    <cellStyle name="Warning Text 13 4" xfId="58274" xr:uid="{00000000-0005-0000-0000-0000EAE30000}"/>
    <cellStyle name="Warning Text 13 4 2" xfId="58275" xr:uid="{00000000-0005-0000-0000-0000EBE30000}"/>
    <cellStyle name="Warning Text 13 5" xfId="58276" xr:uid="{00000000-0005-0000-0000-0000ECE30000}"/>
    <cellStyle name="Warning Text 13_Results 3rd" xfId="58277" xr:uid="{00000000-0005-0000-0000-0000EDE30000}"/>
    <cellStyle name="Warning Text 14" xfId="58278" xr:uid="{00000000-0005-0000-0000-0000EEE30000}"/>
    <cellStyle name="Warning Text 14 2" xfId="58279" xr:uid="{00000000-0005-0000-0000-0000EFE30000}"/>
    <cellStyle name="Warning Text 14 2 2" xfId="58280" xr:uid="{00000000-0005-0000-0000-0000F0E30000}"/>
    <cellStyle name="Warning Text 14 2 2 2" xfId="58281" xr:uid="{00000000-0005-0000-0000-0000F1E30000}"/>
    <cellStyle name="Warning Text 14 2 3" xfId="58282" xr:uid="{00000000-0005-0000-0000-0000F2E30000}"/>
    <cellStyle name="Warning Text 14 3" xfId="58283" xr:uid="{00000000-0005-0000-0000-0000F3E30000}"/>
    <cellStyle name="Warning Text 14 3 2" xfId="58284" xr:uid="{00000000-0005-0000-0000-0000F4E30000}"/>
    <cellStyle name="Warning Text 14 3 2 2" xfId="58285" xr:uid="{00000000-0005-0000-0000-0000F5E30000}"/>
    <cellStyle name="Warning Text 14 3 3" xfId="58286" xr:uid="{00000000-0005-0000-0000-0000F6E30000}"/>
    <cellStyle name="Warning Text 14 4" xfId="58287" xr:uid="{00000000-0005-0000-0000-0000F7E30000}"/>
    <cellStyle name="Warning Text 14 4 2" xfId="58288" xr:uid="{00000000-0005-0000-0000-0000F8E30000}"/>
    <cellStyle name="Warning Text 14 5" xfId="58289" xr:uid="{00000000-0005-0000-0000-0000F9E30000}"/>
    <cellStyle name="Warning Text 14_Results 3rd" xfId="58290" xr:uid="{00000000-0005-0000-0000-0000FAE30000}"/>
    <cellStyle name="Warning Text 15" xfId="58291" xr:uid="{00000000-0005-0000-0000-0000FBE30000}"/>
    <cellStyle name="Warning Text 15 2" xfId="58292" xr:uid="{00000000-0005-0000-0000-0000FCE30000}"/>
    <cellStyle name="Warning Text 15 2 2" xfId="58293" xr:uid="{00000000-0005-0000-0000-0000FDE30000}"/>
    <cellStyle name="Warning Text 15 2 2 2" xfId="58294" xr:uid="{00000000-0005-0000-0000-0000FEE30000}"/>
    <cellStyle name="Warning Text 15 2 3" xfId="58295" xr:uid="{00000000-0005-0000-0000-0000FFE30000}"/>
    <cellStyle name="Warning Text 15 3" xfId="58296" xr:uid="{00000000-0005-0000-0000-000000E40000}"/>
    <cellStyle name="Warning Text 15 3 2" xfId="58297" xr:uid="{00000000-0005-0000-0000-000001E40000}"/>
    <cellStyle name="Warning Text 15 3 2 2" xfId="58298" xr:uid="{00000000-0005-0000-0000-000002E40000}"/>
    <cellStyle name="Warning Text 15 3 3" xfId="58299" xr:uid="{00000000-0005-0000-0000-000003E40000}"/>
    <cellStyle name="Warning Text 15 4" xfId="58300" xr:uid="{00000000-0005-0000-0000-000004E40000}"/>
    <cellStyle name="Warning Text 15 4 2" xfId="58301" xr:uid="{00000000-0005-0000-0000-000005E40000}"/>
    <cellStyle name="Warning Text 15 5" xfId="58302" xr:uid="{00000000-0005-0000-0000-000006E40000}"/>
    <cellStyle name="Warning Text 15_Results 3rd" xfId="58303" xr:uid="{00000000-0005-0000-0000-000007E40000}"/>
    <cellStyle name="Warning Text 16" xfId="58304" xr:uid="{00000000-0005-0000-0000-000008E40000}"/>
    <cellStyle name="Warning Text 16 2" xfId="58305" xr:uid="{00000000-0005-0000-0000-000009E40000}"/>
    <cellStyle name="Warning Text 16 2 2" xfId="58306" xr:uid="{00000000-0005-0000-0000-00000AE40000}"/>
    <cellStyle name="Warning Text 16 2 2 2" xfId="58307" xr:uid="{00000000-0005-0000-0000-00000BE40000}"/>
    <cellStyle name="Warning Text 16 2 3" xfId="58308" xr:uid="{00000000-0005-0000-0000-00000CE40000}"/>
    <cellStyle name="Warning Text 16 3" xfId="58309" xr:uid="{00000000-0005-0000-0000-00000DE40000}"/>
    <cellStyle name="Warning Text 16 3 2" xfId="58310" xr:uid="{00000000-0005-0000-0000-00000EE40000}"/>
    <cellStyle name="Warning Text 16 3 2 2" xfId="58311" xr:uid="{00000000-0005-0000-0000-00000FE40000}"/>
    <cellStyle name="Warning Text 16 3 3" xfId="58312" xr:uid="{00000000-0005-0000-0000-000010E40000}"/>
    <cellStyle name="Warning Text 16 4" xfId="58313" xr:uid="{00000000-0005-0000-0000-000011E40000}"/>
    <cellStyle name="Warning Text 16 4 2" xfId="58314" xr:uid="{00000000-0005-0000-0000-000012E40000}"/>
    <cellStyle name="Warning Text 16 5" xfId="58315" xr:uid="{00000000-0005-0000-0000-000013E40000}"/>
    <cellStyle name="Warning Text 16_Results 3rd" xfId="58316" xr:uid="{00000000-0005-0000-0000-000014E40000}"/>
    <cellStyle name="Warning Text 17" xfId="58317" xr:uid="{00000000-0005-0000-0000-000015E40000}"/>
    <cellStyle name="Warning Text 17 2" xfId="58318" xr:uid="{00000000-0005-0000-0000-000016E40000}"/>
    <cellStyle name="Warning Text 17 2 2" xfId="58319" xr:uid="{00000000-0005-0000-0000-000017E40000}"/>
    <cellStyle name="Warning Text 17 2 2 2" xfId="58320" xr:uid="{00000000-0005-0000-0000-000018E40000}"/>
    <cellStyle name="Warning Text 17 2 3" xfId="58321" xr:uid="{00000000-0005-0000-0000-000019E40000}"/>
    <cellStyle name="Warning Text 17 3" xfId="58322" xr:uid="{00000000-0005-0000-0000-00001AE40000}"/>
    <cellStyle name="Warning Text 17 3 2" xfId="58323" xr:uid="{00000000-0005-0000-0000-00001BE40000}"/>
    <cellStyle name="Warning Text 17 3 2 2" xfId="58324" xr:uid="{00000000-0005-0000-0000-00001CE40000}"/>
    <cellStyle name="Warning Text 17 3 3" xfId="58325" xr:uid="{00000000-0005-0000-0000-00001DE40000}"/>
    <cellStyle name="Warning Text 17 4" xfId="58326" xr:uid="{00000000-0005-0000-0000-00001EE40000}"/>
    <cellStyle name="Warning Text 17 4 2" xfId="58327" xr:uid="{00000000-0005-0000-0000-00001FE40000}"/>
    <cellStyle name="Warning Text 17 5" xfId="58328" xr:uid="{00000000-0005-0000-0000-000020E40000}"/>
    <cellStyle name="Warning Text 17_Results 3rd" xfId="58329" xr:uid="{00000000-0005-0000-0000-000021E40000}"/>
    <cellStyle name="Warning Text 18" xfId="58330" xr:uid="{00000000-0005-0000-0000-000022E40000}"/>
    <cellStyle name="Warning Text 18 2" xfId="58331" xr:uid="{00000000-0005-0000-0000-000023E40000}"/>
    <cellStyle name="Warning Text 18 2 2" xfId="58332" xr:uid="{00000000-0005-0000-0000-000024E40000}"/>
    <cellStyle name="Warning Text 18 2 2 2" xfId="58333" xr:uid="{00000000-0005-0000-0000-000025E40000}"/>
    <cellStyle name="Warning Text 18 2 3" xfId="58334" xr:uid="{00000000-0005-0000-0000-000026E40000}"/>
    <cellStyle name="Warning Text 18 3" xfId="58335" xr:uid="{00000000-0005-0000-0000-000027E40000}"/>
    <cellStyle name="Warning Text 18 3 2" xfId="58336" xr:uid="{00000000-0005-0000-0000-000028E40000}"/>
    <cellStyle name="Warning Text 18 3 2 2" xfId="58337" xr:uid="{00000000-0005-0000-0000-000029E40000}"/>
    <cellStyle name="Warning Text 18 3 3" xfId="58338" xr:uid="{00000000-0005-0000-0000-00002AE40000}"/>
    <cellStyle name="Warning Text 18 4" xfId="58339" xr:uid="{00000000-0005-0000-0000-00002BE40000}"/>
    <cellStyle name="Warning Text 18 4 2" xfId="58340" xr:uid="{00000000-0005-0000-0000-00002CE40000}"/>
    <cellStyle name="Warning Text 18 5" xfId="58341" xr:uid="{00000000-0005-0000-0000-00002DE40000}"/>
    <cellStyle name="Warning Text 18_Results 3rd" xfId="58342" xr:uid="{00000000-0005-0000-0000-00002EE40000}"/>
    <cellStyle name="Warning Text 19" xfId="58343" xr:uid="{00000000-0005-0000-0000-00002FE40000}"/>
    <cellStyle name="Warning Text 19 2" xfId="58344" xr:uid="{00000000-0005-0000-0000-000030E40000}"/>
    <cellStyle name="Warning Text 19 2 2" xfId="58345" xr:uid="{00000000-0005-0000-0000-000031E40000}"/>
    <cellStyle name="Warning Text 19 2 2 2" xfId="58346" xr:uid="{00000000-0005-0000-0000-000032E40000}"/>
    <cellStyle name="Warning Text 19 2 3" xfId="58347" xr:uid="{00000000-0005-0000-0000-000033E40000}"/>
    <cellStyle name="Warning Text 19 3" xfId="58348" xr:uid="{00000000-0005-0000-0000-000034E40000}"/>
    <cellStyle name="Warning Text 19 3 2" xfId="58349" xr:uid="{00000000-0005-0000-0000-000035E40000}"/>
    <cellStyle name="Warning Text 19 3 2 2" xfId="58350" xr:uid="{00000000-0005-0000-0000-000036E40000}"/>
    <cellStyle name="Warning Text 19 3 3" xfId="58351" xr:uid="{00000000-0005-0000-0000-000037E40000}"/>
    <cellStyle name="Warning Text 19 4" xfId="58352" xr:uid="{00000000-0005-0000-0000-000038E40000}"/>
    <cellStyle name="Warning Text 19 4 2" xfId="58353" xr:uid="{00000000-0005-0000-0000-000039E40000}"/>
    <cellStyle name="Warning Text 19 5" xfId="58354" xr:uid="{00000000-0005-0000-0000-00003AE40000}"/>
    <cellStyle name="Warning Text 19_Results 3rd" xfId="58355" xr:uid="{00000000-0005-0000-0000-00003BE40000}"/>
    <cellStyle name="Warning Text 2" xfId="58356" xr:uid="{00000000-0005-0000-0000-00003CE40000}"/>
    <cellStyle name="Warning Text 2 2" xfId="58357" xr:uid="{00000000-0005-0000-0000-00003DE40000}"/>
    <cellStyle name="Warning Text 2 2 2" xfId="58358" xr:uid="{00000000-0005-0000-0000-00003EE40000}"/>
    <cellStyle name="Warning Text 2 2 2 2" xfId="58359" xr:uid="{00000000-0005-0000-0000-00003FE40000}"/>
    <cellStyle name="Warning Text 2 2 2 2 2" xfId="58360" xr:uid="{00000000-0005-0000-0000-000040E40000}"/>
    <cellStyle name="Warning Text 2 2 2 3" xfId="58361" xr:uid="{00000000-0005-0000-0000-000041E40000}"/>
    <cellStyle name="Warning Text 2 2 3" xfId="58362" xr:uid="{00000000-0005-0000-0000-000042E40000}"/>
    <cellStyle name="Warning Text 2 2 3 2" xfId="58363" xr:uid="{00000000-0005-0000-0000-000043E40000}"/>
    <cellStyle name="Warning Text 2 2 3 2 2" xfId="58364" xr:uid="{00000000-0005-0000-0000-000044E40000}"/>
    <cellStyle name="Warning Text 2 2 4" xfId="58365" xr:uid="{00000000-0005-0000-0000-000045E40000}"/>
    <cellStyle name="Warning Text 2 2 4 2" xfId="58366" xr:uid="{00000000-0005-0000-0000-000046E40000}"/>
    <cellStyle name="Warning Text 2 2 5" xfId="58367" xr:uid="{00000000-0005-0000-0000-000047E40000}"/>
    <cellStyle name="Warning Text 2 2_Results 3rd" xfId="58368" xr:uid="{00000000-0005-0000-0000-000048E40000}"/>
    <cellStyle name="Warning Text 2 3" xfId="58369" xr:uid="{00000000-0005-0000-0000-000049E40000}"/>
    <cellStyle name="Warning Text 2 3 2" xfId="58370" xr:uid="{00000000-0005-0000-0000-00004AE40000}"/>
    <cellStyle name="Warning Text 2 3 2 2" xfId="58371" xr:uid="{00000000-0005-0000-0000-00004BE40000}"/>
    <cellStyle name="Warning Text 2 3 2 2 2" xfId="58372" xr:uid="{00000000-0005-0000-0000-00004CE40000}"/>
    <cellStyle name="Warning Text 2 3 2 3" xfId="58373" xr:uid="{00000000-0005-0000-0000-00004DE40000}"/>
    <cellStyle name="Warning Text 2 3 3" xfId="58374" xr:uid="{00000000-0005-0000-0000-00004EE40000}"/>
    <cellStyle name="Warning Text 2 3 3 2" xfId="58375" xr:uid="{00000000-0005-0000-0000-00004FE40000}"/>
    <cellStyle name="Warning Text 2 3 3 2 2" xfId="58376" xr:uid="{00000000-0005-0000-0000-000050E40000}"/>
    <cellStyle name="Warning Text 2 3 3 3" xfId="58377" xr:uid="{00000000-0005-0000-0000-000051E40000}"/>
    <cellStyle name="Warning Text 2 3 4" xfId="58378" xr:uid="{00000000-0005-0000-0000-000052E40000}"/>
    <cellStyle name="Warning Text 2 3 4 2" xfId="58379" xr:uid="{00000000-0005-0000-0000-000053E40000}"/>
    <cellStyle name="Warning Text 2 3 4 2 2" xfId="58380" xr:uid="{00000000-0005-0000-0000-000054E40000}"/>
    <cellStyle name="Warning Text 2 3 4 3" xfId="58381" xr:uid="{00000000-0005-0000-0000-000055E40000}"/>
    <cellStyle name="Warning Text 2 3 4 4" xfId="58382" xr:uid="{00000000-0005-0000-0000-000056E40000}"/>
    <cellStyle name="Warning Text 2 3 5" xfId="58383" xr:uid="{00000000-0005-0000-0000-000057E40000}"/>
    <cellStyle name="Warning Text 2 3 5 2" xfId="58384" xr:uid="{00000000-0005-0000-0000-000058E40000}"/>
    <cellStyle name="Warning Text 2 3 6" xfId="58385" xr:uid="{00000000-0005-0000-0000-000059E40000}"/>
    <cellStyle name="Warning Text 2 3 7" xfId="58386" xr:uid="{00000000-0005-0000-0000-00005AE40000}"/>
    <cellStyle name="Warning Text 2 3_Basis Info" xfId="58387" xr:uid="{00000000-0005-0000-0000-00005BE40000}"/>
    <cellStyle name="Warning Text 2 4" xfId="58388" xr:uid="{00000000-0005-0000-0000-00005CE40000}"/>
    <cellStyle name="Warning Text 2 4 2" xfId="58389" xr:uid="{00000000-0005-0000-0000-00005DE40000}"/>
    <cellStyle name="Warning Text 2 4 2 2" xfId="58390" xr:uid="{00000000-0005-0000-0000-00005EE40000}"/>
    <cellStyle name="Warning Text 2 4 3" xfId="58391" xr:uid="{00000000-0005-0000-0000-00005FE40000}"/>
    <cellStyle name="Warning Text 2 4 4" xfId="58392" xr:uid="{00000000-0005-0000-0000-000060E40000}"/>
    <cellStyle name="Warning Text 2 5" xfId="58393" xr:uid="{00000000-0005-0000-0000-000061E40000}"/>
    <cellStyle name="Warning Text 2 5 2" xfId="58394" xr:uid="{00000000-0005-0000-0000-000062E40000}"/>
    <cellStyle name="Warning Text 2 6" xfId="58395" xr:uid="{00000000-0005-0000-0000-000063E40000}"/>
    <cellStyle name="Warning Text 2 7" xfId="58396" xr:uid="{00000000-0005-0000-0000-000064E40000}"/>
    <cellStyle name="Warning Text 2_Results 3rd" xfId="58397" xr:uid="{00000000-0005-0000-0000-000065E40000}"/>
    <cellStyle name="Warning Text 20" xfId="58398" xr:uid="{00000000-0005-0000-0000-000066E40000}"/>
    <cellStyle name="Warning Text 20 2" xfId="58399" xr:uid="{00000000-0005-0000-0000-000067E40000}"/>
    <cellStyle name="Warning Text 20 2 2" xfId="58400" xr:uid="{00000000-0005-0000-0000-000068E40000}"/>
    <cellStyle name="Warning Text 20 2 2 2" xfId="58401" xr:uid="{00000000-0005-0000-0000-000069E40000}"/>
    <cellStyle name="Warning Text 20 2 3" xfId="58402" xr:uid="{00000000-0005-0000-0000-00006AE40000}"/>
    <cellStyle name="Warning Text 20 3" xfId="58403" xr:uid="{00000000-0005-0000-0000-00006BE40000}"/>
    <cellStyle name="Warning Text 20 3 2" xfId="58404" xr:uid="{00000000-0005-0000-0000-00006CE40000}"/>
    <cellStyle name="Warning Text 20 3 2 2" xfId="58405" xr:uid="{00000000-0005-0000-0000-00006DE40000}"/>
    <cellStyle name="Warning Text 20 3 3" xfId="58406" xr:uid="{00000000-0005-0000-0000-00006EE40000}"/>
    <cellStyle name="Warning Text 20 4" xfId="58407" xr:uid="{00000000-0005-0000-0000-00006FE40000}"/>
    <cellStyle name="Warning Text 20 4 2" xfId="58408" xr:uid="{00000000-0005-0000-0000-000070E40000}"/>
    <cellStyle name="Warning Text 20 5" xfId="58409" xr:uid="{00000000-0005-0000-0000-000071E40000}"/>
    <cellStyle name="Warning Text 20_Results 3rd" xfId="58410" xr:uid="{00000000-0005-0000-0000-000072E40000}"/>
    <cellStyle name="Warning Text 21" xfId="58411" xr:uid="{00000000-0005-0000-0000-000073E40000}"/>
    <cellStyle name="Warning Text 21 2" xfId="58412" xr:uid="{00000000-0005-0000-0000-000074E40000}"/>
    <cellStyle name="Warning Text 21 2 2" xfId="58413" xr:uid="{00000000-0005-0000-0000-000075E40000}"/>
    <cellStyle name="Warning Text 21 2 2 2" xfId="58414" xr:uid="{00000000-0005-0000-0000-000076E40000}"/>
    <cellStyle name="Warning Text 21 2 3" xfId="58415" xr:uid="{00000000-0005-0000-0000-000077E40000}"/>
    <cellStyle name="Warning Text 21 3" xfId="58416" xr:uid="{00000000-0005-0000-0000-000078E40000}"/>
    <cellStyle name="Warning Text 21 3 2" xfId="58417" xr:uid="{00000000-0005-0000-0000-000079E40000}"/>
    <cellStyle name="Warning Text 21 3 2 2" xfId="58418" xr:uid="{00000000-0005-0000-0000-00007AE40000}"/>
    <cellStyle name="Warning Text 21 3 3" xfId="58419" xr:uid="{00000000-0005-0000-0000-00007BE40000}"/>
    <cellStyle name="Warning Text 21 4" xfId="58420" xr:uid="{00000000-0005-0000-0000-00007CE40000}"/>
    <cellStyle name="Warning Text 21 4 2" xfId="58421" xr:uid="{00000000-0005-0000-0000-00007DE40000}"/>
    <cellStyle name="Warning Text 21 5" xfId="58422" xr:uid="{00000000-0005-0000-0000-00007EE40000}"/>
    <cellStyle name="Warning Text 21_Results 3rd" xfId="58423" xr:uid="{00000000-0005-0000-0000-00007FE40000}"/>
    <cellStyle name="Warning Text 22" xfId="58424" xr:uid="{00000000-0005-0000-0000-000080E40000}"/>
    <cellStyle name="Warning Text 22 2" xfId="58425" xr:uid="{00000000-0005-0000-0000-000081E40000}"/>
    <cellStyle name="Warning Text 22 2 2" xfId="58426" xr:uid="{00000000-0005-0000-0000-000082E40000}"/>
    <cellStyle name="Warning Text 22 2 2 2" xfId="58427" xr:uid="{00000000-0005-0000-0000-000083E40000}"/>
    <cellStyle name="Warning Text 22 2 3" xfId="58428" xr:uid="{00000000-0005-0000-0000-000084E40000}"/>
    <cellStyle name="Warning Text 22 3" xfId="58429" xr:uid="{00000000-0005-0000-0000-000085E40000}"/>
    <cellStyle name="Warning Text 22 3 2" xfId="58430" xr:uid="{00000000-0005-0000-0000-000086E40000}"/>
    <cellStyle name="Warning Text 22 3 2 2" xfId="58431" xr:uid="{00000000-0005-0000-0000-000087E40000}"/>
    <cellStyle name="Warning Text 22 3 3" xfId="58432" xr:uid="{00000000-0005-0000-0000-000088E40000}"/>
    <cellStyle name="Warning Text 22 4" xfId="58433" xr:uid="{00000000-0005-0000-0000-000089E40000}"/>
    <cellStyle name="Warning Text 22 4 2" xfId="58434" xr:uid="{00000000-0005-0000-0000-00008AE40000}"/>
    <cellStyle name="Warning Text 22 5" xfId="58435" xr:uid="{00000000-0005-0000-0000-00008BE40000}"/>
    <cellStyle name="Warning Text 22_Results 3rd" xfId="58436" xr:uid="{00000000-0005-0000-0000-00008CE40000}"/>
    <cellStyle name="Warning Text 23" xfId="58437" xr:uid="{00000000-0005-0000-0000-00008DE40000}"/>
    <cellStyle name="Warning Text 23 2" xfId="58438" xr:uid="{00000000-0005-0000-0000-00008EE40000}"/>
    <cellStyle name="Warning Text 23 2 2" xfId="58439" xr:uid="{00000000-0005-0000-0000-00008FE40000}"/>
    <cellStyle name="Warning Text 23 2 2 2" xfId="58440" xr:uid="{00000000-0005-0000-0000-000090E40000}"/>
    <cellStyle name="Warning Text 23 2 3" xfId="58441" xr:uid="{00000000-0005-0000-0000-000091E40000}"/>
    <cellStyle name="Warning Text 23 3" xfId="58442" xr:uid="{00000000-0005-0000-0000-000092E40000}"/>
    <cellStyle name="Warning Text 23 3 2" xfId="58443" xr:uid="{00000000-0005-0000-0000-000093E40000}"/>
    <cellStyle name="Warning Text 23 3 2 2" xfId="58444" xr:uid="{00000000-0005-0000-0000-000094E40000}"/>
    <cellStyle name="Warning Text 23 3 3" xfId="58445" xr:uid="{00000000-0005-0000-0000-000095E40000}"/>
    <cellStyle name="Warning Text 23 4" xfId="58446" xr:uid="{00000000-0005-0000-0000-000096E40000}"/>
    <cellStyle name="Warning Text 23 4 2" xfId="58447" xr:uid="{00000000-0005-0000-0000-000097E40000}"/>
    <cellStyle name="Warning Text 23 4 2 2" xfId="58448" xr:uid="{00000000-0005-0000-0000-000098E40000}"/>
    <cellStyle name="Warning Text 23 4 3" xfId="58449" xr:uid="{00000000-0005-0000-0000-000099E40000}"/>
    <cellStyle name="Warning Text 23 5" xfId="58450" xr:uid="{00000000-0005-0000-0000-00009AE40000}"/>
    <cellStyle name="Warning Text 23 5 2" xfId="58451" xr:uid="{00000000-0005-0000-0000-00009BE40000}"/>
    <cellStyle name="Warning Text 23 6" xfId="58452" xr:uid="{00000000-0005-0000-0000-00009CE40000}"/>
    <cellStyle name="Warning Text 23_Results 3rd" xfId="58453" xr:uid="{00000000-0005-0000-0000-00009DE40000}"/>
    <cellStyle name="Warning Text 24" xfId="58454" xr:uid="{00000000-0005-0000-0000-00009EE40000}"/>
    <cellStyle name="Warning Text 24 2" xfId="58455" xr:uid="{00000000-0005-0000-0000-00009FE40000}"/>
    <cellStyle name="Warning Text 24 2 2" xfId="58456" xr:uid="{00000000-0005-0000-0000-0000A0E40000}"/>
    <cellStyle name="Warning Text 24 2 2 2" xfId="58457" xr:uid="{00000000-0005-0000-0000-0000A1E40000}"/>
    <cellStyle name="Warning Text 24 2 2 2 2" xfId="58458" xr:uid="{00000000-0005-0000-0000-0000A2E40000}"/>
    <cellStyle name="Warning Text 24 2 3" xfId="58459" xr:uid="{00000000-0005-0000-0000-0000A3E40000}"/>
    <cellStyle name="Warning Text 24 2 3 2" xfId="58460" xr:uid="{00000000-0005-0000-0000-0000A4E40000}"/>
    <cellStyle name="Warning Text 24 2 4" xfId="58461" xr:uid="{00000000-0005-0000-0000-0000A5E40000}"/>
    <cellStyle name="Warning Text 24 2 5" xfId="58462" xr:uid="{00000000-0005-0000-0000-0000A6E40000}"/>
    <cellStyle name="Warning Text 24 2 6" xfId="58463" xr:uid="{00000000-0005-0000-0000-0000A7E40000}"/>
    <cellStyle name="Warning Text 24 2 7" xfId="58464" xr:uid="{00000000-0005-0000-0000-0000A8E40000}"/>
    <cellStyle name="Warning Text 24 2 8" xfId="58465" xr:uid="{00000000-0005-0000-0000-0000A9E40000}"/>
    <cellStyle name="Warning Text 24 3" xfId="58466" xr:uid="{00000000-0005-0000-0000-0000AAE40000}"/>
    <cellStyle name="Warning Text 24 3 2" xfId="58467" xr:uid="{00000000-0005-0000-0000-0000ABE40000}"/>
    <cellStyle name="Warning Text 24 3 2 2" xfId="58468" xr:uid="{00000000-0005-0000-0000-0000ACE40000}"/>
    <cellStyle name="Warning Text 24 3 3" xfId="58469" xr:uid="{00000000-0005-0000-0000-0000ADE40000}"/>
    <cellStyle name="Warning Text 24 3 4" xfId="58470" xr:uid="{00000000-0005-0000-0000-0000AEE40000}"/>
    <cellStyle name="Warning Text 24 4" xfId="58471" xr:uid="{00000000-0005-0000-0000-0000AFE40000}"/>
    <cellStyle name="Warning Text 24 4 2" xfId="58472" xr:uid="{00000000-0005-0000-0000-0000B0E40000}"/>
    <cellStyle name="Warning Text 24 5" xfId="58473" xr:uid="{00000000-0005-0000-0000-0000B1E40000}"/>
    <cellStyle name="Warning Text 24 5 2" xfId="58474" xr:uid="{00000000-0005-0000-0000-0000B2E40000}"/>
    <cellStyle name="Warning Text 24 6" xfId="58475" xr:uid="{00000000-0005-0000-0000-0000B3E40000}"/>
    <cellStyle name="Warning Text 24 7" xfId="58476" xr:uid="{00000000-0005-0000-0000-0000B4E40000}"/>
    <cellStyle name="Warning Text 24 8" xfId="58477" xr:uid="{00000000-0005-0000-0000-0000B5E40000}"/>
    <cellStyle name="Warning Text 24_Basis Detail" xfId="58478" xr:uid="{00000000-0005-0000-0000-0000B6E40000}"/>
    <cellStyle name="Warning Text 25" xfId="58479" xr:uid="{00000000-0005-0000-0000-0000B7E40000}"/>
    <cellStyle name="Warning Text 25 2" xfId="58480" xr:uid="{00000000-0005-0000-0000-0000B8E40000}"/>
    <cellStyle name="Warning Text 25 2 2" xfId="58481" xr:uid="{00000000-0005-0000-0000-0000B9E40000}"/>
    <cellStyle name="Warning Text 25 2 2 2" xfId="58482" xr:uid="{00000000-0005-0000-0000-0000BAE40000}"/>
    <cellStyle name="Warning Text 25 2 3" xfId="58483" xr:uid="{00000000-0005-0000-0000-0000BBE40000}"/>
    <cellStyle name="Warning Text 25 2 4" xfId="58484" xr:uid="{00000000-0005-0000-0000-0000BCE40000}"/>
    <cellStyle name="Warning Text 25 2 5" xfId="58485" xr:uid="{00000000-0005-0000-0000-0000BDE40000}"/>
    <cellStyle name="Warning Text 25 3" xfId="58486" xr:uid="{00000000-0005-0000-0000-0000BEE40000}"/>
    <cellStyle name="Warning Text 25 3 2" xfId="58487" xr:uid="{00000000-0005-0000-0000-0000BFE40000}"/>
    <cellStyle name="Warning Text 25 3 3" xfId="58488" xr:uid="{00000000-0005-0000-0000-0000C0E40000}"/>
    <cellStyle name="Warning Text 25 4" xfId="58489" xr:uid="{00000000-0005-0000-0000-0000C1E40000}"/>
    <cellStyle name="Warning Text 25 5" xfId="58490" xr:uid="{00000000-0005-0000-0000-0000C2E40000}"/>
    <cellStyle name="Warning Text 26" xfId="58491" xr:uid="{00000000-0005-0000-0000-0000C3E40000}"/>
    <cellStyle name="Warning Text 26 2" xfId="58492" xr:uid="{00000000-0005-0000-0000-0000C4E40000}"/>
    <cellStyle name="Warning Text 26 2 2" xfId="58493" xr:uid="{00000000-0005-0000-0000-0000C5E40000}"/>
    <cellStyle name="Warning Text 26 2 2 2" xfId="58494" xr:uid="{00000000-0005-0000-0000-0000C6E40000}"/>
    <cellStyle name="Warning Text 26 3" xfId="58495" xr:uid="{00000000-0005-0000-0000-0000C7E40000}"/>
    <cellStyle name="Warning Text 26 3 2" xfId="58496" xr:uid="{00000000-0005-0000-0000-0000C8E40000}"/>
    <cellStyle name="Warning Text 26 4" xfId="58497" xr:uid="{00000000-0005-0000-0000-0000C9E40000}"/>
    <cellStyle name="Warning Text 26 5" xfId="58498" xr:uid="{00000000-0005-0000-0000-0000CAE40000}"/>
    <cellStyle name="Warning Text 26 6" xfId="58499" xr:uid="{00000000-0005-0000-0000-0000CBE40000}"/>
    <cellStyle name="Warning Text 27" xfId="58500" xr:uid="{00000000-0005-0000-0000-0000CCE40000}"/>
    <cellStyle name="Warning Text 27 2" xfId="58501" xr:uid="{00000000-0005-0000-0000-0000CDE40000}"/>
    <cellStyle name="Warning Text 27 2 2" xfId="58502" xr:uid="{00000000-0005-0000-0000-0000CEE40000}"/>
    <cellStyle name="Warning Text 27 2 2 2" xfId="58503" xr:uid="{00000000-0005-0000-0000-0000CFE40000}"/>
    <cellStyle name="Warning Text 27 3" xfId="58504" xr:uid="{00000000-0005-0000-0000-0000D0E40000}"/>
    <cellStyle name="Warning Text 27 3 2" xfId="58505" xr:uid="{00000000-0005-0000-0000-0000D1E40000}"/>
    <cellStyle name="Warning Text 27 4" xfId="58506" xr:uid="{00000000-0005-0000-0000-0000D2E40000}"/>
    <cellStyle name="Warning Text 27 5" xfId="58507" xr:uid="{00000000-0005-0000-0000-0000D3E40000}"/>
    <cellStyle name="Warning Text 27 6" xfId="58508" xr:uid="{00000000-0005-0000-0000-0000D4E40000}"/>
    <cellStyle name="Warning Text 28" xfId="58509" xr:uid="{00000000-0005-0000-0000-0000D5E40000}"/>
    <cellStyle name="Warning Text 28 2" xfId="58510" xr:uid="{00000000-0005-0000-0000-0000D6E40000}"/>
    <cellStyle name="Warning Text 28 2 2" xfId="58511" xr:uid="{00000000-0005-0000-0000-0000D7E40000}"/>
    <cellStyle name="Warning Text 29" xfId="58512" xr:uid="{00000000-0005-0000-0000-0000D8E40000}"/>
    <cellStyle name="Warning Text 29 2" xfId="58513" xr:uid="{00000000-0005-0000-0000-0000D9E40000}"/>
    <cellStyle name="Warning Text 29 2 2" xfId="58514" xr:uid="{00000000-0005-0000-0000-0000DAE40000}"/>
    <cellStyle name="Warning Text 3" xfId="58515" xr:uid="{00000000-0005-0000-0000-0000DBE40000}"/>
    <cellStyle name="Warning Text 3 2" xfId="58516" xr:uid="{00000000-0005-0000-0000-0000DCE40000}"/>
    <cellStyle name="Warning Text 3 2 2" xfId="58517" xr:uid="{00000000-0005-0000-0000-0000DDE40000}"/>
    <cellStyle name="Warning Text 3 2 2 2" xfId="58518" xr:uid="{00000000-0005-0000-0000-0000DEE40000}"/>
    <cellStyle name="Warning Text 3 2 2 2 2" xfId="58519" xr:uid="{00000000-0005-0000-0000-0000DFE40000}"/>
    <cellStyle name="Warning Text 3 2 3" xfId="58520" xr:uid="{00000000-0005-0000-0000-0000E0E40000}"/>
    <cellStyle name="Warning Text 3 2 3 2" xfId="58521" xr:uid="{00000000-0005-0000-0000-0000E1E40000}"/>
    <cellStyle name="Warning Text 3 2 3 2 2" xfId="58522" xr:uid="{00000000-0005-0000-0000-0000E2E40000}"/>
    <cellStyle name="Warning Text 3 2 4" xfId="58523" xr:uid="{00000000-0005-0000-0000-0000E3E40000}"/>
    <cellStyle name="Warning Text 3 2 4 2" xfId="58524" xr:uid="{00000000-0005-0000-0000-0000E4E40000}"/>
    <cellStyle name="Warning Text 3 2 5" xfId="58525" xr:uid="{00000000-0005-0000-0000-0000E5E40000}"/>
    <cellStyle name="Warning Text 3 2 6" xfId="58526" xr:uid="{00000000-0005-0000-0000-0000E6E40000}"/>
    <cellStyle name="Warning Text 3 2 7" xfId="58527" xr:uid="{00000000-0005-0000-0000-0000E7E40000}"/>
    <cellStyle name="Warning Text 3 3" xfId="58528" xr:uid="{00000000-0005-0000-0000-0000E8E40000}"/>
    <cellStyle name="Warning Text 3 3 2" xfId="58529" xr:uid="{00000000-0005-0000-0000-0000E9E40000}"/>
    <cellStyle name="Warning Text 3 3 2 2" xfId="58530" xr:uid="{00000000-0005-0000-0000-0000EAE40000}"/>
    <cellStyle name="Warning Text 3 3 3" xfId="58531" xr:uid="{00000000-0005-0000-0000-0000EBE40000}"/>
    <cellStyle name="Warning Text 3 4" xfId="58532" xr:uid="{00000000-0005-0000-0000-0000ECE40000}"/>
    <cellStyle name="Warning Text 3 4 2" xfId="58533" xr:uid="{00000000-0005-0000-0000-0000EDE40000}"/>
    <cellStyle name="Warning Text 3 5" xfId="58534" xr:uid="{00000000-0005-0000-0000-0000EEE40000}"/>
    <cellStyle name="Warning Text 3_Results 3rd" xfId="58535" xr:uid="{00000000-0005-0000-0000-0000EFE40000}"/>
    <cellStyle name="Warning Text 30" xfId="58536" xr:uid="{00000000-0005-0000-0000-0000F0E40000}"/>
    <cellStyle name="Warning Text 30 2" xfId="58537" xr:uid="{00000000-0005-0000-0000-0000F1E40000}"/>
    <cellStyle name="Warning Text 30 2 2" xfId="58538" xr:uid="{00000000-0005-0000-0000-0000F2E40000}"/>
    <cellStyle name="Warning Text 31" xfId="58539" xr:uid="{00000000-0005-0000-0000-0000F3E40000}"/>
    <cellStyle name="Warning Text 31 2" xfId="58540" xr:uid="{00000000-0005-0000-0000-0000F4E40000}"/>
    <cellStyle name="Warning Text 31 2 2" xfId="58541" xr:uid="{00000000-0005-0000-0000-0000F5E40000}"/>
    <cellStyle name="Warning Text 32" xfId="58542" xr:uid="{00000000-0005-0000-0000-0000F6E40000}"/>
    <cellStyle name="Warning Text 32 2" xfId="58543" xr:uid="{00000000-0005-0000-0000-0000F7E40000}"/>
    <cellStyle name="Warning Text 32 2 2" xfId="58544" xr:uid="{00000000-0005-0000-0000-0000F8E40000}"/>
    <cellStyle name="Warning Text 33" xfId="58545" xr:uid="{00000000-0005-0000-0000-0000F9E40000}"/>
    <cellStyle name="Warning Text 33 2" xfId="58546" xr:uid="{00000000-0005-0000-0000-0000FAE40000}"/>
    <cellStyle name="Warning Text 33 2 2" xfId="58547" xr:uid="{00000000-0005-0000-0000-0000FBE40000}"/>
    <cellStyle name="Warning Text 34" xfId="58548" xr:uid="{00000000-0005-0000-0000-0000FCE40000}"/>
    <cellStyle name="Warning Text 34 2" xfId="58549" xr:uid="{00000000-0005-0000-0000-0000FDE40000}"/>
    <cellStyle name="Warning Text 34 2 2" xfId="58550" xr:uid="{00000000-0005-0000-0000-0000FEE40000}"/>
    <cellStyle name="Warning Text 35" xfId="58551" xr:uid="{00000000-0005-0000-0000-0000FFE40000}"/>
    <cellStyle name="Warning Text 35 2" xfId="58552" xr:uid="{00000000-0005-0000-0000-000000E50000}"/>
    <cellStyle name="Warning Text 35 2 2" xfId="58553" xr:uid="{00000000-0005-0000-0000-000001E50000}"/>
    <cellStyle name="Warning Text 36" xfId="58554" xr:uid="{00000000-0005-0000-0000-000002E50000}"/>
    <cellStyle name="Warning Text 36 2" xfId="58555" xr:uid="{00000000-0005-0000-0000-000003E50000}"/>
    <cellStyle name="Warning Text 36 2 2" xfId="58556" xr:uid="{00000000-0005-0000-0000-000004E50000}"/>
    <cellStyle name="Warning Text 37" xfId="58557" xr:uid="{00000000-0005-0000-0000-000005E50000}"/>
    <cellStyle name="Warning Text 37 2" xfId="58558" xr:uid="{00000000-0005-0000-0000-000006E50000}"/>
    <cellStyle name="Warning Text 37 2 2" xfId="58559" xr:uid="{00000000-0005-0000-0000-000007E50000}"/>
    <cellStyle name="Warning Text 38" xfId="58560" xr:uid="{00000000-0005-0000-0000-000008E50000}"/>
    <cellStyle name="Warning Text 38 2" xfId="58561" xr:uid="{00000000-0005-0000-0000-000009E50000}"/>
    <cellStyle name="Warning Text 38 2 2" xfId="58562" xr:uid="{00000000-0005-0000-0000-00000AE50000}"/>
    <cellStyle name="Warning Text 39" xfId="58563" xr:uid="{00000000-0005-0000-0000-00000BE50000}"/>
    <cellStyle name="Warning Text 39 2" xfId="58564" xr:uid="{00000000-0005-0000-0000-00000CE50000}"/>
    <cellStyle name="Warning Text 39 2 2" xfId="58565" xr:uid="{00000000-0005-0000-0000-00000DE50000}"/>
    <cellStyle name="Warning Text 4" xfId="58566" xr:uid="{00000000-0005-0000-0000-00000EE50000}"/>
    <cellStyle name="Warning Text 4 2" xfId="58567" xr:uid="{00000000-0005-0000-0000-00000FE50000}"/>
    <cellStyle name="Warning Text 4 2 2" xfId="58568" xr:uid="{00000000-0005-0000-0000-000010E50000}"/>
    <cellStyle name="Warning Text 4 2 2 2" xfId="58569" xr:uid="{00000000-0005-0000-0000-000011E50000}"/>
    <cellStyle name="Warning Text 4 2 2 2 2" xfId="58570" xr:uid="{00000000-0005-0000-0000-000012E50000}"/>
    <cellStyle name="Warning Text 4 2 3" xfId="58571" xr:uid="{00000000-0005-0000-0000-000013E50000}"/>
    <cellStyle name="Warning Text 4 2 3 2" xfId="58572" xr:uid="{00000000-0005-0000-0000-000014E50000}"/>
    <cellStyle name="Warning Text 4 2 3 2 2" xfId="58573" xr:uid="{00000000-0005-0000-0000-000015E50000}"/>
    <cellStyle name="Warning Text 4 2 4" xfId="58574" xr:uid="{00000000-0005-0000-0000-000016E50000}"/>
    <cellStyle name="Warning Text 4 2 4 2" xfId="58575" xr:uid="{00000000-0005-0000-0000-000017E50000}"/>
    <cellStyle name="Warning Text 4 2 5" xfId="58576" xr:uid="{00000000-0005-0000-0000-000018E50000}"/>
    <cellStyle name="Warning Text 4 2 6" xfId="58577" xr:uid="{00000000-0005-0000-0000-000019E50000}"/>
    <cellStyle name="Warning Text 4 3" xfId="58578" xr:uid="{00000000-0005-0000-0000-00001AE50000}"/>
    <cellStyle name="Warning Text 4 3 2" xfId="58579" xr:uid="{00000000-0005-0000-0000-00001BE50000}"/>
    <cellStyle name="Warning Text 4 3 2 2" xfId="58580" xr:uid="{00000000-0005-0000-0000-00001CE50000}"/>
    <cellStyle name="Warning Text 4 3 3" xfId="58581" xr:uid="{00000000-0005-0000-0000-00001DE50000}"/>
    <cellStyle name="Warning Text 4 4" xfId="58582" xr:uid="{00000000-0005-0000-0000-00001EE50000}"/>
    <cellStyle name="Warning Text 4 4 2" xfId="58583" xr:uid="{00000000-0005-0000-0000-00001FE50000}"/>
    <cellStyle name="Warning Text 4 5" xfId="58584" xr:uid="{00000000-0005-0000-0000-000020E50000}"/>
    <cellStyle name="Warning Text 4_Results 3rd" xfId="58585" xr:uid="{00000000-0005-0000-0000-000021E50000}"/>
    <cellStyle name="Warning Text 40" xfId="58586" xr:uid="{00000000-0005-0000-0000-000022E50000}"/>
    <cellStyle name="Warning Text 40 2" xfId="58587" xr:uid="{00000000-0005-0000-0000-000023E50000}"/>
    <cellStyle name="Warning Text 40 2 2" xfId="58588" xr:uid="{00000000-0005-0000-0000-000024E50000}"/>
    <cellStyle name="Warning Text 41" xfId="58589" xr:uid="{00000000-0005-0000-0000-000025E50000}"/>
    <cellStyle name="Warning Text 41 2" xfId="58590" xr:uid="{00000000-0005-0000-0000-000026E50000}"/>
    <cellStyle name="Warning Text 41 2 2" xfId="58591" xr:uid="{00000000-0005-0000-0000-000027E50000}"/>
    <cellStyle name="Warning Text 42" xfId="58592" xr:uid="{00000000-0005-0000-0000-000028E50000}"/>
    <cellStyle name="Warning Text 42 2" xfId="58593" xr:uid="{00000000-0005-0000-0000-000029E50000}"/>
    <cellStyle name="Warning Text 42 2 2" xfId="58594" xr:uid="{00000000-0005-0000-0000-00002AE50000}"/>
    <cellStyle name="Warning Text 43" xfId="58595" xr:uid="{00000000-0005-0000-0000-00002BE50000}"/>
    <cellStyle name="Warning Text 43 2" xfId="58596" xr:uid="{00000000-0005-0000-0000-00002CE50000}"/>
    <cellStyle name="Warning Text 43 2 2" xfId="58597" xr:uid="{00000000-0005-0000-0000-00002DE50000}"/>
    <cellStyle name="Warning Text 44" xfId="58598" xr:uid="{00000000-0005-0000-0000-00002EE50000}"/>
    <cellStyle name="Warning Text 44 2" xfId="58599" xr:uid="{00000000-0005-0000-0000-00002FE50000}"/>
    <cellStyle name="Warning Text 44 2 2" xfId="58600" xr:uid="{00000000-0005-0000-0000-000030E50000}"/>
    <cellStyle name="Warning Text 45" xfId="58601" xr:uid="{00000000-0005-0000-0000-000031E50000}"/>
    <cellStyle name="Warning Text 45 2" xfId="58602" xr:uid="{00000000-0005-0000-0000-000032E50000}"/>
    <cellStyle name="Warning Text 45 2 2" xfId="58603" xr:uid="{00000000-0005-0000-0000-000033E50000}"/>
    <cellStyle name="Warning Text 46" xfId="58604" xr:uid="{00000000-0005-0000-0000-000034E50000}"/>
    <cellStyle name="Warning Text 46 2" xfId="58605" xr:uid="{00000000-0005-0000-0000-000035E50000}"/>
    <cellStyle name="Warning Text 46 2 2" xfId="58606" xr:uid="{00000000-0005-0000-0000-000036E50000}"/>
    <cellStyle name="Warning Text 47" xfId="58607" xr:uid="{00000000-0005-0000-0000-000037E50000}"/>
    <cellStyle name="Warning Text 47 2" xfId="58608" xr:uid="{00000000-0005-0000-0000-000038E50000}"/>
    <cellStyle name="Warning Text 47 2 2" xfId="58609" xr:uid="{00000000-0005-0000-0000-000039E50000}"/>
    <cellStyle name="Warning Text 48" xfId="58610" xr:uid="{00000000-0005-0000-0000-00003AE50000}"/>
    <cellStyle name="Warning Text 48 2" xfId="58611" xr:uid="{00000000-0005-0000-0000-00003BE50000}"/>
    <cellStyle name="Warning Text 48 2 2" xfId="58612" xr:uid="{00000000-0005-0000-0000-00003CE50000}"/>
    <cellStyle name="Warning Text 49" xfId="58613" xr:uid="{00000000-0005-0000-0000-00003DE50000}"/>
    <cellStyle name="Warning Text 49 2" xfId="58614" xr:uid="{00000000-0005-0000-0000-00003EE50000}"/>
    <cellStyle name="Warning Text 49 2 2" xfId="58615" xr:uid="{00000000-0005-0000-0000-00003FE50000}"/>
    <cellStyle name="Warning Text 5" xfId="58616" xr:uid="{00000000-0005-0000-0000-000040E50000}"/>
    <cellStyle name="Warning Text 5 2" xfId="58617" xr:uid="{00000000-0005-0000-0000-000041E50000}"/>
    <cellStyle name="Warning Text 5 2 2" xfId="58618" xr:uid="{00000000-0005-0000-0000-000042E50000}"/>
    <cellStyle name="Warning Text 5 2 2 2" xfId="58619" xr:uid="{00000000-0005-0000-0000-000043E50000}"/>
    <cellStyle name="Warning Text 5 2 3" xfId="58620" xr:uid="{00000000-0005-0000-0000-000044E50000}"/>
    <cellStyle name="Warning Text 5 3" xfId="58621" xr:uid="{00000000-0005-0000-0000-000045E50000}"/>
    <cellStyle name="Warning Text 5 3 2" xfId="58622" xr:uid="{00000000-0005-0000-0000-000046E50000}"/>
    <cellStyle name="Warning Text 5 3 2 2" xfId="58623" xr:uid="{00000000-0005-0000-0000-000047E50000}"/>
    <cellStyle name="Warning Text 5 3 3" xfId="58624" xr:uid="{00000000-0005-0000-0000-000048E50000}"/>
    <cellStyle name="Warning Text 5 4" xfId="58625" xr:uid="{00000000-0005-0000-0000-000049E50000}"/>
    <cellStyle name="Warning Text 5 4 2" xfId="58626" xr:uid="{00000000-0005-0000-0000-00004AE50000}"/>
    <cellStyle name="Warning Text 5 5" xfId="58627" xr:uid="{00000000-0005-0000-0000-00004BE50000}"/>
    <cellStyle name="Warning Text 5_Results 3rd" xfId="58628" xr:uid="{00000000-0005-0000-0000-00004CE50000}"/>
    <cellStyle name="Warning Text 50" xfId="58629" xr:uid="{00000000-0005-0000-0000-00004DE50000}"/>
    <cellStyle name="Warning Text 50 2" xfId="58630" xr:uid="{00000000-0005-0000-0000-00004EE50000}"/>
    <cellStyle name="Warning Text 50 2 2" xfId="58631" xr:uid="{00000000-0005-0000-0000-00004FE50000}"/>
    <cellStyle name="Warning Text 51" xfId="58632" xr:uid="{00000000-0005-0000-0000-000050E50000}"/>
    <cellStyle name="Warning Text 51 2" xfId="58633" xr:uid="{00000000-0005-0000-0000-000051E50000}"/>
    <cellStyle name="Warning Text 51 2 2" xfId="58634" xr:uid="{00000000-0005-0000-0000-000052E50000}"/>
    <cellStyle name="Warning Text 52" xfId="58635" xr:uid="{00000000-0005-0000-0000-000053E50000}"/>
    <cellStyle name="Warning Text 52 2" xfId="58636" xr:uid="{00000000-0005-0000-0000-000054E50000}"/>
    <cellStyle name="Warning Text 52 2 2" xfId="58637" xr:uid="{00000000-0005-0000-0000-000055E50000}"/>
    <cellStyle name="Warning Text 53" xfId="58638" xr:uid="{00000000-0005-0000-0000-000056E50000}"/>
    <cellStyle name="Warning Text 53 2" xfId="58639" xr:uid="{00000000-0005-0000-0000-000057E50000}"/>
    <cellStyle name="Warning Text 53 2 2" xfId="58640" xr:uid="{00000000-0005-0000-0000-000058E50000}"/>
    <cellStyle name="Warning Text 54" xfId="58641" xr:uid="{00000000-0005-0000-0000-000059E50000}"/>
    <cellStyle name="Warning Text 54 2" xfId="58642" xr:uid="{00000000-0005-0000-0000-00005AE50000}"/>
    <cellStyle name="Warning Text 54 2 2" xfId="58643" xr:uid="{00000000-0005-0000-0000-00005BE50000}"/>
    <cellStyle name="Warning Text 55" xfId="58644" xr:uid="{00000000-0005-0000-0000-00005CE50000}"/>
    <cellStyle name="Warning Text 55 2" xfId="58645" xr:uid="{00000000-0005-0000-0000-00005DE50000}"/>
    <cellStyle name="Warning Text 55 2 2" xfId="58646" xr:uid="{00000000-0005-0000-0000-00005EE50000}"/>
    <cellStyle name="Warning Text 56" xfId="58647" xr:uid="{00000000-0005-0000-0000-00005FE50000}"/>
    <cellStyle name="Warning Text 56 2" xfId="58648" xr:uid="{00000000-0005-0000-0000-000060E50000}"/>
    <cellStyle name="Warning Text 56 2 2" xfId="58649" xr:uid="{00000000-0005-0000-0000-000061E50000}"/>
    <cellStyle name="Warning Text 57" xfId="58650" xr:uid="{00000000-0005-0000-0000-000062E50000}"/>
    <cellStyle name="Warning Text 57 2" xfId="58651" xr:uid="{00000000-0005-0000-0000-000063E50000}"/>
    <cellStyle name="Warning Text 57 2 2" xfId="58652" xr:uid="{00000000-0005-0000-0000-000064E50000}"/>
    <cellStyle name="Warning Text 58" xfId="58653" xr:uid="{00000000-0005-0000-0000-000065E50000}"/>
    <cellStyle name="Warning Text 58 2" xfId="58654" xr:uid="{00000000-0005-0000-0000-000066E50000}"/>
    <cellStyle name="Warning Text 58 2 2" xfId="58655" xr:uid="{00000000-0005-0000-0000-000067E50000}"/>
    <cellStyle name="Warning Text 59" xfId="58656" xr:uid="{00000000-0005-0000-0000-000068E50000}"/>
    <cellStyle name="Warning Text 59 2" xfId="58657" xr:uid="{00000000-0005-0000-0000-000069E50000}"/>
    <cellStyle name="Warning Text 59 2 2" xfId="58658" xr:uid="{00000000-0005-0000-0000-00006AE50000}"/>
    <cellStyle name="Warning Text 6" xfId="58659" xr:uid="{00000000-0005-0000-0000-00006BE50000}"/>
    <cellStyle name="Warning Text 6 2" xfId="58660" xr:uid="{00000000-0005-0000-0000-00006CE50000}"/>
    <cellStyle name="Warning Text 6 2 2" xfId="58661" xr:uid="{00000000-0005-0000-0000-00006DE50000}"/>
    <cellStyle name="Warning Text 6 2 2 2" xfId="58662" xr:uid="{00000000-0005-0000-0000-00006EE50000}"/>
    <cellStyle name="Warning Text 6 2 3" xfId="58663" xr:uid="{00000000-0005-0000-0000-00006FE50000}"/>
    <cellStyle name="Warning Text 6 3" xfId="58664" xr:uid="{00000000-0005-0000-0000-000070E50000}"/>
    <cellStyle name="Warning Text 6 3 2" xfId="58665" xr:uid="{00000000-0005-0000-0000-000071E50000}"/>
    <cellStyle name="Warning Text 6 3 2 2" xfId="58666" xr:uid="{00000000-0005-0000-0000-000072E50000}"/>
    <cellStyle name="Warning Text 6 3 3" xfId="58667" xr:uid="{00000000-0005-0000-0000-000073E50000}"/>
    <cellStyle name="Warning Text 6 4" xfId="58668" xr:uid="{00000000-0005-0000-0000-000074E50000}"/>
    <cellStyle name="Warning Text 6 4 2" xfId="58669" xr:uid="{00000000-0005-0000-0000-000075E50000}"/>
    <cellStyle name="Warning Text 6 5" xfId="58670" xr:uid="{00000000-0005-0000-0000-000076E50000}"/>
    <cellStyle name="Warning Text 6_Results 3rd" xfId="58671" xr:uid="{00000000-0005-0000-0000-000077E50000}"/>
    <cellStyle name="Warning Text 60" xfId="58672" xr:uid="{00000000-0005-0000-0000-000078E50000}"/>
    <cellStyle name="Warning Text 60 2" xfId="58673" xr:uid="{00000000-0005-0000-0000-000079E50000}"/>
    <cellStyle name="Warning Text 60 2 2" xfId="58674" xr:uid="{00000000-0005-0000-0000-00007AE50000}"/>
    <cellStyle name="Warning Text 60 3" xfId="58675" xr:uid="{00000000-0005-0000-0000-00007BE50000}"/>
    <cellStyle name="Warning Text 61" xfId="58676" xr:uid="{00000000-0005-0000-0000-00007CE50000}"/>
    <cellStyle name="Warning Text 61 2" xfId="58677" xr:uid="{00000000-0005-0000-0000-00007DE50000}"/>
    <cellStyle name="Warning Text 62" xfId="58678" xr:uid="{00000000-0005-0000-0000-00007EE50000}"/>
    <cellStyle name="Warning Text 62 2" xfId="58679" xr:uid="{00000000-0005-0000-0000-00007FE50000}"/>
    <cellStyle name="Warning Text 63" xfId="58680" xr:uid="{00000000-0005-0000-0000-000080E50000}"/>
    <cellStyle name="Warning Text 64" xfId="58681" xr:uid="{00000000-0005-0000-0000-000081E50000}"/>
    <cellStyle name="Warning Text 65" xfId="58682" xr:uid="{00000000-0005-0000-0000-000082E50000}"/>
    <cellStyle name="Warning Text 66" xfId="58683" xr:uid="{00000000-0005-0000-0000-000083E50000}"/>
    <cellStyle name="Warning Text 67" xfId="58684" xr:uid="{00000000-0005-0000-0000-000084E50000}"/>
    <cellStyle name="Warning Text 68" xfId="58685" xr:uid="{00000000-0005-0000-0000-000085E50000}"/>
    <cellStyle name="Warning Text 69" xfId="58686" xr:uid="{00000000-0005-0000-0000-000086E50000}"/>
    <cellStyle name="Warning Text 7" xfId="58687" xr:uid="{00000000-0005-0000-0000-000087E50000}"/>
    <cellStyle name="Warning Text 7 2" xfId="58688" xr:uid="{00000000-0005-0000-0000-000088E50000}"/>
    <cellStyle name="Warning Text 7 2 2" xfId="58689" xr:uid="{00000000-0005-0000-0000-000089E50000}"/>
    <cellStyle name="Warning Text 7 2 2 2" xfId="58690" xr:uid="{00000000-0005-0000-0000-00008AE50000}"/>
    <cellStyle name="Warning Text 7 2 3" xfId="58691" xr:uid="{00000000-0005-0000-0000-00008BE50000}"/>
    <cellStyle name="Warning Text 7 3" xfId="58692" xr:uid="{00000000-0005-0000-0000-00008CE50000}"/>
    <cellStyle name="Warning Text 7 3 2" xfId="58693" xr:uid="{00000000-0005-0000-0000-00008DE50000}"/>
    <cellStyle name="Warning Text 7 3 2 2" xfId="58694" xr:uid="{00000000-0005-0000-0000-00008EE50000}"/>
    <cellStyle name="Warning Text 7 3 3" xfId="58695" xr:uid="{00000000-0005-0000-0000-00008FE50000}"/>
    <cellStyle name="Warning Text 7 4" xfId="58696" xr:uid="{00000000-0005-0000-0000-000090E50000}"/>
    <cellStyle name="Warning Text 7 4 2" xfId="58697" xr:uid="{00000000-0005-0000-0000-000091E50000}"/>
    <cellStyle name="Warning Text 7 5" xfId="58698" xr:uid="{00000000-0005-0000-0000-000092E50000}"/>
    <cellStyle name="Warning Text 7_Results 3rd" xfId="58699" xr:uid="{00000000-0005-0000-0000-000093E50000}"/>
    <cellStyle name="Warning Text 70" xfId="58700" xr:uid="{00000000-0005-0000-0000-000094E50000}"/>
    <cellStyle name="Warning Text 71" xfId="58701" xr:uid="{00000000-0005-0000-0000-000095E50000}"/>
    <cellStyle name="Warning Text 72" xfId="58702" xr:uid="{00000000-0005-0000-0000-000096E50000}"/>
    <cellStyle name="Warning Text 73" xfId="58703" xr:uid="{00000000-0005-0000-0000-000097E50000}"/>
    <cellStyle name="Warning Text 74" xfId="58704" xr:uid="{00000000-0005-0000-0000-000098E50000}"/>
    <cellStyle name="Warning Text 75" xfId="58705" xr:uid="{00000000-0005-0000-0000-000099E50000}"/>
    <cellStyle name="Warning Text 76" xfId="58706" xr:uid="{00000000-0005-0000-0000-00009AE50000}"/>
    <cellStyle name="Warning Text 77" xfId="58707" xr:uid="{00000000-0005-0000-0000-00009BE50000}"/>
    <cellStyle name="Warning Text 78" xfId="58708" xr:uid="{00000000-0005-0000-0000-00009CE50000}"/>
    <cellStyle name="Warning Text 79" xfId="58709" xr:uid="{00000000-0005-0000-0000-00009DE50000}"/>
    <cellStyle name="Warning Text 8" xfId="58710" xr:uid="{00000000-0005-0000-0000-00009EE50000}"/>
    <cellStyle name="Warning Text 8 2" xfId="58711" xr:uid="{00000000-0005-0000-0000-00009FE50000}"/>
    <cellStyle name="Warning Text 8 2 2" xfId="58712" xr:uid="{00000000-0005-0000-0000-0000A0E50000}"/>
    <cellStyle name="Warning Text 8 2 2 2" xfId="58713" xr:uid="{00000000-0005-0000-0000-0000A1E50000}"/>
    <cellStyle name="Warning Text 8 2 3" xfId="58714" xr:uid="{00000000-0005-0000-0000-0000A2E50000}"/>
    <cellStyle name="Warning Text 8 3" xfId="58715" xr:uid="{00000000-0005-0000-0000-0000A3E50000}"/>
    <cellStyle name="Warning Text 8 3 2" xfId="58716" xr:uid="{00000000-0005-0000-0000-0000A4E50000}"/>
    <cellStyle name="Warning Text 8 3 2 2" xfId="58717" xr:uid="{00000000-0005-0000-0000-0000A5E50000}"/>
    <cellStyle name="Warning Text 8 3 3" xfId="58718" xr:uid="{00000000-0005-0000-0000-0000A6E50000}"/>
    <cellStyle name="Warning Text 8 4" xfId="58719" xr:uid="{00000000-0005-0000-0000-0000A7E50000}"/>
    <cellStyle name="Warning Text 8 4 2" xfId="58720" xr:uid="{00000000-0005-0000-0000-0000A8E50000}"/>
    <cellStyle name="Warning Text 8 5" xfId="58721" xr:uid="{00000000-0005-0000-0000-0000A9E50000}"/>
    <cellStyle name="Warning Text 8_Results 3rd" xfId="58722" xr:uid="{00000000-0005-0000-0000-0000AAE50000}"/>
    <cellStyle name="Warning Text 80" xfId="58723" xr:uid="{00000000-0005-0000-0000-0000ABE50000}"/>
    <cellStyle name="Warning Text 81" xfId="58724" xr:uid="{00000000-0005-0000-0000-0000ACE50000}"/>
    <cellStyle name="Warning Text 82" xfId="58725" xr:uid="{00000000-0005-0000-0000-0000ADE50000}"/>
    <cellStyle name="Warning Text 83" xfId="58726" xr:uid="{00000000-0005-0000-0000-0000AEE50000}"/>
    <cellStyle name="Warning Text 84" xfId="58727" xr:uid="{00000000-0005-0000-0000-0000AFE50000}"/>
    <cellStyle name="Warning Text 85" xfId="58728" xr:uid="{00000000-0005-0000-0000-0000B0E50000}"/>
    <cellStyle name="Warning Text 86" xfId="58729" xr:uid="{00000000-0005-0000-0000-0000B1E50000}"/>
    <cellStyle name="Warning Text 87" xfId="58730" xr:uid="{00000000-0005-0000-0000-0000B2E50000}"/>
    <cellStyle name="Warning Text 88" xfId="58731" xr:uid="{00000000-0005-0000-0000-0000B3E50000}"/>
    <cellStyle name="Warning Text 89" xfId="58732" xr:uid="{00000000-0005-0000-0000-0000B4E50000}"/>
    <cellStyle name="Warning Text 9" xfId="58733" xr:uid="{00000000-0005-0000-0000-0000B5E50000}"/>
    <cellStyle name="Warning Text 9 2" xfId="58734" xr:uid="{00000000-0005-0000-0000-0000B6E50000}"/>
    <cellStyle name="Warning Text 9 2 2" xfId="58735" xr:uid="{00000000-0005-0000-0000-0000B7E50000}"/>
    <cellStyle name="Warning Text 9 2 2 2" xfId="58736" xr:uid="{00000000-0005-0000-0000-0000B8E50000}"/>
    <cellStyle name="Warning Text 9 2 3" xfId="58737" xr:uid="{00000000-0005-0000-0000-0000B9E50000}"/>
    <cellStyle name="Warning Text 9 3" xfId="58738" xr:uid="{00000000-0005-0000-0000-0000BAE50000}"/>
    <cellStyle name="Warning Text 9 3 2" xfId="58739" xr:uid="{00000000-0005-0000-0000-0000BBE50000}"/>
    <cellStyle name="Warning Text 9 3 2 2" xfId="58740" xr:uid="{00000000-0005-0000-0000-0000BCE50000}"/>
    <cellStyle name="Warning Text 9 3 3" xfId="58741" xr:uid="{00000000-0005-0000-0000-0000BDE50000}"/>
    <cellStyle name="Warning Text 9 4" xfId="58742" xr:uid="{00000000-0005-0000-0000-0000BEE50000}"/>
    <cellStyle name="Warning Text 9 4 2" xfId="58743" xr:uid="{00000000-0005-0000-0000-0000BFE50000}"/>
    <cellStyle name="Warning Text 9 5" xfId="58744" xr:uid="{00000000-0005-0000-0000-0000C0E50000}"/>
    <cellStyle name="Warning Text 9_Results 3rd" xfId="58745" xr:uid="{00000000-0005-0000-0000-0000C1E50000}"/>
    <cellStyle name="Warning Text 90" xfId="58746" xr:uid="{00000000-0005-0000-0000-0000C2E50000}"/>
    <cellStyle name="Warning Text 91" xfId="58747" xr:uid="{00000000-0005-0000-0000-0000C3E50000}"/>
    <cellStyle name="Warning Text 92" xfId="58748" xr:uid="{00000000-0005-0000-0000-0000C4E50000}"/>
    <cellStyle name="Warning Text 93" xfId="58749" xr:uid="{00000000-0005-0000-0000-0000C5E50000}"/>
    <cellStyle name="Warning Text 94" xfId="58750" xr:uid="{00000000-0005-0000-0000-0000C6E50000}"/>
    <cellStyle name="Warning Text 95" xfId="58751" xr:uid="{00000000-0005-0000-0000-0000C7E50000}"/>
    <cellStyle name="Warning Text 96" xfId="58752" xr:uid="{00000000-0005-0000-0000-0000C8E50000}"/>
    <cellStyle name="Warning Text 97" xfId="58753" xr:uid="{00000000-0005-0000-0000-0000C9E50000}"/>
    <cellStyle name="Warning Text 98" xfId="58754" xr:uid="{00000000-0005-0000-0000-0000CAE50000}"/>
    <cellStyle name="Warning Text 99" xfId="58755" xr:uid="{00000000-0005-0000-0000-0000CBE50000}"/>
    <cellStyle name="ZZActual Input EM" xfId="58756" xr:uid="{00000000-0005-0000-0000-0000CCE50000}"/>
    <cellStyle name="ZZAdj FILING to PROJ" xfId="58757" xr:uid="{00000000-0005-0000-0000-0000CDE50000}"/>
    <cellStyle name="ZZFILED OR OUTCOME" xfId="58758" xr:uid="{00000000-0005-0000-0000-0000CEE50000}"/>
    <cellStyle name="ZZOverride Input" xfId="58759" xr:uid="{00000000-0005-0000-0000-0000CFE50000}"/>
    <cellStyle name="一般_dept code" xfId="128" xr:uid="{00000000-0005-0000-0000-0000D0E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2.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9525</xdr:rowOff>
    </xdr:from>
    <xdr:to>
      <xdr:col>11</xdr:col>
      <xdr:colOff>981075</xdr:colOff>
      <xdr:row>1</xdr:row>
      <xdr:rowOff>104775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296525" y="9525"/>
          <a:ext cx="19335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Exhibit 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t%20Accounting\South\PPER\Fiscal%202005\Feb%2005\Feb05%20Reserve%20Ad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clufs\FolderRedirection\GA\ATP041\GASPURCH\01_WGL\MO_YR\Feb99\SH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tmos%20Financial%20Packages\FY2008\M10-Jul08\EssDB%20Jul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enstory\AppData\Local\Microsoft\Windows\INetCache\Content.Outlook\Z92JZCP4\Atmos%20Financial%20Packages\FY2008\M10-Jul08\EssDB%20Jul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Requirements/Mid-States/VIRGINIA/2018%20AIF/Revenue%20Requirement%20Model/FY2018%20AIF%20-%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Atmos%20Financial%20Packages\FY2008\M11-Aug08\EssDB%20Aug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enstory\AppData\Local\Microsoft\Windows\INetCache\Content.Outlook\Z92JZCP4\Atmos%20Financial%20Packages\FY2008\M11-Aug08\EssDB%20Aug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get\Acquisitions\BT\EBITDA%20Model%2005.03.2004%20formated%20(corrected%20and%20final%20order%20-%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lant%20Accounting\Monthly%20Reports\Depr_Cap_Exp\Current_Depreciation_Exp_Ca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t%20Accounting/Monthly%20Reports/Depr_Cap_Exp/Current_Depreciation_Exp_C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Captive\Clients\SIG%20%20%20%20%20%20Selective%20%20%20%20%20%20%20%20%20%20%20%20%20%20%202111\Financial%20Services\Fin%20Stmts%20-%20Commentaries\2002\fs_01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x%20-%20Income/Income%20Tax/FY16%20Income%20Tax/Fixed%20Assets/Tax%20Return/AMENDED/1%20-%20Fixed%20Asset%20Summary-TY15%20(FY16)%20-%20Amend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Plant%20Accounting\South\PPER\Fiscal%202005\Feb%2005\2-05%20Reserve%20Workfi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dget\2005%20Plan\FAQs\CompositeCalculation%20for%20Fiscal%202005%20-%20Preli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ax%20-%20Income/Income%20Tax/FY16%20Income%20Tax/Fixed%20Assets/Tax%20Return/Sch%20M%20&amp;%20Basis%20Adjustments/FY16%20-%20TR15%20-%20AI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L01PNCIF000\Tax%20-%20Income\Income%20Tax\FY16%20Income%20Tax\Fixed%20Assets\Q4%20Provision\Sch%20M\FY16%20-%20Q4%20-%20Provision%20-%20AIC%20data%20from%20CR%20details%20%20que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x%20-%20Income/Income%20Tax/FY16%20Income%20Tax/Fixed%20Assets/Tax%20Return/Sch%20M%20&amp;%20Basis%20Adjustments/FY16%20-%20TR15%20-%20Tax%20CWI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L01PNCIF000\Tax%20-%20Income\Income%20Tax\FY16%20Income%20Tax\Fixed%20Assets\Tax%20Return\Sch%20M%20&amp;%20Basis%20Adjustments\FY16%20-%20TR15%20-%20Tax%20CWIP.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3-Dec07\Regulated%20Operations\Copy%20of%20REGULATED%20OPERATIONS%20FINANCIAL%20PACKAGES_Dec07-%20MV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cmyers\Desktop\Working%20Docs\Staff%20SAVE%20Revenue%20Requiremen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Y%202003%20Capital%20Budget\AEL\AEL%20Capital%20Budget.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G:\Testimonies_StaffReports\Gas\Roanoke%20Gas\PUE-2012-00030%20SAVE%20Application\Staff%20Testimony\SCC\PUE-2011-00081-Roanoke%20Gas-Expedited%20Rate%20Case\Electronic%20Application\REVISED%20Filing%20Copy%20June%202011%20Rate%20Case%20PUE-2011-00081.xls?B594B78E" TargetMode="External"/><Relationship Id="rId1" Type="http://schemas.openxmlformats.org/officeDocument/2006/relationships/externalLinkPath" Target="file:///\\B594B78E\REVISED%20Filing%20Copy%20June%202011%20Rate%20Case%20PUE-2011-00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tmos%20Financial%20Packages\FY2008\M9-Jun08\EssDB%20Jun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jenstory\AppData\Local\Microsoft\Windows\INetCache\Content.Outlook\Z92JZCP4\Atmos%20Financial%20Packages\FY2008\M9-Jun08\EssDB%20Jun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tmos%20Financial%20Packages\FY2007\M6-Mar07\CapEx%20Tracker\PipelineTX%20CapEx_Ma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3-Dec07\CapEx%20Tracker\SSU%20CapEx_Dec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aashburn.ATMOS\Local%20Settings\Temp\Weather\Regression15yea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hSr_WORKGROUPS\Plant%20Accounting\Monthly%20Reports\Current_Open%20CWIP%20Balances%20Re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tmos%20Financial%20Packages\FY2009\M3-Dec08\EssDB%20Dec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are\DRSACCT\Service%20Company\Allocation%20Factors\2008%20Allocators\Monthly%20Updates\October%202008%20Alloc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mos%20Financial%20Packages\FY2007\M6-Mar07\EssDB%20Mar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notes5\data\ArcLight\Joint%20Venture%20Model%20-%202002%20Business%20Plan%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MdSt-GA%20Rate%20Case\GA%20Rate%20Case%202009\13%20MFR%20and%20Workpapers%20public%202009WP%20as%20fil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dSt-GA%20Rate%20Case/GA%20Rate%20Case%202009/13%20MFR%20and%20Workpapers%20public%202009WP%20as%20file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venue%20Requirements\Mid-States\Va\2002%20VA%20AIF\AIF%20Filing\2002%2009%20AI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Plant%20Accounting\South\Downloads\080%20-%20April%201080%20activity.tx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fw1wn18\shsr_workgroups\PowerPlan\Testing\may%20qry_cap_ex_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ldcotten\Local%20Settings\Temporary%20Internet%20Files\OLK3\Kentucky%20-%20CCS98%20as%20fil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Tax%20-%20Income/Income%20Tax/FY16%20Income%20Tax/Fixed%20Assets/Tax%20Return/Sch%20M%20&amp;%20Basis%20Adjustments/FY16%20-%20TR15%20-%20Cap%20Softwar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Tax%20-%20Income/Income%20Tax/FY16%20Income%20Tax/Fixed%20Assets/Tax%20Return/Sch%20M%20&amp;%20Basis%20Adjustments/FY16%20-%20TR15%20-%20Cap%20COR%20and%20Proceed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susan49\Application%20Data\Microsoft\Excel\Increase%20in%20Service%20Co%20Cost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hSr_WORKGROUPS\Plant%20Accounting\Monthly%20Reports\Capital%20Expenditure%20reports\Capital%20Expenditures%20-%20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venue%20Requirements\Mid-States\VIRGINIA\2003%20AIF\2003%2009%20AIF\2003%2009%20AI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tmos%20Financial%20Packages\FY2007\M6-Mar07\EPS%20Projections\Shared%20Services%20EPS_Mar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tmos%20Financial%20Packages\FY2009\M3-Dec08\EPS%20Projections\Shared%20Services%20EPS_Dec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ax%20-%20Income\Income%20Tax\FY14%20Income%20Tax\Provision\Q3\Qtrly%20Provision%20Cal%20-%203Q%2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Tax%20-%20Income/Income%20Tax/FY14%20Income%20Tax/Provision/Q3/Qtrly%20Provision%20Cal%20-%203Q%201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venue%20Requirements/Mid-States/VIRGINIA/2018%20AIF/Revenue%20Requirement%20Model/FY2018%20AIF%20-%20working%20copy-fully%20linked.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RSACCT\Service%20Company\Allocation%20Factors\2003%20Allocators\Monthly%20Updates\December%202003%20Al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oplesoft"/>
      <sheetName val="Unbill Revs"/>
      <sheetName val="VA UNBILL"/>
      <sheetName val="WV UNBILL"/>
      <sheetName val="VA REV"/>
      <sheetName val="WV REV"/>
      <sheetName val="A"/>
      <sheetName val="B"/>
      <sheetName val="C"/>
      <sheetName val="D"/>
      <sheetName val="E"/>
      <sheetName val="F"/>
      <sheetName val="H"/>
      <sheetName val="I"/>
      <sheetName val="J"/>
    </sheetNames>
    <sheetDataSet>
      <sheetData sheetId="0" refreshError="1"/>
      <sheetData sheetId="1" refreshError="1"/>
      <sheetData sheetId="2" refreshError="1">
        <row r="3">
          <cell r="A3" t="str">
            <v>SHENANDOAH GAS COMPANY</v>
          </cell>
        </row>
        <row r="5">
          <cell r="A5" t="str">
            <v>MONTH</v>
          </cell>
          <cell r="C5">
            <v>2</v>
          </cell>
          <cell r="E5" t="str">
            <v>YEAR</v>
          </cell>
          <cell r="G5">
            <v>1999</v>
          </cell>
          <cell r="J5" t="str">
            <v>Source Co.                04</v>
          </cell>
          <cell r="L5" t="str">
            <v>04</v>
          </cell>
          <cell r="Q5" t="str">
            <v xml:space="preserve"> </v>
          </cell>
        </row>
        <row r="6">
          <cell r="L6" t="str">
            <v xml:space="preserve"> </v>
          </cell>
        </row>
        <row r="7">
          <cell r="C7" t="str">
            <v>EXP</v>
          </cell>
          <cell r="J7" t="str">
            <v>REQ'N</v>
          </cell>
          <cell r="L7" t="str">
            <v>RIDER</v>
          </cell>
          <cell r="M7" t="str">
            <v xml:space="preserve"> </v>
          </cell>
          <cell r="N7" t="str">
            <v>AMOUNT</v>
          </cell>
          <cell r="P7" t="str">
            <v>SPC</v>
          </cell>
          <cell r="Q7" t="str">
            <v>CNT</v>
          </cell>
          <cell r="R7" t="str">
            <v>ITM</v>
          </cell>
          <cell r="S7" t="str">
            <v>QUANTITY</v>
          </cell>
          <cell r="T7" t="str">
            <v>UNIT</v>
          </cell>
          <cell r="U7" t="str">
            <v xml:space="preserve"> </v>
          </cell>
          <cell r="V7" t="str">
            <v xml:space="preserve"> </v>
          </cell>
          <cell r="W7" t="str">
            <v>CNTR</v>
          </cell>
        </row>
        <row r="8">
          <cell r="A8" t="str">
            <v>FOLIO</v>
          </cell>
          <cell r="C8" t="str">
            <v>CL</v>
          </cell>
          <cell r="E8" t="str">
            <v>AREA</v>
          </cell>
          <cell r="G8" t="str">
            <v>TER</v>
          </cell>
          <cell r="I8" t="str">
            <v>Account</v>
          </cell>
          <cell r="J8" t="str">
            <v>REF 1</v>
          </cell>
          <cell r="L8" t="str">
            <v>REF 2</v>
          </cell>
          <cell r="N8" t="str">
            <v>DEBIT (CREDIT)</v>
          </cell>
          <cell r="P8" t="str">
            <v>CDE</v>
          </cell>
          <cell r="Q8" t="str">
            <v>CDE</v>
          </cell>
          <cell r="R8" t="str">
            <v>CDE</v>
          </cell>
          <cell r="S8" t="str">
            <v>DR/CR</v>
          </cell>
          <cell r="T8" t="str">
            <v>MEAS</v>
          </cell>
          <cell r="V8" t="str">
            <v>DESCRIPTION</v>
          </cell>
          <cell r="W8" t="str">
            <v>HOURS</v>
          </cell>
        </row>
        <row r="10">
          <cell r="A10">
            <v>3</v>
          </cell>
          <cell r="C10">
            <v>53</v>
          </cell>
          <cell r="E10" t="str">
            <v xml:space="preserve"> </v>
          </cell>
          <cell r="G10" t="str">
            <v>04</v>
          </cell>
          <cell r="I10">
            <v>173000</v>
          </cell>
          <cell r="J10">
            <v>90002</v>
          </cell>
          <cell r="N10">
            <v>480216</v>
          </cell>
        </row>
        <row r="11">
          <cell r="A11">
            <v>3</v>
          </cell>
          <cell r="C11">
            <v>53</v>
          </cell>
          <cell r="G11" t="str">
            <v>04</v>
          </cell>
          <cell r="I11">
            <v>486301</v>
          </cell>
          <cell r="J11">
            <v>90002</v>
          </cell>
          <cell r="N11">
            <v>-480216</v>
          </cell>
        </row>
        <row r="17">
          <cell r="G17" t="str">
            <v>FOLIO  NO.        3</v>
          </cell>
          <cell r="J17" t="str">
            <v>TOTAL DEBITS</v>
          </cell>
          <cell r="N17">
            <v>480216</v>
          </cell>
        </row>
        <row r="18">
          <cell r="J18" t="str">
            <v>TOTAL CREDITS</v>
          </cell>
          <cell r="N18">
            <v>480216</v>
          </cell>
          <cell r="O18" t="str">
            <v xml:space="preserve">  </v>
          </cell>
          <cell r="R18" t="str">
            <v xml:space="preserve"> </v>
          </cell>
          <cell r="V18" t="str">
            <v xml:space="preserve"> </v>
          </cell>
        </row>
        <row r="20">
          <cell r="A20" t="str">
            <v>TO RECORD VIRGINIA UNBILLED REVENUES FOR THE CURRENT MONTH.</v>
          </cell>
        </row>
        <row r="22">
          <cell r="J22" t="str">
            <v xml:space="preserve"> </v>
          </cell>
        </row>
      </sheetData>
      <sheetData sheetId="3" refreshError="1"/>
      <sheetData sheetId="4" refreshError="1">
        <row r="3">
          <cell r="A3" t="str">
            <v>SHENANDOAH GAS COMPANY</v>
          </cell>
        </row>
        <row r="5">
          <cell r="A5" t="str">
            <v>MONTH</v>
          </cell>
          <cell r="C5">
            <v>3</v>
          </cell>
          <cell r="E5" t="str">
            <v>YEAR</v>
          </cell>
          <cell r="G5">
            <v>1999</v>
          </cell>
          <cell r="J5" t="str">
            <v>Source Co.</v>
          </cell>
          <cell r="L5" t="str">
            <v>04</v>
          </cell>
          <cell r="Q5" t="str">
            <v xml:space="preserve"> </v>
          </cell>
        </row>
        <row r="6">
          <cell r="L6" t="str">
            <v xml:space="preserve"> </v>
          </cell>
        </row>
        <row r="7">
          <cell r="C7" t="str">
            <v>EXP</v>
          </cell>
          <cell r="J7" t="str">
            <v>REQ'N</v>
          </cell>
          <cell r="L7" t="str">
            <v>RIDER</v>
          </cell>
          <cell r="M7" t="str">
            <v xml:space="preserve"> </v>
          </cell>
          <cell r="N7" t="str">
            <v>AMOUNT</v>
          </cell>
          <cell r="P7" t="str">
            <v>SPC</v>
          </cell>
          <cell r="Q7" t="str">
            <v>CNT</v>
          </cell>
          <cell r="R7" t="str">
            <v>ITM</v>
          </cell>
          <cell r="S7" t="str">
            <v>QUANTITY</v>
          </cell>
          <cell r="T7" t="str">
            <v>UNIT</v>
          </cell>
          <cell r="U7" t="str">
            <v xml:space="preserve"> </v>
          </cell>
          <cell r="V7" t="str">
            <v xml:space="preserve"> </v>
          </cell>
          <cell r="W7" t="str">
            <v>CNTR</v>
          </cell>
        </row>
        <row r="8">
          <cell r="A8" t="str">
            <v>FOLIO</v>
          </cell>
          <cell r="C8" t="str">
            <v>CL</v>
          </cell>
          <cell r="E8" t="str">
            <v>AREA</v>
          </cell>
          <cell r="G8" t="str">
            <v>TER</v>
          </cell>
          <cell r="I8" t="str">
            <v>Account</v>
          </cell>
          <cell r="J8" t="str">
            <v>REF 1</v>
          </cell>
          <cell r="L8" t="str">
            <v>REF 2</v>
          </cell>
          <cell r="N8" t="str">
            <v>DEBIT (CREDIT)</v>
          </cell>
          <cell r="P8" t="str">
            <v>CDE</v>
          </cell>
          <cell r="Q8" t="str">
            <v>CDE</v>
          </cell>
          <cell r="R8" t="str">
            <v>CDE</v>
          </cell>
          <cell r="S8" t="str">
            <v>DR/CR</v>
          </cell>
          <cell r="T8" t="str">
            <v>MEAS</v>
          </cell>
          <cell r="V8" t="str">
            <v>DESCRIPTION</v>
          </cell>
          <cell r="W8" t="str">
            <v>HOURS</v>
          </cell>
        </row>
        <row r="10">
          <cell r="A10">
            <v>1</v>
          </cell>
          <cell r="C10">
            <v>53</v>
          </cell>
          <cell r="E10" t="str">
            <v xml:space="preserve"> </v>
          </cell>
          <cell r="G10" t="str">
            <v>04</v>
          </cell>
          <cell r="I10" t="str">
            <v>486301</v>
          </cell>
          <cell r="J10">
            <v>90003</v>
          </cell>
          <cell r="N10">
            <v>480216</v>
          </cell>
        </row>
        <row r="11">
          <cell r="A11">
            <v>1</v>
          </cell>
          <cell r="C11">
            <v>53</v>
          </cell>
          <cell r="G11" t="str">
            <v>04</v>
          </cell>
          <cell r="I11" t="str">
            <v>173000</v>
          </cell>
          <cell r="J11">
            <v>90003</v>
          </cell>
          <cell r="N11">
            <v>-480216</v>
          </cell>
        </row>
        <row r="17">
          <cell r="G17" t="str">
            <v>FOLIO  NO.        1</v>
          </cell>
          <cell r="J17" t="str">
            <v>TOTAL DEBITS</v>
          </cell>
          <cell r="N17">
            <v>480216</v>
          </cell>
        </row>
        <row r="18">
          <cell r="J18" t="str">
            <v>TOTAL CREDITS</v>
          </cell>
          <cell r="N18">
            <v>480216</v>
          </cell>
          <cell r="O18" t="str">
            <v xml:space="preserve">  </v>
          </cell>
          <cell r="R18" t="str">
            <v xml:space="preserve"> </v>
          </cell>
          <cell r="V18" t="str">
            <v xml:space="preserve"> </v>
          </cell>
        </row>
        <row r="20">
          <cell r="A20" t="str">
            <v>TO REVERSE PRIOR MONTH ALLOCATION OF UNBILLED REVENUES - VIRGINIA</v>
          </cell>
        </row>
        <row r="22">
          <cell r="J22" t="str">
            <v xml:space="preserve"> </v>
          </cell>
        </row>
        <row r="25">
          <cell r="D2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12503184.01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676997.9</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9770209.0999999996</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2779550.6999999997</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5380913.8099999996</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29394406.149999999</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O246">
            <v>5666739</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O247">
            <v>5003447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O248">
            <v>542044</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O249">
            <v>2265177</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O250">
            <v>-376045</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O252">
            <v>-326499</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O253">
            <v>152320</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O254">
            <v>7501566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O255">
            <v>27932974</v>
          </cell>
        </row>
        <row r="256">
          <cell r="B256" t="str">
            <v xml:space="preserve">  Vehicles</v>
          </cell>
          <cell r="L256">
            <v>72181</v>
          </cell>
          <cell r="O256">
            <v>72181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12503184.01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676997.9</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9770209.0999999996</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2779550.6999999997</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5380913.8099999996</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29394406.149999999</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O246">
            <v>5666739</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O247">
            <v>5003447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O248">
            <v>542044</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O249">
            <v>2265177</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O250">
            <v>-376045</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O252">
            <v>-326499</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O253">
            <v>152320</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O254">
            <v>7501566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O255">
            <v>27932974</v>
          </cell>
        </row>
        <row r="256">
          <cell r="B256" t="str">
            <v xml:space="preserve">  Vehicles</v>
          </cell>
          <cell r="L256">
            <v>72181</v>
          </cell>
          <cell r="O256">
            <v>72181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IF"/>
      <sheetName val="Sch 1"/>
      <sheetName val="Wp 1-1"/>
      <sheetName val="Sch 2"/>
      <sheetName val="Sch 3"/>
      <sheetName val="WP 3-1"/>
      <sheetName val="Sch 4"/>
      <sheetName val="Sch 5"/>
      <sheetName val="Sch 6"/>
      <sheetName val="Sch 7"/>
      <sheetName val="Sch 8"/>
      <sheetName val="Wp 8-1"/>
      <sheetName val="Wp 8-2"/>
      <sheetName val="WP 8-3"/>
      <sheetName val="WP 8-4"/>
      <sheetName val="Sch 9"/>
      <sheetName val="Wp 9-1"/>
      <sheetName val="Wp 9-2"/>
      <sheetName val="Wp 9-3"/>
      <sheetName val="Wp 9-4"/>
      <sheetName val="Wp 9-6"/>
      <sheetName val="Wp 9-7"/>
      <sheetName val="WP 9-7-1"/>
      <sheetName val="WP 9-7-2"/>
      <sheetName val="WP 9-7-3"/>
      <sheetName val="WP 9-7-4"/>
      <sheetName val="WP 9-7-5"/>
      <sheetName val="WP 9-8"/>
      <sheetName val="Sch 11"/>
      <sheetName val="Sch 12"/>
      <sheetName val="WP 12-1"/>
      <sheetName val="WP 12-2"/>
      <sheetName val="WP 12-2-1"/>
      <sheetName val="WP 12-2-2"/>
      <sheetName val="WP 12-2-3"/>
      <sheetName val="Wp 12-3"/>
      <sheetName val="WP 12-4 "/>
      <sheetName val="WP 12-5"/>
      <sheetName val="wp 12-5-1"/>
      <sheetName val="wp 12-5-2"/>
      <sheetName val="WP 12-6"/>
      <sheetName val="WP 12-7"/>
      <sheetName val="WP 12-8"/>
      <sheetName val="WP 12-9 "/>
      <sheetName val="WP 12-10"/>
      <sheetName val="wp 12-10-1"/>
      <sheetName val="Sch 14"/>
      <sheetName val="Sch 15"/>
      <sheetName val="Sch 16"/>
      <sheetName val="WP 16-1"/>
      <sheetName val="WP 16-1-2"/>
      <sheetName val="WP 16-2"/>
      <sheetName val="WP 16-3"/>
      <sheetName val="WP 16-4"/>
      <sheetName val="WP 16-5"/>
      <sheetName val="WP 16-7"/>
      <sheetName val="Wp 16-8"/>
      <sheetName val="WP 16-9"/>
      <sheetName val="WP 16-10"/>
      <sheetName val="WP 16-11"/>
      <sheetName val="WP 16-12"/>
      <sheetName val="WP 16-13"/>
      <sheetName val="WP 16-15"/>
      <sheetName val="WP 16-16"/>
      <sheetName val="Sch 17"/>
      <sheetName val="Sch 18 "/>
      <sheetName val="Sch 19"/>
      <sheetName val="Rev Req"/>
      <sheetName val="recon"/>
      <sheetName val="Sch 21"/>
      <sheetName val="WP 21-1"/>
      <sheetName val="WP 21-1-1"/>
      <sheetName val="WP 21-2"/>
      <sheetName val="WP 21-3"/>
      <sheetName val="Sch 22"/>
      <sheetName val="WP 22-1"/>
      <sheetName val="WP 22-2"/>
      <sheetName val="WP 22-3"/>
      <sheetName val="WP 22-4"/>
      <sheetName val="WP 22-5"/>
      <sheetName val="WP 22-6"/>
      <sheetName val="WP 22-7"/>
      <sheetName val="WP 22-8"/>
      <sheetName val="Sch 24"/>
      <sheetName val="Sch 25"/>
      <sheetName val="WP 25-1"/>
      <sheetName val="WP 25-1-1"/>
      <sheetName val="WP 25-1-2"/>
      <sheetName val="WP 25- 2"/>
      <sheetName val="Chart-east"/>
      <sheetName val="Chart-west"/>
      <sheetName val="Wp 25-2-1"/>
      <sheetName val="Wp 25-2-2"/>
      <sheetName val="Wp 25-2-3"/>
      <sheetName val="WP 25-3"/>
      <sheetName val="WP 25-3-1"/>
      <sheetName val="WP 25-3-2"/>
      <sheetName val="WP 25-3-3"/>
      <sheetName val="WP 25-4"/>
      <sheetName val="WP 25-5"/>
      <sheetName val="WP 25-6"/>
      <sheetName val="WP 25-7"/>
      <sheetName val="WP 25-7-1"/>
      <sheetName val="WP 25-7-2"/>
      <sheetName val="WP 25-8"/>
      <sheetName val="Wp 25-8-1"/>
      <sheetName val="Wp 25-8-2"/>
      <sheetName val="WP 25-9"/>
      <sheetName val="WP 25-9-1"/>
      <sheetName val="wp 25-9 3yr avg"/>
      <sheetName val="WP 25-10"/>
      <sheetName val="WP 25-11"/>
      <sheetName val="WP 25-12"/>
      <sheetName val="WP 25-12-1"/>
      <sheetName val="WP 25-12-2"/>
      <sheetName val="WP 25-13"/>
      <sheetName val="WP 25-14"/>
      <sheetName val="WP 25-15"/>
      <sheetName val="WP 25-15-1"/>
      <sheetName val="WP 25-16"/>
      <sheetName val="WP 25-17"/>
      <sheetName val="WP 25-18"/>
      <sheetName val="WP 25-18-1"/>
      <sheetName val="WP 25-18-2"/>
      <sheetName val="Wp 25-18-3"/>
      <sheetName val="Wp 25-18-4"/>
      <sheetName val="Wp 25-18-5"/>
      <sheetName val="Wp 25-18-6"/>
      <sheetName val="Wp 25-18-7"/>
      <sheetName val="WP 25-19"/>
      <sheetName val="WP 25-20"/>
      <sheetName val="WP 25-21"/>
      <sheetName val="WP 25-21-1"/>
      <sheetName val="WP 25-22"/>
      <sheetName val="WP 25-23"/>
      <sheetName val="WP 25-24"/>
      <sheetName val="WP 25- 25"/>
      <sheetName val="Sch 26"/>
      <sheetName val="WP 26-1"/>
      <sheetName val="Sch 27"/>
      <sheetName val="Sch 28"/>
      <sheetName val="Sch 29A"/>
      <sheetName val="Sch 29B"/>
      <sheetName val="Sch 30A"/>
      <sheetName val="Sch 30B"/>
      <sheetName val="wp 30-1"/>
      <sheetName val="Sch 31"/>
      <sheetName val="Sch 34"/>
      <sheetName val="WP 34-1"/>
      <sheetName val="Sch 35A"/>
      <sheetName val="Sch 35B"/>
      <sheetName val="Sch 36A - Fed Current Exp"/>
      <sheetName val="Sch 36B - St Current Exp"/>
      <sheetName val="Sch 36C - Def Exp Tot Util &amp; VA"/>
      <sheetName val="Sch 36D-Def Exp Juris&amp;Fully Adj"/>
      <sheetName val="Sch 36D-Def Exp Adj'd -Activity"/>
      <sheetName val="Sch 36E - Recon Tot Util &amp; VA "/>
      <sheetName val="Sch 36F - Recon Jurisd"/>
      <sheetName val="Sch 36G -Recon Jurisd-Earn Test"/>
      <sheetName val="Sch 36H Temp Diffs Test Yr"/>
      <sheetName val="Sch 36H Temp Diffs Rate Yr "/>
      <sheetName val="Sch 36 I - Perm Diffs"/>
      <sheetName val="Sch 36J - Payments Made"/>
      <sheetName val="Sch 37"/>
      <sheetName val="Sch 38"/>
      <sheetName val="Sch 39"/>
      <sheetName val="Sch 40A"/>
      <sheetName val="Sch 40B"/>
      <sheetName val="Sch 40C"/>
      <sheetName val="WP 40-1"/>
      <sheetName val="WP 40-2"/>
      <sheetName val="WP 40-3"/>
      <sheetName val="WP 40-4"/>
      <sheetName val="WP 40-7"/>
      <sheetName val="SCH 41"/>
      <sheetName val="SCH 42"/>
      <sheetName val="SCH 43"/>
      <sheetName val="SCH 50blank"/>
      <sheetName val="Sch 50"/>
      <sheetName val="WP 50-1"/>
      <sheetName val="FACTORS"/>
      <sheetName val="DTB INPUT"/>
      <sheetName val="BS INPUT"/>
      <sheetName val="IS INPUT"/>
      <sheetName val="STOCK DATA"/>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13">
          <cell r="F13">
            <v>0.87848000000000004</v>
          </cell>
        </row>
        <row r="15">
          <cell r="F15">
            <v>0.87339999999999995</v>
          </cell>
        </row>
        <row r="23">
          <cell r="F23">
            <v>0.96960000000000002</v>
          </cell>
        </row>
        <row r="32">
          <cell r="F32">
            <v>0.65712999999999999</v>
          </cell>
        </row>
        <row r="36">
          <cell r="F36">
            <v>0.90810000000000002</v>
          </cell>
        </row>
        <row r="43">
          <cell r="F43">
            <v>0.88529999999999998</v>
          </cell>
        </row>
        <row r="46">
          <cell r="F46">
            <v>0.75080000000000002</v>
          </cell>
        </row>
        <row r="52">
          <cell r="F52">
            <v>0.84089999999999998</v>
          </cell>
        </row>
        <row r="58">
          <cell r="F58">
            <v>0.82920000000000005</v>
          </cell>
        </row>
        <row r="62">
          <cell r="F62">
            <v>0.79540999999999995</v>
          </cell>
        </row>
        <row r="68">
          <cell r="F68">
            <v>0.87329999999999997</v>
          </cell>
        </row>
        <row r="70">
          <cell r="F70">
            <v>0.88055000000000005</v>
          </cell>
        </row>
      </sheetData>
      <sheetData sheetId="170"/>
      <sheetData sheetId="171"/>
      <sheetData sheetId="172"/>
      <sheetData sheetId="173"/>
      <sheetData sheetId="174"/>
      <sheetData sheetId="175"/>
      <sheetData sheetId="176"/>
      <sheetData sheetId="177"/>
      <sheetData sheetId="178"/>
      <sheetData sheetId="179"/>
      <sheetData sheetId="180">
        <row r="4">
          <cell r="C4" t="str">
            <v>ATMOS ENERGY CORPORATION</v>
          </cell>
        </row>
        <row r="5">
          <cell r="C5" t="str">
            <v>VIRGINIA</v>
          </cell>
        </row>
        <row r="7">
          <cell r="C7" t="str">
            <v>PUR-2019-00010</v>
          </cell>
        </row>
        <row r="10">
          <cell r="C10">
            <v>0.21</v>
          </cell>
        </row>
        <row r="11">
          <cell r="C11">
            <v>0.06</v>
          </cell>
        </row>
        <row r="12">
          <cell r="C12">
            <v>0.25739999999999996</v>
          </cell>
          <cell r="D12">
            <v>0.23740555439244226</v>
          </cell>
        </row>
        <row r="13">
          <cell r="C13">
            <v>8.9479999999999994E-3</v>
          </cell>
        </row>
        <row r="32">
          <cell r="E32">
            <v>8.6423999999999997E-3</v>
          </cell>
          <cell r="I32">
            <v>8.3999999999999995E-3</v>
          </cell>
        </row>
        <row r="33">
          <cell r="E33">
            <v>7.4035418576105811E-3</v>
          </cell>
          <cell r="I33">
            <v>7.4153416746138671E-3</v>
          </cell>
        </row>
        <row r="49">
          <cell r="E49">
            <v>8.3099999999999993E-2</v>
          </cell>
          <cell r="I49">
            <v>8.2299999999999998E-2</v>
          </cell>
        </row>
      </sheetData>
      <sheetData sheetId="181"/>
      <sheetData sheetId="182"/>
      <sheetData sheetId="183"/>
      <sheetData sheetId="184"/>
      <sheetData sheetId="18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13396017.050000001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744697.69000000006</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10724468.449999999</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3057505.7699999996</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5845412.8699999992</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31510957.32</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M246">
            <v>2608703</v>
          </cell>
          <cell r="O246">
            <v>8275442</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M247">
            <v>520456</v>
          </cell>
          <cell r="O247">
            <v>5523903</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M248">
            <v>189495</v>
          </cell>
          <cell r="O248">
            <v>731539</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M249">
            <v>-646523</v>
          </cell>
          <cell r="O249">
            <v>1618654</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M250">
            <v>-344953</v>
          </cell>
          <cell r="O250">
            <v>-720998</v>
          </cell>
        </row>
        <row r="251">
          <cell r="B251" t="str">
            <v xml:space="preserve">  Pipeline Integrity</v>
          </cell>
          <cell r="M251">
            <v>1582501</v>
          </cell>
          <cell r="O251">
            <v>1582501</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M252">
            <v>-2455966</v>
          </cell>
          <cell r="O252">
            <v>-2782465</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M253">
            <v>110801</v>
          </cell>
          <cell r="O253">
            <v>263121</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M254">
            <v>2101211</v>
          </cell>
          <cell r="O254">
            <v>9602777</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M255">
            <v>3316739</v>
          </cell>
          <cell r="O255">
            <v>31249713</v>
          </cell>
        </row>
        <row r="256">
          <cell r="B256" t="str">
            <v xml:space="preserve">  Vehicles</v>
          </cell>
          <cell r="L256">
            <v>72181</v>
          </cell>
          <cell r="O256">
            <v>72181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13396017.050000001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744697.69000000006</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10724468.449999999</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3057505.7699999996</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5845412.8699999992</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31510957.32</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M246">
            <v>2608703</v>
          </cell>
          <cell r="O246">
            <v>8275442</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M247">
            <v>520456</v>
          </cell>
          <cell r="O247">
            <v>5523903</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M248">
            <v>189495</v>
          </cell>
          <cell r="O248">
            <v>731539</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M249">
            <v>-646523</v>
          </cell>
          <cell r="O249">
            <v>1618654</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M250">
            <v>-344953</v>
          </cell>
          <cell r="O250">
            <v>-720998</v>
          </cell>
        </row>
        <row r="251">
          <cell r="B251" t="str">
            <v xml:space="preserve">  Pipeline Integrity</v>
          </cell>
          <cell r="M251">
            <v>1582501</v>
          </cell>
          <cell r="O251">
            <v>1582501</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M252">
            <v>-2455966</v>
          </cell>
          <cell r="O252">
            <v>-2782465</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M253">
            <v>110801</v>
          </cell>
          <cell r="O253">
            <v>263121</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M254">
            <v>2101211</v>
          </cell>
          <cell r="O254">
            <v>9602777</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M255">
            <v>3316739</v>
          </cell>
          <cell r="O255">
            <v>31249713</v>
          </cell>
        </row>
        <row r="256">
          <cell r="B256" t="str">
            <v xml:space="preserve">  Vehicles</v>
          </cell>
          <cell r="L256">
            <v>72181</v>
          </cell>
          <cell r="O256">
            <v>72181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
Charges</v>
          </cell>
          <cell r="H102" t="str">
            <v>Demand
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
based</v>
          </cell>
          <cell r="H112" t="str">
            <v>Demand-
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
based</v>
          </cell>
          <cell r="H125" t="str">
            <v>Demand-
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graph"/>
      <sheetName val="Sheet1"/>
    </sheetNames>
    <sheetDataSet>
      <sheetData sheetId="0"/>
      <sheetData sheetId="1"/>
      <sheetData sheetId="2">
        <row r="2">
          <cell r="A2">
            <v>3</v>
          </cell>
          <cell r="B2">
            <v>80</v>
          </cell>
          <cell r="G2">
            <v>1784921.04</v>
          </cell>
        </row>
        <row r="3">
          <cell r="A3">
            <v>3</v>
          </cell>
          <cell r="B3">
            <v>180</v>
          </cell>
          <cell r="G3">
            <v>416597.05</v>
          </cell>
        </row>
        <row r="4">
          <cell r="A4">
            <v>4</v>
          </cell>
          <cell r="B4">
            <v>80</v>
          </cell>
          <cell r="G4">
            <v>244284.62</v>
          </cell>
        </row>
        <row r="5">
          <cell r="A5">
            <v>4</v>
          </cell>
          <cell r="B5">
            <v>180</v>
          </cell>
          <cell r="G5">
            <v>110148.99</v>
          </cell>
        </row>
        <row r="6">
          <cell r="A6">
            <v>5</v>
          </cell>
          <cell r="B6">
            <v>80</v>
          </cell>
          <cell r="G6">
            <v>244284.64</v>
          </cell>
        </row>
        <row r="7">
          <cell r="A7">
            <v>5</v>
          </cell>
          <cell r="B7">
            <v>180</v>
          </cell>
          <cell r="G7">
            <v>110148.99</v>
          </cell>
        </row>
        <row r="8">
          <cell r="A8">
            <v>1</v>
          </cell>
          <cell r="B8">
            <v>20</v>
          </cell>
        </row>
        <row r="9">
          <cell r="A9">
            <v>1</v>
          </cell>
          <cell r="B9">
            <v>30</v>
          </cell>
        </row>
        <row r="10">
          <cell r="A10">
            <v>1</v>
          </cell>
          <cell r="B10">
            <v>40</v>
          </cell>
        </row>
        <row r="11">
          <cell r="A11">
            <v>1</v>
          </cell>
          <cell r="B11">
            <v>50</v>
          </cell>
        </row>
        <row r="12">
          <cell r="A12">
            <v>1</v>
          </cell>
          <cell r="B12">
            <v>60</v>
          </cell>
        </row>
        <row r="13">
          <cell r="A13">
            <v>1</v>
          </cell>
          <cell r="B13">
            <v>70</v>
          </cell>
        </row>
        <row r="14">
          <cell r="A14">
            <v>1</v>
          </cell>
          <cell r="B14">
            <v>80</v>
          </cell>
        </row>
        <row r="15">
          <cell r="A15">
            <v>1</v>
          </cell>
          <cell r="B15">
            <v>80</v>
          </cell>
        </row>
        <row r="16">
          <cell r="A16">
            <v>1</v>
          </cell>
          <cell r="B16">
            <v>80</v>
          </cell>
        </row>
        <row r="17">
          <cell r="A17">
            <v>1</v>
          </cell>
          <cell r="B17">
            <v>80</v>
          </cell>
        </row>
        <row r="18">
          <cell r="A18">
            <v>1</v>
          </cell>
          <cell r="B18">
            <v>180</v>
          </cell>
        </row>
        <row r="19">
          <cell r="A19">
            <v>1</v>
          </cell>
          <cell r="B19">
            <v>180</v>
          </cell>
        </row>
        <row r="20">
          <cell r="A20">
            <v>1</v>
          </cell>
          <cell r="B20">
            <v>180</v>
          </cell>
        </row>
        <row r="21">
          <cell r="A21">
            <v>1</v>
          </cell>
          <cell r="B21">
            <v>212</v>
          </cell>
        </row>
        <row r="22">
          <cell r="A22">
            <v>1</v>
          </cell>
          <cell r="B22">
            <v>221</v>
          </cell>
        </row>
        <row r="23">
          <cell r="A23">
            <v>1</v>
          </cell>
          <cell r="B23">
            <v>232</v>
          </cell>
        </row>
        <row r="24">
          <cell r="A24">
            <v>1</v>
          </cell>
          <cell r="B24">
            <v>233</v>
          </cell>
        </row>
        <row r="25">
          <cell r="A25">
            <v>1</v>
          </cell>
          <cell r="B25">
            <v>234</v>
          </cell>
        </row>
        <row r="26">
          <cell r="A26">
            <v>1</v>
          </cell>
          <cell r="B26">
            <v>303</v>
          </cell>
        </row>
        <row r="27">
          <cell r="A27">
            <v>2</v>
          </cell>
          <cell r="B27">
            <v>20</v>
          </cell>
        </row>
        <row r="28">
          <cell r="A28">
            <v>2</v>
          </cell>
          <cell r="B28">
            <v>30</v>
          </cell>
        </row>
        <row r="29">
          <cell r="A29">
            <v>2</v>
          </cell>
          <cell r="B29">
            <v>40</v>
          </cell>
        </row>
        <row r="30">
          <cell r="A30">
            <v>2</v>
          </cell>
          <cell r="B30">
            <v>50</v>
          </cell>
        </row>
        <row r="31">
          <cell r="A31">
            <v>2</v>
          </cell>
          <cell r="B31">
            <v>60</v>
          </cell>
        </row>
        <row r="32">
          <cell r="A32">
            <v>2</v>
          </cell>
          <cell r="B32">
            <v>70</v>
          </cell>
        </row>
        <row r="33">
          <cell r="A33">
            <v>2</v>
          </cell>
          <cell r="B33">
            <v>80</v>
          </cell>
        </row>
        <row r="34">
          <cell r="A34">
            <v>2</v>
          </cell>
          <cell r="B34">
            <v>80</v>
          </cell>
        </row>
        <row r="35">
          <cell r="A35">
            <v>2</v>
          </cell>
          <cell r="B35">
            <v>80</v>
          </cell>
        </row>
        <row r="36">
          <cell r="A36">
            <v>2</v>
          </cell>
          <cell r="B36">
            <v>80</v>
          </cell>
        </row>
        <row r="37">
          <cell r="A37">
            <v>2</v>
          </cell>
          <cell r="B37">
            <v>180</v>
          </cell>
        </row>
        <row r="38">
          <cell r="A38">
            <v>2</v>
          </cell>
          <cell r="B38">
            <v>180</v>
          </cell>
        </row>
        <row r="39">
          <cell r="A39">
            <v>2</v>
          </cell>
          <cell r="B39">
            <v>180</v>
          </cell>
        </row>
        <row r="40">
          <cell r="A40">
            <v>2</v>
          </cell>
          <cell r="B40">
            <v>212</v>
          </cell>
        </row>
        <row r="41">
          <cell r="A41">
            <v>2</v>
          </cell>
          <cell r="B41">
            <v>221</v>
          </cell>
        </row>
        <row r="42">
          <cell r="A42">
            <v>2</v>
          </cell>
          <cell r="B42">
            <v>232</v>
          </cell>
        </row>
        <row r="43">
          <cell r="A43">
            <v>2</v>
          </cell>
          <cell r="B43">
            <v>233</v>
          </cell>
        </row>
        <row r="44">
          <cell r="A44">
            <v>2</v>
          </cell>
          <cell r="B44">
            <v>234</v>
          </cell>
        </row>
        <row r="45">
          <cell r="A45">
            <v>2</v>
          </cell>
          <cell r="B45">
            <v>303</v>
          </cell>
        </row>
        <row r="46">
          <cell r="A46">
            <v>3</v>
          </cell>
          <cell r="B46">
            <v>20</v>
          </cell>
        </row>
        <row r="47">
          <cell r="A47">
            <v>3</v>
          </cell>
          <cell r="B47">
            <v>30</v>
          </cell>
        </row>
        <row r="48">
          <cell r="A48">
            <v>3</v>
          </cell>
          <cell r="B48">
            <v>40</v>
          </cell>
        </row>
        <row r="49">
          <cell r="A49">
            <v>3</v>
          </cell>
          <cell r="B49">
            <v>50</v>
          </cell>
        </row>
        <row r="50">
          <cell r="A50">
            <v>3</v>
          </cell>
          <cell r="B50">
            <v>60</v>
          </cell>
        </row>
        <row r="51">
          <cell r="A51">
            <v>3</v>
          </cell>
          <cell r="B51">
            <v>70</v>
          </cell>
        </row>
        <row r="52">
          <cell r="A52">
            <v>3</v>
          </cell>
          <cell r="B52">
            <v>80</v>
          </cell>
        </row>
        <row r="53">
          <cell r="A53">
            <v>3</v>
          </cell>
          <cell r="B53">
            <v>80</v>
          </cell>
        </row>
        <row r="54">
          <cell r="A54">
            <v>3</v>
          </cell>
          <cell r="B54">
            <v>80</v>
          </cell>
        </row>
        <row r="55">
          <cell r="A55">
            <v>3</v>
          </cell>
          <cell r="B55">
            <v>80</v>
          </cell>
        </row>
        <row r="56">
          <cell r="A56">
            <v>3</v>
          </cell>
          <cell r="B56">
            <v>180</v>
          </cell>
        </row>
        <row r="57">
          <cell r="A57">
            <v>3</v>
          </cell>
          <cell r="B57">
            <v>180</v>
          </cell>
        </row>
        <row r="58">
          <cell r="A58">
            <v>3</v>
          </cell>
          <cell r="B58">
            <v>180</v>
          </cell>
        </row>
        <row r="59">
          <cell r="A59">
            <v>3</v>
          </cell>
          <cell r="B59">
            <v>212</v>
          </cell>
        </row>
        <row r="60">
          <cell r="A60">
            <v>3</v>
          </cell>
          <cell r="B60">
            <v>221</v>
          </cell>
        </row>
        <row r="61">
          <cell r="A61">
            <v>3</v>
          </cell>
          <cell r="B61">
            <v>232</v>
          </cell>
        </row>
        <row r="62">
          <cell r="A62">
            <v>3</v>
          </cell>
          <cell r="B62">
            <v>233</v>
          </cell>
        </row>
        <row r="63">
          <cell r="A63">
            <v>3</v>
          </cell>
          <cell r="B63">
            <v>234</v>
          </cell>
        </row>
        <row r="64">
          <cell r="A64">
            <v>3</v>
          </cell>
          <cell r="B64">
            <v>303</v>
          </cell>
        </row>
        <row r="65">
          <cell r="A65">
            <v>4</v>
          </cell>
          <cell r="B65">
            <v>20</v>
          </cell>
        </row>
        <row r="66">
          <cell r="A66">
            <v>4</v>
          </cell>
          <cell r="B66">
            <v>30</v>
          </cell>
        </row>
        <row r="67">
          <cell r="A67">
            <v>4</v>
          </cell>
          <cell r="B67">
            <v>40</v>
          </cell>
        </row>
        <row r="68">
          <cell r="A68">
            <v>4</v>
          </cell>
          <cell r="B68">
            <v>50</v>
          </cell>
        </row>
        <row r="69">
          <cell r="A69">
            <v>4</v>
          </cell>
          <cell r="B69">
            <v>60</v>
          </cell>
        </row>
        <row r="70">
          <cell r="A70">
            <v>4</v>
          </cell>
          <cell r="B70">
            <v>70</v>
          </cell>
        </row>
        <row r="71">
          <cell r="A71">
            <v>4</v>
          </cell>
          <cell r="B71">
            <v>80</v>
          </cell>
        </row>
        <row r="72">
          <cell r="A72">
            <v>4</v>
          </cell>
          <cell r="B72">
            <v>80</v>
          </cell>
        </row>
        <row r="73">
          <cell r="A73">
            <v>4</v>
          </cell>
          <cell r="B73">
            <v>80</v>
          </cell>
        </row>
        <row r="74">
          <cell r="A74">
            <v>4</v>
          </cell>
          <cell r="B74">
            <v>80</v>
          </cell>
        </row>
        <row r="75">
          <cell r="A75">
            <v>4</v>
          </cell>
          <cell r="B75">
            <v>180</v>
          </cell>
        </row>
        <row r="76">
          <cell r="A76">
            <v>4</v>
          </cell>
          <cell r="B76">
            <v>180</v>
          </cell>
        </row>
        <row r="77">
          <cell r="A77">
            <v>4</v>
          </cell>
          <cell r="B77">
            <v>180</v>
          </cell>
        </row>
        <row r="78">
          <cell r="A78">
            <v>4</v>
          </cell>
          <cell r="B78">
            <v>212</v>
          </cell>
        </row>
        <row r="79">
          <cell r="A79">
            <v>4</v>
          </cell>
          <cell r="B79">
            <v>221</v>
          </cell>
        </row>
        <row r="80">
          <cell r="A80">
            <v>4</v>
          </cell>
          <cell r="B80">
            <v>232</v>
          </cell>
        </row>
        <row r="81">
          <cell r="A81">
            <v>4</v>
          </cell>
          <cell r="B81">
            <v>233</v>
          </cell>
        </row>
        <row r="82">
          <cell r="A82">
            <v>4</v>
          </cell>
          <cell r="B82">
            <v>234</v>
          </cell>
        </row>
        <row r="83">
          <cell r="A83">
            <v>4</v>
          </cell>
          <cell r="B83">
            <v>303</v>
          </cell>
        </row>
        <row r="84">
          <cell r="A84">
            <v>5</v>
          </cell>
          <cell r="B84">
            <v>20</v>
          </cell>
        </row>
        <row r="85">
          <cell r="A85">
            <v>5</v>
          </cell>
          <cell r="B85">
            <v>30</v>
          </cell>
        </row>
        <row r="86">
          <cell r="A86">
            <v>5</v>
          </cell>
          <cell r="B86">
            <v>40</v>
          </cell>
        </row>
        <row r="87">
          <cell r="A87">
            <v>5</v>
          </cell>
          <cell r="B87">
            <v>50</v>
          </cell>
        </row>
        <row r="88">
          <cell r="A88">
            <v>5</v>
          </cell>
          <cell r="B88">
            <v>60</v>
          </cell>
        </row>
        <row r="89">
          <cell r="A89">
            <v>5</v>
          </cell>
          <cell r="B89">
            <v>70</v>
          </cell>
        </row>
        <row r="90">
          <cell r="A90">
            <v>5</v>
          </cell>
          <cell r="B90">
            <v>80</v>
          </cell>
        </row>
        <row r="91">
          <cell r="A91">
            <v>5</v>
          </cell>
          <cell r="B91">
            <v>80</v>
          </cell>
        </row>
        <row r="92">
          <cell r="A92">
            <v>5</v>
          </cell>
          <cell r="B92">
            <v>80</v>
          </cell>
        </row>
        <row r="93">
          <cell r="A93">
            <v>5</v>
          </cell>
          <cell r="B93">
            <v>80</v>
          </cell>
        </row>
        <row r="94">
          <cell r="A94">
            <v>5</v>
          </cell>
          <cell r="B94">
            <v>180</v>
          </cell>
        </row>
        <row r="95">
          <cell r="A95">
            <v>5</v>
          </cell>
          <cell r="B95">
            <v>180</v>
          </cell>
        </row>
        <row r="96">
          <cell r="A96">
            <v>5</v>
          </cell>
          <cell r="B96">
            <v>180</v>
          </cell>
        </row>
        <row r="97">
          <cell r="A97">
            <v>5</v>
          </cell>
          <cell r="B97">
            <v>212</v>
          </cell>
        </row>
        <row r="98">
          <cell r="A98">
            <v>5</v>
          </cell>
          <cell r="B98">
            <v>221</v>
          </cell>
        </row>
        <row r="99">
          <cell r="A99">
            <v>5</v>
          </cell>
          <cell r="B99">
            <v>232</v>
          </cell>
        </row>
        <row r="100">
          <cell r="A100">
            <v>5</v>
          </cell>
          <cell r="B100">
            <v>233</v>
          </cell>
        </row>
        <row r="101">
          <cell r="A101">
            <v>5</v>
          </cell>
          <cell r="B101">
            <v>234</v>
          </cell>
        </row>
        <row r="102">
          <cell r="A102">
            <v>5</v>
          </cell>
          <cell r="B102">
            <v>303</v>
          </cell>
        </row>
        <row r="103">
          <cell r="A103">
            <v>1</v>
          </cell>
          <cell r="B103">
            <v>301</v>
          </cell>
          <cell r="G103">
            <v>166.68</v>
          </cell>
        </row>
        <row r="104">
          <cell r="A104">
            <v>4</v>
          </cell>
          <cell r="B104">
            <v>301</v>
          </cell>
          <cell r="G104">
            <v>166.68</v>
          </cell>
        </row>
        <row r="105">
          <cell r="A105">
            <v>5</v>
          </cell>
          <cell r="B105">
            <v>301</v>
          </cell>
          <cell r="G105">
            <v>166.68</v>
          </cell>
        </row>
        <row r="106">
          <cell r="A106">
            <v>1</v>
          </cell>
          <cell r="B106">
            <v>20</v>
          </cell>
          <cell r="G106">
            <v>0</v>
          </cell>
        </row>
        <row r="107">
          <cell r="A107">
            <v>1</v>
          </cell>
          <cell r="B107">
            <v>20</v>
          </cell>
          <cell r="G107">
            <v>2.2737367544323201E-13</v>
          </cell>
        </row>
        <row r="108">
          <cell r="A108">
            <v>1</v>
          </cell>
          <cell r="B108">
            <v>30</v>
          </cell>
          <cell r="G108">
            <v>-7.2759576141834308E-12</v>
          </cell>
        </row>
        <row r="109">
          <cell r="A109">
            <v>1</v>
          </cell>
          <cell r="B109">
            <v>30</v>
          </cell>
          <cell r="G109">
            <v>6742.97</v>
          </cell>
        </row>
        <row r="110">
          <cell r="A110">
            <v>1</v>
          </cell>
          <cell r="B110">
            <v>50</v>
          </cell>
          <cell r="G110">
            <v>-4.1836756281554699E-11</v>
          </cell>
        </row>
        <row r="111">
          <cell r="A111">
            <v>1</v>
          </cell>
          <cell r="B111">
            <v>50</v>
          </cell>
          <cell r="G111">
            <v>0</v>
          </cell>
        </row>
        <row r="112">
          <cell r="A112">
            <v>1</v>
          </cell>
          <cell r="B112">
            <v>50</v>
          </cell>
          <cell r="G112">
            <v>1.7053025658242399E-13</v>
          </cell>
        </row>
        <row r="113">
          <cell r="A113">
            <v>1</v>
          </cell>
          <cell r="B113">
            <v>60</v>
          </cell>
          <cell r="G113">
            <v>0</v>
          </cell>
        </row>
        <row r="114">
          <cell r="A114">
            <v>2</v>
          </cell>
          <cell r="B114">
            <v>20</v>
          </cell>
          <cell r="G114">
            <v>-2.91038304567337E-11</v>
          </cell>
        </row>
        <row r="115">
          <cell r="A115">
            <v>2</v>
          </cell>
          <cell r="B115">
            <v>20</v>
          </cell>
          <cell r="G115">
            <v>0</v>
          </cell>
        </row>
        <row r="116">
          <cell r="A116">
            <v>2</v>
          </cell>
          <cell r="B116">
            <v>30</v>
          </cell>
          <cell r="G116">
            <v>3.6379788070917097E-11</v>
          </cell>
        </row>
        <row r="117">
          <cell r="A117">
            <v>2</v>
          </cell>
          <cell r="B117">
            <v>30</v>
          </cell>
          <cell r="G117">
            <v>1.06581410364015E-14</v>
          </cell>
        </row>
        <row r="118">
          <cell r="A118">
            <v>2</v>
          </cell>
          <cell r="B118">
            <v>50</v>
          </cell>
          <cell r="G118">
            <v>3.6379788070917097E-11</v>
          </cell>
        </row>
        <row r="119">
          <cell r="A119">
            <v>2</v>
          </cell>
          <cell r="B119">
            <v>50</v>
          </cell>
          <cell r="G119">
            <v>-4.2632564145605999E-14</v>
          </cell>
        </row>
        <row r="120">
          <cell r="A120">
            <v>2</v>
          </cell>
          <cell r="B120">
            <v>50</v>
          </cell>
          <cell r="G120">
            <v>1.9895196601282801E-12</v>
          </cell>
        </row>
        <row r="121">
          <cell r="A121">
            <v>2</v>
          </cell>
          <cell r="B121">
            <v>60</v>
          </cell>
          <cell r="G121">
            <v>0</v>
          </cell>
        </row>
        <row r="122">
          <cell r="A122">
            <v>3</v>
          </cell>
          <cell r="B122">
            <v>20</v>
          </cell>
          <cell r="G122">
            <v>-7.2759576141834308E-12</v>
          </cell>
        </row>
        <row r="123">
          <cell r="A123">
            <v>3</v>
          </cell>
          <cell r="B123">
            <v>20</v>
          </cell>
          <cell r="G123">
            <v>2.2737367544323201E-13</v>
          </cell>
        </row>
        <row r="124">
          <cell r="A124">
            <v>3</v>
          </cell>
          <cell r="B124">
            <v>30</v>
          </cell>
          <cell r="G124">
            <v>2.91038304567337E-11</v>
          </cell>
        </row>
        <row r="125">
          <cell r="A125">
            <v>3</v>
          </cell>
          <cell r="B125">
            <v>30</v>
          </cell>
          <cell r="G125">
            <v>0</v>
          </cell>
        </row>
        <row r="126">
          <cell r="A126">
            <v>3</v>
          </cell>
          <cell r="B126">
            <v>50</v>
          </cell>
          <cell r="G126">
            <v>2.0918378140777301E-11</v>
          </cell>
        </row>
        <row r="127">
          <cell r="A127">
            <v>3</v>
          </cell>
          <cell r="B127">
            <v>50</v>
          </cell>
          <cell r="G127">
            <v>0</v>
          </cell>
        </row>
        <row r="128">
          <cell r="A128">
            <v>3</v>
          </cell>
          <cell r="B128">
            <v>50</v>
          </cell>
          <cell r="G128">
            <v>1.7053025658242399E-13</v>
          </cell>
        </row>
        <row r="129">
          <cell r="A129">
            <v>3</v>
          </cell>
          <cell r="B129">
            <v>60</v>
          </cell>
          <cell r="G129">
            <v>1.45519152283669E-11</v>
          </cell>
        </row>
        <row r="130">
          <cell r="A130">
            <v>4</v>
          </cell>
          <cell r="B130">
            <v>20</v>
          </cell>
          <cell r="G130">
            <v>-4.5474735088646402E-13</v>
          </cell>
        </row>
        <row r="131">
          <cell r="A131">
            <v>4</v>
          </cell>
          <cell r="B131">
            <v>20</v>
          </cell>
          <cell r="G131">
            <v>0</v>
          </cell>
        </row>
        <row r="132">
          <cell r="A132">
            <v>4</v>
          </cell>
          <cell r="B132">
            <v>30</v>
          </cell>
          <cell r="G132">
            <v>-9.0949470177292804E-13</v>
          </cell>
        </row>
        <row r="133">
          <cell r="A133">
            <v>4</v>
          </cell>
          <cell r="B133">
            <v>30</v>
          </cell>
          <cell r="G133">
            <v>-6742.97</v>
          </cell>
        </row>
        <row r="134">
          <cell r="A134">
            <v>4</v>
          </cell>
          <cell r="B134">
            <v>50</v>
          </cell>
          <cell r="G134">
            <v>1.02318153949454E-12</v>
          </cell>
        </row>
        <row r="135">
          <cell r="A135">
            <v>4</v>
          </cell>
          <cell r="B135">
            <v>50</v>
          </cell>
          <cell r="G135">
            <v>1.7053025658242399E-13</v>
          </cell>
        </row>
        <row r="136">
          <cell r="A136">
            <v>4</v>
          </cell>
          <cell r="B136">
            <v>60</v>
          </cell>
          <cell r="G136">
            <v>3.6379788070917101E-12</v>
          </cell>
        </row>
        <row r="137">
          <cell r="A137">
            <v>5</v>
          </cell>
          <cell r="B137">
            <v>20</v>
          </cell>
          <cell r="G137">
            <v>0</v>
          </cell>
        </row>
        <row r="138">
          <cell r="A138">
            <v>5</v>
          </cell>
          <cell r="B138">
            <v>30</v>
          </cell>
          <cell r="G138">
            <v>4.0927261579781803E-12</v>
          </cell>
        </row>
        <row r="139">
          <cell r="A139">
            <v>5</v>
          </cell>
          <cell r="B139">
            <v>30</v>
          </cell>
          <cell r="G139">
            <v>0</v>
          </cell>
        </row>
        <row r="140">
          <cell r="A140">
            <v>5</v>
          </cell>
          <cell r="B140">
            <v>50</v>
          </cell>
          <cell r="G140">
            <v>1.8189894035458601E-12</v>
          </cell>
        </row>
        <row r="141">
          <cell r="A141">
            <v>5</v>
          </cell>
          <cell r="B141">
            <v>50</v>
          </cell>
          <cell r="G141">
            <v>1.7053025658242399E-13</v>
          </cell>
        </row>
        <row r="142">
          <cell r="A142">
            <v>5</v>
          </cell>
          <cell r="B142">
            <v>60</v>
          </cell>
          <cell r="G142">
            <v>-2.0463630789890902E-12</v>
          </cell>
        </row>
        <row r="143">
          <cell r="A143">
            <v>1</v>
          </cell>
          <cell r="B143">
            <v>50</v>
          </cell>
          <cell r="G143">
            <v>3651.35</v>
          </cell>
        </row>
        <row r="144">
          <cell r="A144">
            <v>2</v>
          </cell>
          <cell r="B144">
            <v>50</v>
          </cell>
          <cell r="G144">
            <v>3651.35</v>
          </cell>
        </row>
        <row r="145">
          <cell r="A145">
            <v>3</v>
          </cell>
          <cell r="B145">
            <v>50</v>
          </cell>
          <cell r="G145">
            <v>3651.35</v>
          </cell>
        </row>
        <row r="146">
          <cell r="A146">
            <v>4</v>
          </cell>
          <cell r="B146">
            <v>50</v>
          </cell>
          <cell r="G146">
            <v>3640.63</v>
          </cell>
        </row>
        <row r="147">
          <cell r="A147">
            <v>5</v>
          </cell>
          <cell r="B147">
            <v>50</v>
          </cell>
          <cell r="G147">
            <v>3640.63</v>
          </cell>
        </row>
        <row r="148">
          <cell r="A148">
            <v>1</v>
          </cell>
          <cell r="B148">
            <v>40</v>
          </cell>
          <cell r="G148">
            <v>633.86</v>
          </cell>
        </row>
        <row r="149">
          <cell r="A149">
            <v>1</v>
          </cell>
          <cell r="B149">
            <v>60</v>
          </cell>
          <cell r="G149">
            <v>7663.37</v>
          </cell>
        </row>
        <row r="150">
          <cell r="A150">
            <v>1</v>
          </cell>
          <cell r="B150">
            <v>180</v>
          </cell>
          <cell r="G150">
            <v>192142.89</v>
          </cell>
        </row>
        <row r="151">
          <cell r="A151">
            <v>2</v>
          </cell>
          <cell r="B151">
            <v>40</v>
          </cell>
          <cell r="G151">
            <v>633.86</v>
          </cell>
        </row>
        <row r="152">
          <cell r="A152">
            <v>2</v>
          </cell>
          <cell r="B152">
            <v>60</v>
          </cell>
          <cell r="G152">
            <v>7663.37</v>
          </cell>
        </row>
        <row r="153">
          <cell r="A153">
            <v>2</v>
          </cell>
          <cell r="B153">
            <v>180</v>
          </cell>
          <cell r="G153">
            <v>193688.72</v>
          </cell>
        </row>
        <row r="154">
          <cell r="A154">
            <v>3</v>
          </cell>
          <cell r="B154">
            <v>40</v>
          </cell>
          <cell r="G154">
            <v>633.86</v>
          </cell>
        </row>
        <row r="155">
          <cell r="A155">
            <v>3</v>
          </cell>
          <cell r="B155">
            <v>60</v>
          </cell>
          <cell r="G155">
            <v>7663.37</v>
          </cell>
        </row>
        <row r="156">
          <cell r="A156">
            <v>3</v>
          </cell>
          <cell r="B156">
            <v>180</v>
          </cell>
          <cell r="G156">
            <v>193869.2</v>
          </cell>
        </row>
        <row r="157">
          <cell r="A157">
            <v>4</v>
          </cell>
          <cell r="B157">
            <v>60</v>
          </cell>
          <cell r="G157">
            <v>7712.83</v>
          </cell>
        </row>
        <row r="158">
          <cell r="A158">
            <v>4</v>
          </cell>
          <cell r="B158">
            <v>180</v>
          </cell>
          <cell r="G158">
            <v>193997.82</v>
          </cell>
        </row>
        <row r="159">
          <cell r="A159">
            <v>5</v>
          </cell>
          <cell r="B159">
            <v>60</v>
          </cell>
          <cell r="G159">
            <v>7712.83</v>
          </cell>
        </row>
        <row r="160">
          <cell r="A160">
            <v>5</v>
          </cell>
          <cell r="B160">
            <v>180</v>
          </cell>
          <cell r="G160">
            <v>194024.14</v>
          </cell>
        </row>
        <row r="161">
          <cell r="A161">
            <v>1</v>
          </cell>
          <cell r="B161">
            <v>40</v>
          </cell>
          <cell r="G161">
            <v>9094.9500000000007</v>
          </cell>
        </row>
        <row r="162">
          <cell r="A162">
            <v>1</v>
          </cell>
          <cell r="B162">
            <v>50</v>
          </cell>
          <cell r="G162">
            <v>11967.42</v>
          </cell>
        </row>
        <row r="163">
          <cell r="A163">
            <v>1</v>
          </cell>
          <cell r="B163">
            <v>60</v>
          </cell>
          <cell r="G163">
            <v>13458.65</v>
          </cell>
        </row>
        <row r="164">
          <cell r="A164">
            <v>1</v>
          </cell>
          <cell r="B164">
            <v>70</v>
          </cell>
          <cell r="G164">
            <v>17838.400000000001</v>
          </cell>
        </row>
        <row r="165">
          <cell r="A165">
            <v>1</v>
          </cell>
          <cell r="B165">
            <v>180</v>
          </cell>
          <cell r="G165">
            <v>150088.01999999999</v>
          </cell>
        </row>
        <row r="166">
          <cell r="A166">
            <v>1</v>
          </cell>
          <cell r="B166">
            <v>232</v>
          </cell>
          <cell r="G166">
            <v>12735.7</v>
          </cell>
        </row>
        <row r="167">
          <cell r="A167">
            <v>1</v>
          </cell>
          <cell r="B167">
            <v>233</v>
          </cell>
          <cell r="G167">
            <v>22212.41</v>
          </cell>
        </row>
        <row r="168">
          <cell r="A168">
            <v>1</v>
          </cell>
          <cell r="B168">
            <v>234</v>
          </cell>
          <cell r="G168">
            <v>17248.28</v>
          </cell>
        </row>
        <row r="169">
          <cell r="A169">
            <v>2</v>
          </cell>
          <cell r="B169">
            <v>40</v>
          </cell>
          <cell r="G169">
            <v>9094.9500000000007</v>
          </cell>
        </row>
        <row r="170">
          <cell r="A170">
            <v>2</v>
          </cell>
          <cell r="B170">
            <v>50</v>
          </cell>
          <cell r="G170">
            <v>11967.42</v>
          </cell>
        </row>
        <row r="171">
          <cell r="A171">
            <v>2</v>
          </cell>
          <cell r="B171">
            <v>60</v>
          </cell>
          <cell r="G171">
            <v>13458.65</v>
          </cell>
        </row>
        <row r="172">
          <cell r="A172">
            <v>2</v>
          </cell>
          <cell r="B172">
            <v>70</v>
          </cell>
          <cell r="G172">
            <v>17838.400000000001</v>
          </cell>
        </row>
        <row r="173">
          <cell r="A173">
            <v>2</v>
          </cell>
          <cell r="B173">
            <v>180</v>
          </cell>
          <cell r="G173">
            <v>150105.88</v>
          </cell>
        </row>
        <row r="174">
          <cell r="A174">
            <v>2</v>
          </cell>
          <cell r="B174">
            <v>232</v>
          </cell>
          <cell r="G174">
            <v>12755.89</v>
          </cell>
        </row>
        <row r="175">
          <cell r="A175">
            <v>2</v>
          </cell>
          <cell r="B175">
            <v>233</v>
          </cell>
          <cell r="G175">
            <v>22212.41</v>
          </cell>
        </row>
        <row r="176">
          <cell r="A176">
            <v>2</v>
          </cell>
          <cell r="B176">
            <v>234</v>
          </cell>
          <cell r="G176">
            <v>17248.28</v>
          </cell>
        </row>
        <row r="177">
          <cell r="A177">
            <v>3</v>
          </cell>
          <cell r="B177">
            <v>40</v>
          </cell>
          <cell r="G177">
            <v>9094.9500000000007</v>
          </cell>
        </row>
        <row r="178">
          <cell r="A178">
            <v>3</v>
          </cell>
          <cell r="B178">
            <v>50</v>
          </cell>
          <cell r="G178">
            <v>11967.42</v>
          </cell>
        </row>
        <row r="179">
          <cell r="A179">
            <v>3</v>
          </cell>
          <cell r="B179">
            <v>60</v>
          </cell>
          <cell r="G179">
            <v>13458.65</v>
          </cell>
        </row>
        <row r="180">
          <cell r="A180">
            <v>3</v>
          </cell>
          <cell r="B180">
            <v>70</v>
          </cell>
          <cell r="G180">
            <v>17838.400000000001</v>
          </cell>
        </row>
        <row r="181">
          <cell r="A181">
            <v>3</v>
          </cell>
          <cell r="B181">
            <v>180</v>
          </cell>
          <cell r="G181">
            <v>151210.74</v>
          </cell>
        </row>
        <row r="182">
          <cell r="A182">
            <v>3</v>
          </cell>
          <cell r="B182">
            <v>232</v>
          </cell>
          <cell r="G182">
            <v>12755.89</v>
          </cell>
        </row>
        <row r="183">
          <cell r="A183">
            <v>3</v>
          </cell>
          <cell r="B183">
            <v>233</v>
          </cell>
          <cell r="G183">
            <v>22212.41</v>
          </cell>
        </row>
        <row r="184">
          <cell r="A184">
            <v>3</v>
          </cell>
          <cell r="B184">
            <v>234</v>
          </cell>
          <cell r="G184">
            <v>17248.28</v>
          </cell>
        </row>
        <row r="185">
          <cell r="A185">
            <v>4</v>
          </cell>
          <cell r="B185">
            <v>40</v>
          </cell>
          <cell r="G185">
            <v>28356.34</v>
          </cell>
        </row>
        <row r="186">
          <cell r="A186">
            <v>4</v>
          </cell>
          <cell r="B186">
            <v>50</v>
          </cell>
          <cell r="G186">
            <v>13728.76</v>
          </cell>
        </row>
        <row r="187">
          <cell r="A187">
            <v>4</v>
          </cell>
          <cell r="B187">
            <v>60</v>
          </cell>
          <cell r="G187">
            <v>13458.65</v>
          </cell>
        </row>
        <row r="188">
          <cell r="A188">
            <v>4</v>
          </cell>
          <cell r="B188">
            <v>70</v>
          </cell>
          <cell r="G188">
            <v>17818.14</v>
          </cell>
        </row>
        <row r="189">
          <cell r="A189">
            <v>4</v>
          </cell>
          <cell r="B189">
            <v>180</v>
          </cell>
          <cell r="G189">
            <v>151324.56</v>
          </cell>
        </row>
        <row r="190">
          <cell r="A190">
            <v>4</v>
          </cell>
          <cell r="B190">
            <v>232</v>
          </cell>
          <cell r="G190">
            <v>12755.89</v>
          </cell>
        </row>
        <row r="191">
          <cell r="A191">
            <v>4</v>
          </cell>
          <cell r="B191">
            <v>233</v>
          </cell>
          <cell r="G191">
            <v>22212.41</v>
          </cell>
        </row>
        <row r="192">
          <cell r="A192">
            <v>4</v>
          </cell>
          <cell r="B192">
            <v>234</v>
          </cell>
          <cell r="G192">
            <v>17248.28</v>
          </cell>
        </row>
        <row r="193">
          <cell r="A193">
            <v>5</v>
          </cell>
          <cell r="B193">
            <v>40</v>
          </cell>
          <cell r="G193">
            <v>8666.74</v>
          </cell>
        </row>
        <row r="194">
          <cell r="A194">
            <v>5</v>
          </cell>
          <cell r="B194">
            <v>50</v>
          </cell>
          <cell r="G194">
            <v>13728.76</v>
          </cell>
        </row>
        <row r="195">
          <cell r="A195">
            <v>5</v>
          </cell>
          <cell r="B195">
            <v>60</v>
          </cell>
          <cell r="G195">
            <v>13458.65</v>
          </cell>
        </row>
        <row r="196">
          <cell r="A196">
            <v>5</v>
          </cell>
          <cell r="B196">
            <v>70</v>
          </cell>
          <cell r="G196">
            <v>17408.099999999999</v>
          </cell>
        </row>
        <row r="197">
          <cell r="A197">
            <v>5</v>
          </cell>
          <cell r="B197">
            <v>180</v>
          </cell>
          <cell r="G197">
            <v>151578.96</v>
          </cell>
        </row>
        <row r="198">
          <cell r="A198">
            <v>5</v>
          </cell>
          <cell r="B198">
            <v>232</v>
          </cell>
          <cell r="G198">
            <v>12755.89</v>
          </cell>
        </row>
        <row r="199">
          <cell r="A199">
            <v>5</v>
          </cell>
          <cell r="B199">
            <v>233</v>
          </cell>
          <cell r="G199">
            <v>22212.41</v>
          </cell>
        </row>
        <row r="200">
          <cell r="A200">
            <v>5</v>
          </cell>
          <cell r="B200">
            <v>234</v>
          </cell>
          <cell r="G200">
            <v>17248.28</v>
          </cell>
        </row>
        <row r="201">
          <cell r="A201">
            <v>1</v>
          </cell>
          <cell r="B201">
            <v>20</v>
          </cell>
          <cell r="G201">
            <v>16441.22</v>
          </cell>
        </row>
        <row r="202">
          <cell r="A202">
            <v>1</v>
          </cell>
          <cell r="B202">
            <v>30</v>
          </cell>
          <cell r="G202">
            <v>18527.669999999998</v>
          </cell>
        </row>
        <row r="203">
          <cell r="A203">
            <v>1</v>
          </cell>
          <cell r="B203">
            <v>40</v>
          </cell>
          <cell r="G203">
            <v>29660.82</v>
          </cell>
        </row>
        <row r="204">
          <cell r="A204">
            <v>1</v>
          </cell>
          <cell r="B204">
            <v>50</v>
          </cell>
          <cell r="G204">
            <v>60448.23</v>
          </cell>
        </row>
        <row r="205">
          <cell r="A205">
            <v>1</v>
          </cell>
          <cell r="B205">
            <v>60</v>
          </cell>
          <cell r="G205">
            <v>18114</v>
          </cell>
        </row>
        <row r="206">
          <cell r="A206">
            <v>1</v>
          </cell>
          <cell r="B206">
            <v>70</v>
          </cell>
          <cell r="G206">
            <v>58806.6</v>
          </cell>
        </row>
        <row r="207">
          <cell r="A207">
            <v>1</v>
          </cell>
          <cell r="B207">
            <v>180</v>
          </cell>
          <cell r="G207">
            <v>898805.72</v>
          </cell>
        </row>
        <row r="208">
          <cell r="A208">
            <v>1</v>
          </cell>
          <cell r="B208">
            <v>303</v>
          </cell>
          <cell r="G208">
            <v>49808.480000000003</v>
          </cell>
        </row>
        <row r="209">
          <cell r="A209">
            <v>2</v>
          </cell>
          <cell r="B209">
            <v>20</v>
          </cell>
          <cell r="G209">
            <v>16717.16</v>
          </cell>
        </row>
        <row r="210">
          <cell r="A210">
            <v>2</v>
          </cell>
          <cell r="B210">
            <v>30</v>
          </cell>
          <cell r="G210">
            <v>18514.52</v>
          </cell>
        </row>
        <row r="211">
          <cell r="A211">
            <v>2</v>
          </cell>
          <cell r="B211">
            <v>40</v>
          </cell>
          <cell r="G211">
            <v>29669.58</v>
          </cell>
        </row>
        <row r="212">
          <cell r="A212">
            <v>2</v>
          </cell>
          <cell r="B212">
            <v>50</v>
          </cell>
          <cell r="G212">
            <v>60448.23</v>
          </cell>
        </row>
        <row r="213">
          <cell r="A213">
            <v>2</v>
          </cell>
          <cell r="B213">
            <v>60</v>
          </cell>
          <cell r="G213">
            <v>18114</v>
          </cell>
        </row>
        <row r="214">
          <cell r="A214">
            <v>2</v>
          </cell>
          <cell r="B214">
            <v>70</v>
          </cell>
          <cell r="G214">
            <v>59259.26</v>
          </cell>
        </row>
        <row r="215">
          <cell r="A215">
            <v>2</v>
          </cell>
          <cell r="B215">
            <v>180</v>
          </cell>
          <cell r="G215">
            <v>902958.07999999996</v>
          </cell>
        </row>
        <row r="216">
          <cell r="A216">
            <v>2</v>
          </cell>
          <cell r="B216">
            <v>303</v>
          </cell>
          <cell r="G216">
            <v>49808.480000000003</v>
          </cell>
        </row>
        <row r="217">
          <cell r="A217">
            <v>3</v>
          </cell>
          <cell r="B217">
            <v>20</v>
          </cell>
          <cell r="G217">
            <v>16662.009999999998</v>
          </cell>
        </row>
        <row r="218">
          <cell r="A218">
            <v>3</v>
          </cell>
          <cell r="B218">
            <v>30</v>
          </cell>
          <cell r="G218">
            <v>18521.5</v>
          </cell>
        </row>
        <row r="219">
          <cell r="A219">
            <v>3</v>
          </cell>
          <cell r="B219">
            <v>40</v>
          </cell>
          <cell r="G219">
            <v>29667.1</v>
          </cell>
        </row>
        <row r="220">
          <cell r="A220">
            <v>3</v>
          </cell>
          <cell r="B220">
            <v>50</v>
          </cell>
          <cell r="G220">
            <v>60448.23</v>
          </cell>
        </row>
        <row r="221">
          <cell r="A221">
            <v>3</v>
          </cell>
          <cell r="B221">
            <v>60</v>
          </cell>
          <cell r="G221">
            <v>18114</v>
          </cell>
        </row>
        <row r="222">
          <cell r="A222">
            <v>3</v>
          </cell>
          <cell r="B222">
            <v>70</v>
          </cell>
          <cell r="G222">
            <v>59316.56</v>
          </cell>
        </row>
        <row r="223">
          <cell r="A223">
            <v>3</v>
          </cell>
          <cell r="B223">
            <v>180</v>
          </cell>
          <cell r="G223">
            <v>904779.28</v>
          </cell>
        </row>
        <row r="224">
          <cell r="A224">
            <v>3</v>
          </cell>
          <cell r="B224">
            <v>303</v>
          </cell>
          <cell r="G224">
            <v>49808.480000000003</v>
          </cell>
        </row>
        <row r="225">
          <cell r="A225">
            <v>4</v>
          </cell>
          <cell r="B225">
            <v>20</v>
          </cell>
          <cell r="G225">
            <v>16681.38</v>
          </cell>
        </row>
        <row r="226">
          <cell r="A226">
            <v>4</v>
          </cell>
          <cell r="B226">
            <v>30</v>
          </cell>
          <cell r="G226">
            <v>18512.18</v>
          </cell>
        </row>
        <row r="227">
          <cell r="A227">
            <v>4</v>
          </cell>
          <cell r="B227">
            <v>40</v>
          </cell>
          <cell r="G227">
            <v>43148.69</v>
          </cell>
        </row>
        <row r="228">
          <cell r="A228">
            <v>4</v>
          </cell>
          <cell r="B228">
            <v>50</v>
          </cell>
          <cell r="G228">
            <v>61175.79</v>
          </cell>
        </row>
        <row r="229">
          <cell r="A229">
            <v>4</v>
          </cell>
          <cell r="B229">
            <v>60</v>
          </cell>
          <cell r="G229">
            <v>18114.02</v>
          </cell>
        </row>
        <row r="230">
          <cell r="A230">
            <v>4</v>
          </cell>
          <cell r="B230">
            <v>70</v>
          </cell>
          <cell r="G230">
            <v>59209.42</v>
          </cell>
        </row>
        <row r="231">
          <cell r="A231">
            <v>4</v>
          </cell>
          <cell r="B231">
            <v>180</v>
          </cell>
          <cell r="G231">
            <v>923579.84</v>
          </cell>
        </row>
        <row r="232">
          <cell r="A232">
            <v>4</v>
          </cell>
          <cell r="B232">
            <v>303</v>
          </cell>
          <cell r="G232">
            <v>49808.480000000003</v>
          </cell>
        </row>
        <row r="233">
          <cell r="A233">
            <v>5</v>
          </cell>
          <cell r="B233">
            <v>20</v>
          </cell>
          <cell r="G233">
            <v>16681.38</v>
          </cell>
        </row>
        <row r="234">
          <cell r="A234">
            <v>5</v>
          </cell>
          <cell r="B234">
            <v>30</v>
          </cell>
          <cell r="G234">
            <v>18512.18</v>
          </cell>
        </row>
        <row r="235">
          <cell r="A235">
            <v>5</v>
          </cell>
          <cell r="B235">
            <v>40</v>
          </cell>
          <cell r="G235">
            <v>29654.61</v>
          </cell>
        </row>
        <row r="236">
          <cell r="A236">
            <v>5</v>
          </cell>
          <cell r="B236">
            <v>50</v>
          </cell>
          <cell r="G236">
            <v>61175.79</v>
          </cell>
        </row>
        <row r="237">
          <cell r="A237">
            <v>5</v>
          </cell>
          <cell r="B237">
            <v>60</v>
          </cell>
          <cell r="G237">
            <v>18114.02</v>
          </cell>
        </row>
        <row r="238">
          <cell r="A238">
            <v>5</v>
          </cell>
          <cell r="B238">
            <v>70</v>
          </cell>
          <cell r="G238">
            <v>59209.42</v>
          </cell>
        </row>
        <row r="239">
          <cell r="A239">
            <v>5</v>
          </cell>
          <cell r="B239">
            <v>180</v>
          </cell>
          <cell r="G239">
            <v>919674.56</v>
          </cell>
        </row>
        <row r="240">
          <cell r="A240">
            <v>5</v>
          </cell>
          <cell r="B240">
            <v>303</v>
          </cell>
          <cell r="G240">
            <v>49808.480000000003</v>
          </cell>
        </row>
        <row r="241">
          <cell r="A241">
            <v>1</v>
          </cell>
          <cell r="B241">
            <v>20</v>
          </cell>
          <cell r="G241">
            <v>1328879.06</v>
          </cell>
        </row>
        <row r="242">
          <cell r="A242">
            <v>1</v>
          </cell>
          <cell r="B242">
            <v>30</v>
          </cell>
          <cell r="G242">
            <v>760292.42</v>
          </cell>
        </row>
        <row r="243">
          <cell r="A243">
            <v>1</v>
          </cell>
          <cell r="B243">
            <v>40</v>
          </cell>
          <cell r="G243">
            <v>733457.48</v>
          </cell>
        </row>
        <row r="244">
          <cell r="A244">
            <v>1</v>
          </cell>
          <cell r="B244">
            <v>50</v>
          </cell>
          <cell r="G244">
            <v>1476490.75</v>
          </cell>
        </row>
        <row r="245">
          <cell r="A245">
            <v>1</v>
          </cell>
          <cell r="B245">
            <v>60</v>
          </cell>
          <cell r="G245">
            <v>818049.8</v>
          </cell>
        </row>
        <row r="246">
          <cell r="A246">
            <v>1</v>
          </cell>
          <cell r="B246">
            <v>70</v>
          </cell>
          <cell r="G246">
            <v>369202.87</v>
          </cell>
        </row>
        <row r="247">
          <cell r="A247">
            <v>1</v>
          </cell>
          <cell r="B247">
            <v>80</v>
          </cell>
          <cell r="G247">
            <v>4744747.01</v>
          </cell>
        </row>
        <row r="248">
          <cell r="A248">
            <v>1</v>
          </cell>
          <cell r="B248">
            <v>180</v>
          </cell>
          <cell r="G248">
            <v>31840.09</v>
          </cell>
        </row>
        <row r="249">
          <cell r="A249">
            <v>1</v>
          </cell>
          <cell r="B249">
            <v>212</v>
          </cell>
          <cell r="G249">
            <v>11958.43</v>
          </cell>
        </row>
        <row r="250">
          <cell r="A250">
            <v>1</v>
          </cell>
          <cell r="B250">
            <v>303</v>
          </cell>
          <cell r="G250">
            <v>6462.72</v>
          </cell>
        </row>
        <row r="251">
          <cell r="A251">
            <v>2</v>
          </cell>
          <cell r="B251">
            <v>20</v>
          </cell>
          <cell r="G251">
            <v>1315587.95</v>
          </cell>
        </row>
        <row r="252">
          <cell r="A252">
            <v>2</v>
          </cell>
          <cell r="B252">
            <v>30</v>
          </cell>
          <cell r="G252">
            <v>752005.98</v>
          </cell>
        </row>
        <row r="253">
          <cell r="A253">
            <v>2</v>
          </cell>
          <cell r="B253">
            <v>40</v>
          </cell>
          <cell r="G253">
            <v>704344.2</v>
          </cell>
        </row>
        <row r="254">
          <cell r="A254">
            <v>2</v>
          </cell>
          <cell r="B254">
            <v>50</v>
          </cell>
          <cell r="G254">
            <v>1464133.81</v>
          </cell>
        </row>
        <row r="255">
          <cell r="A255">
            <v>2</v>
          </cell>
          <cell r="B255">
            <v>60</v>
          </cell>
          <cell r="G255">
            <v>818935.74</v>
          </cell>
        </row>
        <row r="256">
          <cell r="A256">
            <v>2</v>
          </cell>
          <cell r="B256">
            <v>70</v>
          </cell>
          <cell r="G256">
            <v>683633.73</v>
          </cell>
        </row>
        <row r="257">
          <cell r="A257">
            <v>2</v>
          </cell>
          <cell r="B257">
            <v>80</v>
          </cell>
          <cell r="G257">
            <v>4755579.7499999898</v>
          </cell>
        </row>
        <row r="258">
          <cell r="A258">
            <v>2</v>
          </cell>
          <cell r="B258">
            <v>180</v>
          </cell>
          <cell r="G258">
            <v>31840.09</v>
          </cell>
        </row>
        <row r="259">
          <cell r="A259">
            <v>2</v>
          </cell>
          <cell r="B259">
            <v>212</v>
          </cell>
          <cell r="G259">
            <v>11991.98</v>
          </cell>
        </row>
        <row r="260">
          <cell r="A260">
            <v>2</v>
          </cell>
          <cell r="B260">
            <v>303</v>
          </cell>
          <cell r="G260">
            <v>6462.72</v>
          </cell>
        </row>
        <row r="261">
          <cell r="A261">
            <v>3</v>
          </cell>
          <cell r="B261">
            <v>20</v>
          </cell>
          <cell r="G261">
            <v>1328847.02</v>
          </cell>
        </row>
        <row r="262">
          <cell r="A262">
            <v>3</v>
          </cell>
          <cell r="B262">
            <v>30</v>
          </cell>
          <cell r="G262">
            <v>744879.44</v>
          </cell>
        </row>
        <row r="263">
          <cell r="A263">
            <v>3</v>
          </cell>
          <cell r="B263">
            <v>40</v>
          </cell>
          <cell r="G263">
            <v>713648.25</v>
          </cell>
        </row>
        <row r="264">
          <cell r="A264">
            <v>3</v>
          </cell>
          <cell r="B264">
            <v>50</v>
          </cell>
          <cell r="G264">
            <v>1494106.9</v>
          </cell>
        </row>
        <row r="265">
          <cell r="A265">
            <v>3</v>
          </cell>
          <cell r="B265">
            <v>60</v>
          </cell>
          <cell r="G265">
            <v>832571.13</v>
          </cell>
        </row>
        <row r="266">
          <cell r="A266">
            <v>3</v>
          </cell>
          <cell r="B266">
            <v>70</v>
          </cell>
          <cell r="G266">
            <v>533400.14</v>
          </cell>
        </row>
        <row r="267">
          <cell r="A267">
            <v>3</v>
          </cell>
          <cell r="B267">
            <v>80</v>
          </cell>
          <cell r="G267">
            <v>4774858.24</v>
          </cell>
        </row>
        <row r="268">
          <cell r="A268">
            <v>3</v>
          </cell>
          <cell r="B268">
            <v>180</v>
          </cell>
          <cell r="G268">
            <v>30617.41</v>
          </cell>
        </row>
        <row r="269">
          <cell r="A269">
            <v>3</v>
          </cell>
          <cell r="B269">
            <v>212</v>
          </cell>
          <cell r="G269">
            <v>11961.56</v>
          </cell>
        </row>
        <row r="270">
          <cell r="A270">
            <v>3</v>
          </cell>
          <cell r="B270">
            <v>303</v>
          </cell>
          <cell r="G270">
            <v>6462.72</v>
          </cell>
        </row>
        <row r="271">
          <cell r="A271">
            <v>4</v>
          </cell>
          <cell r="B271">
            <v>20</v>
          </cell>
          <cell r="G271">
            <v>1315716.02</v>
          </cell>
        </row>
        <row r="272">
          <cell r="A272">
            <v>4</v>
          </cell>
          <cell r="B272">
            <v>30</v>
          </cell>
          <cell r="G272">
            <v>731652.65</v>
          </cell>
        </row>
        <row r="273">
          <cell r="A273">
            <v>4</v>
          </cell>
          <cell r="B273">
            <v>40</v>
          </cell>
          <cell r="G273">
            <v>493044.12</v>
          </cell>
        </row>
        <row r="274">
          <cell r="A274">
            <v>4</v>
          </cell>
          <cell r="B274">
            <v>50</v>
          </cell>
          <cell r="G274">
            <v>1448741.62</v>
          </cell>
        </row>
        <row r="275">
          <cell r="A275">
            <v>4</v>
          </cell>
          <cell r="B275">
            <v>60</v>
          </cell>
          <cell r="G275">
            <v>778700.99</v>
          </cell>
        </row>
        <row r="276">
          <cell r="A276">
            <v>4</v>
          </cell>
          <cell r="B276">
            <v>70</v>
          </cell>
          <cell r="G276">
            <v>535386.69999999995</v>
          </cell>
        </row>
        <row r="277">
          <cell r="A277">
            <v>4</v>
          </cell>
          <cell r="B277">
            <v>80</v>
          </cell>
          <cell r="G277">
            <v>4820538.5</v>
          </cell>
        </row>
        <row r="278">
          <cell r="A278">
            <v>4</v>
          </cell>
          <cell r="B278">
            <v>180</v>
          </cell>
          <cell r="G278">
            <v>30917.33</v>
          </cell>
        </row>
        <row r="279">
          <cell r="A279">
            <v>4</v>
          </cell>
          <cell r="B279">
            <v>212</v>
          </cell>
          <cell r="G279">
            <v>11945.16</v>
          </cell>
        </row>
        <row r="280">
          <cell r="A280">
            <v>4</v>
          </cell>
          <cell r="B280">
            <v>303</v>
          </cell>
          <cell r="G280">
            <v>6462.72</v>
          </cell>
        </row>
        <row r="281">
          <cell r="A281">
            <v>5</v>
          </cell>
          <cell r="B281">
            <v>20</v>
          </cell>
          <cell r="G281">
            <v>1321419.3799999999</v>
          </cell>
        </row>
        <row r="282">
          <cell r="A282">
            <v>5</v>
          </cell>
          <cell r="B282">
            <v>30</v>
          </cell>
          <cell r="G282">
            <v>740612.77</v>
          </cell>
        </row>
        <row r="283">
          <cell r="A283">
            <v>5</v>
          </cell>
          <cell r="B283">
            <v>40</v>
          </cell>
          <cell r="G283">
            <v>700490.55</v>
          </cell>
        </row>
        <row r="284">
          <cell r="A284">
            <v>5</v>
          </cell>
          <cell r="B284">
            <v>50</v>
          </cell>
          <cell r="G284">
            <v>1455893.74</v>
          </cell>
        </row>
        <row r="285">
          <cell r="A285">
            <v>5</v>
          </cell>
          <cell r="B285">
            <v>60</v>
          </cell>
          <cell r="G285">
            <v>780506.43</v>
          </cell>
        </row>
        <row r="286">
          <cell r="A286">
            <v>5</v>
          </cell>
          <cell r="B286">
            <v>70</v>
          </cell>
          <cell r="G286">
            <v>535954.4</v>
          </cell>
        </row>
        <row r="287">
          <cell r="A287">
            <v>5</v>
          </cell>
          <cell r="B287">
            <v>80</v>
          </cell>
          <cell r="G287">
            <v>4838267.54</v>
          </cell>
        </row>
        <row r="288">
          <cell r="A288">
            <v>5</v>
          </cell>
          <cell r="B288">
            <v>180</v>
          </cell>
          <cell r="G288">
            <v>30935.52</v>
          </cell>
        </row>
        <row r="289">
          <cell r="A289">
            <v>5</v>
          </cell>
          <cell r="B289">
            <v>212</v>
          </cell>
          <cell r="G289">
            <v>11945.16</v>
          </cell>
        </row>
        <row r="290">
          <cell r="A290">
            <v>5</v>
          </cell>
          <cell r="B290">
            <v>303</v>
          </cell>
          <cell r="G290">
            <v>6462.72</v>
          </cell>
        </row>
        <row r="291">
          <cell r="A291">
            <v>1</v>
          </cell>
          <cell r="B291">
            <v>10</v>
          </cell>
          <cell r="G291">
            <v>1009214.23</v>
          </cell>
        </row>
        <row r="292">
          <cell r="A292">
            <v>1</v>
          </cell>
          <cell r="B292">
            <v>20</v>
          </cell>
          <cell r="G292">
            <v>128461.51</v>
          </cell>
        </row>
        <row r="293">
          <cell r="A293">
            <v>1</v>
          </cell>
          <cell r="B293">
            <v>30</v>
          </cell>
          <cell r="G293">
            <v>91271.73</v>
          </cell>
        </row>
        <row r="294">
          <cell r="A294">
            <v>1</v>
          </cell>
          <cell r="B294">
            <v>40</v>
          </cell>
          <cell r="G294">
            <v>70475.399999999994</v>
          </cell>
        </row>
        <row r="295">
          <cell r="A295">
            <v>1</v>
          </cell>
          <cell r="B295">
            <v>50</v>
          </cell>
          <cell r="G295">
            <v>74877.899999999994</v>
          </cell>
        </row>
        <row r="296">
          <cell r="A296">
            <v>1</v>
          </cell>
          <cell r="B296">
            <v>60</v>
          </cell>
          <cell r="G296">
            <v>101847.09</v>
          </cell>
        </row>
        <row r="297">
          <cell r="A297">
            <v>1</v>
          </cell>
          <cell r="B297">
            <v>70</v>
          </cell>
          <cell r="G297">
            <v>44540.22</v>
          </cell>
        </row>
        <row r="298">
          <cell r="A298">
            <v>1</v>
          </cell>
          <cell r="B298">
            <v>212</v>
          </cell>
          <cell r="G298">
            <v>23.01</v>
          </cell>
        </row>
        <row r="299">
          <cell r="A299">
            <v>1</v>
          </cell>
          <cell r="B299">
            <v>303</v>
          </cell>
          <cell r="G299">
            <v>23.92</v>
          </cell>
        </row>
        <row r="300">
          <cell r="A300">
            <v>2</v>
          </cell>
          <cell r="B300">
            <v>10</v>
          </cell>
          <cell r="G300">
            <v>1022767.54</v>
          </cell>
        </row>
        <row r="301">
          <cell r="A301">
            <v>2</v>
          </cell>
          <cell r="B301">
            <v>20</v>
          </cell>
          <cell r="G301">
            <v>129203.5</v>
          </cell>
        </row>
        <row r="302">
          <cell r="A302">
            <v>2</v>
          </cell>
          <cell r="B302">
            <v>30</v>
          </cell>
          <cell r="G302">
            <v>89083.4</v>
          </cell>
        </row>
        <row r="303">
          <cell r="A303">
            <v>2</v>
          </cell>
          <cell r="B303">
            <v>40</v>
          </cell>
          <cell r="G303">
            <v>72001.64</v>
          </cell>
        </row>
        <row r="304">
          <cell r="A304">
            <v>2</v>
          </cell>
          <cell r="B304">
            <v>50</v>
          </cell>
          <cell r="G304">
            <v>73445.23</v>
          </cell>
        </row>
        <row r="305">
          <cell r="A305">
            <v>2</v>
          </cell>
          <cell r="B305">
            <v>60</v>
          </cell>
          <cell r="G305">
            <v>103090.68</v>
          </cell>
        </row>
        <row r="306">
          <cell r="A306">
            <v>2</v>
          </cell>
          <cell r="B306">
            <v>70</v>
          </cell>
          <cell r="G306">
            <v>44677.72</v>
          </cell>
        </row>
        <row r="307">
          <cell r="A307">
            <v>2</v>
          </cell>
          <cell r="B307">
            <v>212</v>
          </cell>
          <cell r="G307">
            <v>23.01</v>
          </cell>
        </row>
        <row r="308">
          <cell r="A308">
            <v>2</v>
          </cell>
          <cell r="B308">
            <v>303</v>
          </cell>
          <cell r="G308">
            <v>23.92</v>
          </cell>
        </row>
        <row r="309">
          <cell r="A309">
            <v>3</v>
          </cell>
          <cell r="B309">
            <v>10</v>
          </cell>
          <cell r="G309">
            <v>1018277.23</v>
          </cell>
        </row>
        <row r="310">
          <cell r="A310">
            <v>3</v>
          </cell>
          <cell r="B310">
            <v>20</v>
          </cell>
          <cell r="G310">
            <v>129040.22</v>
          </cell>
        </row>
        <row r="311">
          <cell r="A311">
            <v>3</v>
          </cell>
          <cell r="B311">
            <v>30</v>
          </cell>
          <cell r="G311">
            <v>106351.7</v>
          </cell>
        </row>
        <row r="312">
          <cell r="A312">
            <v>3</v>
          </cell>
          <cell r="B312">
            <v>40</v>
          </cell>
          <cell r="G312">
            <v>71510.36</v>
          </cell>
        </row>
        <row r="313">
          <cell r="A313">
            <v>3</v>
          </cell>
          <cell r="B313">
            <v>50</v>
          </cell>
          <cell r="G313">
            <v>73426.52</v>
          </cell>
        </row>
        <row r="314">
          <cell r="A314">
            <v>3</v>
          </cell>
          <cell r="B314">
            <v>60</v>
          </cell>
          <cell r="G314">
            <v>107176.62</v>
          </cell>
        </row>
        <row r="315">
          <cell r="A315">
            <v>3</v>
          </cell>
          <cell r="B315">
            <v>70</v>
          </cell>
          <cell r="G315">
            <v>44671.33</v>
          </cell>
        </row>
        <row r="316">
          <cell r="A316">
            <v>3</v>
          </cell>
          <cell r="B316">
            <v>212</v>
          </cell>
          <cell r="G316">
            <v>23.01</v>
          </cell>
        </row>
        <row r="317">
          <cell r="A317">
            <v>3</v>
          </cell>
          <cell r="B317">
            <v>303</v>
          </cell>
          <cell r="G317">
            <v>23.92</v>
          </cell>
        </row>
        <row r="318">
          <cell r="A318">
            <v>4</v>
          </cell>
          <cell r="B318">
            <v>20</v>
          </cell>
          <cell r="G318">
            <v>477987.76</v>
          </cell>
        </row>
        <row r="319">
          <cell r="A319">
            <v>4</v>
          </cell>
          <cell r="B319">
            <v>30</v>
          </cell>
          <cell r="G319">
            <v>322740.57</v>
          </cell>
        </row>
        <row r="320">
          <cell r="A320">
            <v>4</v>
          </cell>
          <cell r="B320">
            <v>40</v>
          </cell>
          <cell r="G320">
            <v>366388.22</v>
          </cell>
        </row>
        <row r="321">
          <cell r="A321">
            <v>4</v>
          </cell>
          <cell r="B321">
            <v>50</v>
          </cell>
          <cell r="G321">
            <v>383534.95</v>
          </cell>
        </row>
        <row r="322">
          <cell r="A322">
            <v>4</v>
          </cell>
          <cell r="B322">
            <v>60</v>
          </cell>
          <cell r="G322">
            <v>280671.84000000003</v>
          </cell>
        </row>
        <row r="323">
          <cell r="A323">
            <v>4</v>
          </cell>
          <cell r="B323">
            <v>70</v>
          </cell>
          <cell r="G323">
            <v>322725.84999999998</v>
          </cell>
        </row>
        <row r="324">
          <cell r="A324">
            <v>4</v>
          </cell>
          <cell r="B324">
            <v>212</v>
          </cell>
          <cell r="G324">
            <v>23.01</v>
          </cell>
        </row>
        <row r="325">
          <cell r="A325">
            <v>4</v>
          </cell>
          <cell r="B325">
            <v>303</v>
          </cell>
          <cell r="G325">
            <v>23.92</v>
          </cell>
        </row>
        <row r="326">
          <cell r="A326">
            <v>5</v>
          </cell>
          <cell r="B326">
            <v>20</v>
          </cell>
          <cell r="G326">
            <v>478498.21</v>
          </cell>
        </row>
        <row r="327">
          <cell r="A327">
            <v>5</v>
          </cell>
          <cell r="B327">
            <v>30</v>
          </cell>
          <cell r="G327">
            <v>323648.68</v>
          </cell>
        </row>
        <row r="328">
          <cell r="A328">
            <v>5</v>
          </cell>
          <cell r="B328">
            <v>40</v>
          </cell>
          <cell r="G328">
            <v>252841.81</v>
          </cell>
        </row>
        <row r="329">
          <cell r="A329">
            <v>5</v>
          </cell>
          <cell r="B329">
            <v>50</v>
          </cell>
          <cell r="G329">
            <v>383140.52</v>
          </cell>
        </row>
        <row r="330">
          <cell r="A330">
            <v>5</v>
          </cell>
          <cell r="B330">
            <v>60</v>
          </cell>
          <cell r="G330">
            <v>280022.95</v>
          </cell>
        </row>
        <row r="331">
          <cell r="A331">
            <v>5</v>
          </cell>
          <cell r="B331">
            <v>70</v>
          </cell>
          <cell r="G331">
            <v>322328.09999999998</v>
          </cell>
        </row>
        <row r="332">
          <cell r="A332">
            <v>5</v>
          </cell>
          <cell r="B332">
            <v>212</v>
          </cell>
          <cell r="G332">
            <v>23.01</v>
          </cell>
        </row>
        <row r="333">
          <cell r="A333">
            <v>5</v>
          </cell>
          <cell r="B333">
            <v>303</v>
          </cell>
          <cell r="G333">
            <v>23.92</v>
          </cell>
        </row>
        <row r="334">
          <cell r="A334">
            <v>1</v>
          </cell>
          <cell r="B334">
            <v>221</v>
          </cell>
          <cell r="G334">
            <v>66.95</v>
          </cell>
        </row>
        <row r="335">
          <cell r="A335">
            <v>2</v>
          </cell>
          <cell r="B335">
            <v>221</v>
          </cell>
          <cell r="G335">
            <v>66.95</v>
          </cell>
        </row>
        <row r="336">
          <cell r="A336">
            <v>3</v>
          </cell>
          <cell r="B336">
            <v>221</v>
          </cell>
          <cell r="G336">
            <v>66.95</v>
          </cell>
        </row>
        <row r="337">
          <cell r="A337">
            <v>4</v>
          </cell>
          <cell r="B337">
            <v>221</v>
          </cell>
          <cell r="G337">
            <v>66.95</v>
          </cell>
        </row>
        <row r="338">
          <cell r="A338">
            <v>5</v>
          </cell>
          <cell r="B338">
            <v>221</v>
          </cell>
          <cell r="G338">
            <v>66.95</v>
          </cell>
        </row>
        <row r="339">
          <cell r="A339">
            <v>1</v>
          </cell>
          <cell r="B339">
            <v>40</v>
          </cell>
          <cell r="G339">
            <v>3.59</v>
          </cell>
        </row>
        <row r="340">
          <cell r="A340">
            <v>2</v>
          </cell>
          <cell r="B340">
            <v>40</v>
          </cell>
          <cell r="G340">
            <v>3.59</v>
          </cell>
        </row>
        <row r="341">
          <cell r="A341">
            <v>3</v>
          </cell>
          <cell r="B341">
            <v>40</v>
          </cell>
          <cell r="G341">
            <v>3.59</v>
          </cell>
        </row>
        <row r="342">
          <cell r="A342">
            <v>4</v>
          </cell>
          <cell r="B342">
            <v>40</v>
          </cell>
          <cell r="G342">
            <v>3.59</v>
          </cell>
        </row>
        <row r="343">
          <cell r="A343">
            <v>5</v>
          </cell>
          <cell r="B343">
            <v>40</v>
          </cell>
          <cell r="G343">
            <v>3.59</v>
          </cell>
        </row>
        <row r="344">
          <cell r="A344">
            <v>1</v>
          </cell>
          <cell r="B344">
            <v>10</v>
          </cell>
          <cell r="G344">
            <v>163477.16</v>
          </cell>
        </row>
        <row r="345">
          <cell r="A345">
            <v>1</v>
          </cell>
          <cell r="B345">
            <v>10</v>
          </cell>
          <cell r="G345">
            <v>57147.56</v>
          </cell>
        </row>
        <row r="346">
          <cell r="A346">
            <v>1</v>
          </cell>
          <cell r="B346">
            <v>20</v>
          </cell>
          <cell r="G346">
            <v>191.52</v>
          </cell>
        </row>
        <row r="347">
          <cell r="A347">
            <v>1</v>
          </cell>
          <cell r="B347">
            <v>20</v>
          </cell>
          <cell r="G347">
            <v>104747.45</v>
          </cell>
        </row>
        <row r="348">
          <cell r="A348">
            <v>1</v>
          </cell>
          <cell r="B348">
            <v>30</v>
          </cell>
          <cell r="G348">
            <v>2078.36</v>
          </cell>
        </row>
        <row r="349">
          <cell r="A349">
            <v>1</v>
          </cell>
          <cell r="B349">
            <v>30</v>
          </cell>
          <cell r="G349">
            <v>9103.9</v>
          </cell>
        </row>
        <row r="350">
          <cell r="A350">
            <v>1</v>
          </cell>
          <cell r="B350">
            <v>40</v>
          </cell>
          <cell r="G350">
            <v>958.32</v>
          </cell>
        </row>
        <row r="351">
          <cell r="A351">
            <v>1</v>
          </cell>
          <cell r="B351">
            <v>40</v>
          </cell>
          <cell r="G351">
            <v>5679.37</v>
          </cell>
        </row>
        <row r="352">
          <cell r="A352">
            <v>1</v>
          </cell>
          <cell r="B352">
            <v>50</v>
          </cell>
          <cell r="G352">
            <v>32444.46</v>
          </cell>
        </row>
        <row r="353">
          <cell r="A353">
            <v>1</v>
          </cell>
          <cell r="B353">
            <v>60</v>
          </cell>
          <cell r="G353">
            <v>66.81</v>
          </cell>
        </row>
        <row r="354">
          <cell r="A354">
            <v>1</v>
          </cell>
          <cell r="B354">
            <v>60</v>
          </cell>
          <cell r="G354">
            <v>3637.48</v>
          </cell>
        </row>
        <row r="355">
          <cell r="A355">
            <v>1</v>
          </cell>
          <cell r="B355">
            <v>70</v>
          </cell>
          <cell r="G355">
            <v>45444.81</v>
          </cell>
        </row>
        <row r="356">
          <cell r="A356">
            <v>1</v>
          </cell>
          <cell r="B356">
            <v>212</v>
          </cell>
          <cell r="G356">
            <v>9199.1</v>
          </cell>
        </row>
        <row r="357">
          <cell r="A357">
            <v>2</v>
          </cell>
          <cell r="B357">
            <v>10</v>
          </cell>
          <cell r="G357">
            <v>163477.16</v>
          </cell>
        </row>
        <row r="358">
          <cell r="A358">
            <v>2</v>
          </cell>
          <cell r="B358">
            <v>10</v>
          </cell>
          <cell r="G358">
            <v>57514.7</v>
          </cell>
        </row>
        <row r="359">
          <cell r="A359">
            <v>2</v>
          </cell>
          <cell r="B359">
            <v>20</v>
          </cell>
          <cell r="G359">
            <v>191.52</v>
          </cell>
        </row>
        <row r="360">
          <cell r="A360">
            <v>2</v>
          </cell>
          <cell r="B360">
            <v>20</v>
          </cell>
          <cell r="G360">
            <v>104779.2</v>
          </cell>
        </row>
        <row r="361">
          <cell r="A361">
            <v>2</v>
          </cell>
          <cell r="B361">
            <v>30</v>
          </cell>
          <cell r="G361">
            <v>2078.36</v>
          </cell>
        </row>
        <row r="362">
          <cell r="A362">
            <v>2</v>
          </cell>
          <cell r="B362">
            <v>30</v>
          </cell>
          <cell r="G362">
            <v>9102.4500000000007</v>
          </cell>
        </row>
        <row r="363">
          <cell r="A363">
            <v>2</v>
          </cell>
          <cell r="B363">
            <v>40</v>
          </cell>
          <cell r="G363">
            <v>958.32</v>
          </cell>
        </row>
        <row r="364">
          <cell r="A364">
            <v>2</v>
          </cell>
          <cell r="B364">
            <v>40</v>
          </cell>
          <cell r="G364">
            <v>5679.37</v>
          </cell>
        </row>
        <row r="365">
          <cell r="A365">
            <v>2</v>
          </cell>
          <cell r="B365">
            <v>50</v>
          </cell>
          <cell r="G365">
            <v>20277.27</v>
          </cell>
        </row>
        <row r="366">
          <cell r="A366">
            <v>2</v>
          </cell>
          <cell r="B366">
            <v>60</v>
          </cell>
          <cell r="G366">
            <v>22.2</v>
          </cell>
        </row>
        <row r="367">
          <cell r="A367">
            <v>2</v>
          </cell>
          <cell r="B367">
            <v>60</v>
          </cell>
          <cell r="G367">
            <v>3690.99</v>
          </cell>
        </row>
        <row r="368">
          <cell r="A368">
            <v>2</v>
          </cell>
          <cell r="B368">
            <v>70</v>
          </cell>
          <cell r="G368">
            <v>45450.86</v>
          </cell>
        </row>
        <row r="369">
          <cell r="A369">
            <v>2</v>
          </cell>
          <cell r="B369">
            <v>212</v>
          </cell>
          <cell r="G369">
            <v>9199.11</v>
          </cell>
        </row>
        <row r="370">
          <cell r="A370">
            <v>3</v>
          </cell>
          <cell r="B370">
            <v>10</v>
          </cell>
          <cell r="G370">
            <v>163477.16</v>
          </cell>
        </row>
        <row r="371">
          <cell r="A371">
            <v>3</v>
          </cell>
          <cell r="B371">
            <v>10</v>
          </cell>
          <cell r="G371">
            <v>57514.7</v>
          </cell>
        </row>
        <row r="372">
          <cell r="A372">
            <v>3</v>
          </cell>
          <cell r="B372">
            <v>20</v>
          </cell>
          <cell r="G372">
            <v>191.52</v>
          </cell>
        </row>
        <row r="373">
          <cell r="A373">
            <v>3</v>
          </cell>
          <cell r="B373">
            <v>20</v>
          </cell>
          <cell r="G373">
            <v>104779.2</v>
          </cell>
        </row>
        <row r="374">
          <cell r="A374">
            <v>3</v>
          </cell>
          <cell r="B374">
            <v>30</v>
          </cell>
          <cell r="G374">
            <v>2078.36</v>
          </cell>
        </row>
        <row r="375">
          <cell r="A375">
            <v>3</v>
          </cell>
          <cell r="B375">
            <v>30</v>
          </cell>
          <cell r="G375">
            <v>9102.4500000000007</v>
          </cell>
        </row>
        <row r="376">
          <cell r="A376">
            <v>3</v>
          </cell>
          <cell r="B376">
            <v>40</v>
          </cell>
          <cell r="G376">
            <v>958.32</v>
          </cell>
        </row>
        <row r="377">
          <cell r="A377">
            <v>3</v>
          </cell>
          <cell r="B377">
            <v>40</v>
          </cell>
          <cell r="G377">
            <v>5679.37</v>
          </cell>
        </row>
        <row r="378">
          <cell r="A378">
            <v>3</v>
          </cell>
          <cell r="B378">
            <v>50</v>
          </cell>
          <cell r="G378">
            <v>19805.580000000002</v>
          </cell>
        </row>
        <row r="379">
          <cell r="A379">
            <v>3</v>
          </cell>
          <cell r="B379">
            <v>60</v>
          </cell>
          <cell r="G379">
            <v>47.18</v>
          </cell>
        </row>
        <row r="380">
          <cell r="A380">
            <v>3</v>
          </cell>
          <cell r="B380">
            <v>60</v>
          </cell>
          <cell r="G380">
            <v>3637.48</v>
          </cell>
        </row>
        <row r="381">
          <cell r="A381">
            <v>3</v>
          </cell>
          <cell r="B381">
            <v>70</v>
          </cell>
          <cell r="G381">
            <v>45450.86</v>
          </cell>
        </row>
        <row r="382">
          <cell r="A382">
            <v>3</v>
          </cell>
          <cell r="B382">
            <v>212</v>
          </cell>
          <cell r="G382">
            <v>10279.450000000001</v>
          </cell>
        </row>
        <row r="383">
          <cell r="A383">
            <v>4</v>
          </cell>
          <cell r="B383">
            <v>212</v>
          </cell>
          <cell r="G383">
            <v>9559.2199999999993</v>
          </cell>
        </row>
        <row r="384">
          <cell r="A384">
            <v>5</v>
          </cell>
          <cell r="B384">
            <v>212</v>
          </cell>
          <cell r="G384">
            <v>9559.23</v>
          </cell>
        </row>
        <row r="385">
          <cell r="A385">
            <v>1</v>
          </cell>
          <cell r="B385">
            <v>20</v>
          </cell>
          <cell r="G385">
            <v>-4732.8599999999997</v>
          </cell>
        </row>
        <row r="386">
          <cell r="A386">
            <v>1</v>
          </cell>
          <cell r="B386">
            <v>50</v>
          </cell>
          <cell r="G386">
            <v>47207.23</v>
          </cell>
        </row>
        <row r="387">
          <cell r="A387">
            <v>1</v>
          </cell>
          <cell r="B387">
            <v>60</v>
          </cell>
          <cell r="G387">
            <v>31438.55</v>
          </cell>
        </row>
        <row r="388">
          <cell r="A388">
            <v>1</v>
          </cell>
          <cell r="B388">
            <v>80</v>
          </cell>
          <cell r="G388">
            <v>62127.74</v>
          </cell>
        </row>
        <row r="389">
          <cell r="A389">
            <v>1</v>
          </cell>
          <cell r="B389">
            <v>80</v>
          </cell>
          <cell r="G389">
            <v>532736.51</v>
          </cell>
        </row>
        <row r="390">
          <cell r="A390">
            <v>1</v>
          </cell>
          <cell r="B390">
            <v>80</v>
          </cell>
          <cell r="G390">
            <v>52991.02</v>
          </cell>
        </row>
        <row r="391">
          <cell r="A391">
            <v>1</v>
          </cell>
          <cell r="B391">
            <v>180</v>
          </cell>
          <cell r="G391">
            <v>152768.95000000001</v>
          </cell>
        </row>
        <row r="392">
          <cell r="A392">
            <v>1</v>
          </cell>
          <cell r="B392">
            <v>180</v>
          </cell>
          <cell r="G392">
            <v>-68641.850000000006</v>
          </cell>
        </row>
        <row r="393">
          <cell r="A393">
            <v>2</v>
          </cell>
          <cell r="B393">
            <v>20</v>
          </cell>
          <cell r="G393">
            <v>-4732.8599999999997</v>
          </cell>
        </row>
        <row r="394">
          <cell r="A394">
            <v>2</v>
          </cell>
          <cell r="B394">
            <v>50</v>
          </cell>
          <cell r="G394">
            <v>47207.23</v>
          </cell>
        </row>
        <row r="395">
          <cell r="A395">
            <v>2</v>
          </cell>
          <cell r="B395">
            <v>60</v>
          </cell>
          <cell r="G395">
            <v>31438.55</v>
          </cell>
        </row>
        <row r="396">
          <cell r="A396">
            <v>2</v>
          </cell>
          <cell r="B396">
            <v>80</v>
          </cell>
          <cell r="G396">
            <v>62127.73</v>
          </cell>
        </row>
        <row r="397">
          <cell r="A397">
            <v>2</v>
          </cell>
          <cell r="B397">
            <v>80</v>
          </cell>
          <cell r="G397">
            <v>532900.66</v>
          </cell>
        </row>
        <row r="398">
          <cell r="A398">
            <v>2</v>
          </cell>
          <cell r="B398">
            <v>80</v>
          </cell>
          <cell r="G398">
            <v>322036.27</v>
          </cell>
        </row>
        <row r="399">
          <cell r="A399">
            <v>2</v>
          </cell>
          <cell r="B399">
            <v>180</v>
          </cell>
          <cell r="G399">
            <v>131914.04999999999</v>
          </cell>
        </row>
        <row r="400">
          <cell r="A400">
            <v>2</v>
          </cell>
          <cell r="B400">
            <v>180</v>
          </cell>
          <cell r="G400">
            <v>-68641.850000000006</v>
          </cell>
        </row>
        <row r="401">
          <cell r="A401">
            <v>3</v>
          </cell>
          <cell r="B401">
            <v>20</v>
          </cell>
          <cell r="G401">
            <v>-4732.8599999999997</v>
          </cell>
        </row>
        <row r="402">
          <cell r="A402">
            <v>3</v>
          </cell>
          <cell r="B402">
            <v>50</v>
          </cell>
          <cell r="G402">
            <v>47207.23</v>
          </cell>
        </row>
        <row r="403">
          <cell r="A403">
            <v>3</v>
          </cell>
          <cell r="B403">
            <v>60</v>
          </cell>
          <cell r="G403">
            <v>31438.55</v>
          </cell>
        </row>
        <row r="404">
          <cell r="A404">
            <v>3</v>
          </cell>
          <cell r="B404">
            <v>80</v>
          </cell>
          <cell r="G404">
            <v>-124255.47</v>
          </cell>
        </row>
        <row r="405">
          <cell r="A405">
            <v>3</v>
          </cell>
          <cell r="B405">
            <v>80</v>
          </cell>
          <cell r="G405">
            <v>-1065637.17</v>
          </cell>
        </row>
        <row r="406">
          <cell r="A406">
            <v>3</v>
          </cell>
          <cell r="B406">
            <v>80</v>
          </cell>
          <cell r="G406">
            <v>-1132812.51</v>
          </cell>
        </row>
        <row r="407">
          <cell r="A407">
            <v>3</v>
          </cell>
          <cell r="B407">
            <v>80</v>
          </cell>
          <cell r="G407">
            <v>409563.2</v>
          </cell>
        </row>
        <row r="408">
          <cell r="A408">
            <v>3</v>
          </cell>
          <cell r="B408">
            <v>180</v>
          </cell>
          <cell r="G408">
            <v>-284683</v>
          </cell>
        </row>
        <row r="409">
          <cell r="A409">
            <v>3</v>
          </cell>
          <cell r="B409">
            <v>180</v>
          </cell>
          <cell r="G409">
            <v>-68641.850000000006</v>
          </cell>
        </row>
        <row r="410">
          <cell r="A410">
            <v>4</v>
          </cell>
          <cell r="B410">
            <v>20</v>
          </cell>
          <cell r="G410">
            <v>-4732.8599999999997</v>
          </cell>
        </row>
        <row r="411">
          <cell r="A411">
            <v>4</v>
          </cell>
          <cell r="B411">
            <v>50</v>
          </cell>
          <cell r="G411">
            <v>47207.23</v>
          </cell>
        </row>
        <row r="412">
          <cell r="A412">
            <v>4</v>
          </cell>
          <cell r="B412">
            <v>60</v>
          </cell>
          <cell r="G412">
            <v>31438.55</v>
          </cell>
        </row>
        <row r="413">
          <cell r="A413">
            <v>4</v>
          </cell>
          <cell r="B413">
            <v>80</v>
          </cell>
          <cell r="G413">
            <v>75520.83</v>
          </cell>
        </row>
        <row r="414">
          <cell r="A414">
            <v>4</v>
          </cell>
          <cell r="B414">
            <v>80</v>
          </cell>
          <cell r="G414">
            <v>515611.14</v>
          </cell>
        </row>
        <row r="415">
          <cell r="A415">
            <v>4</v>
          </cell>
          <cell r="B415">
            <v>180</v>
          </cell>
          <cell r="G415">
            <v>-453125</v>
          </cell>
        </row>
        <row r="416">
          <cell r="A416">
            <v>4</v>
          </cell>
          <cell r="B416">
            <v>180</v>
          </cell>
          <cell r="G416">
            <v>-68641.850000000006</v>
          </cell>
        </row>
        <row r="417">
          <cell r="A417">
            <v>5</v>
          </cell>
          <cell r="B417">
            <v>20</v>
          </cell>
          <cell r="G417">
            <v>-4732.8599999999997</v>
          </cell>
        </row>
        <row r="418">
          <cell r="A418">
            <v>5</v>
          </cell>
          <cell r="B418">
            <v>50</v>
          </cell>
          <cell r="G418">
            <v>47207.23</v>
          </cell>
        </row>
        <row r="419">
          <cell r="A419">
            <v>5</v>
          </cell>
          <cell r="B419">
            <v>60</v>
          </cell>
          <cell r="G419">
            <v>31438.55</v>
          </cell>
        </row>
        <row r="420">
          <cell r="A420">
            <v>5</v>
          </cell>
          <cell r="B420">
            <v>80</v>
          </cell>
          <cell r="G420">
            <v>620383.53</v>
          </cell>
        </row>
        <row r="421">
          <cell r="A421">
            <v>5</v>
          </cell>
          <cell r="B421">
            <v>80</v>
          </cell>
          <cell r="G421">
            <v>-264322.92</v>
          </cell>
        </row>
        <row r="422">
          <cell r="A422">
            <v>5</v>
          </cell>
          <cell r="B422">
            <v>80</v>
          </cell>
          <cell r="G422">
            <v>555066.78</v>
          </cell>
        </row>
        <row r="423">
          <cell r="A423">
            <v>5</v>
          </cell>
          <cell r="B423">
            <v>180</v>
          </cell>
          <cell r="G423">
            <v>-113281.25</v>
          </cell>
        </row>
        <row r="424">
          <cell r="A424">
            <v>5</v>
          </cell>
          <cell r="B424">
            <v>180</v>
          </cell>
          <cell r="G424">
            <v>-68641.850000000006</v>
          </cell>
        </row>
        <row r="425">
          <cell r="A425">
            <v>1</v>
          </cell>
          <cell r="B425">
            <v>212</v>
          </cell>
          <cell r="G425">
            <v>8394</v>
          </cell>
        </row>
        <row r="426">
          <cell r="A426">
            <v>1</v>
          </cell>
          <cell r="B426">
            <v>221</v>
          </cell>
          <cell r="G426">
            <v>7755</v>
          </cell>
        </row>
        <row r="427">
          <cell r="A427">
            <v>2</v>
          </cell>
          <cell r="B427">
            <v>212</v>
          </cell>
          <cell r="G427">
            <v>8394</v>
          </cell>
        </row>
        <row r="428">
          <cell r="A428">
            <v>2</v>
          </cell>
          <cell r="B428">
            <v>221</v>
          </cell>
          <cell r="G428">
            <v>7755</v>
          </cell>
        </row>
        <row r="429">
          <cell r="A429">
            <v>3</v>
          </cell>
          <cell r="B429">
            <v>212</v>
          </cell>
          <cell r="G429">
            <v>8394</v>
          </cell>
        </row>
        <row r="430">
          <cell r="A430">
            <v>3</v>
          </cell>
          <cell r="B430">
            <v>221</v>
          </cell>
          <cell r="G430">
            <v>7755</v>
          </cell>
        </row>
        <row r="431">
          <cell r="A431">
            <v>4</v>
          </cell>
          <cell r="B431">
            <v>212</v>
          </cell>
          <cell r="G431">
            <v>8394</v>
          </cell>
        </row>
        <row r="432">
          <cell r="A432">
            <v>4</v>
          </cell>
          <cell r="B432">
            <v>221</v>
          </cell>
          <cell r="G432">
            <v>7755</v>
          </cell>
        </row>
        <row r="433">
          <cell r="A433">
            <v>5</v>
          </cell>
          <cell r="B433">
            <v>212</v>
          </cell>
          <cell r="G433">
            <v>8394</v>
          </cell>
        </row>
        <row r="434">
          <cell r="A434">
            <v>5</v>
          </cell>
          <cell r="B434">
            <v>221</v>
          </cell>
          <cell r="G434">
            <v>7755</v>
          </cell>
        </row>
        <row r="435">
          <cell r="A435">
            <v>1</v>
          </cell>
          <cell r="B435">
            <v>80</v>
          </cell>
          <cell r="G435">
            <v>5724.59</v>
          </cell>
        </row>
        <row r="436">
          <cell r="A436">
            <v>1</v>
          </cell>
          <cell r="B436">
            <v>180</v>
          </cell>
          <cell r="G436">
            <v>13755.75</v>
          </cell>
        </row>
        <row r="437">
          <cell r="A437">
            <v>1</v>
          </cell>
          <cell r="B437">
            <v>212</v>
          </cell>
          <cell r="G437">
            <v>71983.679999999993</v>
          </cell>
        </row>
        <row r="438">
          <cell r="A438">
            <v>2</v>
          </cell>
          <cell r="B438">
            <v>80</v>
          </cell>
          <cell r="G438">
            <v>5724.59</v>
          </cell>
        </row>
        <row r="439">
          <cell r="A439">
            <v>2</v>
          </cell>
          <cell r="B439">
            <v>180</v>
          </cell>
          <cell r="G439">
            <v>13755.75</v>
          </cell>
        </row>
        <row r="440">
          <cell r="A440">
            <v>2</v>
          </cell>
          <cell r="B440">
            <v>212</v>
          </cell>
          <cell r="G440">
            <v>72969.84</v>
          </cell>
        </row>
        <row r="441">
          <cell r="A441">
            <v>3</v>
          </cell>
          <cell r="B441">
            <v>80</v>
          </cell>
          <cell r="G441">
            <v>5724.59</v>
          </cell>
        </row>
        <row r="442">
          <cell r="A442">
            <v>3</v>
          </cell>
          <cell r="B442">
            <v>180</v>
          </cell>
          <cell r="G442">
            <v>13755.75</v>
          </cell>
        </row>
        <row r="443">
          <cell r="A443">
            <v>3</v>
          </cell>
          <cell r="B443">
            <v>212</v>
          </cell>
          <cell r="G443">
            <v>73228.5</v>
          </cell>
        </row>
        <row r="444">
          <cell r="A444">
            <v>4</v>
          </cell>
          <cell r="B444">
            <v>80</v>
          </cell>
          <cell r="G444">
            <v>5724.59</v>
          </cell>
        </row>
        <row r="445">
          <cell r="A445">
            <v>4</v>
          </cell>
          <cell r="B445">
            <v>180</v>
          </cell>
          <cell r="G445">
            <v>13755.75</v>
          </cell>
        </row>
        <row r="446">
          <cell r="A446">
            <v>4</v>
          </cell>
          <cell r="B446">
            <v>212</v>
          </cell>
          <cell r="G446">
            <v>73246.240000000005</v>
          </cell>
        </row>
        <row r="447">
          <cell r="A447">
            <v>5</v>
          </cell>
          <cell r="B447">
            <v>80</v>
          </cell>
          <cell r="G447">
            <v>5724.59</v>
          </cell>
        </row>
        <row r="448">
          <cell r="A448">
            <v>5</v>
          </cell>
          <cell r="B448">
            <v>180</v>
          </cell>
          <cell r="G448">
            <v>13755.75</v>
          </cell>
        </row>
        <row r="449">
          <cell r="A449">
            <v>5</v>
          </cell>
          <cell r="B449">
            <v>212</v>
          </cell>
          <cell r="G449">
            <v>73247</v>
          </cell>
        </row>
        <row r="450">
          <cell r="A450">
            <v>1</v>
          </cell>
          <cell r="B450">
            <v>80</v>
          </cell>
          <cell r="G450">
            <v>1288.1500000000001</v>
          </cell>
        </row>
        <row r="451">
          <cell r="A451">
            <v>1</v>
          </cell>
          <cell r="B451">
            <v>180</v>
          </cell>
          <cell r="G451">
            <v>1133.5</v>
          </cell>
        </row>
        <row r="452">
          <cell r="A452">
            <v>2</v>
          </cell>
          <cell r="B452">
            <v>80</v>
          </cell>
          <cell r="G452">
            <v>1300.6500000000001</v>
          </cell>
        </row>
        <row r="453">
          <cell r="A453">
            <v>2</v>
          </cell>
          <cell r="B453">
            <v>180</v>
          </cell>
          <cell r="G453">
            <v>1133.5</v>
          </cell>
        </row>
        <row r="454">
          <cell r="A454">
            <v>2</v>
          </cell>
          <cell r="B454">
            <v>301</v>
          </cell>
          <cell r="G454">
            <v>81</v>
          </cell>
        </row>
        <row r="455">
          <cell r="A455">
            <v>3</v>
          </cell>
          <cell r="B455">
            <v>80</v>
          </cell>
          <cell r="G455">
            <v>1300.6500000000001</v>
          </cell>
        </row>
        <row r="456">
          <cell r="A456">
            <v>3</v>
          </cell>
          <cell r="B456">
            <v>180</v>
          </cell>
          <cell r="G456">
            <v>1133.9100000000001</v>
          </cell>
        </row>
        <row r="457">
          <cell r="A457">
            <v>3</v>
          </cell>
          <cell r="B457">
            <v>301</v>
          </cell>
          <cell r="G457">
            <v>81</v>
          </cell>
        </row>
        <row r="458">
          <cell r="A458">
            <v>4</v>
          </cell>
          <cell r="B458">
            <v>80</v>
          </cell>
          <cell r="G458">
            <v>1324.15</v>
          </cell>
        </row>
        <row r="459">
          <cell r="A459">
            <v>4</v>
          </cell>
          <cell r="B459">
            <v>180</v>
          </cell>
          <cell r="G459">
            <v>1133.9100000000001</v>
          </cell>
        </row>
        <row r="460">
          <cell r="A460">
            <v>4</v>
          </cell>
          <cell r="B460">
            <v>301</v>
          </cell>
          <cell r="G460">
            <v>81</v>
          </cell>
        </row>
        <row r="461">
          <cell r="A461">
            <v>5</v>
          </cell>
          <cell r="B461">
            <v>80</v>
          </cell>
          <cell r="G461">
            <v>1324.15</v>
          </cell>
        </row>
        <row r="462">
          <cell r="A462">
            <v>5</v>
          </cell>
          <cell r="B462">
            <v>180</v>
          </cell>
          <cell r="G462">
            <v>1133.9100000000001</v>
          </cell>
        </row>
        <row r="463">
          <cell r="A463">
            <v>5</v>
          </cell>
          <cell r="B463">
            <v>301</v>
          </cell>
          <cell r="G463">
            <v>81</v>
          </cell>
        </row>
        <row r="464">
          <cell r="A464">
            <v>1</v>
          </cell>
          <cell r="B464">
            <v>212</v>
          </cell>
          <cell r="G464">
            <v>16875</v>
          </cell>
        </row>
        <row r="465">
          <cell r="A465">
            <v>2</v>
          </cell>
          <cell r="B465">
            <v>212</v>
          </cell>
          <cell r="G465">
            <v>16875</v>
          </cell>
        </row>
        <row r="466">
          <cell r="A466">
            <v>3</v>
          </cell>
          <cell r="B466">
            <v>212</v>
          </cell>
          <cell r="G466">
            <v>16875</v>
          </cell>
        </row>
        <row r="467">
          <cell r="A467">
            <v>4</v>
          </cell>
          <cell r="B467">
            <v>212</v>
          </cell>
          <cell r="G467">
            <v>16875</v>
          </cell>
        </row>
        <row r="468">
          <cell r="A468">
            <v>5</v>
          </cell>
          <cell r="B468">
            <v>212</v>
          </cell>
          <cell r="G468">
            <v>452.83</v>
          </cell>
        </row>
        <row r="469">
          <cell r="A469">
            <v>1</v>
          </cell>
          <cell r="B469">
            <v>212</v>
          </cell>
          <cell r="G469">
            <v>48711.5</v>
          </cell>
        </row>
        <row r="470">
          <cell r="A470">
            <v>2</v>
          </cell>
          <cell r="B470">
            <v>212</v>
          </cell>
          <cell r="G470">
            <v>48711.5</v>
          </cell>
        </row>
        <row r="471">
          <cell r="A471">
            <v>3</v>
          </cell>
          <cell r="B471">
            <v>212</v>
          </cell>
          <cell r="G471">
            <v>48711.5</v>
          </cell>
        </row>
        <row r="472">
          <cell r="A472">
            <v>4</v>
          </cell>
          <cell r="B472">
            <v>212</v>
          </cell>
          <cell r="G472">
            <v>48711.5</v>
          </cell>
        </row>
        <row r="473">
          <cell r="A473">
            <v>5</v>
          </cell>
          <cell r="B473">
            <v>212</v>
          </cell>
          <cell r="G473">
            <v>48711.5</v>
          </cell>
        </row>
        <row r="474">
          <cell r="A474">
            <v>1</v>
          </cell>
          <cell r="B474">
            <v>221</v>
          </cell>
          <cell r="G474">
            <v>1578.13</v>
          </cell>
        </row>
        <row r="475">
          <cell r="A475">
            <v>2</v>
          </cell>
          <cell r="B475">
            <v>221</v>
          </cell>
          <cell r="G475">
            <v>1578.13</v>
          </cell>
        </row>
        <row r="476">
          <cell r="A476">
            <v>3</v>
          </cell>
          <cell r="B476">
            <v>221</v>
          </cell>
          <cell r="G476">
            <v>1578.13</v>
          </cell>
        </row>
        <row r="477">
          <cell r="A477">
            <v>4</v>
          </cell>
          <cell r="B477">
            <v>221</v>
          </cell>
          <cell r="G477">
            <v>1578.13</v>
          </cell>
        </row>
        <row r="478">
          <cell r="A478">
            <v>5</v>
          </cell>
          <cell r="B478">
            <v>221</v>
          </cell>
          <cell r="G478">
            <v>1578.13</v>
          </cell>
        </row>
        <row r="479">
          <cell r="A479">
            <v>2</v>
          </cell>
          <cell r="B479">
            <v>301</v>
          </cell>
          <cell r="G479">
            <v>166.68</v>
          </cell>
        </row>
        <row r="480">
          <cell r="A480">
            <v>3</v>
          </cell>
          <cell r="B480">
            <v>301</v>
          </cell>
          <cell r="G480">
            <v>166.68</v>
          </cell>
        </row>
        <row r="481">
          <cell r="A481">
            <v>1</v>
          </cell>
          <cell r="B481">
            <v>20</v>
          </cell>
          <cell r="G481">
            <v>14816.16</v>
          </cell>
        </row>
        <row r="482">
          <cell r="A482">
            <v>1</v>
          </cell>
          <cell r="B482">
            <v>30</v>
          </cell>
          <cell r="G482">
            <v>2010.59</v>
          </cell>
        </row>
        <row r="483">
          <cell r="A483">
            <v>1</v>
          </cell>
          <cell r="B483">
            <v>40</v>
          </cell>
          <cell r="G483">
            <v>3483.88</v>
          </cell>
        </row>
        <row r="484">
          <cell r="A484">
            <v>1</v>
          </cell>
          <cell r="B484">
            <v>50</v>
          </cell>
          <cell r="G484">
            <v>5110.24</v>
          </cell>
        </row>
        <row r="485">
          <cell r="A485">
            <v>1</v>
          </cell>
          <cell r="B485">
            <v>60</v>
          </cell>
          <cell r="G485">
            <v>3011.91</v>
          </cell>
        </row>
        <row r="486">
          <cell r="A486">
            <v>1</v>
          </cell>
          <cell r="B486">
            <v>70</v>
          </cell>
          <cell r="G486">
            <v>17527.84</v>
          </cell>
        </row>
        <row r="487">
          <cell r="A487">
            <v>2</v>
          </cell>
          <cell r="B487">
            <v>20</v>
          </cell>
          <cell r="G487">
            <v>14516.12</v>
          </cell>
        </row>
        <row r="488">
          <cell r="A488">
            <v>2</v>
          </cell>
          <cell r="B488">
            <v>30</v>
          </cell>
          <cell r="G488">
            <v>1357.44</v>
          </cell>
        </row>
        <row r="489">
          <cell r="A489">
            <v>2</v>
          </cell>
          <cell r="B489">
            <v>40</v>
          </cell>
          <cell r="G489">
            <v>3320.32</v>
          </cell>
        </row>
        <row r="490">
          <cell r="A490">
            <v>2</v>
          </cell>
          <cell r="B490">
            <v>50</v>
          </cell>
          <cell r="G490">
            <v>3625.29</v>
          </cell>
        </row>
        <row r="491">
          <cell r="A491">
            <v>2</v>
          </cell>
          <cell r="B491">
            <v>60</v>
          </cell>
          <cell r="G491">
            <v>2799.73</v>
          </cell>
        </row>
        <row r="492">
          <cell r="A492">
            <v>2</v>
          </cell>
          <cell r="B492">
            <v>70</v>
          </cell>
          <cell r="G492">
            <v>16695.68</v>
          </cell>
        </row>
        <row r="493">
          <cell r="A493">
            <v>3</v>
          </cell>
          <cell r="B493">
            <v>20</v>
          </cell>
          <cell r="G493">
            <v>14525.78</v>
          </cell>
        </row>
        <row r="494">
          <cell r="A494">
            <v>3</v>
          </cell>
          <cell r="B494">
            <v>30</v>
          </cell>
          <cell r="G494">
            <v>1321.61</v>
          </cell>
        </row>
        <row r="495">
          <cell r="A495">
            <v>3</v>
          </cell>
          <cell r="B495">
            <v>40</v>
          </cell>
          <cell r="G495">
            <v>6219.84</v>
          </cell>
        </row>
        <row r="496">
          <cell r="A496">
            <v>3</v>
          </cell>
          <cell r="B496">
            <v>50</v>
          </cell>
          <cell r="G496">
            <v>3589.86</v>
          </cell>
        </row>
        <row r="497">
          <cell r="A497">
            <v>3</v>
          </cell>
          <cell r="B497">
            <v>60</v>
          </cell>
          <cell r="G497">
            <v>2555.9499999999998</v>
          </cell>
        </row>
        <row r="498">
          <cell r="A498">
            <v>3</v>
          </cell>
          <cell r="B498">
            <v>70</v>
          </cell>
          <cell r="G498">
            <v>14940.81</v>
          </cell>
        </row>
        <row r="499">
          <cell r="A499">
            <v>4</v>
          </cell>
          <cell r="B499">
            <v>40</v>
          </cell>
          <cell r="G499">
            <v>2533.4499999999998</v>
          </cell>
        </row>
        <row r="500">
          <cell r="A500">
            <v>4</v>
          </cell>
          <cell r="B500">
            <v>50</v>
          </cell>
          <cell r="G500">
            <v>4574.57</v>
          </cell>
        </row>
        <row r="501">
          <cell r="A501">
            <v>4</v>
          </cell>
          <cell r="B501">
            <v>60</v>
          </cell>
          <cell r="G501">
            <v>2130.5</v>
          </cell>
        </row>
        <row r="502">
          <cell r="A502">
            <v>4</v>
          </cell>
          <cell r="B502">
            <v>70</v>
          </cell>
          <cell r="G502">
            <v>16335.72</v>
          </cell>
        </row>
        <row r="503">
          <cell r="A503">
            <v>5</v>
          </cell>
          <cell r="B503">
            <v>40</v>
          </cell>
          <cell r="G503">
            <v>3077.08</v>
          </cell>
        </row>
        <row r="504">
          <cell r="A504">
            <v>5</v>
          </cell>
          <cell r="B504">
            <v>50</v>
          </cell>
          <cell r="G504">
            <v>4719.8900000000003</v>
          </cell>
        </row>
        <row r="505">
          <cell r="A505">
            <v>5</v>
          </cell>
          <cell r="B505">
            <v>60</v>
          </cell>
          <cell r="G505">
            <v>2121.13</v>
          </cell>
        </row>
        <row r="506">
          <cell r="A506">
            <v>5</v>
          </cell>
          <cell r="B506">
            <v>70</v>
          </cell>
          <cell r="G506">
            <v>16656.060000000001</v>
          </cell>
        </row>
        <row r="507">
          <cell r="A507">
            <v>1</v>
          </cell>
          <cell r="B507">
            <v>20</v>
          </cell>
          <cell r="G507">
            <v>-8343.3799999999992</v>
          </cell>
        </row>
        <row r="508">
          <cell r="A508">
            <v>1</v>
          </cell>
          <cell r="B508">
            <v>30</v>
          </cell>
          <cell r="G508">
            <v>-1736.68</v>
          </cell>
        </row>
        <row r="509">
          <cell r="A509">
            <v>1</v>
          </cell>
          <cell r="B509">
            <v>40</v>
          </cell>
          <cell r="G509">
            <v>-3483.88</v>
          </cell>
        </row>
        <row r="510">
          <cell r="A510">
            <v>1</v>
          </cell>
          <cell r="B510">
            <v>50</v>
          </cell>
          <cell r="G510">
            <v>-5110.24</v>
          </cell>
        </row>
        <row r="511">
          <cell r="A511">
            <v>1</v>
          </cell>
          <cell r="B511">
            <v>60</v>
          </cell>
          <cell r="G511">
            <v>-2955.12</v>
          </cell>
        </row>
        <row r="512">
          <cell r="A512">
            <v>1</v>
          </cell>
          <cell r="B512">
            <v>70</v>
          </cell>
          <cell r="G512">
            <v>-17527.84</v>
          </cell>
        </row>
        <row r="513">
          <cell r="A513">
            <v>2</v>
          </cell>
          <cell r="B513">
            <v>20</v>
          </cell>
          <cell r="G513">
            <v>-7973</v>
          </cell>
        </row>
        <row r="514">
          <cell r="A514">
            <v>2</v>
          </cell>
          <cell r="B514">
            <v>30</v>
          </cell>
          <cell r="G514">
            <v>-1054.8800000000001</v>
          </cell>
        </row>
        <row r="515">
          <cell r="A515">
            <v>2</v>
          </cell>
          <cell r="B515">
            <v>40</v>
          </cell>
          <cell r="G515">
            <v>-3320.32</v>
          </cell>
        </row>
        <row r="516">
          <cell r="A516">
            <v>2</v>
          </cell>
          <cell r="B516">
            <v>50</v>
          </cell>
          <cell r="G516">
            <v>-3625.29</v>
          </cell>
        </row>
        <row r="517">
          <cell r="A517">
            <v>2</v>
          </cell>
          <cell r="B517">
            <v>60</v>
          </cell>
          <cell r="G517">
            <v>-2706.7</v>
          </cell>
        </row>
        <row r="518">
          <cell r="A518">
            <v>2</v>
          </cell>
          <cell r="B518">
            <v>70</v>
          </cell>
          <cell r="G518">
            <v>-16695.68</v>
          </cell>
        </row>
        <row r="519">
          <cell r="A519">
            <v>3</v>
          </cell>
          <cell r="B519">
            <v>20</v>
          </cell>
          <cell r="G519">
            <v>-7997.94</v>
          </cell>
        </row>
        <row r="520">
          <cell r="A520">
            <v>3</v>
          </cell>
          <cell r="B520">
            <v>30</v>
          </cell>
          <cell r="G520">
            <v>-984.95</v>
          </cell>
        </row>
        <row r="521">
          <cell r="A521">
            <v>3</v>
          </cell>
          <cell r="B521">
            <v>40</v>
          </cell>
          <cell r="G521">
            <v>-6219.84</v>
          </cell>
        </row>
        <row r="522">
          <cell r="A522">
            <v>3</v>
          </cell>
          <cell r="B522">
            <v>50</v>
          </cell>
          <cell r="G522">
            <v>-3589.86</v>
          </cell>
        </row>
        <row r="523">
          <cell r="A523">
            <v>3</v>
          </cell>
          <cell r="B523">
            <v>60</v>
          </cell>
          <cell r="G523">
            <v>-2458.59</v>
          </cell>
        </row>
        <row r="524">
          <cell r="A524">
            <v>3</v>
          </cell>
          <cell r="B524">
            <v>70</v>
          </cell>
          <cell r="G524">
            <v>-14940.81</v>
          </cell>
        </row>
        <row r="525">
          <cell r="A525">
            <v>4</v>
          </cell>
          <cell r="B525">
            <v>40</v>
          </cell>
          <cell r="G525">
            <v>-2533.4499999999998</v>
          </cell>
        </row>
        <row r="526">
          <cell r="A526">
            <v>4</v>
          </cell>
          <cell r="B526">
            <v>50</v>
          </cell>
          <cell r="G526">
            <v>-4574.57</v>
          </cell>
        </row>
        <row r="527">
          <cell r="A527">
            <v>4</v>
          </cell>
          <cell r="B527">
            <v>60</v>
          </cell>
          <cell r="G527">
            <v>-1858.79</v>
          </cell>
        </row>
        <row r="528">
          <cell r="A528">
            <v>4</v>
          </cell>
          <cell r="B528">
            <v>70</v>
          </cell>
          <cell r="G528">
            <v>-16335.72</v>
          </cell>
        </row>
        <row r="529">
          <cell r="A529">
            <v>5</v>
          </cell>
          <cell r="B529">
            <v>40</v>
          </cell>
          <cell r="G529">
            <v>-3077.08</v>
          </cell>
        </row>
        <row r="530">
          <cell r="A530">
            <v>5</v>
          </cell>
          <cell r="B530">
            <v>50</v>
          </cell>
          <cell r="G530">
            <v>-4719.8900000000003</v>
          </cell>
        </row>
        <row r="531">
          <cell r="A531">
            <v>5</v>
          </cell>
          <cell r="B531">
            <v>60</v>
          </cell>
          <cell r="G531">
            <v>-1852.86</v>
          </cell>
        </row>
        <row r="532">
          <cell r="A532">
            <v>5</v>
          </cell>
          <cell r="B532">
            <v>70</v>
          </cell>
          <cell r="G532">
            <v>-16656.060000000001</v>
          </cell>
        </row>
        <row r="533">
          <cell r="A533">
            <v>1</v>
          </cell>
          <cell r="B533">
            <v>20</v>
          </cell>
          <cell r="G533">
            <v>20297.93</v>
          </cell>
        </row>
        <row r="534">
          <cell r="A534">
            <v>1</v>
          </cell>
          <cell r="B534">
            <v>30</v>
          </cell>
          <cell r="G534">
            <v>4144.99</v>
          </cell>
        </row>
        <row r="535">
          <cell r="A535">
            <v>1</v>
          </cell>
          <cell r="B535">
            <v>40</v>
          </cell>
          <cell r="G535">
            <v>2080.63</v>
          </cell>
        </row>
        <row r="536">
          <cell r="A536">
            <v>1</v>
          </cell>
          <cell r="B536">
            <v>50</v>
          </cell>
          <cell r="G536">
            <v>16579.77</v>
          </cell>
        </row>
        <row r="537">
          <cell r="A537">
            <v>1</v>
          </cell>
          <cell r="B537">
            <v>60</v>
          </cell>
          <cell r="G537">
            <v>7705.52</v>
          </cell>
        </row>
        <row r="538">
          <cell r="A538">
            <v>1</v>
          </cell>
          <cell r="B538">
            <v>70</v>
          </cell>
          <cell r="G538">
            <v>7805.63</v>
          </cell>
        </row>
        <row r="539">
          <cell r="A539">
            <v>2</v>
          </cell>
          <cell r="B539">
            <v>20</v>
          </cell>
          <cell r="G539">
            <v>20518.09</v>
          </cell>
        </row>
        <row r="540">
          <cell r="A540">
            <v>2</v>
          </cell>
          <cell r="B540">
            <v>30</v>
          </cell>
          <cell r="G540">
            <v>4126.1000000000004</v>
          </cell>
        </row>
        <row r="541">
          <cell r="A541">
            <v>2</v>
          </cell>
          <cell r="B541">
            <v>40</v>
          </cell>
          <cell r="G541">
            <v>2075.4</v>
          </cell>
        </row>
        <row r="542">
          <cell r="A542">
            <v>2</v>
          </cell>
          <cell r="B542">
            <v>50</v>
          </cell>
          <cell r="G542">
            <v>16701.580000000002</v>
          </cell>
        </row>
        <row r="543">
          <cell r="A543">
            <v>2</v>
          </cell>
          <cell r="B543">
            <v>60</v>
          </cell>
          <cell r="G543">
            <v>7828.88</v>
          </cell>
        </row>
        <row r="544">
          <cell r="A544">
            <v>2</v>
          </cell>
          <cell r="B544">
            <v>70</v>
          </cell>
          <cell r="G544">
            <v>7512.24</v>
          </cell>
        </row>
        <row r="545">
          <cell r="A545">
            <v>3</v>
          </cell>
          <cell r="B545">
            <v>20</v>
          </cell>
          <cell r="G545">
            <v>20518.09</v>
          </cell>
        </row>
        <row r="546">
          <cell r="A546">
            <v>3</v>
          </cell>
          <cell r="B546">
            <v>30</v>
          </cell>
          <cell r="G546">
            <v>4559.26</v>
          </cell>
        </row>
        <row r="547">
          <cell r="A547">
            <v>3</v>
          </cell>
          <cell r="B547">
            <v>40</v>
          </cell>
          <cell r="G547">
            <v>2325.15</v>
          </cell>
        </row>
        <row r="548">
          <cell r="A548">
            <v>3</v>
          </cell>
          <cell r="B548">
            <v>50</v>
          </cell>
          <cell r="G548">
            <v>16700.150000000001</v>
          </cell>
        </row>
        <row r="549">
          <cell r="A549">
            <v>3</v>
          </cell>
          <cell r="B549">
            <v>60</v>
          </cell>
          <cell r="G549">
            <v>7828.88</v>
          </cell>
        </row>
        <row r="550">
          <cell r="A550">
            <v>3</v>
          </cell>
          <cell r="B550">
            <v>70</v>
          </cell>
          <cell r="G550">
            <v>7461.7</v>
          </cell>
        </row>
        <row r="551">
          <cell r="A551">
            <v>4</v>
          </cell>
          <cell r="B551">
            <v>20</v>
          </cell>
          <cell r="G551">
            <v>25421.86</v>
          </cell>
        </row>
        <row r="552">
          <cell r="A552">
            <v>4</v>
          </cell>
          <cell r="B552">
            <v>30</v>
          </cell>
          <cell r="G552">
            <v>5552.59</v>
          </cell>
        </row>
        <row r="553">
          <cell r="A553">
            <v>4</v>
          </cell>
          <cell r="B553">
            <v>40</v>
          </cell>
          <cell r="G553">
            <v>1542.93</v>
          </cell>
        </row>
        <row r="554">
          <cell r="A554">
            <v>4</v>
          </cell>
          <cell r="B554">
            <v>50</v>
          </cell>
          <cell r="G554">
            <v>26173.3</v>
          </cell>
        </row>
        <row r="555">
          <cell r="A555">
            <v>4</v>
          </cell>
          <cell r="B555">
            <v>60</v>
          </cell>
          <cell r="G555">
            <v>12142</v>
          </cell>
        </row>
        <row r="556">
          <cell r="A556">
            <v>4</v>
          </cell>
          <cell r="B556">
            <v>70</v>
          </cell>
          <cell r="G556">
            <v>8779.93</v>
          </cell>
        </row>
        <row r="557">
          <cell r="A557">
            <v>5</v>
          </cell>
          <cell r="B557">
            <v>20</v>
          </cell>
          <cell r="G557">
            <v>25421.86</v>
          </cell>
        </row>
        <row r="558">
          <cell r="A558">
            <v>5</v>
          </cell>
          <cell r="B558">
            <v>30</v>
          </cell>
          <cell r="G558">
            <v>5552.59</v>
          </cell>
        </row>
        <row r="559">
          <cell r="A559">
            <v>5</v>
          </cell>
          <cell r="B559">
            <v>40</v>
          </cell>
          <cell r="G559">
            <v>1542.93</v>
          </cell>
        </row>
        <row r="560">
          <cell r="A560">
            <v>5</v>
          </cell>
          <cell r="B560">
            <v>50</v>
          </cell>
          <cell r="G560">
            <v>26156.7</v>
          </cell>
        </row>
        <row r="561">
          <cell r="A561">
            <v>5</v>
          </cell>
          <cell r="B561">
            <v>60</v>
          </cell>
          <cell r="G561">
            <v>12142</v>
          </cell>
        </row>
        <row r="562">
          <cell r="A562">
            <v>5</v>
          </cell>
          <cell r="B562">
            <v>70</v>
          </cell>
          <cell r="G562">
            <v>8779.93</v>
          </cell>
        </row>
        <row r="563">
          <cell r="A563">
            <v>1</v>
          </cell>
          <cell r="B563">
            <v>20</v>
          </cell>
          <cell r="G563">
            <v>-20297.93</v>
          </cell>
        </row>
        <row r="564">
          <cell r="A564">
            <v>1</v>
          </cell>
          <cell r="B564">
            <v>30</v>
          </cell>
          <cell r="G564">
            <v>-4092.86</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graph"/>
      <sheetName val="Sheet1"/>
    </sheetNames>
    <sheetDataSet>
      <sheetData sheetId="0"/>
      <sheetData sheetId="1"/>
      <sheetData sheetId="2">
        <row r="2">
          <cell r="A2">
            <v>3</v>
          </cell>
          <cell r="B2">
            <v>80</v>
          </cell>
          <cell r="G2">
            <v>1784921.04</v>
          </cell>
        </row>
        <row r="3">
          <cell r="A3">
            <v>3</v>
          </cell>
          <cell r="B3">
            <v>180</v>
          </cell>
          <cell r="G3">
            <v>416597.05</v>
          </cell>
        </row>
        <row r="4">
          <cell r="A4">
            <v>4</v>
          </cell>
          <cell r="B4">
            <v>80</v>
          </cell>
          <cell r="G4">
            <v>244284.62</v>
          </cell>
        </row>
        <row r="5">
          <cell r="A5">
            <v>4</v>
          </cell>
          <cell r="B5">
            <v>180</v>
          </cell>
          <cell r="G5">
            <v>110148.99</v>
          </cell>
        </row>
        <row r="6">
          <cell r="A6">
            <v>5</v>
          </cell>
          <cell r="B6">
            <v>80</v>
          </cell>
          <cell r="G6">
            <v>244284.64</v>
          </cell>
        </row>
        <row r="7">
          <cell r="A7">
            <v>5</v>
          </cell>
          <cell r="B7">
            <v>180</v>
          </cell>
          <cell r="G7">
            <v>110148.99</v>
          </cell>
        </row>
        <row r="8">
          <cell r="A8">
            <v>1</v>
          </cell>
          <cell r="B8">
            <v>20</v>
          </cell>
        </row>
        <row r="9">
          <cell r="A9">
            <v>1</v>
          </cell>
          <cell r="B9">
            <v>30</v>
          </cell>
        </row>
        <row r="10">
          <cell r="A10">
            <v>1</v>
          </cell>
          <cell r="B10">
            <v>40</v>
          </cell>
        </row>
        <row r="11">
          <cell r="A11">
            <v>1</v>
          </cell>
          <cell r="B11">
            <v>50</v>
          </cell>
        </row>
        <row r="12">
          <cell r="A12">
            <v>1</v>
          </cell>
          <cell r="B12">
            <v>60</v>
          </cell>
        </row>
        <row r="13">
          <cell r="A13">
            <v>1</v>
          </cell>
          <cell r="B13">
            <v>70</v>
          </cell>
        </row>
        <row r="14">
          <cell r="A14">
            <v>1</v>
          </cell>
          <cell r="B14">
            <v>80</v>
          </cell>
        </row>
        <row r="15">
          <cell r="A15">
            <v>1</v>
          </cell>
          <cell r="B15">
            <v>80</v>
          </cell>
        </row>
        <row r="16">
          <cell r="A16">
            <v>1</v>
          </cell>
          <cell r="B16">
            <v>80</v>
          </cell>
        </row>
        <row r="17">
          <cell r="A17">
            <v>1</v>
          </cell>
          <cell r="B17">
            <v>80</v>
          </cell>
        </row>
        <row r="18">
          <cell r="A18">
            <v>1</v>
          </cell>
          <cell r="B18">
            <v>180</v>
          </cell>
        </row>
        <row r="19">
          <cell r="A19">
            <v>1</v>
          </cell>
          <cell r="B19">
            <v>180</v>
          </cell>
        </row>
        <row r="20">
          <cell r="A20">
            <v>1</v>
          </cell>
          <cell r="B20">
            <v>180</v>
          </cell>
        </row>
        <row r="21">
          <cell r="A21">
            <v>1</v>
          </cell>
          <cell r="B21">
            <v>212</v>
          </cell>
        </row>
        <row r="22">
          <cell r="A22">
            <v>1</v>
          </cell>
          <cell r="B22">
            <v>221</v>
          </cell>
        </row>
        <row r="23">
          <cell r="A23">
            <v>1</v>
          </cell>
          <cell r="B23">
            <v>232</v>
          </cell>
        </row>
        <row r="24">
          <cell r="A24">
            <v>1</v>
          </cell>
          <cell r="B24">
            <v>233</v>
          </cell>
        </row>
        <row r="25">
          <cell r="A25">
            <v>1</v>
          </cell>
          <cell r="B25">
            <v>234</v>
          </cell>
        </row>
        <row r="26">
          <cell r="A26">
            <v>1</v>
          </cell>
          <cell r="B26">
            <v>303</v>
          </cell>
        </row>
        <row r="27">
          <cell r="A27">
            <v>2</v>
          </cell>
          <cell r="B27">
            <v>20</v>
          </cell>
        </row>
        <row r="28">
          <cell r="A28">
            <v>2</v>
          </cell>
          <cell r="B28">
            <v>30</v>
          </cell>
        </row>
        <row r="29">
          <cell r="A29">
            <v>2</v>
          </cell>
          <cell r="B29">
            <v>40</v>
          </cell>
        </row>
        <row r="30">
          <cell r="A30">
            <v>2</v>
          </cell>
          <cell r="B30">
            <v>50</v>
          </cell>
        </row>
        <row r="31">
          <cell r="A31">
            <v>2</v>
          </cell>
          <cell r="B31">
            <v>60</v>
          </cell>
        </row>
        <row r="32">
          <cell r="A32">
            <v>2</v>
          </cell>
          <cell r="B32">
            <v>70</v>
          </cell>
        </row>
        <row r="33">
          <cell r="A33">
            <v>2</v>
          </cell>
          <cell r="B33">
            <v>80</v>
          </cell>
        </row>
        <row r="34">
          <cell r="A34">
            <v>2</v>
          </cell>
          <cell r="B34">
            <v>80</v>
          </cell>
        </row>
        <row r="35">
          <cell r="A35">
            <v>2</v>
          </cell>
          <cell r="B35">
            <v>80</v>
          </cell>
        </row>
        <row r="36">
          <cell r="A36">
            <v>2</v>
          </cell>
          <cell r="B36">
            <v>80</v>
          </cell>
        </row>
        <row r="37">
          <cell r="A37">
            <v>2</v>
          </cell>
          <cell r="B37">
            <v>180</v>
          </cell>
        </row>
        <row r="38">
          <cell r="A38">
            <v>2</v>
          </cell>
          <cell r="B38">
            <v>180</v>
          </cell>
        </row>
        <row r="39">
          <cell r="A39">
            <v>2</v>
          </cell>
          <cell r="B39">
            <v>180</v>
          </cell>
        </row>
        <row r="40">
          <cell r="A40">
            <v>2</v>
          </cell>
          <cell r="B40">
            <v>212</v>
          </cell>
        </row>
        <row r="41">
          <cell r="A41">
            <v>2</v>
          </cell>
          <cell r="B41">
            <v>221</v>
          </cell>
        </row>
        <row r="42">
          <cell r="A42">
            <v>2</v>
          </cell>
          <cell r="B42">
            <v>232</v>
          </cell>
        </row>
        <row r="43">
          <cell r="A43">
            <v>2</v>
          </cell>
          <cell r="B43">
            <v>233</v>
          </cell>
        </row>
        <row r="44">
          <cell r="A44">
            <v>2</v>
          </cell>
          <cell r="B44">
            <v>234</v>
          </cell>
        </row>
        <row r="45">
          <cell r="A45">
            <v>2</v>
          </cell>
          <cell r="B45">
            <v>303</v>
          </cell>
        </row>
        <row r="46">
          <cell r="A46">
            <v>3</v>
          </cell>
          <cell r="B46">
            <v>20</v>
          </cell>
        </row>
        <row r="47">
          <cell r="A47">
            <v>3</v>
          </cell>
          <cell r="B47">
            <v>30</v>
          </cell>
        </row>
        <row r="48">
          <cell r="A48">
            <v>3</v>
          </cell>
          <cell r="B48">
            <v>40</v>
          </cell>
        </row>
        <row r="49">
          <cell r="A49">
            <v>3</v>
          </cell>
          <cell r="B49">
            <v>50</v>
          </cell>
        </row>
        <row r="50">
          <cell r="A50">
            <v>3</v>
          </cell>
          <cell r="B50">
            <v>60</v>
          </cell>
        </row>
        <row r="51">
          <cell r="A51">
            <v>3</v>
          </cell>
          <cell r="B51">
            <v>70</v>
          </cell>
        </row>
        <row r="52">
          <cell r="A52">
            <v>3</v>
          </cell>
          <cell r="B52">
            <v>80</v>
          </cell>
        </row>
        <row r="53">
          <cell r="A53">
            <v>3</v>
          </cell>
          <cell r="B53">
            <v>80</v>
          </cell>
        </row>
        <row r="54">
          <cell r="A54">
            <v>3</v>
          </cell>
          <cell r="B54">
            <v>80</v>
          </cell>
        </row>
        <row r="55">
          <cell r="A55">
            <v>3</v>
          </cell>
          <cell r="B55">
            <v>80</v>
          </cell>
        </row>
        <row r="56">
          <cell r="A56">
            <v>3</v>
          </cell>
          <cell r="B56">
            <v>180</v>
          </cell>
        </row>
        <row r="57">
          <cell r="A57">
            <v>3</v>
          </cell>
          <cell r="B57">
            <v>180</v>
          </cell>
        </row>
        <row r="58">
          <cell r="A58">
            <v>3</v>
          </cell>
          <cell r="B58">
            <v>180</v>
          </cell>
        </row>
        <row r="59">
          <cell r="A59">
            <v>3</v>
          </cell>
          <cell r="B59">
            <v>212</v>
          </cell>
        </row>
        <row r="60">
          <cell r="A60">
            <v>3</v>
          </cell>
          <cell r="B60">
            <v>221</v>
          </cell>
        </row>
        <row r="61">
          <cell r="A61">
            <v>3</v>
          </cell>
          <cell r="B61">
            <v>232</v>
          </cell>
        </row>
        <row r="62">
          <cell r="A62">
            <v>3</v>
          </cell>
          <cell r="B62">
            <v>233</v>
          </cell>
        </row>
        <row r="63">
          <cell r="A63">
            <v>3</v>
          </cell>
          <cell r="B63">
            <v>234</v>
          </cell>
        </row>
        <row r="64">
          <cell r="A64">
            <v>3</v>
          </cell>
          <cell r="B64">
            <v>303</v>
          </cell>
        </row>
        <row r="65">
          <cell r="A65">
            <v>4</v>
          </cell>
          <cell r="B65">
            <v>20</v>
          </cell>
        </row>
        <row r="66">
          <cell r="A66">
            <v>4</v>
          </cell>
          <cell r="B66">
            <v>30</v>
          </cell>
        </row>
        <row r="67">
          <cell r="A67">
            <v>4</v>
          </cell>
          <cell r="B67">
            <v>40</v>
          </cell>
        </row>
        <row r="68">
          <cell r="A68">
            <v>4</v>
          </cell>
          <cell r="B68">
            <v>50</v>
          </cell>
        </row>
        <row r="69">
          <cell r="A69">
            <v>4</v>
          </cell>
          <cell r="B69">
            <v>60</v>
          </cell>
        </row>
        <row r="70">
          <cell r="A70">
            <v>4</v>
          </cell>
          <cell r="B70">
            <v>70</v>
          </cell>
        </row>
        <row r="71">
          <cell r="A71">
            <v>4</v>
          </cell>
          <cell r="B71">
            <v>80</v>
          </cell>
        </row>
        <row r="72">
          <cell r="A72">
            <v>4</v>
          </cell>
          <cell r="B72">
            <v>80</v>
          </cell>
        </row>
        <row r="73">
          <cell r="A73">
            <v>4</v>
          </cell>
          <cell r="B73">
            <v>80</v>
          </cell>
        </row>
        <row r="74">
          <cell r="A74">
            <v>4</v>
          </cell>
          <cell r="B74">
            <v>80</v>
          </cell>
        </row>
        <row r="75">
          <cell r="A75">
            <v>4</v>
          </cell>
          <cell r="B75">
            <v>180</v>
          </cell>
        </row>
        <row r="76">
          <cell r="A76">
            <v>4</v>
          </cell>
          <cell r="B76">
            <v>180</v>
          </cell>
        </row>
        <row r="77">
          <cell r="A77">
            <v>4</v>
          </cell>
          <cell r="B77">
            <v>180</v>
          </cell>
        </row>
        <row r="78">
          <cell r="A78">
            <v>4</v>
          </cell>
          <cell r="B78">
            <v>212</v>
          </cell>
        </row>
        <row r="79">
          <cell r="A79">
            <v>4</v>
          </cell>
          <cell r="B79">
            <v>221</v>
          </cell>
        </row>
        <row r="80">
          <cell r="A80">
            <v>4</v>
          </cell>
          <cell r="B80">
            <v>232</v>
          </cell>
        </row>
        <row r="81">
          <cell r="A81">
            <v>4</v>
          </cell>
          <cell r="B81">
            <v>233</v>
          </cell>
        </row>
        <row r="82">
          <cell r="A82">
            <v>4</v>
          </cell>
          <cell r="B82">
            <v>234</v>
          </cell>
        </row>
        <row r="83">
          <cell r="A83">
            <v>4</v>
          </cell>
          <cell r="B83">
            <v>303</v>
          </cell>
        </row>
        <row r="84">
          <cell r="A84">
            <v>5</v>
          </cell>
          <cell r="B84">
            <v>20</v>
          </cell>
        </row>
        <row r="85">
          <cell r="A85">
            <v>5</v>
          </cell>
          <cell r="B85">
            <v>30</v>
          </cell>
        </row>
        <row r="86">
          <cell r="A86">
            <v>5</v>
          </cell>
          <cell r="B86">
            <v>40</v>
          </cell>
        </row>
        <row r="87">
          <cell r="A87">
            <v>5</v>
          </cell>
          <cell r="B87">
            <v>50</v>
          </cell>
        </row>
        <row r="88">
          <cell r="A88">
            <v>5</v>
          </cell>
          <cell r="B88">
            <v>60</v>
          </cell>
        </row>
        <row r="89">
          <cell r="A89">
            <v>5</v>
          </cell>
          <cell r="B89">
            <v>70</v>
          </cell>
        </row>
        <row r="90">
          <cell r="A90">
            <v>5</v>
          </cell>
          <cell r="B90">
            <v>80</v>
          </cell>
        </row>
        <row r="91">
          <cell r="A91">
            <v>5</v>
          </cell>
          <cell r="B91">
            <v>80</v>
          </cell>
        </row>
        <row r="92">
          <cell r="A92">
            <v>5</v>
          </cell>
          <cell r="B92">
            <v>80</v>
          </cell>
        </row>
        <row r="93">
          <cell r="A93">
            <v>5</v>
          </cell>
          <cell r="B93">
            <v>80</v>
          </cell>
        </row>
        <row r="94">
          <cell r="A94">
            <v>5</v>
          </cell>
          <cell r="B94">
            <v>180</v>
          </cell>
        </row>
        <row r="95">
          <cell r="A95">
            <v>5</v>
          </cell>
          <cell r="B95">
            <v>180</v>
          </cell>
        </row>
        <row r="96">
          <cell r="A96">
            <v>5</v>
          </cell>
          <cell r="B96">
            <v>180</v>
          </cell>
        </row>
        <row r="97">
          <cell r="A97">
            <v>5</v>
          </cell>
          <cell r="B97">
            <v>212</v>
          </cell>
        </row>
        <row r="98">
          <cell r="A98">
            <v>5</v>
          </cell>
          <cell r="B98">
            <v>221</v>
          </cell>
        </row>
        <row r="99">
          <cell r="A99">
            <v>5</v>
          </cell>
          <cell r="B99">
            <v>232</v>
          </cell>
        </row>
        <row r="100">
          <cell r="A100">
            <v>5</v>
          </cell>
          <cell r="B100">
            <v>233</v>
          </cell>
        </row>
        <row r="101">
          <cell r="A101">
            <v>5</v>
          </cell>
          <cell r="B101">
            <v>234</v>
          </cell>
        </row>
        <row r="102">
          <cell r="A102">
            <v>5</v>
          </cell>
          <cell r="B102">
            <v>303</v>
          </cell>
        </row>
        <row r="103">
          <cell r="A103">
            <v>1</v>
          </cell>
          <cell r="B103">
            <v>301</v>
          </cell>
          <cell r="G103">
            <v>166.68</v>
          </cell>
        </row>
        <row r="104">
          <cell r="A104">
            <v>4</v>
          </cell>
          <cell r="B104">
            <v>301</v>
          </cell>
          <cell r="G104">
            <v>166.68</v>
          </cell>
        </row>
        <row r="105">
          <cell r="A105">
            <v>5</v>
          </cell>
          <cell r="B105">
            <v>301</v>
          </cell>
          <cell r="G105">
            <v>166.68</v>
          </cell>
        </row>
        <row r="106">
          <cell r="A106">
            <v>1</v>
          </cell>
          <cell r="B106">
            <v>20</v>
          </cell>
          <cell r="G106">
            <v>0</v>
          </cell>
        </row>
        <row r="107">
          <cell r="A107">
            <v>1</v>
          </cell>
          <cell r="B107">
            <v>20</v>
          </cell>
          <cell r="G107">
            <v>2.2737367544323201E-13</v>
          </cell>
        </row>
        <row r="108">
          <cell r="A108">
            <v>1</v>
          </cell>
          <cell r="B108">
            <v>30</v>
          </cell>
          <cell r="G108">
            <v>-7.2759576141834308E-12</v>
          </cell>
        </row>
        <row r="109">
          <cell r="A109">
            <v>1</v>
          </cell>
          <cell r="B109">
            <v>30</v>
          </cell>
          <cell r="G109">
            <v>6742.97</v>
          </cell>
        </row>
        <row r="110">
          <cell r="A110">
            <v>1</v>
          </cell>
          <cell r="B110">
            <v>50</v>
          </cell>
          <cell r="G110">
            <v>-4.1836756281554699E-11</v>
          </cell>
        </row>
        <row r="111">
          <cell r="A111">
            <v>1</v>
          </cell>
          <cell r="B111">
            <v>50</v>
          </cell>
          <cell r="G111">
            <v>0</v>
          </cell>
        </row>
        <row r="112">
          <cell r="A112">
            <v>1</v>
          </cell>
          <cell r="B112">
            <v>50</v>
          </cell>
          <cell r="G112">
            <v>1.7053025658242399E-13</v>
          </cell>
        </row>
        <row r="113">
          <cell r="A113">
            <v>1</v>
          </cell>
          <cell r="B113">
            <v>60</v>
          </cell>
          <cell r="G113">
            <v>0</v>
          </cell>
        </row>
        <row r="114">
          <cell r="A114">
            <v>2</v>
          </cell>
          <cell r="B114">
            <v>20</v>
          </cell>
          <cell r="G114">
            <v>-2.91038304567337E-11</v>
          </cell>
        </row>
        <row r="115">
          <cell r="A115">
            <v>2</v>
          </cell>
          <cell r="B115">
            <v>20</v>
          </cell>
          <cell r="G115">
            <v>0</v>
          </cell>
        </row>
        <row r="116">
          <cell r="A116">
            <v>2</v>
          </cell>
          <cell r="B116">
            <v>30</v>
          </cell>
          <cell r="G116">
            <v>3.6379788070917097E-11</v>
          </cell>
        </row>
        <row r="117">
          <cell r="A117">
            <v>2</v>
          </cell>
          <cell r="B117">
            <v>30</v>
          </cell>
          <cell r="G117">
            <v>1.06581410364015E-14</v>
          </cell>
        </row>
        <row r="118">
          <cell r="A118">
            <v>2</v>
          </cell>
          <cell r="B118">
            <v>50</v>
          </cell>
          <cell r="G118">
            <v>3.6379788070917097E-11</v>
          </cell>
        </row>
        <row r="119">
          <cell r="A119">
            <v>2</v>
          </cell>
          <cell r="B119">
            <v>50</v>
          </cell>
          <cell r="G119">
            <v>-4.2632564145605999E-14</v>
          </cell>
        </row>
        <row r="120">
          <cell r="A120">
            <v>2</v>
          </cell>
          <cell r="B120">
            <v>50</v>
          </cell>
          <cell r="G120">
            <v>1.9895196601282801E-12</v>
          </cell>
        </row>
        <row r="121">
          <cell r="A121">
            <v>2</v>
          </cell>
          <cell r="B121">
            <v>60</v>
          </cell>
          <cell r="G121">
            <v>0</v>
          </cell>
        </row>
        <row r="122">
          <cell r="A122">
            <v>3</v>
          </cell>
          <cell r="B122">
            <v>20</v>
          </cell>
          <cell r="G122">
            <v>-7.2759576141834308E-12</v>
          </cell>
        </row>
        <row r="123">
          <cell r="A123">
            <v>3</v>
          </cell>
          <cell r="B123">
            <v>20</v>
          </cell>
          <cell r="G123">
            <v>2.2737367544323201E-13</v>
          </cell>
        </row>
        <row r="124">
          <cell r="A124">
            <v>3</v>
          </cell>
          <cell r="B124">
            <v>30</v>
          </cell>
          <cell r="G124">
            <v>2.91038304567337E-11</v>
          </cell>
        </row>
        <row r="125">
          <cell r="A125">
            <v>3</v>
          </cell>
          <cell r="B125">
            <v>30</v>
          </cell>
          <cell r="G125">
            <v>0</v>
          </cell>
        </row>
        <row r="126">
          <cell r="A126">
            <v>3</v>
          </cell>
          <cell r="B126">
            <v>50</v>
          </cell>
          <cell r="G126">
            <v>2.0918378140777301E-11</v>
          </cell>
        </row>
        <row r="127">
          <cell r="A127">
            <v>3</v>
          </cell>
          <cell r="B127">
            <v>50</v>
          </cell>
          <cell r="G127">
            <v>0</v>
          </cell>
        </row>
        <row r="128">
          <cell r="A128">
            <v>3</v>
          </cell>
          <cell r="B128">
            <v>50</v>
          </cell>
          <cell r="G128">
            <v>1.7053025658242399E-13</v>
          </cell>
        </row>
        <row r="129">
          <cell r="A129">
            <v>3</v>
          </cell>
          <cell r="B129">
            <v>60</v>
          </cell>
          <cell r="G129">
            <v>1.45519152283669E-11</v>
          </cell>
        </row>
        <row r="130">
          <cell r="A130">
            <v>4</v>
          </cell>
          <cell r="B130">
            <v>20</v>
          </cell>
          <cell r="G130">
            <v>-4.5474735088646402E-13</v>
          </cell>
        </row>
        <row r="131">
          <cell r="A131">
            <v>4</v>
          </cell>
          <cell r="B131">
            <v>20</v>
          </cell>
          <cell r="G131">
            <v>0</v>
          </cell>
        </row>
        <row r="132">
          <cell r="A132">
            <v>4</v>
          </cell>
          <cell r="B132">
            <v>30</v>
          </cell>
          <cell r="G132">
            <v>-9.0949470177292804E-13</v>
          </cell>
        </row>
        <row r="133">
          <cell r="A133">
            <v>4</v>
          </cell>
          <cell r="B133">
            <v>30</v>
          </cell>
          <cell r="G133">
            <v>-6742.97</v>
          </cell>
        </row>
        <row r="134">
          <cell r="A134">
            <v>4</v>
          </cell>
          <cell r="B134">
            <v>50</v>
          </cell>
          <cell r="G134">
            <v>1.02318153949454E-12</v>
          </cell>
        </row>
        <row r="135">
          <cell r="A135">
            <v>4</v>
          </cell>
          <cell r="B135">
            <v>50</v>
          </cell>
          <cell r="G135">
            <v>1.7053025658242399E-13</v>
          </cell>
        </row>
        <row r="136">
          <cell r="A136">
            <v>4</v>
          </cell>
          <cell r="B136">
            <v>60</v>
          </cell>
          <cell r="G136">
            <v>3.6379788070917101E-12</v>
          </cell>
        </row>
        <row r="137">
          <cell r="A137">
            <v>5</v>
          </cell>
          <cell r="B137">
            <v>20</v>
          </cell>
          <cell r="G137">
            <v>0</v>
          </cell>
        </row>
        <row r="138">
          <cell r="A138">
            <v>5</v>
          </cell>
          <cell r="B138">
            <v>30</v>
          </cell>
          <cell r="G138">
            <v>4.0927261579781803E-12</v>
          </cell>
        </row>
        <row r="139">
          <cell r="A139">
            <v>5</v>
          </cell>
          <cell r="B139">
            <v>30</v>
          </cell>
          <cell r="G139">
            <v>0</v>
          </cell>
        </row>
        <row r="140">
          <cell r="A140">
            <v>5</v>
          </cell>
          <cell r="B140">
            <v>50</v>
          </cell>
          <cell r="G140">
            <v>1.8189894035458601E-12</v>
          </cell>
        </row>
        <row r="141">
          <cell r="A141">
            <v>5</v>
          </cell>
          <cell r="B141">
            <v>50</v>
          </cell>
          <cell r="G141">
            <v>1.7053025658242399E-13</v>
          </cell>
        </row>
        <row r="142">
          <cell r="A142">
            <v>5</v>
          </cell>
          <cell r="B142">
            <v>60</v>
          </cell>
          <cell r="G142">
            <v>-2.0463630789890902E-12</v>
          </cell>
        </row>
        <row r="143">
          <cell r="A143">
            <v>1</v>
          </cell>
          <cell r="B143">
            <v>50</v>
          </cell>
          <cell r="G143">
            <v>3651.35</v>
          </cell>
        </row>
        <row r="144">
          <cell r="A144">
            <v>2</v>
          </cell>
          <cell r="B144">
            <v>50</v>
          </cell>
          <cell r="G144">
            <v>3651.35</v>
          </cell>
        </row>
        <row r="145">
          <cell r="A145">
            <v>3</v>
          </cell>
          <cell r="B145">
            <v>50</v>
          </cell>
          <cell r="G145">
            <v>3651.35</v>
          </cell>
        </row>
        <row r="146">
          <cell r="A146">
            <v>4</v>
          </cell>
          <cell r="B146">
            <v>50</v>
          </cell>
          <cell r="G146">
            <v>3640.63</v>
          </cell>
        </row>
        <row r="147">
          <cell r="A147">
            <v>5</v>
          </cell>
          <cell r="B147">
            <v>50</v>
          </cell>
          <cell r="G147">
            <v>3640.63</v>
          </cell>
        </row>
        <row r="148">
          <cell r="A148">
            <v>1</v>
          </cell>
          <cell r="B148">
            <v>40</v>
          </cell>
          <cell r="G148">
            <v>633.86</v>
          </cell>
        </row>
        <row r="149">
          <cell r="A149">
            <v>1</v>
          </cell>
          <cell r="B149">
            <v>60</v>
          </cell>
          <cell r="G149">
            <v>7663.37</v>
          </cell>
        </row>
        <row r="150">
          <cell r="A150">
            <v>1</v>
          </cell>
          <cell r="B150">
            <v>180</v>
          </cell>
          <cell r="G150">
            <v>192142.89</v>
          </cell>
        </row>
        <row r="151">
          <cell r="A151">
            <v>2</v>
          </cell>
          <cell r="B151">
            <v>40</v>
          </cell>
          <cell r="G151">
            <v>633.86</v>
          </cell>
        </row>
        <row r="152">
          <cell r="A152">
            <v>2</v>
          </cell>
          <cell r="B152">
            <v>60</v>
          </cell>
          <cell r="G152">
            <v>7663.37</v>
          </cell>
        </row>
        <row r="153">
          <cell r="A153">
            <v>2</v>
          </cell>
          <cell r="B153">
            <v>180</v>
          </cell>
          <cell r="G153">
            <v>193688.72</v>
          </cell>
        </row>
        <row r="154">
          <cell r="A154">
            <v>3</v>
          </cell>
          <cell r="B154">
            <v>40</v>
          </cell>
          <cell r="G154">
            <v>633.86</v>
          </cell>
        </row>
        <row r="155">
          <cell r="A155">
            <v>3</v>
          </cell>
          <cell r="B155">
            <v>60</v>
          </cell>
          <cell r="G155">
            <v>7663.37</v>
          </cell>
        </row>
        <row r="156">
          <cell r="A156">
            <v>3</v>
          </cell>
          <cell r="B156">
            <v>180</v>
          </cell>
          <cell r="G156">
            <v>193869.2</v>
          </cell>
        </row>
        <row r="157">
          <cell r="A157">
            <v>4</v>
          </cell>
          <cell r="B157">
            <v>60</v>
          </cell>
          <cell r="G157">
            <v>7712.83</v>
          </cell>
        </row>
        <row r="158">
          <cell r="A158">
            <v>4</v>
          </cell>
          <cell r="B158">
            <v>180</v>
          </cell>
          <cell r="G158">
            <v>193997.82</v>
          </cell>
        </row>
        <row r="159">
          <cell r="A159">
            <v>5</v>
          </cell>
          <cell r="B159">
            <v>60</v>
          </cell>
          <cell r="G159">
            <v>7712.83</v>
          </cell>
        </row>
        <row r="160">
          <cell r="A160">
            <v>5</v>
          </cell>
          <cell r="B160">
            <v>180</v>
          </cell>
          <cell r="G160">
            <v>194024.14</v>
          </cell>
        </row>
        <row r="161">
          <cell r="A161">
            <v>1</v>
          </cell>
          <cell r="B161">
            <v>40</v>
          </cell>
          <cell r="G161">
            <v>9094.9500000000007</v>
          </cell>
        </row>
        <row r="162">
          <cell r="A162">
            <v>1</v>
          </cell>
          <cell r="B162">
            <v>50</v>
          </cell>
          <cell r="G162">
            <v>11967.42</v>
          </cell>
        </row>
        <row r="163">
          <cell r="A163">
            <v>1</v>
          </cell>
          <cell r="B163">
            <v>60</v>
          </cell>
          <cell r="G163">
            <v>13458.65</v>
          </cell>
        </row>
        <row r="164">
          <cell r="A164">
            <v>1</v>
          </cell>
          <cell r="B164">
            <v>70</v>
          </cell>
          <cell r="G164">
            <v>17838.400000000001</v>
          </cell>
        </row>
        <row r="165">
          <cell r="A165">
            <v>1</v>
          </cell>
          <cell r="B165">
            <v>180</v>
          </cell>
          <cell r="G165">
            <v>150088.01999999999</v>
          </cell>
        </row>
        <row r="166">
          <cell r="A166">
            <v>1</v>
          </cell>
          <cell r="B166">
            <v>232</v>
          </cell>
          <cell r="G166">
            <v>12735.7</v>
          </cell>
        </row>
        <row r="167">
          <cell r="A167">
            <v>1</v>
          </cell>
          <cell r="B167">
            <v>233</v>
          </cell>
          <cell r="G167">
            <v>22212.41</v>
          </cell>
        </row>
        <row r="168">
          <cell r="A168">
            <v>1</v>
          </cell>
          <cell r="B168">
            <v>234</v>
          </cell>
          <cell r="G168">
            <v>17248.28</v>
          </cell>
        </row>
        <row r="169">
          <cell r="A169">
            <v>2</v>
          </cell>
          <cell r="B169">
            <v>40</v>
          </cell>
          <cell r="G169">
            <v>9094.9500000000007</v>
          </cell>
        </row>
        <row r="170">
          <cell r="A170">
            <v>2</v>
          </cell>
          <cell r="B170">
            <v>50</v>
          </cell>
          <cell r="G170">
            <v>11967.42</v>
          </cell>
        </row>
        <row r="171">
          <cell r="A171">
            <v>2</v>
          </cell>
          <cell r="B171">
            <v>60</v>
          </cell>
          <cell r="G171">
            <v>13458.65</v>
          </cell>
        </row>
        <row r="172">
          <cell r="A172">
            <v>2</v>
          </cell>
          <cell r="B172">
            <v>70</v>
          </cell>
          <cell r="G172">
            <v>17838.400000000001</v>
          </cell>
        </row>
        <row r="173">
          <cell r="A173">
            <v>2</v>
          </cell>
          <cell r="B173">
            <v>180</v>
          </cell>
          <cell r="G173">
            <v>150105.88</v>
          </cell>
        </row>
        <row r="174">
          <cell r="A174">
            <v>2</v>
          </cell>
          <cell r="B174">
            <v>232</v>
          </cell>
          <cell r="G174">
            <v>12755.89</v>
          </cell>
        </row>
        <row r="175">
          <cell r="A175">
            <v>2</v>
          </cell>
          <cell r="B175">
            <v>233</v>
          </cell>
          <cell r="G175">
            <v>22212.41</v>
          </cell>
        </row>
        <row r="176">
          <cell r="A176">
            <v>2</v>
          </cell>
          <cell r="B176">
            <v>234</v>
          </cell>
          <cell r="G176">
            <v>17248.28</v>
          </cell>
        </row>
        <row r="177">
          <cell r="A177">
            <v>3</v>
          </cell>
          <cell r="B177">
            <v>40</v>
          </cell>
          <cell r="G177">
            <v>9094.9500000000007</v>
          </cell>
        </row>
        <row r="178">
          <cell r="A178">
            <v>3</v>
          </cell>
          <cell r="B178">
            <v>50</v>
          </cell>
          <cell r="G178">
            <v>11967.42</v>
          </cell>
        </row>
        <row r="179">
          <cell r="A179">
            <v>3</v>
          </cell>
          <cell r="B179">
            <v>60</v>
          </cell>
          <cell r="G179">
            <v>13458.65</v>
          </cell>
        </row>
        <row r="180">
          <cell r="A180">
            <v>3</v>
          </cell>
          <cell r="B180">
            <v>70</v>
          </cell>
          <cell r="G180">
            <v>17838.400000000001</v>
          </cell>
        </row>
        <row r="181">
          <cell r="A181">
            <v>3</v>
          </cell>
          <cell r="B181">
            <v>180</v>
          </cell>
          <cell r="G181">
            <v>151210.74</v>
          </cell>
        </row>
        <row r="182">
          <cell r="A182">
            <v>3</v>
          </cell>
          <cell r="B182">
            <v>232</v>
          </cell>
          <cell r="G182">
            <v>12755.89</v>
          </cell>
        </row>
        <row r="183">
          <cell r="A183">
            <v>3</v>
          </cell>
          <cell r="B183">
            <v>233</v>
          </cell>
          <cell r="G183">
            <v>22212.41</v>
          </cell>
        </row>
        <row r="184">
          <cell r="A184">
            <v>3</v>
          </cell>
          <cell r="B184">
            <v>234</v>
          </cell>
          <cell r="G184">
            <v>17248.28</v>
          </cell>
        </row>
        <row r="185">
          <cell r="A185">
            <v>4</v>
          </cell>
          <cell r="B185">
            <v>40</v>
          </cell>
          <cell r="G185">
            <v>28356.34</v>
          </cell>
        </row>
        <row r="186">
          <cell r="A186">
            <v>4</v>
          </cell>
          <cell r="B186">
            <v>50</v>
          </cell>
          <cell r="G186">
            <v>13728.76</v>
          </cell>
        </row>
        <row r="187">
          <cell r="A187">
            <v>4</v>
          </cell>
          <cell r="B187">
            <v>60</v>
          </cell>
          <cell r="G187">
            <v>13458.65</v>
          </cell>
        </row>
        <row r="188">
          <cell r="A188">
            <v>4</v>
          </cell>
          <cell r="B188">
            <v>70</v>
          </cell>
          <cell r="G188">
            <v>17818.14</v>
          </cell>
        </row>
        <row r="189">
          <cell r="A189">
            <v>4</v>
          </cell>
          <cell r="B189">
            <v>180</v>
          </cell>
          <cell r="G189">
            <v>151324.56</v>
          </cell>
        </row>
        <row r="190">
          <cell r="A190">
            <v>4</v>
          </cell>
          <cell r="B190">
            <v>232</v>
          </cell>
          <cell r="G190">
            <v>12755.89</v>
          </cell>
        </row>
        <row r="191">
          <cell r="A191">
            <v>4</v>
          </cell>
          <cell r="B191">
            <v>233</v>
          </cell>
          <cell r="G191">
            <v>22212.41</v>
          </cell>
        </row>
        <row r="192">
          <cell r="A192">
            <v>4</v>
          </cell>
          <cell r="B192">
            <v>234</v>
          </cell>
          <cell r="G192">
            <v>17248.28</v>
          </cell>
        </row>
        <row r="193">
          <cell r="A193">
            <v>5</v>
          </cell>
          <cell r="B193">
            <v>40</v>
          </cell>
          <cell r="G193">
            <v>8666.74</v>
          </cell>
        </row>
        <row r="194">
          <cell r="A194">
            <v>5</v>
          </cell>
          <cell r="B194">
            <v>50</v>
          </cell>
          <cell r="G194">
            <v>13728.76</v>
          </cell>
        </row>
        <row r="195">
          <cell r="A195">
            <v>5</v>
          </cell>
          <cell r="B195">
            <v>60</v>
          </cell>
          <cell r="G195">
            <v>13458.65</v>
          </cell>
        </row>
        <row r="196">
          <cell r="A196">
            <v>5</v>
          </cell>
          <cell r="B196">
            <v>70</v>
          </cell>
          <cell r="G196">
            <v>17408.099999999999</v>
          </cell>
        </row>
        <row r="197">
          <cell r="A197">
            <v>5</v>
          </cell>
          <cell r="B197">
            <v>180</v>
          </cell>
          <cell r="G197">
            <v>151578.96</v>
          </cell>
        </row>
        <row r="198">
          <cell r="A198">
            <v>5</v>
          </cell>
          <cell r="B198">
            <v>232</v>
          </cell>
          <cell r="G198">
            <v>12755.89</v>
          </cell>
        </row>
        <row r="199">
          <cell r="A199">
            <v>5</v>
          </cell>
          <cell r="B199">
            <v>233</v>
          </cell>
          <cell r="G199">
            <v>22212.41</v>
          </cell>
        </row>
        <row r="200">
          <cell r="A200">
            <v>5</v>
          </cell>
          <cell r="B200">
            <v>234</v>
          </cell>
          <cell r="G200">
            <v>17248.28</v>
          </cell>
        </row>
        <row r="201">
          <cell r="A201">
            <v>1</v>
          </cell>
          <cell r="B201">
            <v>20</v>
          </cell>
          <cell r="G201">
            <v>16441.22</v>
          </cell>
        </row>
        <row r="202">
          <cell r="A202">
            <v>1</v>
          </cell>
          <cell r="B202">
            <v>30</v>
          </cell>
          <cell r="G202">
            <v>18527.669999999998</v>
          </cell>
        </row>
        <row r="203">
          <cell r="A203">
            <v>1</v>
          </cell>
          <cell r="B203">
            <v>40</v>
          </cell>
          <cell r="G203">
            <v>29660.82</v>
          </cell>
        </row>
        <row r="204">
          <cell r="A204">
            <v>1</v>
          </cell>
          <cell r="B204">
            <v>50</v>
          </cell>
          <cell r="G204">
            <v>60448.23</v>
          </cell>
        </row>
        <row r="205">
          <cell r="A205">
            <v>1</v>
          </cell>
          <cell r="B205">
            <v>60</v>
          </cell>
          <cell r="G205">
            <v>18114</v>
          </cell>
        </row>
        <row r="206">
          <cell r="A206">
            <v>1</v>
          </cell>
          <cell r="B206">
            <v>70</v>
          </cell>
          <cell r="G206">
            <v>58806.6</v>
          </cell>
        </row>
        <row r="207">
          <cell r="A207">
            <v>1</v>
          </cell>
          <cell r="B207">
            <v>180</v>
          </cell>
          <cell r="G207">
            <v>898805.72</v>
          </cell>
        </row>
        <row r="208">
          <cell r="A208">
            <v>1</v>
          </cell>
          <cell r="B208">
            <v>303</v>
          </cell>
          <cell r="G208">
            <v>49808.480000000003</v>
          </cell>
        </row>
        <row r="209">
          <cell r="A209">
            <v>2</v>
          </cell>
          <cell r="B209">
            <v>20</v>
          </cell>
          <cell r="G209">
            <v>16717.16</v>
          </cell>
        </row>
        <row r="210">
          <cell r="A210">
            <v>2</v>
          </cell>
          <cell r="B210">
            <v>30</v>
          </cell>
          <cell r="G210">
            <v>18514.52</v>
          </cell>
        </row>
        <row r="211">
          <cell r="A211">
            <v>2</v>
          </cell>
          <cell r="B211">
            <v>40</v>
          </cell>
          <cell r="G211">
            <v>29669.58</v>
          </cell>
        </row>
        <row r="212">
          <cell r="A212">
            <v>2</v>
          </cell>
          <cell r="B212">
            <v>50</v>
          </cell>
          <cell r="G212">
            <v>60448.23</v>
          </cell>
        </row>
        <row r="213">
          <cell r="A213">
            <v>2</v>
          </cell>
          <cell r="B213">
            <v>60</v>
          </cell>
          <cell r="G213">
            <v>18114</v>
          </cell>
        </row>
        <row r="214">
          <cell r="A214">
            <v>2</v>
          </cell>
          <cell r="B214">
            <v>70</v>
          </cell>
          <cell r="G214">
            <v>59259.26</v>
          </cell>
        </row>
        <row r="215">
          <cell r="A215">
            <v>2</v>
          </cell>
          <cell r="B215">
            <v>180</v>
          </cell>
          <cell r="G215">
            <v>902958.07999999996</v>
          </cell>
        </row>
        <row r="216">
          <cell r="A216">
            <v>2</v>
          </cell>
          <cell r="B216">
            <v>303</v>
          </cell>
          <cell r="G216">
            <v>49808.480000000003</v>
          </cell>
        </row>
        <row r="217">
          <cell r="A217">
            <v>3</v>
          </cell>
          <cell r="B217">
            <v>20</v>
          </cell>
          <cell r="G217">
            <v>16662.009999999998</v>
          </cell>
        </row>
        <row r="218">
          <cell r="A218">
            <v>3</v>
          </cell>
          <cell r="B218">
            <v>30</v>
          </cell>
          <cell r="G218">
            <v>18521.5</v>
          </cell>
        </row>
        <row r="219">
          <cell r="A219">
            <v>3</v>
          </cell>
          <cell r="B219">
            <v>40</v>
          </cell>
          <cell r="G219">
            <v>29667.1</v>
          </cell>
        </row>
        <row r="220">
          <cell r="A220">
            <v>3</v>
          </cell>
          <cell r="B220">
            <v>50</v>
          </cell>
          <cell r="G220">
            <v>60448.23</v>
          </cell>
        </row>
        <row r="221">
          <cell r="A221">
            <v>3</v>
          </cell>
          <cell r="B221">
            <v>60</v>
          </cell>
          <cell r="G221">
            <v>18114</v>
          </cell>
        </row>
        <row r="222">
          <cell r="A222">
            <v>3</v>
          </cell>
          <cell r="B222">
            <v>70</v>
          </cell>
          <cell r="G222">
            <v>59316.56</v>
          </cell>
        </row>
        <row r="223">
          <cell r="A223">
            <v>3</v>
          </cell>
          <cell r="B223">
            <v>180</v>
          </cell>
          <cell r="G223">
            <v>904779.28</v>
          </cell>
        </row>
        <row r="224">
          <cell r="A224">
            <v>3</v>
          </cell>
          <cell r="B224">
            <v>303</v>
          </cell>
          <cell r="G224">
            <v>49808.480000000003</v>
          </cell>
        </row>
        <row r="225">
          <cell r="A225">
            <v>4</v>
          </cell>
          <cell r="B225">
            <v>20</v>
          </cell>
          <cell r="G225">
            <v>16681.38</v>
          </cell>
        </row>
        <row r="226">
          <cell r="A226">
            <v>4</v>
          </cell>
          <cell r="B226">
            <v>30</v>
          </cell>
          <cell r="G226">
            <v>18512.18</v>
          </cell>
        </row>
        <row r="227">
          <cell r="A227">
            <v>4</v>
          </cell>
          <cell r="B227">
            <v>40</v>
          </cell>
          <cell r="G227">
            <v>43148.69</v>
          </cell>
        </row>
        <row r="228">
          <cell r="A228">
            <v>4</v>
          </cell>
          <cell r="B228">
            <v>50</v>
          </cell>
          <cell r="G228">
            <v>61175.79</v>
          </cell>
        </row>
        <row r="229">
          <cell r="A229">
            <v>4</v>
          </cell>
          <cell r="B229">
            <v>60</v>
          </cell>
          <cell r="G229">
            <v>18114.02</v>
          </cell>
        </row>
        <row r="230">
          <cell r="A230">
            <v>4</v>
          </cell>
          <cell r="B230">
            <v>70</v>
          </cell>
          <cell r="G230">
            <v>59209.42</v>
          </cell>
        </row>
        <row r="231">
          <cell r="A231">
            <v>4</v>
          </cell>
          <cell r="B231">
            <v>180</v>
          </cell>
          <cell r="G231">
            <v>923579.84</v>
          </cell>
        </row>
        <row r="232">
          <cell r="A232">
            <v>4</v>
          </cell>
          <cell r="B232">
            <v>303</v>
          </cell>
          <cell r="G232">
            <v>49808.480000000003</v>
          </cell>
        </row>
        <row r="233">
          <cell r="A233">
            <v>5</v>
          </cell>
          <cell r="B233">
            <v>20</v>
          </cell>
          <cell r="G233">
            <v>16681.38</v>
          </cell>
        </row>
        <row r="234">
          <cell r="A234">
            <v>5</v>
          </cell>
          <cell r="B234">
            <v>30</v>
          </cell>
          <cell r="G234">
            <v>18512.18</v>
          </cell>
        </row>
        <row r="235">
          <cell r="A235">
            <v>5</v>
          </cell>
          <cell r="B235">
            <v>40</v>
          </cell>
          <cell r="G235">
            <v>29654.61</v>
          </cell>
        </row>
        <row r="236">
          <cell r="A236">
            <v>5</v>
          </cell>
          <cell r="B236">
            <v>50</v>
          </cell>
          <cell r="G236">
            <v>61175.79</v>
          </cell>
        </row>
        <row r="237">
          <cell r="A237">
            <v>5</v>
          </cell>
          <cell r="B237">
            <v>60</v>
          </cell>
          <cell r="G237">
            <v>18114.02</v>
          </cell>
        </row>
        <row r="238">
          <cell r="A238">
            <v>5</v>
          </cell>
          <cell r="B238">
            <v>70</v>
          </cell>
          <cell r="G238">
            <v>59209.42</v>
          </cell>
        </row>
        <row r="239">
          <cell r="A239">
            <v>5</v>
          </cell>
          <cell r="B239">
            <v>180</v>
          </cell>
          <cell r="G239">
            <v>919674.56</v>
          </cell>
        </row>
        <row r="240">
          <cell r="A240">
            <v>5</v>
          </cell>
          <cell r="B240">
            <v>303</v>
          </cell>
          <cell r="G240">
            <v>49808.480000000003</v>
          </cell>
        </row>
        <row r="241">
          <cell r="A241">
            <v>1</v>
          </cell>
          <cell r="B241">
            <v>20</v>
          </cell>
          <cell r="G241">
            <v>1328879.06</v>
          </cell>
        </row>
        <row r="242">
          <cell r="A242">
            <v>1</v>
          </cell>
          <cell r="B242">
            <v>30</v>
          </cell>
          <cell r="G242">
            <v>760292.42</v>
          </cell>
        </row>
        <row r="243">
          <cell r="A243">
            <v>1</v>
          </cell>
          <cell r="B243">
            <v>40</v>
          </cell>
          <cell r="G243">
            <v>733457.48</v>
          </cell>
        </row>
        <row r="244">
          <cell r="A244">
            <v>1</v>
          </cell>
          <cell r="B244">
            <v>50</v>
          </cell>
          <cell r="G244">
            <v>1476490.75</v>
          </cell>
        </row>
        <row r="245">
          <cell r="A245">
            <v>1</v>
          </cell>
          <cell r="B245">
            <v>60</v>
          </cell>
          <cell r="G245">
            <v>818049.8</v>
          </cell>
        </row>
        <row r="246">
          <cell r="A246">
            <v>1</v>
          </cell>
          <cell r="B246">
            <v>70</v>
          </cell>
          <cell r="G246">
            <v>369202.87</v>
          </cell>
        </row>
        <row r="247">
          <cell r="A247">
            <v>1</v>
          </cell>
          <cell r="B247">
            <v>80</v>
          </cell>
          <cell r="G247">
            <v>4744747.01</v>
          </cell>
        </row>
        <row r="248">
          <cell r="A248">
            <v>1</v>
          </cell>
          <cell r="B248">
            <v>180</v>
          </cell>
          <cell r="G248">
            <v>31840.09</v>
          </cell>
        </row>
        <row r="249">
          <cell r="A249">
            <v>1</v>
          </cell>
          <cell r="B249">
            <v>212</v>
          </cell>
          <cell r="G249">
            <v>11958.43</v>
          </cell>
        </row>
        <row r="250">
          <cell r="A250">
            <v>1</v>
          </cell>
          <cell r="B250">
            <v>303</v>
          </cell>
          <cell r="G250">
            <v>6462.72</v>
          </cell>
        </row>
        <row r="251">
          <cell r="A251">
            <v>2</v>
          </cell>
          <cell r="B251">
            <v>20</v>
          </cell>
          <cell r="G251">
            <v>1315587.95</v>
          </cell>
        </row>
        <row r="252">
          <cell r="A252">
            <v>2</v>
          </cell>
          <cell r="B252">
            <v>30</v>
          </cell>
          <cell r="G252">
            <v>752005.98</v>
          </cell>
        </row>
        <row r="253">
          <cell r="A253">
            <v>2</v>
          </cell>
          <cell r="B253">
            <v>40</v>
          </cell>
          <cell r="G253">
            <v>704344.2</v>
          </cell>
        </row>
        <row r="254">
          <cell r="A254">
            <v>2</v>
          </cell>
          <cell r="B254">
            <v>50</v>
          </cell>
          <cell r="G254">
            <v>1464133.81</v>
          </cell>
        </row>
        <row r="255">
          <cell r="A255">
            <v>2</v>
          </cell>
          <cell r="B255">
            <v>60</v>
          </cell>
          <cell r="G255">
            <v>818935.74</v>
          </cell>
        </row>
        <row r="256">
          <cell r="A256">
            <v>2</v>
          </cell>
          <cell r="B256">
            <v>70</v>
          </cell>
          <cell r="G256">
            <v>683633.73</v>
          </cell>
        </row>
        <row r="257">
          <cell r="A257">
            <v>2</v>
          </cell>
          <cell r="B257">
            <v>80</v>
          </cell>
          <cell r="G257">
            <v>4755579.7499999898</v>
          </cell>
        </row>
        <row r="258">
          <cell r="A258">
            <v>2</v>
          </cell>
          <cell r="B258">
            <v>180</v>
          </cell>
          <cell r="G258">
            <v>31840.09</v>
          </cell>
        </row>
        <row r="259">
          <cell r="A259">
            <v>2</v>
          </cell>
          <cell r="B259">
            <v>212</v>
          </cell>
          <cell r="G259">
            <v>11991.98</v>
          </cell>
        </row>
        <row r="260">
          <cell r="A260">
            <v>2</v>
          </cell>
          <cell r="B260">
            <v>303</v>
          </cell>
          <cell r="G260">
            <v>6462.72</v>
          </cell>
        </row>
        <row r="261">
          <cell r="A261">
            <v>3</v>
          </cell>
          <cell r="B261">
            <v>20</v>
          </cell>
          <cell r="G261">
            <v>1328847.02</v>
          </cell>
        </row>
        <row r="262">
          <cell r="A262">
            <v>3</v>
          </cell>
          <cell r="B262">
            <v>30</v>
          </cell>
          <cell r="G262">
            <v>744879.44</v>
          </cell>
        </row>
        <row r="263">
          <cell r="A263">
            <v>3</v>
          </cell>
          <cell r="B263">
            <v>40</v>
          </cell>
          <cell r="G263">
            <v>713648.25</v>
          </cell>
        </row>
        <row r="264">
          <cell r="A264">
            <v>3</v>
          </cell>
          <cell r="B264">
            <v>50</v>
          </cell>
          <cell r="G264">
            <v>1494106.9</v>
          </cell>
        </row>
        <row r="265">
          <cell r="A265">
            <v>3</v>
          </cell>
          <cell r="B265">
            <v>60</v>
          </cell>
          <cell r="G265">
            <v>832571.13</v>
          </cell>
        </row>
        <row r="266">
          <cell r="A266">
            <v>3</v>
          </cell>
          <cell r="B266">
            <v>70</v>
          </cell>
          <cell r="G266">
            <v>533400.14</v>
          </cell>
        </row>
        <row r="267">
          <cell r="A267">
            <v>3</v>
          </cell>
          <cell r="B267">
            <v>80</v>
          </cell>
          <cell r="G267">
            <v>4774858.24</v>
          </cell>
        </row>
        <row r="268">
          <cell r="A268">
            <v>3</v>
          </cell>
          <cell r="B268">
            <v>180</v>
          </cell>
          <cell r="G268">
            <v>30617.41</v>
          </cell>
        </row>
        <row r="269">
          <cell r="A269">
            <v>3</v>
          </cell>
          <cell r="B269">
            <v>212</v>
          </cell>
          <cell r="G269">
            <v>11961.56</v>
          </cell>
        </row>
        <row r="270">
          <cell r="A270">
            <v>3</v>
          </cell>
          <cell r="B270">
            <v>303</v>
          </cell>
          <cell r="G270">
            <v>6462.72</v>
          </cell>
        </row>
        <row r="271">
          <cell r="A271">
            <v>4</v>
          </cell>
          <cell r="B271">
            <v>20</v>
          </cell>
          <cell r="G271">
            <v>1315716.02</v>
          </cell>
        </row>
        <row r="272">
          <cell r="A272">
            <v>4</v>
          </cell>
          <cell r="B272">
            <v>30</v>
          </cell>
          <cell r="G272">
            <v>731652.65</v>
          </cell>
        </row>
        <row r="273">
          <cell r="A273">
            <v>4</v>
          </cell>
          <cell r="B273">
            <v>40</v>
          </cell>
          <cell r="G273">
            <v>493044.12</v>
          </cell>
        </row>
        <row r="274">
          <cell r="A274">
            <v>4</v>
          </cell>
          <cell r="B274">
            <v>50</v>
          </cell>
          <cell r="G274">
            <v>1448741.62</v>
          </cell>
        </row>
        <row r="275">
          <cell r="A275">
            <v>4</v>
          </cell>
          <cell r="B275">
            <v>60</v>
          </cell>
          <cell r="G275">
            <v>778700.99</v>
          </cell>
        </row>
        <row r="276">
          <cell r="A276">
            <v>4</v>
          </cell>
          <cell r="B276">
            <v>70</v>
          </cell>
          <cell r="G276">
            <v>535386.69999999995</v>
          </cell>
        </row>
        <row r="277">
          <cell r="A277">
            <v>4</v>
          </cell>
          <cell r="B277">
            <v>80</v>
          </cell>
          <cell r="G277">
            <v>4820538.5</v>
          </cell>
        </row>
        <row r="278">
          <cell r="A278">
            <v>4</v>
          </cell>
          <cell r="B278">
            <v>180</v>
          </cell>
          <cell r="G278">
            <v>30917.33</v>
          </cell>
        </row>
        <row r="279">
          <cell r="A279">
            <v>4</v>
          </cell>
          <cell r="B279">
            <v>212</v>
          </cell>
          <cell r="G279">
            <v>11945.16</v>
          </cell>
        </row>
        <row r="280">
          <cell r="A280">
            <v>4</v>
          </cell>
          <cell r="B280">
            <v>303</v>
          </cell>
          <cell r="G280">
            <v>6462.72</v>
          </cell>
        </row>
        <row r="281">
          <cell r="A281">
            <v>5</v>
          </cell>
          <cell r="B281">
            <v>20</v>
          </cell>
          <cell r="G281">
            <v>1321419.3799999999</v>
          </cell>
        </row>
        <row r="282">
          <cell r="A282">
            <v>5</v>
          </cell>
          <cell r="B282">
            <v>30</v>
          </cell>
          <cell r="G282">
            <v>740612.77</v>
          </cell>
        </row>
        <row r="283">
          <cell r="A283">
            <v>5</v>
          </cell>
          <cell r="B283">
            <v>40</v>
          </cell>
          <cell r="G283">
            <v>700490.55</v>
          </cell>
        </row>
        <row r="284">
          <cell r="A284">
            <v>5</v>
          </cell>
          <cell r="B284">
            <v>50</v>
          </cell>
          <cell r="G284">
            <v>1455893.74</v>
          </cell>
        </row>
        <row r="285">
          <cell r="A285">
            <v>5</v>
          </cell>
          <cell r="B285">
            <v>60</v>
          </cell>
          <cell r="G285">
            <v>780506.43</v>
          </cell>
        </row>
        <row r="286">
          <cell r="A286">
            <v>5</v>
          </cell>
          <cell r="B286">
            <v>70</v>
          </cell>
          <cell r="G286">
            <v>535954.4</v>
          </cell>
        </row>
        <row r="287">
          <cell r="A287">
            <v>5</v>
          </cell>
          <cell r="B287">
            <v>80</v>
          </cell>
          <cell r="G287">
            <v>4838267.54</v>
          </cell>
        </row>
        <row r="288">
          <cell r="A288">
            <v>5</v>
          </cell>
          <cell r="B288">
            <v>180</v>
          </cell>
          <cell r="G288">
            <v>30935.52</v>
          </cell>
        </row>
        <row r="289">
          <cell r="A289">
            <v>5</v>
          </cell>
          <cell r="B289">
            <v>212</v>
          </cell>
          <cell r="G289">
            <v>11945.16</v>
          </cell>
        </row>
        <row r="290">
          <cell r="A290">
            <v>5</v>
          </cell>
          <cell r="B290">
            <v>303</v>
          </cell>
          <cell r="G290">
            <v>6462.72</v>
          </cell>
        </row>
        <row r="291">
          <cell r="A291">
            <v>1</v>
          </cell>
          <cell r="B291">
            <v>10</v>
          </cell>
          <cell r="G291">
            <v>1009214.23</v>
          </cell>
        </row>
        <row r="292">
          <cell r="A292">
            <v>1</v>
          </cell>
          <cell r="B292">
            <v>20</v>
          </cell>
          <cell r="G292">
            <v>128461.51</v>
          </cell>
        </row>
        <row r="293">
          <cell r="A293">
            <v>1</v>
          </cell>
          <cell r="B293">
            <v>30</v>
          </cell>
          <cell r="G293">
            <v>91271.73</v>
          </cell>
        </row>
        <row r="294">
          <cell r="A294">
            <v>1</v>
          </cell>
          <cell r="B294">
            <v>40</v>
          </cell>
          <cell r="G294">
            <v>70475.399999999994</v>
          </cell>
        </row>
        <row r="295">
          <cell r="A295">
            <v>1</v>
          </cell>
          <cell r="B295">
            <v>50</v>
          </cell>
          <cell r="G295">
            <v>74877.899999999994</v>
          </cell>
        </row>
        <row r="296">
          <cell r="A296">
            <v>1</v>
          </cell>
          <cell r="B296">
            <v>60</v>
          </cell>
          <cell r="G296">
            <v>101847.09</v>
          </cell>
        </row>
        <row r="297">
          <cell r="A297">
            <v>1</v>
          </cell>
          <cell r="B297">
            <v>70</v>
          </cell>
          <cell r="G297">
            <v>44540.22</v>
          </cell>
        </row>
        <row r="298">
          <cell r="A298">
            <v>1</v>
          </cell>
          <cell r="B298">
            <v>212</v>
          </cell>
          <cell r="G298">
            <v>23.01</v>
          </cell>
        </row>
        <row r="299">
          <cell r="A299">
            <v>1</v>
          </cell>
          <cell r="B299">
            <v>303</v>
          </cell>
          <cell r="G299">
            <v>23.92</v>
          </cell>
        </row>
        <row r="300">
          <cell r="A300">
            <v>2</v>
          </cell>
          <cell r="B300">
            <v>10</v>
          </cell>
          <cell r="G300">
            <v>1022767.54</v>
          </cell>
        </row>
        <row r="301">
          <cell r="A301">
            <v>2</v>
          </cell>
          <cell r="B301">
            <v>20</v>
          </cell>
          <cell r="G301">
            <v>129203.5</v>
          </cell>
        </row>
        <row r="302">
          <cell r="A302">
            <v>2</v>
          </cell>
          <cell r="B302">
            <v>30</v>
          </cell>
          <cell r="G302">
            <v>89083.4</v>
          </cell>
        </row>
        <row r="303">
          <cell r="A303">
            <v>2</v>
          </cell>
          <cell r="B303">
            <v>40</v>
          </cell>
          <cell r="G303">
            <v>72001.64</v>
          </cell>
        </row>
        <row r="304">
          <cell r="A304">
            <v>2</v>
          </cell>
          <cell r="B304">
            <v>50</v>
          </cell>
          <cell r="G304">
            <v>73445.23</v>
          </cell>
        </row>
        <row r="305">
          <cell r="A305">
            <v>2</v>
          </cell>
          <cell r="B305">
            <v>60</v>
          </cell>
          <cell r="G305">
            <v>103090.68</v>
          </cell>
        </row>
        <row r="306">
          <cell r="A306">
            <v>2</v>
          </cell>
          <cell r="B306">
            <v>70</v>
          </cell>
          <cell r="G306">
            <v>44677.72</v>
          </cell>
        </row>
        <row r="307">
          <cell r="A307">
            <v>2</v>
          </cell>
          <cell r="B307">
            <v>212</v>
          </cell>
          <cell r="G307">
            <v>23.01</v>
          </cell>
        </row>
        <row r="308">
          <cell r="A308">
            <v>2</v>
          </cell>
          <cell r="B308">
            <v>303</v>
          </cell>
          <cell r="G308">
            <v>23.92</v>
          </cell>
        </row>
        <row r="309">
          <cell r="A309">
            <v>3</v>
          </cell>
          <cell r="B309">
            <v>10</v>
          </cell>
          <cell r="G309">
            <v>1018277.23</v>
          </cell>
        </row>
        <row r="310">
          <cell r="A310">
            <v>3</v>
          </cell>
          <cell r="B310">
            <v>20</v>
          </cell>
          <cell r="G310">
            <v>129040.22</v>
          </cell>
        </row>
        <row r="311">
          <cell r="A311">
            <v>3</v>
          </cell>
          <cell r="B311">
            <v>30</v>
          </cell>
          <cell r="G311">
            <v>106351.7</v>
          </cell>
        </row>
        <row r="312">
          <cell r="A312">
            <v>3</v>
          </cell>
          <cell r="B312">
            <v>40</v>
          </cell>
          <cell r="G312">
            <v>71510.36</v>
          </cell>
        </row>
        <row r="313">
          <cell r="A313">
            <v>3</v>
          </cell>
          <cell r="B313">
            <v>50</v>
          </cell>
          <cell r="G313">
            <v>73426.52</v>
          </cell>
        </row>
        <row r="314">
          <cell r="A314">
            <v>3</v>
          </cell>
          <cell r="B314">
            <v>60</v>
          </cell>
          <cell r="G314">
            <v>107176.62</v>
          </cell>
        </row>
        <row r="315">
          <cell r="A315">
            <v>3</v>
          </cell>
          <cell r="B315">
            <v>70</v>
          </cell>
          <cell r="G315">
            <v>44671.33</v>
          </cell>
        </row>
        <row r="316">
          <cell r="A316">
            <v>3</v>
          </cell>
          <cell r="B316">
            <v>212</v>
          </cell>
          <cell r="G316">
            <v>23.01</v>
          </cell>
        </row>
        <row r="317">
          <cell r="A317">
            <v>3</v>
          </cell>
          <cell r="B317">
            <v>303</v>
          </cell>
          <cell r="G317">
            <v>23.92</v>
          </cell>
        </row>
        <row r="318">
          <cell r="A318">
            <v>4</v>
          </cell>
          <cell r="B318">
            <v>20</v>
          </cell>
          <cell r="G318">
            <v>477987.76</v>
          </cell>
        </row>
        <row r="319">
          <cell r="A319">
            <v>4</v>
          </cell>
          <cell r="B319">
            <v>30</v>
          </cell>
          <cell r="G319">
            <v>322740.57</v>
          </cell>
        </row>
        <row r="320">
          <cell r="A320">
            <v>4</v>
          </cell>
          <cell r="B320">
            <v>40</v>
          </cell>
          <cell r="G320">
            <v>366388.22</v>
          </cell>
        </row>
        <row r="321">
          <cell r="A321">
            <v>4</v>
          </cell>
          <cell r="B321">
            <v>50</v>
          </cell>
          <cell r="G321">
            <v>383534.95</v>
          </cell>
        </row>
        <row r="322">
          <cell r="A322">
            <v>4</v>
          </cell>
          <cell r="B322">
            <v>60</v>
          </cell>
          <cell r="G322">
            <v>280671.84000000003</v>
          </cell>
        </row>
        <row r="323">
          <cell r="A323">
            <v>4</v>
          </cell>
          <cell r="B323">
            <v>70</v>
          </cell>
          <cell r="G323">
            <v>322725.84999999998</v>
          </cell>
        </row>
        <row r="324">
          <cell r="A324">
            <v>4</v>
          </cell>
          <cell r="B324">
            <v>212</v>
          </cell>
          <cell r="G324">
            <v>23.01</v>
          </cell>
        </row>
        <row r="325">
          <cell r="A325">
            <v>4</v>
          </cell>
          <cell r="B325">
            <v>303</v>
          </cell>
          <cell r="G325">
            <v>23.92</v>
          </cell>
        </row>
        <row r="326">
          <cell r="A326">
            <v>5</v>
          </cell>
          <cell r="B326">
            <v>20</v>
          </cell>
          <cell r="G326">
            <v>478498.21</v>
          </cell>
        </row>
        <row r="327">
          <cell r="A327">
            <v>5</v>
          </cell>
          <cell r="B327">
            <v>30</v>
          </cell>
          <cell r="G327">
            <v>323648.68</v>
          </cell>
        </row>
        <row r="328">
          <cell r="A328">
            <v>5</v>
          </cell>
          <cell r="B328">
            <v>40</v>
          </cell>
          <cell r="G328">
            <v>252841.81</v>
          </cell>
        </row>
        <row r="329">
          <cell r="A329">
            <v>5</v>
          </cell>
          <cell r="B329">
            <v>50</v>
          </cell>
          <cell r="G329">
            <v>383140.52</v>
          </cell>
        </row>
        <row r="330">
          <cell r="A330">
            <v>5</v>
          </cell>
          <cell r="B330">
            <v>60</v>
          </cell>
          <cell r="G330">
            <v>280022.95</v>
          </cell>
        </row>
        <row r="331">
          <cell r="A331">
            <v>5</v>
          </cell>
          <cell r="B331">
            <v>70</v>
          </cell>
          <cell r="G331">
            <v>322328.09999999998</v>
          </cell>
        </row>
        <row r="332">
          <cell r="A332">
            <v>5</v>
          </cell>
          <cell r="B332">
            <v>212</v>
          </cell>
          <cell r="G332">
            <v>23.01</v>
          </cell>
        </row>
        <row r="333">
          <cell r="A333">
            <v>5</v>
          </cell>
          <cell r="B333">
            <v>303</v>
          </cell>
          <cell r="G333">
            <v>23.92</v>
          </cell>
        </row>
        <row r="334">
          <cell r="A334">
            <v>1</v>
          </cell>
          <cell r="B334">
            <v>221</v>
          </cell>
          <cell r="G334">
            <v>66.95</v>
          </cell>
        </row>
        <row r="335">
          <cell r="A335">
            <v>2</v>
          </cell>
          <cell r="B335">
            <v>221</v>
          </cell>
          <cell r="G335">
            <v>66.95</v>
          </cell>
        </row>
        <row r="336">
          <cell r="A336">
            <v>3</v>
          </cell>
          <cell r="B336">
            <v>221</v>
          </cell>
          <cell r="G336">
            <v>66.95</v>
          </cell>
        </row>
        <row r="337">
          <cell r="A337">
            <v>4</v>
          </cell>
          <cell r="B337">
            <v>221</v>
          </cell>
          <cell r="G337">
            <v>66.95</v>
          </cell>
        </row>
        <row r="338">
          <cell r="A338">
            <v>5</v>
          </cell>
          <cell r="B338">
            <v>221</v>
          </cell>
          <cell r="G338">
            <v>66.95</v>
          </cell>
        </row>
        <row r="339">
          <cell r="A339">
            <v>1</v>
          </cell>
          <cell r="B339">
            <v>40</v>
          </cell>
          <cell r="G339">
            <v>3.59</v>
          </cell>
        </row>
        <row r="340">
          <cell r="A340">
            <v>2</v>
          </cell>
          <cell r="B340">
            <v>40</v>
          </cell>
          <cell r="G340">
            <v>3.59</v>
          </cell>
        </row>
        <row r="341">
          <cell r="A341">
            <v>3</v>
          </cell>
          <cell r="B341">
            <v>40</v>
          </cell>
          <cell r="G341">
            <v>3.59</v>
          </cell>
        </row>
        <row r="342">
          <cell r="A342">
            <v>4</v>
          </cell>
          <cell r="B342">
            <v>40</v>
          </cell>
          <cell r="G342">
            <v>3.59</v>
          </cell>
        </row>
        <row r="343">
          <cell r="A343">
            <v>5</v>
          </cell>
          <cell r="B343">
            <v>40</v>
          </cell>
          <cell r="G343">
            <v>3.59</v>
          </cell>
        </row>
        <row r="344">
          <cell r="A344">
            <v>1</v>
          </cell>
          <cell r="B344">
            <v>10</v>
          </cell>
          <cell r="G344">
            <v>163477.16</v>
          </cell>
        </row>
        <row r="345">
          <cell r="A345">
            <v>1</v>
          </cell>
          <cell r="B345">
            <v>10</v>
          </cell>
          <cell r="G345">
            <v>57147.56</v>
          </cell>
        </row>
        <row r="346">
          <cell r="A346">
            <v>1</v>
          </cell>
          <cell r="B346">
            <v>20</v>
          </cell>
          <cell r="G346">
            <v>191.52</v>
          </cell>
        </row>
        <row r="347">
          <cell r="A347">
            <v>1</v>
          </cell>
          <cell r="B347">
            <v>20</v>
          </cell>
          <cell r="G347">
            <v>104747.45</v>
          </cell>
        </row>
        <row r="348">
          <cell r="A348">
            <v>1</v>
          </cell>
          <cell r="B348">
            <v>30</v>
          </cell>
          <cell r="G348">
            <v>2078.36</v>
          </cell>
        </row>
        <row r="349">
          <cell r="A349">
            <v>1</v>
          </cell>
          <cell r="B349">
            <v>30</v>
          </cell>
          <cell r="G349">
            <v>9103.9</v>
          </cell>
        </row>
        <row r="350">
          <cell r="A350">
            <v>1</v>
          </cell>
          <cell r="B350">
            <v>40</v>
          </cell>
          <cell r="G350">
            <v>958.32</v>
          </cell>
        </row>
        <row r="351">
          <cell r="A351">
            <v>1</v>
          </cell>
          <cell r="B351">
            <v>40</v>
          </cell>
          <cell r="G351">
            <v>5679.37</v>
          </cell>
        </row>
        <row r="352">
          <cell r="A352">
            <v>1</v>
          </cell>
          <cell r="B352">
            <v>50</v>
          </cell>
          <cell r="G352">
            <v>32444.46</v>
          </cell>
        </row>
        <row r="353">
          <cell r="A353">
            <v>1</v>
          </cell>
          <cell r="B353">
            <v>60</v>
          </cell>
          <cell r="G353">
            <v>66.81</v>
          </cell>
        </row>
        <row r="354">
          <cell r="A354">
            <v>1</v>
          </cell>
          <cell r="B354">
            <v>60</v>
          </cell>
          <cell r="G354">
            <v>3637.48</v>
          </cell>
        </row>
        <row r="355">
          <cell r="A355">
            <v>1</v>
          </cell>
          <cell r="B355">
            <v>70</v>
          </cell>
          <cell r="G355">
            <v>45444.81</v>
          </cell>
        </row>
        <row r="356">
          <cell r="A356">
            <v>1</v>
          </cell>
          <cell r="B356">
            <v>212</v>
          </cell>
          <cell r="G356">
            <v>9199.1</v>
          </cell>
        </row>
        <row r="357">
          <cell r="A357">
            <v>2</v>
          </cell>
          <cell r="B357">
            <v>10</v>
          </cell>
          <cell r="G357">
            <v>163477.16</v>
          </cell>
        </row>
        <row r="358">
          <cell r="A358">
            <v>2</v>
          </cell>
          <cell r="B358">
            <v>10</v>
          </cell>
          <cell r="G358">
            <v>57514.7</v>
          </cell>
        </row>
        <row r="359">
          <cell r="A359">
            <v>2</v>
          </cell>
          <cell r="B359">
            <v>20</v>
          </cell>
          <cell r="G359">
            <v>191.52</v>
          </cell>
        </row>
        <row r="360">
          <cell r="A360">
            <v>2</v>
          </cell>
          <cell r="B360">
            <v>20</v>
          </cell>
          <cell r="G360">
            <v>104779.2</v>
          </cell>
        </row>
        <row r="361">
          <cell r="A361">
            <v>2</v>
          </cell>
          <cell r="B361">
            <v>30</v>
          </cell>
          <cell r="G361">
            <v>2078.36</v>
          </cell>
        </row>
        <row r="362">
          <cell r="A362">
            <v>2</v>
          </cell>
          <cell r="B362">
            <v>30</v>
          </cell>
          <cell r="G362">
            <v>9102.4500000000007</v>
          </cell>
        </row>
        <row r="363">
          <cell r="A363">
            <v>2</v>
          </cell>
          <cell r="B363">
            <v>40</v>
          </cell>
          <cell r="G363">
            <v>958.32</v>
          </cell>
        </row>
        <row r="364">
          <cell r="A364">
            <v>2</v>
          </cell>
          <cell r="B364">
            <v>40</v>
          </cell>
          <cell r="G364">
            <v>5679.37</v>
          </cell>
        </row>
        <row r="365">
          <cell r="A365">
            <v>2</v>
          </cell>
          <cell r="B365">
            <v>50</v>
          </cell>
          <cell r="G365">
            <v>20277.27</v>
          </cell>
        </row>
        <row r="366">
          <cell r="A366">
            <v>2</v>
          </cell>
          <cell r="B366">
            <v>60</v>
          </cell>
          <cell r="G366">
            <v>22.2</v>
          </cell>
        </row>
        <row r="367">
          <cell r="A367">
            <v>2</v>
          </cell>
          <cell r="B367">
            <v>60</v>
          </cell>
          <cell r="G367">
            <v>3690.99</v>
          </cell>
        </row>
        <row r="368">
          <cell r="A368">
            <v>2</v>
          </cell>
          <cell r="B368">
            <v>70</v>
          </cell>
          <cell r="G368">
            <v>45450.86</v>
          </cell>
        </row>
        <row r="369">
          <cell r="A369">
            <v>2</v>
          </cell>
          <cell r="B369">
            <v>212</v>
          </cell>
          <cell r="G369">
            <v>9199.11</v>
          </cell>
        </row>
        <row r="370">
          <cell r="A370">
            <v>3</v>
          </cell>
          <cell r="B370">
            <v>10</v>
          </cell>
          <cell r="G370">
            <v>163477.16</v>
          </cell>
        </row>
        <row r="371">
          <cell r="A371">
            <v>3</v>
          </cell>
          <cell r="B371">
            <v>10</v>
          </cell>
          <cell r="G371">
            <v>57514.7</v>
          </cell>
        </row>
        <row r="372">
          <cell r="A372">
            <v>3</v>
          </cell>
          <cell r="B372">
            <v>20</v>
          </cell>
          <cell r="G372">
            <v>191.52</v>
          </cell>
        </row>
        <row r="373">
          <cell r="A373">
            <v>3</v>
          </cell>
          <cell r="B373">
            <v>20</v>
          </cell>
          <cell r="G373">
            <v>104779.2</v>
          </cell>
        </row>
        <row r="374">
          <cell r="A374">
            <v>3</v>
          </cell>
          <cell r="B374">
            <v>30</v>
          </cell>
          <cell r="G374">
            <v>2078.36</v>
          </cell>
        </row>
        <row r="375">
          <cell r="A375">
            <v>3</v>
          </cell>
          <cell r="B375">
            <v>30</v>
          </cell>
          <cell r="G375">
            <v>9102.4500000000007</v>
          </cell>
        </row>
        <row r="376">
          <cell r="A376">
            <v>3</v>
          </cell>
          <cell r="B376">
            <v>40</v>
          </cell>
          <cell r="G376">
            <v>958.32</v>
          </cell>
        </row>
        <row r="377">
          <cell r="A377">
            <v>3</v>
          </cell>
          <cell r="B377">
            <v>40</v>
          </cell>
          <cell r="G377">
            <v>5679.37</v>
          </cell>
        </row>
        <row r="378">
          <cell r="A378">
            <v>3</v>
          </cell>
          <cell r="B378">
            <v>50</v>
          </cell>
          <cell r="G378">
            <v>19805.580000000002</v>
          </cell>
        </row>
        <row r="379">
          <cell r="A379">
            <v>3</v>
          </cell>
          <cell r="B379">
            <v>60</v>
          </cell>
          <cell r="G379">
            <v>47.18</v>
          </cell>
        </row>
        <row r="380">
          <cell r="A380">
            <v>3</v>
          </cell>
          <cell r="B380">
            <v>60</v>
          </cell>
          <cell r="G380">
            <v>3637.48</v>
          </cell>
        </row>
        <row r="381">
          <cell r="A381">
            <v>3</v>
          </cell>
          <cell r="B381">
            <v>70</v>
          </cell>
          <cell r="G381">
            <v>45450.86</v>
          </cell>
        </row>
        <row r="382">
          <cell r="A382">
            <v>3</v>
          </cell>
          <cell r="B382">
            <v>212</v>
          </cell>
          <cell r="G382">
            <v>10279.450000000001</v>
          </cell>
        </row>
        <row r="383">
          <cell r="A383">
            <v>4</v>
          </cell>
          <cell r="B383">
            <v>212</v>
          </cell>
          <cell r="G383">
            <v>9559.2199999999993</v>
          </cell>
        </row>
        <row r="384">
          <cell r="A384">
            <v>5</v>
          </cell>
          <cell r="B384">
            <v>212</v>
          </cell>
          <cell r="G384">
            <v>9559.23</v>
          </cell>
        </row>
        <row r="385">
          <cell r="A385">
            <v>1</v>
          </cell>
          <cell r="B385">
            <v>20</v>
          </cell>
          <cell r="G385">
            <v>-4732.8599999999997</v>
          </cell>
        </row>
        <row r="386">
          <cell r="A386">
            <v>1</v>
          </cell>
          <cell r="B386">
            <v>50</v>
          </cell>
          <cell r="G386">
            <v>47207.23</v>
          </cell>
        </row>
        <row r="387">
          <cell r="A387">
            <v>1</v>
          </cell>
          <cell r="B387">
            <v>60</v>
          </cell>
          <cell r="G387">
            <v>31438.55</v>
          </cell>
        </row>
        <row r="388">
          <cell r="A388">
            <v>1</v>
          </cell>
          <cell r="B388">
            <v>80</v>
          </cell>
          <cell r="G388">
            <v>62127.74</v>
          </cell>
        </row>
        <row r="389">
          <cell r="A389">
            <v>1</v>
          </cell>
          <cell r="B389">
            <v>80</v>
          </cell>
          <cell r="G389">
            <v>532736.51</v>
          </cell>
        </row>
        <row r="390">
          <cell r="A390">
            <v>1</v>
          </cell>
          <cell r="B390">
            <v>80</v>
          </cell>
          <cell r="G390">
            <v>52991.02</v>
          </cell>
        </row>
        <row r="391">
          <cell r="A391">
            <v>1</v>
          </cell>
          <cell r="B391">
            <v>180</v>
          </cell>
          <cell r="G391">
            <v>152768.95000000001</v>
          </cell>
        </row>
        <row r="392">
          <cell r="A392">
            <v>1</v>
          </cell>
          <cell r="B392">
            <v>180</v>
          </cell>
          <cell r="G392">
            <v>-68641.850000000006</v>
          </cell>
        </row>
        <row r="393">
          <cell r="A393">
            <v>2</v>
          </cell>
          <cell r="B393">
            <v>20</v>
          </cell>
          <cell r="G393">
            <v>-4732.8599999999997</v>
          </cell>
        </row>
        <row r="394">
          <cell r="A394">
            <v>2</v>
          </cell>
          <cell r="B394">
            <v>50</v>
          </cell>
          <cell r="G394">
            <v>47207.23</v>
          </cell>
        </row>
        <row r="395">
          <cell r="A395">
            <v>2</v>
          </cell>
          <cell r="B395">
            <v>60</v>
          </cell>
          <cell r="G395">
            <v>31438.55</v>
          </cell>
        </row>
        <row r="396">
          <cell r="A396">
            <v>2</v>
          </cell>
          <cell r="B396">
            <v>80</v>
          </cell>
          <cell r="G396">
            <v>62127.73</v>
          </cell>
        </row>
        <row r="397">
          <cell r="A397">
            <v>2</v>
          </cell>
          <cell r="B397">
            <v>80</v>
          </cell>
          <cell r="G397">
            <v>532900.66</v>
          </cell>
        </row>
        <row r="398">
          <cell r="A398">
            <v>2</v>
          </cell>
          <cell r="B398">
            <v>80</v>
          </cell>
          <cell r="G398">
            <v>322036.27</v>
          </cell>
        </row>
        <row r="399">
          <cell r="A399">
            <v>2</v>
          </cell>
          <cell r="B399">
            <v>180</v>
          </cell>
          <cell r="G399">
            <v>131914.04999999999</v>
          </cell>
        </row>
        <row r="400">
          <cell r="A400">
            <v>2</v>
          </cell>
          <cell r="B400">
            <v>180</v>
          </cell>
          <cell r="G400">
            <v>-68641.850000000006</v>
          </cell>
        </row>
        <row r="401">
          <cell r="A401">
            <v>3</v>
          </cell>
          <cell r="B401">
            <v>20</v>
          </cell>
          <cell r="G401">
            <v>-4732.8599999999997</v>
          </cell>
        </row>
        <row r="402">
          <cell r="A402">
            <v>3</v>
          </cell>
          <cell r="B402">
            <v>50</v>
          </cell>
          <cell r="G402">
            <v>47207.23</v>
          </cell>
        </row>
        <row r="403">
          <cell r="A403">
            <v>3</v>
          </cell>
          <cell r="B403">
            <v>60</v>
          </cell>
          <cell r="G403">
            <v>31438.55</v>
          </cell>
        </row>
        <row r="404">
          <cell r="A404">
            <v>3</v>
          </cell>
          <cell r="B404">
            <v>80</v>
          </cell>
          <cell r="G404">
            <v>-124255.47</v>
          </cell>
        </row>
        <row r="405">
          <cell r="A405">
            <v>3</v>
          </cell>
          <cell r="B405">
            <v>80</v>
          </cell>
          <cell r="G405">
            <v>-1065637.17</v>
          </cell>
        </row>
        <row r="406">
          <cell r="A406">
            <v>3</v>
          </cell>
          <cell r="B406">
            <v>80</v>
          </cell>
          <cell r="G406">
            <v>-1132812.51</v>
          </cell>
        </row>
        <row r="407">
          <cell r="A407">
            <v>3</v>
          </cell>
          <cell r="B407">
            <v>80</v>
          </cell>
          <cell r="G407">
            <v>409563.2</v>
          </cell>
        </row>
        <row r="408">
          <cell r="A408">
            <v>3</v>
          </cell>
          <cell r="B408">
            <v>180</v>
          </cell>
          <cell r="G408">
            <v>-284683</v>
          </cell>
        </row>
        <row r="409">
          <cell r="A409">
            <v>3</v>
          </cell>
          <cell r="B409">
            <v>180</v>
          </cell>
          <cell r="G409">
            <v>-68641.850000000006</v>
          </cell>
        </row>
        <row r="410">
          <cell r="A410">
            <v>4</v>
          </cell>
          <cell r="B410">
            <v>20</v>
          </cell>
          <cell r="G410">
            <v>-4732.8599999999997</v>
          </cell>
        </row>
        <row r="411">
          <cell r="A411">
            <v>4</v>
          </cell>
          <cell r="B411">
            <v>50</v>
          </cell>
          <cell r="G411">
            <v>47207.23</v>
          </cell>
        </row>
        <row r="412">
          <cell r="A412">
            <v>4</v>
          </cell>
          <cell r="B412">
            <v>60</v>
          </cell>
          <cell r="G412">
            <v>31438.55</v>
          </cell>
        </row>
        <row r="413">
          <cell r="A413">
            <v>4</v>
          </cell>
          <cell r="B413">
            <v>80</v>
          </cell>
          <cell r="G413">
            <v>75520.83</v>
          </cell>
        </row>
        <row r="414">
          <cell r="A414">
            <v>4</v>
          </cell>
          <cell r="B414">
            <v>80</v>
          </cell>
          <cell r="G414">
            <v>515611.14</v>
          </cell>
        </row>
        <row r="415">
          <cell r="A415">
            <v>4</v>
          </cell>
          <cell r="B415">
            <v>180</v>
          </cell>
          <cell r="G415">
            <v>-453125</v>
          </cell>
        </row>
        <row r="416">
          <cell r="A416">
            <v>4</v>
          </cell>
          <cell r="B416">
            <v>180</v>
          </cell>
          <cell r="G416">
            <v>-68641.850000000006</v>
          </cell>
        </row>
        <row r="417">
          <cell r="A417">
            <v>5</v>
          </cell>
          <cell r="B417">
            <v>20</v>
          </cell>
          <cell r="G417">
            <v>-4732.8599999999997</v>
          </cell>
        </row>
        <row r="418">
          <cell r="A418">
            <v>5</v>
          </cell>
          <cell r="B418">
            <v>50</v>
          </cell>
          <cell r="G418">
            <v>47207.23</v>
          </cell>
        </row>
        <row r="419">
          <cell r="A419">
            <v>5</v>
          </cell>
          <cell r="B419">
            <v>60</v>
          </cell>
          <cell r="G419">
            <v>31438.55</v>
          </cell>
        </row>
        <row r="420">
          <cell r="A420">
            <v>5</v>
          </cell>
          <cell r="B420">
            <v>80</v>
          </cell>
          <cell r="G420">
            <v>620383.53</v>
          </cell>
        </row>
        <row r="421">
          <cell r="A421">
            <v>5</v>
          </cell>
          <cell r="B421">
            <v>80</v>
          </cell>
          <cell r="G421">
            <v>-264322.92</v>
          </cell>
        </row>
        <row r="422">
          <cell r="A422">
            <v>5</v>
          </cell>
          <cell r="B422">
            <v>80</v>
          </cell>
          <cell r="G422">
            <v>555066.78</v>
          </cell>
        </row>
        <row r="423">
          <cell r="A423">
            <v>5</v>
          </cell>
          <cell r="B423">
            <v>180</v>
          </cell>
          <cell r="G423">
            <v>-113281.25</v>
          </cell>
        </row>
        <row r="424">
          <cell r="A424">
            <v>5</v>
          </cell>
          <cell r="B424">
            <v>180</v>
          </cell>
          <cell r="G424">
            <v>-68641.850000000006</v>
          </cell>
        </row>
        <row r="425">
          <cell r="A425">
            <v>1</v>
          </cell>
          <cell r="B425">
            <v>212</v>
          </cell>
          <cell r="G425">
            <v>8394</v>
          </cell>
        </row>
        <row r="426">
          <cell r="A426">
            <v>1</v>
          </cell>
          <cell r="B426">
            <v>221</v>
          </cell>
          <cell r="G426">
            <v>7755</v>
          </cell>
        </row>
        <row r="427">
          <cell r="A427">
            <v>2</v>
          </cell>
          <cell r="B427">
            <v>212</v>
          </cell>
          <cell r="G427">
            <v>8394</v>
          </cell>
        </row>
        <row r="428">
          <cell r="A428">
            <v>2</v>
          </cell>
          <cell r="B428">
            <v>221</v>
          </cell>
          <cell r="G428">
            <v>7755</v>
          </cell>
        </row>
        <row r="429">
          <cell r="A429">
            <v>3</v>
          </cell>
          <cell r="B429">
            <v>212</v>
          </cell>
          <cell r="G429">
            <v>8394</v>
          </cell>
        </row>
        <row r="430">
          <cell r="A430">
            <v>3</v>
          </cell>
          <cell r="B430">
            <v>221</v>
          </cell>
          <cell r="G430">
            <v>7755</v>
          </cell>
        </row>
        <row r="431">
          <cell r="A431">
            <v>4</v>
          </cell>
          <cell r="B431">
            <v>212</v>
          </cell>
          <cell r="G431">
            <v>8394</v>
          </cell>
        </row>
        <row r="432">
          <cell r="A432">
            <v>4</v>
          </cell>
          <cell r="B432">
            <v>221</v>
          </cell>
          <cell r="G432">
            <v>7755</v>
          </cell>
        </row>
        <row r="433">
          <cell r="A433">
            <v>5</v>
          </cell>
          <cell r="B433">
            <v>212</v>
          </cell>
          <cell r="G433">
            <v>8394</v>
          </cell>
        </row>
        <row r="434">
          <cell r="A434">
            <v>5</v>
          </cell>
          <cell r="B434">
            <v>221</v>
          </cell>
          <cell r="G434">
            <v>7755</v>
          </cell>
        </row>
        <row r="435">
          <cell r="A435">
            <v>1</v>
          </cell>
          <cell r="B435">
            <v>80</v>
          </cell>
          <cell r="G435">
            <v>5724.59</v>
          </cell>
        </row>
        <row r="436">
          <cell r="A436">
            <v>1</v>
          </cell>
          <cell r="B436">
            <v>180</v>
          </cell>
          <cell r="G436">
            <v>13755.75</v>
          </cell>
        </row>
        <row r="437">
          <cell r="A437">
            <v>1</v>
          </cell>
          <cell r="B437">
            <v>212</v>
          </cell>
          <cell r="G437">
            <v>71983.679999999993</v>
          </cell>
        </row>
        <row r="438">
          <cell r="A438">
            <v>2</v>
          </cell>
          <cell r="B438">
            <v>80</v>
          </cell>
          <cell r="G438">
            <v>5724.59</v>
          </cell>
        </row>
        <row r="439">
          <cell r="A439">
            <v>2</v>
          </cell>
          <cell r="B439">
            <v>180</v>
          </cell>
          <cell r="G439">
            <v>13755.75</v>
          </cell>
        </row>
        <row r="440">
          <cell r="A440">
            <v>2</v>
          </cell>
          <cell r="B440">
            <v>212</v>
          </cell>
          <cell r="G440">
            <v>72969.84</v>
          </cell>
        </row>
        <row r="441">
          <cell r="A441">
            <v>3</v>
          </cell>
          <cell r="B441">
            <v>80</v>
          </cell>
          <cell r="G441">
            <v>5724.59</v>
          </cell>
        </row>
        <row r="442">
          <cell r="A442">
            <v>3</v>
          </cell>
          <cell r="B442">
            <v>180</v>
          </cell>
          <cell r="G442">
            <v>13755.75</v>
          </cell>
        </row>
        <row r="443">
          <cell r="A443">
            <v>3</v>
          </cell>
          <cell r="B443">
            <v>212</v>
          </cell>
          <cell r="G443">
            <v>73228.5</v>
          </cell>
        </row>
        <row r="444">
          <cell r="A444">
            <v>4</v>
          </cell>
          <cell r="B444">
            <v>80</v>
          </cell>
          <cell r="G444">
            <v>5724.59</v>
          </cell>
        </row>
        <row r="445">
          <cell r="A445">
            <v>4</v>
          </cell>
          <cell r="B445">
            <v>180</v>
          </cell>
          <cell r="G445">
            <v>13755.75</v>
          </cell>
        </row>
        <row r="446">
          <cell r="A446">
            <v>4</v>
          </cell>
          <cell r="B446">
            <v>212</v>
          </cell>
          <cell r="G446">
            <v>73246.240000000005</v>
          </cell>
        </row>
        <row r="447">
          <cell r="A447">
            <v>5</v>
          </cell>
          <cell r="B447">
            <v>80</v>
          </cell>
          <cell r="G447">
            <v>5724.59</v>
          </cell>
        </row>
        <row r="448">
          <cell r="A448">
            <v>5</v>
          </cell>
          <cell r="B448">
            <v>180</v>
          </cell>
          <cell r="G448">
            <v>13755.75</v>
          </cell>
        </row>
        <row r="449">
          <cell r="A449">
            <v>5</v>
          </cell>
          <cell r="B449">
            <v>212</v>
          </cell>
          <cell r="G449">
            <v>73247</v>
          </cell>
        </row>
        <row r="450">
          <cell r="A450">
            <v>1</v>
          </cell>
          <cell r="B450">
            <v>80</v>
          </cell>
          <cell r="G450">
            <v>1288.1500000000001</v>
          </cell>
        </row>
        <row r="451">
          <cell r="A451">
            <v>1</v>
          </cell>
          <cell r="B451">
            <v>180</v>
          </cell>
          <cell r="G451">
            <v>1133.5</v>
          </cell>
        </row>
        <row r="452">
          <cell r="A452">
            <v>2</v>
          </cell>
          <cell r="B452">
            <v>80</v>
          </cell>
          <cell r="G452">
            <v>1300.6500000000001</v>
          </cell>
        </row>
        <row r="453">
          <cell r="A453">
            <v>2</v>
          </cell>
          <cell r="B453">
            <v>180</v>
          </cell>
          <cell r="G453">
            <v>1133.5</v>
          </cell>
        </row>
        <row r="454">
          <cell r="A454">
            <v>2</v>
          </cell>
          <cell r="B454">
            <v>301</v>
          </cell>
          <cell r="G454">
            <v>81</v>
          </cell>
        </row>
        <row r="455">
          <cell r="A455">
            <v>3</v>
          </cell>
          <cell r="B455">
            <v>80</v>
          </cell>
          <cell r="G455">
            <v>1300.6500000000001</v>
          </cell>
        </row>
        <row r="456">
          <cell r="A456">
            <v>3</v>
          </cell>
          <cell r="B456">
            <v>180</v>
          </cell>
          <cell r="G456">
            <v>1133.9100000000001</v>
          </cell>
        </row>
        <row r="457">
          <cell r="A457">
            <v>3</v>
          </cell>
          <cell r="B457">
            <v>301</v>
          </cell>
          <cell r="G457">
            <v>81</v>
          </cell>
        </row>
        <row r="458">
          <cell r="A458">
            <v>4</v>
          </cell>
          <cell r="B458">
            <v>80</v>
          </cell>
          <cell r="G458">
            <v>1324.15</v>
          </cell>
        </row>
        <row r="459">
          <cell r="A459">
            <v>4</v>
          </cell>
          <cell r="B459">
            <v>180</v>
          </cell>
          <cell r="G459">
            <v>1133.9100000000001</v>
          </cell>
        </row>
        <row r="460">
          <cell r="A460">
            <v>4</v>
          </cell>
          <cell r="B460">
            <v>301</v>
          </cell>
          <cell r="G460">
            <v>81</v>
          </cell>
        </row>
        <row r="461">
          <cell r="A461">
            <v>5</v>
          </cell>
          <cell r="B461">
            <v>80</v>
          </cell>
          <cell r="G461">
            <v>1324.15</v>
          </cell>
        </row>
        <row r="462">
          <cell r="A462">
            <v>5</v>
          </cell>
          <cell r="B462">
            <v>180</v>
          </cell>
          <cell r="G462">
            <v>1133.9100000000001</v>
          </cell>
        </row>
        <row r="463">
          <cell r="A463">
            <v>5</v>
          </cell>
          <cell r="B463">
            <v>301</v>
          </cell>
          <cell r="G463">
            <v>81</v>
          </cell>
        </row>
        <row r="464">
          <cell r="A464">
            <v>1</v>
          </cell>
          <cell r="B464">
            <v>212</v>
          </cell>
          <cell r="G464">
            <v>16875</v>
          </cell>
        </row>
        <row r="465">
          <cell r="A465">
            <v>2</v>
          </cell>
          <cell r="B465">
            <v>212</v>
          </cell>
          <cell r="G465">
            <v>16875</v>
          </cell>
        </row>
        <row r="466">
          <cell r="A466">
            <v>3</v>
          </cell>
          <cell r="B466">
            <v>212</v>
          </cell>
          <cell r="G466">
            <v>16875</v>
          </cell>
        </row>
        <row r="467">
          <cell r="A467">
            <v>4</v>
          </cell>
          <cell r="B467">
            <v>212</v>
          </cell>
          <cell r="G467">
            <v>16875</v>
          </cell>
        </row>
        <row r="468">
          <cell r="A468">
            <v>5</v>
          </cell>
          <cell r="B468">
            <v>212</v>
          </cell>
          <cell r="G468">
            <v>452.83</v>
          </cell>
        </row>
        <row r="469">
          <cell r="A469">
            <v>1</v>
          </cell>
          <cell r="B469">
            <v>212</v>
          </cell>
          <cell r="G469">
            <v>48711.5</v>
          </cell>
        </row>
        <row r="470">
          <cell r="A470">
            <v>2</v>
          </cell>
          <cell r="B470">
            <v>212</v>
          </cell>
          <cell r="G470">
            <v>48711.5</v>
          </cell>
        </row>
        <row r="471">
          <cell r="A471">
            <v>3</v>
          </cell>
          <cell r="B471">
            <v>212</v>
          </cell>
          <cell r="G471">
            <v>48711.5</v>
          </cell>
        </row>
        <row r="472">
          <cell r="A472">
            <v>4</v>
          </cell>
          <cell r="B472">
            <v>212</v>
          </cell>
          <cell r="G472">
            <v>48711.5</v>
          </cell>
        </row>
        <row r="473">
          <cell r="A473">
            <v>5</v>
          </cell>
          <cell r="B473">
            <v>212</v>
          </cell>
          <cell r="G473">
            <v>48711.5</v>
          </cell>
        </row>
        <row r="474">
          <cell r="A474">
            <v>1</v>
          </cell>
          <cell r="B474">
            <v>221</v>
          </cell>
          <cell r="G474">
            <v>1578.13</v>
          </cell>
        </row>
        <row r="475">
          <cell r="A475">
            <v>2</v>
          </cell>
          <cell r="B475">
            <v>221</v>
          </cell>
          <cell r="G475">
            <v>1578.13</v>
          </cell>
        </row>
        <row r="476">
          <cell r="A476">
            <v>3</v>
          </cell>
          <cell r="B476">
            <v>221</v>
          </cell>
          <cell r="G476">
            <v>1578.13</v>
          </cell>
        </row>
        <row r="477">
          <cell r="A477">
            <v>4</v>
          </cell>
          <cell r="B477">
            <v>221</v>
          </cell>
          <cell r="G477">
            <v>1578.13</v>
          </cell>
        </row>
        <row r="478">
          <cell r="A478">
            <v>5</v>
          </cell>
          <cell r="B478">
            <v>221</v>
          </cell>
          <cell r="G478">
            <v>1578.13</v>
          </cell>
        </row>
        <row r="479">
          <cell r="A479">
            <v>2</v>
          </cell>
          <cell r="B479">
            <v>301</v>
          </cell>
          <cell r="G479">
            <v>166.68</v>
          </cell>
        </row>
        <row r="480">
          <cell r="A480">
            <v>3</v>
          </cell>
          <cell r="B480">
            <v>301</v>
          </cell>
          <cell r="G480">
            <v>166.68</v>
          </cell>
        </row>
        <row r="481">
          <cell r="A481">
            <v>1</v>
          </cell>
          <cell r="B481">
            <v>20</v>
          </cell>
          <cell r="G481">
            <v>14816.16</v>
          </cell>
        </row>
        <row r="482">
          <cell r="A482">
            <v>1</v>
          </cell>
          <cell r="B482">
            <v>30</v>
          </cell>
          <cell r="G482">
            <v>2010.59</v>
          </cell>
        </row>
        <row r="483">
          <cell r="A483">
            <v>1</v>
          </cell>
          <cell r="B483">
            <v>40</v>
          </cell>
          <cell r="G483">
            <v>3483.88</v>
          </cell>
        </row>
        <row r="484">
          <cell r="A484">
            <v>1</v>
          </cell>
          <cell r="B484">
            <v>50</v>
          </cell>
          <cell r="G484">
            <v>5110.24</v>
          </cell>
        </row>
        <row r="485">
          <cell r="A485">
            <v>1</v>
          </cell>
          <cell r="B485">
            <v>60</v>
          </cell>
          <cell r="G485">
            <v>3011.91</v>
          </cell>
        </row>
        <row r="486">
          <cell r="A486">
            <v>1</v>
          </cell>
          <cell r="B486">
            <v>70</v>
          </cell>
          <cell r="G486">
            <v>17527.84</v>
          </cell>
        </row>
        <row r="487">
          <cell r="A487">
            <v>2</v>
          </cell>
          <cell r="B487">
            <v>20</v>
          </cell>
          <cell r="G487">
            <v>14516.12</v>
          </cell>
        </row>
        <row r="488">
          <cell r="A488">
            <v>2</v>
          </cell>
          <cell r="B488">
            <v>30</v>
          </cell>
          <cell r="G488">
            <v>1357.44</v>
          </cell>
        </row>
        <row r="489">
          <cell r="A489">
            <v>2</v>
          </cell>
          <cell r="B489">
            <v>40</v>
          </cell>
          <cell r="G489">
            <v>3320.32</v>
          </cell>
        </row>
        <row r="490">
          <cell r="A490">
            <v>2</v>
          </cell>
          <cell r="B490">
            <v>50</v>
          </cell>
          <cell r="G490">
            <v>3625.29</v>
          </cell>
        </row>
        <row r="491">
          <cell r="A491">
            <v>2</v>
          </cell>
          <cell r="B491">
            <v>60</v>
          </cell>
          <cell r="G491">
            <v>2799.73</v>
          </cell>
        </row>
        <row r="492">
          <cell r="A492">
            <v>2</v>
          </cell>
          <cell r="B492">
            <v>70</v>
          </cell>
          <cell r="G492">
            <v>16695.68</v>
          </cell>
        </row>
        <row r="493">
          <cell r="A493">
            <v>3</v>
          </cell>
          <cell r="B493">
            <v>20</v>
          </cell>
          <cell r="G493">
            <v>14525.78</v>
          </cell>
        </row>
        <row r="494">
          <cell r="A494">
            <v>3</v>
          </cell>
          <cell r="B494">
            <v>30</v>
          </cell>
          <cell r="G494">
            <v>1321.61</v>
          </cell>
        </row>
        <row r="495">
          <cell r="A495">
            <v>3</v>
          </cell>
          <cell r="B495">
            <v>40</v>
          </cell>
          <cell r="G495">
            <v>6219.84</v>
          </cell>
        </row>
        <row r="496">
          <cell r="A496">
            <v>3</v>
          </cell>
          <cell r="B496">
            <v>50</v>
          </cell>
          <cell r="G496">
            <v>3589.86</v>
          </cell>
        </row>
        <row r="497">
          <cell r="A497">
            <v>3</v>
          </cell>
          <cell r="B497">
            <v>60</v>
          </cell>
          <cell r="G497">
            <v>2555.9499999999998</v>
          </cell>
        </row>
        <row r="498">
          <cell r="A498">
            <v>3</v>
          </cell>
          <cell r="B498">
            <v>70</v>
          </cell>
          <cell r="G498">
            <v>14940.81</v>
          </cell>
        </row>
        <row r="499">
          <cell r="A499">
            <v>4</v>
          </cell>
          <cell r="B499">
            <v>40</v>
          </cell>
          <cell r="G499">
            <v>2533.4499999999998</v>
          </cell>
        </row>
        <row r="500">
          <cell r="A500">
            <v>4</v>
          </cell>
          <cell r="B500">
            <v>50</v>
          </cell>
          <cell r="G500">
            <v>4574.57</v>
          </cell>
        </row>
        <row r="501">
          <cell r="A501">
            <v>4</v>
          </cell>
          <cell r="B501">
            <v>60</v>
          </cell>
          <cell r="G501">
            <v>2130.5</v>
          </cell>
        </row>
        <row r="502">
          <cell r="A502">
            <v>4</v>
          </cell>
          <cell r="B502">
            <v>70</v>
          </cell>
          <cell r="G502">
            <v>16335.72</v>
          </cell>
        </row>
        <row r="503">
          <cell r="A503">
            <v>5</v>
          </cell>
          <cell r="B503">
            <v>40</v>
          </cell>
          <cell r="G503">
            <v>3077.08</v>
          </cell>
        </row>
        <row r="504">
          <cell r="A504">
            <v>5</v>
          </cell>
          <cell r="B504">
            <v>50</v>
          </cell>
          <cell r="G504">
            <v>4719.8900000000003</v>
          </cell>
        </row>
        <row r="505">
          <cell r="A505">
            <v>5</v>
          </cell>
          <cell r="B505">
            <v>60</v>
          </cell>
          <cell r="G505">
            <v>2121.13</v>
          </cell>
        </row>
        <row r="506">
          <cell r="A506">
            <v>5</v>
          </cell>
          <cell r="B506">
            <v>70</v>
          </cell>
          <cell r="G506">
            <v>16656.060000000001</v>
          </cell>
        </row>
        <row r="507">
          <cell r="A507">
            <v>1</v>
          </cell>
          <cell r="B507">
            <v>20</v>
          </cell>
          <cell r="G507">
            <v>-8343.3799999999992</v>
          </cell>
        </row>
        <row r="508">
          <cell r="A508">
            <v>1</v>
          </cell>
          <cell r="B508">
            <v>30</v>
          </cell>
          <cell r="G508">
            <v>-1736.68</v>
          </cell>
        </row>
        <row r="509">
          <cell r="A509">
            <v>1</v>
          </cell>
          <cell r="B509">
            <v>40</v>
          </cell>
          <cell r="G509">
            <v>-3483.88</v>
          </cell>
        </row>
        <row r="510">
          <cell r="A510">
            <v>1</v>
          </cell>
          <cell r="B510">
            <v>50</v>
          </cell>
          <cell r="G510">
            <v>-5110.24</v>
          </cell>
        </row>
        <row r="511">
          <cell r="A511">
            <v>1</v>
          </cell>
          <cell r="B511">
            <v>60</v>
          </cell>
          <cell r="G511">
            <v>-2955.12</v>
          </cell>
        </row>
        <row r="512">
          <cell r="A512">
            <v>1</v>
          </cell>
          <cell r="B512">
            <v>70</v>
          </cell>
          <cell r="G512">
            <v>-17527.84</v>
          </cell>
        </row>
        <row r="513">
          <cell r="A513">
            <v>2</v>
          </cell>
          <cell r="B513">
            <v>20</v>
          </cell>
          <cell r="G513">
            <v>-7973</v>
          </cell>
        </row>
        <row r="514">
          <cell r="A514">
            <v>2</v>
          </cell>
          <cell r="B514">
            <v>30</v>
          </cell>
          <cell r="G514">
            <v>-1054.8800000000001</v>
          </cell>
        </row>
        <row r="515">
          <cell r="A515">
            <v>2</v>
          </cell>
          <cell r="B515">
            <v>40</v>
          </cell>
          <cell r="G515">
            <v>-3320.32</v>
          </cell>
        </row>
        <row r="516">
          <cell r="A516">
            <v>2</v>
          </cell>
          <cell r="B516">
            <v>50</v>
          </cell>
          <cell r="G516">
            <v>-3625.29</v>
          </cell>
        </row>
        <row r="517">
          <cell r="A517">
            <v>2</v>
          </cell>
          <cell r="B517">
            <v>60</v>
          </cell>
          <cell r="G517">
            <v>-2706.7</v>
          </cell>
        </row>
        <row r="518">
          <cell r="A518">
            <v>2</v>
          </cell>
          <cell r="B518">
            <v>70</v>
          </cell>
          <cell r="G518">
            <v>-16695.68</v>
          </cell>
        </row>
        <row r="519">
          <cell r="A519">
            <v>3</v>
          </cell>
          <cell r="B519">
            <v>20</v>
          </cell>
          <cell r="G519">
            <v>-7997.94</v>
          </cell>
        </row>
        <row r="520">
          <cell r="A520">
            <v>3</v>
          </cell>
          <cell r="B520">
            <v>30</v>
          </cell>
          <cell r="G520">
            <v>-984.95</v>
          </cell>
        </row>
        <row r="521">
          <cell r="A521">
            <v>3</v>
          </cell>
          <cell r="B521">
            <v>40</v>
          </cell>
          <cell r="G521">
            <v>-6219.84</v>
          </cell>
        </row>
        <row r="522">
          <cell r="A522">
            <v>3</v>
          </cell>
          <cell r="B522">
            <v>50</v>
          </cell>
          <cell r="G522">
            <v>-3589.86</v>
          </cell>
        </row>
        <row r="523">
          <cell r="A523">
            <v>3</v>
          </cell>
          <cell r="B523">
            <v>60</v>
          </cell>
          <cell r="G523">
            <v>-2458.59</v>
          </cell>
        </row>
        <row r="524">
          <cell r="A524">
            <v>3</v>
          </cell>
          <cell r="B524">
            <v>70</v>
          </cell>
          <cell r="G524">
            <v>-14940.81</v>
          </cell>
        </row>
        <row r="525">
          <cell r="A525">
            <v>4</v>
          </cell>
          <cell r="B525">
            <v>40</v>
          </cell>
          <cell r="G525">
            <v>-2533.4499999999998</v>
          </cell>
        </row>
        <row r="526">
          <cell r="A526">
            <v>4</v>
          </cell>
          <cell r="B526">
            <v>50</v>
          </cell>
          <cell r="G526">
            <v>-4574.57</v>
          </cell>
        </row>
        <row r="527">
          <cell r="A527">
            <v>4</v>
          </cell>
          <cell r="B527">
            <v>60</v>
          </cell>
          <cell r="G527">
            <v>-1858.79</v>
          </cell>
        </row>
        <row r="528">
          <cell r="A528">
            <v>4</v>
          </cell>
          <cell r="B528">
            <v>70</v>
          </cell>
          <cell r="G528">
            <v>-16335.72</v>
          </cell>
        </row>
        <row r="529">
          <cell r="A529">
            <v>5</v>
          </cell>
          <cell r="B529">
            <v>40</v>
          </cell>
          <cell r="G529">
            <v>-3077.08</v>
          </cell>
        </row>
        <row r="530">
          <cell r="A530">
            <v>5</v>
          </cell>
          <cell r="B530">
            <v>50</v>
          </cell>
          <cell r="G530">
            <v>-4719.8900000000003</v>
          </cell>
        </row>
        <row r="531">
          <cell r="A531">
            <v>5</v>
          </cell>
          <cell r="B531">
            <v>60</v>
          </cell>
          <cell r="G531">
            <v>-1852.86</v>
          </cell>
        </row>
        <row r="532">
          <cell r="A532">
            <v>5</v>
          </cell>
          <cell r="B532">
            <v>70</v>
          </cell>
          <cell r="G532">
            <v>-16656.060000000001</v>
          </cell>
        </row>
        <row r="533">
          <cell r="A533">
            <v>1</v>
          </cell>
          <cell r="B533">
            <v>20</v>
          </cell>
          <cell r="G533">
            <v>20297.93</v>
          </cell>
        </row>
        <row r="534">
          <cell r="A534">
            <v>1</v>
          </cell>
          <cell r="B534">
            <v>30</v>
          </cell>
          <cell r="G534">
            <v>4144.99</v>
          </cell>
        </row>
        <row r="535">
          <cell r="A535">
            <v>1</v>
          </cell>
          <cell r="B535">
            <v>40</v>
          </cell>
          <cell r="G535">
            <v>2080.63</v>
          </cell>
        </row>
        <row r="536">
          <cell r="A536">
            <v>1</v>
          </cell>
          <cell r="B536">
            <v>50</v>
          </cell>
          <cell r="G536">
            <v>16579.77</v>
          </cell>
        </row>
        <row r="537">
          <cell r="A537">
            <v>1</v>
          </cell>
          <cell r="B537">
            <v>60</v>
          </cell>
          <cell r="G537">
            <v>7705.52</v>
          </cell>
        </row>
        <row r="538">
          <cell r="A538">
            <v>1</v>
          </cell>
          <cell r="B538">
            <v>70</v>
          </cell>
          <cell r="G538">
            <v>7805.63</v>
          </cell>
        </row>
        <row r="539">
          <cell r="A539">
            <v>2</v>
          </cell>
          <cell r="B539">
            <v>20</v>
          </cell>
          <cell r="G539">
            <v>20518.09</v>
          </cell>
        </row>
        <row r="540">
          <cell r="A540">
            <v>2</v>
          </cell>
          <cell r="B540">
            <v>30</v>
          </cell>
          <cell r="G540">
            <v>4126.1000000000004</v>
          </cell>
        </row>
        <row r="541">
          <cell r="A541">
            <v>2</v>
          </cell>
          <cell r="B541">
            <v>40</v>
          </cell>
          <cell r="G541">
            <v>2075.4</v>
          </cell>
        </row>
        <row r="542">
          <cell r="A542">
            <v>2</v>
          </cell>
          <cell r="B542">
            <v>50</v>
          </cell>
          <cell r="G542">
            <v>16701.580000000002</v>
          </cell>
        </row>
        <row r="543">
          <cell r="A543">
            <v>2</v>
          </cell>
          <cell r="B543">
            <v>60</v>
          </cell>
          <cell r="G543">
            <v>7828.88</v>
          </cell>
        </row>
        <row r="544">
          <cell r="A544">
            <v>2</v>
          </cell>
          <cell r="B544">
            <v>70</v>
          </cell>
          <cell r="G544">
            <v>7512.24</v>
          </cell>
        </row>
        <row r="545">
          <cell r="A545">
            <v>3</v>
          </cell>
          <cell r="B545">
            <v>20</v>
          </cell>
          <cell r="G545">
            <v>20518.09</v>
          </cell>
        </row>
        <row r="546">
          <cell r="A546">
            <v>3</v>
          </cell>
          <cell r="B546">
            <v>30</v>
          </cell>
          <cell r="G546">
            <v>4559.26</v>
          </cell>
        </row>
        <row r="547">
          <cell r="A547">
            <v>3</v>
          </cell>
          <cell r="B547">
            <v>40</v>
          </cell>
          <cell r="G547">
            <v>2325.15</v>
          </cell>
        </row>
        <row r="548">
          <cell r="A548">
            <v>3</v>
          </cell>
          <cell r="B548">
            <v>50</v>
          </cell>
          <cell r="G548">
            <v>16700.150000000001</v>
          </cell>
        </row>
        <row r="549">
          <cell r="A549">
            <v>3</v>
          </cell>
          <cell r="B549">
            <v>60</v>
          </cell>
          <cell r="G549">
            <v>7828.88</v>
          </cell>
        </row>
        <row r="550">
          <cell r="A550">
            <v>3</v>
          </cell>
          <cell r="B550">
            <v>70</v>
          </cell>
          <cell r="G550">
            <v>7461.7</v>
          </cell>
        </row>
        <row r="551">
          <cell r="A551">
            <v>4</v>
          </cell>
          <cell r="B551">
            <v>20</v>
          </cell>
          <cell r="G551">
            <v>25421.86</v>
          </cell>
        </row>
        <row r="552">
          <cell r="A552">
            <v>4</v>
          </cell>
          <cell r="B552">
            <v>30</v>
          </cell>
          <cell r="G552">
            <v>5552.59</v>
          </cell>
        </row>
        <row r="553">
          <cell r="A553">
            <v>4</v>
          </cell>
          <cell r="B553">
            <v>40</v>
          </cell>
          <cell r="G553">
            <v>1542.93</v>
          </cell>
        </row>
        <row r="554">
          <cell r="A554">
            <v>4</v>
          </cell>
          <cell r="B554">
            <v>50</v>
          </cell>
          <cell r="G554">
            <v>26173.3</v>
          </cell>
        </row>
        <row r="555">
          <cell r="A555">
            <v>4</v>
          </cell>
          <cell r="B555">
            <v>60</v>
          </cell>
          <cell r="G555">
            <v>12142</v>
          </cell>
        </row>
        <row r="556">
          <cell r="A556">
            <v>4</v>
          </cell>
          <cell r="B556">
            <v>70</v>
          </cell>
          <cell r="G556">
            <v>8779.93</v>
          </cell>
        </row>
        <row r="557">
          <cell r="A557">
            <v>5</v>
          </cell>
          <cell r="B557">
            <v>20</v>
          </cell>
          <cell r="G557">
            <v>25421.86</v>
          </cell>
        </row>
        <row r="558">
          <cell r="A558">
            <v>5</v>
          </cell>
          <cell r="B558">
            <v>30</v>
          </cell>
          <cell r="G558">
            <v>5552.59</v>
          </cell>
        </row>
        <row r="559">
          <cell r="A559">
            <v>5</v>
          </cell>
          <cell r="B559">
            <v>40</v>
          </cell>
          <cell r="G559">
            <v>1542.93</v>
          </cell>
        </row>
        <row r="560">
          <cell r="A560">
            <v>5</v>
          </cell>
          <cell r="B560">
            <v>50</v>
          </cell>
          <cell r="G560">
            <v>26156.7</v>
          </cell>
        </row>
        <row r="561">
          <cell r="A561">
            <v>5</v>
          </cell>
          <cell r="B561">
            <v>60</v>
          </cell>
          <cell r="G561">
            <v>12142</v>
          </cell>
        </row>
        <row r="562">
          <cell r="A562">
            <v>5</v>
          </cell>
          <cell r="B562">
            <v>70</v>
          </cell>
          <cell r="G562">
            <v>8779.93</v>
          </cell>
        </row>
        <row r="563">
          <cell r="A563">
            <v>1</v>
          </cell>
          <cell r="B563">
            <v>20</v>
          </cell>
          <cell r="G563">
            <v>-20297.93</v>
          </cell>
        </row>
        <row r="564">
          <cell r="A564">
            <v>1</v>
          </cell>
          <cell r="B564">
            <v>30</v>
          </cell>
          <cell r="G564">
            <v>-4092.86</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
      <sheetName val="IS"/>
      <sheetName val="SCHED"/>
      <sheetName val="Interest"/>
      <sheetName val="BONDS"/>
      <sheetName val="UW_SUMM"/>
      <sheetName val="WC_ALAB"/>
      <sheetName val="WC_KENT"/>
      <sheetName val="GL_PL"/>
      <sheetName val="3RD PARTY"/>
      <sheetName val="PAID"/>
      <sheetName val="OSLR"/>
      <sheetName val="IBNR"/>
      <sheetName val="JE"/>
      <sheetName val="Module2"/>
      <sheetName val="Module1"/>
      <sheetName val="Map"/>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Walk-CY"/>
      <sheetName val="Sum Walk-CUM"/>
      <sheetName val="M1 &amp; Basis Recon"/>
      <sheetName val="Flux "/>
      <sheetName val="ATM"/>
      <sheetName val="1"/>
      <sheetName val="AUT"/>
      <sheetName val="232"/>
      <sheetName val="233"/>
      <sheetName val="234"/>
      <sheetName val="303"/>
      <sheetName val="306"/>
      <sheetName val="AEH Inc &amp; Aff"/>
      <sheetName val="2"/>
      <sheetName val="3"/>
      <sheetName val="Total 212"/>
      <sheetName val="231"/>
      <sheetName val="236"/>
      <sheetName val="301"/>
      <sheetName val="4"/>
      <sheetName val="5"/>
      <sheetName val="212"/>
      <sheetName val="220"/>
      <sheetName val="6"/>
      <sheetName val="Book RF - PPE Report ATM"/>
      <sheetName val="PP Cost "/>
      <sheetName val="PP Res "/>
      <sheetName val="PP Res Recon"/>
      <sheetName val="Tax CWIP_RWIP"/>
      <sheetName val="Proceeds"/>
      <sheetName val="ATM Cost"/>
      <sheetName val="ATM CWIP"/>
      <sheetName val="ATM Accum"/>
      <sheetName val="ATM Depr"/>
      <sheetName val="ATM Gain Loss"/>
      <sheetName val="AUT BS (BU)"/>
      <sheetName val="AUT IS (BU)"/>
      <sheetName val="AUT Depr"/>
      <sheetName val="NR Cost&amp;Accum"/>
      <sheetName val="NonReg Depr"/>
      <sheetName val="2015 PPE Report ATM "/>
      <sheetName val="2015 PPE Report AUT"/>
      <sheetName val="2015 PPE Report Non-Reg"/>
      <sheetName val="M-1s&gt;&gt;&gt;"/>
      <sheetName val="AIC"/>
      <sheetName val="Cap Depr"/>
      <sheetName val="Cap Int (AFUDC)"/>
      <sheetName val="Cap Software"/>
      <sheetName val="Cap OH"/>
      <sheetName val="Cap COR"/>
      <sheetName val="COR"/>
      <sheetName val="Repairs Amended"/>
      <sheetName val="Repairs"/>
      <sheetName val="Tx Rule 8209"/>
      <sheetName val="481(a) Summary"/>
      <sheetName val="PT Balances"/>
      <sheetName val="PT Activity"/>
      <sheetName val="PT Depr &amp; GL"/>
      <sheetName val="PT Basis Adj"/>
      <sheetName val="GL Summary-FED"/>
      <sheetName val="JE's for Review"/>
      <sheetName val="OTP BB"/>
      <sheetName val="OTP EB"/>
      <sheetName val="221"/>
    </sheetNames>
    <sheetDataSet>
      <sheetData sheetId="0"/>
      <sheetData sheetId="1"/>
      <sheetData sheetId="2"/>
      <sheetData sheetId="3"/>
      <sheetData sheetId="4">
        <row r="22">
          <cell r="E22">
            <v>-308760275.12999994</v>
          </cell>
        </row>
      </sheetData>
      <sheetData sheetId="5"/>
      <sheetData sheetId="6">
        <row r="64">
          <cell r="D64">
            <v>10473764669.439999</v>
          </cell>
        </row>
      </sheetData>
      <sheetData sheetId="7">
        <row r="64">
          <cell r="D64">
            <v>9495600.8699999992</v>
          </cell>
        </row>
      </sheetData>
      <sheetData sheetId="8">
        <row r="64">
          <cell r="D64">
            <v>14745580.35</v>
          </cell>
        </row>
      </sheetData>
      <sheetData sheetId="9">
        <row r="64">
          <cell r="D64">
            <v>8392478.4000000004</v>
          </cell>
        </row>
      </sheetData>
      <sheetData sheetId="10">
        <row r="64">
          <cell r="D64">
            <v>23341313.16</v>
          </cell>
        </row>
      </sheetData>
      <sheetData sheetId="11">
        <row r="64">
          <cell r="D64">
            <v>0</v>
          </cell>
        </row>
      </sheetData>
      <sheetData sheetId="12"/>
      <sheetData sheetId="13"/>
      <sheetData sheetId="14"/>
      <sheetData sheetId="15">
        <row r="74">
          <cell r="AR74">
            <v>-69674.100000000006</v>
          </cell>
        </row>
      </sheetData>
      <sheetData sheetId="16">
        <row r="64">
          <cell r="D64">
            <v>0.22999999998137355</v>
          </cell>
        </row>
      </sheetData>
      <sheetData sheetId="17">
        <row r="64">
          <cell r="D64">
            <v>9.8800000001117585</v>
          </cell>
        </row>
      </sheetData>
      <sheetData sheetId="18">
        <row r="64">
          <cell r="D64">
            <v>52369</v>
          </cell>
        </row>
      </sheetData>
      <sheetData sheetId="19"/>
      <sheetData sheetId="20"/>
      <sheetData sheetId="21">
        <row r="64">
          <cell r="D64">
            <v>37241231.939999998</v>
          </cell>
        </row>
      </sheetData>
      <sheetData sheetId="22"/>
      <sheetData sheetId="23"/>
      <sheetData sheetId="24">
        <row r="9">
          <cell r="A9" t="str">
            <v>010</v>
          </cell>
          <cell r="B9" t="str">
            <v>Atmos Regulated Shared Services</v>
          </cell>
          <cell r="C9">
            <v>345627864.97000003</v>
          </cell>
          <cell r="D9">
            <v>34506651.370000005</v>
          </cell>
          <cell r="E9">
            <v>-57755118.259999998</v>
          </cell>
          <cell r="F9">
            <v>-9.5315044745802879E-10</v>
          </cell>
          <cell r="G9"/>
          <cell r="H9">
            <v>322379398.08000004</v>
          </cell>
          <cell r="I9">
            <v>322379398.83000004</v>
          </cell>
          <cell r="J9">
            <v>-0.75</v>
          </cell>
          <cell r="K9"/>
          <cell r="L9"/>
          <cell r="M9"/>
          <cell r="N9"/>
          <cell r="O9"/>
          <cell r="P9"/>
          <cell r="Q9" t="str">
            <v>[A]</v>
          </cell>
          <cell r="R9">
            <v>34506651.370000005</v>
          </cell>
          <cell r="S9">
            <v>-57755118.259999998</v>
          </cell>
          <cell r="T9">
            <v>-9.5315044745802879E-10</v>
          </cell>
          <cell r="U9"/>
          <cell r="V9">
            <v>322379398.08000004</v>
          </cell>
          <cell r="W9">
            <v>0</v>
          </cell>
          <cell r="X9">
            <v>322391431.13999987</v>
          </cell>
          <cell r="Y9">
            <v>-12033.05999982357</v>
          </cell>
        </row>
        <row r="10">
          <cell r="A10" t="str">
            <v>020</v>
          </cell>
          <cell r="B10" t="str">
            <v>Atmos Energy-Louisiana</v>
          </cell>
          <cell r="C10">
            <v>794705619.99000001</v>
          </cell>
          <cell r="D10">
            <v>81939071.340000004</v>
          </cell>
          <cell r="E10">
            <v>-8940087.8800000008</v>
          </cell>
          <cell r="F10">
            <v>-50984.999999999993</v>
          </cell>
          <cell r="G10"/>
          <cell r="H10">
            <v>867653618.45000005</v>
          </cell>
          <cell r="I10">
            <v>867653618.51999986</v>
          </cell>
          <cell r="J10">
            <v>-6.9999814033508301E-2</v>
          </cell>
          <cell r="K10"/>
          <cell r="L10"/>
          <cell r="M10"/>
          <cell r="N10"/>
          <cell r="O10"/>
          <cell r="P10"/>
          <cell r="Q10"/>
          <cell r="R10">
            <v>81939071.340000004</v>
          </cell>
          <cell r="S10">
            <v>-8940087.8800000008</v>
          </cell>
          <cell r="T10">
            <v>-50984.999999999993</v>
          </cell>
          <cell r="U10"/>
          <cell r="V10">
            <v>867653618.45000005</v>
          </cell>
          <cell r="W10">
            <v>0</v>
          </cell>
          <cell r="X10">
            <v>866262531.00000095</v>
          </cell>
          <cell r="Y10">
            <v>1391087.449999094</v>
          </cell>
        </row>
        <row r="11">
          <cell r="A11" t="str">
            <v>030</v>
          </cell>
          <cell r="B11" t="str">
            <v>Atmos Energy-West Texas</v>
          </cell>
          <cell r="C11">
            <v>649351012.90999997</v>
          </cell>
          <cell r="D11">
            <v>72934406.359999985</v>
          </cell>
          <cell r="E11">
            <v>-13698077.699999999</v>
          </cell>
          <cell r="F11">
            <v>36081.999999999993</v>
          </cell>
          <cell r="G11"/>
          <cell r="H11">
            <v>708623423.56999993</v>
          </cell>
          <cell r="I11">
            <v>708623424.68999994</v>
          </cell>
          <cell r="J11">
            <v>-1.1200000047683716</v>
          </cell>
          <cell r="K11"/>
          <cell r="L11"/>
          <cell r="M11"/>
          <cell r="N11"/>
          <cell r="O11"/>
          <cell r="P11"/>
          <cell r="Q11"/>
          <cell r="R11">
            <v>72934406.359999985</v>
          </cell>
          <cell r="S11">
            <v>-13698077.699999999</v>
          </cell>
          <cell r="T11">
            <v>36081.999999999993</v>
          </cell>
          <cell r="U11"/>
          <cell r="V11">
            <v>708623423.56999993</v>
          </cell>
          <cell r="W11">
            <v>0</v>
          </cell>
          <cell r="X11">
            <v>708547638.37999904</v>
          </cell>
          <cell r="Y11">
            <v>75785.190000891685</v>
          </cell>
        </row>
        <row r="12">
          <cell r="A12" t="str">
            <v>050</v>
          </cell>
          <cell r="B12" t="str">
            <v>Atmos Energy-KY/Mid-States</v>
          </cell>
          <cell r="C12">
            <v>1024709213.61</v>
          </cell>
          <cell r="D12">
            <v>106259819.48000006</v>
          </cell>
          <cell r="E12">
            <v>-18380864.020000003</v>
          </cell>
          <cell r="F12">
            <v>-37547.42</v>
          </cell>
          <cell r="G12"/>
          <cell r="H12">
            <v>1112550621.6500001</v>
          </cell>
          <cell r="I12">
            <v>1112550620.4000001</v>
          </cell>
          <cell r="J12">
            <v>1.25</v>
          </cell>
          <cell r="K12"/>
          <cell r="L12">
            <v>60722</v>
          </cell>
          <cell r="M12">
            <v>-60722</v>
          </cell>
          <cell r="N12"/>
          <cell r="O12"/>
          <cell r="P12"/>
          <cell r="Q12"/>
          <cell r="R12">
            <v>106199097.48000006</v>
          </cell>
          <cell r="S12">
            <v>-18380864.020000003</v>
          </cell>
          <cell r="T12">
            <v>23174.58</v>
          </cell>
          <cell r="U12"/>
          <cell r="V12">
            <v>1112550621.6500001</v>
          </cell>
          <cell r="W12">
            <v>0</v>
          </cell>
          <cell r="X12">
            <v>0</v>
          </cell>
          <cell r="Y12">
            <v>1112550621.6500001</v>
          </cell>
        </row>
        <row r="13">
          <cell r="A13" t="str">
            <v>060</v>
          </cell>
          <cell r="B13" t="str">
            <v>Atmos Energy-Colorado-Kansas</v>
          </cell>
          <cell r="C13">
            <v>567566050.01999986</v>
          </cell>
          <cell r="D13">
            <v>30325789.840000007</v>
          </cell>
          <cell r="E13">
            <v>-6917221.4899999993</v>
          </cell>
          <cell r="F13">
            <v>15876.080000000002</v>
          </cell>
          <cell r="G13"/>
          <cell r="H13">
            <v>590990494.44999993</v>
          </cell>
          <cell r="I13">
            <v>590990495.22000003</v>
          </cell>
          <cell r="J13">
            <v>-0.77000010013580322</v>
          </cell>
          <cell r="K13"/>
          <cell r="L13"/>
          <cell r="M13"/>
          <cell r="N13"/>
          <cell r="O13"/>
          <cell r="P13"/>
          <cell r="Q13"/>
          <cell r="R13">
            <v>30325789.840000007</v>
          </cell>
          <cell r="S13">
            <v>-6917221.4899999993</v>
          </cell>
          <cell r="T13">
            <v>15876.080000000002</v>
          </cell>
          <cell r="U13"/>
          <cell r="V13">
            <v>590990494.44999981</v>
          </cell>
          <cell r="W13">
            <v>0</v>
          </cell>
          <cell r="X13">
            <v>589068118.95000005</v>
          </cell>
          <cell r="Y13">
            <v>1922375.4999997616</v>
          </cell>
        </row>
        <row r="14">
          <cell r="A14" t="str">
            <v>070</v>
          </cell>
          <cell r="B14" t="str">
            <v>Atmos Energy-Mississippi</v>
          </cell>
          <cell r="C14">
            <v>546970485.00000012</v>
          </cell>
          <cell r="D14">
            <v>60152479.109999999</v>
          </cell>
          <cell r="E14">
            <v>-18194289.989999998</v>
          </cell>
          <cell r="F14">
            <v>27810</v>
          </cell>
          <cell r="G14"/>
          <cell r="H14">
            <v>588956484.12000012</v>
          </cell>
          <cell r="I14">
            <v>588956484.72000003</v>
          </cell>
          <cell r="J14">
            <v>-0.59999990463256836</v>
          </cell>
          <cell r="K14"/>
          <cell r="L14"/>
          <cell r="M14"/>
          <cell r="N14"/>
          <cell r="O14"/>
          <cell r="P14"/>
          <cell r="Q14"/>
          <cell r="R14">
            <v>60152479.109999999</v>
          </cell>
          <cell r="S14">
            <v>-18194289.989999998</v>
          </cell>
          <cell r="T14">
            <v>27810</v>
          </cell>
          <cell r="U14"/>
          <cell r="V14">
            <v>588956484.12000012</v>
          </cell>
          <cell r="W14">
            <v>0</v>
          </cell>
          <cell r="X14">
            <v>3874637477.6399999</v>
          </cell>
          <cell r="Y14">
            <v>-3285680993.5199995</v>
          </cell>
        </row>
        <row r="15">
          <cell r="A15" t="str">
            <v>080</v>
          </cell>
          <cell r="B15" t="str">
            <v>Atmos Energy-Mid-Tex</v>
          </cell>
          <cell r="C15">
            <v>3562220620.8900003</v>
          </cell>
          <cell r="D15">
            <v>354270394.86000007</v>
          </cell>
          <cell r="E15">
            <v>-41035334.299999997</v>
          </cell>
          <cell r="F15">
            <v>564110.08000000007</v>
          </cell>
          <cell r="G15"/>
          <cell r="H15">
            <v>3876019791.5300002</v>
          </cell>
          <cell r="I15">
            <v>3876019792.1199999</v>
          </cell>
          <cell r="J15">
            <v>-0.58999967575073242</v>
          </cell>
          <cell r="K15"/>
          <cell r="L15"/>
          <cell r="M15"/>
          <cell r="N15"/>
          <cell r="O15"/>
          <cell r="P15"/>
          <cell r="Q15"/>
          <cell r="R15">
            <v>354270394.86000007</v>
          </cell>
          <cell r="S15">
            <v>-41035334.299999997</v>
          </cell>
          <cell r="T15">
            <v>564110.08000000007</v>
          </cell>
          <cell r="U15"/>
          <cell r="V15">
            <v>3876019791.5300002</v>
          </cell>
          <cell r="W15">
            <v>0</v>
          </cell>
          <cell r="X15">
            <v>2408472571.0500026</v>
          </cell>
          <cell r="Y15">
            <v>1467547220.4799976</v>
          </cell>
        </row>
        <row r="16">
          <cell r="A16" t="str">
            <v>180</v>
          </cell>
          <cell r="B16" t="str">
            <v>Atmos Pipeline - Texas</v>
          </cell>
          <cell r="C16">
            <v>1955580957.0800002</v>
          </cell>
          <cell r="D16">
            <v>466915104.19</v>
          </cell>
          <cell r="E16">
            <v>-19674365.93</v>
          </cell>
          <cell r="F16">
            <v>-616068.15999999992</v>
          </cell>
          <cell r="G16"/>
          <cell r="H16">
            <v>2402205627.1800003</v>
          </cell>
          <cell r="I16">
            <v>2406590863.04</v>
          </cell>
          <cell r="J16">
            <v>-4385235.8599996567</v>
          </cell>
          <cell r="K16"/>
          <cell r="L16"/>
          <cell r="M16"/>
          <cell r="N16"/>
          <cell r="O16"/>
          <cell r="P16"/>
          <cell r="Q16"/>
          <cell r="R16">
            <v>466915104.19</v>
          </cell>
          <cell r="S16">
            <v>-19674365.93</v>
          </cell>
          <cell r="T16">
            <v>-616068.15999999992</v>
          </cell>
          <cell r="U16"/>
          <cell r="V16">
            <v>2402205627.1800003</v>
          </cell>
          <cell r="W16">
            <v>0</v>
          </cell>
          <cell r="X16">
            <v>10471815558.52</v>
          </cell>
          <cell r="Y16">
            <v>-8069609931.3400002</v>
          </cell>
        </row>
        <row r="17">
          <cell r="A17" t="str">
            <v>Total AUT</v>
          </cell>
          <cell r="B17"/>
          <cell r="C17">
            <v>9446731824.4700012</v>
          </cell>
          <cell r="D17">
            <v>1207303716.5500002</v>
          </cell>
          <cell r="E17">
            <v>-184595359.56999999</v>
          </cell>
          <cell r="F17">
            <v>-60722.42000000074</v>
          </cell>
          <cell r="G17"/>
          <cell r="H17">
            <v>10469379459.030001</v>
          </cell>
          <cell r="I17">
            <v>10473764697.540001</v>
          </cell>
          <cell r="J17">
            <v>-4385238.509999156</v>
          </cell>
          <cell r="K17">
            <v>0</v>
          </cell>
          <cell r="L17">
            <v>60722</v>
          </cell>
          <cell r="M17">
            <v>-60722</v>
          </cell>
          <cell r="N17">
            <v>0</v>
          </cell>
          <cell r="O17">
            <v>0</v>
          </cell>
          <cell r="P17"/>
          <cell r="Q17"/>
          <cell r="R17">
            <v>1207242994.5500002</v>
          </cell>
          <cell r="S17">
            <v>-184595359.56999999</v>
          </cell>
          <cell r="T17">
            <v>-0.42000000074040145</v>
          </cell>
          <cell r="U17"/>
          <cell r="V17">
            <v>10469379459.030001</v>
          </cell>
          <cell r="W17">
            <v>0</v>
          </cell>
          <cell r="X17">
            <v>19241195326.680004</v>
          </cell>
          <cell r="Y17">
            <v>-8771815867.6500015</v>
          </cell>
        </row>
        <row r="18">
          <cell r="A18" t="str">
            <v>212</v>
          </cell>
          <cell r="B18" t="str">
            <v>Atmos Energy Marketing LLC (Formerly Woodward Marketing, LLC)</v>
          </cell>
          <cell r="C18">
            <v>37422226.019999996</v>
          </cell>
          <cell r="D18">
            <v>-33795.579999999994</v>
          </cell>
          <cell r="E18">
            <v>-147199.5</v>
          </cell>
          <cell r="F18">
            <v>0</v>
          </cell>
          <cell r="G18"/>
          <cell r="H18">
            <v>37241230.939999998</v>
          </cell>
          <cell r="I18">
            <v>37241231.07</v>
          </cell>
          <cell r="J18">
            <v>-0.13000000268220901</v>
          </cell>
          <cell r="K18"/>
          <cell r="L18">
            <v>0</v>
          </cell>
          <cell r="M18"/>
          <cell r="N18">
            <v>0</v>
          </cell>
          <cell r="O18"/>
          <cell r="P18"/>
          <cell r="Q18"/>
          <cell r="R18">
            <v>-33795.579999999994</v>
          </cell>
          <cell r="S18">
            <v>-147199.5</v>
          </cell>
          <cell r="T18">
            <v>0</v>
          </cell>
          <cell r="U18"/>
          <cell r="V18">
            <v>37241230.939999998</v>
          </cell>
          <cell r="W18">
            <v>0</v>
          </cell>
          <cell r="X18">
            <v>37241238.189999998</v>
          </cell>
          <cell r="Y18">
            <v>-7.25</v>
          </cell>
        </row>
        <row r="19">
          <cell r="A19" t="str">
            <v>221</v>
          </cell>
          <cell r="B19" t="str">
            <v>Atmos Power Systems Inc (Formerly Atmos Leasing)</v>
          </cell>
          <cell r="C19">
            <v>0</v>
          </cell>
          <cell r="D19">
            <v>0</v>
          </cell>
          <cell r="E19">
            <v>0</v>
          </cell>
          <cell r="F19">
            <v>0</v>
          </cell>
          <cell r="G19"/>
          <cell r="H19">
            <v>0</v>
          </cell>
          <cell r="I19">
            <v>0</v>
          </cell>
          <cell r="J19">
            <v>0</v>
          </cell>
          <cell r="K19"/>
          <cell r="L19">
            <v>0</v>
          </cell>
          <cell r="M19">
            <v>0</v>
          </cell>
          <cell r="N19">
            <v>0</v>
          </cell>
          <cell r="O19"/>
          <cell r="P19"/>
          <cell r="Q19"/>
          <cell r="R19">
            <v>0</v>
          </cell>
          <cell r="S19">
            <v>0</v>
          </cell>
          <cell r="T19">
            <v>0</v>
          </cell>
          <cell r="U19"/>
          <cell r="V19">
            <v>0</v>
          </cell>
          <cell r="W19">
            <v>0</v>
          </cell>
          <cell r="X19">
            <v>0.44</v>
          </cell>
          <cell r="Y19">
            <v>-0.44</v>
          </cell>
        </row>
        <row r="20">
          <cell r="A20" t="str">
            <v>231</v>
          </cell>
          <cell r="B20" t="str">
            <v>Atmos Pipeline &amp; Storage LLC (Formerly Atmos Storage)</v>
          </cell>
          <cell r="C20">
            <v>284890.77</v>
          </cell>
          <cell r="D20">
            <v>0</v>
          </cell>
          <cell r="E20">
            <v>-284890.77</v>
          </cell>
          <cell r="F20">
            <v>0</v>
          </cell>
          <cell r="G20"/>
          <cell r="H20">
            <v>0</v>
          </cell>
          <cell r="I20">
            <v>0</v>
          </cell>
          <cell r="J20">
            <v>0</v>
          </cell>
          <cell r="K20"/>
          <cell r="L20">
            <v>0</v>
          </cell>
          <cell r="M20">
            <v>0</v>
          </cell>
          <cell r="N20">
            <v>0</v>
          </cell>
          <cell r="O20"/>
          <cell r="P20"/>
          <cell r="Q20"/>
          <cell r="R20">
            <v>0</v>
          </cell>
          <cell r="S20">
            <v>-284890.77</v>
          </cell>
          <cell r="T20">
            <v>0</v>
          </cell>
          <cell r="U20"/>
          <cell r="V20">
            <v>0</v>
          </cell>
          <cell r="W20">
            <v>0</v>
          </cell>
          <cell r="X20">
            <v>0</v>
          </cell>
          <cell r="Y20">
            <v>0</v>
          </cell>
        </row>
        <row r="21">
          <cell r="A21" t="str">
            <v>232</v>
          </cell>
          <cell r="B21" t="str">
            <v>UCG Storage</v>
          </cell>
          <cell r="C21">
            <v>8757454.0699999984</v>
          </cell>
          <cell r="D21">
            <v>45036.100000000013</v>
          </cell>
          <cell r="E21">
            <v>0</v>
          </cell>
          <cell r="F21">
            <v>693109.9</v>
          </cell>
          <cell r="G21"/>
          <cell r="H21">
            <v>9495600.0699999984</v>
          </cell>
          <cell r="I21">
            <v>9495600.8199999984</v>
          </cell>
          <cell r="J21">
            <v>-0.75</v>
          </cell>
          <cell r="K21"/>
          <cell r="L21">
            <v>-693109.9</v>
          </cell>
          <cell r="M21">
            <v>693109.9</v>
          </cell>
          <cell r="N21">
            <v>0</v>
          </cell>
          <cell r="O21"/>
          <cell r="P21"/>
          <cell r="Q21"/>
          <cell r="R21">
            <v>738146</v>
          </cell>
          <cell r="S21">
            <v>0</v>
          </cell>
          <cell r="T21">
            <v>0</v>
          </cell>
          <cell r="U21"/>
          <cell r="V21">
            <v>9495600.0699999984</v>
          </cell>
          <cell r="W21">
            <v>0</v>
          </cell>
          <cell r="X21">
            <v>9495602.0199999996</v>
          </cell>
          <cell r="Y21">
            <v>-1.9500000011175871</v>
          </cell>
        </row>
        <row r="22">
          <cell r="A22" t="str">
            <v>233</v>
          </cell>
          <cell r="B22" t="str">
            <v>WKG Storage</v>
          </cell>
          <cell r="C22">
            <v>14537861.25</v>
          </cell>
          <cell r="D22">
            <v>207718.1</v>
          </cell>
          <cell r="E22">
            <v>0</v>
          </cell>
          <cell r="F22">
            <v>0</v>
          </cell>
          <cell r="G22"/>
          <cell r="H22">
            <v>14745579.35</v>
          </cell>
          <cell r="I22">
            <v>14745579.439999999</v>
          </cell>
          <cell r="J22">
            <v>-8.9999999850988388E-2</v>
          </cell>
          <cell r="K22"/>
          <cell r="L22">
            <v>0</v>
          </cell>
          <cell r="M22">
            <v>0</v>
          </cell>
          <cell r="N22">
            <v>0</v>
          </cell>
          <cell r="O22"/>
          <cell r="P22"/>
          <cell r="Q22"/>
          <cell r="R22">
            <v>207718.1</v>
          </cell>
          <cell r="S22">
            <v>0</v>
          </cell>
          <cell r="T22">
            <v>0</v>
          </cell>
          <cell r="U22"/>
          <cell r="V22">
            <v>14745579.35</v>
          </cell>
          <cell r="W22">
            <v>0</v>
          </cell>
          <cell r="X22">
            <v>14745578.82</v>
          </cell>
          <cell r="Y22">
            <v>0.52999999932944775</v>
          </cell>
        </row>
        <row r="23">
          <cell r="A23" t="str">
            <v>234</v>
          </cell>
          <cell r="B23" t="str">
            <v>Trans Louisiana Gas Storage</v>
          </cell>
          <cell r="C23">
            <v>8275607.6399999997</v>
          </cell>
          <cell r="D23">
            <v>116870.76</v>
          </cell>
          <cell r="E23">
            <v>0</v>
          </cell>
          <cell r="F23">
            <v>0</v>
          </cell>
          <cell r="G23"/>
          <cell r="H23">
            <v>8392478.4000000004</v>
          </cell>
          <cell r="I23">
            <v>8392478.7599999998</v>
          </cell>
          <cell r="J23">
            <v>-0.35999999940395355</v>
          </cell>
          <cell r="K23"/>
          <cell r="L23">
            <v>0</v>
          </cell>
          <cell r="M23">
            <v>0</v>
          </cell>
          <cell r="N23">
            <v>0</v>
          </cell>
          <cell r="O23"/>
          <cell r="P23"/>
          <cell r="Q23"/>
          <cell r="R23">
            <v>116870.76</v>
          </cell>
          <cell r="S23">
            <v>0</v>
          </cell>
          <cell r="T23">
            <v>0</v>
          </cell>
          <cell r="U23"/>
          <cell r="V23">
            <v>8392478.4000000004</v>
          </cell>
          <cell r="W23">
            <v>0</v>
          </cell>
          <cell r="X23">
            <v>8392478.7599999998</v>
          </cell>
          <cell r="Y23">
            <v>-0.35999999940395355</v>
          </cell>
        </row>
        <row r="24">
          <cell r="A24" t="str">
            <v>236</v>
          </cell>
          <cell r="B24" t="str">
            <v>Atmos Gathering Company, LLC</v>
          </cell>
          <cell r="C24">
            <v>-0.2900000000372529</v>
          </cell>
          <cell r="D24">
            <v>0</v>
          </cell>
          <cell r="E24">
            <v>0</v>
          </cell>
          <cell r="F24">
            <v>0.01</v>
          </cell>
          <cell r="G24"/>
          <cell r="H24">
            <v>-0.28000000003725289</v>
          </cell>
          <cell r="I24">
            <v>0</v>
          </cell>
          <cell r="J24">
            <v>-0.28000000003725289</v>
          </cell>
          <cell r="K24"/>
          <cell r="L24">
            <v>-0.01</v>
          </cell>
          <cell r="M24">
            <v>0.01</v>
          </cell>
          <cell r="N24">
            <v>0</v>
          </cell>
          <cell r="O24"/>
          <cell r="P24"/>
          <cell r="Q24"/>
          <cell r="R24">
            <v>0.01</v>
          </cell>
          <cell r="S24">
            <v>0</v>
          </cell>
          <cell r="T24">
            <v>0</v>
          </cell>
          <cell r="U24"/>
          <cell r="V24">
            <v>-0.28000000003725289</v>
          </cell>
          <cell r="W24">
            <v>0</v>
          </cell>
          <cell r="X24">
            <v>0.01</v>
          </cell>
          <cell r="Y24">
            <v>-0.2900000000372529</v>
          </cell>
        </row>
        <row r="25">
          <cell r="A25" t="str">
            <v>301</v>
          </cell>
          <cell r="B25" t="str">
            <v>Atmos Energy Services LLC (Previous Inc)</v>
          </cell>
          <cell r="C25">
            <v>52369</v>
          </cell>
          <cell r="D25">
            <v>0</v>
          </cell>
          <cell r="E25">
            <v>0</v>
          </cell>
          <cell r="F25">
            <v>0</v>
          </cell>
          <cell r="G25"/>
          <cell r="H25">
            <v>52369</v>
          </cell>
          <cell r="I25">
            <v>52368.66</v>
          </cell>
          <cell r="J25">
            <v>0.33999999999650754</v>
          </cell>
          <cell r="K25"/>
          <cell r="L25">
            <v>0</v>
          </cell>
          <cell r="M25">
            <v>0</v>
          </cell>
          <cell r="N25">
            <v>0</v>
          </cell>
          <cell r="O25"/>
          <cell r="P25"/>
          <cell r="Q25"/>
          <cell r="R25">
            <v>0</v>
          </cell>
          <cell r="S25">
            <v>0</v>
          </cell>
          <cell r="T25">
            <v>0</v>
          </cell>
          <cell r="U25"/>
          <cell r="V25">
            <v>52369</v>
          </cell>
          <cell r="W25">
            <v>0</v>
          </cell>
          <cell r="X25">
            <v>52368.66</v>
          </cell>
          <cell r="Y25">
            <v>0.33999999999650754</v>
          </cell>
        </row>
        <row r="26">
          <cell r="A26" t="str">
            <v>303</v>
          </cell>
          <cell r="B26" t="str">
            <v>Trans Louisiana Gas Pipeline (Formerly Trans Louisiana Industrial Gas)</v>
          </cell>
          <cell r="C26">
            <v>22516172.489999998</v>
          </cell>
          <cell r="D26">
            <v>827878.82000000007</v>
          </cell>
          <cell r="E26">
            <v>-2738.54</v>
          </cell>
          <cell r="F26">
            <v>0</v>
          </cell>
          <cell r="G26"/>
          <cell r="H26">
            <v>23341312.77</v>
          </cell>
          <cell r="I26">
            <v>23341313.069999997</v>
          </cell>
          <cell r="J26">
            <v>-0.29999999701976776</v>
          </cell>
          <cell r="K26"/>
          <cell r="L26">
            <v>0</v>
          </cell>
          <cell r="M26">
            <v>0</v>
          </cell>
          <cell r="N26">
            <v>0</v>
          </cell>
          <cell r="O26"/>
          <cell r="P26"/>
          <cell r="Q26"/>
          <cell r="R26">
            <v>827878.82000000007</v>
          </cell>
          <cell r="S26">
            <v>-2738.54</v>
          </cell>
          <cell r="T26">
            <v>0</v>
          </cell>
          <cell r="U26"/>
          <cell r="V26">
            <v>23341312.77</v>
          </cell>
          <cell r="W26">
            <v>0</v>
          </cell>
          <cell r="X26">
            <v>23341315.060000002</v>
          </cell>
          <cell r="Y26">
            <v>-2.2900000028312206</v>
          </cell>
        </row>
        <row r="27">
          <cell r="A27" t="str">
            <v>306</v>
          </cell>
          <cell r="B27" t="str">
            <v>Atmos Exploration &amp; Production (Formerly WKGR)</v>
          </cell>
          <cell r="C27">
            <v>-0.42000000004190952</v>
          </cell>
          <cell r="D27">
            <v>0</v>
          </cell>
          <cell r="E27">
            <v>0</v>
          </cell>
          <cell r="F27">
            <v>0</v>
          </cell>
          <cell r="G27"/>
          <cell r="H27">
            <v>-0.42000000004190952</v>
          </cell>
          <cell r="I27">
            <v>0</v>
          </cell>
          <cell r="J27">
            <v>-0.42000000004190952</v>
          </cell>
          <cell r="K27"/>
          <cell r="L27">
            <v>0</v>
          </cell>
          <cell r="M27">
            <v>0</v>
          </cell>
          <cell r="N27">
            <v>0</v>
          </cell>
          <cell r="O27"/>
          <cell r="P27"/>
          <cell r="Q27"/>
          <cell r="R27">
            <v>0</v>
          </cell>
          <cell r="S27">
            <v>0</v>
          </cell>
          <cell r="T27">
            <v>0</v>
          </cell>
          <cell r="U27"/>
          <cell r="V27">
            <v>-0.42000000004190952</v>
          </cell>
          <cell r="W27">
            <v>0</v>
          </cell>
          <cell r="X27">
            <v>0.01</v>
          </cell>
          <cell r="Y27">
            <v>-0.43000000004190952</v>
          </cell>
        </row>
        <row r="28">
          <cell r="A28" t="str">
            <v>Total Non-Reg</v>
          </cell>
          <cell r="B28"/>
          <cell r="C28">
            <v>91846580.529999986</v>
          </cell>
          <cell r="D28">
            <v>1163708.2000000002</v>
          </cell>
          <cell r="E28">
            <v>-434828.81</v>
          </cell>
          <cell r="F28">
            <v>693109.91</v>
          </cell>
          <cell r="G28"/>
          <cell r="H28">
            <v>93268569.829999998</v>
          </cell>
          <cell r="I28">
            <v>93268571.819999993</v>
          </cell>
          <cell r="J28">
            <v>-1.9899999990395736</v>
          </cell>
          <cell r="K28">
            <v>0</v>
          </cell>
          <cell r="L28">
            <v>-693109.91</v>
          </cell>
          <cell r="M28">
            <v>693109.91</v>
          </cell>
          <cell r="N28">
            <v>0</v>
          </cell>
          <cell r="O28">
            <v>0</v>
          </cell>
          <cell r="P28"/>
          <cell r="Q28"/>
          <cell r="R28">
            <v>1856818.11</v>
          </cell>
          <cell r="S28">
            <v>-434828.81</v>
          </cell>
          <cell r="T28">
            <v>0</v>
          </cell>
          <cell r="U28"/>
          <cell r="V28">
            <v>93268569.829999998</v>
          </cell>
          <cell r="W28">
            <v>0</v>
          </cell>
          <cell r="X28">
            <v>93268581.969999999</v>
          </cell>
          <cell r="Y28">
            <v>-12.140000004105969</v>
          </cell>
        </row>
        <row r="29">
          <cell r="A29" t="str">
            <v>Grand Total</v>
          </cell>
          <cell r="B29"/>
          <cell r="C29">
            <v>9538578405.0000019</v>
          </cell>
          <cell r="D29">
            <v>1208467424.7500002</v>
          </cell>
          <cell r="E29">
            <v>-185030188.38</v>
          </cell>
          <cell r="F29">
            <v>632387.48999999929</v>
          </cell>
          <cell r="G29"/>
          <cell r="H29">
            <v>10562648028.860001</v>
          </cell>
          <cell r="I29">
            <v>10567033269.360001</v>
          </cell>
          <cell r="J29">
            <v>-4385240.4999991553</v>
          </cell>
          <cell r="K29">
            <v>0</v>
          </cell>
          <cell r="L29">
            <v>-632387.91</v>
          </cell>
          <cell r="M29">
            <v>632387.91</v>
          </cell>
          <cell r="N29">
            <v>0</v>
          </cell>
          <cell r="O29">
            <v>0</v>
          </cell>
          <cell r="P29"/>
          <cell r="Q29">
            <v>0</v>
          </cell>
          <cell r="R29">
            <v>1209099812.6600001</v>
          </cell>
          <cell r="S29">
            <v>-185030188.38</v>
          </cell>
          <cell r="T29">
            <v>-0.42000000074040145</v>
          </cell>
          <cell r="U29"/>
          <cell r="V29">
            <v>10562648028.860001</v>
          </cell>
          <cell r="W29">
            <v>0</v>
          </cell>
          <cell r="X29">
            <v>19334463908.650005</v>
          </cell>
          <cell r="Y29">
            <v>-8771815879.7900009</v>
          </cell>
        </row>
        <row r="30">
          <cell r="A30"/>
          <cell r="B30" t="str">
            <v>Proof to source tab</v>
          </cell>
          <cell r="C30">
            <v>-3.6299991607666016</v>
          </cell>
          <cell r="D30">
            <v>0</v>
          </cell>
          <cell r="E30">
            <v>0</v>
          </cell>
          <cell r="F30">
            <v>0</v>
          </cell>
          <cell r="H30">
            <v>-3.6299991607666016</v>
          </cell>
          <cell r="J30"/>
          <cell r="K30"/>
          <cell r="L30"/>
          <cell r="M30"/>
          <cell r="N30"/>
          <cell r="O30"/>
          <cell r="P30"/>
          <cell r="Q30"/>
          <cell r="R30"/>
          <cell r="S30"/>
          <cell r="T30"/>
          <cell r="V30"/>
          <cell r="X30">
            <v>8769379768.1600037</v>
          </cell>
          <cell r="Y30">
            <v>1949110.9199981689</v>
          </cell>
        </row>
        <row r="31">
          <cell r="B31" t="str">
            <v>A1860-13956 Line Pack in Deferred Acct</v>
          </cell>
          <cell r="C31">
            <v>4385236.87</v>
          </cell>
          <cell r="D31" t="str">
            <v>*Co 180</v>
          </cell>
          <cell r="E31"/>
          <cell r="F31"/>
          <cell r="H31">
            <v>4385236.87</v>
          </cell>
          <cell r="J31"/>
          <cell r="K31"/>
          <cell r="L31"/>
          <cell r="M31"/>
          <cell r="N31"/>
          <cell r="O31"/>
          <cell r="P31"/>
          <cell r="Q31"/>
          <cell r="R31"/>
          <cell r="S31"/>
          <cell r="T31"/>
          <cell r="U31"/>
          <cell r="V31"/>
          <cell r="W31"/>
          <cell r="Y31">
            <v>-8773764990.7099991</v>
          </cell>
        </row>
        <row r="32">
          <cell r="A32"/>
          <cell r="B32" t="str">
            <v xml:space="preserve">TOTAL FIXED ASSET BOOK COST  </v>
          </cell>
          <cell r="C32">
            <v>9542963641.8700027</v>
          </cell>
          <cell r="D32"/>
          <cell r="E32"/>
          <cell r="F32"/>
          <cell r="G32"/>
          <cell r="H32">
            <v>10567033265.730001</v>
          </cell>
          <cell r="J32"/>
          <cell r="K32"/>
          <cell r="L32"/>
          <cell r="M32"/>
          <cell r="N32"/>
          <cell r="O32"/>
          <cell r="P32"/>
          <cell r="Q32"/>
          <cell r="R32"/>
          <cell r="S32"/>
          <cell r="T32"/>
          <cell r="V32"/>
          <cell r="X32"/>
          <cell r="Y32" t="str">
            <v>Line Pack</v>
          </cell>
        </row>
        <row r="33">
          <cell r="B33" t="str">
            <v>Per PY BS AUT</v>
          </cell>
          <cell r="C33">
            <v>9446731826.1100006</v>
          </cell>
          <cell r="E33" t="str">
            <v xml:space="preserve"> </v>
          </cell>
          <cell r="F33"/>
          <cell r="H33">
            <v>10469379460.669998</v>
          </cell>
          <cell r="Q33"/>
          <cell r="R33"/>
          <cell r="S33"/>
          <cell r="T33"/>
          <cell r="U33"/>
          <cell r="V33"/>
          <cell r="W33"/>
          <cell r="X33"/>
          <cell r="Y33"/>
        </row>
        <row r="41">
          <cell r="A41" t="str">
            <v>010</v>
          </cell>
          <cell r="B41" t="str">
            <v>Atmos Regulated Shared Services</v>
          </cell>
          <cell r="C41">
            <v>-165712636.59</v>
          </cell>
          <cell r="D41">
            <v>-22041686.630000003</v>
          </cell>
          <cell r="E41">
            <v>57755118.259999998</v>
          </cell>
          <cell r="F41">
            <v>1037.260000000686</v>
          </cell>
          <cell r="G41">
            <v>0</v>
          </cell>
          <cell r="H41">
            <v>-129998167.7</v>
          </cell>
          <cell r="I41">
            <v>-129998168.59</v>
          </cell>
          <cell r="J41">
            <v>0.89000000059604645</v>
          </cell>
          <cell r="K41"/>
          <cell r="L41">
            <v>-1037.260000000686</v>
          </cell>
          <cell r="M41"/>
          <cell r="N41"/>
          <cell r="O41"/>
          <cell r="P41">
            <v>1037.260000000686</v>
          </cell>
          <cell r="Q41"/>
          <cell r="R41">
            <v>-22041686.630000003</v>
          </cell>
          <cell r="S41">
            <v>57755118.259999998</v>
          </cell>
          <cell r="T41">
            <v>0</v>
          </cell>
          <cell r="U41">
            <v>1037.260000000686</v>
          </cell>
          <cell r="V41">
            <v>-129998167.70000002</v>
          </cell>
          <cell r="W41">
            <v>0</v>
          </cell>
          <cell r="X41">
            <v>-1.9990693544968963E-9</v>
          </cell>
          <cell r="Y41">
            <v>-22041686.630000006</v>
          </cell>
        </row>
        <row r="42">
          <cell r="A42" t="str">
            <v>020</v>
          </cell>
          <cell r="B42" t="str">
            <v>Atmos Energy-Louisiana</v>
          </cell>
          <cell r="C42">
            <v>-246487145.97</v>
          </cell>
          <cell r="D42">
            <v>-28821746.850000001</v>
          </cell>
          <cell r="E42">
            <v>8940087.8799999971</v>
          </cell>
          <cell r="F42">
            <v>8375.9400000000023</v>
          </cell>
          <cell r="G42">
            <v>5829580.5899999999</v>
          </cell>
          <cell r="H42">
            <v>-260530848.41</v>
          </cell>
          <cell r="I42">
            <v>-260530849.00999999</v>
          </cell>
          <cell r="J42">
            <v>0.59999999403953552</v>
          </cell>
          <cell r="K42"/>
          <cell r="L42">
            <v>-8375.9400000000023</v>
          </cell>
          <cell r="M42"/>
          <cell r="N42"/>
          <cell r="O42"/>
          <cell r="P42">
            <v>8375.9400000000023</v>
          </cell>
          <cell r="Q42"/>
          <cell r="R42">
            <v>-28821746.850000001</v>
          </cell>
          <cell r="S42">
            <v>8940087.8799999971</v>
          </cell>
          <cell r="T42">
            <v>0</v>
          </cell>
          <cell r="U42">
            <v>5837956.5300000003</v>
          </cell>
          <cell r="V42">
            <v>-260530848.41</v>
          </cell>
          <cell r="W42">
            <v>0</v>
          </cell>
          <cell r="X42">
            <v>29317145.890000004</v>
          </cell>
          <cell r="Y42">
            <v>495399.04000000283</v>
          </cell>
        </row>
        <row r="43">
          <cell r="A43" t="str">
            <v>030</v>
          </cell>
          <cell r="B43" t="str">
            <v>Atmos Energy-West Texas</v>
          </cell>
          <cell r="C43">
            <v>-141131092.63000005</v>
          </cell>
          <cell r="D43">
            <v>-25221302.289999984</v>
          </cell>
          <cell r="E43">
            <v>13698077.699999996</v>
          </cell>
          <cell r="F43">
            <v>-160123.31</v>
          </cell>
          <cell r="G43">
            <v>3329431.5100000002</v>
          </cell>
          <cell r="H43">
            <v>-149485009.02000007</v>
          </cell>
          <cell r="I43">
            <v>-149485009.78999999</v>
          </cell>
          <cell r="J43">
            <v>0.7699999213218689</v>
          </cell>
          <cell r="K43"/>
          <cell r="L43">
            <v>160123.31</v>
          </cell>
          <cell r="M43"/>
          <cell r="N43"/>
          <cell r="O43"/>
          <cell r="P43">
            <v>-160123.31</v>
          </cell>
          <cell r="Q43"/>
          <cell r="R43">
            <v>-25221302.289999984</v>
          </cell>
          <cell r="S43">
            <v>13698077.699999996</v>
          </cell>
          <cell r="T43">
            <v>0</v>
          </cell>
          <cell r="U43">
            <v>3169308.2</v>
          </cell>
          <cell r="V43">
            <v>-149485009.02000004</v>
          </cell>
          <cell r="W43">
            <v>0</v>
          </cell>
          <cell r="X43">
            <v>26627678.029999986</v>
          </cell>
          <cell r="Y43">
            <v>1406375.7400000021</v>
          </cell>
        </row>
        <row r="44">
          <cell r="A44" t="str">
            <v>050</v>
          </cell>
          <cell r="B44" t="str">
            <v>Atmos Energy-KY/Mid-States</v>
          </cell>
          <cell r="C44">
            <v>-381447536.99000001</v>
          </cell>
          <cell r="D44">
            <v>-31242613.409999989</v>
          </cell>
          <cell r="E44">
            <v>18380864.020000007</v>
          </cell>
          <cell r="F44">
            <v>-4356.9099999995397</v>
          </cell>
          <cell r="G44">
            <v>8830248.4100000001</v>
          </cell>
          <cell r="H44">
            <v>-385483394.88</v>
          </cell>
          <cell r="I44">
            <v>-385483395.76000005</v>
          </cell>
          <cell r="J44">
            <v>0.88000005483627319</v>
          </cell>
          <cell r="K44"/>
          <cell r="L44">
            <v>4356.9099999995397</v>
          </cell>
          <cell r="M44"/>
          <cell r="N44"/>
          <cell r="O44"/>
          <cell r="P44">
            <v>-4356.9099999995397</v>
          </cell>
          <cell r="Q44"/>
          <cell r="R44">
            <v>-31242613.409999989</v>
          </cell>
          <cell r="S44">
            <v>18380864.020000007</v>
          </cell>
          <cell r="T44">
            <v>0</v>
          </cell>
          <cell r="U44">
            <v>8825891.5</v>
          </cell>
          <cell r="V44">
            <v>-385483394.88</v>
          </cell>
          <cell r="W44">
            <v>0</v>
          </cell>
          <cell r="X44">
            <v>33001187.289999999</v>
          </cell>
          <cell r="Y44">
            <v>1758573.8800000101</v>
          </cell>
        </row>
        <row r="45">
          <cell r="A45" t="str">
            <v>060</v>
          </cell>
          <cell r="B45" t="str">
            <v>Atmos Energy-Colorado-Kansas</v>
          </cell>
          <cell r="C45">
            <v>-196043914.19999999</v>
          </cell>
          <cell r="D45">
            <v>-19242826.019999996</v>
          </cell>
          <cell r="E45">
            <v>6917221.4899999974</v>
          </cell>
          <cell r="F45">
            <v>-3174.3499999997803</v>
          </cell>
          <cell r="G45">
            <v>2668707.35</v>
          </cell>
          <cell r="H45">
            <v>-205703985.72999996</v>
          </cell>
          <cell r="I45">
            <v>-205703986.36000001</v>
          </cell>
          <cell r="J45">
            <v>0.63000005483627319</v>
          </cell>
          <cell r="K45"/>
          <cell r="L45">
            <v>3174.3499999997803</v>
          </cell>
          <cell r="M45"/>
          <cell r="N45"/>
          <cell r="O45"/>
          <cell r="P45">
            <v>-3174.3499999997803</v>
          </cell>
          <cell r="Q45"/>
          <cell r="R45">
            <v>-19242826.019999996</v>
          </cell>
          <cell r="S45">
            <v>6917221.4899999974</v>
          </cell>
          <cell r="T45">
            <v>0</v>
          </cell>
          <cell r="U45">
            <v>2665533.0000000005</v>
          </cell>
          <cell r="V45">
            <v>-205703985.72999999</v>
          </cell>
          <cell r="W45">
            <v>0</v>
          </cell>
          <cell r="X45">
            <v>20349641.040000003</v>
          </cell>
          <cell r="Y45">
            <v>1106815.020000007</v>
          </cell>
        </row>
        <row r="46">
          <cell r="A46" t="str">
            <v>070</v>
          </cell>
          <cell r="B46" t="str">
            <v>Atmos Energy-Mississippi</v>
          </cell>
          <cell r="C46">
            <v>-149245750.73000002</v>
          </cell>
          <cell r="D46">
            <v>-15689713.5</v>
          </cell>
          <cell r="E46">
            <v>18194289.989999998</v>
          </cell>
          <cell r="F46">
            <v>-135403.28</v>
          </cell>
          <cell r="G46">
            <v>4644360.9800000004</v>
          </cell>
          <cell r="H46">
            <v>-142232216.54000002</v>
          </cell>
          <cell r="I46">
            <v>-142232216.19999996</v>
          </cell>
          <cell r="J46">
            <v>-0.34000006318092346</v>
          </cell>
          <cell r="K46"/>
          <cell r="L46">
            <v>135403.28</v>
          </cell>
          <cell r="M46"/>
          <cell r="N46"/>
          <cell r="O46"/>
          <cell r="P46">
            <v>-135403.28</v>
          </cell>
          <cell r="Q46"/>
          <cell r="R46">
            <v>-15689713.5</v>
          </cell>
          <cell r="S46">
            <v>18194289.989999998</v>
          </cell>
          <cell r="T46">
            <v>0</v>
          </cell>
          <cell r="U46">
            <v>4508957.7</v>
          </cell>
          <cell r="V46">
            <v>-142232216.54000002</v>
          </cell>
          <cell r="W46">
            <v>0</v>
          </cell>
          <cell r="X46">
            <v>15796170.049999995</v>
          </cell>
          <cell r="Y46">
            <v>106456.54999999516</v>
          </cell>
        </row>
        <row r="47">
          <cell r="A47" t="str">
            <v>080</v>
          </cell>
          <cell r="B47" t="str">
            <v>Atmos Energy-Mid-Tex</v>
          </cell>
          <cell r="C47">
            <v>-1140510034.6400001</v>
          </cell>
          <cell r="D47">
            <v>-109986951.81999999</v>
          </cell>
          <cell r="E47">
            <v>41035334.299999997</v>
          </cell>
          <cell r="F47">
            <v>33028.460000000021</v>
          </cell>
          <cell r="G47">
            <v>20284366.299999993</v>
          </cell>
          <cell r="H47">
            <v>-1189144257.4000001</v>
          </cell>
          <cell r="I47">
            <v>-1189144258.4200003</v>
          </cell>
          <cell r="J47">
            <v>1.0200002193450928</v>
          </cell>
          <cell r="K47"/>
          <cell r="L47">
            <v>-33028.460000000021</v>
          </cell>
          <cell r="M47"/>
          <cell r="N47"/>
          <cell r="O47"/>
          <cell r="P47">
            <v>33028.460000000021</v>
          </cell>
          <cell r="Q47"/>
          <cell r="R47">
            <v>-109986951.81999999</v>
          </cell>
          <cell r="S47">
            <v>41035334.299999997</v>
          </cell>
          <cell r="T47">
            <v>0</v>
          </cell>
          <cell r="U47">
            <v>20317394.759999994</v>
          </cell>
          <cell r="V47">
            <v>-1189144257.4000001</v>
          </cell>
          <cell r="W47">
            <v>0</v>
          </cell>
          <cell r="X47">
            <v>118073449.86</v>
          </cell>
          <cell r="Y47">
            <v>8086498.0400000066</v>
          </cell>
        </row>
        <row r="48">
          <cell r="A48" t="str">
            <v>180</v>
          </cell>
          <cell r="B48" t="str">
            <v>Atmos Pipeline - Texas</v>
          </cell>
          <cell r="C48">
            <v>-437855301.78000003</v>
          </cell>
          <cell r="D48">
            <v>-52601849.819999985</v>
          </cell>
          <cell r="E48">
            <v>19674365.93</v>
          </cell>
          <cell r="F48">
            <v>-22639.680000000135</v>
          </cell>
          <cell r="G48">
            <v>5811053.9399999985</v>
          </cell>
          <cell r="H48">
            <v>-464994371.41000003</v>
          </cell>
          <cell r="I48">
            <v>-464994371.38</v>
          </cell>
          <cell r="J48">
            <v>-3.0000030994415283E-2</v>
          </cell>
          <cell r="K48"/>
          <cell r="L48">
            <v>22639.680000000135</v>
          </cell>
          <cell r="M48"/>
          <cell r="N48"/>
          <cell r="O48"/>
          <cell r="P48">
            <v>-22639.680000000135</v>
          </cell>
          <cell r="Q48"/>
          <cell r="R48">
            <v>-52601849.819999985</v>
          </cell>
          <cell r="S48">
            <v>19674365.93</v>
          </cell>
          <cell r="T48">
            <v>0</v>
          </cell>
          <cell r="U48">
            <v>5788414.2599999988</v>
          </cell>
          <cell r="V48">
            <v>-464994371.41000003</v>
          </cell>
          <cell r="W48">
            <v>0</v>
          </cell>
          <cell r="X48">
            <v>55575208.430000007</v>
          </cell>
          <cell r="Y48">
            <v>2973358.6100000218</v>
          </cell>
        </row>
        <row r="49">
          <cell r="A49" t="str">
            <v>Total AUT</v>
          </cell>
          <cell r="B49"/>
          <cell r="C49">
            <v>-2858433413.5300002</v>
          </cell>
          <cell r="D49">
            <v>-304848690.33999997</v>
          </cell>
          <cell r="E49">
            <v>184595359.56999999</v>
          </cell>
          <cell r="F49">
            <v>-283255.86999999871</v>
          </cell>
          <cell r="G49">
            <v>51397749.079999991</v>
          </cell>
          <cell r="H49">
            <v>-2927572251.0900002</v>
          </cell>
          <cell r="I49">
            <v>-2927572255.5100007</v>
          </cell>
          <cell r="J49">
            <v>4.4200001507997513</v>
          </cell>
          <cell r="K49">
            <v>0</v>
          </cell>
          <cell r="L49">
            <v>283255.86999999871</v>
          </cell>
          <cell r="M49">
            <v>0</v>
          </cell>
          <cell r="N49">
            <v>0</v>
          </cell>
          <cell r="O49">
            <v>0</v>
          </cell>
          <cell r="P49">
            <v>-283255.86999999871</v>
          </cell>
          <cell r="Q49">
            <v>0</v>
          </cell>
          <cell r="R49">
            <v>-304848690.33999997</v>
          </cell>
          <cell r="S49">
            <v>184595359.56999999</v>
          </cell>
          <cell r="T49">
            <v>0</v>
          </cell>
          <cell r="U49">
            <v>51114493.209999993</v>
          </cell>
          <cell r="V49">
            <v>-2927572251.0900002</v>
          </cell>
          <cell r="W49">
            <v>0</v>
          </cell>
          <cell r="X49">
            <v>298740480.58999997</v>
          </cell>
          <cell r="Y49">
            <v>-6108209.7499999627</v>
          </cell>
        </row>
        <row r="50">
          <cell r="A50" t="str">
            <v>212</v>
          </cell>
          <cell r="B50" t="str">
            <v>Atmos Energy Marketing LLC (Formerly Woodward Marketing, LLC)</v>
          </cell>
          <cell r="C50">
            <v>-20137382.41</v>
          </cell>
          <cell r="D50">
            <v>-2435317.89</v>
          </cell>
          <cell r="E50">
            <v>147199.5</v>
          </cell>
          <cell r="F50">
            <v>0</v>
          </cell>
          <cell r="G50">
            <v>2674.7</v>
          </cell>
          <cell r="H50">
            <v>-22422826.100000001</v>
          </cell>
          <cell r="I50">
            <v>-22422825.300000001</v>
          </cell>
          <cell r="J50">
            <v>-0.80000000074505806</v>
          </cell>
          <cell r="K50"/>
          <cell r="L50">
            <v>0</v>
          </cell>
          <cell r="M50"/>
          <cell r="N50"/>
          <cell r="O50"/>
          <cell r="P50">
            <v>0</v>
          </cell>
          <cell r="Q50">
            <v>0</v>
          </cell>
          <cell r="R50">
            <v>-2435317.89</v>
          </cell>
          <cell r="S50">
            <v>147199.5</v>
          </cell>
          <cell r="T50">
            <v>0</v>
          </cell>
          <cell r="U50">
            <v>2674.7</v>
          </cell>
          <cell r="V50">
            <v>-22422826.100000001</v>
          </cell>
          <cell r="W50">
            <v>0</v>
          </cell>
          <cell r="X50">
            <v>2841307.6700000004</v>
          </cell>
          <cell r="Y50">
            <v>405989.78000000026</v>
          </cell>
        </row>
        <row r="51">
          <cell r="A51" t="str">
            <v>221</v>
          </cell>
          <cell r="B51" t="str">
            <v>Atmos Power Systems Inc (Formerly Atmos Leasing)</v>
          </cell>
          <cell r="C51">
            <v>0</v>
          </cell>
          <cell r="D51">
            <v>0</v>
          </cell>
          <cell r="E51">
            <v>0</v>
          </cell>
          <cell r="F51">
            <v>0</v>
          </cell>
          <cell r="G51">
            <v>0</v>
          </cell>
          <cell r="H51">
            <v>0</v>
          </cell>
          <cell r="I51">
            <v>0</v>
          </cell>
          <cell r="J51">
            <v>0</v>
          </cell>
          <cell r="K51"/>
          <cell r="L51">
            <v>0</v>
          </cell>
          <cell r="M51"/>
          <cell r="N51"/>
          <cell r="O51"/>
          <cell r="P51">
            <v>0</v>
          </cell>
          <cell r="Q51">
            <v>0</v>
          </cell>
          <cell r="R51">
            <v>0</v>
          </cell>
          <cell r="S51">
            <v>0</v>
          </cell>
          <cell r="T51">
            <v>0</v>
          </cell>
          <cell r="U51">
            <v>0</v>
          </cell>
          <cell r="V51">
            <v>0</v>
          </cell>
          <cell r="W51">
            <v>0</v>
          </cell>
          <cell r="X51">
            <v>0</v>
          </cell>
          <cell r="Y51">
            <v>0</v>
          </cell>
        </row>
        <row r="52">
          <cell r="A52" t="str">
            <v>231</v>
          </cell>
          <cell r="B52" t="str">
            <v>Atmos Pipeline &amp; Storage LLC (Formerly Atmos Storage)</v>
          </cell>
          <cell r="C52">
            <v>0</v>
          </cell>
          <cell r="D52">
            <v>0</v>
          </cell>
          <cell r="E52">
            <v>284890.77</v>
          </cell>
          <cell r="F52">
            <v>-35120.910000000003</v>
          </cell>
          <cell r="G52">
            <v>-249769.86</v>
          </cell>
          <cell r="H52">
            <v>0</v>
          </cell>
          <cell r="I52">
            <v>0</v>
          </cell>
          <cell r="J52">
            <v>0</v>
          </cell>
          <cell r="K52"/>
          <cell r="L52">
            <v>35120.910000000003</v>
          </cell>
          <cell r="M52"/>
          <cell r="N52">
            <v>-284890.77</v>
          </cell>
          <cell r="O52">
            <v>249769.86</v>
          </cell>
          <cell r="P52"/>
          <cell r="Q52">
            <v>-249769.86</v>
          </cell>
          <cell r="R52">
            <v>0</v>
          </cell>
          <cell r="S52">
            <v>0</v>
          </cell>
          <cell r="T52">
            <v>249769.86</v>
          </cell>
          <cell r="U52">
            <v>0</v>
          </cell>
          <cell r="V52">
            <v>0</v>
          </cell>
          <cell r="W52">
            <v>0</v>
          </cell>
          <cell r="X52">
            <v>0</v>
          </cell>
          <cell r="Y52">
            <v>0</v>
          </cell>
        </row>
        <row r="53">
          <cell r="A53" t="str">
            <v>232</v>
          </cell>
          <cell r="B53" t="str">
            <v>UCG Storage</v>
          </cell>
          <cell r="C53">
            <v>-3709528.4699999997</v>
          </cell>
          <cell r="D53">
            <v>-183780.56</v>
          </cell>
          <cell r="E53">
            <v>0</v>
          </cell>
          <cell r="F53">
            <v>0</v>
          </cell>
          <cell r="G53">
            <v>0</v>
          </cell>
          <cell r="H53">
            <v>-3893309.03</v>
          </cell>
          <cell r="I53">
            <v>-3893309.93</v>
          </cell>
          <cell r="J53">
            <v>0.90000000037252903</v>
          </cell>
          <cell r="K53"/>
          <cell r="L53">
            <v>0</v>
          </cell>
          <cell r="M53"/>
          <cell r="N53"/>
          <cell r="O53"/>
          <cell r="P53">
            <v>0</v>
          </cell>
          <cell r="Q53">
            <v>0</v>
          </cell>
          <cell r="R53">
            <v>-183780.56</v>
          </cell>
          <cell r="S53">
            <v>0</v>
          </cell>
          <cell r="T53">
            <v>0</v>
          </cell>
          <cell r="U53">
            <v>0</v>
          </cell>
          <cell r="V53">
            <v>-3893309.03</v>
          </cell>
          <cell r="W53">
            <v>0</v>
          </cell>
          <cell r="X53">
            <v>195377.91999999998</v>
          </cell>
          <cell r="Y53">
            <v>11597.359999999986</v>
          </cell>
        </row>
        <row r="54">
          <cell r="A54" t="str">
            <v>233</v>
          </cell>
          <cell r="B54" t="str">
            <v>WKG Storage</v>
          </cell>
          <cell r="C54">
            <v>-3714604.25</v>
          </cell>
          <cell r="D54">
            <v>-332366.13999999996</v>
          </cell>
          <cell r="E54">
            <v>0</v>
          </cell>
          <cell r="F54">
            <v>0</v>
          </cell>
          <cell r="G54">
            <v>0</v>
          </cell>
          <cell r="H54">
            <v>-4046970.39</v>
          </cell>
          <cell r="I54">
            <v>-4046971.19</v>
          </cell>
          <cell r="J54">
            <v>0.79999999981373549</v>
          </cell>
          <cell r="K54"/>
          <cell r="L54">
            <v>0</v>
          </cell>
          <cell r="M54"/>
          <cell r="N54"/>
          <cell r="O54"/>
          <cell r="P54">
            <v>0</v>
          </cell>
          <cell r="Q54">
            <v>0</v>
          </cell>
          <cell r="R54">
            <v>-332366.13999999996</v>
          </cell>
          <cell r="S54">
            <v>0</v>
          </cell>
          <cell r="T54">
            <v>0</v>
          </cell>
          <cell r="U54">
            <v>0</v>
          </cell>
          <cell r="V54">
            <v>-4046970.39</v>
          </cell>
          <cell r="W54">
            <v>0</v>
          </cell>
          <cell r="X54">
            <v>368737.89999999991</v>
          </cell>
          <cell r="Y54">
            <v>36371.759999999951</v>
          </cell>
        </row>
        <row r="55">
          <cell r="A55" t="str">
            <v>234</v>
          </cell>
          <cell r="B55" t="str">
            <v>Trans Louisiana Gas Storage</v>
          </cell>
          <cell r="C55">
            <v>-2637964.41</v>
          </cell>
          <cell r="D55">
            <v>-216000.87</v>
          </cell>
          <cell r="E55">
            <v>0</v>
          </cell>
          <cell r="F55">
            <v>0</v>
          </cell>
          <cell r="G55">
            <v>0</v>
          </cell>
          <cell r="H55">
            <v>-2853965.2800000003</v>
          </cell>
          <cell r="I55">
            <v>-2853965.77</v>
          </cell>
          <cell r="J55">
            <v>0.48999999975785613</v>
          </cell>
          <cell r="K55"/>
          <cell r="L55">
            <v>0</v>
          </cell>
          <cell r="M55"/>
          <cell r="N55"/>
          <cell r="O55"/>
          <cell r="P55">
            <v>0</v>
          </cell>
          <cell r="Q55">
            <v>0</v>
          </cell>
          <cell r="R55">
            <v>-216000.87</v>
          </cell>
          <cell r="S55">
            <v>0</v>
          </cell>
          <cell r="T55">
            <v>0</v>
          </cell>
          <cell r="U55">
            <v>0</v>
          </cell>
          <cell r="V55">
            <v>-2853965.2800000003</v>
          </cell>
          <cell r="W55">
            <v>0</v>
          </cell>
          <cell r="X55">
            <v>269287.52999999997</v>
          </cell>
          <cell r="Y55">
            <v>53286.659999999974</v>
          </cell>
        </row>
        <row r="56">
          <cell r="A56" t="str">
            <v>236</v>
          </cell>
          <cell r="B56" t="str">
            <v>Atmos Gathering Company, LLC</v>
          </cell>
          <cell r="C56">
            <v>0.23000000009778887</v>
          </cell>
          <cell r="D56">
            <v>0</v>
          </cell>
          <cell r="E56">
            <v>0</v>
          </cell>
          <cell r="F56">
            <v>0</v>
          </cell>
          <cell r="G56">
            <v>0</v>
          </cell>
          <cell r="H56">
            <v>0.23000000009778887</v>
          </cell>
          <cell r="I56">
            <v>0</v>
          </cell>
          <cell r="J56">
            <v>0.23000000009778887</v>
          </cell>
          <cell r="K56"/>
          <cell r="L56">
            <v>0</v>
          </cell>
          <cell r="M56"/>
          <cell r="N56"/>
          <cell r="O56"/>
          <cell r="P56">
            <v>0</v>
          </cell>
          <cell r="Q56">
            <v>0</v>
          </cell>
          <cell r="R56">
            <v>0</v>
          </cell>
          <cell r="S56">
            <v>0</v>
          </cell>
          <cell r="T56">
            <v>0</v>
          </cell>
          <cell r="U56">
            <v>0</v>
          </cell>
          <cell r="V56">
            <v>0.23000000009778887</v>
          </cell>
          <cell r="W56">
            <v>0</v>
          </cell>
          <cell r="X56">
            <v>0</v>
          </cell>
          <cell r="Y56">
            <v>0</v>
          </cell>
        </row>
        <row r="57">
          <cell r="A57" t="str">
            <v>301</v>
          </cell>
          <cell r="B57" t="str">
            <v>Atmos Energy Services LLC (Previous Inc)</v>
          </cell>
          <cell r="C57">
            <v>-52369</v>
          </cell>
          <cell r="D57">
            <v>0</v>
          </cell>
          <cell r="E57">
            <v>0</v>
          </cell>
          <cell r="F57">
            <v>0</v>
          </cell>
          <cell r="G57">
            <v>0</v>
          </cell>
          <cell r="H57">
            <v>-52369</v>
          </cell>
          <cell r="I57">
            <v>-52368.66</v>
          </cell>
          <cell r="J57">
            <v>-0.33999999999650754</v>
          </cell>
          <cell r="K57"/>
          <cell r="L57">
            <v>0</v>
          </cell>
          <cell r="M57"/>
          <cell r="N57"/>
          <cell r="O57"/>
          <cell r="P57">
            <v>0</v>
          </cell>
          <cell r="Q57">
            <v>0</v>
          </cell>
          <cell r="R57">
            <v>0</v>
          </cell>
          <cell r="S57">
            <v>0</v>
          </cell>
          <cell r="T57">
            <v>0</v>
          </cell>
          <cell r="U57">
            <v>0</v>
          </cell>
          <cell r="V57">
            <v>-52369</v>
          </cell>
          <cell r="W57">
            <v>0</v>
          </cell>
          <cell r="X57">
            <v>0</v>
          </cell>
          <cell r="Y57">
            <v>0</v>
          </cell>
        </row>
        <row r="58">
          <cell r="A58" t="str">
            <v>303</v>
          </cell>
          <cell r="B58" t="str">
            <v>Trans Louisiana Gas Pipeline (Formerly Trans Louisiana Industrial Gas)</v>
          </cell>
          <cell r="C58">
            <v>-9850063.25</v>
          </cell>
          <cell r="D58">
            <v>-744119.33000000007</v>
          </cell>
          <cell r="E58">
            <v>2738.54</v>
          </cell>
          <cell r="F58">
            <v>-8900.2000000000007</v>
          </cell>
          <cell r="G58">
            <v>0</v>
          </cell>
          <cell r="H58">
            <v>-10600344.24</v>
          </cell>
          <cell r="I58">
            <v>-10600344.680000002</v>
          </cell>
          <cell r="J58">
            <v>0.44000000134110451</v>
          </cell>
          <cell r="K58"/>
          <cell r="L58">
            <v>8900.2000000000007</v>
          </cell>
          <cell r="M58"/>
          <cell r="N58"/>
          <cell r="O58"/>
          <cell r="P58">
            <v>-8900.2000000000007</v>
          </cell>
          <cell r="Q58">
            <v>0</v>
          </cell>
          <cell r="R58">
            <v>-744119.33000000007</v>
          </cell>
          <cell r="S58">
            <v>2738.54</v>
          </cell>
          <cell r="T58">
            <v>0</v>
          </cell>
          <cell r="U58">
            <v>-8900.2000000000007</v>
          </cell>
          <cell r="V58">
            <v>-10600344.24</v>
          </cell>
          <cell r="W58">
            <v>0</v>
          </cell>
          <cell r="X58">
            <v>773926</v>
          </cell>
          <cell r="Y58">
            <v>29806.669999999925</v>
          </cell>
        </row>
        <row r="59">
          <cell r="A59" t="str">
            <v>306</v>
          </cell>
          <cell r="B59" t="str">
            <v>Atmos Exploration &amp; Production (Formerly WKGR)</v>
          </cell>
          <cell r="C59">
            <v>0.66999999998370185</v>
          </cell>
          <cell r="D59">
            <v>0</v>
          </cell>
          <cell r="E59">
            <v>0</v>
          </cell>
          <cell r="F59">
            <v>0</v>
          </cell>
          <cell r="G59">
            <v>0</v>
          </cell>
          <cell r="H59">
            <v>0.66999999998370185</v>
          </cell>
          <cell r="I59">
            <v>0</v>
          </cell>
          <cell r="J59">
            <v>0.66999999998370185</v>
          </cell>
          <cell r="K59"/>
          <cell r="L59">
            <v>0</v>
          </cell>
          <cell r="M59"/>
          <cell r="N59"/>
          <cell r="O59"/>
          <cell r="P59">
            <v>0</v>
          </cell>
          <cell r="Q59">
            <v>0</v>
          </cell>
          <cell r="R59">
            <v>0</v>
          </cell>
          <cell r="S59">
            <v>0</v>
          </cell>
          <cell r="T59">
            <v>0</v>
          </cell>
          <cell r="U59">
            <v>0</v>
          </cell>
          <cell r="V59">
            <v>0.66999999998370185</v>
          </cell>
          <cell r="W59">
            <v>0</v>
          </cell>
          <cell r="X59">
            <v>0</v>
          </cell>
          <cell r="Y59">
            <v>0</v>
          </cell>
        </row>
        <row r="60">
          <cell r="A60" t="str">
            <v>Total Non-Reg</v>
          </cell>
          <cell r="B60"/>
          <cell r="C60">
            <v>-40101910.890000001</v>
          </cell>
          <cell r="D60">
            <v>-3911584.7900000005</v>
          </cell>
          <cell r="E60">
            <v>434828.81</v>
          </cell>
          <cell r="F60">
            <v>-44021.11</v>
          </cell>
          <cell r="G60">
            <v>-247095.15999999997</v>
          </cell>
          <cell r="H60">
            <v>-43869783.140000001</v>
          </cell>
          <cell r="I60">
            <v>-43869785.530000001</v>
          </cell>
          <cell r="J60">
            <v>2.3900000006251503</v>
          </cell>
          <cell r="K60">
            <v>0</v>
          </cell>
          <cell r="L60">
            <v>44021.11</v>
          </cell>
          <cell r="M60">
            <v>0</v>
          </cell>
          <cell r="N60">
            <v>-284890.77</v>
          </cell>
          <cell r="O60">
            <v>249769.86</v>
          </cell>
          <cell r="P60">
            <v>-8900.2000000000007</v>
          </cell>
          <cell r="Q60">
            <v>-249769.86</v>
          </cell>
          <cell r="R60">
            <v>-3911584.7900000005</v>
          </cell>
          <cell r="S60">
            <v>149938.04</v>
          </cell>
          <cell r="T60">
            <v>249769.86</v>
          </cell>
          <cell r="U60">
            <v>-6225.5000000000009</v>
          </cell>
          <cell r="V60">
            <v>-43869783.140000001</v>
          </cell>
          <cell r="W60">
            <v>0</v>
          </cell>
          <cell r="X60">
            <v>4448637.0199999996</v>
          </cell>
          <cell r="Y60">
            <v>537052.2300000001</v>
          </cell>
        </row>
        <row r="61">
          <cell r="A61" t="str">
            <v>Grand Total</v>
          </cell>
          <cell r="B61"/>
          <cell r="C61">
            <v>-2898535324.4200001</v>
          </cell>
          <cell r="D61">
            <v>-308760275.13</v>
          </cell>
          <cell r="E61">
            <v>185030188.38</v>
          </cell>
          <cell r="F61">
            <v>-327276.9799999987</v>
          </cell>
          <cell r="G61">
            <v>51150653.919999994</v>
          </cell>
          <cell r="H61">
            <v>-2971442034.23</v>
          </cell>
          <cell r="I61">
            <v>-2971442041.0400009</v>
          </cell>
          <cell r="J61">
            <v>6.8100001514249016</v>
          </cell>
          <cell r="K61">
            <v>0</v>
          </cell>
          <cell r="L61">
            <v>327276.9799999987</v>
          </cell>
          <cell r="M61">
            <v>0</v>
          </cell>
          <cell r="N61">
            <v>-284890.77</v>
          </cell>
          <cell r="O61">
            <v>249769.86</v>
          </cell>
          <cell r="P61">
            <v>-292156.06999999873</v>
          </cell>
          <cell r="Q61">
            <v>-249769.86</v>
          </cell>
          <cell r="R61">
            <v>-308760275.13</v>
          </cell>
          <cell r="S61">
            <v>184745297.60999998</v>
          </cell>
          <cell r="T61">
            <v>249769.86</v>
          </cell>
          <cell r="U61">
            <v>51108267.709999993</v>
          </cell>
          <cell r="V61">
            <v>-2971442034.23</v>
          </cell>
          <cell r="W61">
            <v>0</v>
          </cell>
          <cell r="X61">
            <v>303189117.60999995</v>
          </cell>
          <cell r="Y61">
            <v>-5571157.5199999623</v>
          </cell>
        </row>
        <row r="62">
          <cell r="B62" t="str">
            <v>Proof to source tab</v>
          </cell>
          <cell r="C62">
            <v>0</v>
          </cell>
          <cell r="D62">
            <v>0</v>
          </cell>
          <cell r="E62">
            <v>0</v>
          </cell>
          <cell r="F62">
            <v>0</v>
          </cell>
          <cell r="G62">
            <v>0</v>
          </cell>
          <cell r="H62">
            <v>6.809999942779541</v>
          </cell>
          <cell r="I62"/>
          <cell r="J62"/>
          <cell r="K62"/>
          <cell r="O62">
            <v>249769.86</v>
          </cell>
          <cell r="Q62">
            <v>1097403.0100000002</v>
          </cell>
          <cell r="U62">
            <v>0</v>
          </cell>
          <cell r="W62"/>
          <cell r="X62"/>
          <cell r="Y62"/>
        </row>
        <row r="77">
          <cell r="A77" t="str">
            <v>010</v>
          </cell>
          <cell r="B77" t="str">
            <v>Atmos Regulated Shared Services</v>
          </cell>
          <cell r="C77">
            <v>25429633.530000001</v>
          </cell>
          <cell r="D77">
            <v>26786604.690000009</v>
          </cell>
          <cell r="E77">
            <v>-34506651.370000005</v>
          </cell>
          <cell r="F77">
            <v>-7720046.679999995</v>
          </cell>
          <cell r="G77">
            <v>0</v>
          </cell>
          <cell r="H77">
            <v>17709586.850000005</v>
          </cell>
          <cell r="I77">
            <v>17709586.850000061</v>
          </cell>
          <cell r="J77">
            <v>-5.5879354476928711E-8</v>
          </cell>
          <cell r="K77"/>
          <cell r="L77"/>
          <cell r="M77">
            <v>1561264.5699999961</v>
          </cell>
          <cell r="N77">
            <v>124959.76000000001</v>
          </cell>
          <cell r="O77">
            <v>0</v>
          </cell>
          <cell r="P77">
            <v>13792434.299999999</v>
          </cell>
          <cell r="Q77"/>
          <cell r="R77">
            <v>0</v>
          </cell>
          <cell r="S77"/>
          <cell r="T77">
            <v>15478658.629999995</v>
          </cell>
          <cell r="U77">
            <v>11307946.060000014</v>
          </cell>
          <cell r="V77"/>
          <cell r="W77"/>
          <cell r="X77"/>
          <cell r="Z77"/>
        </row>
        <row r="78">
          <cell r="A78" t="str">
            <v>020</v>
          </cell>
          <cell r="B78" t="str">
            <v>Atmos Energy-Louisiana</v>
          </cell>
          <cell r="C78">
            <v>4421054.92</v>
          </cell>
          <cell r="D78">
            <v>84109462.300000012</v>
          </cell>
          <cell r="E78">
            <v>-81939071.340000004</v>
          </cell>
          <cell r="F78">
            <v>2170390.9600000028</v>
          </cell>
          <cell r="G78">
            <v>0</v>
          </cell>
          <cell r="H78">
            <v>6591445.8800000027</v>
          </cell>
          <cell r="I78">
            <v>6591445.879999999</v>
          </cell>
          <cell r="J78">
            <v>0</v>
          </cell>
          <cell r="K78"/>
          <cell r="L78">
            <v>1554894.689999999</v>
          </cell>
          <cell r="M78">
            <v>4067863.2199999965</v>
          </cell>
          <cell r="N78">
            <v>55730.610000000073</v>
          </cell>
          <cell r="O78">
            <v>-2398394.8699999982</v>
          </cell>
          <cell r="P78">
            <v>0</v>
          </cell>
          <cell r="Q78"/>
          <cell r="R78">
            <v>0</v>
          </cell>
          <cell r="S78"/>
          <cell r="T78">
            <v>3280093.6499999976</v>
          </cell>
          <cell r="U78">
            <v>80829368.650000021</v>
          </cell>
          <cell r="V78"/>
          <cell r="W78"/>
          <cell r="X78"/>
          <cell r="Z78"/>
        </row>
        <row r="79">
          <cell r="A79" t="str">
            <v>030</v>
          </cell>
          <cell r="B79" t="str">
            <v>Atmos Energy-West Texas</v>
          </cell>
          <cell r="C79">
            <v>1491777.09</v>
          </cell>
          <cell r="D79">
            <v>77902940.969999984</v>
          </cell>
          <cell r="E79">
            <v>-72934406.359999985</v>
          </cell>
          <cell r="F79">
            <v>4968534.6100000003</v>
          </cell>
          <cell r="G79">
            <v>0</v>
          </cell>
          <cell r="H79">
            <v>6460311.7000000002</v>
          </cell>
          <cell r="I79">
            <v>6460311.6999999685</v>
          </cell>
          <cell r="J79">
            <v>3.166496753692627E-8</v>
          </cell>
          <cell r="K79"/>
          <cell r="L79">
            <v>358539.44999999995</v>
          </cell>
          <cell r="M79">
            <v>3131157.7900000075</v>
          </cell>
          <cell r="N79">
            <v>39789.25</v>
          </cell>
          <cell r="O79">
            <v>-1241112.2699999998</v>
          </cell>
          <cell r="P79">
            <v>1726.01</v>
          </cell>
          <cell r="Q79"/>
          <cell r="R79">
            <v>5286179.2200000007</v>
          </cell>
          <cell r="S79"/>
          <cell r="T79">
            <v>7576279.4500000086</v>
          </cell>
          <cell r="U79">
            <v>70326661.519999981</v>
          </cell>
          <cell r="V79"/>
          <cell r="W79"/>
          <cell r="X79"/>
          <cell r="Z79"/>
        </row>
        <row r="80">
          <cell r="A80" t="str">
            <v>050</v>
          </cell>
          <cell r="B80" t="str">
            <v>Atmos Energy-KY/Mid-States</v>
          </cell>
          <cell r="C80">
            <v>25711844.390000001</v>
          </cell>
          <cell r="D80">
            <v>104980064.25000006</v>
          </cell>
          <cell r="E80">
            <v>-106199097.48000006</v>
          </cell>
          <cell r="F80">
            <v>-1219033.2299999972</v>
          </cell>
          <cell r="G80">
            <v>0</v>
          </cell>
          <cell r="H80">
            <v>24492811.160000004</v>
          </cell>
          <cell r="I80">
            <v>24492811.159999922</v>
          </cell>
          <cell r="J80">
            <v>8.1956386566162109E-8</v>
          </cell>
          <cell r="K80"/>
          <cell r="L80">
            <v>360449.99</v>
          </cell>
          <cell r="M80">
            <v>5216456.44000006</v>
          </cell>
          <cell r="N80">
            <v>274593.41000000027</v>
          </cell>
          <cell r="O80">
            <v>-4308410.419999999</v>
          </cell>
          <cell r="P80">
            <v>0</v>
          </cell>
          <cell r="Q80"/>
          <cell r="R80">
            <v>0</v>
          </cell>
          <cell r="S80"/>
          <cell r="T80">
            <v>1543089.4200000614</v>
          </cell>
          <cell r="U80">
            <v>103436974.83</v>
          </cell>
          <cell r="V80"/>
          <cell r="W80"/>
          <cell r="X80"/>
          <cell r="Z80"/>
        </row>
        <row r="81">
          <cell r="A81" t="str">
            <v>060</v>
          </cell>
          <cell r="B81" t="str">
            <v>Atmos Energy-Colorado-Kansas</v>
          </cell>
          <cell r="C81">
            <v>2575141.06</v>
          </cell>
          <cell r="D81">
            <v>38379664.260000013</v>
          </cell>
          <cell r="E81">
            <v>-30325789.840000007</v>
          </cell>
          <cell r="F81">
            <v>8053874.4200000046</v>
          </cell>
          <cell r="G81">
            <v>0</v>
          </cell>
          <cell r="H81">
            <v>10629015.480000004</v>
          </cell>
          <cell r="I81">
            <v>10629015.479999937</v>
          </cell>
          <cell r="J81">
            <v>6.7055225372314453E-8</v>
          </cell>
          <cell r="K81"/>
          <cell r="L81">
            <v>299513.05000000005</v>
          </cell>
          <cell r="M81">
            <v>2074045.6899999948</v>
          </cell>
          <cell r="N81">
            <v>41339.289999999994</v>
          </cell>
          <cell r="O81">
            <v>-4967007.1599999992</v>
          </cell>
          <cell r="P81">
            <v>0</v>
          </cell>
          <cell r="Q81"/>
          <cell r="R81">
            <v>0</v>
          </cell>
          <cell r="S81"/>
          <cell r="T81">
            <v>-2552109.1300000045</v>
          </cell>
          <cell r="U81">
            <v>40931773.390000015</v>
          </cell>
          <cell r="V81"/>
          <cell r="W81"/>
          <cell r="X81"/>
          <cell r="Z81"/>
        </row>
        <row r="82">
          <cell r="A82" t="str">
            <v>070</v>
          </cell>
          <cell r="B82" t="str">
            <v>Atmos Energy-Mississippi</v>
          </cell>
          <cell r="C82">
            <v>4131604.82</v>
          </cell>
          <cell r="D82">
            <v>64227203.460000001</v>
          </cell>
          <cell r="E82">
            <v>-60152479.109999999</v>
          </cell>
          <cell r="F82">
            <v>4074724.3500000015</v>
          </cell>
          <cell r="G82">
            <v>0</v>
          </cell>
          <cell r="H82">
            <v>8206329.1700000018</v>
          </cell>
          <cell r="I82">
            <v>8206329.1699999981</v>
          </cell>
          <cell r="J82">
            <v>0</v>
          </cell>
          <cell r="K82"/>
          <cell r="L82">
            <v>1388304.2000000009</v>
          </cell>
          <cell r="M82">
            <v>2797958.5899999803</v>
          </cell>
          <cell r="N82">
            <v>57540.660000000011</v>
          </cell>
          <cell r="O82">
            <v>-1098926.2199999995</v>
          </cell>
          <cell r="P82">
            <v>0</v>
          </cell>
          <cell r="Q82"/>
          <cell r="R82">
            <v>0</v>
          </cell>
          <cell r="S82"/>
          <cell r="T82">
            <v>3144877.2299999818</v>
          </cell>
          <cell r="U82">
            <v>61082326.230000019</v>
          </cell>
          <cell r="V82"/>
          <cell r="W82"/>
          <cell r="X82"/>
          <cell r="Z82"/>
        </row>
        <row r="83">
          <cell r="A83" t="str">
            <v>080</v>
          </cell>
          <cell r="B83" t="str">
            <v>Atmos Energy-Mid-Tex</v>
          </cell>
          <cell r="C83">
            <v>26351111.02</v>
          </cell>
          <cell r="D83">
            <v>367105578.05000013</v>
          </cell>
          <cell r="E83">
            <v>-354270394.86000007</v>
          </cell>
          <cell r="F83">
            <v>12835183.190000068</v>
          </cell>
          <cell r="G83">
            <v>0</v>
          </cell>
          <cell r="H83">
            <v>39186294.210000068</v>
          </cell>
          <cell r="I83">
            <v>39186294.009999752</v>
          </cell>
          <cell r="J83">
            <v>0.20000031590461731</v>
          </cell>
          <cell r="K83"/>
          <cell r="L83">
            <v>1195136.1499999997</v>
          </cell>
          <cell r="M83">
            <v>17251040.879999783</v>
          </cell>
          <cell r="N83">
            <v>360791.81999999989</v>
          </cell>
          <cell r="O83">
            <v>-40879137.020000063</v>
          </cell>
          <cell r="P83">
            <v>62844.11</v>
          </cell>
          <cell r="Q83"/>
          <cell r="R83">
            <v>32001744.939999949</v>
          </cell>
          <cell r="S83"/>
          <cell r="T83">
            <v>9992420.8799996674</v>
          </cell>
          <cell r="U83">
            <v>357113157.17000043</v>
          </cell>
          <cell r="V83"/>
          <cell r="W83"/>
          <cell r="X83"/>
          <cell r="Z83"/>
        </row>
        <row r="84">
          <cell r="A84" t="str">
            <v>180</v>
          </cell>
          <cell r="B84" t="str">
            <v>Atmos Pipeline - Texas</v>
          </cell>
          <cell r="C84">
            <v>188204799.72</v>
          </cell>
          <cell r="D84">
            <v>347806348.41999972</v>
          </cell>
          <cell r="E84">
            <v>-466915104.19</v>
          </cell>
          <cell r="F84">
            <v>-119108755.77000029</v>
          </cell>
          <cell r="G84">
            <v>0</v>
          </cell>
          <cell r="H84">
            <v>69096043.949999705</v>
          </cell>
          <cell r="I84">
            <v>69096043.939999864</v>
          </cell>
          <cell r="J84">
            <v>9.9998414516448975E-3</v>
          </cell>
          <cell r="K84"/>
          <cell r="L84">
            <v>414320.00000000006</v>
          </cell>
          <cell r="M84">
            <v>18217793.069999985</v>
          </cell>
          <cell r="N84">
            <v>1835072.32</v>
          </cell>
          <cell r="O84">
            <v>-3773140.1100000008</v>
          </cell>
          <cell r="P84">
            <v>61365.72</v>
          </cell>
          <cell r="Q84"/>
          <cell r="R84">
            <v>0</v>
          </cell>
          <cell r="S84"/>
          <cell r="T84">
            <v>16755410.999999985</v>
          </cell>
          <cell r="U84">
            <v>331050937.41999972</v>
          </cell>
          <cell r="V84"/>
          <cell r="W84"/>
          <cell r="X84"/>
          <cell r="Z84"/>
        </row>
        <row r="85">
          <cell r="A85" t="str">
            <v>Total AUT</v>
          </cell>
          <cell r="B85"/>
          <cell r="C85">
            <v>278316966.55000001</v>
          </cell>
          <cell r="D85">
            <v>1111297866.3999999</v>
          </cell>
          <cell r="E85">
            <v>-1207242994.5500002</v>
          </cell>
          <cell r="F85">
            <v>-95945128.150000215</v>
          </cell>
          <cell r="G85">
            <v>0</v>
          </cell>
          <cell r="H85">
            <v>182371838.3999998</v>
          </cell>
          <cell r="I85">
            <v>182371838.18999952</v>
          </cell>
          <cell r="J85">
            <v>0.21000028215348721</v>
          </cell>
          <cell r="K85">
            <v>0</v>
          </cell>
          <cell r="L85">
            <v>5571157.5299999993</v>
          </cell>
          <cell r="M85">
            <v>54317580.249999799</v>
          </cell>
          <cell r="N85">
            <v>2789817.12</v>
          </cell>
          <cell r="O85">
            <v>-58666128.070000052</v>
          </cell>
          <cell r="P85">
            <v>13918370.139999999</v>
          </cell>
          <cell r="Q85">
            <v>0</v>
          </cell>
          <cell r="R85">
            <v>37287924.159999952</v>
          </cell>
          <cell r="S85">
            <v>0</v>
          </cell>
          <cell r="T85">
            <v>55218721.129999697</v>
          </cell>
          <cell r="U85">
            <v>1056079145.2700002</v>
          </cell>
          <cell r="V85"/>
          <cell r="W85"/>
          <cell r="X85"/>
          <cell r="Z85"/>
        </row>
        <row r="86">
          <cell r="A86" t="str">
            <v>212</v>
          </cell>
          <cell r="B86" t="str">
            <v>Atmos Energy Marketing LLC (Formerly Woodward Marketing, LLC)</v>
          </cell>
          <cell r="C86">
            <v>-75632.92</v>
          </cell>
          <cell r="D86">
            <v>323326.18000000005</v>
          </cell>
          <cell r="E86">
            <v>33795.579999999994</v>
          </cell>
          <cell r="F86">
            <v>357121.76000000007</v>
          </cell>
          <cell r="G86">
            <v>0</v>
          </cell>
          <cell r="H86">
            <v>281488.84000000008</v>
          </cell>
          <cell r="I86">
            <v>281488.84000000451</v>
          </cell>
          <cell r="J86">
            <v>-4.4237822294235229E-9</v>
          </cell>
          <cell r="K86"/>
          <cell r="L86"/>
          <cell r="M86"/>
          <cell r="N86"/>
          <cell r="O86">
            <v>-92967.64</v>
          </cell>
          <cell r="P86">
            <v>125202.98000000001</v>
          </cell>
          <cell r="Q86"/>
          <cell r="R86"/>
          <cell r="S86"/>
          <cell r="T86">
            <v>32235.340000000011</v>
          </cell>
          <cell r="U86">
            <v>291090.84000000003</v>
          </cell>
          <cell r="V86"/>
          <cell r="W86"/>
          <cell r="X86"/>
          <cell r="Z86"/>
        </row>
        <row r="87">
          <cell r="A87" t="str">
            <v>221</v>
          </cell>
          <cell r="B87" t="str">
            <v>Atmos Power Systems Inc (Formerly Atmos Leasing)</v>
          </cell>
          <cell r="C87">
            <v>0</v>
          </cell>
          <cell r="D87">
            <v>0</v>
          </cell>
          <cell r="E87">
            <v>0</v>
          </cell>
          <cell r="F87">
            <v>0</v>
          </cell>
          <cell r="G87">
            <v>0</v>
          </cell>
          <cell r="H87">
            <v>0</v>
          </cell>
          <cell r="I87">
            <v>0</v>
          </cell>
          <cell r="J87">
            <v>0</v>
          </cell>
          <cell r="K87"/>
          <cell r="L87"/>
          <cell r="M87"/>
          <cell r="N87"/>
          <cell r="O87">
            <v>0</v>
          </cell>
          <cell r="P87">
            <v>0</v>
          </cell>
          <cell r="Q87"/>
          <cell r="R87"/>
          <cell r="S87"/>
          <cell r="T87">
            <v>0</v>
          </cell>
          <cell r="U87">
            <v>0</v>
          </cell>
          <cell r="V87"/>
          <cell r="W87"/>
          <cell r="X87"/>
          <cell r="Z87"/>
        </row>
        <row r="88">
          <cell r="A88" t="str">
            <v>231</v>
          </cell>
          <cell r="B88" t="str">
            <v>Atmos Pipeline &amp; Storage LLC (Formerly Atmos Storage)</v>
          </cell>
          <cell r="C88">
            <v>0</v>
          </cell>
          <cell r="D88">
            <v>0</v>
          </cell>
          <cell r="E88">
            <v>0</v>
          </cell>
          <cell r="F88">
            <v>0</v>
          </cell>
          <cell r="G88">
            <v>0</v>
          </cell>
          <cell r="H88">
            <v>0</v>
          </cell>
          <cell r="I88">
            <v>0</v>
          </cell>
          <cell r="J88">
            <v>0</v>
          </cell>
          <cell r="K88"/>
          <cell r="L88"/>
          <cell r="M88"/>
          <cell r="N88"/>
          <cell r="O88">
            <v>0</v>
          </cell>
          <cell r="P88">
            <v>0</v>
          </cell>
          <cell r="Q88"/>
          <cell r="R88"/>
          <cell r="S88"/>
          <cell r="T88">
            <v>0</v>
          </cell>
          <cell r="U88">
            <v>0</v>
          </cell>
          <cell r="V88"/>
          <cell r="W88"/>
          <cell r="X88"/>
          <cell r="Z88"/>
        </row>
        <row r="89">
          <cell r="A89" t="str">
            <v>232</v>
          </cell>
          <cell r="B89" t="str">
            <v>UCG Storage</v>
          </cell>
          <cell r="C89">
            <v>770198.04</v>
          </cell>
          <cell r="D89">
            <v>752949.97</v>
          </cell>
          <cell r="E89">
            <v>-738146</v>
          </cell>
          <cell r="F89">
            <v>14803.970000000001</v>
          </cell>
          <cell r="G89">
            <v>0</v>
          </cell>
          <cell r="H89">
            <v>785002.01</v>
          </cell>
          <cell r="I89">
            <v>785002.01</v>
          </cell>
          <cell r="J89">
            <v>0</v>
          </cell>
          <cell r="K89"/>
          <cell r="L89"/>
          <cell r="M89"/>
          <cell r="N89"/>
          <cell r="O89">
            <v>0</v>
          </cell>
          <cell r="P89">
            <v>0</v>
          </cell>
          <cell r="Q89"/>
          <cell r="R89"/>
          <cell r="S89"/>
          <cell r="T89">
            <v>0</v>
          </cell>
          <cell r="U89">
            <v>752949.97</v>
          </cell>
          <cell r="V89"/>
          <cell r="W89"/>
          <cell r="X89"/>
          <cell r="Z89"/>
        </row>
        <row r="90">
          <cell r="A90" t="str">
            <v>233</v>
          </cell>
          <cell r="B90" t="str">
            <v>WKG Storage</v>
          </cell>
          <cell r="C90">
            <v>674955.84</v>
          </cell>
          <cell r="D90">
            <v>221381.41</v>
          </cell>
          <cell r="E90">
            <v>-207718.1</v>
          </cell>
          <cell r="F90">
            <v>13663.309999999998</v>
          </cell>
          <cell r="G90">
            <v>0</v>
          </cell>
          <cell r="H90">
            <v>688619.14999999991</v>
          </cell>
          <cell r="I90">
            <v>688619.14999999979</v>
          </cell>
          <cell r="J90">
            <v>0</v>
          </cell>
          <cell r="K90"/>
          <cell r="L90"/>
          <cell r="M90"/>
          <cell r="N90"/>
          <cell r="O90">
            <v>0</v>
          </cell>
          <cell r="P90">
            <v>0</v>
          </cell>
          <cell r="Q90"/>
          <cell r="R90"/>
          <cell r="S90"/>
          <cell r="T90">
            <v>0</v>
          </cell>
          <cell r="U90">
            <v>221381.41</v>
          </cell>
          <cell r="V90"/>
          <cell r="W90"/>
          <cell r="X90"/>
          <cell r="Z90"/>
        </row>
        <row r="91">
          <cell r="A91" t="str">
            <v>234</v>
          </cell>
          <cell r="B91" t="str">
            <v>Trans Louisiana Gas Storage</v>
          </cell>
          <cell r="C91">
            <v>0</v>
          </cell>
          <cell r="D91">
            <v>116870.76</v>
          </cell>
          <cell r="E91">
            <v>-116870.76</v>
          </cell>
          <cell r="F91">
            <v>0</v>
          </cell>
          <cell r="G91">
            <v>0</v>
          </cell>
          <cell r="H91">
            <v>0</v>
          </cell>
          <cell r="I91">
            <v>-2.3283064365386963E-10</v>
          </cell>
          <cell r="J91">
            <v>2.3283064365386963E-10</v>
          </cell>
          <cell r="K91"/>
          <cell r="L91"/>
          <cell r="M91"/>
          <cell r="N91"/>
          <cell r="O91">
            <v>0</v>
          </cell>
          <cell r="P91">
            <v>0</v>
          </cell>
          <cell r="Q91"/>
          <cell r="R91"/>
          <cell r="S91"/>
          <cell r="T91">
            <v>0</v>
          </cell>
          <cell r="U91">
            <v>116870.76</v>
          </cell>
          <cell r="V91"/>
          <cell r="W91"/>
          <cell r="X91"/>
          <cell r="Z91"/>
        </row>
        <row r="92">
          <cell r="A92" t="str">
            <v>236</v>
          </cell>
          <cell r="B92" t="str">
            <v>Atmos Gathering Company, LLC</v>
          </cell>
          <cell r="C92">
            <v>0</v>
          </cell>
          <cell r="D92">
            <v>0.01</v>
          </cell>
          <cell r="E92">
            <v>-0.01</v>
          </cell>
          <cell r="F92">
            <v>0</v>
          </cell>
          <cell r="G92">
            <v>0</v>
          </cell>
          <cell r="H92">
            <v>0</v>
          </cell>
          <cell r="I92">
            <v>3.4924596548080444E-10</v>
          </cell>
          <cell r="J92">
            <v>-3.4924596548080444E-10</v>
          </cell>
          <cell r="K92"/>
          <cell r="L92"/>
          <cell r="M92"/>
          <cell r="N92"/>
          <cell r="O92">
            <v>0</v>
          </cell>
          <cell r="P92">
            <v>0</v>
          </cell>
          <cell r="Q92"/>
          <cell r="R92"/>
          <cell r="S92"/>
          <cell r="T92">
            <v>0</v>
          </cell>
          <cell r="U92">
            <v>0.01</v>
          </cell>
          <cell r="V92"/>
          <cell r="W92"/>
          <cell r="X92"/>
          <cell r="Z92"/>
        </row>
        <row r="93">
          <cell r="A93" t="str">
            <v>301</v>
          </cell>
          <cell r="B93" t="str">
            <v>Atmos Energy Services LLC (Previous Inc)</v>
          </cell>
          <cell r="C93">
            <v>0</v>
          </cell>
          <cell r="D93">
            <v>0</v>
          </cell>
          <cell r="E93">
            <v>0</v>
          </cell>
          <cell r="F93">
            <v>0</v>
          </cell>
          <cell r="G93">
            <v>0</v>
          </cell>
          <cell r="H93">
            <v>0</v>
          </cell>
          <cell r="I93">
            <v>0</v>
          </cell>
          <cell r="J93">
            <v>0</v>
          </cell>
          <cell r="K93"/>
          <cell r="L93"/>
          <cell r="M93"/>
          <cell r="N93"/>
          <cell r="O93">
            <v>0</v>
          </cell>
          <cell r="P93">
            <v>0</v>
          </cell>
          <cell r="Q93"/>
          <cell r="R93"/>
          <cell r="S93"/>
          <cell r="T93">
            <v>0</v>
          </cell>
          <cell r="U93">
            <v>0</v>
          </cell>
          <cell r="V93"/>
          <cell r="W93"/>
          <cell r="X93"/>
          <cell r="Z93"/>
        </row>
        <row r="94">
          <cell r="A94" t="str">
            <v>303</v>
          </cell>
          <cell r="B94" t="str">
            <v>Trans Louisiana Gas Pipeline (Formerly Trans Louisiana Industrial Gas)</v>
          </cell>
          <cell r="C94">
            <v>711137.73</v>
          </cell>
          <cell r="D94">
            <v>51818.739999999991</v>
          </cell>
          <cell r="E94">
            <v>-827878.82000000007</v>
          </cell>
          <cell r="F94">
            <v>-776060.08000000007</v>
          </cell>
          <cell r="G94">
            <v>0</v>
          </cell>
          <cell r="H94">
            <v>-64922.350000000093</v>
          </cell>
          <cell r="I94">
            <v>-64922.350000000559</v>
          </cell>
          <cell r="J94">
            <v>4.6566128730773926E-10</v>
          </cell>
          <cell r="K94"/>
          <cell r="L94"/>
          <cell r="M94"/>
          <cell r="N94"/>
          <cell r="O94">
            <v>-291794.59000000003</v>
          </cell>
          <cell r="P94">
            <v>0</v>
          </cell>
          <cell r="Q94"/>
          <cell r="R94"/>
          <cell r="S94"/>
          <cell r="T94">
            <v>-291794.59000000003</v>
          </cell>
          <cell r="U94">
            <v>343613.33</v>
          </cell>
          <cell r="V94"/>
          <cell r="W94"/>
          <cell r="X94"/>
          <cell r="Z94"/>
        </row>
        <row r="95">
          <cell r="A95" t="str">
            <v>306</v>
          </cell>
          <cell r="B95" t="str">
            <v>Atmos Exploration &amp; Production (Formerly WKGR)</v>
          </cell>
          <cell r="C95">
            <v>0</v>
          </cell>
          <cell r="D95">
            <v>0</v>
          </cell>
          <cell r="E95">
            <v>0</v>
          </cell>
          <cell r="F95">
            <v>0</v>
          </cell>
          <cell r="G95">
            <v>0</v>
          </cell>
          <cell r="H95">
            <v>0</v>
          </cell>
          <cell r="I95">
            <v>0</v>
          </cell>
          <cell r="J95">
            <v>0</v>
          </cell>
          <cell r="K95"/>
          <cell r="L95"/>
          <cell r="M95"/>
          <cell r="N95"/>
          <cell r="O95">
            <v>0</v>
          </cell>
          <cell r="P95">
            <v>0</v>
          </cell>
          <cell r="Q95"/>
          <cell r="R95"/>
          <cell r="S95"/>
          <cell r="T95">
            <v>0</v>
          </cell>
          <cell r="U95">
            <v>0</v>
          </cell>
          <cell r="V95"/>
          <cell r="W95"/>
          <cell r="X95"/>
          <cell r="Z95"/>
        </row>
        <row r="96">
          <cell r="A96" t="str">
            <v>Total Non-Reg</v>
          </cell>
          <cell r="B96"/>
          <cell r="C96">
            <v>2080658.69</v>
          </cell>
          <cell r="D96">
            <v>1466347.0699999998</v>
          </cell>
          <cell r="E96">
            <v>-1856818.11</v>
          </cell>
          <cell r="F96">
            <v>-390471.04</v>
          </cell>
          <cell r="G96">
            <v>0</v>
          </cell>
          <cell r="H96">
            <v>1690187.65</v>
          </cell>
          <cell r="I96">
            <v>1690187.6500000036</v>
          </cell>
          <cell r="J96">
            <v>-4.0745362639427185E-9</v>
          </cell>
          <cell r="K96">
            <v>0</v>
          </cell>
          <cell r="L96">
            <v>0</v>
          </cell>
          <cell r="M96">
            <v>0</v>
          </cell>
          <cell r="N96">
            <v>0</v>
          </cell>
          <cell r="O96">
            <v>-384762.23000000004</v>
          </cell>
          <cell r="P96">
            <v>125202.98000000001</v>
          </cell>
          <cell r="Q96">
            <v>0</v>
          </cell>
          <cell r="R96">
            <v>0</v>
          </cell>
          <cell r="S96"/>
          <cell r="T96">
            <v>-259559.25</v>
          </cell>
          <cell r="U96">
            <v>1725906.32</v>
          </cell>
          <cell r="V96"/>
          <cell r="W96"/>
          <cell r="X96"/>
          <cell r="Z96"/>
        </row>
        <row r="97">
          <cell r="A97" t="str">
            <v>Grand Total</v>
          </cell>
          <cell r="B97"/>
          <cell r="C97">
            <v>280397625.24000001</v>
          </cell>
          <cell r="D97">
            <v>1112764213.4699998</v>
          </cell>
          <cell r="E97">
            <v>-1209099812.6600001</v>
          </cell>
          <cell r="F97">
            <v>-96335599.190000221</v>
          </cell>
          <cell r="G97">
            <v>0</v>
          </cell>
          <cell r="H97">
            <v>184062026.0499998</v>
          </cell>
          <cell r="I97">
            <v>184062025.83999953</v>
          </cell>
          <cell r="J97">
            <v>0.21000027807895094</v>
          </cell>
          <cell r="K97">
            <v>0</v>
          </cell>
          <cell r="L97">
            <v>5571157.5299999993</v>
          </cell>
          <cell r="M97">
            <v>54317580.249999799</v>
          </cell>
          <cell r="N97">
            <v>2789817.12</v>
          </cell>
          <cell r="O97">
            <v>-59050890.300000049</v>
          </cell>
          <cell r="P97">
            <v>14043573.119999999</v>
          </cell>
          <cell r="Q97">
            <v>0</v>
          </cell>
          <cell r="R97">
            <v>37287924.159999952</v>
          </cell>
          <cell r="S97">
            <v>0</v>
          </cell>
          <cell r="T97">
            <v>54959161.879999697</v>
          </cell>
          <cell r="U97">
            <v>1057805051.5900003</v>
          </cell>
          <cell r="V97"/>
          <cell r="W97"/>
          <cell r="X97"/>
          <cell r="Z97"/>
        </row>
        <row r="98">
          <cell r="B98"/>
          <cell r="C98">
            <v>0.21999847888946533</v>
          </cell>
          <cell r="D98"/>
          <cell r="E98">
            <v>0</v>
          </cell>
          <cell r="F98">
            <v>0</v>
          </cell>
          <cell r="G98">
            <v>0</v>
          </cell>
          <cell r="H98">
            <v>0</v>
          </cell>
          <cell r="I98"/>
          <cell r="J98"/>
          <cell r="K98"/>
          <cell r="L98">
            <v>0</v>
          </cell>
          <cell r="M98">
            <v>-2432642.4299999848</v>
          </cell>
          <cell r="N98">
            <v>0</v>
          </cell>
          <cell r="O98">
            <v>0</v>
          </cell>
          <cell r="P98">
            <v>0</v>
          </cell>
          <cell r="Q98"/>
          <cell r="R98">
            <v>0</v>
          </cell>
          <cell r="S98"/>
          <cell r="T98"/>
          <cell r="U98"/>
          <cell r="V98"/>
          <cell r="W98"/>
          <cell r="X98"/>
          <cell r="Y98"/>
          <cell r="Z98"/>
        </row>
        <row r="99">
          <cell r="B99" t="str">
            <v>per Financials</v>
          </cell>
          <cell r="C99">
            <v>280397625.01999956</v>
          </cell>
          <cell r="D99"/>
          <cell r="E99"/>
          <cell r="F99"/>
          <cell r="H99"/>
          <cell r="I99"/>
          <cell r="J99"/>
          <cell r="K99" t="str">
            <v>Per AUT Depr Expense</v>
          </cell>
          <cell r="L99">
            <v>-5571157.5299999993</v>
          </cell>
          <cell r="V99"/>
          <cell r="W99"/>
          <cell r="Z99"/>
        </row>
        <row r="100">
          <cell r="B100" t="str">
            <v>Difference</v>
          </cell>
          <cell r="C100">
            <v>0.22000044584274292</v>
          </cell>
          <cell r="D100"/>
          <cell r="E100"/>
          <cell r="F100"/>
          <cell r="H100"/>
          <cell r="I100"/>
          <cell r="J100"/>
          <cell r="K100"/>
          <cell r="L100">
            <v>0</v>
          </cell>
          <cell r="W100"/>
          <cell r="Z100"/>
        </row>
        <row r="108">
          <cell r="A108" t="str">
            <v>010</v>
          </cell>
          <cell r="B108" t="str">
            <v>Atmos Regulated Shared Services</v>
          </cell>
          <cell r="C108">
            <v>0</v>
          </cell>
          <cell r="D108">
            <v>0</v>
          </cell>
          <cell r="E108">
            <v>0</v>
          </cell>
          <cell r="F108">
            <v>0</v>
          </cell>
          <cell r="G108">
            <v>0</v>
          </cell>
          <cell r="H108">
            <v>0</v>
          </cell>
          <cell r="I108">
            <v>0</v>
          </cell>
          <cell r="J108">
            <v>0</v>
          </cell>
          <cell r="K108"/>
          <cell r="L108">
            <v>1037.260000000686</v>
          </cell>
          <cell r="M108">
            <v>-1037.260000000686</v>
          </cell>
          <cell r="N108"/>
          <cell r="O108">
            <v>1.0658141036401503E-14</v>
          </cell>
          <cell r="P108">
            <v>1.0658141036401503E-14</v>
          </cell>
          <cell r="Q108">
            <v>-1.0658141036401503E-14</v>
          </cell>
        </row>
        <row r="109">
          <cell r="A109" t="str">
            <v>020</v>
          </cell>
          <cell r="B109" t="str">
            <v>Atmos Energy-Louisiana</v>
          </cell>
          <cell r="C109">
            <v>2772210.07</v>
          </cell>
          <cell r="D109">
            <v>13472.839999999269</v>
          </cell>
          <cell r="E109">
            <v>0</v>
          </cell>
          <cell r="F109">
            <v>0</v>
          </cell>
          <cell r="G109">
            <v>0</v>
          </cell>
          <cell r="H109">
            <v>2785682.9099999992</v>
          </cell>
          <cell r="I109">
            <v>2785682.9099999997</v>
          </cell>
          <cell r="J109">
            <v>0</v>
          </cell>
          <cell r="K109"/>
          <cell r="L109">
            <v>5837956.5300000003</v>
          </cell>
          <cell r="M109">
            <v>-5837956.5300000003</v>
          </cell>
          <cell r="N109"/>
          <cell r="O109">
            <v>281219.56999999972</v>
          </cell>
          <cell r="P109">
            <v>281219.56999999972</v>
          </cell>
          <cell r="Q109">
            <v>-267746.73000000045</v>
          </cell>
        </row>
        <row r="110">
          <cell r="A110" t="str">
            <v>030</v>
          </cell>
          <cell r="B110" t="str">
            <v>Atmos Energy-West Texas</v>
          </cell>
          <cell r="C110">
            <v>1930747.4</v>
          </cell>
          <cell r="D110">
            <v>65674.130000000063</v>
          </cell>
          <cell r="E110">
            <v>0</v>
          </cell>
          <cell r="F110">
            <v>0</v>
          </cell>
          <cell r="G110">
            <v>0</v>
          </cell>
          <cell r="H110">
            <v>1996421.53</v>
          </cell>
          <cell r="I110">
            <v>1996421.5200000005</v>
          </cell>
          <cell r="J110">
            <v>9.9999995436519384E-3</v>
          </cell>
          <cell r="K110"/>
          <cell r="L110">
            <v>3169308.2</v>
          </cell>
          <cell r="M110">
            <v>-3169308.2</v>
          </cell>
          <cell r="N110"/>
          <cell r="O110">
            <v>142902.9999999998</v>
          </cell>
          <cell r="P110">
            <v>142902.9999999998</v>
          </cell>
          <cell r="Q110">
            <v>-77228.869999999733</v>
          </cell>
        </row>
        <row r="111">
          <cell r="A111" t="str">
            <v>050</v>
          </cell>
          <cell r="B111" t="str">
            <v>Atmos Energy-KY/Mid-States</v>
          </cell>
          <cell r="C111">
            <v>8250950.4699999997</v>
          </cell>
          <cell r="D111">
            <v>-5180851.7699999996</v>
          </cell>
          <cell r="E111">
            <v>0</v>
          </cell>
          <cell r="F111">
            <v>0</v>
          </cell>
          <cell r="G111">
            <v>0</v>
          </cell>
          <cell r="H111">
            <v>3070098.7</v>
          </cell>
          <cell r="I111">
            <v>3070098.7000000007</v>
          </cell>
          <cell r="J111">
            <v>0</v>
          </cell>
          <cell r="K111"/>
          <cell r="L111">
            <v>8825891.5</v>
          </cell>
          <cell r="M111">
            <v>-8825891.5</v>
          </cell>
          <cell r="N111"/>
          <cell r="O111">
            <v>156393.89000000036</v>
          </cell>
          <cell r="P111">
            <v>156393.89000000036</v>
          </cell>
          <cell r="Q111">
            <v>-5337245.66</v>
          </cell>
        </row>
        <row r="112">
          <cell r="A112" t="str">
            <v>060</v>
          </cell>
          <cell r="B112" t="str">
            <v>Atmos Energy-Colorado-Kansas</v>
          </cell>
          <cell r="C112">
            <v>313388.58</v>
          </cell>
          <cell r="D112">
            <v>227866.20000000013</v>
          </cell>
          <cell r="E112">
            <v>0</v>
          </cell>
          <cell r="F112">
            <v>0</v>
          </cell>
          <cell r="G112">
            <v>0</v>
          </cell>
          <cell r="H112">
            <v>541254.78000000014</v>
          </cell>
          <cell r="I112">
            <v>541254.78</v>
          </cell>
          <cell r="J112">
            <v>0</v>
          </cell>
          <cell r="K112"/>
          <cell r="L112">
            <v>2665533.0000000005</v>
          </cell>
          <cell r="M112">
            <v>-2665533.0000000005</v>
          </cell>
          <cell r="N112"/>
          <cell r="O112">
            <v>111563.51000000015</v>
          </cell>
          <cell r="P112">
            <v>111563.51000000015</v>
          </cell>
          <cell r="Q112">
            <v>116302.68999999997</v>
          </cell>
        </row>
        <row r="113">
          <cell r="A113" t="str">
            <v>070</v>
          </cell>
          <cell r="B113" t="str">
            <v>Atmos Energy-Mississippi</v>
          </cell>
          <cell r="C113">
            <v>1410952.55</v>
          </cell>
          <cell r="D113">
            <v>719063.53999999771</v>
          </cell>
          <cell r="E113">
            <v>0</v>
          </cell>
          <cell r="F113">
            <v>0</v>
          </cell>
          <cell r="G113">
            <v>0</v>
          </cell>
          <cell r="H113">
            <v>2130016.089999998</v>
          </cell>
          <cell r="I113">
            <v>2130016.09</v>
          </cell>
          <cell r="J113">
            <v>0</v>
          </cell>
          <cell r="K113"/>
          <cell r="L113">
            <v>4508957.7</v>
          </cell>
          <cell r="M113">
            <v>-4508957.7</v>
          </cell>
          <cell r="N113"/>
          <cell r="O113">
            <v>313685.66999999981</v>
          </cell>
          <cell r="P113">
            <v>313685.66999999981</v>
          </cell>
          <cell r="Q113">
            <v>405377.8699999979</v>
          </cell>
        </row>
        <row r="114">
          <cell r="A114" t="str">
            <v>080</v>
          </cell>
          <cell r="B114" t="str">
            <v>Atmos Energy-Mid-Tex</v>
          </cell>
          <cell r="C114">
            <v>2203210.2999999998</v>
          </cell>
          <cell r="D114">
            <v>-468202.55000041059</v>
          </cell>
          <cell r="E114">
            <v>0</v>
          </cell>
          <cell r="F114">
            <v>0</v>
          </cell>
          <cell r="G114">
            <v>0</v>
          </cell>
          <cell r="H114">
            <v>1735007.7499995893</v>
          </cell>
          <cell r="I114">
            <v>1735007.75</v>
          </cell>
          <cell r="J114">
            <v>-4.1071325540542603E-7</v>
          </cell>
          <cell r="K114"/>
          <cell r="L114">
            <v>20317394.759999994</v>
          </cell>
          <cell r="M114">
            <v>-20317394.759999994</v>
          </cell>
          <cell r="N114"/>
          <cell r="O114">
            <v>1009149.7899999834</v>
          </cell>
          <cell r="P114">
            <v>1009149.7899999834</v>
          </cell>
          <cell r="Q114">
            <v>-1477352.340000394</v>
          </cell>
        </row>
        <row r="115">
          <cell r="A115" t="str">
            <v>180</v>
          </cell>
          <cell r="B115" t="str">
            <v>Atmos Pipeline - Texas</v>
          </cell>
          <cell r="C115">
            <v>517984.86</v>
          </cell>
          <cell r="D115">
            <v>2171490.1000000006</v>
          </cell>
          <cell r="E115">
            <v>0</v>
          </cell>
          <cell r="F115">
            <v>0</v>
          </cell>
          <cell r="G115">
            <v>0</v>
          </cell>
          <cell r="H115">
            <v>2689474.9600000004</v>
          </cell>
          <cell r="I115">
            <v>2689474.96</v>
          </cell>
          <cell r="J115">
            <v>0</v>
          </cell>
          <cell r="K115"/>
          <cell r="L115">
            <v>5788414.2599999988</v>
          </cell>
          <cell r="M115">
            <v>-5788414.2599999988</v>
          </cell>
          <cell r="O115">
            <v>417726.9999999982</v>
          </cell>
          <cell r="P115">
            <v>417726.9999999982</v>
          </cell>
          <cell r="Q115">
            <v>1753763.1000000024</v>
          </cell>
        </row>
        <row r="116">
          <cell r="A116" t="str">
            <v>Total AUT</v>
          </cell>
          <cell r="B116"/>
          <cell r="C116">
            <v>17399444.23</v>
          </cell>
          <cell r="D116">
            <v>-2451487.5100004124</v>
          </cell>
          <cell r="E116">
            <v>0</v>
          </cell>
          <cell r="F116">
            <v>0</v>
          </cell>
          <cell r="G116">
            <v>0</v>
          </cell>
          <cell r="H116">
            <v>14947956.719999589</v>
          </cell>
          <cell r="I116">
            <v>14947956.710000001</v>
          </cell>
          <cell r="J116">
            <v>9.999588830396533E-3</v>
          </cell>
          <cell r="K116">
            <v>0</v>
          </cell>
          <cell r="L116">
            <v>51114493.209999993</v>
          </cell>
          <cell r="M116">
            <v>-51114493.209999993</v>
          </cell>
          <cell r="N116">
            <v>0</v>
          </cell>
          <cell r="O116">
            <v>2432642.4299999815</v>
          </cell>
          <cell r="P116">
            <v>2432642.4299999815</v>
          </cell>
          <cell r="Q116">
            <v>-4884129.9400003934</v>
          </cell>
          <cell r="R116"/>
        </row>
        <row r="117">
          <cell r="A117" t="str">
            <v>212</v>
          </cell>
          <cell r="B117" t="str">
            <v>Atmos Energy Marketing LLC (Formerly Woodward Marketing, LLC)</v>
          </cell>
          <cell r="C117">
            <v>49</v>
          </cell>
          <cell r="D117">
            <v>268.95999999999987</v>
          </cell>
          <cell r="E117">
            <v>0</v>
          </cell>
          <cell r="F117">
            <v>0</v>
          </cell>
          <cell r="G117">
            <v>0</v>
          </cell>
          <cell r="H117">
            <v>317.95999999999987</v>
          </cell>
          <cell r="I117">
            <v>318.26</v>
          </cell>
          <cell r="J117">
            <v>-0.30000000000012506</v>
          </cell>
          <cell r="K117"/>
          <cell r="L117">
            <v>2674.7</v>
          </cell>
          <cell r="M117">
            <v>-2674.7</v>
          </cell>
          <cell r="N117"/>
          <cell r="O117">
            <v>0</v>
          </cell>
          <cell r="P117">
            <v>0</v>
          </cell>
          <cell r="Q117">
            <v>268.95999999999987</v>
          </cell>
        </row>
        <row r="118">
          <cell r="A118" t="str">
            <v>221</v>
          </cell>
          <cell r="B118" t="str">
            <v>Atmos Power Systems Inc (Formerly Atmos Leasing)</v>
          </cell>
          <cell r="C118">
            <v>0</v>
          </cell>
          <cell r="D118">
            <v>0</v>
          </cell>
          <cell r="E118">
            <v>0</v>
          </cell>
          <cell r="F118">
            <v>0</v>
          </cell>
          <cell r="G118">
            <v>0</v>
          </cell>
          <cell r="H118">
            <v>0</v>
          </cell>
          <cell r="I118">
            <v>0</v>
          </cell>
          <cell r="J118">
            <v>0</v>
          </cell>
          <cell r="K118"/>
          <cell r="L118">
            <v>0</v>
          </cell>
          <cell r="M118">
            <v>0</v>
          </cell>
          <cell r="N118"/>
          <cell r="O118">
            <v>0</v>
          </cell>
          <cell r="P118">
            <v>0</v>
          </cell>
          <cell r="Q118">
            <v>0</v>
          </cell>
        </row>
        <row r="119">
          <cell r="A119" t="str">
            <v>231</v>
          </cell>
          <cell r="B119" t="str">
            <v>Atmos Pipeline &amp; Storage LLC (Formerly Atmos Storage)</v>
          </cell>
          <cell r="C119">
            <v>0</v>
          </cell>
          <cell r="D119">
            <v>0</v>
          </cell>
          <cell r="E119">
            <v>0</v>
          </cell>
          <cell r="F119">
            <v>0</v>
          </cell>
          <cell r="G119">
            <v>0</v>
          </cell>
          <cell r="H119">
            <v>0</v>
          </cell>
          <cell r="I119">
            <v>0</v>
          </cell>
          <cell r="J119">
            <v>0</v>
          </cell>
          <cell r="K119"/>
          <cell r="L119">
            <v>0</v>
          </cell>
          <cell r="M119">
            <v>0</v>
          </cell>
          <cell r="N119"/>
          <cell r="O119">
            <v>0</v>
          </cell>
          <cell r="P119">
            <v>0</v>
          </cell>
          <cell r="Q119">
            <v>0</v>
          </cell>
        </row>
        <row r="120">
          <cell r="A120" t="str">
            <v>232</v>
          </cell>
          <cell r="B120" t="str">
            <v>UCG Storage</v>
          </cell>
          <cell r="C120">
            <v>0</v>
          </cell>
          <cell r="D120">
            <v>0</v>
          </cell>
          <cell r="E120">
            <v>0</v>
          </cell>
          <cell r="F120">
            <v>0</v>
          </cell>
          <cell r="G120">
            <v>0</v>
          </cell>
          <cell r="H120">
            <v>0</v>
          </cell>
          <cell r="I120">
            <v>0</v>
          </cell>
          <cell r="J120">
            <v>0</v>
          </cell>
          <cell r="K120"/>
          <cell r="L120">
            <v>0</v>
          </cell>
          <cell r="M120">
            <v>0</v>
          </cell>
          <cell r="N120"/>
          <cell r="O120">
            <v>0</v>
          </cell>
          <cell r="P120">
            <v>0</v>
          </cell>
          <cell r="Q120">
            <v>0</v>
          </cell>
        </row>
        <row r="121">
          <cell r="A121" t="str">
            <v>233</v>
          </cell>
          <cell r="B121" t="str">
            <v>WKG Storage</v>
          </cell>
          <cell r="C121">
            <v>0</v>
          </cell>
          <cell r="D121">
            <v>0</v>
          </cell>
          <cell r="E121">
            <v>0</v>
          </cell>
          <cell r="F121">
            <v>0</v>
          </cell>
          <cell r="G121">
            <v>0</v>
          </cell>
          <cell r="H121">
            <v>0</v>
          </cell>
          <cell r="I121">
            <v>0</v>
          </cell>
          <cell r="J121">
            <v>0</v>
          </cell>
          <cell r="K121"/>
          <cell r="L121">
            <v>0</v>
          </cell>
          <cell r="M121">
            <v>0</v>
          </cell>
          <cell r="N121"/>
          <cell r="O121">
            <v>0</v>
          </cell>
          <cell r="P121">
            <v>0</v>
          </cell>
          <cell r="Q121">
            <v>0</v>
          </cell>
        </row>
        <row r="122">
          <cell r="A122" t="str">
            <v>234</v>
          </cell>
          <cell r="B122" t="str">
            <v>Trans Louisiana Gas Storage</v>
          </cell>
          <cell r="C122">
            <v>0</v>
          </cell>
          <cell r="D122">
            <v>0</v>
          </cell>
          <cell r="E122">
            <v>0</v>
          </cell>
          <cell r="F122">
            <v>0</v>
          </cell>
          <cell r="G122">
            <v>0</v>
          </cell>
          <cell r="H122">
            <v>0</v>
          </cell>
          <cell r="I122">
            <v>0</v>
          </cell>
          <cell r="J122">
            <v>0</v>
          </cell>
          <cell r="K122"/>
          <cell r="L122">
            <v>0</v>
          </cell>
          <cell r="M122">
            <v>0</v>
          </cell>
          <cell r="N122"/>
          <cell r="O122">
            <v>0</v>
          </cell>
          <cell r="P122">
            <v>0</v>
          </cell>
          <cell r="Q122">
            <v>0</v>
          </cell>
        </row>
        <row r="123">
          <cell r="A123" t="str">
            <v>236</v>
          </cell>
          <cell r="B123" t="str">
            <v>Atmos Gathering Company, LLC</v>
          </cell>
          <cell r="C123">
            <v>0</v>
          </cell>
          <cell r="D123">
            <v>0</v>
          </cell>
          <cell r="E123">
            <v>0</v>
          </cell>
          <cell r="F123">
            <v>0</v>
          </cell>
          <cell r="G123">
            <v>0</v>
          </cell>
          <cell r="H123">
            <v>0</v>
          </cell>
          <cell r="I123">
            <v>0</v>
          </cell>
          <cell r="J123">
            <v>0</v>
          </cell>
          <cell r="K123"/>
          <cell r="L123">
            <v>0</v>
          </cell>
          <cell r="M123">
            <v>0</v>
          </cell>
          <cell r="N123"/>
          <cell r="O123">
            <v>0</v>
          </cell>
          <cell r="P123">
            <v>0</v>
          </cell>
          <cell r="Q123">
            <v>0</v>
          </cell>
        </row>
        <row r="124">
          <cell r="A124" t="str">
            <v>301</v>
          </cell>
          <cell r="B124" t="str">
            <v>Atmos Energy Services LLC (Previous Inc)</v>
          </cell>
          <cell r="C124">
            <v>0</v>
          </cell>
          <cell r="D124">
            <v>0</v>
          </cell>
          <cell r="E124">
            <v>0</v>
          </cell>
          <cell r="F124">
            <v>0</v>
          </cell>
          <cell r="G124">
            <v>0</v>
          </cell>
          <cell r="H124">
            <v>0</v>
          </cell>
          <cell r="I124">
            <v>0</v>
          </cell>
          <cell r="J124">
            <v>0</v>
          </cell>
          <cell r="K124"/>
          <cell r="L124">
            <v>0</v>
          </cell>
          <cell r="M124">
            <v>0</v>
          </cell>
          <cell r="N124"/>
          <cell r="O124">
            <v>0</v>
          </cell>
          <cell r="P124">
            <v>0</v>
          </cell>
          <cell r="Q124">
            <v>0</v>
          </cell>
        </row>
        <row r="125">
          <cell r="A125" t="str">
            <v>303</v>
          </cell>
          <cell r="B125" t="str">
            <v>Trans Louisiana Gas Pipeline (Formerly Trans Louisiana Industrial Gas)</v>
          </cell>
          <cell r="C125">
            <v>0</v>
          </cell>
          <cell r="D125">
            <v>0</v>
          </cell>
          <cell r="E125">
            <v>0</v>
          </cell>
          <cell r="F125">
            <v>0</v>
          </cell>
          <cell r="G125">
            <v>0</v>
          </cell>
          <cell r="H125">
            <v>0</v>
          </cell>
          <cell r="I125">
            <v>0</v>
          </cell>
          <cell r="J125">
            <v>0</v>
          </cell>
          <cell r="K125"/>
          <cell r="L125">
            <v>-8900.2000000000007</v>
          </cell>
          <cell r="M125">
            <v>8900.2000000000007</v>
          </cell>
          <cell r="N125"/>
          <cell r="O125">
            <v>0</v>
          </cell>
          <cell r="P125">
            <v>0</v>
          </cell>
          <cell r="Q125">
            <v>0</v>
          </cell>
        </row>
        <row r="126">
          <cell r="A126" t="str">
            <v>306</v>
          </cell>
          <cell r="B126" t="str">
            <v>Atmos Exploration &amp; Production (Formerly WKGR)</v>
          </cell>
          <cell r="C126">
            <v>0</v>
          </cell>
          <cell r="D126">
            <v>0</v>
          </cell>
          <cell r="E126">
            <v>0</v>
          </cell>
          <cell r="F126">
            <v>0</v>
          </cell>
          <cell r="G126">
            <v>0</v>
          </cell>
          <cell r="H126">
            <v>0</v>
          </cell>
          <cell r="I126">
            <v>0</v>
          </cell>
          <cell r="J126">
            <v>0</v>
          </cell>
          <cell r="K126"/>
          <cell r="L126">
            <v>0</v>
          </cell>
          <cell r="M126">
            <v>0</v>
          </cell>
          <cell r="N126"/>
          <cell r="O126">
            <v>0</v>
          </cell>
          <cell r="P126">
            <v>0</v>
          </cell>
          <cell r="Q126">
            <v>0</v>
          </cell>
        </row>
        <row r="127">
          <cell r="A127" t="str">
            <v>Total Non-Reg</v>
          </cell>
          <cell r="B127"/>
          <cell r="C127">
            <v>49</v>
          </cell>
          <cell r="D127">
            <v>268.95999999999987</v>
          </cell>
          <cell r="E127">
            <v>0</v>
          </cell>
          <cell r="F127">
            <v>0</v>
          </cell>
          <cell r="G127">
            <v>0</v>
          </cell>
          <cell r="H127">
            <v>317.95999999999987</v>
          </cell>
          <cell r="I127">
            <v>318.26</v>
          </cell>
          <cell r="J127">
            <v>-0.30000000000012506</v>
          </cell>
          <cell r="K127">
            <v>0</v>
          </cell>
          <cell r="L127">
            <v>-6225.5000000000009</v>
          </cell>
          <cell r="M127">
            <v>6225.5000000000009</v>
          </cell>
          <cell r="N127">
            <v>0</v>
          </cell>
          <cell r="O127">
            <v>0</v>
          </cell>
          <cell r="P127">
            <v>0</v>
          </cell>
          <cell r="Q127">
            <v>268.95999999999987</v>
          </cell>
        </row>
        <row r="128">
          <cell r="A128" t="str">
            <v>Grand Total</v>
          </cell>
          <cell r="B128"/>
          <cell r="C128">
            <v>17399493.23</v>
          </cell>
          <cell r="D128">
            <v>-2451218.5500004124</v>
          </cell>
          <cell r="E128">
            <v>0</v>
          </cell>
          <cell r="F128">
            <v>0</v>
          </cell>
          <cell r="G128">
            <v>0</v>
          </cell>
          <cell r="H128">
            <v>14948274.67999959</v>
          </cell>
          <cell r="I128">
            <v>14948274.970000001</v>
          </cell>
          <cell r="J128">
            <v>-0.29000041116972852</v>
          </cell>
          <cell r="K128">
            <v>0</v>
          </cell>
          <cell r="L128">
            <v>51108267.709999993</v>
          </cell>
          <cell r="M128">
            <v>-51108267.709999993</v>
          </cell>
          <cell r="N128">
            <v>0</v>
          </cell>
          <cell r="O128">
            <v>2432642.4299999815</v>
          </cell>
          <cell r="P128">
            <v>2432642.4299999815</v>
          </cell>
          <cell r="Q128">
            <v>-4883860.9800003935</v>
          </cell>
        </row>
        <row r="129">
          <cell r="C129">
            <v>98</v>
          </cell>
          <cell r="D129">
            <v>0</v>
          </cell>
          <cell r="E129">
            <v>0</v>
          </cell>
          <cell r="F129">
            <v>0</v>
          </cell>
          <cell r="G129">
            <v>0</v>
          </cell>
          <cell r="H129">
            <v>-0.3000000137835741</v>
          </cell>
          <cell r="I129"/>
          <cell r="J129"/>
          <cell r="K129"/>
        </row>
        <row r="130">
          <cell r="B130" t="str">
            <v>per Financials</v>
          </cell>
          <cell r="C130">
            <v>17399396.52</v>
          </cell>
          <cell r="G130"/>
          <cell r="H130"/>
          <cell r="I130"/>
          <cell r="J130"/>
          <cell r="K130"/>
        </row>
        <row r="131">
          <cell r="B131" t="str">
            <v>Difference</v>
          </cell>
          <cell r="C131">
            <v>96.71000000089407</v>
          </cell>
          <cell r="D131"/>
          <cell r="G131"/>
          <cell r="H131"/>
          <cell r="I131"/>
          <cell r="J131"/>
          <cell r="K131"/>
          <cell r="X131"/>
        </row>
        <row r="132">
          <cell r="H132"/>
          <cell r="I132"/>
          <cell r="J132"/>
          <cell r="K132"/>
          <cell r="X132"/>
        </row>
      </sheetData>
      <sheetData sheetId="25">
        <row r="14">
          <cell r="B14" t="str">
            <v>010</v>
          </cell>
          <cell r="C14">
            <v>345627865.72000009</v>
          </cell>
          <cell r="D14">
            <v>34506651.370000005</v>
          </cell>
          <cell r="E14">
            <v>-57755118.259999998</v>
          </cell>
          <cell r="F14">
            <v>-9.5315044745802879E-10</v>
          </cell>
          <cell r="G14">
            <v>322379398.82999998</v>
          </cell>
          <cell r="J14" t="str">
            <v>010</v>
          </cell>
          <cell r="K14">
            <v>25429633.530000068</v>
          </cell>
          <cell r="L14">
            <v>-7720046.679999995</v>
          </cell>
          <cell r="M14"/>
          <cell r="N14"/>
          <cell r="O14">
            <v>17709586.850000076</v>
          </cell>
        </row>
        <row r="15">
          <cell r="B15" t="str">
            <v>020</v>
          </cell>
          <cell r="C15">
            <v>794705620.05999959</v>
          </cell>
          <cell r="D15">
            <v>81939071.340000004</v>
          </cell>
          <cell r="E15">
            <v>-8940087.8800000008</v>
          </cell>
          <cell r="F15">
            <v>-50984.999999999993</v>
          </cell>
          <cell r="G15">
            <v>867653618.51999974</v>
          </cell>
          <cell r="J15" t="str">
            <v>020</v>
          </cell>
          <cell r="K15">
            <v>4421054.9200000232</v>
          </cell>
          <cell r="L15">
            <v>2170390.9600000028</v>
          </cell>
          <cell r="M15"/>
          <cell r="N15"/>
          <cell r="O15">
            <v>6591445.880000026</v>
          </cell>
        </row>
        <row r="16">
          <cell r="B16" t="str">
            <v>030</v>
          </cell>
          <cell r="C16">
            <v>649351014.03000033</v>
          </cell>
          <cell r="D16">
            <v>72934406.359999985</v>
          </cell>
          <cell r="E16">
            <v>-13698077.699999999</v>
          </cell>
          <cell r="F16">
            <v>36081.999999999993</v>
          </cell>
          <cell r="G16">
            <v>708623424.6900003</v>
          </cell>
          <cell r="J16" t="str">
            <v>030</v>
          </cell>
          <cell r="K16">
            <v>1491777.0900000145</v>
          </cell>
          <cell r="L16">
            <v>4968534.6100000003</v>
          </cell>
          <cell r="M16"/>
          <cell r="N16"/>
          <cell r="O16">
            <v>6460311.7000000151</v>
          </cell>
        </row>
        <row r="17">
          <cell r="B17" t="str">
            <v>050</v>
          </cell>
          <cell r="C17">
            <v>1024709212.36</v>
          </cell>
          <cell r="D17">
            <v>106259819.48000006</v>
          </cell>
          <cell r="E17">
            <v>-18380864.020000003</v>
          </cell>
          <cell r="F17">
            <v>-37547.42</v>
          </cell>
          <cell r="G17">
            <v>1112550620.3999996</v>
          </cell>
          <cell r="J17" t="str">
            <v>050</v>
          </cell>
          <cell r="K17">
            <v>25711844.390000075</v>
          </cell>
          <cell r="L17">
            <v>-1219033.2299999972</v>
          </cell>
          <cell r="M17"/>
          <cell r="N17"/>
          <cell r="O17">
            <v>24492811.160000078</v>
          </cell>
        </row>
        <row r="18">
          <cell r="B18" t="str">
            <v>060</v>
          </cell>
          <cell r="C18">
            <v>567566050.78999972</v>
          </cell>
          <cell r="D18">
            <v>30325789.840000007</v>
          </cell>
          <cell r="E18">
            <v>-6917221.4899999993</v>
          </cell>
          <cell r="F18">
            <v>15876.080000000002</v>
          </cell>
          <cell r="G18">
            <v>590990495.21999991</v>
          </cell>
          <cell r="J18" t="str">
            <v>060</v>
          </cell>
          <cell r="K18">
            <v>2575141.0599999824</v>
          </cell>
          <cell r="L18">
            <v>8053874.4200000046</v>
          </cell>
          <cell r="M18"/>
          <cell r="N18"/>
          <cell r="O18">
            <v>10629015.479999986</v>
          </cell>
        </row>
        <row r="19">
          <cell r="B19" t="str">
            <v>070</v>
          </cell>
          <cell r="C19">
            <v>546970485.60000002</v>
          </cell>
          <cell r="D19">
            <v>60152479.109999999</v>
          </cell>
          <cell r="E19">
            <v>-18194289.989999998</v>
          </cell>
          <cell r="F19">
            <v>27810</v>
          </cell>
          <cell r="G19">
            <v>588956484.71999979</v>
          </cell>
          <cell r="J19" t="str">
            <v>070</v>
          </cell>
          <cell r="K19">
            <v>4131604.8199999854</v>
          </cell>
          <cell r="L19">
            <v>4074724.3500000015</v>
          </cell>
          <cell r="M19"/>
          <cell r="N19"/>
          <cell r="O19">
            <v>8206329.1699999869</v>
          </cell>
        </row>
        <row r="20">
          <cell r="B20" t="str">
            <v>080</v>
          </cell>
          <cell r="C20">
            <v>3562220621.48</v>
          </cell>
          <cell r="D20">
            <v>354270394.86000007</v>
          </cell>
          <cell r="E20">
            <v>-41035334.299999997</v>
          </cell>
          <cell r="F20">
            <v>564110.08000000007</v>
          </cell>
          <cell r="G20">
            <v>3876019792.1200004</v>
          </cell>
          <cell r="J20" t="str">
            <v>080</v>
          </cell>
          <cell r="K20">
            <v>26351111.01999962</v>
          </cell>
          <cell r="L20">
            <v>12835183.190000068</v>
          </cell>
          <cell r="M20"/>
          <cell r="N20"/>
          <cell r="O20">
            <v>39186294.209999688</v>
          </cell>
        </row>
        <row r="21">
          <cell r="B21" t="str">
            <v>180</v>
          </cell>
          <cell r="C21">
            <v>1955580956.0699997</v>
          </cell>
          <cell r="D21">
            <v>466915104.19</v>
          </cell>
          <cell r="E21">
            <v>-19674365.93</v>
          </cell>
          <cell r="F21">
            <v>-616068.15999999992</v>
          </cell>
          <cell r="G21">
            <v>2402205626.1700001</v>
          </cell>
          <cell r="J21" t="str">
            <v>180</v>
          </cell>
          <cell r="K21">
            <v>188204799.72000006</v>
          </cell>
          <cell r="L21">
            <v>-119108755.77000029</v>
          </cell>
          <cell r="M21"/>
          <cell r="N21"/>
          <cell r="O21">
            <v>69096043.949999765</v>
          </cell>
        </row>
        <row r="22">
          <cell r="B22"/>
          <cell r="C22">
            <v>9446731826.1100006</v>
          </cell>
          <cell r="D22">
            <v>1207303716.5500002</v>
          </cell>
          <cell r="E22">
            <v>-184595359.56999999</v>
          </cell>
          <cell r="F22">
            <v>-60722.42000000074</v>
          </cell>
          <cell r="G22">
            <v>10469379460.67</v>
          </cell>
          <cell r="J22"/>
          <cell r="K22">
            <v>278316966.54999983</v>
          </cell>
          <cell r="L22">
            <v>-95945128.150000215</v>
          </cell>
          <cell r="M22"/>
          <cell r="N22"/>
          <cell r="O22">
            <v>182371838.39999962</v>
          </cell>
        </row>
        <row r="23">
          <cell r="B23" t="str">
            <v>212</v>
          </cell>
          <cell r="C23">
            <v>37422226.150000006</v>
          </cell>
          <cell r="D23">
            <v>-33795.579999999994</v>
          </cell>
          <cell r="E23">
            <v>-147199.5</v>
          </cell>
          <cell r="F23">
            <v>0</v>
          </cell>
          <cell r="G23">
            <v>37241231.070000008</v>
          </cell>
          <cell r="J23" t="str">
            <v>212</v>
          </cell>
          <cell r="K23">
            <v>-75632.91999999863</v>
          </cell>
          <cell r="L23">
            <v>357121.76000000007</v>
          </cell>
          <cell r="M23"/>
          <cell r="N23"/>
          <cell r="O23">
            <v>281488.84000000142</v>
          </cell>
        </row>
        <row r="24">
          <cell r="B24" t="str">
            <v>221</v>
          </cell>
          <cell r="C24">
            <v>0</v>
          </cell>
          <cell r="D24">
            <v>0</v>
          </cell>
          <cell r="E24">
            <v>0</v>
          </cell>
          <cell r="F24">
            <v>0</v>
          </cell>
          <cell r="G24">
            <v>0</v>
          </cell>
          <cell r="J24" t="str">
            <v>231</v>
          </cell>
          <cell r="K24"/>
          <cell r="L24">
            <v>0</v>
          </cell>
          <cell r="M24"/>
          <cell r="N24"/>
          <cell r="O24">
            <v>0</v>
          </cell>
        </row>
        <row r="25">
          <cell r="B25" t="str">
            <v>231</v>
          </cell>
          <cell r="C25">
            <v>284890.77</v>
          </cell>
          <cell r="D25">
            <v>0</v>
          </cell>
          <cell r="E25">
            <v>-284890.77</v>
          </cell>
          <cell r="F25">
            <v>0</v>
          </cell>
          <cell r="G25">
            <v>0</v>
          </cell>
          <cell r="J25" t="str">
            <v>232</v>
          </cell>
          <cell r="K25">
            <v>770198.03999999992</v>
          </cell>
          <cell r="L25">
            <v>14803.970000000001</v>
          </cell>
          <cell r="M25"/>
          <cell r="N25"/>
          <cell r="O25">
            <v>785002.00999999989</v>
          </cell>
        </row>
        <row r="26">
          <cell r="B26" t="str">
            <v>232</v>
          </cell>
          <cell r="C26">
            <v>8757454.8200000003</v>
          </cell>
          <cell r="D26">
            <v>45036.100000000013</v>
          </cell>
          <cell r="E26">
            <v>0</v>
          </cell>
          <cell r="F26">
            <v>693109.9</v>
          </cell>
          <cell r="G26">
            <v>9495600.8199999984</v>
          </cell>
          <cell r="J26" t="str">
            <v>233</v>
          </cell>
          <cell r="K26">
            <v>674955.84</v>
          </cell>
          <cell r="L26">
            <v>13663.309999999998</v>
          </cell>
          <cell r="M26"/>
          <cell r="N26"/>
          <cell r="O26">
            <v>688619.14999999991</v>
          </cell>
        </row>
        <row r="27">
          <cell r="B27" t="str">
            <v>233</v>
          </cell>
          <cell r="C27">
            <v>14537861.34</v>
          </cell>
          <cell r="D27">
            <v>207718.1</v>
          </cell>
          <cell r="E27">
            <v>0</v>
          </cell>
          <cell r="F27">
            <v>0</v>
          </cell>
          <cell r="G27">
            <v>14745579.439999999</v>
          </cell>
          <cell r="J27" t="str">
            <v>234</v>
          </cell>
          <cell r="K27"/>
          <cell r="L27">
            <v>0</v>
          </cell>
          <cell r="M27"/>
          <cell r="N27"/>
          <cell r="O27">
            <v>0</v>
          </cell>
        </row>
        <row r="28">
          <cell r="B28" t="str">
            <v>234</v>
          </cell>
          <cell r="C28">
            <v>8275608</v>
          </cell>
          <cell r="D28">
            <v>116870.76</v>
          </cell>
          <cell r="E28">
            <v>0</v>
          </cell>
          <cell r="F28">
            <v>0</v>
          </cell>
          <cell r="G28">
            <v>8392478.7599999998</v>
          </cell>
          <cell r="J28" t="str">
            <v>236</v>
          </cell>
          <cell r="K28"/>
          <cell r="L28">
            <v>0</v>
          </cell>
          <cell r="M28"/>
          <cell r="N28"/>
          <cell r="O28">
            <v>0</v>
          </cell>
        </row>
        <row r="29">
          <cell r="B29" t="str">
            <v>236</v>
          </cell>
          <cell r="C29">
            <v>-0.01</v>
          </cell>
          <cell r="D29">
            <v>0</v>
          </cell>
          <cell r="E29">
            <v>0</v>
          </cell>
          <cell r="F29">
            <v>0.01</v>
          </cell>
          <cell r="G29">
            <v>0</v>
          </cell>
          <cell r="J29" t="str">
            <v>301</v>
          </cell>
          <cell r="K29"/>
          <cell r="L29">
            <v>0</v>
          </cell>
          <cell r="M29"/>
          <cell r="N29"/>
          <cell r="O29">
            <v>0</v>
          </cell>
        </row>
        <row r="30">
          <cell r="B30" t="str">
            <v>239</v>
          </cell>
          <cell r="C30">
            <v>0</v>
          </cell>
          <cell r="D30">
            <v>0</v>
          </cell>
          <cell r="E30">
            <v>0</v>
          </cell>
          <cell r="F30">
            <v>0</v>
          </cell>
          <cell r="G30">
            <v>0</v>
          </cell>
          <cell r="J30" t="str">
            <v>303</v>
          </cell>
          <cell r="K30">
            <v>711137.73000000045</v>
          </cell>
          <cell r="L30">
            <v>-776060.08000000007</v>
          </cell>
          <cell r="M30"/>
          <cell r="N30"/>
          <cell r="O30">
            <v>-64922.349999999627</v>
          </cell>
        </row>
        <row r="31">
          <cell r="B31" t="str">
            <v>301</v>
          </cell>
          <cell r="C31">
            <v>52368.66</v>
          </cell>
          <cell r="D31">
            <v>0</v>
          </cell>
          <cell r="E31">
            <v>0</v>
          </cell>
          <cell r="F31">
            <v>0</v>
          </cell>
          <cell r="G31">
            <v>52368.66</v>
          </cell>
          <cell r="J31"/>
          <cell r="K31">
            <v>2080658.6900000018</v>
          </cell>
          <cell r="L31">
            <v>-390471.04</v>
          </cell>
          <cell r="M31"/>
          <cell r="N31"/>
          <cell r="O31">
            <v>1690187.6500000015</v>
          </cell>
        </row>
        <row r="32">
          <cell r="B32" t="str">
            <v>303</v>
          </cell>
          <cell r="C32">
            <v>22516172.790000003</v>
          </cell>
          <cell r="D32">
            <v>827878.82000000007</v>
          </cell>
          <cell r="E32">
            <v>-2738.54</v>
          </cell>
          <cell r="F32">
            <v>0</v>
          </cell>
          <cell r="G32">
            <v>23341313.07</v>
          </cell>
          <cell r="J32"/>
          <cell r="K32">
            <v>280397625.23999983</v>
          </cell>
          <cell r="L32">
            <v>-96335599.190000206</v>
          </cell>
          <cell r="M32"/>
          <cell r="N32"/>
          <cell r="O32">
            <v>184062026.04999962</v>
          </cell>
        </row>
        <row r="33">
          <cell r="B33" t="str">
            <v>306</v>
          </cell>
          <cell r="C33">
            <v>0</v>
          </cell>
          <cell r="D33">
            <v>0</v>
          </cell>
          <cell r="E33">
            <v>0</v>
          </cell>
          <cell r="F33">
            <v>0</v>
          </cell>
          <cell r="G33">
            <v>0</v>
          </cell>
          <cell r="J33" t="str">
            <v>per Financials</v>
          </cell>
          <cell r="K33">
            <v>280397625.01999956</v>
          </cell>
          <cell r="L33"/>
          <cell r="M33"/>
          <cell r="N33"/>
          <cell r="O33">
            <v>184062025.83999798</v>
          </cell>
        </row>
        <row r="34">
          <cell r="B34"/>
          <cell r="C34">
            <v>91846582.520000011</v>
          </cell>
          <cell r="D34">
            <v>1163708.2000000002</v>
          </cell>
          <cell r="E34">
            <v>-434828.81</v>
          </cell>
          <cell r="F34">
            <v>693109.91</v>
          </cell>
          <cell r="G34">
            <v>93268571.819999993</v>
          </cell>
          <cell r="J34"/>
          <cell r="K34">
            <v>0.22000026702880859</v>
          </cell>
          <cell r="L34"/>
          <cell r="M34"/>
          <cell r="N34"/>
          <cell r="O34">
            <v>0.21000164747238159</v>
          </cell>
        </row>
        <row r="35">
          <cell r="B35"/>
          <cell r="C35">
            <v>9538578408.6300011</v>
          </cell>
          <cell r="D35">
            <v>1208467424.75</v>
          </cell>
          <cell r="E35">
            <v>-185030188.38</v>
          </cell>
          <cell r="F35">
            <v>632387.48999999929</v>
          </cell>
          <cell r="G35">
            <v>10562648032.49</v>
          </cell>
          <cell r="J35"/>
          <cell r="K35"/>
          <cell r="L35"/>
          <cell r="M35"/>
          <cell r="N35"/>
          <cell r="O35"/>
        </row>
        <row r="36">
          <cell r="B36" t="str">
            <v>per Financials</v>
          </cell>
          <cell r="C36">
            <v>9538578408.6299992</v>
          </cell>
          <cell r="D36"/>
          <cell r="E36"/>
          <cell r="F36"/>
          <cell r="G36">
            <v>10562648032.489998</v>
          </cell>
          <cell r="J36"/>
          <cell r="K36"/>
          <cell r="L36"/>
          <cell r="M36"/>
          <cell r="N36"/>
          <cell r="O36"/>
        </row>
        <row r="37">
          <cell r="B37"/>
          <cell r="C37">
            <v>0</v>
          </cell>
          <cell r="D37">
            <v>1208467424.75</v>
          </cell>
          <cell r="E37">
            <v>-185030188.38</v>
          </cell>
          <cell r="F37">
            <v>632387.48999999929</v>
          </cell>
          <cell r="G37">
            <v>0</v>
          </cell>
          <cell r="J37"/>
          <cell r="K37"/>
          <cell r="L37"/>
          <cell r="M37"/>
          <cell r="N37"/>
          <cell r="O37"/>
        </row>
        <row r="38">
          <cell r="B38"/>
          <cell r="C38"/>
          <cell r="D38"/>
          <cell r="E38"/>
          <cell r="F38"/>
          <cell r="G38"/>
        </row>
      </sheetData>
      <sheetData sheetId="26">
        <row r="16">
          <cell r="B16" t="str">
            <v>010</v>
          </cell>
          <cell r="C16">
            <v>165712637.47999999</v>
          </cell>
          <cell r="D16">
            <v>22041686.630000003</v>
          </cell>
          <cell r="E16">
            <v>-57755118.259999998</v>
          </cell>
          <cell r="F16">
            <v>0</v>
          </cell>
          <cell r="G16">
            <v>-1037.260000000686</v>
          </cell>
          <cell r="H16">
            <v>129998168.59</v>
          </cell>
          <cell r="K16" t="str">
            <v>010</v>
          </cell>
          <cell r="L16">
            <v>0</v>
          </cell>
          <cell r="M16">
            <v>0</v>
          </cell>
          <cell r="N16"/>
          <cell r="O16"/>
          <cell r="P16">
            <v>0</v>
          </cell>
          <cell r="Q16">
            <v>0</v>
          </cell>
          <cell r="R16"/>
        </row>
        <row r="17">
          <cell r="B17" t="str">
            <v>020</v>
          </cell>
          <cell r="C17">
            <v>246487146.56999999</v>
          </cell>
          <cell r="D17">
            <v>28821746.850000001</v>
          </cell>
          <cell r="E17">
            <v>-8940087.8799999971</v>
          </cell>
          <cell r="F17">
            <v>-5829580.5899999999</v>
          </cell>
          <cell r="G17">
            <v>-8375.9400000000023</v>
          </cell>
          <cell r="H17">
            <v>260530849.0099999</v>
          </cell>
          <cell r="K17" t="str">
            <v>020</v>
          </cell>
          <cell r="L17">
            <v>-2772210.0700000022</v>
          </cell>
          <cell r="M17">
            <v>-13472.839999999269</v>
          </cell>
          <cell r="N17"/>
          <cell r="O17"/>
          <cell r="P17">
            <v>0</v>
          </cell>
          <cell r="Q17">
            <v>-2785682.9100000011</v>
          </cell>
          <cell r="R17"/>
        </row>
        <row r="18">
          <cell r="B18" t="str">
            <v>030</v>
          </cell>
          <cell r="C18">
            <v>141131093.40000001</v>
          </cell>
          <cell r="D18">
            <v>25221302.289999984</v>
          </cell>
          <cell r="E18">
            <v>-13698077.699999996</v>
          </cell>
          <cell r="F18">
            <v>-3329431.5100000002</v>
          </cell>
          <cell r="G18">
            <v>160123.31</v>
          </cell>
          <cell r="H18">
            <v>149485009.79000002</v>
          </cell>
          <cell r="K18" t="str">
            <v>030</v>
          </cell>
          <cell r="L18">
            <v>-1930747.4000000004</v>
          </cell>
          <cell r="M18">
            <v>-65674.130000000063</v>
          </cell>
          <cell r="N18"/>
          <cell r="O18"/>
          <cell r="P18">
            <v>0</v>
          </cell>
          <cell r="Q18">
            <v>-1996421.5300000003</v>
          </cell>
          <cell r="R18"/>
        </row>
        <row r="19">
          <cell r="B19" t="str">
            <v>040</v>
          </cell>
          <cell r="C19">
            <v>0</v>
          </cell>
          <cell r="D19">
            <v>0</v>
          </cell>
          <cell r="E19">
            <v>0</v>
          </cell>
          <cell r="F19">
            <v>0</v>
          </cell>
          <cell r="G19">
            <v>0</v>
          </cell>
          <cell r="H19">
            <v>0</v>
          </cell>
          <cell r="K19" t="str">
            <v>050</v>
          </cell>
          <cell r="L19">
            <v>-8250950.4699999988</v>
          </cell>
          <cell r="M19">
            <v>5180851.7699999996</v>
          </cell>
          <cell r="N19"/>
          <cell r="O19"/>
          <cell r="P19">
            <v>0</v>
          </cell>
          <cell r="Q19">
            <v>-3070098.6999999983</v>
          </cell>
          <cell r="R19"/>
        </row>
        <row r="20">
          <cell r="B20" t="str">
            <v>050</v>
          </cell>
          <cell r="C20">
            <v>381447537.86999989</v>
          </cell>
          <cell r="D20">
            <v>31242613.409999989</v>
          </cell>
          <cell r="E20">
            <v>-18380864.020000007</v>
          </cell>
          <cell r="F20">
            <v>-8830248.4100000001</v>
          </cell>
          <cell r="G20">
            <v>4356.9099999995397</v>
          </cell>
          <cell r="H20">
            <v>385483395.76000011</v>
          </cell>
          <cell r="K20" t="str">
            <v>060</v>
          </cell>
          <cell r="L20">
            <v>-313388.58000000019</v>
          </cell>
          <cell r="M20">
            <v>-227866.20000000013</v>
          </cell>
          <cell r="N20"/>
          <cell r="O20"/>
          <cell r="P20">
            <v>0</v>
          </cell>
          <cell r="Q20">
            <v>-541254.78000000026</v>
          </cell>
          <cell r="R20"/>
        </row>
        <row r="21">
          <cell r="B21" t="str">
            <v>060</v>
          </cell>
          <cell r="C21">
            <v>196043914.83000013</v>
          </cell>
          <cell r="D21">
            <v>19242826.019999996</v>
          </cell>
          <cell r="E21">
            <v>-6917221.4899999974</v>
          </cell>
          <cell r="F21">
            <v>-2668707.35</v>
          </cell>
          <cell r="G21">
            <v>3174.3499999997803</v>
          </cell>
          <cell r="H21">
            <v>205703986.35999995</v>
          </cell>
          <cell r="K21" t="str">
            <v>070</v>
          </cell>
          <cell r="L21">
            <v>-1410952.5500000005</v>
          </cell>
          <cell r="M21">
            <v>-719063.53999999771</v>
          </cell>
          <cell r="N21"/>
          <cell r="O21"/>
          <cell r="P21">
            <v>0</v>
          </cell>
          <cell r="Q21">
            <v>-2130016.089999998</v>
          </cell>
          <cell r="R21"/>
        </row>
        <row r="22">
          <cell r="B22" t="str">
            <v>070</v>
          </cell>
          <cell r="C22">
            <v>149245750.38999993</v>
          </cell>
          <cell r="D22">
            <v>15689713.5</v>
          </cell>
          <cell r="E22">
            <v>-18194289.989999998</v>
          </cell>
          <cell r="F22">
            <v>-4644360.9800000004</v>
          </cell>
          <cell r="G22">
            <v>135403.28</v>
          </cell>
          <cell r="H22">
            <v>142232216.19999999</v>
          </cell>
          <cell r="K22" t="str">
            <v>080</v>
          </cell>
          <cell r="L22">
            <v>-2203210.3000000156</v>
          </cell>
          <cell r="M22">
            <v>468202.55000041059</v>
          </cell>
          <cell r="N22"/>
          <cell r="O22"/>
          <cell r="P22">
            <v>0</v>
          </cell>
          <cell r="Q22">
            <v>-1735007.7499996051</v>
          </cell>
          <cell r="R22"/>
        </row>
        <row r="23">
          <cell r="B23" t="str">
            <v>080</v>
          </cell>
          <cell r="C23">
            <v>1140510035.6600003</v>
          </cell>
          <cell r="D23">
            <v>109986951.81999999</v>
          </cell>
          <cell r="E23">
            <v>-41035334.299999997</v>
          </cell>
          <cell r="F23">
            <v>-20284366.299999993</v>
          </cell>
          <cell r="G23">
            <v>-33028.460000000021</v>
          </cell>
          <cell r="H23">
            <v>1189144258.4200001</v>
          </cell>
          <cell r="K23" t="str">
            <v>180</v>
          </cell>
          <cell r="L23">
            <v>-517984.85999999964</v>
          </cell>
          <cell r="M23">
            <v>-2171490.1000000006</v>
          </cell>
          <cell r="N23"/>
          <cell r="O23"/>
          <cell r="P23">
            <v>0</v>
          </cell>
          <cell r="Q23">
            <v>-2689474.96</v>
          </cell>
          <cell r="R23"/>
        </row>
        <row r="24">
          <cell r="B24" t="str">
            <v>180</v>
          </cell>
          <cell r="C24">
            <v>437855301.75000006</v>
          </cell>
          <cell r="D24">
            <v>52601849.819999985</v>
          </cell>
          <cell r="E24">
            <v>-19674365.93</v>
          </cell>
          <cell r="F24">
            <v>-5811053.9399999985</v>
          </cell>
          <cell r="G24">
            <v>22639.680000000135</v>
          </cell>
          <cell r="H24">
            <v>464994371.38000011</v>
          </cell>
          <cell r="K24"/>
          <cell r="L24">
            <v>-17399444.230000019</v>
          </cell>
          <cell r="M24">
            <v>2451487.5100004124</v>
          </cell>
          <cell r="N24"/>
          <cell r="O24"/>
          <cell r="P24">
            <v>0</v>
          </cell>
          <cell r="Q24">
            <v>-14947956.719999604</v>
          </cell>
          <cell r="R24"/>
        </row>
        <row r="25">
          <cell r="B25"/>
          <cell r="C25">
            <v>2858433417.9499998</v>
          </cell>
          <cell r="D25">
            <v>304848690.33999997</v>
          </cell>
          <cell r="E25">
            <v>-184595359.56999999</v>
          </cell>
          <cell r="F25">
            <v>-51397749.079999991</v>
          </cell>
          <cell r="G25">
            <v>283255.86999999871</v>
          </cell>
          <cell r="H25">
            <v>2927572255.5100002</v>
          </cell>
          <cell r="K25" t="str">
            <v>212</v>
          </cell>
          <cell r="L25">
            <v>-49.3</v>
          </cell>
          <cell r="M25">
            <v>-268.95999999999987</v>
          </cell>
          <cell r="N25"/>
          <cell r="O25"/>
          <cell r="P25">
            <v>0</v>
          </cell>
          <cell r="Q25">
            <v>-318.25999999999988</v>
          </cell>
          <cell r="R25"/>
        </row>
        <row r="26">
          <cell r="B26" t="str">
            <v>212</v>
          </cell>
          <cell r="C26">
            <v>20137381.610000011</v>
          </cell>
          <cell r="D26">
            <v>2435317.89</v>
          </cell>
          <cell r="E26">
            <v>-147199.5</v>
          </cell>
          <cell r="F26">
            <v>-2674.7</v>
          </cell>
          <cell r="G26">
            <v>0</v>
          </cell>
          <cell r="H26">
            <v>22422825.300000012</v>
          </cell>
          <cell r="K26" t="str">
            <v>231</v>
          </cell>
          <cell r="L26">
            <v>0</v>
          </cell>
          <cell r="M26">
            <v>0</v>
          </cell>
          <cell r="N26"/>
          <cell r="O26"/>
          <cell r="P26">
            <v>0</v>
          </cell>
          <cell r="Q26">
            <v>0</v>
          </cell>
          <cell r="R26"/>
        </row>
        <row r="27">
          <cell r="B27" t="str">
            <v>221</v>
          </cell>
          <cell r="C27">
            <v>0</v>
          </cell>
          <cell r="D27">
            <v>0</v>
          </cell>
          <cell r="E27">
            <v>0</v>
          </cell>
          <cell r="F27">
            <v>0</v>
          </cell>
          <cell r="G27">
            <v>0</v>
          </cell>
          <cell r="H27">
            <v>0</v>
          </cell>
          <cell r="K27"/>
          <cell r="L27">
            <v>-49.3</v>
          </cell>
          <cell r="M27">
            <v>-268.95999999999987</v>
          </cell>
          <cell r="N27"/>
          <cell r="O27"/>
          <cell r="P27">
            <v>0</v>
          </cell>
          <cell r="Q27">
            <v>-318.25999999999988</v>
          </cell>
          <cell r="R27"/>
        </row>
        <row r="28">
          <cell r="B28" t="str">
            <v>231</v>
          </cell>
          <cell r="C28">
            <v>0</v>
          </cell>
          <cell r="D28">
            <v>0</v>
          </cell>
          <cell r="E28">
            <v>-284890.77</v>
          </cell>
          <cell r="F28">
            <v>249769.86</v>
          </cell>
          <cell r="G28">
            <v>35120.910000000003</v>
          </cell>
          <cell r="H28">
            <v>0</v>
          </cell>
          <cell r="K28"/>
          <cell r="L28">
            <v>-17399493.53000002</v>
          </cell>
          <cell r="M28">
            <v>2451218.5500004124</v>
          </cell>
          <cell r="N28"/>
          <cell r="O28"/>
          <cell r="P28">
            <v>0</v>
          </cell>
          <cell r="Q28">
            <v>-14948274.979999604</v>
          </cell>
          <cell r="R28"/>
        </row>
        <row r="29">
          <cell r="B29" t="str">
            <v>232</v>
          </cell>
          <cell r="C29">
            <v>3709529.3699999996</v>
          </cell>
          <cell r="D29">
            <v>183780.56</v>
          </cell>
          <cell r="E29">
            <v>0</v>
          </cell>
          <cell r="F29">
            <v>0</v>
          </cell>
          <cell r="G29">
            <v>0</v>
          </cell>
          <cell r="H29">
            <v>3893309.9299999997</v>
          </cell>
          <cell r="K29" t="str">
            <v>per Financials</v>
          </cell>
          <cell r="L29">
            <v>-17399493.52</v>
          </cell>
          <cell r="M29"/>
          <cell r="N29"/>
          <cell r="O29"/>
          <cell r="P29"/>
          <cell r="Q29">
            <v>-14948274.969999999</v>
          </cell>
          <cell r="R29"/>
        </row>
        <row r="30">
          <cell r="B30" t="str">
            <v>233</v>
          </cell>
          <cell r="C30">
            <v>3714605.0500000003</v>
          </cell>
          <cell r="D30">
            <v>332366.13999999996</v>
          </cell>
          <cell r="E30">
            <v>0</v>
          </cell>
          <cell r="F30">
            <v>0</v>
          </cell>
          <cell r="G30">
            <v>0</v>
          </cell>
          <cell r="H30">
            <v>4046971.1900000004</v>
          </cell>
          <cell r="K30"/>
          <cell r="L30">
            <v>-1.0000020265579224E-2</v>
          </cell>
          <cell r="M30">
            <v>2451218.5500004124</v>
          </cell>
          <cell r="N30">
            <v>0</v>
          </cell>
          <cell r="O30">
            <v>0</v>
          </cell>
          <cell r="P30">
            <v>0</v>
          </cell>
          <cell r="Q30">
            <v>-9.9996048957109451E-3</v>
          </cell>
          <cell r="R30"/>
        </row>
        <row r="31">
          <cell r="B31" t="str">
            <v>234</v>
          </cell>
          <cell r="C31">
            <v>2637964.9</v>
          </cell>
          <cell r="D31">
            <v>216000.87</v>
          </cell>
          <cell r="E31">
            <v>0</v>
          </cell>
          <cell r="F31">
            <v>0</v>
          </cell>
          <cell r="G31">
            <v>0</v>
          </cell>
          <cell r="H31">
            <v>2853965.77</v>
          </cell>
          <cell r="K31"/>
          <cell r="L31"/>
          <cell r="M31"/>
          <cell r="N31"/>
          <cell r="O31"/>
          <cell r="P31"/>
          <cell r="Q31"/>
          <cell r="R31"/>
        </row>
        <row r="32">
          <cell r="B32" t="str">
            <v>236</v>
          </cell>
          <cell r="C32">
            <v>0</v>
          </cell>
          <cell r="D32">
            <v>0</v>
          </cell>
          <cell r="E32">
            <v>0</v>
          </cell>
          <cell r="F32">
            <v>0</v>
          </cell>
          <cell r="G32">
            <v>0</v>
          </cell>
          <cell r="H32">
            <v>0</v>
          </cell>
          <cell r="K32"/>
          <cell r="L32"/>
          <cell r="M32"/>
          <cell r="N32"/>
          <cell r="O32"/>
          <cell r="P32"/>
          <cell r="Q32"/>
          <cell r="R32"/>
        </row>
        <row r="33">
          <cell r="B33" t="str">
            <v>239</v>
          </cell>
          <cell r="C33">
            <v>0</v>
          </cell>
          <cell r="D33">
            <v>0</v>
          </cell>
          <cell r="E33">
            <v>0</v>
          </cell>
          <cell r="F33">
            <v>0</v>
          </cell>
          <cell r="G33">
            <v>0</v>
          </cell>
          <cell r="H33">
            <v>0</v>
          </cell>
          <cell r="K33"/>
          <cell r="L33"/>
          <cell r="M33"/>
          <cell r="N33"/>
          <cell r="O33"/>
          <cell r="P33"/>
          <cell r="Q33"/>
          <cell r="R33"/>
        </row>
        <row r="34">
          <cell r="B34" t="str">
            <v>301</v>
          </cell>
          <cell r="C34">
            <v>52368.66</v>
          </cell>
          <cell r="D34">
            <v>0</v>
          </cell>
          <cell r="E34">
            <v>0</v>
          </cell>
          <cell r="F34">
            <v>0</v>
          </cell>
          <cell r="G34">
            <v>0</v>
          </cell>
          <cell r="H34">
            <v>52368.66</v>
          </cell>
          <cell r="K34"/>
          <cell r="L34"/>
          <cell r="M34"/>
          <cell r="N34"/>
          <cell r="O34"/>
          <cell r="P34"/>
          <cell r="Q34"/>
          <cell r="R34"/>
        </row>
        <row r="35">
          <cell r="B35" t="str">
            <v>303</v>
          </cell>
          <cell r="C35">
            <v>9850063.6900000032</v>
          </cell>
          <cell r="D35">
            <v>744119.33000000007</v>
          </cell>
          <cell r="E35">
            <v>-2738.54</v>
          </cell>
          <cell r="F35">
            <v>0</v>
          </cell>
          <cell r="G35">
            <v>8900.2000000000007</v>
          </cell>
          <cell r="H35">
            <v>10600344.680000002</v>
          </cell>
          <cell r="K35"/>
          <cell r="L35"/>
          <cell r="M35"/>
          <cell r="N35"/>
          <cell r="O35"/>
          <cell r="P35"/>
          <cell r="Q35"/>
          <cell r="R35"/>
        </row>
        <row r="36">
          <cell r="B36" t="str">
            <v>306</v>
          </cell>
          <cell r="C36">
            <v>0</v>
          </cell>
          <cell r="D36">
            <v>0</v>
          </cell>
          <cell r="E36">
            <v>0</v>
          </cell>
          <cell r="F36">
            <v>0</v>
          </cell>
          <cell r="G36">
            <v>0</v>
          </cell>
          <cell r="H36">
            <v>0</v>
          </cell>
          <cell r="K36"/>
          <cell r="L36"/>
          <cell r="M36"/>
          <cell r="N36"/>
          <cell r="O36"/>
          <cell r="P36"/>
          <cell r="Q36"/>
          <cell r="R36"/>
        </row>
        <row r="37">
          <cell r="B37"/>
          <cell r="C37">
            <v>40101913.280000016</v>
          </cell>
          <cell r="D37">
            <v>3911584.7900000005</v>
          </cell>
          <cell r="E37">
            <v>-434828.81</v>
          </cell>
          <cell r="F37">
            <v>247095.15999999997</v>
          </cell>
          <cell r="G37">
            <v>44021.11</v>
          </cell>
          <cell r="H37">
            <v>43869785.530000016</v>
          </cell>
          <cell r="K37"/>
          <cell r="L37"/>
          <cell r="M37"/>
          <cell r="N37"/>
          <cell r="O37"/>
          <cell r="P37"/>
          <cell r="Q37"/>
          <cell r="R37"/>
        </row>
        <row r="38">
          <cell r="B38"/>
          <cell r="C38">
            <v>2898535331.23</v>
          </cell>
          <cell r="D38">
            <v>308760275.12999994</v>
          </cell>
          <cell r="E38">
            <v>-185030188.38</v>
          </cell>
          <cell r="F38">
            <v>-51150653.919999994</v>
          </cell>
          <cell r="G38">
            <v>327276.97999999876</v>
          </cell>
          <cell r="H38">
            <v>2971442041.04</v>
          </cell>
          <cell r="K38"/>
          <cell r="L38"/>
          <cell r="M38"/>
          <cell r="N38"/>
          <cell r="O38"/>
          <cell r="P38"/>
          <cell r="Q38"/>
          <cell r="R38"/>
        </row>
        <row r="39">
          <cell r="B39" t="str">
            <v>per Financials</v>
          </cell>
          <cell r="C39">
            <v>2898535331.2300005</v>
          </cell>
          <cell r="D39"/>
          <cell r="E39"/>
          <cell r="F39">
            <v>1210643.79</v>
          </cell>
          <cell r="G39"/>
          <cell r="H39">
            <v>2971442138.04</v>
          </cell>
          <cell r="K39"/>
          <cell r="L39"/>
          <cell r="M39"/>
          <cell r="N39"/>
          <cell r="O39"/>
          <cell r="P39"/>
          <cell r="Q39"/>
          <cell r="R39"/>
        </row>
        <row r="40">
          <cell r="B40"/>
          <cell r="C40">
            <v>0</v>
          </cell>
          <cell r="D40">
            <v>308760275.12999994</v>
          </cell>
          <cell r="E40">
            <v>-185030188.38</v>
          </cell>
          <cell r="F40">
            <v>-52361297.709999993</v>
          </cell>
          <cell r="G40">
            <v>327276.97999999876</v>
          </cell>
          <cell r="H40">
            <v>-97</v>
          </cell>
          <cell r="K40"/>
          <cell r="L40"/>
          <cell r="M40"/>
          <cell r="N40"/>
          <cell r="O40"/>
          <cell r="P40"/>
          <cell r="Q40"/>
          <cell r="R40"/>
        </row>
        <row r="41">
          <cell r="B41"/>
          <cell r="C41"/>
          <cell r="D41"/>
          <cell r="E41"/>
          <cell r="F41"/>
          <cell r="G41"/>
          <cell r="H41"/>
          <cell r="K41"/>
          <cell r="L41"/>
          <cell r="M41"/>
          <cell r="N41"/>
          <cell r="O41"/>
          <cell r="P41"/>
          <cell r="Q41"/>
          <cell r="R41"/>
        </row>
        <row r="42">
          <cell r="B42"/>
          <cell r="C42"/>
          <cell r="D42"/>
          <cell r="E42"/>
          <cell r="F42"/>
          <cell r="G42"/>
          <cell r="H42"/>
          <cell r="K42"/>
          <cell r="L42"/>
          <cell r="M42"/>
          <cell r="N42"/>
          <cell r="O42"/>
          <cell r="P42"/>
          <cell r="Q42"/>
          <cell r="R42"/>
        </row>
        <row r="43">
          <cell r="B43"/>
          <cell r="C43"/>
          <cell r="D43"/>
          <cell r="E43"/>
          <cell r="F43"/>
          <cell r="G43"/>
          <cell r="H43"/>
        </row>
      </sheetData>
      <sheetData sheetId="27"/>
      <sheetData sheetId="28">
        <row r="8">
          <cell r="B8" t="str">
            <v>212</v>
          </cell>
          <cell r="C8">
            <v>53673.51999999999</v>
          </cell>
          <cell r="D8">
            <v>-2.2737367544323206E-13</v>
          </cell>
          <cell r="E8">
            <v>52253</v>
          </cell>
          <cell r="F8">
            <v>-127885.91999999863</v>
          </cell>
          <cell r="G8">
            <v>357121.76</v>
          </cell>
          <cell r="H8">
            <v>281488.84000000142</v>
          </cell>
          <cell r="I8">
            <v>149753.08000000136</v>
          </cell>
          <cell r="J8">
            <v>324886.42</v>
          </cell>
          <cell r="K8">
            <v>-139477.14000000001</v>
          </cell>
          <cell r="L8">
            <v>0</v>
          </cell>
          <cell r="M8">
            <v>335162.36000000138</v>
          </cell>
          <cell r="N8">
            <v>49.720000000000084</v>
          </cell>
          <cell r="O8">
            <v>0</v>
          </cell>
          <cell r="P8">
            <v>268.95999999999987</v>
          </cell>
          <cell r="Q8">
            <v>318.67999999999995</v>
          </cell>
          <cell r="R8">
            <v>49.720000000000084</v>
          </cell>
          <cell r="S8">
            <v>268.95999999999987</v>
          </cell>
          <cell r="T8">
            <v>-2675</v>
          </cell>
          <cell r="U8">
            <v>2675</v>
          </cell>
          <cell r="V8">
            <v>318.67999999999972</v>
          </cell>
        </row>
        <row r="9">
          <cell r="B9" t="str">
            <v>232</v>
          </cell>
          <cell r="C9">
            <v>0</v>
          </cell>
          <cell r="D9">
            <v>0</v>
          </cell>
          <cell r="E9">
            <v>770198</v>
          </cell>
          <cell r="F9">
            <v>3.9999999920837581E-2</v>
          </cell>
          <cell r="G9">
            <v>14803.970000000001</v>
          </cell>
          <cell r="H9">
            <v>785002.00999999989</v>
          </cell>
          <cell r="I9">
            <v>806566.03999999992</v>
          </cell>
          <cell r="J9">
            <v>14803.970000000001</v>
          </cell>
          <cell r="K9">
            <v>-36368</v>
          </cell>
          <cell r="L9">
            <v>0</v>
          </cell>
          <cell r="M9">
            <v>785002.00999999989</v>
          </cell>
          <cell r="N9">
            <v>0</v>
          </cell>
          <cell r="O9">
            <v>0</v>
          </cell>
          <cell r="P9">
            <v>0</v>
          </cell>
          <cell r="Q9">
            <v>0</v>
          </cell>
          <cell r="R9">
            <v>0</v>
          </cell>
          <cell r="S9">
            <v>0</v>
          </cell>
          <cell r="T9">
            <v>0</v>
          </cell>
          <cell r="U9">
            <v>0</v>
          </cell>
          <cell r="V9">
            <v>0</v>
          </cell>
        </row>
        <row r="10">
          <cell r="B10" t="str">
            <v>233</v>
          </cell>
          <cell r="C10">
            <v>0</v>
          </cell>
          <cell r="D10">
            <v>0</v>
          </cell>
          <cell r="E10">
            <v>674955</v>
          </cell>
          <cell r="F10">
            <v>0.83999999996740371</v>
          </cell>
          <cell r="G10">
            <v>13663.309999999998</v>
          </cell>
          <cell r="H10">
            <v>688619.15</v>
          </cell>
          <cell r="I10">
            <v>751029.84</v>
          </cell>
          <cell r="J10">
            <v>13663.309999999998</v>
          </cell>
          <cell r="K10">
            <v>-76074</v>
          </cell>
          <cell r="L10">
            <v>0</v>
          </cell>
          <cell r="M10">
            <v>688619.14999999991</v>
          </cell>
          <cell r="N10">
            <v>0</v>
          </cell>
          <cell r="O10">
            <v>0</v>
          </cell>
          <cell r="P10">
            <v>0</v>
          </cell>
          <cell r="Q10">
            <v>0</v>
          </cell>
          <cell r="R10">
            <v>0</v>
          </cell>
          <cell r="S10">
            <v>0</v>
          </cell>
          <cell r="T10">
            <v>0</v>
          </cell>
          <cell r="U10">
            <v>0</v>
          </cell>
          <cell r="V10">
            <v>0</v>
          </cell>
        </row>
        <row r="11">
          <cell r="B11" t="str">
            <v>234</v>
          </cell>
          <cell r="C11">
            <v>0</v>
          </cell>
          <cell r="D11">
            <v>0</v>
          </cell>
          <cell r="E11">
            <v>0</v>
          </cell>
          <cell r="F11">
            <v>0</v>
          </cell>
          <cell r="G11">
            <v>0</v>
          </cell>
          <cell r="H11">
            <v>0</v>
          </cell>
          <cell r="I11">
            <v>54478</v>
          </cell>
          <cell r="J11">
            <v>0</v>
          </cell>
          <cell r="K11">
            <v>-54478</v>
          </cell>
          <cell r="L11">
            <v>0</v>
          </cell>
          <cell r="M11">
            <v>0</v>
          </cell>
          <cell r="N11">
            <v>0</v>
          </cell>
          <cell r="O11">
            <v>0</v>
          </cell>
          <cell r="P11">
            <v>0</v>
          </cell>
          <cell r="Q11">
            <v>0</v>
          </cell>
          <cell r="R11">
            <v>0</v>
          </cell>
          <cell r="S11">
            <v>0</v>
          </cell>
          <cell r="T11">
            <v>0</v>
          </cell>
          <cell r="U11">
            <v>0</v>
          </cell>
          <cell r="V11">
            <v>0</v>
          </cell>
        </row>
        <row r="12">
          <cell r="B12" t="str">
            <v>236</v>
          </cell>
          <cell r="C12">
            <v>747177</v>
          </cell>
          <cell r="D12">
            <v>0</v>
          </cell>
          <cell r="E12">
            <v>0</v>
          </cell>
          <cell r="F12">
            <v>0</v>
          </cell>
          <cell r="G12">
            <v>0</v>
          </cell>
          <cell r="H12">
            <v>0</v>
          </cell>
          <cell r="I12">
            <v>2443176</v>
          </cell>
          <cell r="J12">
            <v>0</v>
          </cell>
          <cell r="K12">
            <v>0</v>
          </cell>
          <cell r="L12">
            <v>-1695999</v>
          </cell>
          <cell r="M12">
            <v>747177</v>
          </cell>
          <cell r="N12">
            <v>0</v>
          </cell>
          <cell r="O12">
            <v>0</v>
          </cell>
          <cell r="P12">
            <v>0</v>
          </cell>
          <cell r="Q12">
            <v>0</v>
          </cell>
          <cell r="R12">
            <v>0</v>
          </cell>
          <cell r="S12">
            <v>0</v>
          </cell>
          <cell r="T12">
            <v>0</v>
          </cell>
          <cell r="U12">
            <v>0</v>
          </cell>
          <cell r="V12">
            <v>0</v>
          </cell>
        </row>
        <row r="13">
          <cell r="B13" t="str">
            <v>303</v>
          </cell>
          <cell r="C13">
            <v>81548.490000000049</v>
          </cell>
          <cell r="D13">
            <v>0</v>
          </cell>
          <cell r="E13">
            <v>583256</v>
          </cell>
          <cell r="F13">
            <v>127881.73000000045</v>
          </cell>
          <cell r="G13">
            <v>-776060.08</v>
          </cell>
          <cell r="H13">
            <v>-64922.349999999511</v>
          </cell>
          <cell r="I13">
            <v>744088.73000000045</v>
          </cell>
          <cell r="J13">
            <v>-484265.48999999993</v>
          </cell>
          <cell r="K13">
            <v>-243197.09999999998</v>
          </cell>
          <cell r="L13">
            <v>0</v>
          </cell>
          <cell r="M13">
            <v>16626.140000000538</v>
          </cell>
          <cell r="N13">
            <v>0</v>
          </cell>
          <cell r="O13">
            <v>0</v>
          </cell>
          <cell r="P13">
            <v>0</v>
          </cell>
          <cell r="Q13">
            <v>0</v>
          </cell>
          <cell r="R13">
            <v>0</v>
          </cell>
          <cell r="S13">
            <v>0</v>
          </cell>
          <cell r="T13">
            <v>8900</v>
          </cell>
          <cell r="U13">
            <v>-8900</v>
          </cell>
          <cell r="V13">
            <v>0</v>
          </cell>
        </row>
        <row r="14">
          <cell r="B14" t="str">
            <v>231</v>
          </cell>
          <cell r="C14">
            <v>0</v>
          </cell>
          <cell r="D14">
            <v>0</v>
          </cell>
          <cell r="E14">
            <v>-198</v>
          </cell>
          <cell r="F14">
            <v>198</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B15" t="str">
            <v>301</v>
          </cell>
          <cell r="C15">
            <v>0</v>
          </cell>
          <cell r="D15">
            <v>0</v>
          </cell>
          <cell r="E15">
            <v>196</v>
          </cell>
          <cell r="F15">
            <v>-196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B16"/>
          <cell r="C16">
            <v>882399.01</v>
          </cell>
          <cell r="D16">
            <v>-2.2737367544323206E-13</v>
          </cell>
          <cell r="E16">
            <v>2080660</v>
          </cell>
          <cell r="F16">
            <v>-1.3099999982950976</v>
          </cell>
          <cell r="G16">
            <v>-390471.04</v>
          </cell>
          <cell r="H16">
            <v>1690187.6500000018</v>
          </cell>
          <cell r="I16">
            <v>4949091.6900000013</v>
          </cell>
          <cell r="J16">
            <v>-130911.78999999998</v>
          </cell>
          <cell r="K16">
            <v>-549594.24</v>
          </cell>
          <cell r="L16">
            <v>-1695999</v>
          </cell>
          <cell r="M16">
            <v>2572586.660000002</v>
          </cell>
          <cell r="N16">
            <v>49.720000000000084</v>
          </cell>
          <cell r="O16">
            <v>0</v>
          </cell>
          <cell r="P16">
            <v>268.95999999999987</v>
          </cell>
          <cell r="Q16">
            <v>318.67999999999995</v>
          </cell>
          <cell r="R16">
            <v>49.720000000000084</v>
          </cell>
          <cell r="S16">
            <v>268.95999999999987</v>
          </cell>
          <cell r="T16">
            <v>6225</v>
          </cell>
          <cell r="U16">
            <v>-6225</v>
          </cell>
          <cell r="V16">
            <v>318.67999999999972</v>
          </cell>
        </row>
        <row r="17">
          <cell r="B17" t="str">
            <v>010</v>
          </cell>
          <cell r="C17">
            <v>-5568616.4999999963</v>
          </cell>
          <cell r="D17">
            <v>-10737.550748978752</v>
          </cell>
          <cell r="E17">
            <v>24977936</v>
          </cell>
          <cell r="F17">
            <v>451697.53000006778</v>
          </cell>
          <cell r="G17">
            <v>-7720046.679999995</v>
          </cell>
          <cell r="H17">
            <v>17709586.850000076</v>
          </cell>
          <cell r="I17">
            <v>13197253.530000068</v>
          </cell>
          <cell r="J17">
            <v>-22674789.899999991</v>
          </cell>
          <cell r="K17">
            <v>21618506.720000003</v>
          </cell>
          <cell r="L17">
            <v>0</v>
          </cell>
          <cell r="M17">
            <v>12140970.350000078</v>
          </cell>
          <cell r="N17">
            <v>0</v>
          </cell>
          <cell r="O17">
            <v>0</v>
          </cell>
          <cell r="P17">
            <v>0</v>
          </cell>
          <cell r="Q17">
            <v>0</v>
          </cell>
          <cell r="R17">
            <v>-10737.550748978752</v>
          </cell>
          <cell r="S17">
            <v>0</v>
          </cell>
          <cell r="T17">
            <v>-1037</v>
          </cell>
          <cell r="U17">
            <v>1037</v>
          </cell>
          <cell r="V17">
            <v>-10737.550748978752</v>
          </cell>
        </row>
        <row r="18">
          <cell r="B18" t="str">
            <v>020</v>
          </cell>
          <cell r="C18">
            <v>-96812.729999971343</v>
          </cell>
          <cell r="D18">
            <v>-2372124.0467677726</v>
          </cell>
          <cell r="E18">
            <v>4661415</v>
          </cell>
          <cell r="F18">
            <v>-240360.07999997679</v>
          </cell>
          <cell r="G18">
            <v>2170390.9600000028</v>
          </cell>
          <cell r="H18">
            <v>6591445.880000025</v>
          </cell>
          <cell r="I18">
            <v>4638456.9200000232</v>
          </cell>
          <cell r="J18">
            <v>-36873928.122727253</v>
          </cell>
          <cell r="K18">
            <v>38730104.352727279</v>
          </cell>
          <cell r="L18">
            <v>0</v>
          </cell>
          <cell r="M18">
            <v>6494633.1500000535</v>
          </cell>
          <cell r="N18">
            <v>2772368.5134011209</v>
          </cell>
          <cell r="O18">
            <v>0</v>
          </cell>
          <cell r="P18">
            <v>13472.839999999269</v>
          </cell>
          <cell r="Q18">
            <v>2785841.3534011198</v>
          </cell>
          <cell r="R18">
            <v>400244.46663334849</v>
          </cell>
          <cell r="S18">
            <v>13472.839999999269</v>
          </cell>
          <cell r="T18">
            <v>-6322970.5699999994</v>
          </cell>
          <cell r="U18">
            <v>6322970.5699999994</v>
          </cell>
          <cell r="V18">
            <v>413717.30663334741</v>
          </cell>
        </row>
        <row r="19">
          <cell r="B19" t="str">
            <v>030</v>
          </cell>
          <cell r="C19">
            <v>220851.18000001178</v>
          </cell>
          <cell r="D19">
            <v>-1930514.7802551957</v>
          </cell>
          <cell r="E19">
            <v>1139034</v>
          </cell>
          <cell r="F19">
            <v>352743.09000001464</v>
          </cell>
          <cell r="G19">
            <v>4968534.6099999985</v>
          </cell>
          <cell r="H19">
            <v>6460311.7000000151</v>
          </cell>
          <cell r="I19">
            <v>1878109.0900000145</v>
          </cell>
          <cell r="J19">
            <v>-36876940.991818145</v>
          </cell>
          <cell r="K19">
            <v>41679994.781818174</v>
          </cell>
          <cell r="L19">
            <v>0</v>
          </cell>
          <cell r="M19">
            <v>6681162.8800000269</v>
          </cell>
          <cell r="N19">
            <v>1930831.5326084304</v>
          </cell>
          <cell r="O19">
            <v>0</v>
          </cell>
          <cell r="P19">
            <v>65674.130000000063</v>
          </cell>
          <cell r="Q19">
            <v>1996505.6626084298</v>
          </cell>
          <cell r="R19">
            <v>316.75235323437255</v>
          </cell>
          <cell r="S19">
            <v>65674.130000000063</v>
          </cell>
          <cell r="T19">
            <v>-3478055</v>
          </cell>
          <cell r="U19">
            <v>3478055</v>
          </cell>
          <cell r="V19">
            <v>65990.882353234323</v>
          </cell>
        </row>
        <row r="20">
          <cell r="B20" t="str">
            <v>050</v>
          </cell>
          <cell r="C20">
            <v>513194.23999998765</v>
          </cell>
          <cell r="D20">
            <v>-2579394.9832353555</v>
          </cell>
          <cell r="E20">
            <v>25419772</v>
          </cell>
          <cell r="F20">
            <v>292072.39000007731</v>
          </cell>
          <cell r="G20">
            <v>-1219033.2299999972</v>
          </cell>
          <cell r="H20">
            <v>24492811.160000078</v>
          </cell>
          <cell r="I20">
            <v>26729095.390000075</v>
          </cell>
          <cell r="J20">
            <v>-32831609.244545456</v>
          </cell>
          <cell r="K20">
            <v>31108519.254545446</v>
          </cell>
          <cell r="L20">
            <v>0</v>
          </cell>
          <cell r="M20">
            <v>25006005.400000066</v>
          </cell>
          <cell r="N20">
            <v>8251063.566375318</v>
          </cell>
          <cell r="O20">
            <v>0</v>
          </cell>
          <cell r="P20">
            <v>-5180851.7700000005</v>
          </cell>
          <cell r="Q20">
            <v>3070211.7963753189</v>
          </cell>
          <cell r="R20">
            <v>5671668.5831399634</v>
          </cell>
          <cell r="S20">
            <v>-5180851.7700000005</v>
          </cell>
          <cell r="T20">
            <v>-9008718.8900000006</v>
          </cell>
          <cell r="U20">
            <v>9008718.8900000006</v>
          </cell>
          <cell r="V20">
            <v>490816.8131399636</v>
          </cell>
        </row>
        <row r="21">
          <cell r="B21" t="str">
            <v>060</v>
          </cell>
          <cell r="C21">
            <v>-355108.50999999885</v>
          </cell>
          <cell r="D21">
            <v>-1165715.0740629998</v>
          </cell>
          <cell r="E21">
            <v>2861702</v>
          </cell>
          <cell r="F21">
            <v>-286560.94000001764</v>
          </cell>
          <cell r="G21">
            <v>8053874.4200000027</v>
          </cell>
          <cell r="H21">
            <v>10629015.479999987</v>
          </cell>
          <cell r="I21">
            <v>2503076.0599999824</v>
          </cell>
          <cell r="J21">
            <v>-7262111.7136363676</v>
          </cell>
          <cell r="K21">
            <v>15032942.623636371</v>
          </cell>
          <cell r="L21">
            <v>0</v>
          </cell>
          <cell r="M21">
            <v>10273906.969999988</v>
          </cell>
          <cell r="N21">
            <v>313494.89997348655</v>
          </cell>
          <cell r="O21">
            <v>0</v>
          </cell>
          <cell r="P21">
            <v>227866.20000000013</v>
          </cell>
          <cell r="Q21">
            <v>541361.09997348697</v>
          </cell>
          <cell r="R21">
            <v>-852220.17408951349</v>
          </cell>
          <cell r="S21">
            <v>227866.20000000013</v>
          </cell>
          <cell r="T21">
            <v>-2801319.51</v>
          </cell>
          <cell r="U21">
            <v>2801319.51</v>
          </cell>
          <cell r="V21">
            <v>-624353.9740895133</v>
          </cell>
        </row>
        <row r="22">
          <cell r="B22" t="str">
            <v>070</v>
          </cell>
          <cell r="C22">
            <v>-272705.79000003194</v>
          </cell>
          <cell r="D22">
            <v>-900406.89609821979</v>
          </cell>
          <cell r="E22">
            <v>3926384</v>
          </cell>
          <cell r="F22">
            <v>205220.81999998551</v>
          </cell>
          <cell r="G22">
            <v>4074724.3500000015</v>
          </cell>
          <cell r="H22">
            <v>8206329.1699999869</v>
          </cell>
          <cell r="I22">
            <v>4420363.8199999854</v>
          </cell>
          <cell r="J22">
            <v>-25403370.032727271</v>
          </cell>
          <cell r="K22">
            <v>28916629.59272724</v>
          </cell>
          <cell r="L22">
            <v>0</v>
          </cell>
          <cell r="M22">
            <v>7933623.3799999552</v>
          </cell>
          <cell r="N22">
            <v>1411062.7563459231</v>
          </cell>
          <cell r="O22">
            <v>0</v>
          </cell>
          <cell r="P22">
            <v>719063.53999999771</v>
          </cell>
          <cell r="Q22">
            <v>2130126.2963459208</v>
          </cell>
          <cell r="R22">
            <v>510655.86024770327</v>
          </cell>
          <cell r="S22">
            <v>719063.53999999771</v>
          </cell>
          <cell r="T22">
            <v>-5043198.67</v>
          </cell>
          <cell r="U22">
            <v>5043198.67</v>
          </cell>
          <cell r="V22">
            <v>1229719.400247701</v>
          </cell>
        </row>
        <row r="23">
          <cell r="B23" t="str">
            <v>080</v>
          </cell>
          <cell r="C23">
            <v>3360084.4600003436</v>
          </cell>
          <cell r="D23">
            <v>-8474778.0234863013</v>
          </cell>
          <cell r="E23">
            <v>27039417</v>
          </cell>
          <cell r="F23">
            <v>-688305.98000037798</v>
          </cell>
          <cell r="G23">
            <v>12835183.190000068</v>
          </cell>
          <cell r="H23">
            <v>39186294.209999695</v>
          </cell>
          <cell r="I23">
            <v>32953186.01999962</v>
          </cell>
          <cell r="J23">
            <v>-222974809.96454537</v>
          </cell>
          <cell r="K23">
            <v>232568002.61454576</v>
          </cell>
          <cell r="L23">
            <v>0</v>
          </cell>
          <cell r="M23">
            <v>42546378.670000039</v>
          </cell>
          <cell r="N23">
            <v>2202011.6978990696</v>
          </cell>
          <cell r="O23">
            <v>0</v>
          </cell>
          <cell r="P23">
            <v>-468202.55000041059</v>
          </cell>
          <cell r="Q23">
            <v>1733809.1478986591</v>
          </cell>
          <cell r="R23">
            <v>-6272766.3255872317</v>
          </cell>
          <cell r="S23">
            <v>-468202.55000041059</v>
          </cell>
          <cell r="T23">
            <v>-21936008.789999984</v>
          </cell>
          <cell r="U23">
            <v>21936008.789999984</v>
          </cell>
          <cell r="V23">
            <v>-6740968.8755876422</v>
          </cell>
        </row>
        <row r="24">
          <cell r="B24" t="str">
            <v>180</v>
          </cell>
          <cell r="C24">
            <v>-10156861.569999866</v>
          </cell>
          <cell r="D24">
            <v>-1233676.512155639</v>
          </cell>
          <cell r="E24">
            <v>188291311</v>
          </cell>
          <cell r="F24">
            <v>-86511.279999934428</v>
          </cell>
          <cell r="G24">
            <v>-119108755.77000029</v>
          </cell>
          <cell r="H24">
            <v>69096043.949999765</v>
          </cell>
          <cell r="I24">
            <v>176796955.72000006</v>
          </cell>
          <cell r="J24">
            <v>-168984639.8471545</v>
          </cell>
          <cell r="K24">
            <v>51126866.507154346</v>
          </cell>
          <cell r="L24">
            <v>0</v>
          </cell>
          <cell r="M24">
            <v>58939182.379999906</v>
          </cell>
          <cell r="N24">
            <v>518146.47612354159</v>
          </cell>
          <cell r="O24">
            <v>0</v>
          </cell>
          <cell r="P24">
            <v>2171490.1000000006</v>
          </cell>
          <cell r="Q24">
            <v>2689636.5761235422</v>
          </cell>
          <cell r="R24">
            <v>-715530.0360320973</v>
          </cell>
          <cell r="S24">
            <v>2171490.1000000006</v>
          </cell>
          <cell r="T24">
            <v>-6206141.0000000009</v>
          </cell>
          <cell r="U24">
            <v>6206141.0000000009</v>
          </cell>
          <cell r="V24">
            <v>1455960.0639679031</v>
          </cell>
        </row>
        <row r="25">
          <cell r="B25" t="str">
            <v>AUT</v>
          </cell>
          <cell r="C25">
            <v>-12355975.219999522</v>
          </cell>
          <cell r="D25">
            <v>-18667347.866810463</v>
          </cell>
          <cell r="E25">
            <v>278316971</v>
          </cell>
          <cell r="F25">
            <v>-4.4500001615961082</v>
          </cell>
          <cell r="G25">
            <v>-95945128.150000215</v>
          </cell>
          <cell r="H25">
            <v>182371838.39999962</v>
          </cell>
          <cell r="I25">
            <v>263116496.54999983</v>
          </cell>
          <cell r="J25">
            <v>-553882199.81715441</v>
          </cell>
          <cell r="K25">
            <v>460781566.44715464</v>
          </cell>
          <cell r="L25">
            <v>0</v>
          </cell>
          <cell r="M25">
            <v>170015863.1800001</v>
          </cell>
          <cell r="N25">
            <v>17398979.442726891</v>
          </cell>
          <cell r="O25">
            <v>0</v>
          </cell>
          <cell r="P25">
            <v>-2451487.5100004133</v>
          </cell>
          <cell r="Q25">
            <v>14947491.932726476</v>
          </cell>
          <cell r="R25">
            <v>-1268368.4240835719</v>
          </cell>
          <cell r="S25">
            <v>-2451487.5100004133</v>
          </cell>
          <cell r="T25">
            <v>-54797449.429999985</v>
          </cell>
          <cell r="U25">
            <v>54797449.429999985</v>
          </cell>
          <cell r="V25">
            <v>-3719855.9340839842</v>
          </cell>
        </row>
        <row r="26">
          <cell r="B26"/>
          <cell r="C26">
            <v>-11473576.20999952</v>
          </cell>
          <cell r="D26">
            <v>-18667347.866810463</v>
          </cell>
          <cell r="E26">
            <v>280397631</v>
          </cell>
          <cell r="F26">
            <v>-5.7600001599057578</v>
          </cell>
          <cell r="G26">
            <v>-96335599.190000206</v>
          </cell>
          <cell r="H26">
            <v>184062026.04999962</v>
          </cell>
          <cell r="I26">
            <v>268065588.23999983</v>
          </cell>
          <cell r="J26">
            <v>-554013111.60715437</v>
          </cell>
          <cell r="K26">
            <v>460231972.20715463</v>
          </cell>
          <cell r="L26">
            <v>-1695999</v>
          </cell>
          <cell r="M26">
            <v>172588449.84000012</v>
          </cell>
          <cell r="N26">
            <v>17399029.16272689</v>
          </cell>
          <cell r="O26">
            <v>0</v>
          </cell>
          <cell r="P26">
            <v>-2451218.5500004133</v>
          </cell>
          <cell r="Q26">
            <v>14947810.61272648</v>
          </cell>
          <cell r="R26">
            <v>-1268318.7040835721</v>
          </cell>
          <cell r="S26">
            <v>-2451218.5500004133</v>
          </cell>
          <cell r="T26">
            <v>-54791224.429999985</v>
          </cell>
          <cell r="U26">
            <v>54791224.429999985</v>
          </cell>
          <cell r="V26">
            <v>-3719537.2540839845</v>
          </cell>
        </row>
        <row r="27">
          <cell r="B27"/>
          <cell r="C27"/>
          <cell r="D27"/>
          <cell r="E27"/>
          <cell r="F27"/>
          <cell r="G27"/>
          <cell r="H27"/>
          <cell r="I27"/>
          <cell r="J27"/>
          <cell r="K27"/>
          <cell r="L27"/>
          <cell r="M27"/>
          <cell r="N27"/>
          <cell r="O27"/>
          <cell r="P27"/>
          <cell r="Q27"/>
          <cell r="R27"/>
          <cell r="S27"/>
          <cell r="T27"/>
          <cell r="U27"/>
          <cell r="V27"/>
        </row>
      </sheetData>
      <sheetData sheetId="29"/>
      <sheetData sheetId="30"/>
      <sheetData sheetId="31"/>
      <sheetData sheetId="32"/>
      <sheetData sheetId="33"/>
      <sheetData sheetId="34"/>
      <sheetData sheetId="35">
        <row r="8">
          <cell r="C8" t="str">
            <v>Atmos Regulated Shared Services</v>
          </cell>
          <cell r="D8" t="str">
            <v>Atmos Energy-Louisiana</v>
          </cell>
          <cell r="E8" t="str">
            <v>Atmos Energy-West Texas</v>
          </cell>
          <cell r="F8" t="str">
            <v>Atmos Energy-KY/Mid-States</v>
          </cell>
          <cell r="G8" t="str">
            <v>Atmos Energy-Colorado-Kansas</v>
          </cell>
          <cell r="H8" t="str">
            <v>Atmos Energy-Mississippi</v>
          </cell>
          <cell r="I8" t="str">
            <v>Atmos Energy-Mid-Tex</v>
          </cell>
          <cell r="J8" t="str">
            <v>Atmos Pipeline - Texas</v>
          </cell>
          <cell r="K8" t="str">
            <v>Blueflame Insurance Services, LTD</v>
          </cell>
          <cell r="L8" t="str">
            <v>Atmos Energy Company (BU Elim)</v>
          </cell>
          <cell r="M8" t="str">
            <v>Blueflame Insurance (Elim)</v>
          </cell>
          <cell r="N8" t="str">
            <v>Mid-Tex Eliminations</v>
          </cell>
          <cell r="O8" t="str">
            <v>.AUT TOTAL</v>
          </cell>
          <cell r="P8" t="str">
            <v>Atmos Regulated Operations</v>
          </cell>
        </row>
        <row r="9">
          <cell r="C9"/>
          <cell r="D9"/>
          <cell r="E9"/>
          <cell r="F9"/>
          <cell r="G9"/>
          <cell r="H9"/>
          <cell r="I9"/>
          <cell r="J9"/>
          <cell r="K9"/>
          <cell r="L9"/>
          <cell r="M9"/>
          <cell r="N9"/>
          <cell r="O9"/>
          <cell r="P9"/>
        </row>
        <row r="10">
          <cell r="C10" t="str">
            <v>Fiscal 2016</v>
          </cell>
          <cell r="D10" t="str">
            <v>Fiscal 2016</v>
          </cell>
          <cell r="E10" t="str">
            <v>Fiscal 2016</v>
          </cell>
          <cell r="F10" t="str">
            <v>Fiscal 2016</v>
          </cell>
          <cell r="G10" t="str">
            <v>Fiscal 2016</v>
          </cell>
          <cell r="H10" t="str">
            <v>Fiscal 2016</v>
          </cell>
          <cell r="I10" t="str">
            <v>Fiscal 2016</v>
          </cell>
          <cell r="J10" t="str">
            <v>Fiscal 2016</v>
          </cell>
          <cell r="K10" t="str">
            <v>Fiscal 2016</v>
          </cell>
          <cell r="L10" t="str">
            <v>Fiscal 2016</v>
          </cell>
          <cell r="M10" t="str">
            <v>Fiscal 2016</v>
          </cell>
          <cell r="N10" t="str">
            <v>Fiscal 2016</v>
          </cell>
          <cell r="O10"/>
          <cell r="P10" t="str">
            <v>Fiscal 2016</v>
          </cell>
        </row>
        <row r="11">
          <cell r="C11" t="str">
            <v>September</v>
          </cell>
          <cell r="D11" t="str">
            <v>September</v>
          </cell>
          <cell r="E11" t="str">
            <v>September</v>
          </cell>
          <cell r="F11" t="str">
            <v>September</v>
          </cell>
          <cell r="G11" t="str">
            <v>September</v>
          </cell>
          <cell r="H11" t="str">
            <v>September</v>
          </cell>
          <cell r="I11" t="str">
            <v>September</v>
          </cell>
          <cell r="J11" t="str">
            <v>September</v>
          </cell>
          <cell r="K11" t="str">
            <v>September</v>
          </cell>
          <cell r="L11" t="str">
            <v>September</v>
          </cell>
          <cell r="M11" t="str">
            <v>September</v>
          </cell>
          <cell r="N11" t="str">
            <v>September</v>
          </cell>
          <cell r="O11"/>
          <cell r="P11" t="str">
            <v>September</v>
          </cell>
        </row>
        <row r="12">
          <cell r="C12"/>
          <cell r="D12"/>
          <cell r="E12"/>
          <cell r="F12"/>
          <cell r="G12"/>
          <cell r="H12"/>
          <cell r="I12"/>
          <cell r="J12"/>
          <cell r="K12"/>
          <cell r="L12"/>
          <cell r="M12"/>
          <cell r="N12"/>
          <cell r="O12"/>
          <cell r="P12"/>
        </row>
        <row r="13">
          <cell r="C13"/>
          <cell r="D13"/>
          <cell r="E13"/>
          <cell r="F13"/>
          <cell r="G13"/>
          <cell r="H13"/>
          <cell r="I13"/>
          <cell r="J13"/>
          <cell r="K13"/>
          <cell r="L13"/>
          <cell r="M13"/>
          <cell r="N13"/>
          <cell r="O13"/>
          <cell r="P13"/>
        </row>
        <row r="14">
          <cell r="C14">
            <v>322379398.83000004</v>
          </cell>
          <cell r="D14">
            <v>867653618.51999986</v>
          </cell>
          <cell r="E14">
            <v>708560378.82999992</v>
          </cell>
          <cell r="F14">
            <v>1112006178.47</v>
          </cell>
          <cell r="G14">
            <v>590982443.47000003</v>
          </cell>
          <cell r="H14">
            <v>577210484.72000003</v>
          </cell>
          <cell r="I14">
            <v>3875159069.8299999</v>
          </cell>
          <cell r="J14">
            <v>2402205626.1700001</v>
          </cell>
          <cell r="K14">
            <v>0</v>
          </cell>
          <cell r="L14">
            <v>0</v>
          </cell>
          <cell r="M14">
            <v>0</v>
          </cell>
          <cell r="N14">
            <v>0</v>
          </cell>
          <cell r="O14"/>
          <cell r="P14">
            <v>10456157198.839998</v>
          </cell>
        </row>
        <row r="15">
          <cell r="C15">
            <v>0</v>
          </cell>
          <cell r="D15">
            <v>0</v>
          </cell>
          <cell r="E15">
            <v>63045.86</v>
          </cell>
          <cell r="F15">
            <v>544441.93000000005</v>
          </cell>
          <cell r="G15">
            <v>8051.75</v>
          </cell>
          <cell r="H15">
            <v>11746000</v>
          </cell>
          <cell r="I15">
            <v>860722.29</v>
          </cell>
          <cell r="J15">
            <v>0</v>
          </cell>
          <cell r="K15">
            <v>0</v>
          </cell>
          <cell r="L15">
            <v>0</v>
          </cell>
          <cell r="M15">
            <v>0</v>
          </cell>
          <cell r="N15">
            <v>0</v>
          </cell>
          <cell r="O15"/>
          <cell r="P15">
            <v>13222261.83</v>
          </cell>
        </row>
        <row r="16">
          <cell r="C16">
            <v>0</v>
          </cell>
          <cell r="D16">
            <v>0</v>
          </cell>
          <cell r="E16">
            <v>0</v>
          </cell>
          <cell r="F16">
            <v>0</v>
          </cell>
          <cell r="G16">
            <v>0</v>
          </cell>
          <cell r="H16">
            <v>0</v>
          </cell>
          <cell r="I16">
            <v>-513160.66</v>
          </cell>
          <cell r="J16">
            <v>-157404.12</v>
          </cell>
          <cell r="K16">
            <v>0</v>
          </cell>
          <cell r="L16">
            <v>0</v>
          </cell>
          <cell r="M16">
            <v>0</v>
          </cell>
          <cell r="N16">
            <v>0</v>
          </cell>
          <cell r="O16"/>
          <cell r="P16">
            <v>-670564.78</v>
          </cell>
        </row>
        <row r="17">
          <cell r="C17">
            <v>74587.3</v>
          </cell>
          <cell r="D17">
            <v>0</v>
          </cell>
          <cell r="E17">
            <v>8128.85</v>
          </cell>
          <cell r="F17">
            <v>0</v>
          </cell>
          <cell r="G17">
            <v>0</v>
          </cell>
          <cell r="H17">
            <v>41363.08</v>
          </cell>
          <cell r="I17">
            <v>7426645.2200000007</v>
          </cell>
          <cell r="J17">
            <v>1531733.91</v>
          </cell>
          <cell r="K17">
            <v>0</v>
          </cell>
          <cell r="L17">
            <v>0</v>
          </cell>
          <cell r="M17">
            <v>0</v>
          </cell>
          <cell r="N17">
            <v>0</v>
          </cell>
          <cell r="O17"/>
          <cell r="P17">
            <v>9082458.3599999994</v>
          </cell>
        </row>
        <row r="18">
          <cell r="C18">
            <v>30183465.210000001</v>
          </cell>
          <cell r="D18">
            <v>53576786.289999999</v>
          </cell>
          <cell r="E18">
            <v>55923780.769999996</v>
          </cell>
          <cell r="F18">
            <v>59899588.989999995</v>
          </cell>
          <cell r="G18">
            <v>50569193.439999998</v>
          </cell>
          <cell r="H18">
            <v>34704230.25</v>
          </cell>
          <cell r="I18">
            <v>226759393.97</v>
          </cell>
          <cell r="J18">
            <v>31261943.510000002</v>
          </cell>
          <cell r="K18">
            <v>0</v>
          </cell>
          <cell r="L18">
            <v>0</v>
          </cell>
          <cell r="M18">
            <v>0</v>
          </cell>
          <cell r="N18">
            <v>0</v>
          </cell>
          <cell r="O18"/>
          <cell r="P18">
            <v>542878382.43000007</v>
          </cell>
        </row>
        <row r="19">
          <cell r="C19">
            <v>58330.630000000005</v>
          </cell>
          <cell r="D19">
            <v>270959</v>
          </cell>
          <cell r="E19">
            <v>266568.88</v>
          </cell>
          <cell r="F19">
            <v>184556.86999999997</v>
          </cell>
          <cell r="G19">
            <v>295585.14999999997</v>
          </cell>
          <cell r="H19">
            <v>206374.07</v>
          </cell>
          <cell r="I19">
            <v>1032860.63</v>
          </cell>
          <cell r="J19">
            <v>199586.18</v>
          </cell>
          <cell r="K19">
            <v>0</v>
          </cell>
          <cell r="L19">
            <v>0</v>
          </cell>
          <cell r="M19">
            <v>0</v>
          </cell>
          <cell r="N19">
            <v>0</v>
          </cell>
          <cell r="O19"/>
          <cell r="P19">
            <v>2514821.41</v>
          </cell>
        </row>
        <row r="20">
          <cell r="C20">
            <v>0</v>
          </cell>
          <cell r="D20">
            <v>0</v>
          </cell>
          <cell r="E20">
            <v>0</v>
          </cell>
          <cell r="F20">
            <v>0</v>
          </cell>
          <cell r="G20">
            <v>0</v>
          </cell>
          <cell r="H20">
            <v>0</v>
          </cell>
          <cell r="I20">
            <v>1846799.9</v>
          </cell>
          <cell r="J20">
            <v>428428.87</v>
          </cell>
          <cell r="K20">
            <v>0</v>
          </cell>
          <cell r="L20">
            <v>0</v>
          </cell>
          <cell r="M20">
            <v>0</v>
          </cell>
          <cell r="N20">
            <v>0</v>
          </cell>
          <cell r="O20"/>
          <cell r="P20">
            <v>2275228.77</v>
          </cell>
        </row>
        <row r="21">
          <cell r="C21">
            <v>0</v>
          </cell>
          <cell r="D21">
            <v>0</v>
          </cell>
          <cell r="E21">
            <v>0</v>
          </cell>
          <cell r="F21">
            <v>0</v>
          </cell>
          <cell r="G21">
            <v>0</v>
          </cell>
          <cell r="H21">
            <v>0</v>
          </cell>
          <cell r="I21">
            <v>463663.37</v>
          </cell>
          <cell r="J21">
            <v>95250.76</v>
          </cell>
          <cell r="K21">
            <v>0</v>
          </cell>
          <cell r="L21">
            <v>0</v>
          </cell>
          <cell r="M21">
            <v>0</v>
          </cell>
          <cell r="N21">
            <v>0</v>
          </cell>
          <cell r="O21"/>
          <cell r="P21">
            <v>558914.13</v>
          </cell>
        </row>
        <row r="22">
          <cell r="C22">
            <v>0</v>
          </cell>
          <cell r="D22">
            <v>0</v>
          </cell>
          <cell r="E22">
            <v>0</v>
          </cell>
          <cell r="F22">
            <v>0</v>
          </cell>
          <cell r="G22">
            <v>0</v>
          </cell>
          <cell r="H22">
            <v>0</v>
          </cell>
          <cell r="I22">
            <v>25932.82</v>
          </cell>
          <cell r="J22">
            <v>2641.05</v>
          </cell>
          <cell r="K22">
            <v>0</v>
          </cell>
          <cell r="L22">
            <v>0</v>
          </cell>
          <cell r="M22">
            <v>0</v>
          </cell>
          <cell r="N22">
            <v>0</v>
          </cell>
          <cell r="O22"/>
          <cell r="P22">
            <v>28573.87</v>
          </cell>
        </row>
        <row r="23">
          <cell r="C23">
            <v>1942519.36</v>
          </cell>
          <cell r="D23">
            <v>4592169.51</v>
          </cell>
          <cell r="E23">
            <v>5017250.6499999994</v>
          </cell>
          <cell r="F23">
            <v>4317261.74</v>
          </cell>
          <cell r="G23">
            <v>1702487.8300000003</v>
          </cell>
          <cell r="H23">
            <v>3250977.2600000002</v>
          </cell>
          <cell r="I23">
            <v>20115382.600000001</v>
          </cell>
          <cell r="J23">
            <v>2964141.6</v>
          </cell>
          <cell r="K23">
            <v>0</v>
          </cell>
          <cell r="L23">
            <v>0</v>
          </cell>
          <cell r="M23">
            <v>0</v>
          </cell>
          <cell r="N23">
            <v>0</v>
          </cell>
          <cell r="O23"/>
          <cell r="P23">
            <v>43902190.549999997</v>
          </cell>
        </row>
        <row r="24">
          <cell r="C24">
            <v>892157.16</v>
          </cell>
          <cell r="D24">
            <v>1841630.16</v>
          </cell>
          <cell r="E24">
            <v>2085543.8900000001</v>
          </cell>
          <cell r="F24">
            <v>1866649.98</v>
          </cell>
          <cell r="G24">
            <v>1661814.8299999998</v>
          </cell>
          <cell r="H24">
            <v>1317058.76</v>
          </cell>
          <cell r="I24">
            <v>8424964.4499999993</v>
          </cell>
          <cell r="J24">
            <v>1235399.26</v>
          </cell>
          <cell r="K24">
            <v>0</v>
          </cell>
          <cell r="L24">
            <v>0</v>
          </cell>
          <cell r="M24">
            <v>0</v>
          </cell>
          <cell r="N24">
            <v>0</v>
          </cell>
          <cell r="O24"/>
          <cell r="P24">
            <v>19325218.490000002</v>
          </cell>
        </row>
        <row r="25">
          <cell r="C25">
            <v>380665.82</v>
          </cell>
          <cell r="D25">
            <v>893200.13</v>
          </cell>
          <cell r="E25">
            <v>999040.83999999985</v>
          </cell>
          <cell r="F25">
            <v>1069460.1500000001</v>
          </cell>
          <cell r="G25">
            <v>812535.8899999999</v>
          </cell>
          <cell r="H25">
            <v>529784.57000000007</v>
          </cell>
          <cell r="I25">
            <v>4032019.2</v>
          </cell>
          <cell r="J25">
            <v>590286.78</v>
          </cell>
          <cell r="K25">
            <v>0</v>
          </cell>
          <cell r="L25">
            <v>0</v>
          </cell>
          <cell r="M25">
            <v>0</v>
          </cell>
          <cell r="N25">
            <v>0</v>
          </cell>
          <cell r="O25"/>
          <cell r="P25">
            <v>9306993.379999999</v>
          </cell>
        </row>
        <row r="26">
          <cell r="C26">
            <v>8570.52</v>
          </cell>
          <cell r="D26">
            <v>33411.17</v>
          </cell>
          <cell r="E26">
            <v>21868.370000000003</v>
          </cell>
          <cell r="F26">
            <v>42170.649999999994</v>
          </cell>
          <cell r="G26">
            <v>26175.239999999998</v>
          </cell>
          <cell r="H26">
            <v>6835.29</v>
          </cell>
          <cell r="I26">
            <v>105679.46</v>
          </cell>
          <cell r="J26">
            <v>14482.31</v>
          </cell>
          <cell r="K26">
            <v>0</v>
          </cell>
          <cell r="L26">
            <v>0</v>
          </cell>
          <cell r="M26">
            <v>0</v>
          </cell>
          <cell r="N26">
            <v>0</v>
          </cell>
          <cell r="O26"/>
          <cell r="P26">
            <v>259193.01</v>
          </cell>
        </row>
        <row r="27">
          <cell r="C27">
            <v>57968.43</v>
          </cell>
          <cell r="D27">
            <v>76265.739999999991</v>
          </cell>
          <cell r="E27">
            <v>147441.34999999998</v>
          </cell>
          <cell r="F27">
            <v>82256.91</v>
          </cell>
          <cell r="G27">
            <v>77108.2</v>
          </cell>
          <cell r="H27">
            <v>84240.060000000012</v>
          </cell>
          <cell r="I27">
            <v>437626.33</v>
          </cell>
          <cell r="J27">
            <v>62892.86</v>
          </cell>
          <cell r="K27">
            <v>0</v>
          </cell>
          <cell r="L27">
            <v>0</v>
          </cell>
          <cell r="M27">
            <v>0</v>
          </cell>
          <cell r="N27">
            <v>0</v>
          </cell>
          <cell r="O27"/>
          <cell r="P27">
            <v>1025799.8800000001</v>
          </cell>
        </row>
        <row r="28">
          <cell r="C28">
            <v>59104.19</v>
          </cell>
          <cell r="D28">
            <v>108995.5</v>
          </cell>
          <cell r="E28">
            <v>129735.88</v>
          </cell>
          <cell r="F28">
            <v>118945.90000000002</v>
          </cell>
          <cell r="G28">
            <v>106195.24</v>
          </cell>
          <cell r="H28">
            <v>77911.759999999995</v>
          </cell>
          <cell r="I28">
            <v>534707.23</v>
          </cell>
          <cell r="J28">
            <v>78854.39</v>
          </cell>
          <cell r="K28">
            <v>0</v>
          </cell>
          <cell r="L28">
            <v>0</v>
          </cell>
          <cell r="M28">
            <v>0</v>
          </cell>
          <cell r="N28">
            <v>0</v>
          </cell>
          <cell r="O28"/>
          <cell r="P28">
            <v>1214450.0899999999</v>
          </cell>
        </row>
        <row r="29">
          <cell r="C29">
            <v>88893.08</v>
          </cell>
          <cell r="D29">
            <v>182399.33</v>
          </cell>
          <cell r="E29">
            <v>206714.97999999998</v>
          </cell>
          <cell r="F29">
            <v>183738.47</v>
          </cell>
          <cell r="G29">
            <v>162066.79</v>
          </cell>
          <cell r="H29">
            <v>129791.68999999999</v>
          </cell>
          <cell r="I29">
            <v>830850.47</v>
          </cell>
          <cell r="J29">
            <v>121680.45</v>
          </cell>
          <cell r="K29">
            <v>0</v>
          </cell>
          <cell r="L29">
            <v>0</v>
          </cell>
          <cell r="M29">
            <v>0</v>
          </cell>
          <cell r="N29">
            <v>0</v>
          </cell>
          <cell r="O29"/>
          <cell r="P29">
            <v>1906135.26</v>
          </cell>
        </row>
        <row r="30">
          <cell r="C30">
            <v>7935200.04</v>
          </cell>
          <cell r="D30">
            <v>14738202.49</v>
          </cell>
          <cell r="E30">
            <v>15513420.15</v>
          </cell>
          <cell r="F30">
            <v>18250733.100000001</v>
          </cell>
          <cell r="G30">
            <v>14298003.719999999</v>
          </cell>
          <cell r="H30">
            <v>8641527.5199999996</v>
          </cell>
          <cell r="I30">
            <v>51915959.990000002</v>
          </cell>
          <cell r="J30">
            <v>6696735.3200000003</v>
          </cell>
          <cell r="K30">
            <v>0</v>
          </cell>
          <cell r="L30">
            <v>0</v>
          </cell>
          <cell r="M30">
            <v>0</v>
          </cell>
          <cell r="N30">
            <v>0</v>
          </cell>
          <cell r="O30"/>
          <cell r="P30">
            <v>137989782.33000001</v>
          </cell>
        </row>
        <row r="31">
          <cell r="C31">
            <v>1406089.6400000001</v>
          </cell>
          <cell r="D31">
            <v>2495499.8699999996</v>
          </cell>
          <cell r="E31">
            <v>2713309.4999999995</v>
          </cell>
          <cell r="F31">
            <v>2785579.1</v>
          </cell>
          <cell r="G31">
            <v>2224804.3200000003</v>
          </cell>
          <cell r="H31">
            <v>2111362.4700000002</v>
          </cell>
          <cell r="I31">
            <v>11034192.85</v>
          </cell>
          <cell r="J31">
            <v>1615444.33</v>
          </cell>
          <cell r="K31">
            <v>0</v>
          </cell>
          <cell r="L31">
            <v>0</v>
          </cell>
          <cell r="M31">
            <v>0</v>
          </cell>
          <cell r="N31">
            <v>0</v>
          </cell>
          <cell r="O31"/>
          <cell r="P31">
            <v>26386282.079999998</v>
          </cell>
        </row>
        <row r="32">
          <cell r="C32">
            <v>1071562.6499999999</v>
          </cell>
          <cell r="D32">
            <v>4006982.9400000004</v>
          </cell>
          <cell r="E32">
            <v>4280235.75</v>
          </cell>
          <cell r="F32">
            <v>3719429.33</v>
          </cell>
          <cell r="G32">
            <v>1360550.49</v>
          </cell>
          <cell r="H32">
            <v>1843080.19</v>
          </cell>
          <cell r="I32">
            <v>9157321.75</v>
          </cell>
          <cell r="J32">
            <v>1342669.18</v>
          </cell>
          <cell r="K32">
            <v>0</v>
          </cell>
          <cell r="L32">
            <v>0</v>
          </cell>
          <cell r="M32">
            <v>0</v>
          </cell>
          <cell r="N32">
            <v>0</v>
          </cell>
          <cell r="O32"/>
          <cell r="P32">
            <v>26781832.279999997</v>
          </cell>
        </row>
        <row r="33">
          <cell r="C33">
            <v>41658.269999999997</v>
          </cell>
          <cell r="D33">
            <v>288901.14999999997</v>
          </cell>
          <cell r="E33">
            <v>323647.38</v>
          </cell>
          <cell r="F33">
            <v>582807.59</v>
          </cell>
          <cell r="G33">
            <v>436517.45999999996</v>
          </cell>
          <cell r="H33">
            <v>383979.1</v>
          </cell>
          <cell r="I33">
            <v>1007339.34</v>
          </cell>
          <cell r="J33">
            <v>144023.09</v>
          </cell>
          <cell r="K33">
            <v>0</v>
          </cell>
          <cell r="L33">
            <v>0</v>
          </cell>
          <cell r="M33">
            <v>0</v>
          </cell>
          <cell r="N33">
            <v>0</v>
          </cell>
          <cell r="O33"/>
          <cell r="P33">
            <v>3208873.38</v>
          </cell>
        </row>
        <row r="34">
          <cell r="C34">
            <v>24480158.899999999</v>
          </cell>
          <cell r="D34">
            <v>98144037.469999999</v>
          </cell>
          <cell r="E34">
            <v>94684323.25</v>
          </cell>
          <cell r="F34">
            <v>125572842.92000002</v>
          </cell>
          <cell r="G34">
            <v>70854492.359999985</v>
          </cell>
          <cell r="H34">
            <v>72459625.620000005</v>
          </cell>
          <cell r="I34">
            <v>403082265.12</v>
          </cell>
          <cell r="J34">
            <v>557025018.67999995</v>
          </cell>
          <cell r="K34">
            <v>0</v>
          </cell>
          <cell r="L34">
            <v>0</v>
          </cell>
          <cell r="M34">
            <v>0</v>
          </cell>
          <cell r="N34">
            <v>0</v>
          </cell>
          <cell r="O34"/>
          <cell r="P34">
            <v>1446302764.3199999</v>
          </cell>
        </row>
        <row r="35">
          <cell r="C35">
            <v>123583.51</v>
          </cell>
          <cell r="D35">
            <v>222914.51</v>
          </cell>
          <cell r="E35">
            <v>616092.10000000021</v>
          </cell>
          <cell r="F35">
            <v>231232.47</v>
          </cell>
          <cell r="G35">
            <v>183837.43000000002</v>
          </cell>
          <cell r="H35">
            <v>3220201.32</v>
          </cell>
          <cell r="I35">
            <v>14456402.08</v>
          </cell>
          <cell r="J35">
            <v>4996871.04</v>
          </cell>
          <cell r="K35">
            <v>0</v>
          </cell>
          <cell r="L35">
            <v>0</v>
          </cell>
          <cell r="M35">
            <v>0</v>
          </cell>
          <cell r="N35">
            <v>0</v>
          </cell>
          <cell r="O35"/>
          <cell r="P35">
            <v>24051134.460000001</v>
          </cell>
        </row>
        <row r="36">
          <cell r="C36">
            <v>0</v>
          </cell>
          <cell r="D36">
            <v>88.02</v>
          </cell>
          <cell r="E36">
            <v>48.67</v>
          </cell>
          <cell r="F36">
            <v>0</v>
          </cell>
          <cell r="G36">
            <v>2291.5700000000002</v>
          </cell>
          <cell r="H36">
            <v>0</v>
          </cell>
          <cell r="I36">
            <v>3954393.9899999998</v>
          </cell>
          <cell r="J36">
            <v>-167.08</v>
          </cell>
          <cell r="K36">
            <v>0</v>
          </cell>
          <cell r="L36">
            <v>0</v>
          </cell>
          <cell r="M36">
            <v>0</v>
          </cell>
          <cell r="N36">
            <v>0</v>
          </cell>
          <cell r="O36"/>
          <cell r="P36">
            <v>3956655.1699999995</v>
          </cell>
        </row>
        <row r="37">
          <cell r="C37">
            <v>0</v>
          </cell>
          <cell r="D37">
            <v>7264122.5099999998</v>
          </cell>
          <cell r="E37">
            <v>2448392.8499999996</v>
          </cell>
          <cell r="F37">
            <v>10419147.82</v>
          </cell>
          <cell r="G37">
            <v>4846899.3</v>
          </cell>
          <cell r="H37">
            <v>6192992.0200000005</v>
          </cell>
          <cell r="I37">
            <v>13381944.75</v>
          </cell>
          <cell r="J37">
            <v>5893417</v>
          </cell>
          <cell r="K37">
            <v>0</v>
          </cell>
          <cell r="L37">
            <v>0</v>
          </cell>
          <cell r="M37">
            <v>0</v>
          </cell>
          <cell r="N37">
            <v>0</v>
          </cell>
          <cell r="O37"/>
          <cell r="P37">
            <v>50446916.250000007</v>
          </cell>
        </row>
        <row r="38">
          <cell r="C38">
            <v>0</v>
          </cell>
          <cell r="D38">
            <v>0</v>
          </cell>
          <cell r="E38">
            <v>0</v>
          </cell>
          <cell r="F38">
            <v>2733.11</v>
          </cell>
          <cell r="G38">
            <v>-19225</v>
          </cell>
          <cell r="H38">
            <v>0</v>
          </cell>
          <cell r="I38">
            <v>51291.81</v>
          </cell>
          <cell r="J38">
            <v>44464.799999999996</v>
          </cell>
          <cell r="K38">
            <v>0</v>
          </cell>
          <cell r="L38">
            <v>0</v>
          </cell>
          <cell r="M38">
            <v>0</v>
          </cell>
          <cell r="N38">
            <v>0</v>
          </cell>
          <cell r="O38"/>
          <cell r="P38">
            <v>79264.72</v>
          </cell>
        </row>
        <row r="39">
          <cell r="C39">
            <v>5184.4399999999996</v>
          </cell>
          <cell r="D39">
            <v>1177688.95</v>
          </cell>
          <cell r="E39">
            <v>54797.07</v>
          </cell>
          <cell r="F39">
            <v>27979.46</v>
          </cell>
          <cell r="G39">
            <v>24521.059999999998</v>
          </cell>
          <cell r="H39">
            <v>317453.8</v>
          </cell>
          <cell r="I39">
            <v>918960.25000000012</v>
          </cell>
          <cell r="J39">
            <v>103967.38</v>
          </cell>
          <cell r="K39">
            <v>0</v>
          </cell>
          <cell r="L39">
            <v>0</v>
          </cell>
          <cell r="M39">
            <v>0</v>
          </cell>
          <cell r="N39">
            <v>0</v>
          </cell>
          <cell r="O39"/>
          <cell r="P39">
            <v>2630552.4099999997</v>
          </cell>
        </row>
        <row r="40">
          <cell r="C40">
            <v>0</v>
          </cell>
          <cell r="D40">
            <v>2357989.9099999997</v>
          </cell>
          <cell r="E40">
            <v>1802758.33</v>
          </cell>
          <cell r="F40">
            <v>3803863.14</v>
          </cell>
          <cell r="G40">
            <v>1729685.14</v>
          </cell>
          <cell r="H40">
            <v>1466245.54</v>
          </cell>
          <cell r="I40">
            <v>13902721.289999999</v>
          </cell>
          <cell r="J40">
            <v>6269529.6100000003</v>
          </cell>
          <cell r="K40">
            <v>0</v>
          </cell>
          <cell r="L40">
            <v>0</v>
          </cell>
          <cell r="M40">
            <v>0</v>
          </cell>
          <cell r="N40">
            <v>0</v>
          </cell>
          <cell r="O40"/>
          <cell r="P40">
            <v>31332792.959999997</v>
          </cell>
        </row>
        <row r="41">
          <cell r="C41">
            <v>30711209.199999999</v>
          </cell>
          <cell r="D41">
            <v>250468.03</v>
          </cell>
          <cell r="E41">
            <v>513344.10000000009</v>
          </cell>
          <cell r="F41">
            <v>302973.27</v>
          </cell>
          <cell r="G41">
            <v>201565.14</v>
          </cell>
          <cell r="H41">
            <v>159605.54</v>
          </cell>
          <cell r="I41">
            <v>774804.24</v>
          </cell>
          <cell r="J41">
            <v>1131648.3600000001</v>
          </cell>
          <cell r="K41">
            <v>0</v>
          </cell>
          <cell r="L41">
            <v>0</v>
          </cell>
          <cell r="M41">
            <v>0</v>
          </cell>
          <cell r="N41">
            <v>0</v>
          </cell>
          <cell r="O41"/>
          <cell r="P41">
            <v>34045617.880000003</v>
          </cell>
        </row>
        <row r="42">
          <cell r="C42">
            <v>18566832.57</v>
          </cell>
          <cell r="D42">
            <v>1816292.09</v>
          </cell>
          <cell r="E42">
            <v>3075042.6799999997</v>
          </cell>
          <cell r="F42">
            <v>710023.06</v>
          </cell>
          <cell r="G42">
            <v>1110684.53</v>
          </cell>
          <cell r="H42">
            <v>2042221.35</v>
          </cell>
          <cell r="I42">
            <v>4228251.03</v>
          </cell>
          <cell r="J42">
            <v>2046212.79</v>
          </cell>
          <cell r="K42">
            <v>0</v>
          </cell>
          <cell r="L42">
            <v>0</v>
          </cell>
          <cell r="M42">
            <v>0</v>
          </cell>
          <cell r="N42">
            <v>0</v>
          </cell>
          <cell r="O42"/>
          <cell r="P42">
            <v>33595560.100000001</v>
          </cell>
        </row>
        <row r="43">
          <cell r="C43">
            <v>3046.17</v>
          </cell>
          <cell r="D43">
            <v>422763.92</v>
          </cell>
          <cell r="E43">
            <v>343330.05</v>
          </cell>
          <cell r="F43">
            <v>205304.12</v>
          </cell>
          <cell r="G43">
            <v>206960.32</v>
          </cell>
          <cell r="H43">
            <v>26802.28</v>
          </cell>
          <cell r="I43">
            <v>917982.74</v>
          </cell>
          <cell r="J43">
            <v>811845.46</v>
          </cell>
          <cell r="K43">
            <v>0</v>
          </cell>
          <cell r="L43">
            <v>0</v>
          </cell>
          <cell r="M43">
            <v>0</v>
          </cell>
          <cell r="N43">
            <v>0</v>
          </cell>
          <cell r="O43"/>
          <cell r="P43">
            <v>2938035.06</v>
          </cell>
        </row>
        <row r="44">
          <cell r="C44">
            <v>3542095.02</v>
          </cell>
          <cell r="D44">
            <v>18771690.899999999</v>
          </cell>
          <cell r="E44">
            <v>13378488.289999999</v>
          </cell>
          <cell r="F44">
            <v>8794176.5999999996</v>
          </cell>
          <cell r="G44">
            <v>6138462.8600000003</v>
          </cell>
          <cell r="H44">
            <v>13295503.6</v>
          </cell>
          <cell r="I44">
            <v>19872851.709999997</v>
          </cell>
          <cell r="J44">
            <v>8685388.3499999996</v>
          </cell>
          <cell r="K44">
            <v>0</v>
          </cell>
          <cell r="L44">
            <v>0</v>
          </cell>
          <cell r="M44">
            <v>0</v>
          </cell>
          <cell r="N44">
            <v>0</v>
          </cell>
          <cell r="O44"/>
          <cell r="P44">
            <v>92478657.329999983</v>
          </cell>
        </row>
        <row r="45">
          <cell r="C45">
            <v>0</v>
          </cell>
          <cell r="D45">
            <v>-10.230000000003201</v>
          </cell>
          <cell r="E45">
            <v>263.83</v>
          </cell>
          <cell r="F45">
            <v>685.55</v>
          </cell>
          <cell r="G45">
            <v>-514.05999999999995</v>
          </cell>
          <cell r="H45">
            <v>0.21</v>
          </cell>
          <cell r="I45">
            <v>10827812.469999999</v>
          </cell>
          <cell r="J45">
            <v>8877144.9799999986</v>
          </cell>
          <cell r="K45">
            <v>0</v>
          </cell>
          <cell r="L45">
            <v>0</v>
          </cell>
          <cell r="M45">
            <v>0</v>
          </cell>
          <cell r="N45">
            <v>0</v>
          </cell>
          <cell r="O45"/>
          <cell r="P45">
            <v>19705382.75</v>
          </cell>
        </row>
        <row r="46">
          <cell r="C46">
            <v>0</v>
          </cell>
          <cell r="D46">
            <v>0</v>
          </cell>
          <cell r="E46">
            <v>0</v>
          </cell>
          <cell r="F46">
            <v>0</v>
          </cell>
          <cell r="G46">
            <v>0</v>
          </cell>
          <cell r="H46">
            <v>0</v>
          </cell>
          <cell r="I46">
            <v>239101.11000000002</v>
          </cell>
          <cell r="J46">
            <v>32610.48</v>
          </cell>
          <cell r="K46">
            <v>0</v>
          </cell>
          <cell r="L46">
            <v>0</v>
          </cell>
          <cell r="M46">
            <v>0</v>
          </cell>
          <cell r="N46">
            <v>0</v>
          </cell>
          <cell r="O46"/>
          <cell r="P46">
            <v>271711.59000000003</v>
          </cell>
        </row>
        <row r="47">
          <cell r="C47">
            <v>0</v>
          </cell>
          <cell r="D47">
            <v>16.559999999997672</v>
          </cell>
          <cell r="E47">
            <v>188.14999999999998</v>
          </cell>
          <cell r="F47">
            <v>-545.69000000000051</v>
          </cell>
          <cell r="G47">
            <v>10057.509999999998</v>
          </cell>
          <cell r="H47">
            <v>5.49</v>
          </cell>
          <cell r="I47">
            <v>10113592.420000002</v>
          </cell>
          <cell r="J47">
            <v>8041912.5399999991</v>
          </cell>
          <cell r="K47">
            <v>0</v>
          </cell>
          <cell r="L47">
            <v>0</v>
          </cell>
          <cell r="M47">
            <v>0</v>
          </cell>
          <cell r="N47">
            <v>0</v>
          </cell>
          <cell r="O47"/>
          <cell r="P47">
            <v>18165226.98</v>
          </cell>
        </row>
        <row r="48">
          <cell r="C48">
            <v>488894877.14999998</v>
          </cell>
          <cell r="D48">
            <v>109944176.39</v>
          </cell>
          <cell r="E48">
            <v>88216703.640000001</v>
          </cell>
          <cell r="F48">
            <v>145005014.32999998</v>
          </cell>
          <cell r="G48">
            <v>70054628.310000002</v>
          </cell>
          <cell r="H48">
            <v>78222029.549999997</v>
          </cell>
          <cell r="I48">
            <v>278227365.48000002</v>
          </cell>
          <cell r="J48">
            <v>123852240.12</v>
          </cell>
          <cell r="K48">
            <v>0</v>
          </cell>
          <cell r="L48">
            <v>0</v>
          </cell>
          <cell r="M48">
            <v>0</v>
          </cell>
          <cell r="N48">
            <v>0</v>
          </cell>
          <cell r="O48"/>
          <cell r="P48">
            <v>1382417034.9699998</v>
          </cell>
        </row>
        <row r="49">
          <cell r="C49">
            <v>35095193.629999995</v>
          </cell>
          <cell r="D49">
            <v>171600230.73000002</v>
          </cell>
          <cell r="E49">
            <v>138158389.19</v>
          </cell>
          <cell r="F49">
            <v>211768958.68000001</v>
          </cell>
          <cell r="G49">
            <v>118416880.13</v>
          </cell>
          <cell r="H49">
            <v>121143893.27999999</v>
          </cell>
          <cell r="I49">
            <v>517292499.5</v>
          </cell>
          <cell r="J49">
            <v>312373542.35000002</v>
          </cell>
          <cell r="K49">
            <v>0</v>
          </cell>
          <cell r="L49">
            <v>0</v>
          </cell>
          <cell r="M49">
            <v>0</v>
          </cell>
          <cell r="N49">
            <v>0</v>
          </cell>
          <cell r="O49"/>
          <cell r="P49">
            <v>1625849587.4899998</v>
          </cell>
        </row>
        <row r="50">
          <cell r="C50">
            <v>-492045410.10000002</v>
          </cell>
          <cell r="D50">
            <v>-147238438.24000001</v>
          </cell>
          <cell r="E50">
            <v>-117558059.49000001</v>
          </cell>
          <cell r="F50">
            <v>-195993326.72999999</v>
          </cell>
          <cell r="G50">
            <v>-93700166.969999999</v>
          </cell>
          <cell r="H50">
            <v>-101432884.82999998</v>
          </cell>
          <cell r="I50">
            <v>-363108279.68000001</v>
          </cell>
          <cell r="J50">
            <v>-168332476.15000001</v>
          </cell>
          <cell r="K50">
            <v>0</v>
          </cell>
          <cell r="L50">
            <v>0</v>
          </cell>
          <cell r="M50">
            <v>0</v>
          </cell>
          <cell r="N50">
            <v>0</v>
          </cell>
          <cell r="O50"/>
          <cell r="P50">
            <v>-1679409042.1900001</v>
          </cell>
        </row>
        <row r="51">
          <cell r="C51">
            <v>-368554678.91999996</v>
          </cell>
          <cell r="D51">
            <v>-511363287.65000004</v>
          </cell>
          <cell r="E51">
            <v>-483420548.69</v>
          </cell>
          <cell r="F51">
            <v>-624319263.20000005</v>
          </cell>
          <cell r="G51">
            <v>-319005525.24000001</v>
          </cell>
          <cell r="H51">
            <v>-371802985.06999999</v>
          </cell>
          <cell r="I51">
            <v>-2465194876.1700001</v>
          </cell>
          <cell r="J51">
            <v>-1890156473.6400001</v>
          </cell>
          <cell r="K51">
            <v>0</v>
          </cell>
          <cell r="L51">
            <v>0</v>
          </cell>
          <cell r="M51">
            <v>0</v>
          </cell>
          <cell r="N51">
            <v>0</v>
          </cell>
          <cell r="O51"/>
          <cell r="P51">
            <v>-7033817638.5799999</v>
          </cell>
        </row>
        <row r="52">
          <cell r="C52">
            <v>1633241.4</v>
          </cell>
          <cell r="D52">
            <v>1563834.06</v>
          </cell>
          <cell r="E52">
            <v>765095.96</v>
          </cell>
          <cell r="F52">
            <v>2905270.4</v>
          </cell>
          <cell r="G52">
            <v>1156074.25</v>
          </cell>
          <cell r="H52">
            <v>1269910.8899999999</v>
          </cell>
          <cell r="I52">
            <v>7349672.25</v>
          </cell>
          <cell r="J52">
            <v>14112542.33</v>
          </cell>
          <cell r="K52">
            <v>0</v>
          </cell>
          <cell r="L52">
            <v>0</v>
          </cell>
          <cell r="M52">
            <v>0</v>
          </cell>
          <cell r="N52">
            <v>0</v>
          </cell>
          <cell r="O52"/>
          <cell r="P52">
            <v>30755641.539999999</v>
          </cell>
        </row>
        <row r="53">
          <cell r="C53">
            <v>0</v>
          </cell>
          <cell r="D53">
            <v>5233.29</v>
          </cell>
          <cell r="E53">
            <v>0</v>
          </cell>
          <cell r="F53">
            <v>-180</v>
          </cell>
          <cell r="G53">
            <v>0</v>
          </cell>
          <cell r="H53">
            <v>0</v>
          </cell>
          <cell r="I53">
            <v>-1419752.76</v>
          </cell>
          <cell r="J53">
            <v>0</v>
          </cell>
          <cell r="K53">
            <v>0</v>
          </cell>
          <cell r="L53">
            <v>0</v>
          </cell>
          <cell r="M53">
            <v>0</v>
          </cell>
          <cell r="N53">
            <v>0</v>
          </cell>
          <cell r="O53"/>
          <cell r="P53">
            <v>-1414699.47</v>
          </cell>
        </row>
        <row r="54">
          <cell r="C54">
            <v>2795654.11</v>
          </cell>
          <cell r="D54">
            <v>6284660.9300000006</v>
          </cell>
          <cell r="E54">
            <v>2301328.92</v>
          </cell>
          <cell r="F54">
            <v>1372247.78</v>
          </cell>
          <cell r="G54">
            <v>3026883.92</v>
          </cell>
          <cell r="H54">
            <v>1688812.19</v>
          </cell>
          <cell r="I54">
            <v>6185317.8899999997</v>
          </cell>
          <cell r="J54">
            <v>17235105.289999999</v>
          </cell>
          <cell r="K54">
            <v>0</v>
          </cell>
          <cell r="L54">
            <v>0</v>
          </cell>
          <cell r="M54">
            <v>0</v>
          </cell>
          <cell r="N54">
            <v>0</v>
          </cell>
          <cell r="O54"/>
          <cell r="P54">
            <v>40890011.030000001</v>
          </cell>
        </row>
        <row r="55">
          <cell r="C55">
            <v>4002.27</v>
          </cell>
          <cell r="D55">
            <v>554337.84</v>
          </cell>
          <cell r="E55">
            <v>347332.92</v>
          </cell>
          <cell r="F55">
            <v>4042358.51</v>
          </cell>
          <cell r="G55">
            <v>219636.8</v>
          </cell>
          <cell r="H55">
            <v>1229683.3500000001</v>
          </cell>
          <cell r="I55">
            <v>9100319</v>
          </cell>
          <cell r="J55">
            <v>25752125.550000001</v>
          </cell>
          <cell r="K55">
            <v>0</v>
          </cell>
          <cell r="L55">
            <v>0</v>
          </cell>
          <cell r="M55">
            <v>0</v>
          </cell>
          <cell r="N55">
            <v>0</v>
          </cell>
          <cell r="O55"/>
          <cell r="P55">
            <v>41249796.240000002</v>
          </cell>
        </row>
        <row r="56">
          <cell r="C56">
            <v>26028823.010000002</v>
          </cell>
          <cell r="D56">
            <v>959919.94</v>
          </cell>
          <cell r="E56">
            <v>234518.00999999998</v>
          </cell>
          <cell r="F56">
            <v>596001.79</v>
          </cell>
          <cell r="G56">
            <v>1010879.1</v>
          </cell>
          <cell r="H56">
            <v>452966.04000000004</v>
          </cell>
          <cell r="I56">
            <v>8004039.3899999997</v>
          </cell>
          <cell r="J56">
            <v>1702051.2300000002</v>
          </cell>
          <cell r="K56">
            <v>0</v>
          </cell>
          <cell r="L56">
            <v>0</v>
          </cell>
          <cell r="M56">
            <v>0</v>
          </cell>
          <cell r="N56">
            <v>0</v>
          </cell>
          <cell r="O56"/>
          <cell r="P56">
            <v>38989198.509999998</v>
          </cell>
        </row>
        <row r="57">
          <cell r="C57">
            <v>0</v>
          </cell>
          <cell r="D57">
            <v>0</v>
          </cell>
          <cell r="E57">
            <v>0</v>
          </cell>
          <cell r="F57">
            <v>0</v>
          </cell>
          <cell r="G57">
            <v>0</v>
          </cell>
          <cell r="H57">
            <v>0</v>
          </cell>
          <cell r="I57">
            <v>2178.4299999999998</v>
          </cell>
          <cell r="J57">
            <v>8552.0500000000011</v>
          </cell>
          <cell r="K57">
            <v>0</v>
          </cell>
          <cell r="L57">
            <v>0</v>
          </cell>
          <cell r="M57">
            <v>0</v>
          </cell>
          <cell r="N57">
            <v>0</v>
          </cell>
          <cell r="O57"/>
          <cell r="P57">
            <v>10730.480000000001</v>
          </cell>
        </row>
        <row r="58">
          <cell r="C58">
            <v>0</v>
          </cell>
          <cell r="D58">
            <v>3233262.22</v>
          </cell>
          <cell r="E58">
            <v>3048234.5500000003</v>
          </cell>
          <cell r="F58">
            <v>4898974.21</v>
          </cell>
          <cell r="G58">
            <v>3420913.36</v>
          </cell>
          <cell r="H58">
            <v>3050234.86</v>
          </cell>
          <cell r="I58">
            <v>12567427.800000001</v>
          </cell>
          <cell r="J58">
            <v>12397064.949999999</v>
          </cell>
          <cell r="K58">
            <v>0</v>
          </cell>
          <cell r="L58">
            <v>0</v>
          </cell>
          <cell r="M58">
            <v>0</v>
          </cell>
          <cell r="N58">
            <v>0</v>
          </cell>
          <cell r="O58"/>
          <cell r="P58">
            <v>42616111.950000003</v>
          </cell>
        </row>
        <row r="59">
          <cell r="C59">
            <v>0</v>
          </cell>
          <cell r="D59">
            <v>0</v>
          </cell>
          <cell r="E59">
            <v>0</v>
          </cell>
          <cell r="F59">
            <v>0</v>
          </cell>
          <cell r="G59">
            <v>0</v>
          </cell>
          <cell r="H59">
            <v>0</v>
          </cell>
          <cell r="I59">
            <v>179893.52000000002</v>
          </cell>
          <cell r="J59">
            <v>0</v>
          </cell>
          <cell r="K59">
            <v>0</v>
          </cell>
          <cell r="L59">
            <v>0</v>
          </cell>
          <cell r="M59">
            <v>0</v>
          </cell>
          <cell r="N59">
            <v>0</v>
          </cell>
          <cell r="O59"/>
          <cell r="P59">
            <v>179893.52000000002</v>
          </cell>
        </row>
        <row r="60">
          <cell r="C60">
            <v>0</v>
          </cell>
          <cell r="D60">
            <v>0</v>
          </cell>
          <cell r="E60">
            <v>0</v>
          </cell>
          <cell r="F60">
            <v>0</v>
          </cell>
          <cell r="G60">
            <v>0</v>
          </cell>
          <cell r="H60">
            <v>0</v>
          </cell>
          <cell r="I60">
            <v>546.91</v>
          </cell>
          <cell r="J60">
            <v>1664.2</v>
          </cell>
          <cell r="K60">
            <v>0</v>
          </cell>
          <cell r="L60">
            <v>0</v>
          </cell>
          <cell r="M60">
            <v>0</v>
          </cell>
          <cell r="N60">
            <v>0</v>
          </cell>
          <cell r="O60"/>
          <cell r="P60">
            <v>2211.11</v>
          </cell>
        </row>
        <row r="61">
          <cell r="C61">
            <v>0</v>
          </cell>
          <cell r="D61">
            <v>0</v>
          </cell>
          <cell r="E61">
            <v>0</v>
          </cell>
          <cell r="F61">
            <v>0</v>
          </cell>
          <cell r="G61">
            <v>0</v>
          </cell>
          <cell r="H61">
            <v>0</v>
          </cell>
          <cell r="I61">
            <v>13131.8</v>
          </cell>
          <cell r="J61">
            <v>2731.52</v>
          </cell>
          <cell r="K61">
            <v>0</v>
          </cell>
          <cell r="L61">
            <v>0</v>
          </cell>
          <cell r="M61">
            <v>0</v>
          </cell>
          <cell r="N61">
            <v>0</v>
          </cell>
          <cell r="O61"/>
          <cell r="P61">
            <v>15863.32</v>
          </cell>
        </row>
        <row r="62">
          <cell r="C62">
            <v>852626.46</v>
          </cell>
          <cell r="D62">
            <v>217833.21</v>
          </cell>
          <cell r="E62">
            <v>177261.9</v>
          </cell>
          <cell r="F62">
            <v>98408.66</v>
          </cell>
          <cell r="G62">
            <v>109811.99</v>
          </cell>
          <cell r="H62">
            <v>182090.09</v>
          </cell>
          <cell r="I62">
            <v>407454.64</v>
          </cell>
          <cell r="J62">
            <v>323730.10000000003</v>
          </cell>
          <cell r="K62">
            <v>0</v>
          </cell>
          <cell r="L62">
            <v>0</v>
          </cell>
          <cell r="M62">
            <v>0</v>
          </cell>
          <cell r="N62">
            <v>0</v>
          </cell>
          <cell r="O62"/>
          <cell r="P62">
            <v>2369217.0499999998</v>
          </cell>
        </row>
        <row r="63">
          <cell r="C63">
            <v>0</v>
          </cell>
          <cell r="D63">
            <v>0</v>
          </cell>
          <cell r="E63">
            <v>0</v>
          </cell>
          <cell r="F63">
            <v>0</v>
          </cell>
          <cell r="G63">
            <v>0</v>
          </cell>
          <cell r="H63">
            <v>0</v>
          </cell>
          <cell r="I63">
            <v>1079.33</v>
          </cell>
          <cell r="J63">
            <v>1160.67</v>
          </cell>
          <cell r="K63">
            <v>0</v>
          </cell>
          <cell r="L63">
            <v>0</v>
          </cell>
          <cell r="M63">
            <v>0</v>
          </cell>
          <cell r="N63">
            <v>0</v>
          </cell>
          <cell r="O63"/>
          <cell r="P63">
            <v>2240</v>
          </cell>
        </row>
        <row r="64">
          <cell r="C64">
            <v>2215434.96</v>
          </cell>
          <cell r="D64">
            <v>15069.95</v>
          </cell>
          <cell r="E64">
            <v>4181.9799999999996</v>
          </cell>
          <cell r="F64">
            <v>2353.33</v>
          </cell>
          <cell r="G64">
            <v>81343.839999999997</v>
          </cell>
          <cell r="H64">
            <v>9270.36</v>
          </cell>
          <cell r="I64">
            <v>56808.270000000004</v>
          </cell>
          <cell r="J64">
            <v>178678.7</v>
          </cell>
          <cell r="K64">
            <v>0</v>
          </cell>
          <cell r="L64">
            <v>0</v>
          </cell>
          <cell r="M64">
            <v>0</v>
          </cell>
          <cell r="N64">
            <v>0</v>
          </cell>
          <cell r="O64"/>
          <cell r="P64">
            <v>2563141.39</v>
          </cell>
        </row>
        <row r="65">
          <cell r="C65">
            <v>1800195.87</v>
          </cell>
          <cell r="D65">
            <v>255112.94</v>
          </cell>
          <cell r="E65">
            <v>118684.88</v>
          </cell>
          <cell r="F65">
            <v>221841.17</v>
          </cell>
          <cell r="G65">
            <v>194803.62</v>
          </cell>
          <cell r="H65">
            <v>209976.48</v>
          </cell>
          <cell r="I65">
            <v>188563.89</v>
          </cell>
          <cell r="J65">
            <v>551716.29</v>
          </cell>
          <cell r="K65">
            <v>0</v>
          </cell>
          <cell r="L65">
            <v>0</v>
          </cell>
          <cell r="M65">
            <v>0</v>
          </cell>
          <cell r="N65">
            <v>0</v>
          </cell>
          <cell r="O65"/>
          <cell r="P65">
            <v>3540895.14</v>
          </cell>
        </row>
        <row r="66">
          <cell r="C66">
            <v>0</v>
          </cell>
          <cell r="D66">
            <v>0</v>
          </cell>
          <cell r="E66">
            <v>0</v>
          </cell>
          <cell r="F66">
            <v>0</v>
          </cell>
          <cell r="G66">
            <v>0</v>
          </cell>
          <cell r="H66">
            <v>0</v>
          </cell>
          <cell r="I66">
            <v>2350.31</v>
          </cell>
          <cell r="J66">
            <v>1277.19</v>
          </cell>
          <cell r="K66">
            <v>0</v>
          </cell>
          <cell r="L66">
            <v>0</v>
          </cell>
          <cell r="M66">
            <v>0</v>
          </cell>
          <cell r="N66">
            <v>0</v>
          </cell>
          <cell r="O66"/>
          <cell r="P66">
            <v>3627.5</v>
          </cell>
        </row>
        <row r="67">
          <cell r="C67">
            <v>344389.24</v>
          </cell>
          <cell r="D67">
            <v>47720.05</v>
          </cell>
          <cell r="E67">
            <v>106871.92</v>
          </cell>
          <cell r="F67">
            <v>91865.34</v>
          </cell>
          <cell r="G67">
            <v>96604.41</v>
          </cell>
          <cell r="H67">
            <v>34693.840000000004</v>
          </cell>
          <cell r="I67">
            <v>142740.29</v>
          </cell>
          <cell r="J67">
            <v>439644.08999999997</v>
          </cell>
          <cell r="K67">
            <v>0</v>
          </cell>
          <cell r="L67">
            <v>0</v>
          </cell>
          <cell r="M67">
            <v>0</v>
          </cell>
          <cell r="N67">
            <v>0</v>
          </cell>
          <cell r="O67"/>
          <cell r="P67">
            <v>1304529.1800000002</v>
          </cell>
        </row>
        <row r="68">
          <cell r="C68">
            <v>0</v>
          </cell>
          <cell r="D68">
            <v>0</v>
          </cell>
          <cell r="E68">
            <v>0</v>
          </cell>
          <cell r="F68">
            <v>0</v>
          </cell>
          <cell r="G68">
            <v>0</v>
          </cell>
          <cell r="H68">
            <v>0</v>
          </cell>
          <cell r="I68">
            <v>597.54999999999995</v>
          </cell>
          <cell r="J68">
            <v>9222.01</v>
          </cell>
          <cell r="K68">
            <v>0</v>
          </cell>
          <cell r="L68">
            <v>0</v>
          </cell>
          <cell r="M68">
            <v>0</v>
          </cell>
          <cell r="N68">
            <v>0</v>
          </cell>
          <cell r="O68"/>
          <cell r="P68">
            <v>9819.56</v>
          </cell>
        </row>
        <row r="69">
          <cell r="C69">
            <v>0</v>
          </cell>
          <cell r="D69">
            <v>0</v>
          </cell>
          <cell r="E69">
            <v>0</v>
          </cell>
          <cell r="F69">
            <v>0</v>
          </cell>
          <cell r="G69">
            <v>0</v>
          </cell>
          <cell r="H69">
            <v>0</v>
          </cell>
          <cell r="I69">
            <v>487.36</v>
          </cell>
          <cell r="J69">
            <v>110.18</v>
          </cell>
          <cell r="K69">
            <v>0</v>
          </cell>
          <cell r="L69">
            <v>0</v>
          </cell>
          <cell r="M69">
            <v>0</v>
          </cell>
          <cell r="N69">
            <v>0</v>
          </cell>
          <cell r="O69"/>
          <cell r="P69">
            <v>597.54</v>
          </cell>
        </row>
        <row r="70">
          <cell r="C70">
            <v>150099514.90000001</v>
          </cell>
          <cell r="D70">
            <v>145387865.86000001</v>
          </cell>
          <cell r="E70">
            <v>128376062.11000001</v>
          </cell>
          <cell r="F70">
            <v>194025441.94999999</v>
          </cell>
          <cell r="G70">
            <v>78795614.99000001</v>
          </cell>
          <cell r="H70">
            <v>113362334.96000001</v>
          </cell>
          <cell r="I70">
            <v>1195963246.0699999</v>
          </cell>
          <cell r="J70">
            <v>1054489672.8</v>
          </cell>
          <cell r="K70">
            <v>0</v>
          </cell>
          <cell r="L70">
            <v>0</v>
          </cell>
          <cell r="M70">
            <v>0</v>
          </cell>
          <cell r="N70">
            <v>0</v>
          </cell>
          <cell r="O70"/>
          <cell r="P70">
            <v>3060499753.6400003</v>
          </cell>
        </row>
        <row r="71">
          <cell r="C71">
            <v>0</v>
          </cell>
          <cell r="D71">
            <v>0</v>
          </cell>
          <cell r="E71">
            <v>0</v>
          </cell>
          <cell r="F71">
            <v>0</v>
          </cell>
          <cell r="G71">
            <v>0</v>
          </cell>
          <cell r="H71">
            <v>0</v>
          </cell>
          <cell r="I71">
            <v>61012.09</v>
          </cell>
          <cell r="J71">
            <v>241978.08</v>
          </cell>
          <cell r="K71">
            <v>0</v>
          </cell>
          <cell r="L71">
            <v>0</v>
          </cell>
          <cell r="M71">
            <v>0</v>
          </cell>
          <cell r="N71">
            <v>0</v>
          </cell>
          <cell r="O71"/>
          <cell r="P71">
            <v>302990.17</v>
          </cell>
        </row>
        <row r="72">
          <cell r="C72">
            <v>0</v>
          </cell>
          <cell r="D72">
            <v>493874.05</v>
          </cell>
          <cell r="E72">
            <v>456139.97</v>
          </cell>
          <cell r="F72">
            <v>474038.45</v>
          </cell>
          <cell r="G72">
            <v>393326.9</v>
          </cell>
          <cell r="H72">
            <v>282782.65999999997</v>
          </cell>
          <cell r="I72">
            <v>1881059.99</v>
          </cell>
          <cell r="J72">
            <v>1118239.52</v>
          </cell>
          <cell r="K72">
            <v>0</v>
          </cell>
          <cell r="L72">
            <v>0</v>
          </cell>
          <cell r="M72">
            <v>0</v>
          </cell>
          <cell r="N72">
            <v>0</v>
          </cell>
          <cell r="O72"/>
          <cell r="P72">
            <v>5099461.54</v>
          </cell>
        </row>
        <row r="73">
          <cell r="C73">
            <v>0</v>
          </cell>
          <cell r="D73">
            <v>0</v>
          </cell>
          <cell r="E73">
            <v>0</v>
          </cell>
          <cell r="F73">
            <v>0</v>
          </cell>
          <cell r="G73">
            <v>0</v>
          </cell>
          <cell r="H73">
            <v>0</v>
          </cell>
          <cell r="I73">
            <v>304129</v>
          </cell>
          <cell r="J73">
            <v>73244</v>
          </cell>
          <cell r="K73">
            <v>0</v>
          </cell>
          <cell r="L73">
            <v>0</v>
          </cell>
          <cell r="M73">
            <v>0</v>
          </cell>
          <cell r="N73">
            <v>0</v>
          </cell>
          <cell r="O73"/>
          <cell r="P73">
            <v>377373</v>
          </cell>
        </row>
        <row r="74">
          <cell r="C74">
            <v>0</v>
          </cell>
          <cell r="D74">
            <v>1852086.41</v>
          </cell>
          <cell r="E74">
            <v>1254906.08</v>
          </cell>
          <cell r="F74">
            <v>1391856.62</v>
          </cell>
          <cell r="G74">
            <v>1370474.04</v>
          </cell>
          <cell r="H74">
            <v>1200926.52</v>
          </cell>
          <cell r="I74">
            <v>5288233.18</v>
          </cell>
          <cell r="J74">
            <v>4520347.92</v>
          </cell>
          <cell r="K74">
            <v>0</v>
          </cell>
          <cell r="L74">
            <v>0</v>
          </cell>
          <cell r="M74">
            <v>0</v>
          </cell>
          <cell r="N74">
            <v>0</v>
          </cell>
          <cell r="O74"/>
          <cell r="P74">
            <v>16878830.77</v>
          </cell>
        </row>
        <row r="75">
          <cell r="C75">
            <v>0</v>
          </cell>
          <cell r="D75">
            <v>0</v>
          </cell>
          <cell r="E75">
            <v>0</v>
          </cell>
          <cell r="F75">
            <v>0</v>
          </cell>
          <cell r="G75">
            <v>0</v>
          </cell>
          <cell r="H75">
            <v>0</v>
          </cell>
          <cell r="I75">
            <v>70785.319999999992</v>
          </cell>
          <cell r="J75">
            <v>22764.799999999999</v>
          </cell>
          <cell r="K75">
            <v>0</v>
          </cell>
          <cell r="L75">
            <v>0</v>
          </cell>
          <cell r="M75">
            <v>0</v>
          </cell>
          <cell r="N75">
            <v>0</v>
          </cell>
          <cell r="O75"/>
          <cell r="P75">
            <v>93550.12</v>
          </cell>
        </row>
        <row r="76">
          <cell r="C76">
            <v>0</v>
          </cell>
          <cell r="D76">
            <v>0</v>
          </cell>
          <cell r="E76">
            <v>0</v>
          </cell>
          <cell r="F76">
            <v>0</v>
          </cell>
          <cell r="G76">
            <v>0</v>
          </cell>
          <cell r="H76">
            <v>0</v>
          </cell>
          <cell r="I76">
            <v>8.02</v>
          </cell>
          <cell r="J76">
            <v>-997.37</v>
          </cell>
          <cell r="K76">
            <v>0</v>
          </cell>
          <cell r="L76">
            <v>0</v>
          </cell>
          <cell r="M76">
            <v>0</v>
          </cell>
          <cell r="N76">
            <v>0</v>
          </cell>
          <cell r="O76"/>
          <cell r="P76">
            <v>-989.35</v>
          </cell>
        </row>
        <row r="77">
          <cell r="C77">
            <v>44380461</v>
          </cell>
          <cell r="D77">
            <v>36319937.82</v>
          </cell>
          <cell r="E77">
            <v>39739103.340000004</v>
          </cell>
          <cell r="F77">
            <v>61256388.420000002</v>
          </cell>
          <cell r="G77">
            <v>29806881.240000002</v>
          </cell>
          <cell r="H77">
            <v>19814315.690000001</v>
          </cell>
          <cell r="I77">
            <v>104319285.70000002</v>
          </cell>
          <cell r="J77">
            <v>28705292.059999999</v>
          </cell>
          <cell r="K77">
            <v>0</v>
          </cell>
          <cell r="L77">
            <v>0</v>
          </cell>
          <cell r="M77">
            <v>0</v>
          </cell>
          <cell r="N77">
            <v>0</v>
          </cell>
          <cell r="O77"/>
          <cell r="P77">
            <v>364341665.26999998</v>
          </cell>
        </row>
        <row r="78">
          <cell r="C78">
            <v>1895989.1400000001</v>
          </cell>
          <cell r="D78">
            <v>-1537069</v>
          </cell>
          <cell r="E78">
            <v>-1157418.7599999998</v>
          </cell>
          <cell r="F78">
            <v>-792596.34000000008</v>
          </cell>
          <cell r="G78">
            <v>-708459.97</v>
          </cell>
          <cell r="H78">
            <v>528893.55000000005</v>
          </cell>
          <cell r="I78">
            <v>996778.29</v>
          </cell>
          <cell r="J78">
            <v>462944.47</v>
          </cell>
          <cell r="K78">
            <v>0</v>
          </cell>
          <cell r="L78">
            <v>0</v>
          </cell>
          <cell r="M78">
            <v>0</v>
          </cell>
          <cell r="N78">
            <v>0</v>
          </cell>
          <cell r="O78"/>
          <cell r="P78">
            <v>-310938.61999999941</v>
          </cell>
        </row>
        <row r="79">
          <cell r="C79">
            <v>497937.2</v>
          </cell>
          <cell r="D79">
            <v>1058970.17</v>
          </cell>
          <cell r="E79">
            <v>-503123.75</v>
          </cell>
          <cell r="F79">
            <v>620719.97</v>
          </cell>
          <cell r="G79">
            <v>219620.33000000002</v>
          </cell>
          <cell r="H79">
            <v>1027307.55</v>
          </cell>
          <cell r="I79">
            <v>2272644.96</v>
          </cell>
          <cell r="J79">
            <v>-199074.72</v>
          </cell>
          <cell r="K79">
            <v>0</v>
          </cell>
          <cell r="L79">
            <v>0</v>
          </cell>
          <cell r="M79">
            <v>0</v>
          </cell>
          <cell r="N79">
            <v>0</v>
          </cell>
          <cell r="O79"/>
          <cell r="P79">
            <v>4995001.71</v>
          </cell>
        </row>
        <row r="80">
          <cell r="C80">
            <v>0</v>
          </cell>
          <cell r="D80">
            <v>62495.070000000014</v>
          </cell>
          <cell r="E80">
            <v>143300.78999999998</v>
          </cell>
          <cell r="F80">
            <v>175439.33</v>
          </cell>
          <cell r="G80">
            <v>111022.95000000001</v>
          </cell>
          <cell r="H80">
            <v>58815.1</v>
          </cell>
          <cell r="I80">
            <v>505032.7900000001</v>
          </cell>
          <cell r="J80">
            <v>92486.049999999988</v>
          </cell>
          <cell r="K80">
            <v>0</v>
          </cell>
          <cell r="L80">
            <v>0</v>
          </cell>
          <cell r="M80">
            <v>0</v>
          </cell>
          <cell r="N80">
            <v>0</v>
          </cell>
          <cell r="O80"/>
          <cell r="P80">
            <v>1148592.0800000003</v>
          </cell>
        </row>
        <row r="81">
          <cell r="C81">
            <v>0</v>
          </cell>
          <cell r="D81">
            <v>155609.75000000003</v>
          </cell>
          <cell r="E81">
            <v>29751.05</v>
          </cell>
          <cell r="F81">
            <v>36092.03</v>
          </cell>
          <cell r="G81">
            <v>28483.97</v>
          </cell>
          <cell r="H81">
            <v>104444.60999999999</v>
          </cell>
          <cell r="I81">
            <v>109882.88</v>
          </cell>
          <cell r="J81">
            <v>44562.22</v>
          </cell>
          <cell r="K81">
            <v>0</v>
          </cell>
          <cell r="L81">
            <v>0</v>
          </cell>
          <cell r="M81">
            <v>0</v>
          </cell>
          <cell r="N81">
            <v>0</v>
          </cell>
          <cell r="O81"/>
          <cell r="P81">
            <v>508826.51000000007</v>
          </cell>
        </row>
        <row r="82">
          <cell r="C82">
            <v>0</v>
          </cell>
          <cell r="D82">
            <v>18993.599999999999</v>
          </cell>
          <cell r="E82">
            <v>67724.139999999985</v>
          </cell>
          <cell r="F82">
            <v>139298.57</v>
          </cell>
          <cell r="G82">
            <v>67053.279999999999</v>
          </cell>
          <cell r="H82">
            <v>886.98</v>
          </cell>
          <cell r="I82">
            <v>101485.63999999998</v>
          </cell>
          <cell r="J82">
            <v>152805.96000000002</v>
          </cell>
          <cell r="K82">
            <v>0</v>
          </cell>
          <cell r="L82">
            <v>0</v>
          </cell>
          <cell r="M82">
            <v>0</v>
          </cell>
          <cell r="N82">
            <v>0</v>
          </cell>
          <cell r="O82"/>
          <cell r="P82">
            <v>548248.16999999993</v>
          </cell>
        </row>
        <row r="83">
          <cell r="C83">
            <v>0</v>
          </cell>
          <cell r="D83">
            <v>10306.710000000001</v>
          </cell>
          <cell r="E83">
            <v>10267.82</v>
          </cell>
          <cell r="F83">
            <v>7580.1600000000008</v>
          </cell>
          <cell r="G83">
            <v>9299.93</v>
          </cell>
          <cell r="H83">
            <v>9196.33</v>
          </cell>
          <cell r="I83">
            <v>30653.639999999989</v>
          </cell>
          <cell r="J83">
            <v>25790.399999999998</v>
          </cell>
          <cell r="K83">
            <v>0</v>
          </cell>
          <cell r="L83">
            <v>0</v>
          </cell>
          <cell r="M83">
            <v>0</v>
          </cell>
          <cell r="N83">
            <v>0</v>
          </cell>
          <cell r="O83"/>
          <cell r="P83">
            <v>103094.98999999999</v>
          </cell>
        </row>
        <row r="84">
          <cell r="C84">
            <v>0</v>
          </cell>
          <cell r="D84">
            <v>33223.179999999993</v>
          </cell>
          <cell r="E84">
            <v>72189.3</v>
          </cell>
          <cell r="F84">
            <v>88075.489999999991</v>
          </cell>
          <cell r="G84">
            <v>55073.919999999998</v>
          </cell>
          <cell r="H84">
            <v>15639.49</v>
          </cell>
          <cell r="I84">
            <v>138024.41999999998</v>
          </cell>
          <cell r="J84">
            <v>30248.2</v>
          </cell>
          <cell r="K84">
            <v>0</v>
          </cell>
          <cell r="L84">
            <v>0</v>
          </cell>
          <cell r="M84">
            <v>0</v>
          </cell>
          <cell r="N84">
            <v>0</v>
          </cell>
          <cell r="O84"/>
          <cell r="P84">
            <v>432473.99999999994</v>
          </cell>
        </row>
        <row r="85">
          <cell r="C85">
            <v>0</v>
          </cell>
          <cell r="D85">
            <v>30221.88</v>
          </cell>
          <cell r="E85">
            <v>25284.09</v>
          </cell>
          <cell r="F85">
            <v>42045.64</v>
          </cell>
          <cell r="G85">
            <v>23222.57</v>
          </cell>
          <cell r="H85">
            <v>21296.400000000001</v>
          </cell>
          <cell r="I85">
            <v>268664.57</v>
          </cell>
          <cell r="J85">
            <v>103031.87</v>
          </cell>
          <cell r="K85">
            <v>0</v>
          </cell>
          <cell r="L85">
            <v>0</v>
          </cell>
          <cell r="M85">
            <v>0</v>
          </cell>
          <cell r="N85">
            <v>0</v>
          </cell>
          <cell r="O85"/>
          <cell r="P85">
            <v>513767.02</v>
          </cell>
        </row>
        <row r="86">
          <cell r="C86">
            <v>0</v>
          </cell>
          <cell r="D86">
            <v>35847.329999999987</v>
          </cell>
          <cell r="E86">
            <v>52399.909999999996</v>
          </cell>
          <cell r="F86">
            <v>53367.44</v>
          </cell>
          <cell r="G86">
            <v>51665.399999999994</v>
          </cell>
          <cell r="H86">
            <v>55349.599999999991</v>
          </cell>
          <cell r="I86">
            <v>151138.41999999995</v>
          </cell>
          <cell r="J86">
            <v>202692.39</v>
          </cell>
          <cell r="K86">
            <v>0</v>
          </cell>
          <cell r="L86">
            <v>0</v>
          </cell>
          <cell r="M86">
            <v>0</v>
          </cell>
          <cell r="N86">
            <v>0</v>
          </cell>
          <cell r="O86"/>
          <cell r="P86">
            <v>602460.49</v>
          </cell>
        </row>
        <row r="87">
          <cell r="C87">
            <v>0</v>
          </cell>
          <cell r="D87">
            <v>1048.6899999999998</v>
          </cell>
          <cell r="E87">
            <v>1638.25</v>
          </cell>
          <cell r="F87">
            <v>4190.47</v>
          </cell>
          <cell r="G87">
            <v>5223.53</v>
          </cell>
          <cell r="H87">
            <v>4713.3600000000006</v>
          </cell>
          <cell r="I87">
            <v>16410.29</v>
          </cell>
          <cell r="J87">
            <v>15564.269999999993</v>
          </cell>
          <cell r="K87">
            <v>0</v>
          </cell>
          <cell r="L87">
            <v>0</v>
          </cell>
          <cell r="M87">
            <v>0</v>
          </cell>
          <cell r="N87">
            <v>0</v>
          </cell>
          <cell r="O87"/>
          <cell r="P87">
            <v>48788.859999999986</v>
          </cell>
        </row>
        <row r="88">
          <cell r="C88">
            <v>0</v>
          </cell>
          <cell r="D88">
            <v>60250.229999999996</v>
          </cell>
          <cell r="E88">
            <v>44051.780000000006</v>
          </cell>
          <cell r="F88">
            <v>51107.89</v>
          </cell>
          <cell r="G88">
            <v>26770.449999999997</v>
          </cell>
          <cell r="H88">
            <v>27801.52</v>
          </cell>
          <cell r="I88">
            <v>123200.36</v>
          </cell>
          <cell r="J88">
            <v>136450.55999999997</v>
          </cell>
          <cell r="K88">
            <v>0</v>
          </cell>
          <cell r="L88">
            <v>0</v>
          </cell>
          <cell r="M88">
            <v>0</v>
          </cell>
          <cell r="N88">
            <v>0</v>
          </cell>
          <cell r="O88"/>
          <cell r="P88">
            <v>469632.79000000004</v>
          </cell>
        </row>
        <row r="89">
          <cell r="C89">
            <v>260421.02</v>
          </cell>
          <cell r="D89">
            <v>-72832.959999999992</v>
          </cell>
          <cell r="E89">
            <v>1100455.4099999999</v>
          </cell>
          <cell r="F89">
            <v>345206.42</v>
          </cell>
          <cell r="G89">
            <v>229639.71</v>
          </cell>
          <cell r="H89">
            <v>-231265.48</v>
          </cell>
          <cell r="I89">
            <v>-1029228.17</v>
          </cell>
          <cell r="J89">
            <v>1962228.02</v>
          </cell>
          <cell r="K89">
            <v>0</v>
          </cell>
          <cell r="L89">
            <v>0</v>
          </cell>
          <cell r="M89">
            <v>0</v>
          </cell>
          <cell r="N89">
            <v>0</v>
          </cell>
          <cell r="O89"/>
          <cell r="P89">
            <v>2564623.9699999997</v>
          </cell>
        </row>
        <row r="90">
          <cell r="C90">
            <v>0</v>
          </cell>
          <cell r="D90">
            <v>0</v>
          </cell>
          <cell r="E90">
            <v>72138.929999999993</v>
          </cell>
          <cell r="F90">
            <v>0</v>
          </cell>
          <cell r="G90">
            <v>0</v>
          </cell>
          <cell r="H90">
            <v>0</v>
          </cell>
          <cell r="I90">
            <v>1041141.46</v>
          </cell>
          <cell r="J90">
            <v>0</v>
          </cell>
          <cell r="K90">
            <v>0</v>
          </cell>
          <cell r="L90">
            <v>0</v>
          </cell>
          <cell r="M90">
            <v>0</v>
          </cell>
          <cell r="N90">
            <v>0</v>
          </cell>
          <cell r="O90"/>
          <cell r="P90">
            <v>1113280.3899999999</v>
          </cell>
        </row>
        <row r="91">
          <cell r="C91">
            <v>0</v>
          </cell>
          <cell r="D91">
            <v>0</v>
          </cell>
          <cell r="E91">
            <v>33359.14</v>
          </cell>
          <cell r="F91">
            <v>0</v>
          </cell>
          <cell r="G91">
            <v>0</v>
          </cell>
          <cell r="H91">
            <v>0</v>
          </cell>
          <cell r="I91">
            <v>354670.67</v>
          </cell>
          <cell r="J91">
            <v>0</v>
          </cell>
          <cell r="K91">
            <v>0</v>
          </cell>
          <cell r="L91">
            <v>0</v>
          </cell>
          <cell r="M91">
            <v>0</v>
          </cell>
          <cell r="N91">
            <v>0</v>
          </cell>
          <cell r="O91"/>
          <cell r="P91">
            <v>388029.81</v>
          </cell>
        </row>
        <row r="92">
          <cell r="C92">
            <v>0</v>
          </cell>
          <cell r="D92">
            <v>0</v>
          </cell>
          <cell r="E92">
            <v>0</v>
          </cell>
          <cell r="F92">
            <v>0</v>
          </cell>
          <cell r="G92">
            <v>0</v>
          </cell>
          <cell r="H92">
            <v>0</v>
          </cell>
          <cell r="I92">
            <v>2767.78</v>
          </cell>
          <cell r="J92">
            <v>0</v>
          </cell>
          <cell r="K92">
            <v>0</v>
          </cell>
          <cell r="L92">
            <v>0</v>
          </cell>
          <cell r="M92">
            <v>0</v>
          </cell>
          <cell r="N92">
            <v>0</v>
          </cell>
          <cell r="O92"/>
          <cell r="P92">
            <v>2767.78</v>
          </cell>
        </row>
        <row r="93">
          <cell r="C93">
            <v>0</v>
          </cell>
          <cell r="D93">
            <v>0</v>
          </cell>
          <cell r="E93">
            <v>-252335.14</v>
          </cell>
          <cell r="F93">
            <v>0</v>
          </cell>
          <cell r="G93">
            <v>0</v>
          </cell>
          <cell r="H93">
            <v>0</v>
          </cell>
          <cell r="I93">
            <v>-2673609.5</v>
          </cell>
          <cell r="J93">
            <v>-1592171.59</v>
          </cell>
          <cell r="K93">
            <v>0</v>
          </cell>
          <cell r="L93">
            <v>0</v>
          </cell>
          <cell r="M93">
            <v>0</v>
          </cell>
          <cell r="N93">
            <v>0</v>
          </cell>
          <cell r="O93"/>
          <cell r="P93">
            <v>-4518116.2300000004</v>
          </cell>
        </row>
        <row r="94">
          <cell r="C94">
            <v>0</v>
          </cell>
          <cell r="D94">
            <v>0</v>
          </cell>
          <cell r="E94">
            <v>438586.58</v>
          </cell>
          <cell r="F94">
            <v>0</v>
          </cell>
          <cell r="G94">
            <v>0</v>
          </cell>
          <cell r="H94">
            <v>0</v>
          </cell>
          <cell r="I94">
            <v>374235.14</v>
          </cell>
          <cell r="J94">
            <v>-511137.23</v>
          </cell>
          <cell r="K94">
            <v>0</v>
          </cell>
          <cell r="L94">
            <v>0</v>
          </cell>
          <cell r="M94">
            <v>0</v>
          </cell>
          <cell r="N94">
            <v>0</v>
          </cell>
          <cell r="O94"/>
          <cell r="P94">
            <v>301684.49</v>
          </cell>
        </row>
        <row r="95">
          <cell r="C95">
            <v>0</v>
          </cell>
          <cell r="D95">
            <v>0</v>
          </cell>
          <cell r="E95">
            <v>0</v>
          </cell>
          <cell r="F95">
            <v>0</v>
          </cell>
          <cell r="G95">
            <v>0</v>
          </cell>
          <cell r="H95">
            <v>0</v>
          </cell>
          <cell r="I95">
            <v>-7561.87</v>
          </cell>
          <cell r="J95">
            <v>0</v>
          </cell>
          <cell r="K95">
            <v>0</v>
          </cell>
          <cell r="L95">
            <v>0</v>
          </cell>
          <cell r="M95">
            <v>0</v>
          </cell>
          <cell r="N95">
            <v>0</v>
          </cell>
          <cell r="O95"/>
          <cell r="P95">
            <v>-7561.87</v>
          </cell>
        </row>
        <row r="96">
          <cell r="C96">
            <v>0</v>
          </cell>
          <cell r="D96">
            <v>0</v>
          </cell>
          <cell r="E96">
            <v>0</v>
          </cell>
          <cell r="F96">
            <v>0</v>
          </cell>
          <cell r="G96">
            <v>0</v>
          </cell>
          <cell r="H96">
            <v>0</v>
          </cell>
          <cell r="I96">
            <v>386.58000000000004</v>
          </cell>
          <cell r="J96">
            <v>0</v>
          </cell>
          <cell r="K96">
            <v>0</v>
          </cell>
          <cell r="L96">
            <v>0</v>
          </cell>
          <cell r="M96">
            <v>0</v>
          </cell>
          <cell r="N96">
            <v>0</v>
          </cell>
          <cell r="O96"/>
          <cell r="P96">
            <v>386.58000000000004</v>
          </cell>
        </row>
        <row r="97">
          <cell r="C97">
            <v>-121967.6</v>
          </cell>
          <cell r="D97">
            <v>-27118308.579999998</v>
          </cell>
          <cell r="E97">
            <v>-13972447.939999999</v>
          </cell>
          <cell r="F97">
            <v>-27341330.449999996</v>
          </cell>
          <cell r="G97">
            <v>-43961422.039999999</v>
          </cell>
          <cell r="H97">
            <v>-14843973.539999999</v>
          </cell>
          <cell r="I97">
            <v>-233585992.93999997</v>
          </cell>
          <cell r="J97">
            <v>-146839758.37</v>
          </cell>
          <cell r="K97">
            <v>0</v>
          </cell>
          <cell r="L97">
            <v>0</v>
          </cell>
          <cell r="M97">
            <v>0</v>
          </cell>
          <cell r="N97">
            <v>0</v>
          </cell>
          <cell r="O97"/>
          <cell r="P97">
            <v>-507785201.45999998</v>
          </cell>
        </row>
        <row r="98">
          <cell r="C98">
            <v>0</v>
          </cell>
          <cell r="D98">
            <v>0</v>
          </cell>
          <cell r="E98">
            <v>0</v>
          </cell>
          <cell r="F98">
            <v>0</v>
          </cell>
          <cell r="G98">
            <v>0</v>
          </cell>
          <cell r="H98">
            <v>0</v>
          </cell>
          <cell r="I98">
            <v>0</v>
          </cell>
          <cell r="J98">
            <v>25.28</v>
          </cell>
          <cell r="K98">
            <v>0</v>
          </cell>
          <cell r="L98">
            <v>0</v>
          </cell>
          <cell r="M98">
            <v>0</v>
          </cell>
          <cell r="N98">
            <v>0</v>
          </cell>
          <cell r="O98"/>
          <cell r="P98">
            <v>25.28</v>
          </cell>
        </row>
        <row r="99">
          <cell r="C99">
            <v>0</v>
          </cell>
          <cell r="D99">
            <v>0</v>
          </cell>
          <cell r="E99">
            <v>0</v>
          </cell>
          <cell r="F99">
            <v>0</v>
          </cell>
          <cell r="G99">
            <v>0</v>
          </cell>
          <cell r="H99">
            <v>0</v>
          </cell>
          <cell r="I99">
            <v>11500369.699999999</v>
          </cell>
          <cell r="J99">
            <v>23195951.199999999</v>
          </cell>
          <cell r="K99">
            <v>0</v>
          </cell>
          <cell r="L99">
            <v>0</v>
          </cell>
          <cell r="M99">
            <v>0</v>
          </cell>
          <cell r="N99">
            <v>0</v>
          </cell>
          <cell r="O99"/>
          <cell r="P99">
            <v>34696320.899999999</v>
          </cell>
        </row>
        <row r="100">
          <cell r="C100">
            <v>0</v>
          </cell>
          <cell r="D100">
            <v>0</v>
          </cell>
          <cell r="E100">
            <v>0</v>
          </cell>
          <cell r="F100">
            <v>51770.22</v>
          </cell>
          <cell r="G100">
            <v>0</v>
          </cell>
          <cell r="H100">
            <v>0</v>
          </cell>
          <cell r="I100">
            <v>3152334.34</v>
          </cell>
          <cell r="J100">
            <v>0</v>
          </cell>
          <cell r="K100">
            <v>0</v>
          </cell>
          <cell r="L100">
            <v>0</v>
          </cell>
          <cell r="M100">
            <v>0</v>
          </cell>
          <cell r="N100">
            <v>0</v>
          </cell>
          <cell r="O100"/>
          <cell r="P100">
            <v>3204104.56</v>
          </cell>
        </row>
        <row r="101">
          <cell r="C101">
            <v>0</v>
          </cell>
          <cell r="D101">
            <v>185794.09</v>
          </cell>
          <cell r="E101">
            <v>13374526.300000001</v>
          </cell>
          <cell r="F101">
            <v>0</v>
          </cell>
          <cell r="G101">
            <v>0</v>
          </cell>
          <cell r="H101">
            <v>0</v>
          </cell>
          <cell r="I101">
            <v>96094986.260000005</v>
          </cell>
          <cell r="J101">
            <v>0</v>
          </cell>
          <cell r="K101">
            <v>0</v>
          </cell>
          <cell r="L101">
            <v>0</v>
          </cell>
          <cell r="M101">
            <v>0</v>
          </cell>
          <cell r="N101">
            <v>0</v>
          </cell>
          <cell r="O101"/>
          <cell r="P101">
            <v>109655306.65000001</v>
          </cell>
        </row>
        <row r="102">
          <cell r="C102">
            <v>17709586.850000061</v>
          </cell>
          <cell r="D102">
            <v>6591445.879999999</v>
          </cell>
          <cell r="E102">
            <v>6460311.6999999685</v>
          </cell>
          <cell r="F102">
            <v>24492811.159999922</v>
          </cell>
          <cell r="G102">
            <v>10629015.479999937</v>
          </cell>
          <cell r="H102">
            <v>8206329.1699999981</v>
          </cell>
          <cell r="I102">
            <v>39186294.009999752</v>
          </cell>
          <cell r="J102">
            <v>69096043.939999864</v>
          </cell>
          <cell r="K102">
            <v>0</v>
          </cell>
          <cell r="L102">
            <v>0</v>
          </cell>
          <cell r="M102">
            <v>0</v>
          </cell>
          <cell r="N102">
            <v>0</v>
          </cell>
          <cell r="O102"/>
          <cell r="P102">
            <v>182371838.18999919</v>
          </cell>
        </row>
        <row r="103">
          <cell r="C103">
            <v>340088985.68000013</v>
          </cell>
          <cell r="D103">
            <v>874245064.39999986</v>
          </cell>
          <cell r="E103">
            <v>715083736.38999987</v>
          </cell>
          <cell r="F103">
            <v>1137043431.5599999</v>
          </cell>
          <cell r="G103">
            <v>601619510.69999993</v>
          </cell>
          <cell r="H103">
            <v>597162813.88999999</v>
          </cell>
          <cell r="I103">
            <v>3915206086.1299996</v>
          </cell>
          <cell r="J103">
            <v>2471301670.1100001</v>
          </cell>
          <cell r="K103">
            <v>0</v>
          </cell>
          <cell r="L103">
            <v>0</v>
          </cell>
          <cell r="M103">
            <v>0</v>
          </cell>
          <cell r="N103">
            <v>0</v>
          </cell>
          <cell r="O103"/>
          <cell r="P103">
            <v>10651751298.859997</v>
          </cell>
        </row>
        <row r="104">
          <cell r="C104"/>
          <cell r="D104"/>
          <cell r="E104"/>
          <cell r="F104"/>
          <cell r="G104"/>
          <cell r="H104"/>
          <cell r="I104"/>
          <cell r="J104"/>
          <cell r="K104"/>
          <cell r="L104"/>
          <cell r="M104"/>
          <cell r="N104"/>
          <cell r="O104"/>
          <cell r="P104"/>
        </row>
        <row r="105">
          <cell r="C105">
            <v>-129998168.59</v>
          </cell>
          <cell r="D105">
            <v>-256174509.15000001</v>
          </cell>
          <cell r="E105">
            <v>-149420490.07999998</v>
          </cell>
          <cell r="F105">
            <v>-380111398.63</v>
          </cell>
          <cell r="G105">
            <v>-199415110.71000001</v>
          </cell>
          <cell r="H105">
            <v>-133500141.34999999</v>
          </cell>
          <cell r="I105">
            <v>-1251139690.5000002</v>
          </cell>
          <cell r="J105">
            <v>-476791497.27999997</v>
          </cell>
          <cell r="K105">
            <v>0</v>
          </cell>
          <cell r="L105">
            <v>0</v>
          </cell>
          <cell r="M105">
            <v>0</v>
          </cell>
          <cell r="N105">
            <v>0</v>
          </cell>
          <cell r="O105"/>
          <cell r="P105">
            <v>-2976551006.29</v>
          </cell>
        </row>
        <row r="106">
          <cell r="C106">
            <v>0</v>
          </cell>
          <cell r="D106">
            <v>401870.55</v>
          </cell>
          <cell r="E106">
            <v>-33497.130000000005</v>
          </cell>
          <cell r="F106">
            <v>75495.060000000027</v>
          </cell>
          <cell r="G106">
            <v>15779.939999999999</v>
          </cell>
          <cell r="H106">
            <v>86135.14</v>
          </cell>
          <cell r="I106">
            <v>5967</v>
          </cell>
          <cell r="J106">
            <v>13691.62</v>
          </cell>
          <cell r="K106">
            <v>0</v>
          </cell>
          <cell r="L106">
            <v>0</v>
          </cell>
          <cell r="M106">
            <v>0</v>
          </cell>
          <cell r="N106">
            <v>0</v>
          </cell>
          <cell r="O106"/>
          <cell r="P106">
            <v>565442.18000000005</v>
          </cell>
        </row>
        <row r="107">
          <cell r="C107">
            <v>0</v>
          </cell>
          <cell r="D107">
            <v>2383812.36</v>
          </cell>
          <cell r="E107">
            <v>2029918.6500000004</v>
          </cell>
          <cell r="F107">
            <v>2994603.6400000006</v>
          </cell>
          <cell r="G107">
            <v>525474.84000000008</v>
          </cell>
          <cell r="H107">
            <v>2043880.95</v>
          </cell>
          <cell r="I107">
            <v>1729040.75</v>
          </cell>
          <cell r="J107">
            <v>2675783.34</v>
          </cell>
          <cell r="K107">
            <v>0</v>
          </cell>
          <cell r="L107">
            <v>0</v>
          </cell>
          <cell r="M107">
            <v>0</v>
          </cell>
          <cell r="N107">
            <v>0</v>
          </cell>
          <cell r="O107"/>
          <cell r="P107">
            <v>14382514.529999999</v>
          </cell>
        </row>
        <row r="108">
          <cell r="C108">
            <v>0</v>
          </cell>
          <cell r="D108">
            <v>0</v>
          </cell>
          <cell r="E108">
            <v>-1473.8500000000001</v>
          </cell>
          <cell r="F108">
            <v>0</v>
          </cell>
          <cell r="G108">
            <v>0</v>
          </cell>
          <cell r="H108">
            <v>0</v>
          </cell>
          <cell r="I108">
            <v>-3605654.76</v>
          </cell>
          <cell r="J108">
            <v>-6238270.6600000001</v>
          </cell>
          <cell r="K108">
            <v>0</v>
          </cell>
          <cell r="L108">
            <v>0</v>
          </cell>
          <cell r="M108">
            <v>0</v>
          </cell>
          <cell r="N108">
            <v>0</v>
          </cell>
          <cell r="O108"/>
          <cell r="P108">
            <v>-9845399.2699999996</v>
          </cell>
        </row>
        <row r="109">
          <cell r="C109">
            <v>0</v>
          </cell>
          <cell r="D109">
            <v>0</v>
          </cell>
          <cell r="E109">
            <v>0</v>
          </cell>
          <cell r="F109">
            <v>202449.27</v>
          </cell>
          <cell r="G109">
            <v>0</v>
          </cell>
          <cell r="H109">
            <v>0</v>
          </cell>
          <cell r="I109">
            <v>0</v>
          </cell>
          <cell r="J109">
            <v>0</v>
          </cell>
          <cell r="K109">
            <v>0</v>
          </cell>
          <cell r="L109">
            <v>0</v>
          </cell>
          <cell r="M109">
            <v>0</v>
          </cell>
          <cell r="N109">
            <v>0</v>
          </cell>
          <cell r="O109"/>
          <cell r="P109">
            <v>202449.27</v>
          </cell>
        </row>
        <row r="110">
          <cell r="C110">
            <v>0</v>
          </cell>
          <cell r="D110">
            <v>-9014625.0800000001</v>
          </cell>
          <cell r="E110">
            <v>0</v>
          </cell>
          <cell r="F110">
            <v>-3336783.64</v>
          </cell>
          <cell r="G110">
            <v>-6280823.9000000004</v>
          </cell>
          <cell r="H110">
            <v>0</v>
          </cell>
          <cell r="I110">
            <v>0</v>
          </cell>
          <cell r="J110">
            <v>0</v>
          </cell>
          <cell r="K110">
            <v>0</v>
          </cell>
          <cell r="L110">
            <v>0</v>
          </cell>
          <cell r="M110">
            <v>0</v>
          </cell>
          <cell r="N110">
            <v>0</v>
          </cell>
          <cell r="O110"/>
          <cell r="P110">
            <v>-18632232.620000001</v>
          </cell>
        </row>
        <row r="111">
          <cell r="C111">
            <v>0</v>
          </cell>
          <cell r="D111">
            <v>144640.17000000001</v>
          </cell>
          <cell r="E111">
            <v>0</v>
          </cell>
          <cell r="F111">
            <v>-1071290.6599999999</v>
          </cell>
          <cell r="G111">
            <v>0</v>
          </cell>
          <cell r="H111">
            <v>0</v>
          </cell>
          <cell r="I111">
            <v>0</v>
          </cell>
          <cell r="J111">
            <v>0</v>
          </cell>
          <cell r="K111">
            <v>0</v>
          </cell>
          <cell r="L111">
            <v>0</v>
          </cell>
          <cell r="M111">
            <v>0</v>
          </cell>
          <cell r="N111">
            <v>0</v>
          </cell>
          <cell r="O111"/>
          <cell r="P111">
            <v>-926650.48999999987</v>
          </cell>
        </row>
        <row r="112">
          <cell r="C112">
            <v>0</v>
          </cell>
          <cell r="D112">
            <v>39783.58</v>
          </cell>
          <cell r="E112">
            <v>0</v>
          </cell>
          <cell r="F112">
            <v>0</v>
          </cell>
          <cell r="G112">
            <v>0</v>
          </cell>
          <cell r="H112">
            <v>0</v>
          </cell>
          <cell r="I112">
            <v>0</v>
          </cell>
          <cell r="J112">
            <v>0</v>
          </cell>
          <cell r="K112">
            <v>0</v>
          </cell>
          <cell r="L112">
            <v>0</v>
          </cell>
          <cell r="M112">
            <v>0</v>
          </cell>
          <cell r="N112">
            <v>0</v>
          </cell>
          <cell r="O112"/>
          <cell r="P112">
            <v>39783.58</v>
          </cell>
        </row>
        <row r="113">
          <cell r="C113">
            <v>0</v>
          </cell>
          <cell r="D113">
            <v>6781289.8600000003</v>
          </cell>
          <cell r="E113">
            <v>0</v>
          </cell>
          <cell r="F113">
            <v>-1224608.42</v>
          </cell>
          <cell r="G113">
            <v>0</v>
          </cell>
          <cell r="H113">
            <v>0</v>
          </cell>
          <cell r="I113">
            <v>0</v>
          </cell>
          <cell r="J113">
            <v>0</v>
          </cell>
          <cell r="K113">
            <v>0</v>
          </cell>
          <cell r="L113">
            <v>0</v>
          </cell>
          <cell r="M113">
            <v>0</v>
          </cell>
          <cell r="N113">
            <v>0</v>
          </cell>
          <cell r="O113"/>
          <cell r="P113">
            <v>5556681.4400000004</v>
          </cell>
        </row>
        <row r="114">
          <cell r="C114">
            <v>0</v>
          </cell>
          <cell r="D114">
            <v>-2307428.39</v>
          </cell>
          <cell r="E114">
            <v>0</v>
          </cell>
          <cell r="F114">
            <v>0</v>
          </cell>
          <cell r="G114">
            <v>0</v>
          </cell>
          <cell r="H114">
            <v>0</v>
          </cell>
          <cell r="I114">
            <v>0</v>
          </cell>
          <cell r="J114">
            <v>0</v>
          </cell>
          <cell r="K114">
            <v>0</v>
          </cell>
          <cell r="L114">
            <v>0</v>
          </cell>
          <cell r="M114">
            <v>0</v>
          </cell>
          <cell r="N114">
            <v>0</v>
          </cell>
          <cell r="O114"/>
          <cell r="P114">
            <v>-2307428.39</v>
          </cell>
        </row>
        <row r="115">
          <cell r="C115">
            <v>0</v>
          </cell>
          <cell r="D115">
            <v>0</v>
          </cell>
          <cell r="E115">
            <v>0</v>
          </cell>
          <cell r="F115">
            <v>0</v>
          </cell>
          <cell r="G115">
            <v>0</v>
          </cell>
          <cell r="H115">
            <v>-101015.46</v>
          </cell>
          <cell r="I115">
            <v>0</v>
          </cell>
          <cell r="J115">
            <v>0</v>
          </cell>
          <cell r="K115">
            <v>0</v>
          </cell>
          <cell r="L115">
            <v>0</v>
          </cell>
          <cell r="M115">
            <v>0</v>
          </cell>
          <cell r="N115">
            <v>0</v>
          </cell>
          <cell r="O115"/>
          <cell r="P115">
            <v>-101015.46</v>
          </cell>
        </row>
        <row r="116">
          <cell r="C116">
            <v>0</v>
          </cell>
          <cell r="D116">
            <v>0</v>
          </cell>
          <cell r="E116">
            <v>0</v>
          </cell>
          <cell r="F116">
            <v>0</v>
          </cell>
          <cell r="G116">
            <v>0</v>
          </cell>
          <cell r="H116">
            <v>-7876956.0300000003</v>
          </cell>
          <cell r="I116">
            <v>0</v>
          </cell>
          <cell r="J116">
            <v>0</v>
          </cell>
          <cell r="K116">
            <v>0</v>
          </cell>
          <cell r="L116">
            <v>0</v>
          </cell>
          <cell r="M116">
            <v>0</v>
          </cell>
          <cell r="N116">
            <v>0</v>
          </cell>
          <cell r="O116"/>
          <cell r="P116">
            <v>-7876956.0300000003</v>
          </cell>
        </row>
        <row r="117">
          <cell r="C117">
            <v>0</v>
          </cell>
          <cell r="D117">
            <v>0</v>
          </cell>
          <cell r="E117">
            <v>0</v>
          </cell>
          <cell r="F117">
            <v>0</v>
          </cell>
          <cell r="G117">
            <v>0</v>
          </cell>
          <cell r="H117">
            <v>0</v>
          </cell>
          <cell r="I117">
            <v>-516766</v>
          </cell>
          <cell r="J117">
            <v>-815623.76</v>
          </cell>
          <cell r="K117">
            <v>0</v>
          </cell>
          <cell r="L117">
            <v>0</v>
          </cell>
          <cell r="M117">
            <v>0</v>
          </cell>
          <cell r="N117">
            <v>0</v>
          </cell>
          <cell r="O117"/>
          <cell r="P117">
            <v>-1332389.76</v>
          </cell>
        </row>
        <row r="118">
          <cell r="C118">
            <v>0</v>
          </cell>
          <cell r="D118">
            <v>0</v>
          </cell>
          <cell r="E118">
            <v>0</v>
          </cell>
          <cell r="F118">
            <v>58236.32</v>
          </cell>
          <cell r="G118">
            <v>0</v>
          </cell>
          <cell r="H118">
            <v>0</v>
          </cell>
          <cell r="I118">
            <v>66117852.840000004</v>
          </cell>
          <cell r="J118">
            <v>18851020.32</v>
          </cell>
          <cell r="K118">
            <v>0</v>
          </cell>
          <cell r="L118">
            <v>0</v>
          </cell>
          <cell r="M118">
            <v>0</v>
          </cell>
          <cell r="N118">
            <v>0</v>
          </cell>
          <cell r="O118"/>
          <cell r="P118">
            <v>85027109.480000004</v>
          </cell>
        </row>
        <row r="119">
          <cell r="C119">
            <v>0</v>
          </cell>
          <cell r="D119">
            <v>0</v>
          </cell>
          <cell r="E119">
            <v>0</v>
          </cell>
          <cell r="F119">
            <v>0</v>
          </cell>
          <cell r="G119">
            <v>0</v>
          </cell>
          <cell r="H119">
            <v>-49538.93</v>
          </cell>
          <cell r="I119">
            <v>0</v>
          </cell>
          <cell r="J119">
            <v>0</v>
          </cell>
          <cell r="K119">
            <v>0</v>
          </cell>
          <cell r="L119">
            <v>0</v>
          </cell>
          <cell r="M119">
            <v>0</v>
          </cell>
          <cell r="N119">
            <v>0</v>
          </cell>
          <cell r="O119"/>
          <cell r="P119">
            <v>-49538.93</v>
          </cell>
        </row>
        <row r="120">
          <cell r="C120">
            <v>0</v>
          </cell>
          <cell r="D120">
            <v>0</v>
          </cell>
          <cell r="E120">
            <v>-63045.86</v>
          </cell>
          <cell r="F120">
            <v>0</v>
          </cell>
          <cell r="G120">
            <v>-8051.75</v>
          </cell>
          <cell r="H120">
            <v>-704564.43</v>
          </cell>
          <cell r="I120">
            <v>0</v>
          </cell>
          <cell r="J120">
            <v>0</v>
          </cell>
          <cell r="K120">
            <v>0</v>
          </cell>
          <cell r="L120">
            <v>0</v>
          </cell>
          <cell r="M120">
            <v>0</v>
          </cell>
          <cell r="N120">
            <v>0</v>
          </cell>
          <cell r="O120"/>
          <cell r="P120">
            <v>-775662.04</v>
          </cell>
        </row>
        <row r="121">
          <cell r="C121">
            <v>-129998168.59</v>
          </cell>
          <cell r="D121">
            <v>-257745166.09999996</v>
          </cell>
          <cell r="E121">
            <v>-147488588.26999998</v>
          </cell>
          <cell r="F121">
            <v>-382413297.06000006</v>
          </cell>
          <cell r="G121">
            <v>-205162731.58000001</v>
          </cell>
          <cell r="H121">
            <v>-140102200.10999998</v>
          </cell>
          <cell r="I121">
            <v>-1187409250.6700003</v>
          </cell>
          <cell r="J121">
            <v>-462304896.42000002</v>
          </cell>
          <cell r="K121">
            <v>0</v>
          </cell>
          <cell r="L121">
            <v>0</v>
          </cell>
          <cell r="M121">
            <v>0</v>
          </cell>
          <cell r="N121">
            <v>0</v>
          </cell>
          <cell r="O121"/>
          <cell r="P121">
            <v>-2912624298.7999997</v>
          </cell>
        </row>
        <row r="122">
          <cell r="C122">
            <v>210090817.09000012</v>
          </cell>
          <cell r="D122">
            <v>616499898.29999995</v>
          </cell>
          <cell r="E122">
            <v>567595148.11999989</v>
          </cell>
          <cell r="F122">
            <v>754630134.49999988</v>
          </cell>
          <cell r="G122">
            <v>396456779.11999989</v>
          </cell>
          <cell r="H122">
            <v>457060613.77999997</v>
          </cell>
          <cell r="I122">
            <v>2727796835.4599991</v>
          </cell>
          <cell r="J122">
            <v>2008996773.6900001</v>
          </cell>
          <cell r="K122">
            <v>0</v>
          </cell>
          <cell r="L122">
            <v>0</v>
          </cell>
          <cell r="M122">
            <v>0</v>
          </cell>
          <cell r="N122">
            <v>0</v>
          </cell>
          <cell r="O122"/>
          <cell r="P122">
            <v>7739127000.0599976</v>
          </cell>
        </row>
        <row r="123">
          <cell r="C123"/>
          <cell r="D123"/>
          <cell r="E123"/>
          <cell r="F123"/>
          <cell r="G123"/>
          <cell r="H123"/>
          <cell r="I123"/>
          <cell r="J123"/>
          <cell r="K123"/>
          <cell r="L123"/>
          <cell r="M123"/>
          <cell r="N123"/>
          <cell r="O123"/>
          <cell r="P123"/>
        </row>
        <row r="124">
          <cell r="C124">
            <v>1031078275.2</v>
          </cell>
          <cell r="D124">
            <v>0</v>
          </cell>
          <cell r="E124">
            <v>0</v>
          </cell>
          <cell r="F124">
            <v>0</v>
          </cell>
          <cell r="G124">
            <v>0</v>
          </cell>
          <cell r="H124">
            <v>0</v>
          </cell>
          <cell r="I124">
            <v>0</v>
          </cell>
          <cell r="J124">
            <v>0</v>
          </cell>
          <cell r="K124">
            <v>0</v>
          </cell>
          <cell r="L124">
            <v>0</v>
          </cell>
          <cell r="M124">
            <v>-4220000.25</v>
          </cell>
          <cell r="N124">
            <v>0</v>
          </cell>
          <cell r="O124"/>
          <cell r="P124">
            <v>1026858274.95</v>
          </cell>
        </row>
        <row r="125">
          <cell r="C125"/>
          <cell r="D125"/>
          <cell r="E125"/>
          <cell r="F125"/>
          <cell r="G125"/>
          <cell r="H125"/>
          <cell r="I125"/>
          <cell r="J125"/>
          <cell r="K125"/>
          <cell r="L125"/>
          <cell r="M125"/>
          <cell r="N125"/>
          <cell r="O125"/>
          <cell r="P125"/>
        </row>
        <row r="126">
          <cell r="C126">
            <v>10263404.140000001</v>
          </cell>
          <cell r="D126">
            <v>0</v>
          </cell>
          <cell r="E126">
            <v>0</v>
          </cell>
          <cell r="F126">
            <v>0</v>
          </cell>
          <cell r="G126">
            <v>0</v>
          </cell>
          <cell r="H126">
            <v>0</v>
          </cell>
          <cell r="I126">
            <v>0</v>
          </cell>
          <cell r="J126">
            <v>0</v>
          </cell>
          <cell r="K126">
            <v>10808712.540000001</v>
          </cell>
          <cell r="L126">
            <v>0</v>
          </cell>
          <cell r="M126">
            <v>0</v>
          </cell>
          <cell r="N126">
            <v>0</v>
          </cell>
          <cell r="O126"/>
          <cell r="P126">
            <v>21072116.68</v>
          </cell>
        </row>
        <row r="127">
          <cell r="C127">
            <v>25670000</v>
          </cell>
          <cell r="D127">
            <v>0</v>
          </cell>
          <cell r="E127">
            <v>0</v>
          </cell>
          <cell r="F127">
            <v>0</v>
          </cell>
          <cell r="G127">
            <v>0</v>
          </cell>
          <cell r="H127">
            <v>0</v>
          </cell>
          <cell r="I127">
            <v>0</v>
          </cell>
          <cell r="J127">
            <v>0</v>
          </cell>
          <cell r="K127">
            <v>0</v>
          </cell>
          <cell r="L127">
            <v>0</v>
          </cell>
          <cell r="M127">
            <v>0</v>
          </cell>
          <cell r="N127">
            <v>0</v>
          </cell>
          <cell r="O127"/>
          <cell r="P127">
            <v>25670000</v>
          </cell>
        </row>
        <row r="128">
          <cell r="C128">
            <v>0</v>
          </cell>
          <cell r="D128">
            <v>-2652058.0300000003</v>
          </cell>
          <cell r="E128">
            <v>-4301261.99</v>
          </cell>
          <cell r="F128">
            <v>5330166.6500000013</v>
          </cell>
          <cell r="G128">
            <v>-7723827.2899999991</v>
          </cell>
          <cell r="H128">
            <v>-3251123.46</v>
          </cell>
          <cell r="I128">
            <v>36745754.050000004</v>
          </cell>
          <cell r="J128">
            <v>0</v>
          </cell>
          <cell r="K128">
            <v>0</v>
          </cell>
          <cell r="L128">
            <v>0</v>
          </cell>
          <cell r="M128">
            <v>0</v>
          </cell>
          <cell r="N128">
            <v>0</v>
          </cell>
          <cell r="O128"/>
          <cell r="P128">
            <v>24147649.930000011</v>
          </cell>
        </row>
        <row r="129">
          <cell r="C129">
            <v>1448969.8900000001</v>
          </cell>
          <cell r="D129">
            <v>21993202.530000001</v>
          </cell>
          <cell r="E129">
            <v>15354968.910000002</v>
          </cell>
          <cell r="F129">
            <v>21106674.280000001</v>
          </cell>
          <cell r="G129">
            <v>12686591.789999997</v>
          </cell>
          <cell r="H129">
            <v>15039326.049999986</v>
          </cell>
          <cell r="I129">
            <v>102620772.32000002</v>
          </cell>
          <cell r="J129">
            <v>15349139.100000001</v>
          </cell>
          <cell r="K129">
            <v>900000</v>
          </cell>
          <cell r="L129">
            <v>0</v>
          </cell>
          <cell r="M129">
            <v>0</v>
          </cell>
          <cell r="N129">
            <v>0</v>
          </cell>
          <cell r="O129"/>
          <cell r="P129">
            <v>206499644.87000009</v>
          </cell>
        </row>
        <row r="130">
          <cell r="C130">
            <v>0</v>
          </cell>
          <cell r="D130">
            <v>339650.44999999972</v>
          </cell>
          <cell r="E130">
            <v>82454.320000000007</v>
          </cell>
          <cell r="F130">
            <v>421700.27999999968</v>
          </cell>
          <cell r="G130">
            <v>261653.81999999995</v>
          </cell>
          <cell r="H130">
            <v>586935.18000000017</v>
          </cell>
          <cell r="I130">
            <v>941267.1099999994</v>
          </cell>
          <cell r="J130">
            <v>3191462.5100000002</v>
          </cell>
          <cell r="K130">
            <v>0</v>
          </cell>
          <cell r="L130">
            <v>0</v>
          </cell>
          <cell r="M130">
            <v>0</v>
          </cell>
          <cell r="N130">
            <v>0</v>
          </cell>
          <cell r="O130"/>
          <cell r="P130">
            <v>5825123.6700000009</v>
          </cell>
        </row>
        <row r="131">
          <cell r="C131">
            <v>0</v>
          </cell>
          <cell r="D131">
            <v>4827670.71</v>
          </cell>
          <cell r="E131">
            <v>8847957.0600000005</v>
          </cell>
          <cell r="F131">
            <v>22843599.830000002</v>
          </cell>
          <cell r="G131">
            <v>15952616.33</v>
          </cell>
          <cell r="H131">
            <v>10131082.440000001</v>
          </cell>
          <cell r="I131">
            <v>111188657.33</v>
          </cell>
          <cell r="J131">
            <v>0</v>
          </cell>
          <cell r="K131">
            <v>0</v>
          </cell>
          <cell r="L131">
            <v>0</v>
          </cell>
          <cell r="M131">
            <v>0</v>
          </cell>
          <cell r="N131">
            <v>0</v>
          </cell>
          <cell r="O131"/>
          <cell r="P131">
            <v>173791583.70000005</v>
          </cell>
        </row>
        <row r="132">
          <cell r="C132">
            <v>17268216.359999999</v>
          </cell>
          <cell r="D132">
            <v>693930</v>
          </cell>
          <cell r="E132">
            <v>314787.02999999997</v>
          </cell>
          <cell r="F132">
            <v>1743569.49</v>
          </cell>
          <cell r="G132">
            <v>1573413.15</v>
          </cell>
          <cell r="H132">
            <v>2843707.7800000003</v>
          </cell>
          <cell r="I132">
            <v>7238903.0200000377</v>
          </cell>
          <cell r="J132">
            <v>663754.89</v>
          </cell>
          <cell r="K132">
            <v>-1844045.33</v>
          </cell>
          <cell r="L132">
            <v>0</v>
          </cell>
          <cell r="M132">
            <v>0</v>
          </cell>
          <cell r="N132">
            <v>0</v>
          </cell>
          <cell r="O132"/>
          <cell r="P132">
            <v>30496236.390000034</v>
          </cell>
        </row>
        <row r="133">
          <cell r="C133">
            <v>3537814441.5900002</v>
          </cell>
          <cell r="D133">
            <v>-267091482.22999999</v>
          </cell>
          <cell r="E133">
            <v>-202010122.94999999</v>
          </cell>
          <cell r="F133">
            <v>-97903962.519999996</v>
          </cell>
          <cell r="G133">
            <v>-95907922.290000007</v>
          </cell>
          <cell r="H133">
            <v>-277522864.74000001</v>
          </cell>
          <cell r="I133">
            <v>-1612331253.3900001</v>
          </cell>
          <cell r="J133">
            <v>-952514446.22000003</v>
          </cell>
          <cell r="K133">
            <v>-12480346.439999999</v>
          </cell>
          <cell r="L133">
            <v>-0.14000000000000001</v>
          </cell>
          <cell r="M133">
            <v>5052663.1100000003</v>
          </cell>
          <cell r="N133">
            <v>0</v>
          </cell>
          <cell r="O133"/>
          <cell r="P133">
            <v>25104703.780000195</v>
          </cell>
        </row>
        <row r="134">
          <cell r="C134">
            <v>3592465031.98</v>
          </cell>
          <cell r="D134">
            <v>-241889086.56999999</v>
          </cell>
          <cell r="E134">
            <v>-181711217.61999997</v>
          </cell>
          <cell r="F134">
            <v>-46458251.989999987</v>
          </cell>
          <cell r="G134">
            <v>-73157474.49000001</v>
          </cell>
          <cell r="H134">
            <v>-252172936.75000003</v>
          </cell>
          <cell r="I134">
            <v>-1353595899.5599999</v>
          </cell>
          <cell r="J134">
            <v>-933310089.72000003</v>
          </cell>
          <cell r="K134">
            <v>-2615679.2299999986</v>
          </cell>
          <cell r="L134">
            <v>-0.14000000000000001</v>
          </cell>
          <cell r="M134">
            <v>5052663.1100000003</v>
          </cell>
          <cell r="N134">
            <v>0</v>
          </cell>
          <cell r="O134"/>
          <cell r="P134">
            <v>512607059.02000046</v>
          </cell>
        </row>
        <row r="135">
          <cell r="C135"/>
          <cell r="D135"/>
          <cell r="E135"/>
          <cell r="F135"/>
          <cell r="G135"/>
          <cell r="H135"/>
          <cell r="I135"/>
          <cell r="J135"/>
          <cell r="K135"/>
          <cell r="L135"/>
          <cell r="M135"/>
          <cell r="N135"/>
          <cell r="O135"/>
          <cell r="P135"/>
        </row>
        <row r="136">
          <cell r="C136"/>
          <cell r="D136"/>
          <cell r="E136"/>
          <cell r="F136"/>
          <cell r="G136"/>
          <cell r="H136"/>
          <cell r="I136"/>
          <cell r="J136"/>
          <cell r="K136"/>
          <cell r="L136"/>
          <cell r="M136"/>
          <cell r="N136"/>
          <cell r="O136"/>
          <cell r="P136"/>
        </row>
        <row r="137">
          <cell r="C137">
            <v>0</v>
          </cell>
          <cell r="D137">
            <v>4687.43</v>
          </cell>
          <cell r="E137">
            <v>3047.13</v>
          </cell>
          <cell r="F137">
            <v>0</v>
          </cell>
          <cell r="G137">
            <v>2852.98</v>
          </cell>
          <cell r="H137">
            <v>0</v>
          </cell>
          <cell r="I137">
            <v>5438.34</v>
          </cell>
          <cell r="J137">
            <v>0</v>
          </cell>
          <cell r="K137">
            <v>0</v>
          </cell>
          <cell r="L137">
            <v>0</v>
          </cell>
          <cell r="M137">
            <v>0</v>
          </cell>
          <cell r="N137">
            <v>0</v>
          </cell>
          <cell r="O137"/>
          <cell r="P137">
            <v>16025.880000000001</v>
          </cell>
        </row>
        <row r="138">
          <cell r="C138">
            <v>41307574.640000001</v>
          </cell>
          <cell r="D138">
            <v>0</v>
          </cell>
          <cell r="E138">
            <v>0</v>
          </cell>
          <cell r="F138">
            <v>0</v>
          </cell>
          <cell r="G138">
            <v>0</v>
          </cell>
          <cell r="H138">
            <v>0</v>
          </cell>
          <cell r="I138">
            <v>0</v>
          </cell>
          <cell r="J138">
            <v>0</v>
          </cell>
          <cell r="K138">
            <v>0</v>
          </cell>
          <cell r="L138">
            <v>0</v>
          </cell>
          <cell r="M138">
            <v>0</v>
          </cell>
          <cell r="N138">
            <v>0</v>
          </cell>
          <cell r="O138"/>
          <cell r="P138">
            <v>41307574.640000001</v>
          </cell>
        </row>
        <row r="139">
          <cell r="C139">
            <v>0</v>
          </cell>
          <cell r="D139">
            <v>0</v>
          </cell>
          <cell r="E139">
            <v>0</v>
          </cell>
          <cell r="F139">
            <v>0</v>
          </cell>
          <cell r="G139">
            <v>0</v>
          </cell>
          <cell r="H139">
            <v>0</v>
          </cell>
          <cell r="I139">
            <v>0</v>
          </cell>
          <cell r="J139">
            <v>4385236.87</v>
          </cell>
          <cell r="K139">
            <v>0</v>
          </cell>
          <cell r="L139">
            <v>0</v>
          </cell>
          <cell r="M139">
            <v>0</v>
          </cell>
          <cell r="N139">
            <v>0</v>
          </cell>
          <cell r="O139"/>
          <cell r="P139">
            <v>4385236.87</v>
          </cell>
        </row>
        <row r="140">
          <cell r="C140">
            <v>53988492.100000001</v>
          </cell>
          <cell r="D140">
            <v>0</v>
          </cell>
          <cell r="E140">
            <v>0</v>
          </cell>
          <cell r="F140">
            <v>0</v>
          </cell>
          <cell r="G140">
            <v>0</v>
          </cell>
          <cell r="H140">
            <v>0</v>
          </cell>
          <cell r="I140">
            <v>0</v>
          </cell>
          <cell r="J140">
            <v>0</v>
          </cell>
          <cell r="K140">
            <v>0</v>
          </cell>
          <cell r="L140">
            <v>0</v>
          </cell>
          <cell r="M140">
            <v>0</v>
          </cell>
          <cell r="N140">
            <v>0</v>
          </cell>
          <cell r="O140"/>
          <cell r="P140">
            <v>53988492.100000001</v>
          </cell>
        </row>
        <row r="141">
          <cell r="C141">
            <v>-18023697.989999998</v>
          </cell>
          <cell r="D141">
            <v>0</v>
          </cell>
          <cell r="E141">
            <v>0</v>
          </cell>
          <cell r="F141">
            <v>0</v>
          </cell>
          <cell r="G141">
            <v>-907495.51</v>
          </cell>
          <cell r="H141">
            <v>0</v>
          </cell>
          <cell r="I141">
            <v>0</v>
          </cell>
          <cell r="J141">
            <v>0</v>
          </cell>
          <cell r="K141">
            <v>0</v>
          </cell>
          <cell r="L141">
            <v>0</v>
          </cell>
          <cell r="M141">
            <v>0</v>
          </cell>
          <cell r="N141">
            <v>0</v>
          </cell>
          <cell r="O141"/>
          <cell r="P141">
            <v>-18931193.5</v>
          </cell>
        </row>
        <row r="142">
          <cell r="C142">
            <v>19193187.73</v>
          </cell>
          <cell r="D142">
            <v>67799.53</v>
          </cell>
          <cell r="E142">
            <v>0</v>
          </cell>
          <cell r="F142">
            <v>234584.14</v>
          </cell>
          <cell r="G142">
            <v>3228858.58</v>
          </cell>
          <cell r="H142">
            <v>0</v>
          </cell>
          <cell r="I142">
            <v>0</v>
          </cell>
          <cell r="J142">
            <v>0</v>
          </cell>
          <cell r="K142">
            <v>0</v>
          </cell>
          <cell r="L142">
            <v>0</v>
          </cell>
          <cell r="M142">
            <v>0</v>
          </cell>
          <cell r="N142">
            <v>0</v>
          </cell>
          <cell r="O142"/>
          <cell r="P142">
            <v>22724429.98</v>
          </cell>
        </row>
        <row r="143">
          <cell r="C143">
            <v>0</v>
          </cell>
          <cell r="D143">
            <v>741782</v>
          </cell>
          <cell r="E143">
            <v>0</v>
          </cell>
          <cell r="F143">
            <v>113188</v>
          </cell>
          <cell r="G143">
            <v>326764</v>
          </cell>
          <cell r="H143">
            <v>639993</v>
          </cell>
          <cell r="I143">
            <v>0</v>
          </cell>
          <cell r="J143">
            <v>0</v>
          </cell>
          <cell r="K143">
            <v>0</v>
          </cell>
          <cell r="L143">
            <v>0</v>
          </cell>
          <cell r="M143">
            <v>0</v>
          </cell>
          <cell r="N143">
            <v>0</v>
          </cell>
          <cell r="O143"/>
          <cell r="P143">
            <v>1821727</v>
          </cell>
        </row>
        <row r="144">
          <cell r="C144">
            <v>0</v>
          </cell>
          <cell r="D144">
            <v>0</v>
          </cell>
          <cell r="E144">
            <v>0</v>
          </cell>
          <cell r="F144">
            <v>0</v>
          </cell>
          <cell r="G144">
            <v>0</v>
          </cell>
          <cell r="H144">
            <v>0</v>
          </cell>
          <cell r="I144">
            <v>0</v>
          </cell>
          <cell r="J144">
            <v>7170808.8899999997</v>
          </cell>
          <cell r="K144">
            <v>0</v>
          </cell>
          <cell r="L144">
            <v>0</v>
          </cell>
          <cell r="M144">
            <v>0</v>
          </cell>
          <cell r="N144">
            <v>0</v>
          </cell>
          <cell r="O144"/>
          <cell r="P144">
            <v>7170808.8899999997</v>
          </cell>
        </row>
        <row r="145">
          <cell r="C145">
            <v>0</v>
          </cell>
          <cell r="D145">
            <v>11760088.210000001</v>
          </cell>
          <cell r="E145">
            <v>5333464.9800000004</v>
          </cell>
          <cell r="F145">
            <v>0</v>
          </cell>
          <cell r="G145">
            <v>0</v>
          </cell>
          <cell r="H145">
            <v>0</v>
          </cell>
          <cell r="I145">
            <v>25625754.359999999</v>
          </cell>
          <cell r="J145">
            <v>0</v>
          </cell>
          <cell r="K145">
            <v>0</v>
          </cell>
          <cell r="L145">
            <v>0</v>
          </cell>
          <cell r="M145">
            <v>0</v>
          </cell>
          <cell r="N145">
            <v>0</v>
          </cell>
          <cell r="O145"/>
          <cell r="P145">
            <v>42719307.549999997</v>
          </cell>
        </row>
        <row r="146">
          <cell r="C146">
            <v>0</v>
          </cell>
          <cell r="D146">
            <v>0</v>
          </cell>
          <cell r="E146">
            <v>0</v>
          </cell>
          <cell r="F146">
            <v>0</v>
          </cell>
          <cell r="G146">
            <v>0</v>
          </cell>
          <cell r="H146">
            <v>140246.51</v>
          </cell>
          <cell r="I146">
            <v>0</v>
          </cell>
          <cell r="J146">
            <v>0</v>
          </cell>
          <cell r="K146">
            <v>0</v>
          </cell>
          <cell r="L146">
            <v>0</v>
          </cell>
          <cell r="M146">
            <v>0</v>
          </cell>
          <cell r="N146">
            <v>0</v>
          </cell>
          <cell r="O146"/>
          <cell r="P146">
            <v>140246.51</v>
          </cell>
        </row>
        <row r="147">
          <cell r="C147">
            <v>4345833.03</v>
          </cell>
          <cell r="D147">
            <v>0</v>
          </cell>
          <cell r="E147">
            <v>0</v>
          </cell>
          <cell r="F147">
            <v>0</v>
          </cell>
          <cell r="G147">
            <v>0</v>
          </cell>
          <cell r="H147">
            <v>0</v>
          </cell>
          <cell r="I147">
            <v>0</v>
          </cell>
          <cell r="J147">
            <v>0</v>
          </cell>
          <cell r="K147">
            <v>0</v>
          </cell>
          <cell r="L147">
            <v>0</v>
          </cell>
          <cell r="M147">
            <v>0</v>
          </cell>
          <cell r="N147">
            <v>0</v>
          </cell>
          <cell r="O147"/>
          <cell r="P147">
            <v>4345833.03</v>
          </cell>
        </row>
        <row r="148">
          <cell r="C148">
            <v>0</v>
          </cell>
          <cell r="D148">
            <v>0</v>
          </cell>
          <cell r="E148">
            <v>0</v>
          </cell>
          <cell r="F148">
            <v>0</v>
          </cell>
          <cell r="G148">
            <v>0</v>
          </cell>
          <cell r="H148">
            <v>0</v>
          </cell>
          <cell r="I148">
            <v>14260.62</v>
          </cell>
          <cell r="J148">
            <v>0</v>
          </cell>
          <cell r="K148">
            <v>0</v>
          </cell>
          <cell r="L148">
            <v>0</v>
          </cell>
          <cell r="M148">
            <v>0</v>
          </cell>
          <cell r="N148">
            <v>0</v>
          </cell>
          <cell r="O148"/>
          <cell r="P148">
            <v>14260.62</v>
          </cell>
        </row>
        <row r="149">
          <cell r="C149">
            <v>0</v>
          </cell>
          <cell r="D149">
            <v>3636549.4</v>
          </cell>
          <cell r="E149">
            <v>0</v>
          </cell>
          <cell r="F149">
            <v>0</v>
          </cell>
          <cell r="G149">
            <v>0</v>
          </cell>
          <cell r="H149">
            <v>0</v>
          </cell>
          <cell r="I149">
            <v>0</v>
          </cell>
          <cell r="J149">
            <v>0</v>
          </cell>
          <cell r="K149">
            <v>0</v>
          </cell>
          <cell r="L149">
            <v>0</v>
          </cell>
          <cell r="M149">
            <v>0</v>
          </cell>
          <cell r="N149">
            <v>0</v>
          </cell>
          <cell r="O149"/>
          <cell r="P149">
            <v>3636549.4</v>
          </cell>
        </row>
        <row r="150">
          <cell r="C150">
            <v>168652.5</v>
          </cell>
          <cell r="D150">
            <v>0</v>
          </cell>
          <cell r="E150">
            <v>0</v>
          </cell>
          <cell r="F150">
            <v>0</v>
          </cell>
          <cell r="G150">
            <v>0</v>
          </cell>
          <cell r="H150">
            <v>0</v>
          </cell>
          <cell r="I150">
            <v>0</v>
          </cell>
          <cell r="J150">
            <v>0</v>
          </cell>
          <cell r="K150">
            <v>0</v>
          </cell>
          <cell r="L150">
            <v>0</v>
          </cell>
          <cell r="M150">
            <v>0</v>
          </cell>
          <cell r="N150">
            <v>0</v>
          </cell>
          <cell r="O150"/>
          <cell r="P150">
            <v>168652.5</v>
          </cell>
        </row>
        <row r="151">
          <cell r="C151">
            <v>2801073.27</v>
          </cell>
          <cell r="D151">
            <v>0</v>
          </cell>
          <cell r="E151">
            <v>0</v>
          </cell>
          <cell r="F151">
            <v>0</v>
          </cell>
          <cell r="G151">
            <v>0</v>
          </cell>
          <cell r="H151">
            <v>0</v>
          </cell>
          <cell r="I151">
            <v>0</v>
          </cell>
          <cell r="J151">
            <v>0</v>
          </cell>
          <cell r="K151">
            <v>0</v>
          </cell>
          <cell r="L151">
            <v>0</v>
          </cell>
          <cell r="M151">
            <v>0</v>
          </cell>
          <cell r="N151">
            <v>0</v>
          </cell>
          <cell r="O151"/>
          <cell r="P151">
            <v>2801073.27</v>
          </cell>
        </row>
        <row r="152">
          <cell r="C152">
            <v>-99504.67</v>
          </cell>
          <cell r="D152">
            <v>0</v>
          </cell>
          <cell r="E152">
            <v>38486.519999999997</v>
          </cell>
          <cell r="F152">
            <v>34114.54</v>
          </cell>
          <cell r="G152">
            <v>109858.93000000001</v>
          </cell>
          <cell r="H152">
            <v>0</v>
          </cell>
          <cell r="I152">
            <v>11417.96</v>
          </cell>
          <cell r="J152">
            <v>67930.039999999994</v>
          </cell>
          <cell r="K152">
            <v>0</v>
          </cell>
          <cell r="L152">
            <v>0</v>
          </cell>
          <cell r="M152">
            <v>0</v>
          </cell>
          <cell r="N152">
            <v>0</v>
          </cell>
          <cell r="O152"/>
          <cell r="P152">
            <v>162303.32</v>
          </cell>
        </row>
        <row r="153">
          <cell r="C153">
            <v>0</v>
          </cell>
          <cell r="D153">
            <v>0</v>
          </cell>
          <cell r="E153">
            <v>0</v>
          </cell>
          <cell r="F153">
            <v>0</v>
          </cell>
          <cell r="G153">
            <v>0</v>
          </cell>
          <cell r="H153">
            <v>0</v>
          </cell>
          <cell r="I153">
            <v>0</v>
          </cell>
          <cell r="J153">
            <v>0</v>
          </cell>
          <cell r="K153">
            <v>31394153.199999999</v>
          </cell>
          <cell r="L153">
            <v>0</v>
          </cell>
          <cell r="M153">
            <v>0</v>
          </cell>
          <cell r="N153">
            <v>0</v>
          </cell>
          <cell r="O153"/>
          <cell r="P153">
            <v>31394153.199999999</v>
          </cell>
        </row>
        <row r="154">
          <cell r="C154">
            <v>0</v>
          </cell>
          <cell r="D154">
            <v>0</v>
          </cell>
          <cell r="E154">
            <v>0</v>
          </cell>
          <cell r="F154">
            <v>0</v>
          </cell>
          <cell r="G154">
            <v>-46244.31</v>
          </cell>
          <cell r="H154">
            <v>0</v>
          </cell>
          <cell r="I154">
            <v>0</v>
          </cell>
          <cell r="J154">
            <v>0</v>
          </cell>
          <cell r="K154">
            <v>0</v>
          </cell>
          <cell r="L154">
            <v>0</v>
          </cell>
          <cell r="M154">
            <v>0</v>
          </cell>
          <cell r="N154">
            <v>0</v>
          </cell>
          <cell r="O154"/>
          <cell r="P154">
            <v>-46244.31</v>
          </cell>
        </row>
        <row r="155">
          <cell r="C155">
            <v>0</v>
          </cell>
          <cell r="D155">
            <v>0</v>
          </cell>
          <cell r="E155">
            <v>0</v>
          </cell>
          <cell r="F155">
            <v>0</v>
          </cell>
          <cell r="G155">
            <v>558731</v>
          </cell>
          <cell r="H155">
            <v>0</v>
          </cell>
          <cell r="I155">
            <v>0</v>
          </cell>
          <cell r="J155">
            <v>0</v>
          </cell>
          <cell r="K155">
            <v>0</v>
          </cell>
          <cell r="L155">
            <v>0</v>
          </cell>
          <cell r="M155">
            <v>0</v>
          </cell>
          <cell r="N155">
            <v>0</v>
          </cell>
          <cell r="O155"/>
          <cell r="P155">
            <v>558731</v>
          </cell>
        </row>
        <row r="156">
          <cell r="C156">
            <v>0</v>
          </cell>
          <cell r="D156">
            <v>0</v>
          </cell>
          <cell r="E156">
            <v>0</v>
          </cell>
          <cell r="F156">
            <v>417053.66</v>
          </cell>
          <cell r="G156">
            <v>0</v>
          </cell>
          <cell r="H156">
            <v>0</v>
          </cell>
          <cell r="I156">
            <v>0</v>
          </cell>
          <cell r="J156">
            <v>0</v>
          </cell>
          <cell r="K156">
            <v>0</v>
          </cell>
          <cell r="L156">
            <v>0</v>
          </cell>
          <cell r="M156">
            <v>0</v>
          </cell>
          <cell r="N156">
            <v>0</v>
          </cell>
          <cell r="O156"/>
          <cell r="P156">
            <v>417053.66</v>
          </cell>
        </row>
        <row r="157">
          <cell r="C157">
            <v>0</v>
          </cell>
          <cell r="D157">
            <v>4787.05</v>
          </cell>
          <cell r="E157">
            <v>9193.7400000001653</v>
          </cell>
          <cell r="F157">
            <v>0</v>
          </cell>
          <cell r="G157">
            <v>0</v>
          </cell>
          <cell r="H157">
            <v>0</v>
          </cell>
          <cell r="I157">
            <v>15358.959999999963</v>
          </cell>
          <cell r="J157">
            <v>0</v>
          </cell>
          <cell r="K157">
            <v>0</v>
          </cell>
          <cell r="L157">
            <v>0</v>
          </cell>
          <cell r="M157">
            <v>0</v>
          </cell>
          <cell r="N157">
            <v>0</v>
          </cell>
          <cell r="O157"/>
          <cell r="P157">
            <v>29339.750000000127</v>
          </cell>
        </row>
        <row r="158">
          <cell r="C158">
            <v>0</v>
          </cell>
          <cell r="D158">
            <v>0</v>
          </cell>
          <cell r="E158">
            <v>0</v>
          </cell>
          <cell r="F158">
            <v>0</v>
          </cell>
          <cell r="G158">
            <v>64264.549999999588</v>
          </cell>
          <cell r="H158">
            <v>0</v>
          </cell>
          <cell r="I158">
            <v>0</v>
          </cell>
          <cell r="J158">
            <v>0</v>
          </cell>
          <cell r="K158">
            <v>0</v>
          </cell>
          <cell r="L158">
            <v>0</v>
          </cell>
          <cell r="M158">
            <v>0</v>
          </cell>
          <cell r="N158">
            <v>0</v>
          </cell>
          <cell r="O158"/>
          <cell r="P158">
            <v>64264.549999999588</v>
          </cell>
        </row>
        <row r="159">
          <cell r="C159">
            <v>0</v>
          </cell>
          <cell r="D159">
            <v>0</v>
          </cell>
          <cell r="E159">
            <v>0</v>
          </cell>
          <cell r="F159">
            <v>0</v>
          </cell>
          <cell r="G159">
            <v>3379736.47</v>
          </cell>
          <cell r="H159">
            <v>0</v>
          </cell>
          <cell r="I159">
            <v>0</v>
          </cell>
          <cell r="J159">
            <v>0</v>
          </cell>
          <cell r="K159">
            <v>0</v>
          </cell>
          <cell r="L159">
            <v>0</v>
          </cell>
          <cell r="M159">
            <v>0</v>
          </cell>
          <cell r="N159">
            <v>0</v>
          </cell>
          <cell r="O159"/>
          <cell r="P159">
            <v>3379736.47</v>
          </cell>
        </row>
        <row r="160">
          <cell r="C160">
            <v>0</v>
          </cell>
          <cell r="D160">
            <v>0</v>
          </cell>
          <cell r="E160">
            <v>0</v>
          </cell>
          <cell r="F160">
            <v>0</v>
          </cell>
          <cell r="G160">
            <v>48611.1</v>
          </cell>
          <cell r="H160">
            <v>0</v>
          </cell>
          <cell r="I160">
            <v>0</v>
          </cell>
          <cell r="J160">
            <v>0</v>
          </cell>
          <cell r="K160">
            <v>0</v>
          </cell>
          <cell r="L160">
            <v>0</v>
          </cell>
          <cell r="M160">
            <v>0</v>
          </cell>
          <cell r="N160">
            <v>0</v>
          </cell>
          <cell r="O160"/>
          <cell r="P160">
            <v>48611.1</v>
          </cell>
        </row>
        <row r="161">
          <cell r="C161">
            <v>0</v>
          </cell>
          <cell r="D161">
            <v>0</v>
          </cell>
          <cell r="E161">
            <v>664152.98</v>
          </cell>
          <cell r="F161">
            <v>432830.05</v>
          </cell>
          <cell r="G161">
            <v>0</v>
          </cell>
          <cell r="H161">
            <v>0</v>
          </cell>
          <cell r="I161">
            <v>3367612.41</v>
          </cell>
          <cell r="J161">
            <v>7048216.0999999996</v>
          </cell>
          <cell r="K161">
            <v>0</v>
          </cell>
          <cell r="L161">
            <v>0</v>
          </cell>
          <cell r="M161">
            <v>0</v>
          </cell>
          <cell r="N161">
            <v>0</v>
          </cell>
          <cell r="O161"/>
          <cell r="P161">
            <v>11512811.539999999</v>
          </cell>
        </row>
        <row r="162">
          <cell r="C162">
            <v>0</v>
          </cell>
          <cell r="D162">
            <v>0</v>
          </cell>
          <cell r="E162">
            <v>0</v>
          </cell>
          <cell r="F162">
            <v>0</v>
          </cell>
          <cell r="G162">
            <v>0</v>
          </cell>
          <cell r="H162">
            <v>0</v>
          </cell>
          <cell r="I162">
            <v>0</v>
          </cell>
          <cell r="J162">
            <v>935990.76</v>
          </cell>
          <cell r="K162">
            <v>0</v>
          </cell>
          <cell r="L162">
            <v>0</v>
          </cell>
          <cell r="M162">
            <v>0</v>
          </cell>
          <cell r="N162">
            <v>0</v>
          </cell>
          <cell r="O162"/>
          <cell r="P162">
            <v>935990.76</v>
          </cell>
        </row>
        <row r="163">
          <cell r="C163">
            <v>0</v>
          </cell>
          <cell r="D163">
            <v>0</v>
          </cell>
          <cell r="E163">
            <v>0</v>
          </cell>
          <cell r="F163">
            <v>0</v>
          </cell>
          <cell r="G163">
            <v>0</v>
          </cell>
          <cell r="H163">
            <v>0</v>
          </cell>
          <cell r="I163">
            <v>0</v>
          </cell>
          <cell r="J163">
            <v>686765.61</v>
          </cell>
          <cell r="K163">
            <v>0</v>
          </cell>
          <cell r="L163">
            <v>0</v>
          </cell>
          <cell r="M163">
            <v>0</v>
          </cell>
          <cell r="N163">
            <v>0</v>
          </cell>
          <cell r="O163"/>
          <cell r="P163">
            <v>686765.61</v>
          </cell>
        </row>
        <row r="164">
          <cell r="C164">
            <v>0</v>
          </cell>
          <cell r="D164">
            <v>0</v>
          </cell>
          <cell r="E164">
            <v>0</v>
          </cell>
          <cell r="F164">
            <v>0</v>
          </cell>
          <cell r="G164">
            <v>0</v>
          </cell>
          <cell r="H164">
            <v>0</v>
          </cell>
          <cell r="I164">
            <v>0</v>
          </cell>
          <cell r="J164">
            <v>7335849.3099999996</v>
          </cell>
          <cell r="K164">
            <v>0</v>
          </cell>
          <cell r="L164">
            <v>0</v>
          </cell>
          <cell r="M164">
            <v>0</v>
          </cell>
          <cell r="N164">
            <v>0</v>
          </cell>
          <cell r="O164"/>
          <cell r="P164">
            <v>7335849.3099999996</v>
          </cell>
        </row>
        <row r="165">
          <cell r="C165">
            <v>0</v>
          </cell>
          <cell r="D165">
            <v>0</v>
          </cell>
          <cell r="E165">
            <v>0</v>
          </cell>
          <cell r="F165">
            <v>0</v>
          </cell>
          <cell r="G165">
            <v>820648.3</v>
          </cell>
          <cell r="H165">
            <v>0</v>
          </cell>
          <cell r="I165">
            <v>0</v>
          </cell>
          <cell r="J165">
            <v>0</v>
          </cell>
          <cell r="K165">
            <v>0</v>
          </cell>
          <cell r="L165">
            <v>0</v>
          </cell>
          <cell r="M165">
            <v>0</v>
          </cell>
          <cell r="N165">
            <v>0</v>
          </cell>
          <cell r="O165"/>
          <cell r="P165">
            <v>820648.3</v>
          </cell>
        </row>
        <row r="166">
          <cell r="C166">
            <v>0</v>
          </cell>
          <cell r="D166">
            <v>0</v>
          </cell>
          <cell r="E166">
            <v>0</v>
          </cell>
          <cell r="F166">
            <v>26888.34</v>
          </cell>
          <cell r="G166">
            <v>0</v>
          </cell>
          <cell r="H166">
            <v>0</v>
          </cell>
          <cell r="I166">
            <v>0</v>
          </cell>
          <cell r="J166">
            <v>0</v>
          </cell>
          <cell r="K166">
            <v>0</v>
          </cell>
          <cell r="L166">
            <v>0</v>
          </cell>
          <cell r="M166">
            <v>0</v>
          </cell>
          <cell r="N166">
            <v>0</v>
          </cell>
          <cell r="O166"/>
          <cell r="P166">
            <v>26888.34</v>
          </cell>
        </row>
        <row r="167">
          <cell r="C167">
            <v>0</v>
          </cell>
          <cell r="D167">
            <v>0</v>
          </cell>
          <cell r="E167">
            <v>0</v>
          </cell>
          <cell r="F167">
            <v>0</v>
          </cell>
          <cell r="G167">
            <v>329488.3</v>
          </cell>
          <cell r="H167">
            <v>0</v>
          </cell>
          <cell r="I167">
            <v>0</v>
          </cell>
          <cell r="J167">
            <v>0</v>
          </cell>
          <cell r="K167">
            <v>0</v>
          </cell>
          <cell r="L167">
            <v>0</v>
          </cell>
          <cell r="M167">
            <v>0</v>
          </cell>
          <cell r="N167">
            <v>0</v>
          </cell>
          <cell r="O167"/>
          <cell r="P167">
            <v>329488.3</v>
          </cell>
        </row>
        <row r="168">
          <cell r="C168">
            <v>0</v>
          </cell>
          <cell r="D168">
            <v>0</v>
          </cell>
          <cell r="E168">
            <v>0</v>
          </cell>
          <cell r="F168">
            <v>0</v>
          </cell>
          <cell r="G168">
            <v>0</v>
          </cell>
          <cell r="H168">
            <v>363165.21</v>
          </cell>
          <cell r="I168">
            <v>0</v>
          </cell>
          <cell r="J168">
            <v>0</v>
          </cell>
          <cell r="K168">
            <v>0</v>
          </cell>
          <cell r="L168">
            <v>0</v>
          </cell>
          <cell r="M168">
            <v>0</v>
          </cell>
          <cell r="N168">
            <v>0</v>
          </cell>
          <cell r="O168"/>
          <cell r="P168">
            <v>363165.21</v>
          </cell>
        </row>
        <row r="169">
          <cell r="C169">
            <v>0</v>
          </cell>
          <cell r="D169">
            <v>0</v>
          </cell>
          <cell r="E169">
            <v>0</v>
          </cell>
          <cell r="F169">
            <v>850354.61</v>
          </cell>
          <cell r="G169">
            <v>0</v>
          </cell>
          <cell r="H169">
            <v>0</v>
          </cell>
          <cell r="I169">
            <v>0</v>
          </cell>
          <cell r="J169">
            <v>0</v>
          </cell>
          <cell r="K169">
            <v>0</v>
          </cell>
          <cell r="L169">
            <v>0</v>
          </cell>
          <cell r="M169">
            <v>0</v>
          </cell>
          <cell r="N169">
            <v>0</v>
          </cell>
          <cell r="O169"/>
          <cell r="P169">
            <v>850354.61</v>
          </cell>
        </row>
        <row r="170">
          <cell r="C170">
            <v>-13227747.18</v>
          </cell>
          <cell r="D170">
            <v>-2318667.83</v>
          </cell>
          <cell r="E170">
            <v>-1877498.09</v>
          </cell>
          <cell r="F170">
            <v>-2131985.0499999998</v>
          </cell>
          <cell r="G170">
            <v>-1614070.71</v>
          </cell>
          <cell r="H170">
            <v>-1872084.42</v>
          </cell>
          <cell r="I170">
            <v>-6034595.5199999996</v>
          </cell>
          <cell r="J170">
            <v>-4179061.35</v>
          </cell>
          <cell r="K170">
            <v>0</v>
          </cell>
          <cell r="L170">
            <v>0</v>
          </cell>
          <cell r="M170">
            <v>0</v>
          </cell>
          <cell r="N170">
            <v>0</v>
          </cell>
          <cell r="O170"/>
          <cell r="P170">
            <v>-33255710.149999999</v>
          </cell>
        </row>
        <row r="171">
          <cell r="C171">
            <v>-2630518.11</v>
          </cell>
          <cell r="D171">
            <v>-454171.91</v>
          </cell>
          <cell r="E171">
            <v>-393668.96</v>
          </cell>
          <cell r="F171">
            <v>-469953.66</v>
          </cell>
          <cell r="G171">
            <v>-368930.44</v>
          </cell>
          <cell r="H171">
            <v>-384017.28</v>
          </cell>
          <cell r="I171">
            <v>-1302202.1499999999</v>
          </cell>
          <cell r="J171">
            <v>-901797.36</v>
          </cell>
          <cell r="K171">
            <v>0</v>
          </cell>
          <cell r="L171">
            <v>0</v>
          </cell>
          <cell r="M171">
            <v>0</v>
          </cell>
          <cell r="N171">
            <v>0</v>
          </cell>
          <cell r="O171"/>
          <cell r="P171">
            <v>-6905259.8700000001</v>
          </cell>
        </row>
        <row r="172">
          <cell r="C172">
            <v>-75157.570000000007</v>
          </cell>
          <cell r="D172">
            <v>-11951.77</v>
          </cell>
          <cell r="E172">
            <v>-10094.200000000001</v>
          </cell>
          <cell r="F172">
            <v>-11462.37</v>
          </cell>
          <cell r="G172">
            <v>-9223.23</v>
          </cell>
          <cell r="H172">
            <v>-9600.16</v>
          </cell>
          <cell r="I172">
            <v>-31761.05</v>
          </cell>
          <cell r="J172">
            <v>-21994.84</v>
          </cell>
          <cell r="K172">
            <v>0</v>
          </cell>
          <cell r="L172">
            <v>0</v>
          </cell>
          <cell r="M172">
            <v>0</v>
          </cell>
          <cell r="N172">
            <v>0</v>
          </cell>
          <cell r="O172"/>
          <cell r="P172">
            <v>-181245.19</v>
          </cell>
        </row>
        <row r="173">
          <cell r="C173">
            <v>-601261.39</v>
          </cell>
          <cell r="D173">
            <v>-59759.56</v>
          </cell>
          <cell r="E173">
            <v>-80752.63</v>
          </cell>
          <cell r="F173">
            <v>-45849.31</v>
          </cell>
          <cell r="G173">
            <v>-46116.32</v>
          </cell>
          <cell r="H173">
            <v>-134406.18</v>
          </cell>
          <cell r="I173">
            <v>-190566.21</v>
          </cell>
          <cell r="J173">
            <v>-131970.76</v>
          </cell>
          <cell r="K173">
            <v>0</v>
          </cell>
          <cell r="L173">
            <v>0</v>
          </cell>
          <cell r="M173">
            <v>0</v>
          </cell>
          <cell r="N173">
            <v>0</v>
          </cell>
          <cell r="O173"/>
          <cell r="P173">
            <v>-1290682.3600000001</v>
          </cell>
        </row>
        <row r="174">
          <cell r="C174">
            <v>-375788.36</v>
          </cell>
          <cell r="D174">
            <v>-59759.56</v>
          </cell>
          <cell r="E174">
            <v>-50470.61</v>
          </cell>
          <cell r="F174">
            <v>-57311.33</v>
          </cell>
          <cell r="G174">
            <v>-46116.32</v>
          </cell>
          <cell r="H174">
            <v>-48002.14</v>
          </cell>
          <cell r="I174">
            <v>-158804.94</v>
          </cell>
          <cell r="J174">
            <v>-109975.34</v>
          </cell>
          <cell r="K174">
            <v>0</v>
          </cell>
          <cell r="L174">
            <v>0</v>
          </cell>
          <cell r="M174">
            <v>0</v>
          </cell>
          <cell r="N174">
            <v>0</v>
          </cell>
          <cell r="O174"/>
          <cell r="P174">
            <v>-906228.6</v>
          </cell>
        </row>
        <row r="175">
          <cell r="C175">
            <v>-601261.39</v>
          </cell>
          <cell r="D175">
            <v>-95615.09</v>
          </cell>
          <cell r="E175">
            <v>-80752.63</v>
          </cell>
          <cell r="F175">
            <v>-91698.22</v>
          </cell>
          <cell r="G175">
            <v>-73786.12</v>
          </cell>
          <cell r="H175">
            <v>-76803.570000000007</v>
          </cell>
          <cell r="I175">
            <v>-254088.09</v>
          </cell>
          <cell r="J175">
            <v>-175960.38</v>
          </cell>
          <cell r="K175">
            <v>0</v>
          </cell>
          <cell r="L175">
            <v>0</v>
          </cell>
          <cell r="M175">
            <v>0</v>
          </cell>
          <cell r="N175">
            <v>0</v>
          </cell>
          <cell r="O175"/>
          <cell r="P175">
            <v>-1449965.4899999998</v>
          </cell>
        </row>
        <row r="176">
          <cell r="C176">
            <v>180083.38</v>
          </cell>
          <cell r="D176">
            <v>267645.3</v>
          </cell>
          <cell r="E176">
            <v>288656.71000000002</v>
          </cell>
          <cell r="F176">
            <v>217164.77</v>
          </cell>
          <cell r="G176">
            <v>205736.06</v>
          </cell>
          <cell r="H176">
            <v>184168.09</v>
          </cell>
          <cell r="I176">
            <v>4599750.28</v>
          </cell>
          <cell r="J176">
            <v>-2174232.27</v>
          </cell>
          <cell r="K176">
            <v>0</v>
          </cell>
          <cell r="L176">
            <v>0</v>
          </cell>
          <cell r="M176">
            <v>0</v>
          </cell>
          <cell r="N176">
            <v>0</v>
          </cell>
          <cell r="O176"/>
          <cell r="P176">
            <v>3768972.32</v>
          </cell>
        </row>
        <row r="177">
          <cell r="C177">
            <v>-219039.86</v>
          </cell>
          <cell r="D177">
            <v>10994.12</v>
          </cell>
          <cell r="E177">
            <v>47444.44</v>
          </cell>
          <cell r="F177">
            <v>49169.7</v>
          </cell>
          <cell r="G177">
            <v>88918.61</v>
          </cell>
          <cell r="H177">
            <v>61477.19</v>
          </cell>
          <cell r="I177">
            <v>928867.17</v>
          </cell>
          <cell r="J177">
            <v>-536729.99</v>
          </cell>
          <cell r="K177">
            <v>0</v>
          </cell>
          <cell r="L177">
            <v>0</v>
          </cell>
          <cell r="M177">
            <v>0</v>
          </cell>
          <cell r="N177">
            <v>0</v>
          </cell>
          <cell r="O177"/>
          <cell r="P177">
            <v>431101.38</v>
          </cell>
        </row>
        <row r="178">
          <cell r="C178">
            <v>20628.27</v>
          </cell>
          <cell r="D178">
            <v>1978.92</v>
          </cell>
          <cell r="E178">
            <v>2679.17</v>
          </cell>
          <cell r="F178">
            <v>-14398.81</v>
          </cell>
          <cell r="G178">
            <v>-5616.12</v>
          </cell>
          <cell r="H178">
            <v>4546.42</v>
          </cell>
          <cell r="I178">
            <v>33027.97</v>
          </cell>
          <cell r="J178">
            <v>10683.7</v>
          </cell>
          <cell r="K178">
            <v>0</v>
          </cell>
          <cell r="L178">
            <v>0</v>
          </cell>
          <cell r="M178">
            <v>0</v>
          </cell>
          <cell r="N178">
            <v>0</v>
          </cell>
          <cell r="O178"/>
          <cell r="P178">
            <v>53529.520000000004</v>
          </cell>
        </row>
        <row r="179">
          <cell r="C179">
            <v>-155877.60999999999</v>
          </cell>
          <cell r="D179">
            <v>-61536.76</v>
          </cell>
          <cell r="E179">
            <v>-34851.24</v>
          </cell>
          <cell r="F179">
            <v>-47401.85</v>
          </cell>
          <cell r="G179">
            <v>-41841.86</v>
          </cell>
          <cell r="H179">
            <v>289649.91999999998</v>
          </cell>
          <cell r="I179">
            <v>-43778.1</v>
          </cell>
          <cell r="J179">
            <v>-160004.35</v>
          </cell>
          <cell r="K179">
            <v>0</v>
          </cell>
          <cell r="L179">
            <v>0</v>
          </cell>
          <cell r="M179">
            <v>0</v>
          </cell>
          <cell r="N179">
            <v>0</v>
          </cell>
          <cell r="O179"/>
          <cell r="P179">
            <v>-255641.85</v>
          </cell>
        </row>
        <row r="180">
          <cell r="C180">
            <v>90706.54</v>
          </cell>
          <cell r="D180">
            <v>40752.67</v>
          </cell>
          <cell r="E180">
            <v>40576.800000000003</v>
          </cell>
          <cell r="F180">
            <v>40642.36</v>
          </cell>
          <cell r="G180">
            <v>34849.17</v>
          </cell>
          <cell r="H180">
            <v>35715.96</v>
          </cell>
          <cell r="I180">
            <v>224942.86</v>
          </cell>
          <cell r="J180">
            <v>-18847.919999999998</v>
          </cell>
          <cell r="K180">
            <v>0</v>
          </cell>
          <cell r="L180">
            <v>0</v>
          </cell>
          <cell r="M180">
            <v>0</v>
          </cell>
          <cell r="N180">
            <v>0</v>
          </cell>
          <cell r="O180"/>
          <cell r="P180">
            <v>489338.44</v>
          </cell>
        </row>
        <row r="181">
          <cell r="C181">
            <v>204533.89</v>
          </cell>
          <cell r="D181">
            <v>63688.36</v>
          </cell>
          <cell r="E181">
            <v>61599.21</v>
          </cell>
          <cell r="F181">
            <v>62329.88</v>
          </cell>
          <cell r="G181">
            <v>54201.09</v>
          </cell>
          <cell r="H181">
            <v>54944.73</v>
          </cell>
          <cell r="I181">
            <v>339126.05</v>
          </cell>
          <cell r="J181">
            <v>-16149.46</v>
          </cell>
          <cell r="K181">
            <v>0</v>
          </cell>
          <cell r="L181">
            <v>0</v>
          </cell>
          <cell r="M181">
            <v>0</v>
          </cell>
          <cell r="N181">
            <v>0</v>
          </cell>
          <cell r="O181"/>
          <cell r="P181">
            <v>824273.75</v>
          </cell>
        </row>
        <row r="182">
          <cell r="C182">
            <v>0</v>
          </cell>
          <cell r="D182">
            <v>0</v>
          </cell>
          <cell r="E182">
            <v>0</v>
          </cell>
          <cell r="F182">
            <v>0</v>
          </cell>
          <cell r="G182">
            <v>0</v>
          </cell>
          <cell r="H182">
            <v>0</v>
          </cell>
          <cell r="I182">
            <v>-5764289.9500000002</v>
          </cell>
          <cell r="J182">
            <v>5764289.9500000002</v>
          </cell>
          <cell r="K182">
            <v>0</v>
          </cell>
          <cell r="L182">
            <v>0</v>
          </cell>
          <cell r="M182">
            <v>0</v>
          </cell>
          <cell r="N182">
            <v>0</v>
          </cell>
          <cell r="O182"/>
          <cell r="P182">
            <v>0</v>
          </cell>
        </row>
        <row r="183">
          <cell r="C183">
            <v>0</v>
          </cell>
          <cell r="D183">
            <v>0</v>
          </cell>
          <cell r="E183">
            <v>0</v>
          </cell>
          <cell r="F183">
            <v>0</v>
          </cell>
          <cell r="G183">
            <v>0</v>
          </cell>
          <cell r="H183">
            <v>0</v>
          </cell>
          <cell r="I183">
            <v>-1208255.3999999999</v>
          </cell>
          <cell r="J183">
            <v>1208255.3999999999</v>
          </cell>
          <cell r="K183">
            <v>0</v>
          </cell>
          <cell r="L183">
            <v>0</v>
          </cell>
          <cell r="M183">
            <v>0</v>
          </cell>
          <cell r="N183">
            <v>0</v>
          </cell>
          <cell r="O183"/>
          <cell r="P183">
            <v>0</v>
          </cell>
        </row>
        <row r="184">
          <cell r="C184">
            <v>0</v>
          </cell>
          <cell r="D184">
            <v>0</v>
          </cell>
          <cell r="E184">
            <v>0</v>
          </cell>
          <cell r="F184">
            <v>0</v>
          </cell>
          <cell r="G184">
            <v>0</v>
          </cell>
          <cell r="H184">
            <v>0</v>
          </cell>
          <cell r="I184">
            <v>-8750.42</v>
          </cell>
          <cell r="J184">
            <v>8750.42</v>
          </cell>
          <cell r="K184">
            <v>0</v>
          </cell>
          <cell r="L184">
            <v>0</v>
          </cell>
          <cell r="M184">
            <v>0</v>
          </cell>
          <cell r="N184">
            <v>0</v>
          </cell>
          <cell r="O184"/>
          <cell r="P184">
            <v>0</v>
          </cell>
        </row>
        <row r="185">
          <cell r="C185">
            <v>0</v>
          </cell>
          <cell r="D185">
            <v>0</v>
          </cell>
          <cell r="E185">
            <v>0</v>
          </cell>
          <cell r="F185">
            <v>0</v>
          </cell>
          <cell r="G185">
            <v>0</v>
          </cell>
          <cell r="H185">
            <v>0</v>
          </cell>
          <cell r="I185">
            <v>-259955.18</v>
          </cell>
          <cell r="J185">
            <v>259955.18</v>
          </cell>
          <cell r="K185">
            <v>0</v>
          </cell>
          <cell r="L185">
            <v>0</v>
          </cell>
          <cell r="M185">
            <v>0</v>
          </cell>
          <cell r="N185">
            <v>0</v>
          </cell>
          <cell r="O185"/>
          <cell r="P185">
            <v>0</v>
          </cell>
        </row>
        <row r="186">
          <cell r="C186">
            <v>0</v>
          </cell>
          <cell r="D186">
            <v>0</v>
          </cell>
          <cell r="E186">
            <v>0</v>
          </cell>
          <cell r="F186">
            <v>0</v>
          </cell>
          <cell r="G186">
            <v>0</v>
          </cell>
          <cell r="H186">
            <v>0</v>
          </cell>
          <cell r="I186">
            <v>-106883.24</v>
          </cell>
          <cell r="J186">
            <v>106883.24</v>
          </cell>
          <cell r="K186">
            <v>0</v>
          </cell>
          <cell r="L186">
            <v>0</v>
          </cell>
          <cell r="M186">
            <v>0</v>
          </cell>
          <cell r="N186">
            <v>0</v>
          </cell>
          <cell r="O186"/>
          <cell r="P186">
            <v>0</v>
          </cell>
        </row>
        <row r="187">
          <cell r="C187">
            <v>0</v>
          </cell>
          <cell r="D187">
            <v>0</v>
          </cell>
          <cell r="E187">
            <v>0</v>
          </cell>
          <cell r="F187">
            <v>0</v>
          </cell>
          <cell r="G187">
            <v>0</v>
          </cell>
          <cell r="H187">
            <v>0</v>
          </cell>
          <cell r="I187">
            <v>-166146.59</v>
          </cell>
          <cell r="J187">
            <v>166146.59</v>
          </cell>
          <cell r="K187">
            <v>0</v>
          </cell>
          <cell r="L187">
            <v>0</v>
          </cell>
          <cell r="M187">
            <v>0</v>
          </cell>
          <cell r="N187">
            <v>0</v>
          </cell>
          <cell r="O187"/>
          <cell r="P187">
            <v>0</v>
          </cell>
        </row>
        <row r="188">
          <cell r="C188">
            <v>-41049.1</v>
          </cell>
          <cell r="D188">
            <v>159380.14000000001</v>
          </cell>
          <cell r="E188">
            <v>173923.79</v>
          </cell>
          <cell r="F188">
            <v>127182.52</v>
          </cell>
          <cell r="G188">
            <v>121983.45</v>
          </cell>
          <cell r="H188">
            <v>106740.36</v>
          </cell>
          <cell r="I188">
            <v>4002668.78</v>
          </cell>
          <cell r="J188">
            <v>-2590514.46</v>
          </cell>
          <cell r="K188">
            <v>0</v>
          </cell>
          <cell r="L188">
            <v>0</v>
          </cell>
          <cell r="M188">
            <v>0</v>
          </cell>
          <cell r="N188">
            <v>0</v>
          </cell>
          <cell r="O188"/>
          <cell r="P188">
            <v>2060315.4800000004</v>
          </cell>
        </row>
        <row r="189">
          <cell r="C189">
            <v>-18029.63</v>
          </cell>
          <cell r="D189">
            <v>10323.01</v>
          </cell>
          <cell r="E189">
            <v>29592.28</v>
          </cell>
          <cell r="F189">
            <v>30930.1</v>
          </cell>
          <cell r="G189">
            <v>53801.82</v>
          </cell>
          <cell r="H189">
            <v>34157.279999999999</v>
          </cell>
          <cell r="I189">
            <v>806274.11</v>
          </cell>
          <cell r="J189">
            <v>-586666.41</v>
          </cell>
          <cell r="K189">
            <v>0</v>
          </cell>
          <cell r="L189">
            <v>0</v>
          </cell>
          <cell r="M189">
            <v>0</v>
          </cell>
          <cell r="N189">
            <v>0</v>
          </cell>
          <cell r="O189"/>
          <cell r="P189">
            <v>360382.55999999994</v>
          </cell>
        </row>
        <row r="190">
          <cell r="C190">
            <v>-342.23</v>
          </cell>
          <cell r="D190">
            <v>4476.7700000000004</v>
          </cell>
          <cell r="E190">
            <v>-3087.7</v>
          </cell>
          <cell r="F190">
            <v>-7069.13</v>
          </cell>
          <cell r="G190">
            <v>-3637.87</v>
          </cell>
          <cell r="H190">
            <v>-1570.38</v>
          </cell>
          <cell r="I190">
            <v>11484.97</v>
          </cell>
          <cell r="J190">
            <v>-4570.04</v>
          </cell>
          <cell r="K190">
            <v>0</v>
          </cell>
          <cell r="L190">
            <v>0</v>
          </cell>
          <cell r="M190">
            <v>0</v>
          </cell>
          <cell r="N190">
            <v>0</v>
          </cell>
          <cell r="O190"/>
          <cell r="P190">
            <v>-4315.6100000000006</v>
          </cell>
        </row>
        <row r="191">
          <cell r="C191">
            <v>-8235.42</v>
          </cell>
          <cell r="D191">
            <v>-39964.379999999997</v>
          </cell>
          <cell r="E191">
            <v>-20892.98</v>
          </cell>
          <cell r="F191">
            <v>-27542.720000000001</v>
          </cell>
          <cell r="G191">
            <v>-23877.57</v>
          </cell>
          <cell r="H191">
            <v>167065.68</v>
          </cell>
          <cell r="I191">
            <v>13391.62</v>
          </cell>
          <cell r="J191">
            <v>-117979.36</v>
          </cell>
          <cell r="K191">
            <v>0</v>
          </cell>
          <cell r="L191">
            <v>0</v>
          </cell>
          <cell r="M191">
            <v>0</v>
          </cell>
          <cell r="N191">
            <v>0</v>
          </cell>
          <cell r="O191"/>
          <cell r="P191">
            <v>-58035.130000000005</v>
          </cell>
        </row>
        <row r="192">
          <cell r="C192">
            <v>3090.11</v>
          </cell>
          <cell r="D192">
            <v>24914.91</v>
          </cell>
          <cell r="E192">
            <v>25286.9</v>
          </cell>
          <cell r="F192">
            <v>25533.15</v>
          </cell>
          <cell r="G192">
            <v>21292.400000000001</v>
          </cell>
          <cell r="H192">
            <v>21683.759999999998</v>
          </cell>
          <cell r="I192">
            <v>177477.83</v>
          </cell>
          <cell r="J192">
            <v>-52933.08</v>
          </cell>
          <cell r="K192">
            <v>0</v>
          </cell>
          <cell r="L192">
            <v>0</v>
          </cell>
          <cell r="M192">
            <v>0</v>
          </cell>
          <cell r="N192">
            <v>0</v>
          </cell>
          <cell r="O192"/>
          <cell r="P192">
            <v>246345.97999999992</v>
          </cell>
        </row>
        <row r="193">
          <cell r="C193">
            <v>5364.02</v>
          </cell>
          <cell r="D193">
            <v>33814.75</v>
          </cell>
          <cell r="E193">
            <v>33426.230000000003</v>
          </cell>
          <cell r="F193">
            <v>33578.519999999997</v>
          </cell>
          <cell r="G193">
            <v>28697.51</v>
          </cell>
          <cell r="H193">
            <v>29423.72</v>
          </cell>
          <cell r="I193">
            <v>251360.22</v>
          </cell>
          <cell r="J193">
            <v>-76803.89</v>
          </cell>
          <cell r="K193">
            <v>0</v>
          </cell>
          <cell r="L193">
            <v>0</v>
          </cell>
          <cell r="M193">
            <v>0</v>
          </cell>
          <cell r="N193">
            <v>0</v>
          </cell>
          <cell r="O193"/>
          <cell r="P193">
            <v>338861.07999999996</v>
          </cell>
        </row>
        <row r="194">
          <cell r="C194">
            <v>41049.1</v>
          </cell>
          <cell r="D194">
            <v>-159380.14000000001</v>
          </cell>
          <cell r="E194">
            <v>-173923.79</v>
          </cell>
          <cell r="F194">
            <v>-127182.52</v>
          </cell>
          <cell r="G194">
            <v>-121983.45</v>
          </cell>
          <cell r="H194">
            <v>-106740.36</v>
          </cell>
          <cell r="I194">
            <v>-4002668.78</v>
          </cell>
          <cell r="J194">
            <v>2590514.46</v>
          </cell>
          <cell r="K194">
            <v>0</v>
          </cell>
          <cell r="L194">
            <v>0</v>
          </cell>
          <cell r="M194">
            <v>0</v>
          </cell>
          <cell r="N194">
            <v>0</v>
          </cell>
          <cell r="O194"/>
          <cell r="P194">
            <v>-2060315.4800000004</v>
          </cell>
        </row>
        <row r="195">
          <cell r="C195">
            <v>18029.63</v>
          </cell>
          <cell r="D195">
            <v>-10323.01</v>
          </cell>
          <cell r="E195">
            <v>-29592.28</v>
          </cell>
          <cell r="F195">
            <v>-30930.1</v>
          </cell>
          <cell r="G195">
            <v>-53801.82</v>
          </cell>
          <cell r="H195">
            <v>-34157.279999999999</v>
          </cell>
          <cell r="I195">
            <v>-806274.11</v>
          </cell>
          <cell r="J195">
            <v>586666.41</v>
          </cell>
          <cell r="K195">
            <v>0</v>
          </cell>
          <cell r="L195">
            <v>0</v>
          </cell>
          <cell r="M195">
            <v>0</v>
          </cell>
          <cell r="N195">
            <v>0</v>
          </cell>
          <cell r="O195"/>
          <cell r="P195">
            <v>-360382.55999999994</v>
          </cell>
        </row>
        <row r="196">
          <cell r="C196">
            <v>342.23</v>
          </cell>
          <cell r="D196">
            <v>-4476.7700000000004</v>
          </cell>
          <cell r="E196">
            <v>3087.7</v>
          </cell>
          <cell r="F196">
            <v>7069.13</v>
          </cell>
          <cell r="G196">
            <v>3637.87</v>
          </cell>
          <cell r="H196">
            <v>1570.38</v>
          </cell>
          <cell r="I196">
            <v>-11484.97</v>
          </cell>
          <cell r="J196">
            <v>4570.04</v>
          </cell>
          <cell r="K196">
            <v>0</v>
          </cell>
          <cell r="L196">
            <v>0</v>
          </cell>
          <cell r="M196">
            <v>0</v>
          </cell>
          <cell r="N196">
            <v>0</v>
          </cell>
          <cell r="O196"/>
          <cell r="P196">
            <v>4315.6100000000006</v>
          </cell>
        </row>
        <row r="197">
          <cell r="C197">
            <v>8235.42</v>
          </cell>
          <cell r="D197">
            <v>39964.379999999997</v>
          </cell>
          <cell r="E197">
            <v>20892.98</v>
          </cell>
          <cell r="F197">
            <v>27542.720000000001</v>
          </cell>
          <cell r="G197">
            <v>23877.57</v>
          </cell>
          <cell r="H197">
            <v>-167065.68</v>
          </cell>
          <cell r="I197">
            <v>-13391.62</v>
          </cell>
          <cell r="J197">
            <v>117979.36</v>
          </cell>
          <cell r="K197">
            <v>0</v>
          </cell>
          <cell r="L197">
            <v>0</v>
          </cell>
          <cell r="M197">
            <v>0</v>
          </cell>
          <cell r="N197">
            <v>0</v>
          </cell>
          <cell r="O197"/>
          <cell r="P197">
            <v>58035.130000000005</v>
          </cell>
        </row>
        <row r="198">
          <cell r="C198">
            <v>-3090.11</v>
          </cell>
          <cell r="D198">
            <v>-24914.91</v>
          </cell>
          <cell r="E198">
            <v>-25286.9</v>
          </cell>
          <cell r="F198">
            <v>-25533.15</v>
          </cell>
          <cell r="G198">
            <v>-21292.400000000001</v>
          </cell>
          <cell r="H198">
            <v>-21683.759999999998</v>
          </cell>
          <cell r="I198">
            <v>-177477.83</v>
          </cell>
          <cell r="J198">
            <v>52933.08</v>
          </cell>
          <cell r="K198">
            <v>0</v>
          </cell>
          <cell r="L198">
            <v>0</v>
          </cell>
          <cell r="M198">
            <v>0</v>
          </cell>
          <cell r="N198">
            <v>0</v>
          </cell>
          <cell r="O198"/>
          <cell r="P198">
            <v>-246345.97999999992</v>
          </cell>
        </row>
        <row r="199">
          <cell r="C199">
            <v>-5364.02</v>
          </cell>
          <cell r="D199">
            <v>-33814.75</v>
          </cell>
          <cell r="E199">
            <v>-33426.230000000003</v>
          </cell>
          <cell r="F199">
            <v>-33578.519999999997</v>
          </cell>
          <cell r="G199">
            <v>-28697.51</v>
          </cell>
          <cell r="H199">
            <v>-29423.72</v>
          </cell>
          <cell r="I199">
            <v>-251360.22</v>
          </cell>
          <cell r="J199">
            <v>76803.89</v>
          </cell>
          <cell r="K199">
            <v>0</v>
          </cell>
          <cell r="L199">
            <v>0</v>
          </cell>
          <cell r="M199">
            <v>0</v>
          </cell>
          <cell r="N199">
            <v>0</v>
          </cell>
          <cell r="O199"/>
          <cell r="P199">
            <v>-338861.07999999996</v>
          </cell>
        </row>
        <row r="200">
          <cell r="C200">
            <v>-421486.61</v>
          </cell>
          <cell r="D200">
            <v>-2905639.54</v>
          </cell>
          <cell r="E200">
            <v>-2593900.1</v>
          </cell>
          <cell r="F200">
            <v>-2890468.31</v>
          </cell>
          <cell r="G200">
            <v>-2049512.78</v>
          </cell>
          <cell r="H200">
            <v>-2374396.77</v>
          </cell>
          <cell r="I200">
            <v>-10172882.48</v>
          </cell>
          <cell r="J200">
            <v>-177899.46</v>
          </cell>
          <cell r="K200">
            <v>0</v>
          </cell>
          <cell r="L200">
            <v>0</v>
          </cell>
          <cell r="M200">
            <v>0</v>
          </cell>
          <cell r="N200">
            <v>0</v>
          </cell>
          <cell r="O200"/>
          <cell r="P200">
            <v>-23586186.050000001</v>
          </cell>
        </row>
        <row r="201">
          <cell r="C201">
            <v>0</v>
          </cell>
          <cell r="D201">
            <v>0</v>
          </cell>
          <cell r="E201">
            <v>0</v>
          </cell>
          <cell r="F201">
            <v>0</v>
          </cell>
          <cell r="G201">
            <v>-0.01</v>
          </cell>
          <cell r="H201">
            <v>0</v>
          </cell>
          <cell r="I201">
            <v>0</v>
          </cell>
          <cell r="J201">
            <v>0</v>
          </cell>
          <cell r="K201">
            <v>0</v>
          </cell>
          <cell r="L201">
            <v>0</v>
          </cell>
          <cell r="M201">
            <v>0</v>
          </cell>
          <cell r="N201">
            <v>0</v>
          </cell>
          <cell r="O201"/>
          <cell r="P201">
            <v>-0.01</v>
          </cell>
        </row>
        <row r="202">
          <cell r="C202">
            <v>-84589.75</v>
          </cell>
          <cell r="D202">
            <v>-573998.96</v>
          </cell>
          <cell r="E202">
            <v>-545521.03</v>
          </cell>
          <cell r="F202">
            <v>-642264.31999999995</v>
          </cell>
          <cell r="G202">
            <v>-473819.02</v>
          </cell>
          <cell r="H202">
            <v>-484736.14</v>
          </cell>
          <cell r="I202">
            <v>-2158548.2599999998</v>
          </cell>
          <cell r="J202">
            <v>-37050.239999999998</v>
          </cell>
          <cell r="K202">
            <v>0</v>
          </cell>
          <cell r="L202">
            <v>0</v>
          </cell>
          <cell r="M202">
            <v>0</v>
          </cell>
          <cell r="N202">
            <v>0</v>
          </cell>
          <cell r="O202"/>
          <cell r="P202">
            <v>-5000527.72</v>
          </cell>
        </row>
        <row r="203">
          <cell r="C203">
            <v>-1439.43</v>
          </cell>
          <cell r="D203">
            <v>-22476.560000000001</v>
          </cell>
          <cell r="E203">
            <v>-2767.63</v>
          </cell>
          <cell r="F203">
            <v>-18653.77</v>
          </cell>
          <cell r="G203">
            <v>-10539.41</v>
          </cell>
          <cell r="H203">
            <v>-2424.39</v>
          </cell>
          <cell r="I203">
            <v>-21303.65</v>
          </cell>
          <cell r="J203">
            <v>-427.73</v>
          </cell>
          <cell r="K203">
            <v>0</v>
          </cell>
          <cell r="L203">
            <v>0</v>
          </cell>
          <cell r="M203">
            <v>0</v>
          </cell>
          <cell r="N203">
            <v>0</v>
          </cell>
          <cell r="O203"/>
          <cell r="P203">
            <v>-80032.570000000007</v>
          </cell>
        </row>
        <row r="204">
          <cell r="C204">
            <v>-19650.03</v>
          </cell>
          <cell r="D204">
            <v>-61445.279999999999</v>
          </cell>
          <cell r="E204">
            <v>-109453.13</v>
          </cell>
          <cell r="F204">
            <v>-62180.639999999999</v>
          </cell>
          <cell r="G204">
            <v>-57412.59</v>
          </cell>
          <cell r="H204">
            <v>-178726.27</v>
          </cell>
          <cell r="I204">
            <v>-335706.24</v>
          </cell>
          <cell r="J204">
            <v>-6905.68</v>
          </cell>
          <cell r="K204">
            <v>0</v>
          </cell>
          <cell r="L204">
            <v>0</v>
          </cell>
          <cell r="M204">
            <v>0</v>
          </cell>
          <cell r="N204">
            <v>0</v>
          </cell>
          <cell r="O204"/>
          <cell r="P204">
            <v>-831479.8600000001</v>
          </cell>
        </row>
        <row r="205">
          <cell r="C205">
            <v>-12668.27</v>
          </cell>
          <cell r="D205">
            <v>-79237.38</v>
          </cell>
          <cell r="E205">
            <v>-73371.199999999997</v>
          </cell>
          <cell r="F205">
            <v>-82181.119999999995</v>
          </cell>
          <cell r="G205">
            <v>-61991.199999999997</v>
          </cell>
          <cell r="H205">
            <v>-64245.78</v>
          </cell>
          <cell r="I205">
            <v>-281679.27</v>
          </cell>
          <cell r="J205">
            <v>-4680.88</v>
          </cell>
          <cell r="K205">
            <v>0</v>
          </cell>
          <cell r="L205">
            <v>0</v>
          </cell>
          <cell r="M205">
            <v>0</v>
          </cell>
          <cell r="N205">
            <v>0</v>
          </cell>
          <cell r="O205"/>
          <cell r="P205">
            <v>-660055.10000000009</v>
          </cell>
        </row>
        <row r="206">
          <cell r="C206">
            <v>-18165.759999999998</v>
          </cell>
          <cell r="D206">
            <v>-115115.41</v>
          </cell>
          <cell r="E206">
            <v>-105200.48</v>
          </cell>
          <cell r="F206">
            <v>-117830.11</v>
          </cell>
          <cell r="G206">
            <v>-88892.66</v>
          </cell>
          <cell r="H206">
            <v>-93338.92</v>
          </cell>
          <cell r="I206">
            <v>-409232.48</v>
          </cell>
          <cell r="J206">
            <v>-6800.49</v>
          </cell>
          <cell r="K206">
            <v>0</v>
          </cell>
          <cell r="L206">
            <v>0</v>
          </cell>
          <cell r="M206">
            <v>0</v>
          </cell>
          <cell r="N206">
            <v>0</v>
          </cell>
          <cell r="O206"/>
          <cell r="P206">
            <v>-954576.31</v>
          </cell>
        </row>
        <row r="207">
          <cell r="C207">
            <v>-5381.94</v>
          </cell>
          <cell r="D207">
            <v>-32141.16</v>
          </cell>
          <cell r="E207">
            <v>-10737.52</v>
          </cell>
          <cell r="F207">
            <v>-117.26</v>
          </cell>
          <cell r="G207">
            <v>-1519.15</v>
          </cell>
          <cell r="H207">
            <v>-2314.3000000000002</v>
          </cell>
          <cell r="I207">
            <v>-2773069.68</v>
          </cell>
          <cell r="J207">
            <v>-12133.67</v>
          </cell>
          <cell r="K207">
            <v>0</v>
          </cell>
          <cell r="L207">
            <v>0</v>
          </cell>
          <cell r="M207">
            <v>0</v>
          </cell>
          <cell r="N207">
            <v>0</v>
          </cell>
          <cell r="O207"/>
          <cell r="P207">
            <v>-2837414.6799999997</v>
          </cell>
        </row>
        <row r="208">
          <cell r="C208">
            <v>-0.01</v>
          </cell>
          <cell r="D208">
            <v>0</v>
          </cell>
          <cell r="E208">
            <v>0</v>
          </cell>
          <cell r="F208">
            <v>0</v>
          </cell>
          <cell r="G208">
            <v>0</v>
          </cell>
          <cell r="H208">
            <v>0.01</v>
          </cell>
          <cell r="I208">
            <v>0</v>
          </cell>
          <cell r="J208">
            <v>0</v>
          </cell>
          <cell r="K208">
            <v>0</v>
          </cell>
          <cell r="L208">
            <v>0</v>
          </cell>
          <cell r="M208">
            <v>0</v>
          </cell>
          <cell r="N208">
            <v>0</v>
          </cell>
          <cell r="O208"/>
          <cell r="P208">
            <v>0</v>
          </cell>
        </row>
        <row r="209">
          <cell r="C209">
            <v>-1093.77</v>
          </cell>
          <cell r="D209">
            <v>-6356.87</v>
          </cell>
          <cell r="E209">
            <v>-2265.84</v>
          </cell>
          <cell r="F209">
            <v>-26.06</v>
          </cell>
          <cell r="G209">
            <v>-351.36</v>
          </cell>
          <cell r="H209">
            <v>-470.11</v>
          </cell>
          <cell r="I209">
            <v>-589045.64</v>
          </cell>
          <cell r="J209">
            <v>-2578.63</v>
          </cell>
          <cell r="K209">
            <v>0</v>
          </cell>
          <cell r="L209">
            <v>0</v>
          </cell>
          <cell r="M209">
            <v>0</v>
          </cell>
          <cell r="N209">
            <v>0</v>
          </cell>
          <cell r="O209"/>
          <cell r="P209">
            <v>-602188.28</v>
          </cell>
        </row>
        <row r="210">
          <cell r="C210">
            <v>-18.07</v>
          </cell>
          <cell r="D210">
            <v>-247.38</v>
          </cell>
          <cell r="E210">
            <v>-11.54</v>
          </cell>
          <cell r="F210">
            <v>-0.76</v>
          </cell>
          <cell r="G210">
            <v>-7.8100000000000005</v>
          </cell>
          <cell r="H210">
            <v>-2.38</v>
          </cell>
          <cell r="I210">
            <v>-5757.42</v>
          </cell>
          <cell r="J210">
            <v>-25.1</v>
          </cell>
          <cell r="K210">
            <v>0</v>
          </cell>
          <cell r="L210">
            <v>0</v>
          </cell>
          <cell r="M210">
            <v>0</v>
          </cell>
          <cell r="N210">
            <v>0</v>
          </cell>
          <cell r="O210"/>
          <cell r="P210">
            <v>-6070.46</v>
          </cell>
        </row>
        <row r="211">
          <cell r="C211">
            <v>-248.58</v>
          </cell>
          <cell r="D211">
            <v>-675.52</v>
          </cell>
          <cell r="E211">
            <v>-450.24</v>
          </cell>
          <cell r="F211">
            <v>-2.52</v>
          </cell>
          <cell r="G211">
            <v>-42.51</v>
          </cell>
          <cell r="H211">
            <v>-169.61</v>
          </cell>
          <cell r="I211">
            <v>-90566.9</v>
          </cell>
          <cell r="J211">
            <v>-394.49</v>
          </cell>
          <cell r="K211">
            <v>0</v>
          </cell>
          <cell r="L211">
            <v>0</v>
          </cell>
          <cell r="M211">
            <v>0</v>
          </cell>
          <cell r="N211">
            <v>0</v>
          </cell>
          <cell r="O211"/>
          <cell r="P211">
            <v>-92550.37</v>
          </cell>
        </row>
        <row r="212">
          <cell r="C212">
            <v>-163.44999999999999</v>
          </cell>
          <cell r="D212">
            <v>-877.19</v>
          </cell>
          <cell r="E212">
            <v>-305.39</v>
          </cell>
          <cell r="F212">
            <v>-3.34</v>
          </cell>
          <cell r="G212">
            <v>-45.99</v>
          </cell>
          <cell r="H212">
            <v>-62.71</v>
          </cell>
          <cell r="I212">
            <v>-77007.77</v>
          </cell>
          <cell r="J212">
            <v>-337.37</v>
          </cell>
          <cell r="K212">
            <v>0</v>
          </cell>
          <cell r="L212">
            <v>0</v>
          </cell>
          <cell r="M212">
            <v>0</v>
          </cell>
          <cell r="N212">
            <v>0</v>
          </cell>
          <cell r="O212"/>
          <cell r="P212">
            <v>-78803.210000000006</v>
          </cell>
        </row>
        <row r="213">
          <cell r="C213">
            <v>-234.38</v>
          </cell>
          <cell r="D213">
            <v>-1274.49</v>
          </cell>
          <cell r="E213">
            <v>-438.52</v>
          </cell>
          <cell r="F213">
            <v>-4.78</v>
          </cell>
          <cell r="G213">
            <v>-65.95</v>
          </cell>
          <cell r="H213">
            <v>-91.04</v>
          </cell>
          <cell r="I213">
            <v>-111878</v>
          </cell>
          <cell r="J213">
            <v>-490.14</v>
          </cell>
          <cell r="K213">
            <v>0</v>
          </cell>
          <cell r="L213">
            <v>0</v>
          </cell>
          <cell r="M213">
            <v>0</v>
          </cell>
          <cell r="N213">
            <v>0</v>
          </cell>
          <cell r="O213"/>
          <cell r="P213">
            <v>-114477.3</v>
          </cell>
        </row>
        <row r="214">
          <cell r="C214">
            <v>-346.16</v>
          </cell>
          <cell r="D214">
            <v>-8910.31</v>
          </cell>
          <cell r="E214">
            <v>1502.82</v>
          </cell>
          <cell r="F214">
            <v>-6609.47</v>
          </cell>
          <cell r="G214">
            <v>-4413.63</v>
          </cell>
          <cell r="H214">
            <v>-22957.79</v>
          </cell>
          <cell r="I214">
            <v>-219120.77</v>
          </cell>
          <cell r="J214">
            <v>0</v>
          </cell>
          <cell r="K214">
            <v>0</v>
          </cell>
          <cell r="L214">
            <v>0</v>
          </cell>
          <cell r="M214">
            <v>0</v>
          </cell>
          <cell r="N214">
            <v>0</v>
          </cell>
          <cell r="O214"/>
          <cell r="P214">
            <v>-260855.31</v>
          </cell>
        </row>
        <row r="215">
          <cell r="C215">
            <v>-69.599999999999994</v>
          </cell>
          <cell r="D215">
            <v>-1760.96</v>
          </cell>
          <cell r="E215">
            <v>385.62</v>
          </cell>
          <cell r="F215">
            <v>-1468.91</v>
          </cell>
          <cell r="G215">
            <v>-1021.68</v>
          </cell>
          <cell r="H215">
            <v>-4678.5</v>
          </cell>
          <cell r="I215">
            <v>-46551.47</v>
          </cell>
          <cell r="J215">
            <v>0</v>
          </cell>
          <cell r="K215">
            <v>0</v>
          </cell>
          <cell r="L215">
            <v>0</v>
          </cell>
          <cell r="M215">
            <v>0</v>
          </cell>
          <cell r="N215">
            <v>0</v>
          </cell>
          <cell r="O215"/>
          <cell r="P215">
            <v>-55165.5</v>
          </cell>
        </row>
        <row r="216">
          <cell r="C216">
            <v>-1.21</v>
          </cell>
          <cell r="D216">
            <v>-68.760000000000005</v>
          </cell>
          <cell r="E216">
            <v>2.17</v>
          </cell>
          <cell r="F216">
            <v>-42.5</v>
          </cell>
          <cell r="G216">
            <v>-22.68</v>
          </cell>
          <cell r="H216">
            <v>-23.42</v>
          </cell>
          <cell r="I216">
            <v>-454.41</v>
          </cell>
          <cell r="J216">
            <v>0</v>
          </cell>
          <cell r="K216">
            <v>0</v>
          </cell>
          <cell r="L216">
            <v>0</v>
          </cell>
          <cell r="M216">
            <v>0</v>
          </cell>
          <cell r="N216">
            <v>0</v>
          </cell>
          <cell r="O216"/>
          <cell r="P216">
            <v>-610.81000000000006</v>
          </cell>
        </row>
        <row r="217">
          <cell r="C217">
            <v>-16.09</v>
          </cell>
          <cell r="D217">
            <v>-188</v>
          </cell>
          <cell r="E217">
            <v>37.549999999999997</v>
          </cell>
          <cell r="F217">
            <v>-141.69</v>
          </cell>
          <cell r="G217">
            <v>-123.29</v>
          </cell>
          <cell r="H217">
            <v>-1711.82</v>
          </cell>
          <cell r="I217">
            <v>-7146.02</v>
          </cell>
          <cell r="J217">
            <v>0</v>
          </cell>
          <cell r="K217">
            <v>0</v>
          </cell>
          <cell r="L217">
            <v>0</v>
          </cell>
          <cell r="M217">
            <v>0</v>
          </cell>
          <cell r="N217">
            <v>0</v>
          </cell>
          <cell r="O217"/>
          <cell r="P217">
            <v>-9289.36</v>
          </cell>
        </row>
        <row r="218">
          <cell r="C218">
            <v>-10.4</v>
          </cell>
          <cell r="D218">
            <v>-243.05</v>
          </cell>
          <cell r="E218">
            <v>57.55</v>
          </cell>
          <cell r="F218">
            <v>-188.14</v>
          </cell>
          <cell r="G218">
            <v>-133.74</v>
          </cell>
          <cell r="H218">
            <v>-621.44000000000005</v>
          </cell>
          <cell r="I218">
            <v>-6087.2</v>
          </cell>
          <cell r="J218">
            <v>0</v>
          </cell>
          <cell r="K218">
            <v>0</v>
          </cell>
          <cell r="L218">
            <v>0</v>
          </cell>
          <cell r="M218">
            <v>0</v>
          </cell>
          <cell r="N218">
            <v>0</v>
          </cell>
          <cell r="O218"/>
          <cell r="P218">
            <v>-7226.42</v>
          </cell>
        </row>
        <row r="219">
          <cell r="C219">
            <v>-14.96</v>
          </cell>
          <cell r="D219">
            <v>-353.15</v>
          </cell>
          <cell r="E219">
            <v>88.58</v>
          </cell>
          <cell r="F219">
            <v>-269.8</v>
          </cell>
          <cell r="G219">
            <v>-191.79</v>
          </cell>
          <cell r="H219">
            <v>-902.86</v>
          </cell>
          <cell r="I219">
            <v>-8843.44</v>
          </cell>
          <cell r="J219">
            <v>0</v>
          </cell>
          <cell r="K219">
            <v>0</v>
          </cell>
          <cell r="L219">
            <v>0</v>
          </cell>
          <cell r="M219">
            <v>0</v>
          </cell>
          <cell r="N219">
            <v>0</v>
          </cell>
          <cell r="O219"/>
          <cell r="P219">
            <v>-10487.42</v>
          </cell>
        </row>
        <row r="220">
          <cell r="C220">
            <v>-43980.21</v>
          </cell>
          <cell r="D220">
            <v>-2303.58</v>
          </cell>
          <cell r="E220">
            <v>-3314.49</v>
          </cell>
          <cell r="F220">
            <v>-152.02000000000001</v>
          </cell>
          <cell r="G220">
            <v>-16.149999999999999</v>
          </cell>
          <cell r="H220">
            <v>-132.66</v>
          </cell>
          <cell r="I220">
            <v>-15927.55</v>
          </cell>
          <cell r="J220">
            <v>-2752491.84</v>
          </cell>
          <cell r="K220">
            <v>0</v>
          </cell>
          <cell r="L220">
            <v>0</v>
          </cell>
          <cell r="M220">
            <v>0</v>
          </cell>
          <cell r="N220">
            <v>0</v>
          </cell>
          <cell r="O220"/>
          <cell r="P220">
            <v>-2818318.5</v>
          </cell>
        </row>
        <row r="221">
          <cell r="C221">
            <v>-18491.96</v>
          </cell>
          <cell r="D221">
            <v>-964.44</v>
          </cell>
          <cell r="E221">
            <v>-1392.53</v>
          </cell>
          <cell r="F221">
            <v>-69.06</v>
          </cell>
          <cell r="G221">
            <v>-7.34</v>
          </cell>
          <cell r="H221">
            <v>-57.04</v>
          </cell>
          <cell r="I221">
            <v>-6777.39</v>
          </cell>
          <cell r="J221">
            <v>-1153805.97</v>
          </cell>
          <cell r="K221">
            <v>0</v>
          </cell>
          <cell r="L221">
            <v>0</v>
          </cell>
          <cell r="M221">
            <v>0</v>
          </cell>
          <cell r="N221">
            <v>0</v>
          </cell>
          <cell r="O221"/>
          <cell r="P221">
            <v>-1181565.73</v>
          </cell>
        </row>
        <row r="222">
          <cell r="C222">
            <v>-9174.5499999999993</v>
          </cell>
          <cell r="D222">
            <v>-478.68</v>
          </cell>
          <cell r="E222">
            <v>-669</v>
          </cell>
          <cell r="F222">
            <v>-30.56</v>
          </cell>
          <cell r="G222">
            <v>-3.25</v>
          </cell>
          <cell r="H222">
            <v>-26.41</v>
          </cell>
          <cell r="I222">
            <v>-3350.57</v>
          </cell>
          <cell r="J222">
            <v>-584675.31000000006</v>
          </cell>
          <cell r="K222">
            <v>0</v>
          </cell>
          <cell r="L222">
            <v>0</v>
          </cell>
          <cell r="M222">
            <v>0</v>
          </cell>
          <cell r="N222">
            <v>0</v>
          </cell>
          <cell r="O222"/>
          <cell r="P222">
            <v>-598408.33000000007</v>
          </cell>
        </row>
        <row r="223">
          <cell r="C223">
            <v>-150.81</v>
          </cell>
          <cell r="D223">
            <v>-3.21</v>
          </cell>
          <cell r="E223">
            <v>-20.82</v>
          </cell>
          <cell r="F223">
            <v>-0.52</v>
          </cell>
          <cell r="G223">
            <v>-0.06</v>
          </cell>
          <cell r="H223">
            <v>-0.78</v>
          </cell>
          <cell r="I223">
            <v>-37.1</v>
          </cell>
          <cell r="J223">
            <v>-5715.02</v>
          </cell>
          <cell r="K223">
            <v>0</v>
          </cell>
          <cell r="L223">
            <v>0</v>
          </cell>
          <cell r="M223">
            <v>0</v>
          </cell>
          <cell r="N223">
            <v>0</v>
          </cell>
          <cell r="O223"/>
          <cell r="P223">
            <v>-5928.3200000000006</v>
          </cell>
        </row>
        <row r="224">
          <cell r="C224">
            <v>-1437.79</v>
          </cell>
          <cell r="D224">
            <v>-123.78</v>
          </cell>
          <cell r="E224">
            <v>-84.95</v>
          </cell>
          <cell r="F224">
            <v>-7.08</v>
          </cell>
          <cell r="G224">
            <v>-0.75</v>
          </cell>
          <cell r="H224">
            <v>-4.24</v>
          </cell>
          <cell r="I224">
            <v>-563.77</v>
          </cell>
          <cell r="J224">
            <v>-89896.89</v>
          </cell>
          <cell r="K224">
            <v>0</v>
          </cell>
          <cell r="L224">
            <v>0</v>
          </cell>
          <cell r="M224">
            <v>0</v>
          </cell>
          <cell r="N224">
            <v>0</v>
          </cell>
          <cell r="O224"/>
          <cell r="P224">
            <v>-92119.25</v>
          </cell>
        </row>
        <row r="225">
          <cell r="C225">
            <v>-1225.1400000000001</v>
          </cell>
          <cell r="D225">
            <v>-63.92</v>
          </cell>
          <cell r="E225">
            <v>-92.25</v>
          </cell>
          <cell r="F225">
            <v>-4.58</v>
          </cell>
          <cell r="G225">
            <v>-0.49</v>
          </cell>
          <cell r="H225">
            <v>-3.7800000000000002</v>
          </cell>
          <cell r="I225">
            <v>-449</v>
          </cell>
          <cell r="J225">
            <v>-76439.710000000006</v>
          </cell>
          <cell r="K225">
            <v>0</v>
          </cell>
          <cell r="L225">
            <v>0</v>
          </cell>
          <cell r="M225">
            <v>0</v>
          </cell>
          <cell r="N225">
            <v>0</v>
          </cell>
          <cell r="O225"/>
          <cell r="P225">
            <v>-78278.87000000001</v>
          </cell>
        </row>
        <row r="226">
          <cell r="C226">
            <v>-1773.96</v>
          </cell>
          <cell r="D226">
            <v>-92.64</v>
          </cell>
          <cell r="E226">
            <v>-133.81</v>
          </cell>
          <cell r="F226">
            <v>-6.5600000000000005</v>
          </cell>
          <cell r="G226">
            <v>-0.7</v>
          </cell>
          <cell r="H226">
            <v>-5.45</v>
          </cell>
          <cell r="I226">
            <v>-650.65</v>
          </cell>
          <cell r="J226">
            <v>-111052.27</v>
          </cell>
          <cell r="K226">
            <v>0</v>
          </cell>
          <cell r="L226">
            <v>0</v>
          </cell>
          <cell r="M226">
            <v>0</v>
          </cell>
          <cell r="N226">
            <v>0</v>
          </cell>
          <cell r="O226"/>
          <cell r="P226">
            <v>-113716.04000000001</v>
          </cell>
        </row>
        <row r="227">
          <cell r="C227">
            <v>0</v>
          </cell>
          <cell r="D227">
            <v>-8910.31</v>
          </cell>
          <cell r="E227">
            <v>1069.6400000000001</v>
          </cell>
          <cell r="F227">
            <v>-3360.52</v>
          </cell>
          <cell r="G227">
            <v>-4441.75</v>
          </cell>
          <cell r="H227">
            <v>-22957.79</v>
          </cell>
          <cell r="I227">
            <v>-62308.73</v>
          </cell>
          <cell r="J227">
            <v>-156696.9</v>
          </cell>
          <cell r="K227">
            <v>0</v>
          </cell>
          <cell r="L227">
            <v>0</v>
          </cell>
          <cell r="M227">
            <v>0</v>
          </cell>
          <cell r="N227">
            <v>0</v>
          </cell>
          <cell r="O227"/>
          <cell r="P227">
            <v>-257606.36</v>
          </cell>
        </row>
        <row r="228">
          <cell r="C228">
            <v>0</v>
          </cell>
          <cell r="D228">
            <v>-3668.66</v>
          </cell>
          <cell r="E228">
            <v>687.77</v>
          </cell>
          <cell r="F228">
            <v>-1444.61</v>
          </cell>
          <cell r="G228">
            <v>-2031.79</v>
          </cell>
          <cell r="H228">
            <v>-9380.15</v>
          </cell>
          <cell r="I228">
            <v>-26119.98</v>
          </cell>
          <cell r="J228">
            <v>-65726.880000000005</v>
          </cell>
          <cell r="K228">
            <v>0</v>
          </cell>
          <cell r="L228">
            <v>0</v>
          </cell>
          <cell r="M228">
            <v>0</v>
          </cell>
          <cell r="N228">
            <v>0</v>
          </cell>
          <cell r="O228"/>
          <cell r="P228">
            <v>-107684.3</v>
          </cell>
        </row>
        <row r="229">
          <cell r="C229">
            <v>0</v>
          </cell>
          <cell r="D229">
            <v>-1760.96</v>
          </cell>
          <cell r="E229">
            <v>293.69</v>
          </cell>
          <cell r="F229">
            <v>-746.93</v>
          </cell>
          <cell r="G229">
            <v>-1027.33</v>
          </cell>
          <cell r="H229">
            <v>-4678.5</v>
          </cell>
          <cell r="I229">
            <v>-13235.78</v>
          </cell>
          <cell r="J229">
            <v>-33287.71</v>
          </cell>
          <cell r="K229">
            <v>0</v>
          </cell>
          <cell r="L229">
            <v>0</v>
          </cell>
          <cell r="M229">
            <v>0</v>
          </cell>
          <cell r="N229">
            <v>0</v>
          </cell>
          <cell r="O229"/>
          <cell r="P229">
            <v>-54443.520000000004</v>
          </cell>
        </row>
        <row r="230">
          <cell r="C230">
            <v>0</v>
          </cell>
          <cell r="D230">
            <v>-68.760000000000005</v>
          </cell>
          <cell r="E230">
            <v>1.26</v>
          </cell>
          <cell r="F230">
            <v>-21.58</v>
          </cell>
          <cell r="G230">
            <v>-22.78</v>
          </cell>
          <cell r="H230">
            <v>-23.42</v>
          </cell>
          <cell r="I230">
            <v>-129.31</v>
          </cell>
          <cell r="J230">
            <v>-325.3</v>
          </cell>
          <cell r="K230">
            <v>0</v>
          </cell>
          <cell r="L230">
            <v>0</v>
          </cell>
          <cell r="M230">
            <v>0</v>
          </cell>
          <cell r="N230">
            <v>0</v>
          </cell>
          <cell r="O230"/>
          <cell r="P230">
            <v>-589.8900000000001</v>
          </cell>
        </row>
        <row r="231">
          <cell r="C231">
            <v>0</v>
          </cell>
          <cell r="D231">
            <v>-188</v>
          </cell>
          <cell r="E231">
            <v>23.28</v>
          </cell>
          <cell r="F231">
            <v>-71.94</v>
          </cell>
          <cell r="G231">
            <v>-124.6</v>
          </cell>
          <cell r="H231">
            <v>-1711.82</v>
          </cell>
          <cell r="I231">
            <v>-2033.97</v>
          </cell>
          <cell r="J231">
            <v>-5112.5600000000004</v>
          </cell>
          <cell r="K231">
            <v>0</v>
          </cell>
          <cell r="L231">
            <v>0</v>
          </cell>
          <cell r="M231">
            <v>0</v>
          </cell>
          <cell r="N231">
            <v>0</v>
          </cell>
          <cell r="O231"/>
          <cell r="P231">
            <v>-9219.61</v>
          </cell>
        </row>
        <row r="232">
          <cell r="C232">
            <v>0</v>
          </cell>
          <cell r="D232">
            <v>-243.05</v>
          </cell>
          <cell r="E232">
            <v>45.54</v>
          </cell>
          <cell r="F232">
            <v>-95.72</v>
          </cell>
          <cell r="G232">
            <v>-134.59</v>
          </cell>
          <cell r="H232">
            <v>-621.44000000000005</v>
          </cell>
          <cell r="I232">
            <v>-1730.41</v>
          </cell>
          <cell r="J232">
            <v>-4354.33</v>
          </cell>
          <cell r="K232">
            <v>0</v>
          </cell>
          <cell r="L232">
            <v>0</v>
          </cell>
          <cell r="M232">
            <v>0</v>
          </cell>
          <cell r="N232">
            <v>0</v>
          </cell>
          <cell r="O232"/>
          <cell r="P232">
            <v>-7134</v>
          </cell>
        </row>
        <row r="233">
          <cell r="C233">
            <v>0</v>
          </cell>
          <cell r="D233">
            <v>-353.15</v>
          </cell>
          <cell r="E233">
            <v>71.150000000000006</v>
          </cell>
          <cell r="F233">
            <v>-137.27000000000001</v>
          </cell>
          <cell r="G233">
            <v>-193</v>
          </cell>
          <cell r="H233">
            <v>-902.86</v>
          </cell>
          <cell r="I233">
            <v>-2514.0100000000002</v>
          </cell>
          <cell r="J233">
            <v>-6325.75</v>
          </cell>
          <cell r="K233">
            <v>0</v>
          </cell>
          <cell r="L233">
            <v>0</v>
          </cell>
          <cell r="M233">
            <v>0</v>
          </cell>
          <cell r="N233">
            <v>0</v>
          </cell>
          <cell r="O233"/>
          <cell r="P233">
            <v>-10354.89</v>
          </cell>
        </row>
        <row r="234">
          <cell r="C234">
            <v>43980.21</v>
          </cell>
          <cell r="D234">
            <v>11213.89</v>
          </cell>
          <cell r="E234">
            <v>2244.85</v>
          </cell>
          <cell r="F234">
            <v>3512.54</v>
          </cell>
          <cell r="G234">
            <v>4457.8999999999996</v>
          </cell>
          <cell r="H234">
            <v>23090.45</v>
          </cell>
          <cell r="I234">
            <v>78236.28</v>
          </cell>
          <cell r="J234">
            <v>2909188.74</v>
          </cell>
          <cell r="K234">
            <v>0</v>
          </cell>
          <cell r="L234">
            <v>0</v>
          </cell>
          <cell r="M234">
            <v>0</v>
          </cell>
          <cell r="N234">
            <v>0</v>
          </cell>
          <cell r="O234"/>
          <cell r="P234">
            <v>3075924.8600000003</v>
          </cell>
        </row>
        <row r="235">
          <cell r="C235">
            <v>18491.96</v>
          </cell>
          <cell r="D235">
            <v>4633.1000000000004</v>
          </cell>
          <cell r="E235">
            <v>704.76</v>
          </cell>
          <cell r="F235">
            <v>1513.67</v>
          </cell>
          <cell r="G235">
            <v>2039.13</v>
          </cell>
          <cell r="H235">
            <v>9437.19</v>
          </cell>
          <cell r="I235">
            <v>32897.370000000003</v>
          </cell>
          <cell r="J235">
            <v>1219532.8500000001</v>
          </cell>
          <cell r="K235">
            <v>0</v>
          </cell>
          <cell r="L235">
            <v>0</v>
          </cell>
          <cell r="M235">
            <v>0</v>
          </cell>
          <cell r="N235">
            <v>0</v>
          </cell>
          <cell r="O235"/>
          <cell r="P235">
            <v>1289250.03</v>
          </cell>
        </row>
        <row r="236">
          <cell r="C236">
            <v>9174.5499999999993</v>
          </cell>
          <cell r="D236">
            <v>2239.64</v>
          </cell>
          <cell r="E236">
            <v>375.31</v>
          </cell>
          <cell r="F236">
            <v>777.49</v>
          </cell>
          <cell r="G236">
            <v>1030.58</v>
          </cell>
          <cell r="H236">
            <v>4704.91</v>
          </cell>
          <cell r="I236">
            <v>16586.349999999999</v>
          </cell>
          <cell r="J236">
            <v>617963.02</v>
          </cell>
          <cell r="K236">
            <v>0</v>
          </cell>
          <cell r="L236">
            <v>0</v>
          </cell>
          <cell r="M236">
            <v>0</v>
          </cell>
          <cell r="N236">
            <v>0</v>
          </cell>
          <cell r="O236"/>
          <cell r="P236">
            <v>652851.85</v>
          </cell>
        </row>
        <row r="237">
          <cell r="C237">
            <v>150.81</v>
          </cell>
          <cell r="D237">
            <v>71.97</v>
          </cell>
          <cell r="E237">
            <v>19.559999999999999</v>
          </cell>
          <cell r="F237">
            <v>22.1</v>
          </cell>
          <cell r="G237">
            <v>22.84</v>
          </cell>
          <cell r="H237">
            <v>24.2</v>
          </cell>
          <cell r="I237">
            <v>166.41</v>
          </cell>
          <cell r="J237">
            <v>6040.32</v>
          </cell>
          <cell r="K237">
            <v>0</v>
          </cell>
          <cell r="L237">
            <v>0</v>
          </cell>
          <cell r="M237">
            <v>0</v>
          </cell>
          <cell r="N237">
            <v>0</v>
          </cell>
          <cell r="O237"/>
          <cell r="P237">
            <v>6518.21</v>
          </cell>
        </row>
        <row r="238">
          <cell r="C238">
            <v>1437.79</v>
          </cell>
          <cell r="D238">
            <v>311.77999999999997</v>
          </cell>
          <cell r="E238">
            <v>61.67</v>
          </cell>
          <cell r="F238">
            <v>79.02</v>
          </cell>
          <cell r="G238">
            <v>125.35</v>
          </cell>
          <cell r="H238">
            <v>1716.06</v>
          </cell>
          <cell r="I238">
            <v>2597.7399999999998</v>
          </cell>
          <cell r="J238">
            <v>95009.45</v>
          </cell>
          <cell r="K238">
            <v>0</v>
          </cell>
          <cell r="L238">
            <v>0</v>
          </cell>
          <cell r="M238">
            <v>0</v>
          </cell>
          <cell r="N238">
            <v>0</v>
          </cell>
          <cell r="O238"/>
          <cell r="P238">
            <v>101338.86</v>
          </cell>
        </row>
        <row r="239">
          <cell r="C239">
            <v>1225.1400000000001</v>
          </cell>
          <cell r="D239">
            <v>306.97000000000003</v>
          </cell>
          <cell r="E239">
            <v>46.71</v>
          </cell>
          <cell r="F239">
            <v>100.3</v>
          </cell>
          <cell r="G239">
            <v>135.08000000000001</v>
          </cell>
          <cell r="H239">
            <v>625.22</v>
          </cell>
          <cell r="I239">
            <v>2179.41</v>
          </cell>
          <cell r="J239">
            <v>80794.039999999994</v>
          </cell>
          <cell r="K239">
            <v>0</v>
          </cell>
          <cell r="L239">
            <v>0</v>
          </cell>
          <cell r="M239">
            <v>0</v>
          </cell>
          <cell r="N239">
            <v>0</v>
          </cell>
          <cell r="O239"/>
          <cell r="P239">
            <v>85412.87</v>
          </cell>
        </row>
        <row r="240">
          <cell r="C240">
            <v>1773.96</v>
          </cell>
          <cell r="D240">
            <v>445.79</v>
          </cell>
          <cell r="E240">
            <v>62.66</v>
          </cell>
          <cell r="F240">
            <v>143.83000000000001</v>
          </cell>
          <cell r="G240">
            <v>193.7</v>
          </cell>
          <cell r="H240">
            <v>908.31</v>
          </cell>
          <cell r="I240">
            <v>3164.66</v>
          </cell>
          <cell r="J240">
            <v>117378.02</v>
          </cell>
          <cell r="K240">
            <v>0</v>
          </cell>
          <cell r="L240">
            <v>0</v>
          </cell>
          <cell r="M240">
            <v>0</v>
          </cell>
          <cell r="N240">
            <v>0</v>
          </cell>
          <cell r="O240"/>
          <cell r="P240">
            <v>124070.93000000001</v>
          </cell>
        </row>
        <row r="241">
          <cell r="C241">
            <v>803.84</v>
          </cell>
          <cell r="D241">
            <v>0</v>
          </cell>
          <cell r="E241">
            <v>0</v>
          </cell>
          <cell r="F241">
            <v>0</v>
          </cell>
          <cell r="G241">
            <v>0</v>
          </cell>
          <cell r="H241">
            <v>0</v>
          </cell>
          <cell r="I241">
            <v>0</v>
          </cell>
          <cell r="J241">
            <v>0</v>
          </cell>
          <cell r="K241">
            <v>0</v>
          </cell>
          <cell r="L241">
            <v>0</v>
          </cell>
          <cell r="M241">
            <v>0</v>
          </cell>
          <cell r="N241">
            <v>0</v>
          </cell>
          <cell r="O241"/>
          <cell r="P241">
            <v>803.84</v>
          </cell>
        </row>
        <row r="242">
          <cell r="C242">
            <v>-176594.19</v>
          </cell>
          <cell r="D242">
            <v>-1214373.6000000001</v>
          </cell>
          <cell r="E242">
            <v>-1075528.57</v>
          </cell>
          <cell r="F242">
            <v>-1364657.72</v>
          </cell>
          <cell r="G242">
            <v>-981268.64</v>
          </cell>
          <cell r="H242">
            <v>-1090333.24</v>
          </cell>
          <cell r="I242">
            <v>-4282272.26</v>
          </cell>
          <cell r="J242">
            <v>-69098.899999999994</v>
          </cell>
          <cell r="K242">
            <v>0</v>
          </cell>
          <cell r="L242">
            <v>0</v>
          </cell>
          <cell r="M242">
            <v>0</v>
          </cell>
          <cell r="N242">
            <v>0</v>
          </cell>
          <cell r="O242"/>
          <cell r="P242">
            <v>-10254127.119999999</v>
          </cell>
        </row>
        <row r="243">
          <cell r="C243">
            <v>-92704.42</v>
          </cell>
          <cell r="D243">
            <v>-1436954.35</v>
          </cell>
          <cell r="E243">
            <v>-1132350.47</v>
          </cell>
          <cell r="F243">
            <v>-818877.18</v>
          </cell>
          <cell r="G243">
            <v>-85095.88</v>
          </cell>
          <cell r="H243">
            <v>-732470.49</v>
          </cell>
          <cell r="I243">
            <v>-2201911.58</v>
          </cell>
          <cell r="J243">
            <v>-7030.51</v>
          </cell>
          <cell r="K243">
            <v>0</v>
          </cell>
          <cell r="L243">
            <v>0</v>
          </cell>
          <cell r="M243">
            <v>0</v>
          </cell>
          <cell r="N243">
            <v>0</v>
          </cell>
          <cell r="O243"/>
          <cell r="P243">
            <v>-6507394.8800000008</v>
          </cell>
        </row>
        <row r="244">
          <cell r="C244">
            <v>-11861.9</v>
          </cell>
          <cell r="D244">
            <v>-209685.46</v>
          </cell>
          <cell r="E244">
            <v>-161863.34</v>
          </cell>
          <cell r="F244">
            <v>-396765.41</v>
          </cell>
          <cell r="G244">
            <v>-243498.34</v>
          </cell>
          <cell r="H244">
            <v>-275221.12</v>
          </cell>
          <cell r="I244">
            <v>-532111.72</v>
          </cell>
          <cell r="J244">
            <v>-3417.04</v>
          </cell>
          <cell r="K244">
            <v>0</v>
          </cell>
          <cell r="L244">
            <v>0</v>
          </cell>
          <cell r="M244">
            <v>0</v>
          </cell>
          <cell r="N244">
            <v>0</v>
          </cell>
          <cell r="O244"/>
          <cell r="P244">
            <v>-1834424.33</v>
          </cell>
        </row>
        <row r="245">
          <cell r="C245">
            <v>0.01</v>
          </cell>
          <cell r="D245">
            <v>-0.02</v>
          </cell>
          <cell r="E245">
            <v>0</v>
          </cell>
          <cell r="F245">
            <v>0.02</v>
          </cell>
          <cell r="G245">
            <v>0.01</v>
          </cell>
          <cell r="H245">
            <v>0</v>
          </cell>
          <cell r="I245">
            <v>-0.01</v>
          </cell>
          <cell r="J245">
            <v>0</v>
          </cell>
          <cell r="K245">
            <v>0</v>
          </cell>
          <cell r="L245">
            <v>0</v>
          </cell>
          <cell r="M245">
            <v>0</v>
          </cell>
          <cell r="N245">
            <v>0</v>
          </cell>
          <cell r="O245"/>
          <cell r="P245">
            <v>0.01</v>
          </cell>
        </row>
        <row r="246">
          <cell r="C246">
            <v>0</v>
          </cell>
          <cell r="D246">
            <v>-0.03</v>
          </cell>
          <cell r="E246">
            <v>0.04</v>
          </cell>
          <cell r="F246">
            <v>0</v>
          </cell>
          <cell r="G246">
            <v>0.01</v>
          </cell>
          <cell r="H246">
            <v>-0.04</v>
          </cell>
          <cell r="I246">
            <v>0.05</v>
          </cell>
          <cell r="J246">
            <v>-0.02</v>
          </cell>
          <cell r="K246">
            <v>0</v>
          </cell>
          <cell r="L246">
            <v>0</v>
          </cell>
          <cell r="M246">
            <v>0</v>
          </cell>
          <cell r="N246">
            <v>0</v>
          </cell>
          <cell r="O246"/>
          <cell r="P246">
            <v>1.0000000000000005E-2</v>
          </cell>
        </row>
        <row r="247">
          <cell r="C247">
            <v>0.04</v>
          </cell>
          <cell r="D247">
            <v>0</v>
          </cell>
          <cell r="E247">
            <v>0.04</v>
          </cell>
          <cell r="F247">
            <v>7.0000000000000007E-2</v>
          </cell>
          <cell r="G247">
            <v>-0.02</v>
          </cell>
          <cell r="H247">
            <v>-0.04</v>
          </cell>
          <cell r="I247">
            <v>-0.03</v>
          </cell>
          <cell r="J247">
            <v>0</v>
          </cell>
          <cell r="K247">
            <v>0</v>
          </cell>
          <cell r="L247">
            <v>0</v>
          </cell>
          <cell r="M247">
            <v>0</v>
          </cell>
          <cell r="N247">
            <v>0</v>
          </cell>
          <cell r="O247"/>
          <cell r="P247">
            <v>6.0000000000000012E-2</v>
          </cell>
        </row>
        <row r="248">
          <cell r="C248">
            <v>0</v>
          </cell>
          <cell r="D248">
            <v>0</v>
          </cell>
          <cell r="E248">
            <v>0</v>
          </cell>
          <cell r="F248">
            <v>0</v>
          </cell>
          <cell r="G248">
            <v>-0.05</v>
          </cell>
          <cell r="H248">
            <v>0</v>
          </cell>
          <cell r="I248">
            <v>0</v>
          </cell>
          <cell r="J248">
            <v>0</v>
          </cell>
          <cell r="K248">
            <v>0</v>
          </cell>
          <cell r="L248">
            <v>0</v>
          </cell>
          <cell r="M248">
            <v>0</v>
          </cell>
          <cell r="N248">
            <v>0</v>
          </cell>
          <cell r="O248"/>
          <cell r="P248">
            <v>-0.05</v>
          </cell>
        </row>
        <row r="249">
          <cell r="C249">
            <v>18629.830000000002</v>
          </cell>
          <cell r="D249">
            <v>4751.79</v>
          </cell>
          <cell r="E249">
            <v>672.87</v>
          </cell>
          <cell r="F249">
            <v>1652.7</v>
          </cell>
          <cell r="G249">
            <v>2136.21</v>
          </cell>
          <cell r="H249">
            <v>10620.05</v>
          </cell>
          <cell r="I249">
            <v>33075.11</v>
          </cell>
          <cell r="J249">
            <v>1230263.9099999999</v>
          </cell>
          <cell r="K249">
            <v>0</v>
          </cell>
          <cell r="L249">
            <v>0</v>
          </cell>
          <cell r="M249">
            <v>0</v>
          </cell>
          <cell r="N249">
            <v>0</v>
          </cell>
          <cell r="O249"/>
          <cell r="P249">
            <v>1301802.47</v>
          </cell>
        </row>
        <row r="250">
          <cell r="C250">
            <v>15521.22</v>
          </cell>
          <cell r="D250">
            <v>5238.34</v>
          </cell>
          <cell r="E250">
            <v>-2446.41</v>
          </cell>
          <cell r="F250">
            <v>1027.28</v>
          </cell>
          <cell r="G250">
            <v>229.44</v>
          </cell>
          <cell r="H250">
            <v>7191.16</v>
          </cell>
          <cell r="I250">
            <v>17703.740000000002</v>
          </cell>
          <cell r="J250">
            <v>660357.68000000005</v>
          </cell>
          <cell r="K250">
            <v>0</v>
          </cell>
          <cell r="L250">
            <v>0</v>
          </cell>
          <cell r="M250">
            <v>0</v>
          </cell>
          <cell r="N250">
            <v>0</v>
          </cell>
          <cell r="O250"/>
          <cell r="P250">
            <v>704822.45000000007</v>
          </cell>
        </row>
        <row r="251">
          <cell r="C251">
            <v>0</v>
          </cell>
          <cell r="D251">
            <v>0</v>
          </cell>
          <cell r="E251">
            <v>0</v>
          </cell>
          <cell r="F251">
            <v>0</v>
          </cell>
          <cell r="G251">
            <v>0</v>
          </cell>
          <cell r="H251">
            <v>0</v>
          </cell>
          <cell r="I251">
            <v>-326120.38</v>
          </cell>
          <cell r="J251">
            <v>326120.38</v>
          </cell>
          <cell r="K251">
            <v>0</v>
          </cell>
          <cell r="L251">
            <v>0</v>
          </cell>
          <cell r="M251">
            <v>0</v>
          </cell>
          <cell r="N251">
            <v>0</v>
          </cell>
          <cell r="O251"/>
          <cell r="P251">
            <v>0</v>
          </cell>
        </row>
        <row r="252">
          <cell r="C252">
            <v>603578.81999999995</v>
          </cell>
          <cell r="D252">
            <v>505414.16</v>
          </cell>
          <cell r="E252">
            <v>264504.93</v>
          </cell>
          <cell r="F252">
            <v>827969.03</v>
          </cell>
          <cell r="G252">
            <v>332052.43</v>
          </cell>
          <cell r="H252">
            <v>306027.18</v>
          </cell>
          <cell r="I252">
            <v>1113765.56</v>
          </cell>
          <cell r="J252">
            <v>26882.959999999999</v>
          </cell>
          <cell r="K252">
            <v>0</v>
          </cell>
          <cell r="L252">
            <v>0</v>
          </cell>
          <cell r="M252">
            <v>0</v>
          </cell>
          <cell r="N252">
            <v>0</v>
          </cell>
          <cell r="O252"/>
          <cell r="P252">
            <v>3980195.0700000003</v>
          </cell>
        </row>
        <row r="253">
          <cell r="C253">
            <v>297923.94</v>
          </cell>
          <cell r="D253">
            <v>99364.51</v>
          </cell>
          <cell r="E253">
            <v>83512.850000000006</v>
          </cell>
          <cell r="F253">
            <v>99041.57</v>
          </cell>
          <cell r="G253">
            <v>73438.080000000002</v>
          </cell>
          <cell r="H253">
            <v>77216.11</v>
          </cell>
          <cell r="I253">
            <v>405519.56</v>
          </cell>
          <cell r="J253">
            <v>26958.27</v>
          </cell>
          <cell r="K253">
            <v>0</v>
          </cell>
          <cell r="L253">
            <v>0</v>
          </cell>
          <cell r="M253">
            <v>0</v>
          </cell>
          <cell r="N253">
            <v>0</v>
          </cell>
          <cell r="O253"/>
          <cell r="P253">
            <v>1162974.8900000001</v>
          </cell>
        </row>
        <row r="254">
          <cell r="C254">
            <v>2996718.04</v>
          </cell>
          <cell r="D254">
            <v>2221680.96</v>
          </cell>
          <cell r="E254">
            <v>1575782.04</v>
          </cell>
          <cell r="F254">
            <v>1017441.96</v>
          </cell>
          <cell r="G254">
            <v>22584</v>
          </cell>
          <cell r="H254">
            <v>1228998</v>
          </cell>
          <cell r="I254">
            <v>4466430</v>
          </cell>
          <cell r="J254">
            <v>-255399.96</v>
          </cell>
          <cell r="K254">
            <v>0</v>
          </cell>
          <cell r="L254">
            <v>0</v>
          </cell>
          <cell r="M254">
            <v>0</v>
          </cell>
          <cell r="N254">
            <v>0</v>
          </cell>
          <cell r="O254"/>
          <cell r="P254">
            <v>13274235.039999999</v>
          </cell>
        </row>
        <row r="255">
          <cell r="C255">
            <v>13474878.51</v>
          </cell>
          <cell r="D255">
            <v>4997713.54</v>
          </cell>
          <cell r="E255">
            <v>4191976.18</v>
          </cell>
          <cell r="F255">
            <v>4812015.32</v>
          </cell>
          <cell r="G255">
            <v>3463780.21</v>
          </cell>
          <cell r="H255">
            <v>4087585.19</v>
          </cell>
          <cell r="I255">
            <v>20364208.120000001</v>
          </cell>
          <cell r="J255">
            <v>779036.8</v>
          </cell>
          <cell r="K255">
            <v>0</v>
          </cell>
          <cell r="L255">
            <v>0</v>
          </cell>
          <cell r="M255">
            <v>0</v>
          </cell>
          <cell r="N255">
            <v>0</v>
          </cell>
          <cell r="O255"/>
          <cell r="P255">
            <v>56171193.869999997</v>
          </cell>
        </row>
        <row r="256">
          <cell r="C256">
            <v>415142.6</v>
          </cell>
          <cell r="D256">
            <v>148669.78</v>
          </cell>
          <cell r="E256">
            <v>124703.84</v>
          </cell>
          <cell r="F256">
            <v>147473.03</v>
          </cell>
          <cell r="G256">
            <v>108735.43</v>
          </cell>
          <cell r="H256">
            <v>116191.66</v>
          </cell>
          <cell r="I256">
            <v>611062.55000000005</v>
          </cell>
          <cell r="J256">
            <v>33253.879999999997</v>
          </cell>
          <cell r="K256">
            <v>0</v>
          </cell>
          <cell r="L256">
            <v>0</v>
          </cell>
          <cell r="M256">
            <v>0</v>
          </cell>
          <cell r="N256">
            <v>0</v>
          </cell>
          <cell r="O256"/>
          <cell r="P256">
            <v>1705232.7699999996</v>
          </cell>
        </row>
        <row r="257">
          <cell r="C257">
            <v>2808665.53</v>
          </cell>
          <cell r="D257">
            <v>1049816.3</v>
          </cell>
          <cell r="E257">
            <v>916085.03</v>
          </cell>
          <cell r="F257">
            <v>1089698.05</v>
          </cell>
          <cell r="G257">
            <v>773253.38</v>
          </cell>
          <cell r="H257">
            <v>833945.34</v>
          </cell>
          <cell r="I257">
            <v>4480174.33</v>
          </cell>
          <cell r="J257">
            <v>276776.53000000003</v>
          </cell>
          <cell r="K257">
            <v>0</v>
          </cell>
          <cell r="L257">
            <v>0</v>
          </cell>
          <cell r="M257">
            <v>0</v>
          </cell>
          <cell r="N257">
            <v>0</v>
          </cell>
          <cell r="O257"/>
          <cell r="P257">
            <v>12228414.489999998</v>
          </cell>
        </row>
        <row r="258">
          <cell r="C258">
            <v>204940.61</v>
          </cell>
          <cell r="D258">
            <v>5696.79</v>
          </cell>
          <cell r="E258">
            <v>4705.46</v>
          </cell>
          <cell r="F258">
            <v>5287.04</v>
          </cell>
          <cell r="G258">
            <v>3819.89</v>
          </cell>
          <cell r="H258">
            <v>4586.51</v>
          </cell>
          <cell r="I258">
            <v>23011.83</v>
          </cell>
          <cell r="J258">
            <v>832.71</v>
          </cell>
          <cell r="K258">
            <v>0</v>
          </cell>
          <cell r="L258">
            <v>0</v>
          </cell>
          <cell r="M258">
            <v>0</v>
          </cell>
          <cell r="N258">
            <v>0</v>
          </cell>
          <cell r="O258"/>
          <cell r="P258">
            <v>252880.84</v>
          </cell>
        </row>
        <row r="259">
          <cell r="C259">
            <v>5351435.08</v>
          </cell>
          <cell r="D259">
            <v>2004563.28</v>
          </cell>
          <cell r="E259">
            <v>1637772.79</v>
          </cell>
          <cell r="F259">
            <v>2094492.69</v>
          </cell>
          <cell r="G259">
            <v>1540721.02</v>
          </cell>
          <cell r="H259">
            <v>1773319.99</v>
          </cell>
          <cell r="I259">
            <v>7923628.0199999996</v>
          </cell>
          <cell r="J259">
            <v>508180.96</v>
          </cell>
          <cell r="K259">
            <v>0</v>
          </cell>
          <cell r="L259">
            <v>0</v>
          </cell>
          <cell r="M259">
            <v>0</v>
          </cell>
          <cell r="N259">
            <v>0</v>
          </cell>
          <cell r="O259"/>
          <cell r="P259">
            <v>22834113.829999998</v>
          </cell>
        </row>
        <row r="260">
          <cell r="C260">
            <v>99504.67</v>
          </cell>
          <cell r="D260">
            <v>0</v>
          </cell>
          <cell r="E260">
            <v>-1801.15</v>
          </cell>
          <cell r="F260">
            <v>0</v>
          </cell>
          <cell r="G260">
            <v>0</v>
          </cell>
          <cell r="H260">
            <v>0</v>
          </cell>
          <cell r="I260">
            <v>0</v>
          </cell>
          <cell r="J260">
            <v>0</v>
          </cell>
          <cell r="K260">
            <v>0</v>
          </cell>
          <cell r="L260">
            <v>0</v>
          </cell>
          <cell r="M260">
            <v>0</v>
          </cell>
          <cell r="N260">
            <v>0</v>
          </cell>
          <cell r="O260"/>
          <cell r="P260">
            <v>97703.52</v>
          </cell>
        </row>
        <row r="261">
          <cell r="C261">
            <v>0</v>
          </cell>
          <cell r="D261">
            <v>-9.3132257461547852E-10</v>
          </cell>
          <cell r="E261">
            <v>-9.3132257461547852E-10</v>
          </cell>
          <cell r="F261">
            <v>-1.862645149230957E-9</v>
          </cell>
          <cell r="G261">
            <v>-9.3132257461547852E-10</v>
          </cell>
          <cell r="H261">
            <v>0</v>
          </cell>
          <cell r="I261">
            <v>0</v>
          </cell>
          <cell r="J261">
            <v>0</v>
          </cell>
          <cell r="K261">
            <v>0</v>
          </cell>
          <cell r="L261">
            <v>0</v>
          </cell>
          <cell r="M261">
            <v>0</v>
          </cell>
          <cell r="N261">
            <v>0</v>
          </cell>
          <cell r="O261"/>
          <cell r="P261">
            <v>0</v>
          </cell>
        </row>
        <row r="262">
          <cell r="C262">
            <v>-78295.05</v>
          </cell>
          <cell r="D262">
            <v>-30218.51</v>
          </cell>
          <cell r="E262">
            <v>-27164.720000000001</v>
          </cell>
          <cell r="F262">
            <v>-30441.84</v>
          </cell>
          <cell r="G262">
            <v>-21869.38</v>
          </cell>
          <cell r="H262">
            <v>-26107.01</v>
          </cell>
          <cell r="I262">
            <v>-127450.41</v>
          </cell>
          <cell r="J262">
            <v>-7708.42</v>
          </cell>
          <cell r="K262">
            <v>0</v>
          </cell>
          <cell r="L262">
            <v>0</v>
          </cell>
          <cell r="M262">
            <v>0</v>
          </cell>
          <cell r="N262">
            <v>0</v>
          </cell>
          <cell r="O262"/>
          <cell r="P262">
            <v>-349255.33999999997</v>
          </cell>
        </row>
        <row r="263">
          <cell r="C263">
            <v>-366358.99</v>
          </cell>
          <cell r="D263">
            <v>-167327.03</v>
          </cell>
          <cell r="E263">
            <v>-122136.13</v>
          </cell>
          <cell r="F263">
            <v>-299627.58</v>
          </cell>
          <cell r="G263">
            <v>-194646.83</v>
          </cell>
          <cell r="H263">
            <v>-221567.52</v>
          </cell>
          <cell r="I263">
            <v>-321010.74</v>
          </cell>
          <cell r="J263">
            <v>-89677.18</v>
          </cell>
          <cell r="K263">
            <v>0</v>
          </cell>
          <cell r="L263">
            <v>0</v>
          </cell>
          <cell r="M263">
            <v>0</v>
          </cell>
          <cell r="N263">
            <v>0</v>
          </cell>
          <cell r="O263"/>
          <cell r="P263">
            <v>-1782352</v>
          </cell>
        </row>
        <row r="264">
          <cell r="C264">
            <v>-225210.1</v>
          </cell>
          <cell r="D264">
            <v>-125449.97</v>
          </cell>
          <cell r="E264">
            <v>19987.439999999999</v>
          </cell>
          <cell r="F264">
            <v>-130650.83</v>
          </cell>
          <cell r="G264">
            <v>106797.31</v>
          </cell>
          <cell r="H264">
            <v>193691.38</v>
          </cell>
          <cell r="I264">
            <v>221495.21</v>
          </cell>
          <cell r="J264">
            <v>-259674.32</v>
          </cell>
          <cell r="K264">
            <v>0</v>
          </cell>
          <cell r="L264">
            <v>0</v>
          </cell>
          <cell r="M264">
            <v>0</v>
          </cell>
          <cell r="N264">
            <v>0</v>
          </cell>
          <cell r="O264"/>
          <cell r="P264">
            <v>-199013.88000000003</v>
          </cell>
        </row>
        <row r="265">
          <cell r="C265">
            <v>218.77</v>
          </cell>
          <cell r="D265">
            <v>73.23</v>
          </cell>
          <cell r="E265">
            <v>57.41</v>
          </cell>
          <cell r="F265">
            <v>77.44</v>
          </cell>
          <cell r="G265">
            <v>43.86</v>
          </cell>
          <cell r="H265">
            <v>61.62</v>
          </cell>
          <cell r="I265">
            <v>325.91000000000003</v>
          </cell>
          <cell r="J265">
            <v>13.55</v>
          </cell>
          <cell r="K265">
            <v>0</v>
          </cell>
          <cell r="L265">
            <v>0</v>
          </cell>
          <cell r="M265">
            <v>0</v>
          </cell>
          <cell r="N265">
            <v>0</v>
          </cell>
          <cell r="O265"/>
          <cell r="P265">
            <v>871.79</v>
          </cell>
        </row>
        <row r="266">
          <cell r="C266">
            <v>777053.7</v>
          </cell>
          <cell r="D266">
            <v>183605.12</v>
          </cell>
          <cell r="E266">
            <v>225469.69</v>
          </cell>
          <cell r="F266">
            <v>155576.01</v>
          </cell>
          <cell r="G266">
            <v>145536.57</v>
          </cell>
          <cell r="H266">
            <v>25363.96</v>
          </cell>
          <cell r="I266">
            <v>927718.65</v>
          </cell>
          <cell r="J266">
            <v>39320.1</v>
          </cell>
          <cell r="K266">
            <v>0</v>
          </cell>
          <cell r="L266">
            <v>0</v>
          </cell>
          <cell r="M266">
            <v>0</v>
          </cell>
          <cell r="N266">
            <v>0</v>
          </cell>
          <cell r="O266"/>
          <cell r="P266">
            <v>2479643.8000000003</v>
          </cell>
        </row>
        <row r="267">
          <cell r="C267">
            <v>55769.24</v>
          </cell>
          <cell r="D267">
            <v>32692.32</v>
          </cell>
          <cell r="E267">
            <v>10134.620000000001</v>
          </cell>
          <cell r="F267">
            <v>44480.77</v>
          </cell>
          <cell r="G267">
            <v>25365.39</v>
          </cell>
          <cell r="H267">
            <v>7442.31</v>
          </cell>
          <cell r="I267">
            <v>34673.07</v>
          </cell>
          <cell r="J267">
            <v>3000</v>
          </cell>
          <cell r="K267">
            <v>0</v>
          </cell>
          <cell r="L267">
            <v>0</v>
          </cell>
          <cell r="M267">
            <v>0</v>
          </cell>
          <cell r="N267">
            <v>0</v>
          </cell>
          <cell r="O267"/>
          <cell r="P267">
            <v>213557.72</v>
          </cell>
        </row>
        <row r="268">
          <cell r="C268">
            <v>-8.59</v>
          </cell>
          <cell r="D268">
            <v>0</v>
          </cell>
          <cell r="E268">
            <v>0</v>
          </cell>
          <cell r="F268">
            <v>0</v>
          </cell>
          <cell r="G268">
            <v>0</v>
          </cell>
          <cell r="H268">
            <v>0</v>
          </cell>
          <cell r="I268">
            <v>0</v>
          </cell>
          <cell r="J268">
            <v>0</v>
          </cell>
          <cell r="K268">
            <v>0</v>
          </cell>
          <cell r="L268">
            <v>0</v>
          </cell>
          <cell r="M268">
            <v>0</v>
          </cell>
          <cell r="N268">
            <v>0</v>
          </cell>
          <cell r="O268"/>
          <cell r="P268">
            <v>-8.59</v>
          </cell>
        </row>
        <row r="269">
          <cell r="C269">
            <v>-138.19999999999999</v>
          </cell>
          <cell r="D269">
            <v>-2309.71</v>
          </cell>
          <cell r="E269">
            <v>-680.34</v>
          </cell>
          <cell r="F269">
            <v>-16.11</v>
          </cell>
          <cell r="G269">
            <v>-180.46</v>
          </cell>
          <cell r="H269">
            <v>-268.38</v>
          </cell>
          <cell r="I269">
            <v>-144597.13</v>
          </cell>
          <cell r="J269">
            <v>-234.8</v>
          </cell>
          <cell r="K269">
            <v>0</v>
          </cell>
          <cell r="L269">
            <v>0</v>
          </cell>
          <cell r="M269">
            <v>0</v>
          </cell>
          <cell r="N269">
            <v>0</v>
          </cell>
          <cell r="O269"/>
          <cell r="P269">
            <v>-148425.13</v>
          </cell>
        </row>
        <row r="270">
          <cell r="C270">
            <v>-18629.830000000002</v>
          </cell>
          <cell r="D270">
            <v>-1023.51</v>
          </cell>
          <cell r="E270">
            <v>-1406.81</v>
          </cell>
          <cell r="F270">
            <v>-63.88</v>
          </cell>
          <cell r="G270">
            <v>-6.79</v>
          </cell>
          <cell r="H270">
            <v>-55.61</v>
          </cell>
          <cell r="I270">
            <v>-6724.07</v>
          </cell>
          <cell r="J270">
            <v>-1163952.3999999999</v>
          </cell>
          <cell r="K270">
            <v>0</v>
          </cell>
          <cell r="L270">
            <v>0</v>
          </cell>
          <cell r="M270">
            <v>0</v>
          </cell>
          <cell r="N270">
            <v>0</v>
          </cell>
          <cell r="O270"/>
          <cell r="P270">
            <v>-1191862.8999999999</v>
          </cell>
        </row>
        <row r="271">
          <cell r="C271">
            <v>-15521.22</v>
          </cell>
          <cell r="D271">
            <v>-794.7</v>
          </cell>
          <cell r="E271">
            <v>-1444.41</v>
          </cell>
          <cell r="F271">
            <v>-33.92</v>
          </cell>
          <cell r="G271">
            <v>-3.6</v>
          </cell>
          <cell r="H271">
            <v>-50.49</v>
          </cell>
          <cell r="I271">
            <v>-3552.04</v>
          </cell>
          <cell r="J271">
            <v>-624533.91</v>
          </cell>
          <cell r="K271">
            <v>0</v>
          </cell>
          <cell r="L271">
            <v>0</v>
          </cell>
          <cell r="M271">
            <v>0</v>
          </cell>
          <cell r="N271">
            <v>0</v>
          </cell>
          <cell r="O271"/>
          <cell r="P271">
            <v>-645934.29</v>
          </cell>
        </row>
        <row r="272">
          <cell r="C272">
            <v>-2306.46</v>
          </cell>
          <cell r="D272">
            <v>-13476.17</v>
          </cell>
          <cell r="E272">
            <v>-4484.41</v>
          </cell>
          <cell r="F272">
            <v>-55.39</v>
          </cell>
          <cell r="G272">
            <v>-727.9</v>
          </cell>
          <cell r="H272">
            <v>-1069.01</v>
          </cell>
          <cell r="I272">
            <v>-1172607.1000000001</v>
          </cell>
          <cell r="J272">
            <v>-5140.8500000000004</v>
          </cell>
          <cell r="K272">
            <v>0</v>
          </cell>
          <cell r="L272">
            <v>0</v>
          </cell>
          <cell r="M272">
            <v>0</v>
          </cell>
          <cell r="N272">
            <v>0</v>
          </cell>
          <cell r="O272"/>
          <cell r="P272">
            <v>-1199867.2900000003</v>
          </cell>
        </row>
        <row r="273">
          <cell r="C273">
            <v>-1317.92</v>
          </cell>
          <cell r="D273">
            <v>-16263.59</v>
          </cell>
          <cell r="E273">
            <v>-5053.4399999999996</v>
          </cell>
          <cell r="F273">
            <v>-33.74</v>
          </cell>
          <cell r="G273">
            <v>-67.66</v>
          </cell>
          <cell r="H273">
            <v>-730.46</v>
          </cell>
          <cell r="I273">
            <v>-628967.37</v>
          </cell>
          <cell r="J273">
            <v>-2806.76</v>
          </cell>
          <cell r="K273">
            <v>0</v>
          </cell>
          <cell r="L273">
            <v>0</v>
          </cell>
          <cell r="M273">
            <v>0</v>
          </cell>
          <cell r="N273">
            <v>0</v>
          </cell>
          <cell r="O273"/>
          <cell r="P273">
            <v>-655240.94000000006</v>
          </cell>
        </row>
        <row r="274">
          <cell r="C274">
            <v>-145.46</v>
          </cell>
          <cell r="D274">
            <v>-3728.28</v>
          </cell>
          <cell r="E274">
            <v>916.46</v>
          </cell>
          <cell r="F274">
            <v>-3123.47</v>
          </cell>
          <cell r="G274">
            <v>-2117.6</v>
          </cell>
          <cell r="H274">
            <v>-10564.44</v>
          </cell>
          <cell r="I274">
            <v>-92711.43</v>
          </cell>
          <cell r="J274">
            <v>0</v>
          </cell>
          <cell r="K274">
            <v>0</v>
          </cell>
          <cell r="L274">
            <v>0</v>
          </cell>
          <cell r="M274">
            <v>0</v>
          </cell>
          <cell r="N274">
            <v>0</v>
          </cell>
          <cell r="O274"/>
          <cell r="P274">
            <v>-111474.22</v>
          </cell>
        </row>
        <row r="275">
          <cell r="C275">
            <v>-77.28</v>
          </cell>
          <cell r="D275">
            <v>-4443.6400000000003</v>
          </cell>
          <cell r="E275">
            <v>3985.48</v>
          </cell>
          <cell r="F275">
            <v>-1928.1</v>
          </cell>
          <cell r="G275">
            <v>-219.56</v>
          </cell>
          <cell r="H275">
            <v>-7140.67</v>
          </cell>
          <cell r="I275">
            <v>-49999.13</v>
          </cell>
          <cell r="J275">
            <v>0</v>
          </cell>
          <cell r="K275">
            <v>0</v>
          </cell>
          <cell r="L275">
            <v>0</v>
          </cell>
          <cell r="M275">
            <v>0</v>
          </cell>
          <cell r="N275">
            <v>0</v>
          </cell>
          <cell r="O275"/>
          <cell r="P275">
            <v>-59822.899999999994</v>
          </cell>
        </row>
        <row r="276">
          <cell r="C276">
            <v>0</v>
          </cell>
          <cell r="D276">
            <v>-3728.28</v>
          </cell>
          <cell r="E276">
            <v>733.94</v>
          </cell>
          <cell r="F276">
            <v>-1588.82</v>
          </cell>
          <cell r="G276">
            <v>-2129.42</v>
          </cell>
          <cell r="H276">
            <v>-10564.44</v>
          </cell>
          <cell r="I276">
            <v>-26351.040000000001</v>
          </cell>
          <cell r="J276">
            <v>-66311.509999999995</v>
          </cell>
          <cell r="K276">
            <v>0</v>
          </cell>
          <cell r="L276">
            <v>0</v>
          </cell>
          <cell r="M276">
            <v>0</v>
          </cell>
          <cell r="N276">
            <v>0</v>
          </cell>
          <cell r="O276"/>
          <cell r="P276">
            <v>-109939.57</v>
          </cell>
        </row>
        <row r="277">
          <cell r="C277">
            <v>0</v>
          </cell>
          <cell r="D277">
            <v>-4443.6400000000003</v>
          </cell>
          <cell r="E277">
            <v>3890.82</v>
          </cell>
          <cell r="F277">
            <v>-993.36</v>
          </cell>
          <cell r="G277">
            <v>-225.84</v>
          </cell>
          <cell r="H277">
            <v>-7140.67</v>
          </cell>
          <cell r="I277">
            <v>-14151.7</v>
          </cell>
          <cell r="J277">
            <v>-35823.769999999997</v>
          </cell>
          <cell r="K277">
            <v>0</v>
          </cell>
          <cell r="L277">
            <v>0</v>
          </cell>
          <cell r="M277">
            <v>0</v>
          </cell>
          <cell r="N277">
            <v>0</v>
          </cell>
          <cell r="O277"/>
          <cell r="P277">
            <v>-58888.159999999996</v>
          </cell>
        </row>
        <row r="278">
          <cell r="C278">
            <v>-5561666.5499999998</v>
          </cell>
          <cell r="D278">
            <v>-968103.72</v>
          </cell>
          <cell r="E278">
            <v>-787337.93</v>
          </cell>
          <cell r="F278">
            <v>-1008681.14</v>
          </cell>
          <cell r="G278">
            <v>-774754</v>
          </cell>
          <cell r="H278">
            <v>-864038.93</v>
          </cell>
          <cell r="I278">
            <v>-2572643.35</v>
          </cell>
          <cell r="J278">
            <v>-1781599.72</v>
          </cell>
          <cell r="K278">
            <v>0</v>
          </cell>
          <cell r="L278">
            <v>0</v>
          </cell>
          <cell r="M278">
            <v>0</v>
          </cell>
          <cell r="N278">
            <v>0</v>
          </cell>
          <cell r="O278"/>
          <cell r="P278">
            <v>-14318825.340000002</v>
          </cell>
        </row>
        <row r="279">
          <cell r="C279">
            <v>-2931148.54</v>
          </cell>
          <cell r="D279">
            <v>-1159333.76</v>
          </cell>
          <cell r="E279">
            <v>-827714.32</v>
          </cell>
          <cell r="F279">
            <v>-618963.38</v>
          </cell>
          <cell r="G279">
            <v>-73786.12</v>
          </cell>
          <cell r="H279">
            <v>-585626.30000000005</v>
          </cell>
          <cell r="I279">
            <v>-1333963.0900000001</v>
          </cell>
          <cell r="J279">
            <v>-923792.35</v>
          </cell>
          <cell r="K279">
            <v>0</v>
          </cell>
          <cell r="L279">
            <v>0</v>
          </cell>
          <cell r="M279">
            <v>0</v>
          </cell>
          <cell r="N279">
            <v>0</v>
          </cell>
          <cell r="O279"/>
          <cell r="P279">
            <v>-8454327.8599999994</v>
          </cell>
        </row>
        <row r="280">
          <cell r="C280">
            <v>4731.45</v>
          </cell>
          <cell r="D280">
            <v>-113627.43</v>
          </cell>
          <cell r="E280">
            <v>-130553.11</v>
          </cell>
          <cell r="F280">
            <v>-163247.22</v>
          </cell>
          <cell r="G280">
            <v>-124661.98</v>
          </cell>
          <cell r="H280">
            <v>-108133.14</v>
          </cell>
          <cell r="I280">
            <v>-1895374.49</v>
          </cell>
          <cell r="J280">
            <v>1038118.61</v>
          </cell>
          <cell r="K280">
            <v>0</v>
          </cell>
          <cell r="L280">
            <v>0</v>
          </cell>
          <cell r="M280">
            <v>0</v>
          </cell>
          <cell r="N280">
            <v>0</v>
          </cell>
          <cell r="O280"/>
          <cell r="P280">
            <v>-1492747.31</v>
          </cell>
        </row>
        <row r="281">
          <cell r="C281">
            <v>10113.799999999999</v>
          </cell>
          <cell r="D281">
            <v>-219380.91</v>
          </cell>
          <cell r="E281">
            <v>-224197.96</v>
          </cell>
          <cell r="F281">
            <v>-237502.71</v>
          </cell>
          <cell r="G281">
            <v>-73310.17</v>
          </cell>
          <cell r="H281">
            <v>-52255.99</v>
          </cell>
          <cell r="I281">
            <v>-1059971.53</v>
          </cell>
          <cell r="J281">
            <v>548104.18999999994</v>
          </cell>
          <cell r="K281">
            <v>0</v>
          </cell>
          <cell r="L281">
            <v>0</v>
          </cell>
          <cell r="M281">
            <v>0</v>
          </cell>
          <cell r="N281">
            <v>0</v>
          </cell>
          <cell r="O281"/>
          <cell r="P281">
            <v>-1308401.28</v>
          </cell>
        </row>
        <row r="282">
          <cell r="C282">
            <v>0</v>
          </cell>
          <cell r="D282">
            <v>0</v>
          </cell>
          <cell r="E282">
            <v>0</v>
          </cell>
          <cell r="F282">
            <v>0</v>
          </cell>
          <cell r="G282">
            <v>0</v>
          </cell>
          <cell r="H282">
            <v>0</v>
          </cell>
          <cell r="I282">
            <v>-2101261.5099999998</v>
          </cell>
          <cell r="J282">
            <v>2101261.5099999998</v>
          </cell>
          <cell r="K282">
            <v>0</v>
          </cell>
          <cell r="L282">
            <v>0</v>
          </cell>
          <cell r="M282">
            <v>0</v>
          </cell>
          <cell r="N282">
            <v>0</v>
          </cell>
          <cell r="O282"/>
          <cell r="P282">
            <v>0</v>
          </cell>
        </row>
        <row r="283">
          <cell r="C283">
            <v>0</v>
          </cell>
          <cell r="D283">
            <v>0</v>
          </cell>
          <cell r="E283">
            <v>0</v>
          </cell>
          <cell r="F283">
            <v>0</v>
          </cell>
          <cell r="G283">
            <v>0</v>
          </cell>
          <cell r="H283">
            <v>0</v>
          </cell>
          <cell r="I283">
            <v>-1558612.67</v>
          </cell>
          <cell r="J283">
            <v>1558612.67</v>
          </cell>
          <cell r="K283">
            <v>0</v>
          </cell>
          <cell r="L283">
            <v>0</v>
          </cell>
          <cell r="M283">
            <v>0</v>
          </cell>
          <cell r="N283">
            <v>0</v>
          </cell>
          <cell r="O283"/>
          <cell r="P283">
            <v>0</v>
          </cell>
        </row>
        <row r="284">
          <cell r="C284">
            <v>-4731.45</v>
          </cell>
          <cell r="D284">
            <v>113627.43</v>
          </cell>
          <cell r="E284">
            <v>130553.11</v>
          </cell>
          <cell r="F284">
            <v>163247.22</v>
          </cell>
          <cell r="G284">
            <v>124661.98</v>
          </cell>
          <cell r="H284">
            <v>108133.14</v>
          </cell>
          <cell r="I284">
            <v>1895374.49</v>
          </cell>
          <cell r="J284">
            <v>-1038118.61</v>
          </cell>
          <cell r="K284">
            <v>0</v>
          </cell>
          <cell r="L284">
            <v>0</v>
          </cell>
          <cell r="M284">
            <v>0</v>
          </cell>
          <cell r="N284">
            <v>0</v>
          </cell>
          <cell r="O284"/>
          <cell r="P284">
            <v>1492747.31</v>
          </cell>
        </row>
        <row r="285">
          <cell r="C285">
            <v>-10113.799999999999</v>
          </cell>
          <cell r="D285">
            <v>219380.91</v>
          </cell>
          <cell r="E285">
            <v>224197.96</v>
          </cell>
          <cell r="F285">
            <v>237502.71</v>
          </cell>
          <cell r="G285">
            <v>73310.17</v>
          </cell>
          <cell r="H285">
            <v>52255.99</v>
          </cell>
          <cell r="I285">
            <v>1059971.53</v>
          </cell>
          <cell r="J285">
            <v>-548104.18999999994</v>
          </cell>
          <cell r="K285">
            <v>0</v>
          </cell>
          <cell r="L285">
            <v>0</v>
          </cell>
          <cell r="M285">
            <v>0</v>
          </cell>
          <cell r="N285">
            <v>0</v>
          </cell>
          <cell r="O285"/>
          <cell r="P285">
            <v>1308401.28</v>
          </cell>
        </row>
        <row r="286">
          <cell r="C286">
            <v>389277.58</v>
          </cell>
          <cell r="D286">
            <v>195118.49</v>
          </cell>
          <cell r="E286">
            <v>228661.66</v>
          </cell>
          <cell r="F286">
            <v>282025.03000000003</v>
          </cell>
          <cell r="G286">
            <v>218147.12</v>
          </cell>
          <cell r="H286">
            <v>192685.63</v>
          </cell>
          <cell r="I286">
            <v>2297867.63</v>
          </cell>
          <cell r="J286">
            <v>-753603</v>
          </cell>
          <cell r="K286">
            <v>0</v>
          </cell>
          <cell r="L286">
            <v>0</v>
          </cell>
          <cell r="M286">
            <v>0</v>
          </cell>
          <cell r="N286">
            <v>0</v>
          </cell>
          <cell r="O286"/>
          <cell r="P286">
            <v>3050180.1399999997</v>
          </cell>
        </row>
        <row r="287">
          <cell r="C287">
            <v>28530.12</v>
          </cell>
          <cell r="D287">
            <v>395314.38</v>
          </cell>
          <cell r="E287">
            <v>385350.71</v>
          </cell>
          <cell r="F287">
            <v>422360.44</v>
          </cell>
          <cell r="G287">
            <v>136585.22</v>
          </cell>
          <cell r="H287">
            <v>96969.919999999998</v>
          </cell>
          <cell r="I287">
            <v>1307023.8400000001</v>
          </cell>
          <cell r="J287">
            <v>-369583.09</v>
          </cell>
          <cell r="K287">
            <v>0</v>
          </cell>
          <cell r="L287">
            <v>0</v>
          </cell>
          <cell r="M287">
            <v>0</v>
          </cell>
          <cell r="N287">
            <v>0</v>
          </cell>
          <cell r="O287"/>
          <cell r="P287">
            <v>2402551.54</v>
          </cell>
        </row>
        <row r="288">
          <cell r="C288">
            <v>-10503.76</v>
          </cell>
          <cell r="D288">
            <v>-69151.88</v>
          </cell>
          <cell r="E288">
            <v>9195.89</v>
          </cell>
          <cell r="F288">
            <v>-79838.100000000006</v>
          </cell>
          <cell r="G288">
            <v>59257.4</v>
          </cell>
          <cell r="H288">
            <v>107265.79</v>
          </cell>
          <cell r="I288">
            <v>193623.33</v>
          </cell>
          <cell r="J288">
            <v>-146321.35999999999</v>
          </cell>
          <cell r="K288">
            <v>0</v>
          </cell>
          <cell r="L288">
            <v>0</v>
          </cell>
          <cell r="M288">
            <v>0</v>
          </cell>
          <cell r="N288">
            <v>0</v>
          </cell>
          <cell r="O288"/>
          <cell r="P288">
            <v>63527.31</v>
          </cell>
        </row>
        <row r="289">
          <cell r="C289">
            <v>10503.76</v>
          </cell>
          <cell r="D289">
            <v>69151.88</v>
          </cell>
          <cell r="E289">
            <v>-9195.89</v>
          </cell>
          <cell r="F289">
            <v>79838.100000000006</v>
          </cell>
          <cell r="G289">
            <v>-59257.4</v>
          </cell>
          <cell r="H289">
            <v>-107265.79</v>
          </cell>
          <cell r="I289">
            <v>-193623.33</v>
          </cell>
          <cell r="J289">
            <v>146321.35999999999</v>
          </cell>
          <cell r="K289">
            <v>0</v>
          </cell>
          <cell r="L289">
            <v>0</v>
          </cell>
          <cell r="M289">
            <v>0</v>
          </cell>
          <cell r="N289">
            <v>0</v>
          </cell>
          <cell r="O289"/>
          <cell r="P289">
            <v>-63527.31</v>
          </cell>
        </row>
        <row r="290">
          <cell r="C290">
            <v>-9.6300000000000008</v>
          </cell>
          <cell r="D290">
            <v>-641.99</v>
          </cell>
          <cell r="E290">
            <v>187.44</v>
          </cell>
          <cell r="F290">
            <v>-909.1</v>
          </cell>
          <cell r="G290">
            <v>-524.11</v>
          </cell>
          <cell r="H290">
            <v>-2661.54</v>
          </cell>
          <cell r="I290">
            <v>-11420.8</v>
          </cell>
          <cell r="J290">
            <v>0</v>
          </cell>
          <cell r="K290">
            <v>0</v>
          </cell>
          <cell r="L290">
            <v>0</v>
          </cell>
          <cell r="M290">
            <v>0</v>
          </cell>
          <cell r="N290">
            <v>0</v>
          </cell>
          <cell r="O290"/>
          <cell r="P290">
            <v>-15979.729999999998</v>
          </cell>
        </row>
        <row r="291">
          <cell r="C291">
            <v>-2449.83</v>
          </cell>
          <cell r="D291">
            <v>-197.2</v>
          </cell>
          <cell r="E291">
            <v>-207.2</v>
          </cell>
          <cell r="F291">
            <v>-4.2300000000000004</v>
          </cell>
          <cell r="G291">
            <v>-0.45</v>
          </cell>
          <cell r="H291">
            <v>-7.04</v>
          </cell>
          <cell r="I291">
            <v>-733.9</v>
          </cell>
          <cell r="J291">
            <v>-143503.19</v>
          </cell>
          <cell r="K291">
            <v>0</v>
          </cell>
          <cell r="L291">
            <v>0</v>
          </cell>
          <cell r="M291">
            <v>0</v>
          </cell>
          <cell r="N291">
            <v>0</v>
          </cell>
          <cell r="O291"/>
          <cell r="P291">
            <v>-147103.04000000001</v>
          </cell>
        </row>
        <row r="292">
          <cell r="C292">
            <v>0</v>
          </cell>
          <cell r="D292">
            <v>-641.99</v>
          </cell>
          <cell r="E292">
            <v>164.79</v>
          </cell>
          <cell r="F292">
            <v>-462.67</v>
          </cell>
          <cell r="G292">
            <v>-524.89</v>
          </cell>
          <cell r="H292">
            <v>-2661.54</v>
          </cell>
          <cell r="I292">
            <v>-3248.7</v>
          </cell>
          <cell r="J292">
            <v>-8158.3</v>
          </cell>
          <cell r="K292">
            <v>0</v>
          </cell>
          <cell r="L292">
            <v>0</v>
          </cell>
          <cell r="M292">
            <v>0</v>
          </cell>
          <cell r="N292">
            <v>0</v>
          </cell>
          <cell r="O292"/>
          <cell r="P292">
            <v>-15533.3</v>
          </cell>
        </row>
        <row r="293">
          <cell r="C293">
            <v>2449.83</v>
          </cell>
          <cell r="D293">
            <v>839.19</v>
          </cell>
          <cell r="E293">
            <v>42.41</v>
          </cell>
          <cell r="F293">
            <v>466.9</v>
          </cell>
          <cell r="G293">
            <v>525.34</v>
          </cell>
          <cell r="H293">
            <v>2668.58</v>
          </cell>
          <cell r="I293">
            <v>3982.6</v>
          </cell>
          <cell r="J293">
            <v>151661.49</v>
          </cell>
          <cell r="K293">
            <v>0</v>
          </cell>
          <cell r="L293">
            <v>0</v>
          </cell>
          <cell r="M293">
            <v>0</v>
          </cell>
          <cell r="N293">
            <v>0</v>
          </cell>
          <cell r="O293"/>
          <cell r="P293">
            <v>162636.34</v>
          </cell>
        </row>
        <row r="294">
          <cell r="C294">
            <v>15125.49</v>
          </cell>
          <cell r="D294">
            <v>0</v>
          </cell>
          <cell r="E294">
            <v>0</v>
          </cell>
          <cell r="F294">
            <v>0</v>
          </cell>
          <cell r="G294">
            <v>0</v>
          </cell>
          <cell r="H294">
            <v>0</v>
          </cell>
          <cell r="I294">
            <v>0</v>
          </cell>
          <cell r="J294">
            <v>0</v>
          </cell>
          <cell r="K294">
            <v>0</v>
          </cell>
          <cell r="L294">
            <v>0</v>
          </cell>
          <cell r="M294">
            <v>0</v>
          </cell>
          <cell r="N294">
            <v>0</v>
          </cell>
          <cell r="O294"/>
          <cell r="P294">
            <v>15125.49</v>
          </cell>
        </row>
        <row r="295">
          <cell r="C295">
            <v>1766484.03</v>
          </cell>
          <cell r="D295">
            <v>0</v>
          </cell>
          <cell r="E295">
            <v>0</v>
          </cell>
          <cell r="F295">
            <v>0</v>
          </cell>
          <cell r="G295">
            <v>0</v>
          </cell>
          <cell r="H295">
            <v>0</v>
          </cell>
          <cell r="I295">
            <v>0</v>
          </cell>
          <cell r="J295">
            <v>0</v>
          </cell>
          <cell r="K295">
            <v>0</v>
          </cell>
          <cell r="L295">
            <v>0</v>
          </cell>
          <cell r="M295">
            <v>0</v>
          </cell>
          <cell r="N295">
            <v>0</v>
          </cell>
          <cell r="O295"/>
          <cell r="P295">
            <v>1766484.03</v>
          </cell>
        </row>
        <row r="296">
          <cell r="C296">
            <v>4413322.68</v>
          </cell>
          <cell r="D296">
            <v>0</v>
          </cell>
          <cell r="E296">
            <v>0</v>
          </cell>
          <cell r="F296">
            <v>0</v>
          </cell>
          <cell r="G296">
            <v>0</v>
          </cell>
          <cell r="H296">
            <v>0</v>
          </cell>
          <cell r="I296">
            <v>0</v>
          </cell>
          <cell r="J296">
            <v>0</v>
          </cell>
          <cell r="K296">
            <v>0</v>
          </cell>
          <cell r="L296">
            <v>0</v>
          </cell>
          <cell r="M296">
            <v>0</v>
          </cell>
          <cell r="N296">
            <v>0</v>
          </cell>
          <cell r="O296"/>
          <cell r="P296">
            <v>4413322.68</v>
          </cell>
        </row>
        <row r="297">
          <cell r="C297">
            <v>0</v>
          </cell>
          <cell r="D297">
            <v>0</v>
          </cell>
          <cell r="E297">
            <v>0</v>
          </cell>
          <cell r="F297">
            <v>1209664.1100000001</v>
          </cell>
          <cell r="G297">
            <v>0</v>
          </cell>
          <cell r="H297">
            <v>0</v>
          </cell>
          <cell r="I297">
            <v>0</v>
          </cell>
          <cell r="J297">
            <v>0</v>
          </cell>
          <cell r="K297">
            <v>0</v>
          </cell>
          <cell r="L297">
            <v>0</v>
          </cell>
          <cell r="M297">
            <v>0</v>
          </cell>
          <cell r="N297">
            <v>0</v>
          </cell>
          <cell r="O297"/>
          <cell r="P297">
            <v>1209664.1100000001</v>
          </cell>
        </row>
        <row r="298">
          <cell r="C298">
            <v>0</v>
          </cell>
          <cell r="D298">
            <v>0</v>
          </cell>
          <cell r="E298">
            <v>0</v>
          </cell>
          <cell r="F298">
            <v>1692816.62</v>
          </cell>
          <cell r="G298">
            <v>0</v>
          </cell>
          <cell r="H298">
            <v>0</v>
          </cell>
          <cell r="I298">
            <v>0</v>
          </cell>
          <cell r="J298">
            <v>0</v>
          </cell>
          <cell r="K298">
            <v>0</v>
          </cell>
          <cell r="L298">
            <v>0</v>
          </cell>
          <cell r="M298">
            <v>0</v>
          </cell>
          <cell r="N298">
            <v>0</v>
          </cell>
          <cell r="O298"/>
          <cell r="P298">
            <v>1692816.62</v>
          </cell>
        </row>
        <row r="299">
          <cell r="C299">
            <v>0</v>
          </cell>
          <cell r="D299">
            <v>0</v>
          </cell>
          <cell r="E299">
            <v>0</v>
          </cell>
          <cell r="F299">
            <v>2058681.93</v>
          </cell>
          <cell r="G299">
            <v>0</v>
          </cell>
          <cell r="H299">
            <v>0</v>
          </cell>
          <cell r="I299">
            <v>0</v>
          </cell>
          <cell r="J299">
            <v>0</v>
          </cell>
          <cell r="K299">
            <v>0</v>
          </cell>
          <cell r="L299">
            <v>0</v>
          </cell>
          <cell r="M299">
            <v>0</v>
          </cell>
          <cell r="N299">
            <v>0</v>
          </cell>
          <cell r="O299"/>
          <cell r="P299">
            <v>2058681.93</v>
          </cell>
        </row>
        <row r="300">
          <cell r="C300">
            <v>36656.5</v>
          </cell>
          <cell r="D300">
            <v>0</v>
          </cell>
          <cell r="E300">
            <v>0</v>
          </cell>
          <cell r="F300">
            <v>0</v>
          </cell>
          <cell r="G300">
            <v>0</v>
          </cell>
          <cell r="H300">
            <v>0</v>
          </cell>
          <cell r="I300">
            <v>0</v>
          </cell>
          <cell r="J300">
            <v>0</v>
          </cell>
          <cell r="K300">
            <v>0</v>
          </cell>
          <cell r="L300">
            <v>0</v>
          </cell>
          <cell r="M300">
            <v>0</v>
          </cell>
          <cell r="N300">
            <v>0</v>
          </cell>
          <cell r="O300"/>
          <cell r="P300">
            <v>36656.5</v>
          </cell>
        </row>
        <row r="301">
          <cell r="C301">
            <v>2568488.35</v>
          </cell>
          <cell r="D301">
            <v>0</v>
          </cell>
          <cell r="E301">
            <v>0</v>
          </cell>
          <cell r="F301">
            <v>0</v>
          </cell>
          <cell r="G301">
            <v>0</v>
          </cell>
          <cell r="H301">
            <v>0</v>
          </cell>
          <cell r="I301">
            <v>0</v>
          </cell>
          <cell r="J301">
            <v>0</v>
          </cell>
          <cell r="K301">
            <v>0</v>
          </cell>
          <cell r="L301">
            <v>0</v>
          </cell>
          <cell r="M301">
            <v>0</v>
          </cell>
          <cell r="N301">
            <v>0</v>
          </cell>
          <cell r="O301"/>
          <cell r="P301">
            <v>2568488.35</v>
          </cell>
        </row>
        <row r="302">
          <cell r="C302">
            <v>112581987.62000003</v>
          </cell>
          <cell r="D302">
            <v>16215693.569999993</v>
          </cell>
          <cell r="E302">
            <v>6046544.2800000012</v>
          </cell>
          <cell r="F302">
            <v>7070176.0900000026</v>
          </cell>
          <cell r="G302">
            <v>7916074.3299999945</v>
          </cell>
          <cell r="H302">
            <v>1143404.6500000018</v>
          </cell>
          <cell r="I302">
            <v>29039842.66</v>
          </cell>
          <cell r="J302">
            <v>27630797.559999999</v>
          </cell>
          <cell r="K302">
            <v>31394153.199999999</v>
          </cell>
          <cell r="L302">
            <v>0</v>
          </cell>
          <cell r="M302">
            <v>0</v>
          </cell>
          <cell r="N302">
            <v>0</v>
          </cell>
          <cell r="O302"/>
          <cell r="P302">
            <v>239038673.9600001</v>
          </cell>
        </row>
        <row r="303">
          <cell r="C303"/>
          <cell r="D303"/>
          <cell r="E303"/>
          <cell r="F303"/>
          <cell r="G303"/>
          <cell r="H303"/>
          <cell r="I303"/>
          <cell r="J303"/>
          <cell r="K303"/>
          <cell r="L303"/>
          <cell r="M303"/>
          <cell r="N303"/>
          <cell r="O303"/>
          <cell r="P303"/>
        </row>
        <row r="304">
          <cell r="C304">
            <v>4946216111.8900003</v>
          </cell>
          <cell r="D304">
            <v>505790367.58999997</v>
          </cell>
          <cell r="E304">
            <v>391930474.77999985</v>
          </cell>
          <cell r="F304">
            <v>715242058.5999999</v>
          </cell>
          <cell r="G304">
            <v>334111209.04999983</v>
          </cell>
          <cell r="H304">
            <v>296924058.26999992</v>
          </cell>
          <cell r="I304">
            <v>1770601657.1299992</v>
          </cell>
          <cell r="J304">
            <v>1235899880.1299999</v>
          </cell>
          <cell r="K304">
            <v>28778473.969999999</v>
          </cell>
          <cell r="L304">
            <v>-0.14000000000000001</v>
          </cell>
          <cell r="M304">
            <v>832662.86000000034</v>
          </cell>
          <cell r="N304">
            <v>0</v>
          </cell>
          <cell r="O304"/>
          <cell r="P304">
            <v>10226326954.129999</v>
          </cell>
        </row>
        <row r="305">
          <cell r="C305"/>
          <cell r="D305"/>
          <cell r="E305"/>
          <cell r="F305"/>
          <cell r="G305"/>
          <cell r="H305"/>
          <cell r="I305"/>
          <cell r="J305"/>
          <cell r="K305"/>
          <cell r="L305"/>
          <cell r="M305"/>
          <cell r="N305"/>
          <cell r="O305"/>
          <cell r="P305"/>
        </row>
        <row r="306">
          <cell r="C306"/>
          <cell r="D306"/>
          <cell r="E306"/>
          <cell r="F306"/>
          <cell r="G306"/>
          <cell r="H306"/>
          <cell r="I306"/>
          <cell r="J306"/>
          <cell r="K306"/>
          <cell r="L306"/>
          <cell r="M306"/>
          <cell r="N306"/>
          <cell r="O306"/>
          <cell r="P306"/>
        </row>
        <row r="307">
          <cell r="C307"/>
          <cell r="D307"/>
          <cell r="E307"/>
          <cell r="F307"/>
          <cell r="G307"/>
          <cell r="H307"/>
          <cell r="I307"/>
          <cell r="J307"/>
          <cell r="K307"/>
          <cell r="L307"/>
          <cell r="M307"/>
          <cell r="N307"/>
          <cell r="O307"/>
          <cell r="P307"/>
        </row>
        <row r="308">
          <cell r="C308"/>
          <cell r="D308"/>
          <cell r="E308"/>
          <cell r="F308"/>
          <cell r="G308"/>
          <cell r="H308"/>
          <cell r="I308"/>
          <cell r="J308"/>
          <cell r="K308"/>
          <cell r="L308"/>
          <cell r="M308"/>
          <cell r="N308"/>
          <cell r="O308"/>
          <cell r="P308"/>
        </row>
        <row r="309">
          <cell r="C309">
            <v>519652.88</v>
          </cell>
          <cell r="D309">
            <v>0</v>
          </cell>
          <cell r="E309">
            <v>0</v>
          </cell>
          <cell r="F309">
            <v>0</v>
          </cell>
          <cell r="G309">
            <v>0</v>
          </cell>
          <cell r="H309">
            <v>0</v>
          </cell>
          <cell r="I309">
            <v>0</v>
          </cell>
          <cell r="J309">
            <v>0</v>
          </cell>
          <cell r="K309">
            <v>0</v>
          </cell>
          <cell r="L309">
            <v>0</v>
          </cell>
          <cell r="M309">
            <v>0</v>
          </cell>
          <cell r="N309">
            <v>0</v>
          </cell>
          <cell r="O309"/>
          <cell r="P309">
            <v>519652.88</v>
          </cell>
        </row>
        <row r="310">
          <cell r="C310">
            <v>2388027402.1999998</v>
          </cell>
          <cell r="D310">
            <v>0</v>
          </cell>
          <cell r="E310">
            <v>0</v>
          </cell>
          <cell r="F310">
            <v>0</v>
          </cell>
          <cell r="G310">
            <v>0</v>
          </cell>
          <cell r="H310">
            <v>-0.35</v>
          </cell>
          <cell r="I310">
            <v>-0.46</v>
          </cell>
          <cell r="J310">
            <v>0</v>
          </cell>
          <cell r="K310">
            <v>4220000</v>
          </cell>
          <cell r="L310">
            <v>0</v>
          </cell>
          <cell r="M310">
            <v>-4220000.25</v>
          </cell>
          <cell r="N310">
            <v>0</v>
          </cell>
          <cell r="O310"/>
          <cell r="P310">
            <v>2388027401.1399999</v>
          </cell>
        </row>
        <row r="311">
          <cell r="C311">
            <v>-503564258.44999999</v>
          </cell>
          <cell r="D311">
            <v>234731582.08000001</v>
          </cell>
          <cell r="E311">
            <v>157446140.38</v>
          </cell>
          <cell r="F311">
            <v>434418912.24000001</v>
          </cell>
          <cell r="G311">
            <v>173898268.09</v>
          </cell>
          <cell r="H311">
            <v>114347634.93000001</v>
          </cell>
          <cell r="I311">
            <v>567671934.96000004</v>
          </cell>
          <cell r="J311">
            <v>577274586.84000003</v>
          </cell>
          <cell r="K311">
            <v>21286657.309999999</v>
          </cell>
          <cell r="L311">
            <v>-0.14000000000000001</v>
          </cell>
          <cell r="M311">
            <v>5052663.1100000003</v>
          </cell>
          <cell r="N311">
            <v>0</v>
          </cell>
          <cell r="O311"/>
          <cell r="P311">
            <v>1782564121.3499999</v>
          </cell>
        </row>
        <row r="312">
          <cell r="C312">
            <v>-188084119.12</v>
          </cell>
          <cell r="D312">
            <v>0</v>
          </cell>
          <cell r="E312">
            <v>0</v>
          </cell>
          <cell r="F312">
            <v>0</v>
          </cell>
          <cell r="G312">
            <v>0</v>
          </cell>
          <cell r="H312">
            <v>0</v>
          </cell>
          <cell r="I312">
            <v>0</v>
          </cell>
          <cell r="J312">
            <v>0</v>
          </cell>
          <cell r="K312">
            <v>62289.66</v>
          </cell>
          <cell r="L312">
            <v>0</v>
          </cell>
          <cell r="M312">
            <v>0</v>
          </cell>
          <cell r="N312">
            <v>0</v>
          </cell>
          <cell r="O312"/>
          <cell r="P312">
            <v>-188021829.45999998</v>
          </cell>
        </row>
        <row r="313">
          <cell r="C313">
            <v>-423457.43999990076</v>
          </cell>
          <cell r="D313">
            <v>28622463.11999993</v>
          </cell>
          <cell r="E313">
            <v>21846397.150000006</v>
          </cell>
          <cell r="F313">
            <v>33471073.140000049</v>
          </cell>
          <cell r="G313">
            <v>16300324.259999964</v>
          </cell>
          <cell r="H313">
            <v>19570847.719999965</v>
          </cell>
          <cell r="I313">
            <v>110323725.89999995</v>
          </cell>
          <cell r="J313">
            <v>101689132.76999994</v>
          </cell>
          <cell r="K313">
            <v>2658750.2400000007</v>
          </cell>
          <cell r="L313">
            <v>0</v>
          </cell>
          <cell r="M313">
            <v>0</v>
          </cell>
          <cell r="N313">
            <v>0</v>
          </cell>
          <cell r="O313"/>
          <cell r="P313">
            <v>334059256.85999978</v>
          </cell>
        </row>
        <row r="314">
          <cell r="C314">
            <v>-175125919.29999998</v>
          </cell>
          <cell r="D314">
            <v>0</v>
          </cell>
          <cell r="E314">
            <v>0</v>
          </cell>
          <cell r="F314">
            <v>0</v>
          </cell>
          <cell r="G314">
            <v>0</v>
          </cell>
          <cell r="H314">
            <v>0</v>
          </cell>
          <cell r="I314">
            <v>0</v>
          </cell>
          <cell r="J314">
            <v>0</v>
          </cell>
          <cell r="K314">
            <v>0</v>
          </cell>
          <cell r="L314">
            <v>0</v>
          </cell>
          <cell r="M314">
            <v>0</v>
          </cell>
          <cell r="N314">
            <v>0</v>
          </cell>
          <cell r="O314"/>
          <cell r="P314">
            <v>-175125919.29999998</v>
          </cell>
        </row>
        <row r="315">
          <cell r="C315">
            <v>1521349300.7699997</v>
          </cell>
          <cell r="D315">
            <v>263354045.19999993</v>
          </cell>
          <cell r="E315">
            <v>179292537.53</v>
          </cell>
          <cell r="F315">
            <v>467889985.38000005</v>
          </cell>
          <cell r="G315">
            <v>190198592.34999996</v>
          </cell>
          <cell r="H315">
            <v>133918482.29999997</v>
          </cell>
          <cell r="I315">
            <v>677995660.39999998</v>
          </cell>
          <cell r="J315">
            <v>678963719.61000001</v>
          </cell>
          <cell r="K315">
            <v>28227697.209999997</v>
          </cell>
          <cell r="L315">
            <v>-0.14000000000000001</v>
          </cell>
          <cell r="M315">
            <v>832662.86000000034</v>
          </cell>
          <cell r="N315">
            <v>0</v>
          </cell>
          <cell r="O315"/>
          <cell r="P315">
            <v>4142022683.4699993</v>
          </cell>
        </row>
        <row r="316">
          <cell r="C316"/>
          <cell r="D316"/>
          <cell r="E316"/>
          <cell r="F316"/>
          <cell r="G316"/>
          <cell r="H316"/>
          <cell r="I316"/>
          <cell r="J316"/>
          <cell r="K316"/>
          <cell r="L316"/>
          <cell r="M316"/>
          <cell r="N316"/>
          <cell r="O316"/>
          <cell r="P316"/>
        </row>
        <row r="317">
          <cell r="C317">
            <v>2438850248.0200005</v>
          </cell>
          <cell r="D317">
            <v>0</v>
          </cell>
          <cell r="E317">
            <v>0</v>
          </cell>
          <cell r="F317">
            <v>-71612.56</v>
          </cell>
          <cell r="G317">
            <v>0</v>
          </cell>
          <cell r="H317">
            <v>0</v>
          </cell>
          <cell r="I317">
            <v>0</v>
          </cell>
          <cell r="J317">
            <v>0</v>
          </cell>
          <cell r="K317">
            <v>0</v>
          </cell>
          <cell r="L317">
            <v>0</v>
          </cell>
          <cell r="M317">
            <v>0</v>
          </cell>
          <cell r="N317">
            <v>0</v>
          </cell>
          <cell r="O317"/>
          <cell r="P317">
            <v>2438778635.4600005</v>
          </cell>
        </row>
        <row r="318">
          <cell r="C318">
            <v>3960199548.79</v>
          </cell>
          <cell r="D318">
            <v>263354045.19999993</v>
          </cell>
          <cell r="E318">
            <v>179292537.53</v>
          </cell>
          <cell r="F318">
            <v>467818372.82000005</v>
          </cell>
          <cell r="G318">
            <v>190198592.34999996</v>
          </cell>
          <cell r="H318">
            <v>133918482.29999997</v>
          </cell>
          <cell r="I318">
            <v>677995660.39999998</v>
          </cell>
          <cell r="J318">
            <v>678963719.61000001</v>
          </cell>
          <cell r="K318">
            <v>28227697.209999997</v>
          </cell>
          <cell r="L318">
            <v>-0.14000000000000001</v>
          </cell>
          <cell r="M318">
            <v>832662.86000000034</v>
          </cell>
          <cell r="N318">
            <v>0</v>
          </cell>
          <cell r="O318"/>
          <cell r="P318">
            <v>6580801318.9300003</v>
          </cell>
        </row>
        <row r="319">
          <cell r="C319"/>
          <cell r="D319"/>
          <cell r="E319"/>
          <cell r="F319"/>
          <cell r="G319"/>
          <cell r="H319"/>
          <cell r="I319"/>
          <cell r="J319"/>
          <cell r="K319"/>
          <cell r="L319"/>
          <cell r="M319"/>
          <cell r="N319"/>
          <cell r="O319"/>
          <cell r="P319"/>
        </row>
        <row r="320">
          <cell r="C320"/>
          <cell r="D320"/>
          <cell r="E320"/>
          <cell r="F320"/>
          <cell r="G320"/>
          <cell r="H320"/>
          <cell r="I320"/>
          <cell r="J320"/>
          <cell r="K320"/>
          <cell r="L320"/>
          <cell r="M320"/>
          <cell r="N320"/>
          <cell r="O320"/>
          <cell r="P320"/>
        </row>
        <row r="321">
          <cell r="C321">
            <v>1026811164.2499999</v>
          </cell>
          <cell r="D321">
            <v>0</v>
          </cell>
          <cell r="E321">
            <v>0</v>
          </cell>
          <cell r="F321">
            <v>0</v>
          </cell>
          <cell r="G321">
            <v>0</v>
          </cell>
          <cell r="H321">
            <v>0</v>
          </cell>
          <cell r="I321">
            <v>0</v>
          </cell>
          <cell r="J321">
            <v>0</v>
          </cell>
          <cell r="K321">
            <v>0</v>
          </cell>
          <cell r="L321">
            <v>0</v>
          </cell>
          <cell r="M321">
            <v>0</v>
          </cell>
          <cell r="N321">
            <v>0</v>
          </cell>
          <cell r="O321"/>
          <cell r="P321">
            <v>1026811164.2499999</v>
          </cell>
        </row>
        <row r="322">
          <cell r="C322">
            <v>120803216.24000002</v>
          </cell>
          <cell r="D322">
            <v>7320832.4499999974</v>
          </cell>
          <cell r="E322">
            <v>7336781.8699999992</v>
          </cell>
          <cell r="F322">
            <v>14161265.950000003</v>
          </cell>
          <cell r="G322">
            <v>9341994.1899999976</v>
          </cell>
          <cell r="H322">
            <v>6472960.21</v>
          </cell>
          <cell r="I322">
            <v>26202720.860000003</v>
          </cell>
          <cell r="J322">
            <v>1291863.8599999996</v>
          </cell>
          <cell r="K322">
            <v>25000</v>
          </cell>
          <cell r="L322">
            <v>0</v>
          </cell>
          <cell r="M322">
            <v>0</v>
          </cell>
          <cell r="N322">
            <v>0</v>
          </cell>
          <cell r="O322"/>
          <cell r="P322">
            <v>192956635.63000003</v>
          </cell>
        </row>
        <row r="323">
          <cell r="C323">
            <v>1142219.02</v>
          </cell>
          <cell r="D323">
            <v>10887871.860000001</v>
          </cell>
          <cell r="E323">
            <v>6819396.8799999999</v>
          </cell>
          <cell r="F323">
            <v>11208435.1</v>
          </cell>
          <cell r="G323">
            <v>7283711.169999999</v>
          </cell>
          <cell r="H323">
            <v>9306607.7599999998</v>
          </cell>
          <cell r="I323">
            <v>37036660.579999998</v>
          </cell>
          <cell r="J323">
            <v>15144965.540000001</v>
          </cell>
          <cell r="K323">
            <v>0</v>
          </cell>
          <cell r="L323">
            <v>0</v>
          </cell>
          <cell r="M323">
            <v>0</v>
          </cell>
          <cell r="N323">
            <v>0</v>
          </cell>
          <cell r="O323"/>
          <cell r="P323">
            <v>98829867.909999996</v>
          </cell>
        </row>
        <row r="324">
          <cell r="C324">
            <v>-2073311.24</v>
          </cell>
          <cell r="D324">
            <v>0</v>
          </cell>
          <cell r="E324">
            <v>0</v>
          </cell>
          <cell r="F324">
            <v>0</v>
          </cell>
          <cell r="G324">
            <v>0</v>
          </cell>
          <cell r="H324">
            <v>0</v>
          </cell>
          <cell r="I324">
            <v>0</v>
          </cell>
          <cell r="J324">
            <v>0</v>
          </cell>
          <cell r="K324">
            <v>0</v>
          </cell>
          <cell r="L324">
            <v>0</v>
          </cell>
          <cell r="M324">
            <v>0</v>
          </cell>
          <cell r="N324">
            <v>0</v>
          </cell>
          <cell r="O324"/>
          <cell r="P324">
            <v>-2073311.24</v>
          </cell>
        </row>
        <row r="325">
          <cell r="C325">
            <v>-0.19</v>
          </cell>
          <cell r="D325">
            <v>0</v>
          </cell>
          <cell r="E325">
            <v>0</v>
          </cell>
          <cell r="F325">
            <v>0</v>
          </cell>
          <cell r="G325">
            <v>0</v>
          </cell>
          <cell r="H325">
            <v>0</v>
          </cell>
          <cell r="I325">
            <v>0</v>
          </cell>
          <cell r="J325">
            <v>0</v>
          </cell>
          <cell r="K325">
            <v>0</v>
          </cell>
          <cell r="L325">
            <v>0</v>
          </cell>
          <cell r="M325">
            <v>0</v>
          </cell>
          <cell r="N325">
            <v>0</v>
          </cell>
          <cell r="O325"/>
          <cell r="P325">
            <v>-0.19</v>
          </cell>
        </row>
        <row r="326">
          <cell r="C326">
            <v>0</v>
          </cell>
          <cell r="D326">
            <v>4083742.87</v>
          </cell>
          <cell r="E326">
            <v>4507887.0699999984</v>
          </cell>
          <cell r="F326">
            <v>8101032.0199999996</v>
          </cell>
          <cell r="G326">
            <v>5938592.2199999997</v>
          </cell>
          <cell r="H326">
            <v>5945675.46</v>
          </cell>
          <cell r="I326">
            <v>22766290.939999998</v>
          </cell>
          <cell r="J326">
            <v>25000</v>
          </cell>
          <cell r="K326">
            <v>0</v>
          </cell>
          <cell r="L326">
            <v>0</v>
          </cell>
          <cell r="M326">
            <v>0</v>
          </cell>
          <cell r="N326">
            <v>0</v>
          </cell>
          <cell r="O326"/>
          <cell r="P326">
            <v>51368220.579999998</v>
          </cell>
        </row>
        <row r="327">
          <cell r="C327">
            <v>121827262.38</v>
          </cell>
          <cell r="D327">
            <v>5753729.4900000002</v>
          </cell>
          <cell r="E327">
            <v>4891407.3900000006</v>
          </cell>
          <cell r="F327">
            <v>10291449.799999999</v>
          </cell>
          <cell r="G327">
            <v>7674503.2199999988</v>
          </cell>
          <cell r="H327">
            <v>6530946.8600000003</v>
          </cell>
          <cell r="I327">
            <v>18513770.100000001</v>
          </cell>
          <cell r="J327">
            <v>5964540.1699999999</v>
          </cell>
          <cell r="K327">
            <v>149999.79999999999</v>
          </cell>
          <cell r="L327">
            <v>0</v>
          </cell>
          <cell r="M327">
            <v>0</v>
          </cell>
          <cell r="N327">
            <v>0</v>
          </cell>
          <cell r="O327"/>
          <cell r="P327">
            <v>181597609.21000001</v>
          </cell>
        </row>
        <row r="328">
          <cell r="C328">
            <v>1268510550.46</v>
          </cell>
          <cell r="D328">
            <v>28046176.670000002</v>
          </cell>
          <cell r="E328">
            <v>23555473.210000001</v>
          </cell>
          <cell r="F328">
            <v>43762182.870000005</v>
          </cell>
          <cell r="G328">
            <v>30238800.799999993</v>
          </cell>
          <cell r="H328">
            <v>28256190.289999999</v>
          </cell>
          <cell r="I328">
            <v>104519442.47999999</v>
          </cell>
          <cell r="J328">
            <v>22426369.57</v>
          </cell>
          <cell r="K328">
            <v>174999.8</v>
          </cell>
          <cell r="L328">
            <v>0</v>
          </cell>
          <cell r="M328">
            <v>0</v>
          </cell>
          <cell r="N328">
            <v>0</v>
          </cell>
          <cell r="O328"/>
          <cell r="P328">
            <v>1549490186.1499999</v>
          </cell>
        </row>
        <row r="329">
          <cell r="C329"/>
          <cell r="D329"/>
          <cell r="E329"/>
          <cell r="F329"/>
          <cell r="G329"/>
          <cell r="H329"/>
          <cell r="I329"/>
          <cell r="J329"/>
          <cell r="K329"/>
          <cell r="L329"/>
          <cell r="M329"/>
          <cell r="N329"/>
          <cell r="O329"/>
          <cell r="P329"/>
        </row>
        <row r="330">
          <cell r="C330">
            <v>-591916632.27999997</v>
          </cell>
          <cell r="D330">
            <v>168408473.72000003</v>
          </cell>
          <cell r="E330">
            <v>153922491.59</v>
          </cell>
          <cell r="F330">
            <v>192815804.83999997</v>
          </cell>
          <cell r="G330">
            <v>107921209.01999998</v>
          </cell>
          <cell r="H330">
            <v>113412783.17999999</v>
          </cell>
          <cell r="I330">
            <v>913954314.23000002</v>
          </cell>
          <cell r="J330">
            <v>536731856.93999994</v>
          </cell>
          <cell r="K330">
            <v>375776.96</v>
          </cell>
          <cell r="L330">
            <v>0</v>
          </cell>
          <cell r="M330">
            <v>0</v>
          </cell>
          <cell r="N330">
            <v>0</v>
          </cell>
          <cell r="O330"/>
          <cell r="P330">
            <v>1595626078.2000003</v>
          </cell>
        </row>
        <row r="331">
          <cell r="C331">
            <v>309422644.90000004</v>
          </cell>
          <cell r="D331">
            <v>45981672.159999996</v>
          </cell>
          <cell r="E331">
            <v>35159972.400000006</v>
          </cell>
          <cell r="F331">
            <v>10845698.189999999</v>
          </cell>
          <cell r="G331">
            <v>5752606.9099999992</v>
          </cell>
          <cell r="H331">
            <v>21336602.530000001</v>
          </cell>
          <cell r="I331">
            <v>74132240.079999998</v>
          </cell>
          <cell r="J331">
            <v>-2222066.0200000005</v>
          </cell>
          <cell r="K331">
            <v>0</v>
          </cell>
          <cell r="L331">
            <v>0</v>
          </cell>
          <cell r="M331">
            <v>0</v>
          </cell>
          <cell r="N331">
            <v>0</v>
          </cell>
          <cell r="O331"/>
          <cell r="P331">
            <v>500409371.14999998</v>
          </cell>
        </row>
        <row r="332">
          <cell r="C332"/>
          <cell r="D332"/>
          <cell r="E332"/>
          <cell r="F332"/>
          <cell r="G332"/>
          <cell r="H332"/>
          <cell r="I332"/>
          <cell r="J332"/>
          <cell r="K332"/>
          <cell r="L332"/>
          <cell r="M332"/>
          <cell r="N332"/>
          <cell r="O332"/>
          <cell r="P332"/>
        </row>
        <row r="333">
          <cell r="C333">
            <v>4946216111.8699999</v>
          </cell>
          <cell r="D333">
            <v>505790367.75</v>
          </cell>
          <cell r="E333">
            <v>391930474.73000002</v>
          </cell>
          <cell r="F333">
            <v>715242058.72000003</v>
          </cell>
          <cell r="G333">
            <v>334111209.07999998</v>
          </cell>
          <cell r="H333">
            <v>296924058.29999995</v>
          </cell>
          <cell r="I333">
            <v>1770601657.1900001</v>
          </cell>
          <cell r="J333">
            <v>1235899880.0999999</v>
          </cell>
          <cell r="K333">
            <v>28778473.969999999</v>
          </cell>
          <cell r="L333">
            <v>-0.14000000000000001</v>
          </cell>
          <cell r="M333">
            <v>832662.86000000034</v>
          </cell>
          <cell r="N333">
            <v>0</v>
          </cell>
          <cell r="O333"/>
          <cell r="P333">
            <v>10226326954.43</v>
          </cell>
        </row>
      </sheetData>
      <sheetData sheetId="36"/>
      <sheetData sheetId="37">
        <row r="7">
          <cell r="C7" t="str">
            <v>Atmos Regulated Shared Services</v>
          </cell>
          <cell r="D7" t="str">
            <v>Atmos Energy-Louisiana</v>
          </cell>
          <cell r="E7" t="str">
            <v>Atmos Energy-West Texas</v>
          </cell>
          <cell r="F7" t="str">
            <v>Atmos Energy-KY/Mid-States</v>
          </cell>
          <cell r="G7" t="str">
            <v>Atmos Energy-Colorado-Kansas</v>
          </cell>
          <cell r="H7" t="str">
            <v>Atmos Energy-Mississippi</v>
          </cell>
          <cell r="I7" t="str">
            <v>Atmos Energy-Mid-Tex</v>
          </cell>
          <cell r="J7" t="str">
            <v>Atmos Pipeline - Texas</v>
          </cell>
          <cell r="K7" t="str">
            <v>Blueflame Insurance Services, LTD</v>
          </cell>
          <cell r="L7" t="str">
            <v>Atmos Energy Company (BU Elim)</v>
          </cell>
          <cell r="M7" t="str">
            <v>Blueflame Insurance (Elim)</v>
          </cell>
          <cell r="N7" t="str">
            <v>Mid-Tex Eliminations</v>
          </cell>
          <cell r="O7" t="str">
            <v>Mississippi Water</v>
          </cell>
          <cell r="P7" t="str">
            <v>Mississippi Wastewater</v>
          </cell>
          <cell r="Q7" t="str">
            <v>Mississippi Wastewater</v>
          </cell>
          <cell r="R7" t="str">
            <v>Mississippi Wastewater</v>
          </cell>
          <cell r="S7" t="str">
            <v>Atmos Regulated Operations</v>
          </cell>
        </row>
        <row r="8">
          <cell r="C8"/>
          <cell r="D8"/>
          <cell r="E8"/>
        </row>
        <row r="9">
          <cell r="C9" t="str">
            <v>Fiscal 2016</v>
          </cell>
          <cell r="D9" t="str">
            <v>Fiscal 2016</v>
          </cell>
          <cell r="E9" t="str">
            <v>Fiscal 2016</v>
          </cell>
          <cell r="F9" t="str">
            <v>Fiscal 2016</v>
          </cell>
          <cell r="G9" t="str">
            <v>Fiscal 2016</v>
          </cell>
          <cell r="H9" t="str">
            <v>Fiscal 2016</v>
          </cell>
          <cell r="I9" t="str">
            <v>Fiscal 2016</v>
          </cell>
          <cell r="J9" t="str">
            <v>Fiscal 2016</v>
          </cell>
          <cell r="K9" t="str">
            <v>Fiscal 2016</v>
          </cell>
          <cell r="L9" t="str">
            <v>Fiscal 2016</v>
          </cell>
          <cell r="M9" t="str">
            <v>Fiscal 2016</v>
          </cell>
          <cell r="N9" t="str">
            <v>Fiscal 2016</v>
          </cell>
          <cell r="O9" t="str">
            <v>Fiscal 2016</v>
          </cell>
          <cell r="P9" t="str">
            <v>Fiscal 2016</v>
          </cell>
          <cell r="Q9" t="str">
            <v>Fiscal 2016</v>
          </cell>
          <cell r="R9" t="str">
            <v>Fiscal 2016</v>
          </cell>
          <cell r="S9" t="str">
            <v>Fiscal 2016</v>
          </cell>
        </row>
        <row r="10">
          <cell r="C10" t="str">
            <v>YTD September</v>
          </cell>
          <cell r="D10" t="str">
            <v>YTD September</v>
          </cell>
          <cell r="E10" t="str">
            <v>YTD September</v>
          </cell>
          <cell r="F10" t="str">
            <v>YTD September</v>
          </cell>
          <cell r="G10" t="str">
            <v>YTD September</v>
          </cell>
          <cell r="H10" t="str">
            <v>YTD September</v>
          </cell>
          <cell r="I10" t="str">
            <v>YTD September</v>
          </cell>
          <cell r="J10" t="str">
            <v>YTD September</v>
          </cell>
          <cell r="K10" t="str">
            <v>YTD September</v>
          </cell>
          <cell r="L10" t="str">
            <v>YTD September</v>
          </cell>
          <cell r="M10" t="str">
            <v>YTD September</v>
          </cell>
          <cell r="N10" t="str">
            <v>YTD September</v>
          </cell>
          <cell r="O10" t="str">
            <v>YTD September</v>
          </cell>
          <cell r="P10" t="str">
            <v>YTD September</v>
          </cell>
          <cell r="Q10" t="str">
            <v>YTD September</v>
          </cell>
          <cell r="R10" t="str">
            <v>YTD September</v>
          </cell>
          <cell r="S10" t="str">
            <v>YTD September</v>
          </cell>
        </row>
        <row r="11">
          <cell r="C11">
            <v>0</v>
          </cell>
          <cell r="D11">
            <v>0</v>
          </cell>
          <cell r="E11">
            <v>7.2759576141834259E-12</v>
          </cell>
          <cell r="F11">
            <v>1.8189894035458565E-12</v>
          </cell>
          <cell r="G11">
            <v>1.0000000003856258E-2</v>
          </cell>
          <cell r="H11">
            <v>0</v>
          </cell>
          <cell r="I11">
            <v>0</v>
          </cell>
          <cell r="J11">
            <v>0</v>
          </cell>
          <cell r="K11">
            <v>0</v>
          </cell>
          <cell r="L11">
            <v>0</v>
          </cell>
          <cell r="M11">
            <v>0</v>
          </cell>
          <cell r="N11">
            <v>0</v>
          </cell>
          <cell r="O11">
            <v>0</v>
          </cell>
          <cell r="P11">
            <v>0</v>
          </cell>
          <cell r="Q11">
            <v>0</v>
          </cell>
          <cell r="R11">
            <v>0</v>
          </cell>
          <cell r="S11">
            <v>1.0000000012951205E-2</v>
          </cell>
        </row>
        <row r="12">
          <cell r="C12">
            <v>0</v>
          </cell>
          <cell r="D12">
            <v>0</v>
          </cell>
          <cell r="E12">
            <v>0</v>
          </cell>
          <cell r="F12">
            <v>218153.27999999997</v>
          </cell>
          <cell r="G12">
            <v>0</v>
          </cell>
          <cell r="H12">
            <v>161788.08000000002</v>
          </cell>
          <cell r="I12">
            <v>0</v>
          </cell>
          <cell r="J12">
            <v>7721987.5999999987</v>
          </cell>
          <cell r="K12">
            <v>0</v>
          </cell>
          <cell r="L12">
            <v>0</v>
          </cell>
          <cell r="M12">
            <v>0</v>
          </cell>
          <cell r="N12">
            <v>0</v>
          </cell>
          <cell r="O12">
            <v>0</v>
          </cell>
          <cell r="P12">
            <v>0</v>
          </cell>
          <cell r="Q12">
            <v>0</v>
          </cell>
          <cell r="R12">
            <v>0</v>
          </cell>
          <cell r="S12">
            <v>8101928.96</v>
          </cell>
        </row>
        <row r="13">
          <cell r="C13">
            <v>0</v>
          </cell>
          <cell r="D13">
            <v>0</v>
          </cell>
          <cell r="E13">
            <v>0</v>
          </cell>
          <cell r="F13">
            <v>0</v>
          </cell>
          <cell r="G13">
            <v>86250.73</v>
          </cell>
          <cell r="H13">
            <v>25357.08</v>
          </cell>
          <cell r="I13">
            <v>0</v>
          </cell>
          <cell r="J13">
            <v>0</v>
          </cell>
          <cell r="K13">
            <v>0</v>
          </cell>
          <cell r="L13">
            <v>0</v>
          </cell>
          <cell r="M13">
            <v>0</v>
          </cell>
          <cell r="N13">
            <v>0</v>
          </cell>
          <cell r="O13">
            <v>0</v>
          </cell>
          <cell r="P13">
            <v>0</v>
          </cell>
          <cell r="Q13">
            <v>0</v>
          </cell>
          <cell r="R13">
            <v>0</v>
          </cell>
          <cell r="S13">
            <v>111607.81</v>
          </cell>
        </row>
        <row r="14">
          <cell r="C14">
            <v>0</v>
          </cell>
          <cell r="D14">
            <v>71753.34</v>
          </cell>
          <cell r="E14">
            <v>790722.44</v>
          </cell>
          <cell r="F14">
            <v>1032850.2600000001</v>
          </cell>
          <cell r="G14">
            <v>39331.03</v>
          </cell>
          <cell r="H14">
            <v>525568.07999999996</v>
          </cell>
          <cell r="I14">
            <v>0</v>
          </cell>
          <cell r="J14">
            <v>44936498.410000011</v>
          </cell>
          <cell r="K14">
            <v>0</v>
          </cell>
          <cell r="L14">
            <v>0</v>
          </cell>
          <cell r="M14">
            <v>0</v>
          </cell>
          <cell r="N14">
            <v>0</v>
          </cell>
          <cell r="O14">
            <v>0</v>
          </cell>
          <cell r="P14">
            <v>0</v>
          </cell>
          <cell r="Q14">
            <v>0</v>
          </cell>
          <cell r="R14">
            <v>0</v>
          </cell>
          <cell r="S14">
            <v>47396723.560000002</v>
          </cell>
        </row>
        <row r="15">
          <cell r="C15">
            <v>0</v>
          </cell>
          <cell r="D15">
            <v>22338010.910000004</v>
          </cell>
          <cell r="E15">
            <v>19748504.73</v>
          </cell>
          <cell r="F15">
            <v>27391590.120000001</v>
          </cell>
          <cell r="G15">
            <v>16795183.179999996</v>
          </cell>
          <cell r="H15">
            <v>10467010.560000001</v>
          </cell>
          <cell r="I15">
            <v>104393492.88000001</v>
          </cell>
          <cell r="J15">
            <v>0</v>
          </cell>
          <cell r="K15">
            <v>0</v>
          </cell>
          <cell r="L15">
            <v>0</v>
          </cell>
          <cell r="M15">
            <v>0</v>
          </cell>
          <cell r="N15">
            <v>0</v>
          </cell>
          <cell r="O15">
            <v>0</v>
          </cell>
          <cell r="P15">
            <v>0</v>
          </cell>
          <cell r="Q15">
            <v>0</v>
          </cell>
          <cell r="R15">
            <v>0</v>
          </cell>
          <cell r="S15">
            <v>201133792.38000003</v>
          </cell>
        </row>
        <row r="16">
          <cell r="C16">
            <v>21986206.549999997</v>
          </cell>
          <cell r="D16">
            <v>1990686.32</v>
          </cell>
          <cell r="E16">
            <v>2794867.99</v>
          </cell>
          <cell r="F16">
            <v>1902563.1300000001</v>
          </cell>
          <cell r="G16">
            <v>1429622.1800000002</v>
          </cell>
          <cell r="H16">
            <v>2477064.98</v>
          </cell>
          <cell r="I16">
            <v>5544596.0999999996</v>
          </cell>
          <cell r="J16">
            <v>1097081.6000000001</v>
          </cell>
          <cell r="K16">
            <v>0</v>
          </cell>
          <cell r="L16">
            <v>0</v>
          </cell>
          <cell r="M16">
            <v>0</v>
          </cell>
          <cell r="N16">
            <v>0</v>
          </cell>
          <cell r="O16">
            <v>0</v>
          </cell>
          <cell r="P16">
            <v>0</v>
          </cell>
          <cell r="Q16">
            <v>0</v>
          </cell>
          <cell r="R16">
            <v>0</v>
          </cell>
          <cell r="S16">
            <v>39222688.850000001</v>
          </cell>
        </row>
        <row r="17">
          <cell r="C17">
            <v>13160.600000000002</v>
          </cell>
          <cell r="D17">
            <v>824981.76</v>
          </cell>
          <cell r="E17">
            <v>13699.449999999999</v>
          </cell>
          <cell r="F17">
            <v>83384.12000000001</v>
          </cell>
          <cell r="G17">
            <v>47860.87</v>
          </cell>
          <cell r="H17">
            <v>561452.69999999995</v>
          </cell>
          <cell r="I17">
            <v>232292.32000000004</v>
          </cell>
          <cell r="J17">
            <v>47084.28</v>
          </cell>
          <cell r="K17">
            <v>0</v>
          </cell>
          <cell r="L17">
            <v>0</v>
          </cell>
          <cell r="M17">
            <v>0</v>
          </cell>
          <cell r="N17">
            <v>0</v>
          </cell>
          <cell r="O17">
            <v>0</v>
          </cell>
          <cell r="P17">
            <v>0</v>
          </cell>
          <cell r="Q17">
            <v>0</v>
          </cell>
          <cell r="R17">
            <v>0</v>
          </cell>
          <cell r="S17">
            <v>1823916.1000000003</v>
          </cell>
        </row>
        <row r="18">
          <cell r="C18">
            <v>0</v>
          </cell>
          <cell r="D18">
            <v>-824981.76</v>
          </cell>
          <cell r="E18">
            <v>-12808.66</v>
          </cell>
          <cell r="F18">
            <v>-57296.609999999993</v>
          </cell>
          <cell r="G18">
            <v>-42177.180000000008</v>
          </cell>
          <cell r="H18">
            <v>-561452.69999999995</v>
          </cell>
          <cell r="I18">
            <v>-185833.84999999998</v>
          </cell>
          <cell r="J18">
            <v>-32958.980000000003</v>
          </cell>
          <cell r="K18">
            <v>0</v>
          </cell>
          <cell r="L18">
            <v>0</v>
          </cell>
          <cell r="M18">
            <v>0</v>
          </cell>
          <cell r="N18">
            <v>0</v>
          </cell>
          <cell r="O18">
            <v>0</v>
          </cell>
          <cell r="P18">
            <v>0</v>
          </cell>
          <cell r="Q18">
            <v>0</v>
          </cell>
          <cell r="R18">
            <v>0</v>
          </cell>
          <cell r="S18">
            <v>-1717509.74</v>
          </cell>
        </row>
        <row r="19">
          <cell r="C19">
            <v>0</v>
          </cell>
          <cell r="D19">
            <v>433573.41</v>
          </cell>
          <cell r="E19">
            <v>99032.559999999983</v>
          </cell>
          <cell r="F19">
            <v>47080.369999999995</v>
          </cell>
          <cell r="G19">
            <v>22236.59</v>
          </cell>
          <cell r="H19">
            <v>611965.11999999988</v>
          </cell>
          <cell r="I19">
            <v>169348.18</v>
          </cell>
          <cell r="J19">
            <v>58956.83</v>
          </cell>
          <cell r="K19">
            <v>0</v>
          </cell>
          <cell r="L19">
            <v>0</v>
          </cell>
          <cell r="M19">
            <v>0</v>
          </cell>
          <cell r="N19">
            <v>0</v>
          </cell>
          <cell r="O19">
            <v>0</v>
          </cell>
          <cell r="P19">
            <v>0</v>
          </cell>
          <cell r="Q19">
            <v>0</v>
          </cell>
          <cell r="R19">
            <v>0</v>
          </cell>
          <cell r="S19">
            <v>1442193.0599999998</v>
          </cell>
        </row>
        <row r="20">
          <cell r="C20">
            <v>0</v>
          </cell>
          <cell r="D20">
            <v>-433573.41</v>
          </cell>
          <cell r="E20">
            <v>-97051.989999999991</v>
          </cell>
          <cell r="F20">
            <v>-46138.85</v>
          </cell>
          <cell r="G20">
            <v>-21791.900000000005</v>
          </cell>
          <cell r="H20">
            <v>-611965.11999999988</v>
          </cell>
          <cell r="I20">
            <v>-165961.23000000001</v>
          </cell>
          <cell r="J20">
            <v>-57777.670000000006</v>
          </cell>
          <cell r="K20">
            <v>0</v>
          </cell>
          <cell r="L20">
            <v>0</v>
          </cell>
          <cell r="M20">
            <v>0</v>
          </cell>
          <cell r="N20">
            <v>0</v>
          </cell>
          <cell r="O20">
            <v>0</v>
          </cell>
          <cell r="P20">
            <v>0</v>
          </cell>
          <cell r="Q20">
            <v>0</v>
          </cell>
          <cell r="R20">
            <v>0</v>
          </cell>
          <cell r="S20">
            <v>-1434260.17</v>
          </cell>
        </row>
        <row r="21">
          <cell r="C21">
            <v>0</v>
          </cell>
          <cell r="D21">
            <v>2913</v>
          </cell>
          <cell r="E21">
            <v>425.13000000000005</v>
          </cell>
          <cell r="F21">
            <v>359.28</v>
          </cell>
          <cell r="G21">
            <v>147.62999999999994</v>
          </cell>
          <cell r="H21">
            <v>3866.69</v>
          </cell>
          <cell r="I21">
            <v>6287</v>
          </cell>
          <cell r="J21">
            <v>0</v>
          </cell>
          <cell r="K21">
            <v>0</v>
          </cell>
          <cell r="L21">
            <v>0</v>
          </cell>
          <cell r="M21">
            <v>0</v>
          </cell>
          <cell r="N21">
            <v>0</v>
          </cell>
          <cell r="O21">
            <v>0</v>
          </cell>
          <cell r="P21">
            <v>0</v>
          </cell>
          <cell r="Q21">
            <v>0</v>
          </cell>
          <cell r="R21">
            <v>0</v>
          </cell>
          <cell r="S21">
            <v>13998.73</v>
          </cell>
        </row>
        <row r="22">
          <cell r="C22">
            <v>0</v>
          </cell>
          <cell r="D22">
            <v>-1625.3400000000001</v>
          </cell>
          <cell r="E22">
            <v>-244.91999999999996</v>
          </cell>
          <cell r="F22">
            <v>-205.18999999999997</v>
          </cell>
          <cell r="G22">
            <v>-79.739999999999981</v>
          </cell>
          <cell r="H22">
            <v>-2154.37</v>
          </cell>
          <cell r="I22">
            <v>-5029.5600000000004</v>
          </cell>
          <cell r="J22">
            <v>0</v>
          </cell>
          <cell r="K22">
            <v>0</v>
          </cell>
          <cell r="L22">
            <v>0</v>
          </cell>
          <cell r="M22">
            <v>0</v>
          </cell>
          <cell r="N22">
            <v>0</v>
          </cell>
          <cell r="O22">
            <v>0</v>
          </cell>
          <cell r="P22">
            <v>0</v>
          </cell>
          <cell r="Q22">
            <v>0</v>
          </cell>
          <cell r="R22">
            <v>0</v>
          </cell>
          <cell r="S22">
            <v>-9339.1200000000008</v>
          </cell>
        </row>
        <row r="23">
          <cell r="C23">
            <v>40333.980000000003</v>
          </cell>
          <cell r="D23">
            <v>430073.52000000008</v>
          </cell>
          <cell r="E23">
            <v>432294.06999999995</v>
          </cell>
          <cell r="F23">
            <v>449039.73000000004</v>
          </cell>
          <cell r="G23">
            <v>424534.92000000004</v>
          </cell>
          <cell r="H23">
            <v>381958.76</v>
          </cell>
          <cell r="I23">
            <v>1010982.3500000002</v>
          </cell>
          <cell r="J23">
            <v>453706.10000000003</v>
          </cell>
          <cell r="K23">
            <v>0</v>
          </cell>
          <cell r="L23">
            <v>0</v>
          </cell>
          <cell r="M23">
            <v>0</v>
          </cell>
          <cell r="N23">
            <v>0</v>
          </cell>
          <cell r="O23">
            <v>0</v>
          </cell>
          <cell r="P23">
            <v>0</v>
          </cell>
          <cell r="Q23">
            <v>0</v>
          </cell>
          <cell r="R23">
            <v>0</v>
          </cell>
          <cell r="S23">
            <v>3622923.43</v>
          </cell>
        </row>
        <row r="24">
          <cell r="C24">
            <v>0</v>
          </cell>
          <cell r="D24">
            <v>-239969.64</v>
          </cell>
          <cell r="E24">
            <v>-248433.88</v>
          </cell>
          <cell r="F24">
            <v>-256809.33999999997</v>
          </cell>
          <cell r="G24">
            <v>-234492.37999999998</v>
          </cell>
          <cell r="H24">
            <v>-212732.01000000004</v>
          </cell>
          <cell r="I24">
            <v>-808785.87</v>
          </cell>
          <cell r="J24">
            <v>-317594.26999999996</v>
          </cell>
          <cell r="K24">
            <v>0</v>
          </cell>
          <cell r="L24">
            <v>0</v>
          </cell>
          <cell r="M24">
            <v>0</v>
          </cell>
          <cell r="N24">
            <v>0</v>
          </cell>
          <cell r="O24">
            <v>0</v>
          </cell>
          <cell r="P24">
            <v>0</v>
          </cell>
          <cell r="Q24">
            <v>0</v>
          </cell>
          <cell r="R24">
            <v>0</v>
          </cell>
          <cell r="S24">
            <v>-2318817.3899999997</v>
          </cell>
        </row>
        <row r="25">
          <cell r="C25">
            <v>1985.5000000000005</v>
          </cell>
          <cell r="D25">
            <v>98116.01</v>
          </cell>
          <cell r="E25">
            <v>0</v>
          </cell>
          <cell r="F25">
            <v>0</v>
          </cell>
          <cell r="G25">
            <v>1758.0599999999997</v>
          </cell>
          <cell r="H25">
            <v>0</v>
          </cell>
          <cell r="I25">
            <v>36907.08</v>
          </cell>
          <cell r="J25">
            <v>8555.7599999999984</v>
          </cell>
          <cell r="K25">
            <v>0</v>
          </cell>
          <cell r="L25">
            <v>0</v>
          </cell>
          <cell r="M25">
            <v>0</v>
          </cell>
          <cell r="N25">
            <v>0</v>
          </cell>
          <cell r="O25">
            <v>0</v>
          </cell>
          <cell r="P25">
            <v>0</v>
          </cell>
          <cell r="Q25">
            <v>0</v>
          </cell>
          <cell r="R25">
            <v>0</v>
          </cell>
          <cell r="S25">
            <v>147322.40999999997</v>
          </cell>
        </row>
        <row r="26">
          <cell r="C26">
            <v>0</v>
          </cell>
          <cell r="D26">
            <v>-54744.54</v>
          </cell>
          <cell r="E26">
            <v>0</v>
          </cell>
          <cell r="F26">
            <v>0</v>
          </cell>
          <cell r="G26">
            <v>-971.84999999999991</v>
          </cell>
          <cell r="H26">
            <v>0</v>
          </cell>
          <cell r="I26">
            <v>-29525.640000000003</v>
          </cell>
          <cell r="J26">
            <v>-5989.0800000000008</v>
          </cell>
          <cell r="K26">
            <v>0</v>
          </cell>
          <cell r="L26">
            <v>0</v>
          </cell>
          <cell r="M26">
            <v>0</v>
          </cell>
          <cell r="N26">
            <v>0</v>
          </cell>
          <cell r="O26">
            <v>0</v>
          </cell>
          <cell r="P26">
            <v>0</v>
          </cell>
          <cell r="Q26">
            <v>0</v>
          </cell>
          <cell r="R26">
            <v>0</v>
          </cell>
          <cell r="S26">
            <v>-91231.110000000015</v>
          </cell>
        </row>
        <row r="27">
          <cell r="C27">
            <v>-1764915.19</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-1764915.19</v>
          </cell>
        </row>
        <row r="28">
          <cell r="C28">
            <v>-1406328.0599999998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-1406328.0599999998</v>
          </cell>
        </row>
        <row r="29">
          <cell r="C29">
            <v>-2050293.7300000002</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-2050293.7300000002</v>
          </cell>
        </row>
        <row r="30">
          <cell r="C30">
            <v>-2119023.8699999996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-2119023.8699999996</v>
          </cell>
        </row>
        <row r="31">
          <cell r="C31">
            <v>-9281634.1899999995</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-9281634.1899999995</v>
          </cell>
        </row>
        <row r="32">
          <cell r="C32">
            <v>-1494760.75</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-1494760.75</v>
          </cell>
        </row>
        <row r="33">
          <cell r="C33">
            <v>-3387678.6100000003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-3387678.6100000003</v>
          </cell>
        </row>
        <row r="34">
          <cell r="C34">
            <v>-537052.23</v>
          </cell>
          <cell r="D34">
            <v>1075264.9699999997</v>
          </cell>
          <cell r="E34">
            <v>931512.89</v>
          </cell>
          <cell r="F34">
            <v>1193028.58</v>
          </cell>
          <cell r="G34">
            <v>756901.80999999994</v>
          </cell>
          <cell r="H34">
            <v>806849.3899999999</v>
          </cell>
          <cell r="I34">
            <v>4618264.5</v>
          </cell>
          <cell r="J34">
            <v>3387678.6100000003</v>
          </cell>
          <cell r="K34">
            <v>0</v>
          </cell>
          <cell r="L34">
            <v>0</v>
          </cell>
          <cell r="M34">
            <v>0</v>
          </cell>
          <cell r="N34">
            <v>0</v>
          </cell>
          <cell r="O34">
            <v>0</v>
          </cell>
          <cell r="P34">
            <v>0</v>
          </cell>
          <cell r="Q34">
            <v>0</v>
          </cell>
          <cell r="R34">
            <v>0</v>
          </cell>
          <cell r="S34">
            <v>12232448.520000001</v>
          </cell>
        </row>
        <row r="35">
          <cell r="C35">
            <v>0</v>
          </cell>
          <cell r="D35">
            <v>975028.76</v>
          </cell>
          <cell r="E35">
            <v>833402.29999999981</v>
          </cell>
          <cell r="F35">
            <v>925995.29000000015</v>
          </cell>
          <cell r="G35">
            <v>649426.25</v>
          </cell>
          <cell r="H35">
            <v>687911.36</v>
          </cell>
          <cell r="I35">
            <v>4663369.6900000004</v>
          </cell>
          <cell r="J35">
            <v>0</v>
          </cell>
          <cell r="K35">
            <v>0</v>
          </cell>
          <cell r="L35">
            <v>0</v>
          </cell>
          <cell r="M35">
            <v>0</v>
          </cell>
          <cell r="N35">
            <v>0</v>
          </cell>
          <cell r="O35">
            <v>0</v>
          </cell>
          <cell r="P35">
            <v>0</v>
          </cell>
          <cell r="Q35">
            <v>0</v>
          </cell>
          <cell r="R35">
            <v>0</v>
          </cell>
          <cell r="S35">
            <v>8735133.6500000004</v>
          </cell>
        </row>
        <row r="36">
          <cell r="C36">
            <v>0</v>
          </cell>
          <cell r="D36">
            <v>125507.64</v>
          </cell>
          <cell r="E36">
            <v>0</v>
          </cell>
          <cell r="F36">
            <v>98668.799999999974</v>
          </cell>
          <cell r="G36">
            <v>364271.40000000008</v>
          </cell>
          <cell r="H36">
            <v>16066.679999999998</v>
          </cell>
          <cell r="I36">
            <v>-7179782.5199999996</v>
          </cell>
          <cell r="J36">
            <v>-1722020.76</v>
          </cell>
          <cell r="K36">
            <v>0</v>
          </cell>
          <cell r="L36">
            <v>0</v>
          </cell>
          <cell r="M36">
            <v>0</v>
          </cell>
          <cell r="N36">
            <v>0</v>
          </cell>
          <cell r="O36">
            <v>0</v>
          </cell>
          <cell r="P36">
            <v>0</v>
          </cell>
          <cell r="Q36">
            <v>0</v>
          </cell>
          <cell r="R36">
            <v>0</v>
          </cell>
          <cell r="S36">
            <v>-8297288.7600000016</v>
          </cell>
        </row>
        <row r="37">
          <cell r="C37">
            <v>0</v>
          </cell>
          <cell r="D37">
            <v>0</v>
          </cell>
          <cell r="E37">
            <v>-130.59</v>
          </cell>
          <cell r="F37">
            <v>0</v>
          </cell>
          <cell r="G37">
            <v>0</v>
          </cell>
          <cell r="H37">
            <v>0</v>
          </cell>
          <cell r="I37">
            <v>0</v>
          </cell>
          <cell r="J37">
            <v>0</v>
          </cell>
          <cell r="K37">
            <v>0</v>
          </cell>
          <cell r="L37">
            <v>0</v>
          </cell>
          <cell r="M37">
            <v>0</v>
          </cell>
          <cell r="N37">
            <v>0</v>
          </cell>
          <cell r="O37">
            <v>0</v>
          </cell>
          <cell r="P37">
            <v>0</v>
          </cell>
          <cell r="Q37">
            <v>0</v>
          </cell>
          <cell r="R37">
            <v>0</v>
          </cell>
          <cell r="S37">
            <v>-130.59</v>
          </cell>
        </row>
        <row r="38">
          <cell r="C38">
            <v>-1.9990693544968963E-9</v>
          </cell>
          <cell r="D38">
            <v>26811014.950000003</v>
          </cell>
          <cell r="E38">
            <v>25285791.519999996</v>
          </cell>
          <cell r="F38">
            <v>32982262.969999999</v>
          </cell>
          <cell r="G38">
            <v>20318011.610000003</v>
          </cell>
          <cell r="H38">
            <v>15338555.279999996</v>
          </cell>
          <cell r="I38">
            <v>112300621.42999999</v>
          </cell>
          <cell r="J38">
            <v>55575208.430000007</v>
          </cell>
          <cell r="K38">
            <v>0</v>
          </cell>
          <cell r="L38">
            <v>0</v>
          </cell>
          <cell r="M38">
            <v>0</v>
          </cell>
          <cell r="N38">
            <v>0</v>
          </cell>
          <cell r="O38">
            <v>0</v>
          </cell>
          <cell r="P38">
            <v>0</v>
          </cell>
          <cell r="Q38">
            <v>0</v>
          </cell>
          <cell r="R38">
            <v>0</v>
          </cell>
          <cell r="S38">
            <v>288611466.18999994</v>
          </cell>
        </row>
        <row r="39">
          <cell r="C39"/>
          <cell r="D39"/>
          <cell r="E39"/>
          <cell r="F39"/>
          <cell r="G39"/>
          <cell r="H39"/>
          <cell r="I39"/>
          <cell r="J39"/>
          <cell r="K39"/>
          <cell r="L39"/>
          <cell r="M39"/>
          <cell r="N39"/>
          <cell r="O39"/>
          <cell r="P39"/>
          <cell r="Q39"/>
          <cell r="R39"/>
          <cell r="S39"/>
        </row>
        <row r="40">
          <cell r="C40">
            <v>0</v>
          </cell>
          <cell r="D40">
            <v>822124.42999999993</v>
          </cell>
          <cell r="E40">
            <v>8548.73</v>
          </cell>
          <cell r="F40">
            <v>18924.32</v>
          </cell>
          <cell r="G40">
            <v>31629.430000000004</v>
          </cell>
          <cell r="H40">
            <v>457614.77</v>
          </cell>
          <cell r="I40">
            <v>0</v>
          </cell>
          <cell r="J40">
            <v>0</v>
          </cell>
          <cell r="K40">
            <v>0</v>
          </cell>
          <cell r="L40">
            <v>0</v>
          </cell>
          <cell r="M40">
            <v>0</v>
          </cell>
          <cell r="N40">
            <v>0</v>
          </cell>
          <cell r="O40">
            <v>0</v>
          </cell>
          <cell r="P40">
            <v>0</v>
          </cell>
          <cell r="Q40">
            <v>0</v>
          </cell>
          <cell r="R40">
            <v>0</v>
          </cell>
          <cell r="S40">
            <v>1338841.6799999997</v>
          </cell>
        </row>
        <row r="41">
          <cell r="C41"/>
          <cell r="D41"/>
          <cell r="E41"/>
          <cell r="F41"/>
          <cell r="G41"/>
          <cell r="H41"/>
          <cell r="I41"/>
          <cell r="J41"/>
          <cell r="K41"/>
          <cell r="L41"/>
          <cell r="M41"/>
          <cell r="N41"/>
          <cell r="O41"/>
          <cell r="P41"/>
          <cell r="Q41"/>
          <cell r="R41"/>
          <cell r="S41"/>
        </row>
        <row r="42">
          <cell r="C42">
            <v>0</v>
          </cell>
          <cell r="D42">
            <v>0</v>
          </cell>
          <cell r="E42">
            <v>-130.59</v>
          </cell>
          <cell r="F42">
            <v>0</v>
          </cell>
          <cell r="G42">
            <v>0</v>
          </cell>
          <cell r="H42">
            <v>0</v>
          </cell>
          <cell r="I42">
            <v>0</v>
          </cell>
          <cell r="J42">
            <v>0</v>
          </cell>
          <cell r="K42">
            <v>0</v>
          </cell>
          <cell r="L42">
            <v>0</v>
          </cell>
          <cell r="M42">
            <v>0</v>
          </cell>
          <cell r="N42">
            <v>0</v>
          </cell>
          <cell r="O42">
            <v>0</v>
          </cell>
          <cell r="P42">
            <v>0</v>
          </cell>
          <cell r="Q42">
            <v>0</v>
          </cell>
          <cell r="R42">
            <v>0</v>
          </cell>
          <cell r="S42">
            <v>-130.59</v>
          </cell>
        </row>
        <row r="43">
          <cell r="C43"/>
          <cell r="D43"/>
          <cell r="E43"/>
          <cell r="F43"/>
          <cell r="G43"/>
          <cell r="H43"/>
          <cell r="I43"/>
          <cell r="J43"/>
          <cell r="K43"/>
          <cell r="L43"/>
          <cell r="M43"/>
          <cell r="N43"/>
          <cell r="O43"/>
          <cell r="P43"/>
          <cell r="Q43"/>
          <cell r="R43"/>
          <cell r="S43"/>
        </row>
        <row r="44">
          <cell r="C44"/>
          <cell r="D44"/>
          <cell r="E44"/>
          <cell r="F44"/>
          <cell r="G44"/>
          <cell r="H44"/>
          <cell r="I44"/>
          <cell r="J44"/>
          <cell r="K44"/>
          <cell r="L44"/>
          <cell r="M44"/>
          <cell r="N44"/>
          <cell r="O44"/>
          <cell r="P44"/>
          <cell r="Q44"/>
          <cell r="R44"/>
          <cell r="S44"/>
        </row>
        <row r="45">
          <cell r="C45">
            <v>-1.9990693544968963E-9</v>
          </cell>
          <cell r="D45">
            <v>27633139.380000003</v>
          </cell>
          <cell r="E45">
            <v>25294470.839999996</v>
          </cell>
          <cell r="F45">
            <v>33001187.289999999</v>
          </cell>
          <cell r="G45">
            <v>20349641.040000003</v>
          </cell>
          <cell r="H45">
            <v>15796170.049999995</v>
          </cell>
          <cell r="I45">
            <v>112300621.42999999</v>
          </cell>
          <cell r="J45">
            <v>55575208.430000007</v>
          </cell>
          <cell r="K45">
            <v>0</v>
          </cell>
          <cell r="L45">
            <v>0</v>
          </cell>
          <cell r="M45">
            <v>0</v>
          </cell>
          <cell r="N45">
            <v>0</v>
          </cell>
          <cell r="O45">
            <v>0</v>
          </cell>
          <cell r="P45">
            <v>0</v>
          </cell>
          <cell r="Q45">
            <v>0</v>
          </cell>
          <cell r="R45">
            <v>0</v>
          </cell>
          <cell r="S45">
            <v>289950438.45999992</v>
          </cell>
        </row>
        <row r="46">
          <cell r="C46"/>
          <cell r="D46"/>
          <cell r="E46"/>
          <cell r="F46"/>
          <cell r="G46"/>
          <cell r="H46"/>
          <cell r="I46"/>
          <cell r="J46"/>
          <cell r="K46"/>
          <cell r="L46"/>
          <cell r="M46"/>
          <cell r="N46"/>
          <cell r="O46"/>
          <cell r="P46"/>
          <cell r="Q46"/>
          <cell r="R46"/>
          <cell r="S46"/>
        </row>
        <row r="47">
          <cell r="C47"/>
          <cell r="D47"/>
          <cell r="E47"/>
          <cell r="F47"/>
          <cell r="G47"/>
          <cell r="H47"/>
          <cell r="I47"/>
          <cell r="J47"/>
          <cell r="K47"/>
          <cell r="L47"/>
          <cell r="M47"/>
          <cell r="N47"/>
          <cell r="O47"/>
          <cell r="P47"/>
          <cell r="Q47"/>
          <cell r="R47"/>
          <cell r="S47"/>
        </row>
        <row r="48">
          <cell r="C48"/>
          <cell r="D48"/>
          <cell r="E48"/>
          <cell r="F48"/>
        </row>
        <row r="49">
          <cell r="C49"/>
          <cell r="D49"/>
          <cell r="E49"/>
          <cell r="F49"/>
          <cell r="G49"/>
          <cell r="H49"/>
          <cell r="I49"/>
          <cell r="J49"/>
          <cell r="K49"/>
          <cell r="L49"/>
          <cell r="M49"/>
          <cell r="N49"/>
          <cell r="O49"/>
          <cell r="P49"/>
          <cell r="Q49"/>
          <cell r="R49"/>
          <cell r="S49"/>
        </row>
        <row r="50">
          <cell r="C50"/>
          <cell r="D50">
            <v>-1684006.51</v>
          </cell>
          <cell r="E50">
            <v>-1333207.1899999899</v>
          </cell>
          <cell r="F50"/>
          <cell r="G50"/>
          <cell r="H50"/>
          <cell r="I50">
            <v>-5974302.8400000101</v>
          </cell>
          <cell r="J50"/>
          <cell r="K50"/>
          <cell r="L50"/>
          <cell r="M50"/>
          <cell r="N50"/>
          <cell r="O50"/>
          <cell r="P50"/>
          <cell r="Q50"/>
          <cell r="R50"/>
          <cell r="S50">
            <v>-8991516.5399999991</v>
          </cell>
        </row>
        <row r="51">
          <cell r="C51"/>
          <cell r="D51"/>
          <cell r="E51"/>
          <cell r="F51"/>
          <cell r="G51"/>
          <cell r="H51"/>
          <cell r="I51">
            <v>201474.41</v>
          </cell>
          <cell r="J51"/>
          <cell r="K51"/>
          <cell r="L51"/>
          <cell r="M51"/>
          <cell r="N51"/>
          <cell r="O51"/>
          <cell r="P51"/>
          <cell r="Q51"/>
          <cell r="R51"/>
          <cell r="S51">
            <v>201474.41</v>
          </cell>
        </row>
        <row r="52">
          <cell r="C52"/>
          <cell r="D52"/>
          <cell r="E52"/>
          <cell r="F52"/>
          <cell r="G52"/>
          <cell r="H52"/>
          <cell r="I52"/>
          <cell r="J52"/>
          <cell r="K52"/>
          <cell r="L52"/>
          <cell r="M52"/>
          <cell r="N52"/>
          <cell r="O52"/>
          <cell r="P52"/>
          <cell r="Q52"/>
          <cell r="R52"/>
          <cell r="S52">
            <v>0</v>
          </cell>
        </row>
        <row r="53">
          <cell r="S53">
            <v>0</v>
          </cell>
        </row>
        <row r="54">
          <cell r="C54">
            <v>0</v>
          </cell>
          <cell r="D54">
            <v>-1684006.51</v>
          </cell>
          <cell r="E54">
            <v>-1333207.1899999899</v>
          </cell>
          <cell r="F54">
            <v>0</v>
          </cell>
          <cell r="G54">
            <v>0</v>
          </cell>
          <cell r="H54">
            <v>0</v>
          </cell>
          <cell r="I54">
            <v>-5772828.4300000099</v>
          </cell>
          <cell r="J54">
            <v>0</v>
          </cell>
          <cell r="K54">
            <v>0</v>
          </cell>
          <cell r="L54">
            <v>0</v>
          </cell>
          <cell r="M54">
            <v>0</v>
          </cell>
          <cell r="N54">
            <v>0</v>
          </cell>
          <cell r="O54">
            <v>0</v>
          </cell>
          <cell r="P54">
            <v>0</v>
          </cell>
          <cell r="Q54">
            <v>0</v>
          </cell>
          <cell r="R54">
            <v>0</v>
          </cell>
          <cell r="S54">
            <v>-8790042.129999999</v>
          </cell>
        </row>
        <row r="55">
          <cell r="C55"/>
          <cell r="D55"/>
          <cell r="E55"/>
          <cell r="F55"/>
          <cell r="G55"/>
          <cell r="H55"/>
          <cell r="I55"/>
          <cell r="J55"/>
          <cell r="K55"/>
          <cell r="L55"/>
          <cell r="M55"/>
          <cell r="N55"/>
          <cell r="O55"/>
          <cell r="P55"/>
          <cell r="Q55"/>
          <cell r="R55"/>
          <cell r="S55"/>
        </row>
        <row r="56">
          <cell r="C56">
            <v>-1.9990693544968963E-9</v>
          </cell>
          <cell r="D56">
            <v>29317145.890000004</v>
          </cell>
          <cell r="E56">
            <v>26627678.029999986</v>
          </cell>
          <cell r="F56">
            <v>33001187.289999999</v>
          </cell>
          <cell r="G56">
            <v>20349641.040000003</v>
          </cell>
          <cell r="H56">
            <v>15796170.049999995</v>
          </cell>
          <cell r="I56">
            <v>118073449.86</v>
          </cell>
          <cell r="J56">
            <v>55575208.430000007</v>
          </cell>
          <cell r="K56">
            <v>0</v>
          </cell>
          <cell r="L56">
            <v>0</v>
          </cell>
          <cell r="M56">
            <v>0</v>
          </cell>
          <cell r="N56">
            <v>0</v>
          </cell>
          <cell r="O56">
            <v>0</v>
          </cell>
          <cell r="P56">
            <v>0</v>
          </cell>
          <cell r="Q56">
            <v>0</v>
          </cell>
          <cell r="R56">
            <v>0</v>
          </cell>
          <cell r="S56">
            <v>298740480.58999991</v>
          </cell>
        </row>
        <row r="57">
          <cell r="C57"/>
          <cell r="D57"/>
          <cell r="E57"/>
          <cell r="F57"/>
          <cell r="G57"/>
          <cell r="H57"/>
          <cell r="I57"/>
          <cell r="J57"/>
          <cell r="K57"/>
          <cell r="L57"/>
          <cell r="M57"/>
          <cell r="N57"/>
          <cell r="O57"/>
          <cell r="P57"/>
          <cell r="Q57"/>
          <cell r="R57"/>
          <cell r="S57"/>
        </row>
        <row r="58">
          <cell r="C58">
            <v>-22041686.629999999</v>
          </cell>
          <cell r="D58">
            <v>2050293.7299999997</v>
          </cell>
          <cell r="E58">
            <v>1764915.19</v>
          </cell>
          <cell r="F58">
            <v>2119023.87</v>
          </cell>
          <cell r="G58">
            <v>1406328.06</v>
          </cell>
          <cell r="H58">
            <v>1494760.75</v>
          </cell>
          <cell r="I58">
            <v>9281634.1900000013</v>
          </cell>
          <cell r="J58">
            <v>3387678.6100000003</v>
          </cell>
          <cell r="K58">
            <v>0</v>
          </cell>
          <cell r="L58">
            <v>0</v>
          </cell>
          <cell r="M58">
            <v>0</v>
          </cell>
          <cell r="N58">
            <v>0</v>
          </cell>
          <cell r="O58">
            <v>0</v>
          </cell>
          <cell r="P58">
            <v>0</v>
          </cell>
          <cell r="Q58">
            <v>0</v>
          </cell>
          <cell r="R58">
            <v>0</v>
          </cell>
          <cell r="S58">
            <v>-537052.22999999393</v>
          </cell>
        </row>
        <row r="59">
          <cell r="C59"/>
          <cell r="D59"/>
          <cell r="E59"/>
          <cell r="F59"/>
          <cell r="G59"/>
          <cell r="H59"/>
          <cell r="I59"/>
          <cell r="J59"/>
          <cell r="K59"/>
          <cell r="L59"/>
          <cell r="M59"/>
          <cell r="N59"/>
          <cell r="O59"/>
          <cell r="P59"/>
          <cell r="Q59"/>
          <cell r="R59"/>
          <cell r="S59"/>
        </row>
        <row r="60">
          <cell r="C60"/>
          <cell r="D60"/>
          <cell r="E60"/>
          <cell r="F60"/>
          <cell r="G60"/>
          <cell r="H60"/>
          <cell r="I60"/>
          <cell r="J60"/>
          <cell r="K60"/>
          <cell r="L60"/>
          <cell r="M60"/>
          <cell r="N60"/>
          <cell r="O60"/>
          <cell r="P60"/>
          <cell r="Q60"/>
          <cell r="R60"/>
          <cell r="S60"/>
        </row>
        <row r="61">
          <cell r="C61"/>
          <cell r="D61"/>
          <cell r="E61"/>
          <cell r="F61"/>
          <cell r="G61"/>
          <cell r="H61"/>
          <cell r="I61"/>
          <cell r="J61"/>
          <cell r="K61"/>
          <cell r="L61"/>
          <cell r="M61"/>
          <cell r="N61"/>
          <cell r="O61"/>
          <cell r="P61"/>
          <cell r="Q61"/>
          <cell r="R61"/>
          <cell r="S61"/>
        </row>
        <row r="62">
          <cell r="C62"/>
          <cell r="D62"/>
          <cell r="E62"/>
          <cell r="F62"/>
          <cell r="G62"/>
          <cell r="H62"/>
          <cell r="I62"/>
          <cell r="J62"/>
          <cell r="K62"/>
          <cell r="L62"/>
          <cell r="M62"/>
          <cell r="N62"/>
          <cell r="O62"/>
          <cell r="P62"/>
          <cell r="Q62"/>
          <cell r="R62"/>
          <cell r="S62"/>
        </row>
        <row r="63">
          <cell r="C63"/>
          <cell r="D63"/>
          <cell r="E63"/>
          <cell r="F63"/>
          <cell r="G63"/>
          <cell r="H63"/>
          <cell r="I63"/>
          <cell r="J63"/>
          <cell r="K63"/>
          <cell r="L63"/>
          <cell r="M63"/>
          <cell r="N63"/>
          <cell r="O63"/>
          <cell r="P63"/>
          <cell r="Q63"/>
          <cell r="R63"/>
          <cell r="S63"/>
        </row>
        <row r="64">
          <cell r="E64"/>
          <cell r="F64"/>
          <cell r="G64"/>
          <cell r="H64"/>
          <cell r="I64"/>
          <cell r="J64"/>
          <cell r="K64"/>
          <cell r="L64"/>
          <cell r="M64"/>
          <cell r="N64"/>
          <cell r="O64"/>
          <cell r="P64"/>
          <cell r="Q64"/>
          <cell r="R64"/>
          <cell r="S64"/>
        </row>
        <row r="65">
          <cell r="E65"/>
          <cell r="F65"/>
          <cell r="G65"/>
          <cell r="H65"/>
          <cell r="I65"/>
          <cell r="J65"/>
          <cell r="K65"/>
          <cell r="L65"/>
          <cell r="M65"/>
          <cell r="N65"/>
          <cell r="O65"/>
          <cell r="P65"/>
          <cell r="Q65"/>
          <cell r="R65"/>
          <cell r="S65"/>
        </row>
        <row r="66">
          <cell r="E66"/>
          <cell r="F66"/>
          <cell r="G66"/>
          <cell r="H66"/>
          <cell r="I66"/>
          <cell r="J66"/>
          <cell r="K66"/>
          <cell r="L66"/>
          <cell r="M66"/>
          <cell r="N66"/>
          <cell r="O66"/>
          <cell r="P66"/>
          <cell r="Q66"/>
          <cell r="R66"/>
          <cell r="S66"/>
        </row>
        <row r="67">
          <cell r="E67"/>
          <cell r="F67"/>
          <cell r="G67"/>
          <cell r="H67"/>
          <cell r="I67"/>
          <cell r="J67"/>
          <cell r="K67"/>
          <cell r="L67"/>
          <cell r="M67"/>
          <cell r="N67"/>
          <cell r="O67"/>
          <cell r="P67"/>
          <cell r="Q67"/>
          <cell r="R67"/>
          <cell r="S67"/>
        </row>
        <row r="68">
          <cell r="E68"/>
          <cell r="F68"/>
          <cell r="G68"/>
          <cell r="H68"/>
          <cell r="I68"/>
          <cell r="J68"/>
          <cell r="K68"/>
          <cell r="L68"/>
          <cell r="M68"/>
          <cell r="N68"/>
          <cell r="O68"/>
          <cell r="P68"/>
          <cell r="Q68"/>
          <cell r="R68"/>
          <cell r="S68"/>
        </row>
      </sheetData>
      <sheetData sheetId="38">
        <row r="6">
          <cell r="C6" t="str">
            <v>212</v>
          </cell>
          <cell r="D6" t="str">
            <v>221</v>
          </cell>
          <cell r="E6" t="str">
            <v>231</v>
          </cell>
          <cell r="F6" t="str">
            <v>232</v>
          </cell>
          <cell r="G6" t="str">
            <v>233</v>
          </cell>
          <cell r="H6" t="str">
            <v>234</v>
          </cell>
          <cell r="I6" t="str">
            <v>236</v>
          </cell>
          <cell r="J6" t="str">
            <v>301</v>
          </cell>
          <cell r="K6" t="str">
            <v>303</v>
          </cell>
          <cell r="L6" t="str">
            <v>306</v>
          </cell>
        </row>
        <row r="7">
          <cell r="C7"/>
          <cell r="D7"/>
          <cell r="E7"/>
          <cell r="F7"/>
          <cell r="G7"/>
          <cell r="H7"/>
          <cell r="I7"/>
          <cell r="J7"/>
          <cell r="K7"/>
          <cell r="L7"/>
          <cell r="M7"/>
        </row>
        <row r="8">
          <cell r="C8"/>
          <cell r="D8"/>
          <cell r="E8"/>
          <cell r="F8"/>
          <cell r="G8"/>
          <cell r="H8"/>
          <cell r="I8"/>
          <cell r="J8"/>
          <cell r="K8"/>
          <cell r="L8"/>
          <cell r="M8"/>
        </row>
        <row r="9">
          <cell r="C9"/>
          <cell r="D9"/>
          <cell r="E9"/>
          <cell r="F9"/>
          <cell r="G9"/>
          <cell r="H9"/>
          <cell r="I9"/>
          <cell r="J9"/>
          <cell r="K9"/>
          <cell r="L9"/>
          <cell r="M9"/>
        </row>
        <row r="10">
          <cell r="C10" t="str">
            <v>Atmos Energy Marketing LLC (Formerly Woodward Marketing, LLC)</v>
          </cell>
          <cell r="D10" t="str">
            <v>Atmos Power Systems Inc (Formerly Atmos Leasing)</v>
          </cell>
          <cell r="E10" t="str">
            <v>Atmos Pipeline &amp; Storage LLC (Formerly Atmos Storage)</v>
          </cell>
          <cell r="F10" t="str">
            <v>UCG Storage</v>
          </cell>
          <cell r="G10" t="str">
            <v>WKG Storage</v>
          </cell>
          <cell r="H10" t="str">
            <v>Trans Louisiana Gas Storage</v>
          </cell>
          <cell r="I10" t="str">
            <v>Atmos Gathering Company, LLC</v>
          </cell>
          <cell r="J10" t="str">
            <v>Atmos Energy Services LLC (Previous Inc)</v>
          </cell>
          <cell r="K10" t="str">
            <v>Trans Louisiana Gas Pipeline (Formerly Trans Louisiana Industrial Gas)</v>
          </cell>
          <cell r="L10" t="str">
            <v>Atmos Exploration &amp; Production (Formerly WKGR)</v>
          </cell>
          <cell r="M10" t="str">
            <v>.Total Non Reg</v>
          </cell>
        </row>
        <row r="11">
          <cell r="C11"/>
          <cell r="D11"/>
          <cell r="E11"/>
          <cell r="F11"/>
          <cell r="G11"/>
          <cell r="H11"/>
          <cell r="I11"/>
          <cell r="J11"/>
          <cell r="K11"/>
          <cell r="L11"/>
          <cell r="M11"/>
        </row>
        <row r="12">
          <cell r="C12">
            <v>0</v>
          </cell>
          <cell r="D12">
            <v>0</v>
          </cell>
          <cell r="E12">
            <v>0</v>
          </cell>
          <cell r="F12">
            <v>0</v>
          </cell>
          <cell r="G12">
            <v>0</v>
          </cell>
          <cell r="H12">
            <v>0</v>
          </cell>
          <cell r="I12">
            <v>7737</v>
          </cell>
          <cell r="J12">
            <v>0</v>
          </cell>
          <cell r="K12">
            <v>0</v>
          </cell>
          <cell r="L12">
            <v>0</v>
          </cell>
          <cell r="M12">
            <v>7737</v>
          </cell>
        </row>
        <row r="13">
          <cell r="C13">
            <v>0</v>
          </cell>
          <cell r="D13">
            <v>0</v>
          </cell>
          <cell r="E13">
            <v>0</v>
          </cell>
          <cell r="F13">
            <v>0</v>
          </cell>
          <cell r="G13">
            <v>0</v>
          </cell>
          <cell r="H13">
            <v>0</v>
          </cell>
          <cell r="I13">
            <v>-7737</v>
          </cell>
          <cell r="J13">
            <v>0</v>
          </cell>
          <cell r="K13">
            <v>0</v>
          </cell>
          <cell r="L13">
            <v>0</v>
          </cell>
          <cell r="M13">
            <v>-7737</v>
          </cell>
        </row>
        <row r="14">
          <cell r="C14">
            <v>0</v>
          </cell>
          <cell r="D14">
            <v>0</v>
          </cell>
          <cell r="E14">
            <v>0</v>
          </cell>
          <cell r="F14">
            <v>52586.2</v>
          </cell>
          <cell r="G14">
            <v>314813.87</v>
          </cell>
          <cell r="H14">
            <v>0</v>
          </cell>
          <cell r="I14">
            <v>0</v>
          </cell>
          <cell r="J14">
            <v>0</v>
          </cell>
          <cell r="K14">
            <v>0</v>
          </cell>
          <cell r="L14">
            <v>0</v>
          </cell>
          <cell r="M14">
            <v>367400.07</v>
          </cell>
        </row>
        <row r="15">
          <cell r="C15">
            <v>0</v>
          </cell>
          <cell r="D15">
            <v>0</v>
          </cell>
          <cell r="E15">
            <v>0</v>
          </cell>
          <cell r="F15">
            <v>0</v>
          </cell>
          <cell r="G15">
            <v>0</v>
          </cell>
          <cell r="H15">
            <v>0</v>
          </cell>
          <cell r="I15">
            <v>0</v>
          </cell>
          <cell r="J15">
            <v>0</v>
          </cell>
          <cell r="K15">
            <v>-104356.38</v>
          </cell>
          <cell r="L15">
            <v>0</v>
          </cell>
          <cell r="M15">
            <v>-104356.38</v>
          </cell>
        </row>
        <row r="16">
          <cell r="C16">
            <v>246394.79</v>
          </cell>
          <cell r="D16">
            <v>0</v>
          </cell>
          <cell r="E16">
            <v>0</v>
          </cell>
          <cell r="F16">
            <v>0</v>
          </cell>
          <cell r="G16">
            <v>0</v>
          </cell>
          <cell r="H16">
            <v>0</v>
          </cell>
          <cell r="I16">
            <v>0</v>
          </cell>
          <cell r="J16">
            <v>0</v>
          </cell>
          <cell r="K16">
            <v>281051.06</v>
          </cell>
          <cell r="L16">
            <v>0</v>
          </cell>
          <cell r="M16">
            <v>527445.85</v>
          </cell>
        </row>
        <row r="17">
          <cell r="C17">
            <v>890348.17</v>
          </cell>
          <cell r="D17">
            <v>0</v>
          </cell>
          <cell r="E17">
            <v>0</v>
          </cell>
          <cell r="F17">
            <v>0</v>
          </cell>
          <cell r="G17">
            <v>0</v>
          </cell>
          <cell r="H17">
            <v>0</v>
          </cell>
          <cell r="I17">
            <v>0</v>
          </cell>
          <cell r="J17">
            <v>0</v>
          </cell>
          <cell r="K17">
            <v>0</v>
          </cell>
          <cell r="L17">
            <v>0</v>
          </cell>
          <cell r="M17">
            <v>890348.17</v>
          </cell>
        </row>
        <row r="18">
          <cell r="C18">
            <v>1136742.96</v>
          </cell>
          <cell r="D18">
            <v>0</v>
          </cell>
          <cell r="E18">
            <v>0</v>
          </cell>
          <cell r="F18">
            <v>52586.2</v>
          </cell>
          <cell r="G18">
            <v>314813.87</v>
          </cell>
          <cell r="H18">
            <v>0</v>
          </cell>
          <cell r="I18">
            <v>0</v>
          </cell>
          <cell r="J18">
            <v>0</v>
          </cell>
          <cell r="K18">
            <v>176694.68</v>
          </cell>
          <cell r="L18">
            <v>0</v>
          </cell>
          <cell r="M18">
            <v>1680837.7099999997</v>
          </cell>
        </row>
        <row r="19">
          <cell r="C19">
            <v>0</v>
          </cell>
          <cell r="D19">
            <v>0</v>
          </cell>
          <cell r="E19">
            <v>0</v>
          </cell>
          <cell r="F19">
            <v>1517646.64</v>
          </cell>
          <cell r="G19">
            <v>135253.78</v>
          </cell>
          <cell r="H19">
            <v>1252487.3999999999</v>
          </cell>
          <cell r="I19">
            <v>0</v>
          </cell>
          <cell r="J19">
            <v>0</v>
          </cell>
          <cell r="K19">
            <v>0</v>
          </cell>
          <cell r="L19">
            <v>0</v>
          </cell>
          <cell r="M19">
            <v>2905387.82</v>
          </cell>
        </row>
        <row r="20">
          <cell r="C20">
            <v>0</v>
          </cell>
          <cell r="D20">
            <v>0</v>
          </cell>
          <cell r="E20">
            <v>0</v>
          </cell>
          <cell r="F20">
            <v>0</v>
          </cell>
          <cell r="G20">
            <v>0</v>
          </cell>
          <cell r="H20">
            <v>0</v>
          </cell>
          <cell r="I20">
            <v>0</v>
          </cell>
          <cell r="J20">
            <v>0</v>
          </cell>
          <cell r="K20">
            <v>20707409.609999999</v>
          </cell>
          <cell r="L20">
            <v>0</v>
          </cell>
          <cell r="M20">
            <v>20707409.609999999</v>
          </cell>
        </row>
        <row r="21">
          <cell r="C21">
            <v>-64021.34</v>
          </cell>
          <cell r="D21">
            <v>0</v>
          </cell>
          <cell r="E21">
            <v>0</v>
          </cell>
          <cell r="F21">
            <v>0</v>
          </cell>
          <cell r="G21">
            <v>0</v>
          </cell>
          <cell r="H21">
            <v>0</v>
          </cell>
          <cell r="I21">
            <v>0</v>
          </cell>
          <cell r="J21">
            <v>0</v>
          </cell>
          <cell r="K21">
            <v>2340587.0699999998</v>
          </cell>
          <cell r="L21">
            <v>0</v>
          </cell>
          <cell r="M21">
            <v>2276565.73</v>
          </cell>
        </row>
        <row r="22">
          <cell r="C22">
            <v>20959340.449999999</v>
          </cell>
          <cell r="D22">
            <v>0</v>
          </cell>
          <cell r="E22">
            <v>0</v>
          </cell>
          <cell r="F22">
            <v>0</v>
          </cell>
          <cell r="G22">
            <v>0</v>
          </cell>
          <cell r="H22">
            <v>0</v>
          </cell>
          <cell r="I22">
            <v>0</v>
          </cell>
          <cell r="J22">
            <v>0</v>
          </cell>
          <cell r="K22">
            <v>95262.22</v>
          </cell>
          <cell r="L22">
            <v>0</v>
          </cell>
          <cell r="M22">
            <v>21054602.669999998</v>
          </cell>
        </row>
        <row r="23">
          <cell r="C23">
            <v>4395480.5299999993</v>
          </cell>
          <cell r="D23">
            <v>0</v>
          </cell>
          <cell r="E23">
            <v>0</v>
          </cell>
          <cell r="F23">
            <v>0</v>
          </cell>
          <cell r="G23">
            <v>0</v>
          </cell>
          <cell r="H23">
            <v>6950000</v>
          </cell>
          <cell r="I23">
            <v>0</v>
          </cell>
          <cell r="J23">
            <v>0</v>
          </cell>
          <cell r="K23">
            <v>21359.49</v>
          </cell>
          <cell r="L23">
            <v>0</v>
          </cell>
          <cell r="M23">
            <v>11366840.02</v>
          </cell>
        </row>
        <row r="24">
          <cell r="C24">
            <v>804748</v>
          </cell>
          <cell r="D24">
            <v>0</v>
          </cell>
          <cell r="E24">
            <v>0</v>
          </cell>
          <cell r="F24">
            <v>0</v>
          </cell>
          <cell r="G24">
            <v>0</v>
          </cell>
          <cell r="H24">
            <v>189991.36</v>
          </cell>
          <cell r="I24">
            <v>0</v>
          </cell>
          <cell r="J24">
            <v>0</v>
          </cell>
          <cell r="K24">
            <v>0</v>
          </cell>
          <cell r="L24">
            <v>0</v>
          </cell>
          <cell r="M24">
            <v>994739.36</v>
          </cell>
        </row>
        <row r="25">
          <cell r="C25">
            <v>3308974.54</v>
          </cell>
          <cell r="D25">
            <v>0</v>
          </cell>
          <cell r="E25">
            <v>0</v>
          </cell>
          <cell r="F25">
            <v>0</v>
          </cell>
          <cell r="G25">
            <v>0</v>
          </cell>
          <cell r="H25">
            <v>0</v>
          </cell>
          <cell r="I25">
            <v>0</v>
          </cell>
          <cell r="J25">
            <v>0</v>
          </cell>
          <cell r="K25">
            <v>0</v>
          </cell>
          <cell r="L25">
            <v>0</v>
          </cell>
          <cell r="M25">
            <v>3308974.54</v>
          </cell>
        </row>
        <row r="26">
          <cell r="C26">
            <v>1134506.2999999998</v>
          </cell>
          <cell r="D26">
            <v>0</v>
          </cell>
          <cell r="E26">
            <v>0</v>
          </cell>
          <cell r="F26">
            <v>0</v>
          </cell>
          <cell r="G26">
            <v>0</v>
          </cell>
          <cell r="H26">
            <v>0</v>
          </cell>
          <cell r="I26">
            <v>0</v>
          </cell>
          <cell r="J26">
            <v>977.5</v>
          </cell>
          <cell r="K26">
            <v>0</v>
          </cell>
          <cell r="L26">
            <v>0</v>
          </cell>
          <cell r="M26">
            <v>1135483.7999999998</v>
          </cell>
        </row>
        <row r="27">
          <cell r="C27">
            <v>5318944.3899999997</v>
          </cell>
          <cell r="D27">
            <v>0</v>
          </cell>
          <cell r="E27">
            <v>0</v>
          </cell>
          <cell r="F27">
            <v>0</v>
          </cell>
          <cell r="G27">
            <v>0</v>
          </cell>
          <cell r="H27">
            <v>0</v>
          </cell>
          <cell r="I27">
            <v>0</v>
          </cell>
          <cell r="J27">
            <v>21383.16</v>
          </cell>
          <cell r="K27">
            <v>0</v>
          </cell>
          <cell r="L27">
            <v>0</v>
          </cell>
          <cell r="M27">
            <v>5340327.55</v>
          </cell>
        </row>
        <row r="28">
          <cell r="C28">
            <v>246515.24</v>
          </cell>
          <cell r="D28">
            <v>0</v>
          </cell>
          <cell r="E28">
            <v>0</v>
          </cell>
          <cell r="F28">
            <v>5392384.5499999998</v>
          </cell>
          <cell r="G28">
            <v>839505.49</v>
          </cell>
          <cell r="H28">
            <v>0</v>
          </cell>
          <cell r="I28">
            <v>0</v>
          </cell>
          <cell r="J28">
            <v>30008</v>
          </cell>
          <cell r="K28">
            <v>0</v>
          </cell>
          <cell r="L28">
            <v>0</v>
          </cell>
          <cell r="M28">
            <v>6508413.2800000003</v>
          </cell>
        </row>
        <row r="29">
          <cell r="C29">
            <v>0</v>
          </cell>
          <cell r="D29">
            <v>0</v>
          </cell>
          <cell r="E29">
            <v>0</v>
          </cell>
          <cell r="F29">
            <v>2532983.4300000002</v>
          </cell>
          <cell r="G29">
            <v>4850000</v>
          </cell>
          <cell r="H29">
            <v>0</v>
          </cell>
          <cell r="I29">
            <v>0</v>
          </cell>
          <cell r="J29">
            <v>0</v>
          </cell>
          <cell r="K29">
            <v>0</v>
          </cell>
          <cell r="L29">
            <v>0</v>
          </cell>
          <cell r="M29">
            <v>7382983.4299999997</v>
          </cell>
        </row>
        <row r="30">
          <cell r="C30">
            <v>0</v>
          </cell>
          <cell r="D30">
            <v>0</v>
          </cell>
          <cell r="E30">
            <v>0</v>
          </cell>
          <cell r="F30">
            <v>0</v>
          </cell>
          <cell r="G30">
            <v>8606006.3000000007</v>
          </cell>
          <cell r="H30">
            <v>0</v>
          </cell>
          <cell r="I30">
            <v>0</v>
          </cell>
          <cell r="J30">
            <v>0</v>
          </cell>
          <cell r="K30">
            <v>0</v>
          </cell>
          <cell r="L30">
            <v>0</v>
          </cell>
          <cell r="M30">
            <v>8606006.3000000007</v>
          </cell>
        </row>
        <row r="31">
          <cell r="C31">
            <v>0</v>
          </cell>
          <cell r="D31">
            <v>0</v>
          </cell>
          <cell r="E31">
            <v>0</v>
          </cell>
          <cell r="F31">
            <v>1517646.64</v>
          </cell>
          <cell r="G31">
            <v>135253.78</v>
          </cell>
          <cell r="H31">
            <v>1252487.3999999999</v>
          </cell>
          <cell r="I31">
            <v>0</v>
          </cell>
          <cell r="J31">
            <v>0</v>
          </cell>
          <cell r="K31">
            <v>0</v>
          </cell>
          <cell r="L31">
            <v>0</v>
          </cell>
          <cell r="M31">
            <v>2905387.82</v>
          </cell>
        </row>
        <row r="32">
          <cell r="C32">
            <v>0</v>
          </cell>
          <cell r="D32">
            <v>0</v>
          </cell>
          <cell r="E32">
            <v>0</v>
          </cell>
          <cell r="F32">
            <v>0</v>
          </cell>
          <cell r="G32">
            <v>0</v>
          </cell>
          <cell r="H32">
            <v>0</v>
          </cell>
          <cell r="I32">
            <v>0</v>
          </cell>
          <cell r="J32">
            <v>0</v>
          </cell>
          <cell r="K32">
            <v>20707409.609999999</v>
          </cell>
          <cell r="L32">
            <v>0</v>
          </cell>
          <cell r="M32">
            <v>20707409.609999999</v>
          </cell>
        </row>
        <row r="33">
          <cell r="C33">
            <v>-64021.34</v>
          </cell>
          <cell r="D33">
            <v>0</v>
          </cell>
          <cell r="E33">
            <v>0</v>
          </cell>
          <cell r="F33">
            <v>0</v>
          </cell>
          <cell r="G33">
            <v>0</v>
          </cell>
          <cell r="H33">
            <v>0</v>
          </cell>
          <cell r="I33">
            <v>0</v>
          </cell>
          <cell r="J33">
            <v>0</v>
          </cell>
          <cell r="K33">
            <v>2340587.0699999998</v>
          </cell>
          <cell r="L33">
            <v>0</v>
          </cell>
          <cell r="M33">
            <v>2276565.73</v>
          </cell>
        </row>
        <row r="34">
          <cell r="C34">
            <v>20959340.449999999</v>
          </cell>
          <cell r="D34">
            <v>0</v>
          </cell>
          <cell r="E34">
            <v>0</v>
          </cell>
          <cell r="F34">
            <v>0</v>
          </cell>
          <cell r="G34">
            <v>0</v>
          </cell>
          <cell r="H34">
            <v>0</v>
          </cell>
          <cell r="I34">
            <v>0</v>
          </cell>
          <cell r="J34">
            <v>0</v>
          </cell>
          <cell r="K34">
            <v>95262.22</v>
          </cell>
          <cell r="L34">
            <v>0</v>
          </cell>
          <cell r="M34">
            <v>21054602.669999998</v>
          </cell>
        </row>
        <row r="35">
          <cell r="C35">
            <v>4395480.5299999993</v>
          </cell>
          <cell r="D35">
            <v>0</v>
          </cell>
          <cell r="E35">
            <v>0</v>
          </cell>
          <cell r="F35">
            <v>0</v>
          </cell>
          <cell r="G35">
            <v>0</v>
          </cell>
          <cell r="H35">
            <v>6950000</v>
          </cell>
          <cell r="I35">
            <v>0</v>
          </cell>
          <cell r="J35">
            <v>0</v>
          </cell>
          <cell r="K35">
            <v>21359.49</v>
          </cell>
          <cell r="L35">
            <v>0</v>
          </cell>
          <cell r="M35">
            <v>11366840.02</v>
          </cell>
        </row>
        <row r="36">
          <cell r="C36">
            <v>804748</v>
          </cell>
          <cell r="D36">
            <v>0</v>
          </cell>
          <cell r="E36">
            <v>0</v>
          </cell>
          <cell r="F36">
            <v>0</v>
          </cell>
          <cell r="G36">
            <v>0</v>
          </cell>
          <cell r="H36">
            <v>189991.36</v>
          </cell>
          <cell r="I36">
            <v>0</v>
          </cell>
          <cell r="J36">
            <v>0</v>
          </cell>
          <cell r="K36">
            <v>0</v>
          </cell>
          <cell r="L36">
            <v>0</v>
          </cell>
          <cell r="M36">
            <v>994739.36</v>
          </cell>
        </row>
        <row r="37">
          <cell r="C37">
            <v>3308974.54</v>
          </cell>
          <cell r="D37">
            <v>0</v>
          </cell>
          <cell r="E37">
            <v>0</v>
          </cell>
          <cell r="F37">
            <v>0</v>
          </cell>
          <cell r="G37">
            <v>0</v>
          </cell>
          <cell r="H37">
            <v>0</v>
          </cell>
          <cell r="I37">
            <v>0</v>
          </cell>
          <cell r="J37">
            <v>0</v>
          </cell>
          <cell r="K37">
            <v>0</v>
          </cell>
          <cell r="L37">
            <v>0</v>
          </cell>
          <cell r="M37">
            <v>3308974.54</v>
          </cell>
        </row>
        <row r="38">
          <cell r="C38">
            <v>1134506.2999999998</v>
          </cell>
          <cell r="D38">
            <v>0</v>
          </cell>
          <cell r="E38">
            <v>0</v>
          </cell>
          <cell r="F38">
            <v>0</v>
          </cell>
          <cell r="G38">
            <v>0</v>
          </cell>
          <cell r="H38">
            <v>0</v>
          </cell>
          <cell r="I38">
            <v>0</v>
          </cell>
          <cell r="J38">
            <v>977.5</v>
          </cell>
          <cell r="K38">
            <v>0</v>
          </cell>
          <cell r="L38">
            <v>0</v>
          </cell>
          <cell r="M38">
            <v>1135483.7999999998</v>
          </cell>
        </row>
        <row r="39">
          <cell r="C39">
            <v>5318944.3899999997</v>
          </cell>
          <cell r="D39">
            <v>0</v>
          </cell>
          <cell r="E39">
            <v>0</v>
          </cell>
          <cell r="F39">
            <v>0</v>
          </cell>
          <cell r="G39">
            <v>0</v>
          </cell>
          <cell r="H39">
            <v>0</v>
          </cell>
          <cell r="I39">
            <v>0</v>
          </cell>
          <cell r="J39">
            <v>21383.16</v>
          </cell>
          <cell r="K39">
            <v>0</v>
          </cell>
          <cell r="L39">
            <v>0</v>
          </cell>
          <cell r="M39">
            <v>5340327.55</v>
          </cell>
        </row>
        <row r="40">
          <cell r="C40">
            <v>246515.24</v>
          </cell>
          <cell r="D40">
            <v>0</v>
          </cell>
          <cell r="E40">
            <v>0</v>
          </cell>
          <cell r="F40">
            <v>5392384.5499999998</v>
          </cell>
          <cell r="G40">
            <v>839505.49</v>
          </cell>
          <cell r="H40">
            <v>0</v>
          </cell>
          <cell r="I40">
            <v>0</v>
          </cell>
          <cell r="J40">
            <v>30008</v>
          </cell>
          <cell r="K40">
            <v>0</v>
          </cell>
          <cell r="L40">
            <v>0</v>
          </cell>
          <cell r="M40">
            <v>6508413.2800000003</v>
          </cell>
        </row>
        <row r="41">
          <cell r="C41">
            <v>0</v>
          </cell>
          <cell r="D41">
            <v>0</v>
          </cell>
          <cell r="E41">
            <v>0</v>
          </cell>
          <cell r="F41">
            <v>2532983.4300000002</v>
          </cell>
          <cell r="G41">
            <v>4850000</v>
          </cell>
          <cell r="H41">
            <v>0</v>
          </cell>
          <cell r="I41">
            <v>0</v>
          </cell>
          <cell r="J41">
            <v>0</v>
          </cell>
          <cell r="K41">
            <v>0</v>
          </cell>
          <cell r="L41">
            <v>0</v>
          </cell>
          <cell r="M41">
            <v>7382983.4299999997</v>
          </cell>
        </row>
        <row r="42">
          <cell r="C42">
            <v>0</v>
          </cell>
          <cell r="D42">
            <v>0</v>
          </cell>
          <cell r="E42">
            <v>0</v>
          </cell>
          <cell r="F42">
            <v>0</v>
          </cell>
          <cell r="G42">
            <v>8606006.3000000007</v>
          </cell>
          <cell r="H42">
            <v>0</v>
          </cell>
          <cell r="I42">
            <v>0</v>
          </cell>
          <cell r="J42">
            <v>0</v>
          </cell>
          <cell r="K42">
            <v>0</v>
          </cell>
          <cell r="L42">
            <v>0</v>
          </cell>
          <cell r="M42">
            <v>8606006.3000000007</v>
          </cell>
        </row>
        <row r="43">
          <cell r="C43">
            <v>36104488.109999999</v>
          </cell>
          <cell r="D43">
            <v>0</v>
          </cell>
          <cell r="E43">
            <v>0</v>
          </cell>
          <cell r="F43">
            <v>9443014.6199999992</v>
          </cell>
          <cell r="G43">
            <v>14430765.57</v>
          </cell>
          <cell r="H43">
            <v>8392478.7599999998</v>
          </cell>
          <cell r="I43">
            <v>0</v>
          </cell>
          <cell r="J43">
            <v>52368.66</v>
          </cell>
          <cell r="K43">
            <v>23164618.389999997</v>
          </cell>
          <cell r="L43">
            <v>0</v>
          </cell>
          <cell r="M43">
            <v>91587734.109999999</v>
          </cell>
        </row>
        <row r="44">
          <cell r="C44">
            <v>0</v>
          </cell>
          <cell r="D44">
            <v>0</v>
          </cell>
          <cell r="E44">
            <v>0</v>
          </cell>
          <cell r="F44">
            <v>0</v>
          </cell>
          <cell r="G44">
            <v>0</v>
          </cell>
          <cell r="H44">
            <v>0</v>
          </cell>
          <cell r="I44">
            <v>16700.68</v>
          </cell>
          <cell r="J44">
            <v>0</v>
          </cell>
          <cell r="K44">
            <v>0</v>
          </cell>
          <cell r="L44">
            <v>0</v>
          </cell>
          <cell r="M44">
            <v>16700.68</v>
          </cell>
        </row>
        <row r="45">
          <cell r="C45">
            <v>4369832.28</v>
          </cell>
          <cell r="D45">
            <v>0</v>
          </cell>
          <cell r="E45">
            <v>0</v>
          </cell>
          <cell r="F45">
            <v>0</v>
          </cell>
          <cell r="G45">
            <v>0</v>
          </cell>
          <cell r="H45">
            <v>0</v>
          </cell>
          <cell r="I45">
            <v>59181.01</v>
          </cell>
          <cell r="J45">
            <v>0</v>
          </cell>
          <cell r="K45">
            <v>301695.07</v>
          </cell>
          <cell r="L45">
            <v>0</v>
          </cell>
          <cell r="M45">
            <v>4730708.3600000003</v>
          </cell>
        </row>
        <row r="46">
          <cell r="C46">
            <v>-40.93</v>
          </cell>
          <cell r="D46">
            <v>0</v>
          </cell>
          <cell r="E46">
            <v>0</v>
          </cell>
          <cell r="F46">
            <v>0</v>
          </cell>
          <cell r="G46">
            <v>0</v>
          </cell>
          <cell r="H46">
            <v>0</v>
          </cell>
          <cell r="I46">
            <v>3404.78</v>
          </cell>
          <cell r="J46">
            <v>0</v>
          </cell>
          <cell r="K46">
            <v>116.13</v>
          </cell>
          <cell r="L46">
            <v>0</v>
          </cell>
          <cell r="M46">
            <v>3479.9800000000005</v>
          </cell>
        </row>
        <row r="47">
          <cell r="C47">
            <v>85964.56</v>
          </cell>
          <cell r="D47">
            <v>0</v>
          </cell>
          <cell r="E47">
            <v>0</v>
          </cell>
          <cell r="F47">
            <v>0</v>
          </cell>
          <cell r="G47">
            <v>0</v>
          </cell>
          <cell r="H47">
            <v>0</v>
          </cell>
          <cell r="I47">
            <v>0</v>
          </cell>
          <cell r="J47">
            <v>0</v>
          </cell>
          <cell r="K47">
            <v>29048.28</v>
          </cell>
          <cell r="L47">
            <v>0</v>
          </cell>
          <cell r="M47">
            <v>115012.84</v>
          </cell>
        </row>
        <row r="48">
          <cell r="C48">
            <v>43748.05</v>
          </cell>
          <cell r="D48">
            <v>0</v>
          </cell>
          <cell r="E48">
            <v>0</v>
          </cell>
          <cell r="F48">
            <v>0</v>
          </cell>
          <cell r="G48">
            <v>0</v>
          </cell>
          <cell r="H48">
            <v>0</v>
          </cell>
          <cell r="I48">
            <v>0</v>
          </cell>
          <cell r="J48">
            <v>0</v>
          </cell>
          <cell r="K48">
            <v>8752.3799999999992</v>
          </cell>
          <cell r="L48">
            <v>0</v>
          </cell>
          <cell r="M48">
            <v>52500.43</v>
          </cell>
        </row>
        <row r="49">
          <cell r="C49">
            <v>30154.550000000003</v>
          </cell>
          <cell r="D49">
            <v>0</v>
          </cell>
          <cell r="E49">
            <v>0</v>
          </cell>
          <cell r="F49">
            <v>0</v>
          </cell>
          <cell r="G49">
            <v>0</v>
          </cell>
          <cell r="H49">
            <v>0</v>
          </cell>
          <cell r="I49">
            <v>0</v>
          </cell>
          <cell r="J49">
            <v>0</v>
          </cell>
          <cell r="K49">
            <v>871.86</v>
          </cell>
          <cell r="L49">
            <v>0</v>
          </cell>
          <cell r="M49">
            <v>31026.410000000003</v>
          </cell>
        </row>
        <row r="50">
          <cell r="C50">
            <v>1208.05</v>
          </cell>
          <cell r="D50">
            <v>0</v>
          </cell>
          <cell r="E50">
            <v>0</v>
          </cell>
          <cell r="F50">
            <v>0</v>
          </cell>
          <cell r="G50">
            <v>0</v>
          </cell>
          <cell r="H50">
            <v>0</v>
          </cell>
          <cell r="I50">
            <v>0</v>
          </cell>
          <cell r="J50">
            <v>0</v>
          </cell>
          <cell r="K50">
            <v>259.36</v>
          </cell>
          <cell r="L50">
            <v>0</v>
          </cell>
          <cell r="M50">
            <v>1467.4099999999999</v>
          </cell>
        </row>
        <row r="51">
          <cell r="C51">
            <v>1210.79</v>
          </cell>
          <cell r="D51">
            <v>0</v>
          </cell>
          <cell r="E51">
            <v>0</v>
          </cell>
          <cell r="F51">
            <v>0</v>
          </cell>
          <cell r="G51">
            <v>0</v>
          </cell>
          <cell r="H51">
            <v>0</v>
          </cell>
          <cell r="I51">
            <v>0</v>
          </cell>
          <cell r="J51">
            <v>0</v>
          </cell>
          <cell r="K51">
            <v>578.15</v>
          </cell>
          <cell r="L51">
            <v>0</v>
          </cell>
          <cell r="M51">
            <v>1788.94</v>
          </cell>
        </row>
        <row r="52">
          <cell r="C52">
            <v>2924.75</v>
          </cell>
          <cell r="D52">
            <v>0</v>
          </cell>
          <cell r="E52">
            <v>0</v>
          </cell>
          <cell r="F52">
            <v>0</v>
          </cell>
          <cell r="G52">
            <v>0</v>
          </cell>
          <cell r="H52">
            <v>0</v>
          </cell>
          <cell r="I52">
            <v>0</v>
          </cell>
          <cell r="J52">
            <v>0</v>
          </cell>
          <cell r="K52">
            <v>579.79999999999995</v>
          </cell>
          <cell r="L52">
            <v>0</v>
          </cell>
          <cell r="M52">
            <v>3504.55</v>
          </cell>
        </row>
        <row r="53">
          <cell r="C53">
            <v>4343.78</v>
          </cell>
          <cell r="D53">
            <v>0</v>
          </cell>
          <cell r="E53">
            <v>0</v>
          </cell>
          <cell r="F53">
            <v>0</v>
          </cell>
          <cell r="G53">
            <v>0</v>
          </cell>
          <cell r="H53">
            <v>0</v>
          </cell>
          <cell r="I53">
            <v>0</v>
          </cell>
          <cell r="J53">
            <v>0</v>
          </cell>
          <cell r="K53">
            <v>880.25</v>
          </cell>
          <cell r="L53">
            <v>0</v>
          </cell>
          <cell r="M53">
            <v>5224.03</v>
          </cell>
        </row>
        <row r="54">
          <cell r="C54">
            <v>711967.85000000009</v>
          </cell>
          <cell r="D54">
            <v>0</v>
          </cell>
          <cell r="E54">
            <v>0</v>
          </cell>
          <cell r="F54">
            <v>0</v>
          </cell>
          <cell r="G54">
            <v>0</v>
          </cell>
          <cell r="H54">
            <v>0</v>
          </cell>
          <cell r="I54">
            <v>7352.79</v>
          </cell>
          <cell r="J54">
            <v>0</v>
          </cell>
          <cell r="K54">
            <v>56424.08</v>
          </cell>
          <cell r="L54">
            <v>0</v>
          </cell>
          <cell r="M54">
            <v>775744.72000000009</v>
          </cell>
        </row>
        <row r="55">
          <cell r="C55">
            <v>37955.26</v>
          </cell>
          <cell r="D55">
            <v>0</v>
          </cell>
          <cell r="E55">
            <v>0</v>
          </cell>
          <cell r="F55">
            <v>0</v>
          </cell>
          <cell r="G55">
            <v>0</v>
          </cell>
          <cell r="H55">
            <v>0</v>
          </cell>
          <cell r="I55">
            <v>0</v>
          </cell>
          <cell r="J55">
            <v>0</v>
          </cell>
          <cell r="K55">
            <v>18108.370000000003</v>
          </cell>
          <cell r="L55">
            <v>0</v>
          </cell>
          <cell r="M55">
            <v>56063.630000000005</v>
          </cell>
        </row>
        <row r="56">
          <cell r="C56">
            <v>47930.57</v>
          </cell>
          <cell r="D56">
            <v>0</v>
          </cell>
          <cell r="E56">
            <v>0</v>
          </cell>
          <cell r="F56">
            <v>0</v>
          </cell>
          <cell r="G56">
            <v>0</v>
          </cell>
          <cell r="H56">
            <v>0</v>
          </cell>
          <cell r="I56">
            <v>0</v>
          </cell>
          <cell r="J56">
            <v>0</v>
          </cell>
          <cell r="K56">
            <v>27812.54</v>
          </cell>
          <cell r="L56">
            <v>0</v>
          </cell>
          <cell r="M56">
            <v>75743.11</v>
          </cell>
        </row>
        <row r="57">
          <cell r="C57">
            <v>2877.0499999999997</v>
          </cell>
          <cell r="D57">
            <v>0</v>
          </cell>
          <cell r="E57">
            <v>0</v>
          </cell>
          <cell r="F57">
            <v>0</v>
          </cell>
          <cell r="G57">
            <v>0</v>
          </cell>
          <cell r="H57">
            <v>0</v>
          </cell>
          <cell r="I57">
            <v>0</v>
          </cell>
          <cell r="J57">
            <v>0</v>
          </cell>
          <cell r="K57">
            <v>2221.8000000000002</v>
          </cell>
          <cell r="L57">
            <v>0</v>
          </cell>
          <cell r="M57">
            <v>5098.8500000000004</v>
          </cell>
        </row>
        <row r="58">
          <cell r="C58">
            <v>1228244.3500000001</v>
          </cell>
          <cell r="D58">
            <v>0</v>
          </cell>
          <cell r="E58">
            <v>0</v>
          </cell>
          <cell r="F58">
            <v>392243.91</v>
          </cell>
          <cell r="G58">
            <v>421792.88</v>
          </cell>
          <cell r="H58">
            <v>753608</v>
          </cell>
          <cell r="I58">
            <v>6061250.2300000004</v>
          </cell>
          <cell r="J58">
            <v>0</v>
          </cell>
          <cell r="K58">
            <v>2303749.83</v>
          </cell>
          <cell r="L58">
            <v>0</v>
          </cell>
          <cell r="M58">
            <v>11160889.200000001</v>
          </cell>
        </row>
        <row r="59">
          <cell r="C59">
            <v>0</v>
          </cell>
          <cell r="D59">
            <v>0</v>
          </cell>
          <cell r="E59">
            <v>0</v>
          </cell>
          <cell r="F59">
            <v>0</v>
          </cell>
          <cell r="G59">
            <v>0</v>
          </cell>
          <cell r="H59">
            <v>0</v>
          </cell>
          <cell r="I59">
            <v>11042.15</v>
          </cell>
          <cell r="J59">
            <v>0</v>
          </cell>
          <cell r="K59">
            <v>36352.01</v>
          </cell>
          <cell r="L59">
            <v>0</v>
          </cell>
          <cell r="M59">
            <v>47394.16</v>
          </cell>
        </row>
        <row r="60">
          <cell r="C60">
            <v>451.49</v>
          </cell>
          <cell r="D60">
            <v>0</v>
          </cell>
          <cell r="E60">
            <v>0</v>
          </cell>
          <cell r="F60">
            <v>0</v>
          </cell>
          <cell r="G60">
            <v>0</v>
          </cell>
          <cell r="H60">
            <v>0</v>
          </cell>
          <cell r="I60">
            <v>0</v>
          </cell>
          <cell r="J60">
            <v>0</v>
          </cell>
          <cell r="K60">
            <v>0</v>
          </cell>
          <cell r="L60">
            <v>0</v>
          </cell>
          <cell r="M60">
            <v>451.49</v>
          </cell>
        </row>
        <row r="61">
          <cell r="C61">
            <v>0</v>
          </cell>
          <cell r="D61">
            <v>0</v>
          </cell>
          <cell r="E61">
            <v>0</v>
          </cell>
          <cell r="F61">
            <v>13315.88</v>
          </cell>
          <cell r="G61">
            <v>52450.64</v>
          </cell>
          <cell r="H61">
            <v>0</v>
          </cell>
          <cell r="I61">
            <v>0</v>
          </cell>
          <cell r="J61">
            <v>0</v>
          </cell>
          <cell r="K61">
            <v>0</v>
          </cell>
          <cell r="L61">
            <v>0</v>
          </cell>
          <cell r="M61">
            <v>65766.52</v>
          </cell>
        </row>
        <row r="62">
          <cell r="C62">
            <v>4189503.53</v>
          </cell>
          <cell r="D62">
            <v>0</v>
          </cell>
          <cell r="E62">
            <v>0</v>
          </cell>
          <cell r="F62">
            <v>0</v>
          </cell>
          <cell r="G62">
            <v>0</v>
          </cell>
          <cell r="H62">
            <v>0</v>
          </cell>
          <cell r="I62">
            <v>0</v>
          </cell>
          <cell r="J62">
            <v>0</v>
          </cell>
          <cell r="K62">
            <v>0</v>
          </cell>
          <cell r="L62">
            <v>0</v>
          </cell>
          <cell r="M62">
            <v>4189503.53</v>
          </cell>
        </row>
        <row r="63">
          <cell r="C63">
            <v>1316239.1599999999</v>
          </cell>
          <cell r="D63">
            <v>0</v>
          </cell>
          <cell r="E63">
            <v>0</v>
          </cell>
          <cell r="F63">
            <v>0</v>
          </cell>
          <cell r="G63">
            <v>0</v>
          </cell>
          <cell r="H63">
            <v>0</v>
          </cell>
          <cell r="I63">
            <v>0</v>
          </cell>
          <cell r="J63">
            <v>0</v>
          </cell>
          <cell r="K63">
            <v>0</v>
          </cell>
          <cell r="L63">
            <v>0</v>
          </cell>
          <cell r="M63">
            <v>1316239.1599999999</v>
          </cell>
        </row>
        <row r="64">
          <cell r="C64">
            <v>0</v>
          </cell>
          <cell r="D64">
            <v>0</v>
          </cell>
          <cell r="E64">
            <v>0</v>
          </cell>
          <cell r="F64">
            <v>1950</v>
          </cell>
          <cell r="G64">
            <v>2600</v>
          </cell>
          <cell r="H64">
            <v>0</v>
          </cell>
          <cell r="I64">
            <v>0</v>
          </cell>
          <cell r="J64">
            <v>0</v>
          </cell>
          <cell r="K64">
            <v>5366.68</v>
          </cell>
          <cell r="L64">
            <v>0</v>
          </cell>
          <cell r="M64">
            <v>9916.68</v>
          </cell>
        </row>
        <row r="65">
          <cell r="C65">
            <v>125521</v>
          </cell>
          <cell r="D65">
            <v>0</v>
          </cell>
          <cell r="E65">
            <v>0</v>
          </cell>
          <cell r="F65">
            <v>-330</v>
          </cell>
          <cell r="G65">
            <v>-330</v>
          </cell>
          <cell r="H65">
            <v>0</v>
          </cell>
          <cell r="I65">
            <v>-63967.259999999995</v>
          </cell>
          <cell r="J65">
            <v>0</v>
          </cell>
          <cell r="K65">
            <v>12592.78</v>
          </cell>
          <cell r="L65">
            <v>0</v>
          </cell>
          <cell r="M65">
            <v>73486.52</v>
          </cell>
        </row>
        <row r="66">
          <cell r="C66">
            <v>2000.0500000000002</v>
          </cell>
          <cell r="D66">
            <v>0</v>
          </cell>
          <cell r="E66">
            <v>0</v>
          </cell>
          <cell r="F66">
            <v>0</v>
          </cell>
          <cell r="G66">
            <v>0</v>
          </cell>
          <cell r="H66">
            <v>0</v>
          </cell>
          <cell r="I66">
            <v>0</v>
          </cell>
          <cell r="J66">
            <v>0</v>
          </cell>
          <cell r="K66">
            <v>64179.07</v>
          </cell>
          <cell r="L66">
            <v>0</v>
          </cell>
          <cell r="M66">
            <v>66179.12</v>
          </cell>
        </row>
        <row r="67">
          <cell r="C67">
            <v>-22514521.999999996</v>
          </cell>
          <cell r="D67">
            <v>0</v>
          </cell>
          <cell r="E67">
            <v>3109.23</v>
          </cell>
          <cell r="F67">
            <v>-995156.24</v>
          </cell>
          <cell r="G67">
            <v>-1611526.87</v>
          </cell>
          <cell r="H67">
            <v>-2372470.12</v>
          </cell>
          <cell r="I67">
            <v>-13300022.390000001</v>
          </cell>
          <cell r="J67">
            <v>0</v>
          </cell>
          <cell r="K67">
            <v>-3604915.93</v>
          </cell>
          <cell r="L67">
            <v>0</v>
          </cell>
          <cell r="M67">
            <v>-44395504.32</v>
          </cell>
        </row>
        <row r="68">
          <cell r="C68">
            <v>218546.31</v>
          </cell>
          <cell r="D68">
            <v>0</v>
          </cell>
          <cell r="E68">
            <v>0</v>
          </cell>
          <cell r="F68">
            <v>0</v>
          </cell>
          <cell r="G68">
            <v>717.9</v>
          </cell>
          <cell r="H68">
            <v>0</v>
          </cell>
          <cell r="I68">
            <v>0</v>
          </cell>
          <cell r="J68">
            <v>0</v>
          </cell>
          <cell r="K68">
            <v>0</v>
          </cell>
          <cell r="L68">
            <v>0</v>
          </cell>
          <cell r="M68">
            <v>219264.21</v>
          </cell>
        </row>
        <row r="69">
          <cell r="C69">
            <v>0</v>
          </cell>
          <cell r="D69">
            <v>0</v>
          </cell>
          <cell r="E69">
            <v>0</v>
          </cell>
          <cell r="F69">
            <v>0</v>
          </cell>
          <cell r="G69">
            <v>133179.1</v>
          </cell>
          <cell r="H69">
            <v>0</v>
          </cell>
          <cell r="I69">
            <v>13625.13</v>
          </cell>
          <cell r="J69">
            <v>0</v>
          </cell>
          <cell r="K69">
            <v>0</v>
          </cell>
          <cell r="L69">
            <v>0</v>
          </cell>
          <cell r="M69">
            <v>146804.23000000001</v>
          </cell>
        </row>
        <row r="70">
          <cell r="C70">
            <v>38.25</v>
          </cell>
          <cell r="D70">
            <v>0</v>
          </cell>
          <cell r="E70">
            <v>0</v>
          </cell>
          <cell r="F70">
            <v>780</v>
          </cell>
          <cell r="G70">
            <v>3975</v>
          </cell>
          <cell r="H70">
            <v>0</v>
          </cell>
          <cell r="I70">
            <v>3349937.5</v>
          </cell>
          <cell r="J70">
            <v>0</v>
          </cell>
          <cell r="K70">
            <v>65</v>
          </cell>
          <cell r="L70">
            <v>0</v>
          </cell>
          <cell r="M70">
            <v>3354795.75</v>
          </cell>
        </row>
        <row r="71">
          <cell r="C71">
            <v>28642.03</v>
          </cell>
          <cell r="D71">
            <v>0</v>
          </cell>
          <cell r="E71">
            <v>0</v>
          </cell>
          <cell r="F71">
            <v>0</v>
          </cell>
          <cell r="G71">
            <v>0</v>
          </cell>
          <cell r="H71">
            <v>189991.36</v>
          </cell>
          <cell r="I71">
            <v>0</v>
          </cell>
          <cell r="J71">
            <v>0</v>
          </cell>
          <cell r="K71">
            <v>660068</v>
          </cell>
          <cell r="L71">
            <v>0</v>
          </cell>
          <cell r="M71">
            <v>878701.39</v>
          </cell>
        </row>
        <row r="72">
          <cell r="C72">
            <v>45813.279999999999</v>
          </cell>
          <cell r="D72">
            <v>0</v>
          </cell>
          <cell r="E72">
            <v>0</v>
          </cell>
          <cell r="F72">
            <v>31.6</v>
          </cell>
          <cell r="G72">
            <v>51.48</v>
          </cell>
          <cell r="H72">
            <v>0</v>
          </cell>
          <cell r="I72">
            <v>0</v>
          </cell>
          <cell r="J72">
            <v>0</v>
          </cell>
          <cell r="K72">
            <v>2194.5499999999997</v>
          </cell>
          <cell r="L72">
            <v>0</v>
          </cell>
          <cell r="M72">
            <v>48090.91</v>
          </cell>
        </row>
        <row r="73">
          <cell r="C73">
            <v>223651.63</v>
          </cell>
          <cell r="D73">
            <v>0</v>
          </cell>
          <cell r="E73">
            <v>0</v>
          </cell>
          <cell r="F73">
            <v>1808.35</v>
          </cell>
          <cell r="G73">
            <v>2040.09</v>
          </cell>
          <cell r="H73">
            <v>0</v>
          </cell>
          <cell r="I73">
            <v>7909.36</v>
          </cell>
          <cell r="J73">
            <v>0</v>
          </cell>
          <cell r="K73">
            <v>87.15</v>
          </cell>
          <cell r="L73">
            <v>0</v>
          </cell>
          <cell r="M73">
            <v>235496.58</v>
          </cell>
        </row>
        <row r="74">
          <cell r="C74">
            <v>46253.17</v>
          </cell>
          <cell r="D74">
            <v>0</v>
          </cell>
          <cell r="E74">
            <v>0</v>
          </cell>
          <cell r="F74">
            <v>0</v>
          </cell>
          <cell r="G74">
            <v>0</v>
          </cell>
          <cell r="H74">
            <v>0</v>
          </cell>
          <cell r="I74">
            <v>0</v>
          </cell>
          <cell r="J74">
            <v>0</v>
          </cell>
          <cell r="K74">
            <v>127.79</v>
          </cell>
          <cell r="L74">
            <v>0</v>
          </cell>
          <cell r="M74">
            <v>46380.959999999999</v>
          </cell>
        </row>
        <row r="75">
          <cell r="C75">
            <v>37959.15</v>
          </cell>
          <cell r="D75">
            <v>0</v>
          </cell>
          <cell r="E75">
            <v>0</v>
          </cell>
          <cell r="F75">
            <v>0</v>
          </cell>
          <cell r="G75">
            <v>0</v>
          </cell>
          <cell r="H75">
            <v>0</v>
          </cell>
          <cell r="I75">
            <v>0</v>
          </cell>
          <cell r="J75">
            <v>0</v>
          </cell>
          <cell r="K75">
            <v>272.11</v>
          </cell>
          <cell r="L75">
            <v>0</v>
          </cell>
          <cell r="M75">
            <v>38231.26</v>
          </cell>
        </row>
        <row r="76">
          <cell r="C76">
            <v>10466972.619999999</v>
          </cell>
          <cell r="D76">
            <v>0</v>
          </cell>
          <cell r="E76">
            <v>-3109.23</v>
          </cell>
          <cell r="F76">
            <v>1370162.56</v>
          </cell>
          <cell r="G76">
            <v>1683404.26</v>
          </cell>
          <cell r="H76">
            <v>1428870.76</v>
          </cell>
          <cell r="I76">
            <v>4331227.6500000004</v>
          </cell>
          <cell r="J76">
            <v>0</v>
          </cell>
          <cell r="K76">
            <v>1771017.72</v>
          </cell>
          <cell r="L76">
            <v>0</v>
          </cell>
          <cell r="M76">
            <v>21048546.339999996</v>
          </cell>
        </row>
        <row r="77">
          <cell r="C77">
            <v>1194674.47</v>
          </cell>
          <cell r="D77">
            <v>0</v>
          </cell>
          <cell r="E77">
            <v>0</v>
          </cell>
          <cell r="F77">
            <v>0</v>
          </cell>
          <cell r="G77">
            <v>0</v>
          </cell>
          <cell r="H77">
            <v>0</v>
          </cell>
          <cell r="I77">
            <v>255963.63</v>
          </cell>
          <cell r="J77">
            <v>0</v>
          </cell>
          <cell r="K77">
            <v>-59589.43</v>
          </cell>
          <cell r="L77">
            <v>0</v>
          </cell>
          <cell r="M77">
            <v>1391048.6700000002</v>
          </cell>
        </row>
        <row r="78">
          <cell r="C78">
            <v>5567.5300000000007</v>
          </cell>
          <cell r="D78">
            <v>0</v>
          </cell>
          <cell r="E78">
            <v>0</v>
          </cell>
          <cell r="F78">
            <v>195.95</v>
          </cell>
          <cell r="G78">
            <v>264.67</v>
          </cell>
          <cell r="H78">
            <v>0</v>
          </cell>
          <cell r="I78">
            <v>81834.290000000008</v>
          </cell>
          <cell r="J78">
            <v>0</v>
          </cell>
          <cell r="K78">
            <v>1701.14</v>
          </cell>
          <cell r="L78">
            <v>0</v>
          </cell>
          <cell r="M78">
            <v>89563.58</v>
          </cell>
        </row>
        <row r="79">
          <cell r="C79">
            <v>-5321.52</v>
          </cell>
          <cell r="D79">
            <v>0</v>
          </cell>
          <cell r="E79">
            <v>0</v>
          </cell>
          <cell r="F79">
            <v>0</v>
          </cell>
          <cell r="G79">
            <v>0</v>
          </cell>
          <cell r="H79">
            <v>0</v>
          </cell>
          <cell r="I79">
            <v>0</v>
          </cell>
          <cell r="J79">
            <v>0</v>
          </cell>
          <cell r="K79">
            <v>0</v>
          </cell>
          <cell r="L79">
            <v>0</v>
          </cell>
          <cell r="M79">
            <v>-5321.52</v>
          </cell>
        </row>
        <row r="80">
          <cell r="C80">
            <v>5063.47</v>
          </cell>
          <cell r="D80">
            <v>0</v>
          </cell>
          <cell r="E80">
            <v>0</v>
          </cell>
          <cell r="F80">
            <v>0</v>
          </cell>
          <cell r="G80">
            <v>0</v>
          </cell>
          <cell r="H80">
            <v>0</v>
          </cell>
          <cell r="I80">
            <v>0</v>
          </cell>
          <cell r="J80">
            <v>0</v>
          </cell>
          <cell r="K80">
            <v>-6000</v>
          </cell>
          <cell r="L80">
            <v>0</v>
          </cell>
          <cell r="M80">
            <v>-936.52999999999975</v>
          </cell>
        </row>
        <row r="81">
          <cell r="C81">
            <v>-1673885.74</v>
          </cell>
          <cell r="D81">
            <v>0</v>
          </cell>
          <cell r="E81">
            <v>0</v>
          </cell>
          <cell r="F81">
            <v>0</v>
          </cell>
          <cell r="G81">
            <v>0</v>
          </cell>
          <cell r="H81">
            <v>0</v>
          </cell>
          <cell r="I81">
            <v>-835439.55</v>
          </cell>
          <cell r="J81">
            <v>0</v>
          </cell>
          <cell r="K81">
            <v>-1699538.89</v>
          </cell>
          <cell r="L81">
            <v>0</v>
          </cell>
          <cell r="M81">
            <v>-4208864.18</v>
          </cell>
        </row>
        <row r="82">
          <cell r="C82">
            <v>281488.84000000451</v>
          </cell>
          <cell r="D82">
            <v>0</v>
          </cell>
          <cell r="E82">
            <v>0</v>
          </cell>
          <cell r="F82">
            <v>785002.01</v>
          </cell>
          <cell r="G82">
            <v>688619.14999999979</v>
          </cell>
          <cell r="H82">
            <v>-2.3283064365386963E-10</v>
          </cell>
          <cell r="I82">
            <v>3.4924596548080444E-10</v>
          </cell>
          <cell r="J82">
            <v>0</v>
          </cell>
          <cell r="K82">
            <v>-64922.350000000559</v>
          </cell>
          <cell r="L82">
            <v>0</v>
          </cell>
          <cell r="M82">
            <v>1690187.6500000036</v>
          </cell>
        </row>
        <row r="83">
          <cell r="C83">
            <v>37522719.910000004</v>
          </cell>
          <cell r="D83">
            <v>0</v>
          </cell>
          <cell r="E83">
            <v>0</v>
          </cell>
          <cell r="F83">
            <v>10280602.829999998</v>
          </cell>
          <cell r="G83">
            <v>15434198.59</v>
          </cell>
          <cell r="H83">
            <v>8392478.7599999998</v>
          </cell>
          <cell r="I83">
            <v>3.4924596548080444E-10</v>
          </cell>
          <cell r="J83">
            <v>52368.66</v>
          </cell>
          <cell r="K83">
            <v>23276390.719999995</v>
          </cell>
          <cell r="L83">
            <v>0</v>
          </cell>
          <cell r="M83">
            <v>94958759.469999999</v>
          </cell>
        </row>
        <row r="84">
          <cell r="C84">
            <v>318.26</v>
          </cell>
          <cell r="D84">
            <v>0</v>
          </cell>
          <cell r="E84">
            <v>0</v>
          </cell>
          <cell r="F84">
            <v>0</v>
          </cell>
          <cell r="G84">
            <v>0</v>
          </cell>
          <cell r="H84">
            <v>0</v>
          </cell>
          <cell r="I84">
            <v>0</v>
          </cell>
          <cell r="J84">
            <v>0</v>
          </cell>
          <cell r="K84">
            <v>0</v>
          </cell>
          <cell r="L84">
            <v>0</v>
          </cell>
          <cell r="M84">
            <v>318.26</v>
          </cell>
        </row>
        <row r="85">
          <cell r="C85">
            <v>-22422825.300000001</v>
          </cell>
          <cell r="D85">
            <v>0</v>
          </cell>
          <cell r="E85">
            <v>0</v>
          </cell>
          <cell r="F85">
            <v>-3893309.93</v>
          </cell>
          <cell r="G85">
            <v>-4046971.19</v>
          </cell>
          <cell r="H85">
            <v>-2853965.77</v>
          </cell>
          <cell r="I85">
            <v>0</v>
          </cell>
          <cell r="J85">
            <v>-52368.66</v>
          </cell>
          <cell r="K85">
            <v>-10600344.680000002</v>
          </cell>
          <cell r="L85">
            <v>0</v>
          </cell>
          <cell r="M85">
            <v>-43869785.530000001</v>
          </cell>
        </row>
        <row r="86">
          <cell r="C86">
            <v>-22422507.039999999</v>
          </cell>
          <cell r="D86">
            <v>0</v>
          </cell>
          <cell r="E86">
            <v>0</v>
          </cell>
          <cell r="F86">
            <v>-3893309.93</v>
          </cell>
          <cell r="G86">
            <v>-4046971.19</v>
          </cell>
          <cell r="H86">
            <v>-2853965.77</v>
          </cell>
          <cell r="I86">
            <v>0</v>
          </cell>
          <cell r="J86">
            <v>-52368.66</v>
          </cell>
          <cell r="K86">
            <v>-10600344.680000002</v>
          </cell>
          <cell r="L86">
            <v>0</v>
          </cell>
          <cell r="M86">
            <v>-43869467.270000003</v>
          </cell>
        </row>
        <row r="87">
          <cell r="C87">
            <v>15100212.870000005</v>
          </cell>
          <cell r="D87">
            <v>0</v>
          </cell>
          <cell r="E87">
            <v>0</v>
          </cell>
          <cell r="F87">
            <v>6387292.8999999985</v>
          </cell>
          <cell r="G87">
            <v>11387227.4</v>
          </cell>
          <cell r="H87">
            <v>5538512.9900000002</v>
          </cell>
          <cell r="I87">
            <v>3.4924596548080444E-10</v>
          </cell>
          <cell r="J87">
            <v>0</v>
          </cell>
          <cell r="K87">
            <v>12676046.039999994</v>
          </cell>
          <cell r="L87">
            <v>0</v>
          </cell>
          <cell r="M87">
            <v>51089292.199999996</v>
          </cell>
        </row>
      </sheetData>
      <sheetData sheetId="39">
        <row r="9">
          <cell r="A9"/>
          <cell r="B9"/>
          <cell r="C9"/>
          <cell r="D9" t="str">
            <v>212</v>
          </cell>
          <cell r="E9" t="str">
            <v>221</v>
          </cell>
          <cell r="F9" t="str">
            <v>231</v>
          </cell>
          <cell r="G9" t="str">
            <v>232</v>
          </cell>
          <cell r="H9" t="str">
            <v>233</v>
          </cell>
          <cell r="I9" t="str">
            <v>234</v>
          </cell>
          <cell r="J9" t="str">
            <v>236</v>
          </cell>
          <cell r="K9" t="str">
            <v>301</v>
          </cell>
          <cell r="L9" t="str">
            <v>303</v>
          </cell>
          <cell r="M9" t="str">
            <v>306</v>
          </cell>
          <cell r="N9"/>
        </row>
        <row r="10">
          <cell r="A10"/>
          <cell r="B10"/>
          <cell r="C10"/>
          <cell r="D10" t="str">
            <v>Atmos Energy Marketing LLC (Formerly Woodward Marketing, LLC)</v>
          </cell>
          <cell r="E10" t="str">
            <v>Atmos Power Systems Inc (Formerly Atmos Leasing)</v>
          </cell>
          <cell r="F10" t="str">
            <v>Atmos Pipeline &amp; Storage LLC (Formerly Atmos Storage)</v>
          </cell>
          <cell r="G10" t="str">
            <v>UCG Storage</v>
          </cell>
          <cell r="H10" t="str">
            <v>WKG Storage</v>
          </cell>
          <cell r="I10" t="str">
            <v>Trans Louisiana Gas Storage</v>
          </cell>
          <cell r="J10" t="str">
            <v>Atmos Gathering Company, LLC</v>
          </cell>
          <cell r="K10" t="str">
            <v>Atmos Energy Services LLC (Previous Inc)</v>
          </cell>
          <cell r="L10" t="str">
            <v>Trans Louisiana Gas Pipeline (Formerly Trans Louisiana Industrial Gas)</v>
          </cell>
          <cell r="M10" t="str">
            <v>Atmos Exploration &amp; Production (Formerly WKGR)</v>
          </cell>
          <cell r="N10" t="str">
            <v>.Total Non Reg</v>
          </cell>
        </row>
        <row r="11">
          <cell r="A11" t="str">
            <v xml:space="preserve">     A4030-30002</v>
          </cell>
          <cell r="B11" t="str">
            <v xml:space="preserve">     Depreciation Expense - Depr Exp-Natural Gas Prod 4030-30002</v>
          </cell>
          <cell r="C11"/>
          <cell r="D11">
            <v>0</v>
          </cell>
          <cell r="E11">
            <v>0</v>
          </cell>
          <cell r="F11">
            <v>0</v>
          </cell>
          <cell r="G11">
            <v>0</v>
          </cell>
          <cell r="H11">
            <v>0</v>
          </cell>
          <cell r="I11">
            <v>0</v>
          </cell>
          <cell r="J11">
            <v>0</v>
          </cell>
          <cell r="K11">
            <v>0</v>
          </cell>
          <cell r="L11">
            <v>0</v>
          </cell>
          <cell r="M11">
            <v>0</v>
          </cell>
          <cell r="N11">
            <v>0</v>
          </cell>
        </row>
        <row r="12">
          <cell r="A12" t="str">
            <v xml:space="preserve">     A4030-30003</v>
          </cell>
          <cell r="B12" t="str">
            <v xml:space="preserve">     Depreciation Expense - Depr Exp-Underground Storage 4030-30003</v>
          </cell>
          <cell r="C12"/>
          <cell r="D12">
            <v>0</v>
          </cell>
          <cell r="E12">
            <v>0</v>
          </cell>
          <cell r="F12">
            <v>0</v>
          </cell>
          <cell r="G12">
            <v>183780.56</v>
          </cell>
          <cell r="H12">
            <v>332366.14</v>
          </cell>
          <cell r="I12">
            <v>216000.87</v>
          </cell>
          <cell r="J12">
            <v>0</v>
          </cell>
          <cell r="K12">
            <v>0</v>
          </cell>
          <cell r="L12">
            <v>0</v>
          </cell>
          <cell r="M12">
            <v>0</v>
          </cell>
          <cell r="N12">
            <v>732147.57000000007</v>
          </cell>
        </row>
        <row r="13">
          <cell r="A13" t="str">
            <v xml:space="preserve">     A4030-30004</v>
          </cell>
          <cell r="B13" t="str">
            <v xml:space="preserve">     Depreciation Expense - Depr Exp-Transmission Plant 4030-30004</v>
          </cell>
          <cell r="C13"/>
          <cell r="D13">
            <v>0</v>
          </cell>
          <cell r="E13">
            <v>0</v>
          </cell>
          <cell r="F13">
            <v>0</v>
          </cell>
          <cell r="G13">
            <v>0</v>
          </cell>
          <cell r="H13">
            <v>0</v>
          </cell>
          <cell r="I13">
            <v>0</v>
          </cell>
          <cell r="J13">
            <v>0</v>
          </cell>
          <cell r="K13">
            <v>0</v>
          </cell>
          <cell r="L13">
            <v>665255.93000000005</v>
          </cell>
          <cell r="M13">
            <v>0</v>
          </cell>
          <cell r="N13">
            <v>665255.93000000005</v>
          </cell>
        </row>
        <row r="14">
          <cell r="A14" t="str">
            <v xml:space="preserve">     A4030-30005</v>
          </cell>
          <cell r="B14" t="str">
            <v xml:space="preserve">     Depreciation Expense - Depr Exp-Distribution Plant 4030-30005</v>
          </cell>
          <cell r="C14"/>
          <cell r="D14">
            <v>158731.71000000002</v>
          </cell>
          <cell r="E14">
            <v>0</v>
          </cell>
          <cell r="F14">
            <v>0</v>
          </cell>
          <cell r="G14">
            <v>0</v>
          </cell>
          <cell r="H14">
            <v>0</v>
          </cell>
          <cell r="I14">
            <v>0</v>
          </cell>
          <cell r="J14">
            <v>0</v>
          </cell>
          <cell r="K14">
            <v>0</v>
          </cell>
          <cell r="L14">
            <v>75381.959999999992</v>
          </cell>
          <cell r="M14">
            <v>0</v>
          </cell>
          <cell r="N14">
            <v>234113.67</v>
          </cell>
        </row>
        <row r="15">
          <cell r="A15" t="str">
            <v xml:space="preserve">     A4030-30007</v>
          </cell>
          <cell r="B15" t="str">
            <v xml:space="preserve">     Depreciation Expense - Depr Exp-General Plant 4030-30007</v>
          </cell>
          <cell r="C15"/>
          <cell r="D15">
            <v>342.60000000000008</v>
          </cell>
          <cell r="E15">
            <v>0</v>
          </cell>
          <cell r="F15">
            <v>0</v>
          </cell>
          <cell r="G15">
            <v>0</v>
          </cell>
          <cell r="H15">
            <v>0</v>
          </cell>
          <cell r="I15">
            <v>0</v>
          </cell>
          <cell r="J15">
            <v>0</v>
          </cell>
          <cell r="K15">
            <v>0</v>
          </cell>
          <cell r="L15">
            <v>3481.4399999999996</v>
          </cell>
          <cell r="M15">
            <v>0</v>
          </cell>
          <cell r="N15">
            <v>3824.0399999999995</v>
          </cell>
        </row>
        <row r="16">
          <cell r="A16" t="str">
            <v xml:space="preserve">     A4030-30010</v>
          </cell>
          <cell r="B16" t="str">
            <v xml:space="preserve">     Depreciation Expense - Amort-Lease Improvements 4030-30010</v>
          </cell>
          <cell r="C16"/>
          <cell r="D16">
            <v>89407.43</v>
          </cell>
          <cell r="E16">
            <v>0</v>
          </cell>
          <cell r="F16">
            <v>0</v>
          </cell>
          <cell r="G16">
            <v>0</v>
          </cell>
          <cell r="H16">
            <v>0</v>
          </cell>
          <cell r="I16">
            <v>0</v>
          </cell>
          <cell r="J16">
            <v>0</v>
          </cell>
          <cell r="K16">
            <v>0</v>
          </cell>
          <cell r="L16">
            <v>0</v>
          </cell>
          <cell r="M16">
            <v>0</v>
          </cell>
          <cell r="N16">
            <v>89407.43</v>
          </cell>
        </row>
        <row r="17">
          <cell r="A17" t="str">
            <v xml:space="preserve">     A4030-30013</v>
          </cell>
          <cell r="B17" t="str">
            <v xml:space="preserve">     Depreciation Expense - Depreciation-Building 4030-30013</v>
          </cell>
          <cell r="C17"/>
          <cell r="D17">
            <v>85605.95</v>
          </cell>
          <cell r="E17">
            <v>0</v>
          </cell>
          <cell r="F17">
            <v>0</v>
          </cell>
          <cell r="G17">
            <v>0</v>
          </cell>
          <cell r="H17">
            <v>0</v>
          </cell>
          <cell r="I17">
            <v>0</v>
          </cell>
          <cell r="J17">
            <v>0</v>
          </cell>
          <cell r="K17">
            <v>0</v>
          </cell>
          <cell r="L17">
            <v>0</v>
          </cell>
          <cell r="M17">
            <v>0</v>
          </cell>
          <cell r="N17">
            <v>85605.95</v>
          </cell>
        </row>
        <row r="18">
          <cell r="A18" t="str">
            <v xml:space="preserve">     A4030-30014</v>
          </cell>
          <cell r="B18" t="str">
            <v xml:space="preserve">     Depreciation Expense - Depreciation-Office furniture 4030-30014</v>
          </cell>
          <cell r="C18"/>
          <cell r="D18">
            <v>2101230.2000000002</v>
          </cell>
          <cell r="E18">
            <v>0</v>
          </cell>
          <cell r="F18">
            <v>0</v>
          </cell>
          <cell r="G18">
            <v>0</v>
          </cell>
          <cell r="H18">
            <v>0</v>
          </cell>
          <cell r="I18">
            <v>0</v>
          </cell>
          <cell r="J18">
            <v>0</v>
          </cell>
          <cell r="K18">
            <v>0</v>
          </cell>
          <cell r="L18">
            <v>0</v>
          </cell>
          <cell r="M18">
            <v>0</v>
          </cell>
          <cell r="N18">
            <v>2101230.2000000002</v>
          </cell>
        </row>
        <row r="19">
          <cell r="A19" t="str">
            <v xml:space="preserve">     A4030-30041</v>
          </cell>
          <cell r="B19" t="str">
            <v xml:space="preserve">     Depreciation Expense - Heavy Equipment Depreciation 4030-30041</v>
          </cell>
          <cell r="C19"/>
          <cell r="D19">
            <v>0</v>
          </cell>
          <cell r="E19">
            <v>0</v>
          </cell>
          <cell r="F19">
            <v>0</v>
          </cell>
          <cell r="G19">
            <v>0</v>
          </cell>
          <cell r="H19">
            <v>0</v>
          </cell>
          <cell r="I19">
            <v>0</v>
          </cell>
          <cell r="J19">
            <v>0</v>
          </cell>
          <cell r="K19">
            <v>0</v>
          </cell>
          <cell r="L19">
            <v>0</v>
          </cell>
          <cell r="M19">
            <v>0</v>
          </cell>
          <cell r="N19">
            <v>0</v>
          </cell>
        </row>
        <row r="20">
          <cell r="A20" t="str">
            <v xml:space="preserve">     A4030-30061</v>
          </cell>
          <cell r="B20" t="str">
            <v xml:space="preserve">     Depreciation Expense - Tools &amp; Shop Depreciation 4030-30061</v>
          </cell>
          <cell r="C20"/>
          <cell r="D20">
            <v>0</v>
          </cell>
          <cell r="E20">
            <v>0</v>
          </cell>
          <cell r="F20">
            <v>0</v>
          </cell>
          <cell r="G20">
            <v>0</v>
          </cell>
          <cell r="H20">
            <v>0</v>
          </cell>
          <cell r="I20">
            <v>0</v>
          </cell>
          <cell r="J20">
            <v>0</v>
          </cell>
          <cell r="K20">
            <v>0</v>
          </cell>
          <cell r="L20">
            <v>0</v>
          </cell>
          <cell r="M20">
            <v>0</v>
          </cell>
          <cell r="N20">
            <v>0</v>
          </cell>
        </row>
        <row r="21">
          <cell r="A21" t="str">
            <v xml:space="preserve">     A4030-41124</v>
          </cell>
          <cell r="B21" t="str">
            <v xml:space="preserve">     Depreciation Expense - Billing for Taxes Other and Depr 4030-41124</v>
          </cell>
          <cell r="C21"/>
          <cell r="D21">
            <v>405989.77999999991</v>
          </cell>
          <cell r="E21">
            <v>0</v>
          </cell>
          <cell r="F21">
            <v>0</v>
          </cell>
          <cell r="G21">
            <v>11597.359999999999</v>
          </cell>
          <cell r="H21">
            <v>36371.760000000002</v>
          </cell>
          <cell r="I21">
            <v>53286.66</v>
          </cell>
          <cell r="J21">
            <v>0</v>
          </cell>
          <cell r="K21">
            <v>0</v>
          </cell>
          <cell r="L21">
            <v>29806.67</v>
          </cell>
          <cell r="M21">
            <v>0</v>
          </cell>
          <cell r="N21">
            <v>537052.23</v>
          </cell>
        </row>
        <row r="22">
          <cell r="A22" t="str">
            <v xml:space="preserve">     A4043-30021</v>
          </cell>
          <cell r="B22" t="str">
            <v xml:space="preserve">     Amortization of Other Limited- - Customer Contracts - Amort 4043-30021</v>
          </cell>
          <cell r="C22" t="str">
            <v>B</v>
          </cell>
          <cell r="D22">
            <v>35555.479999999996</v>
          </cell>
          <cell r="E22">
            <v>0</v>
          </cell>
          <cell r="F22">
            <v>0</v>
          </cell>
          <cell r="G22">
            <v>0</v>
          </cell>
          <cell r="H22">
            <v>0</v>
          </cell>
          <cell r="I22">
            <v>0</v>
          </cell>
          <cell r="J22">
            <v>0</v>
          </cell>
          <cell r="K22">
            <v>0</v>
          </cell>
          <cell r="L22">
            <v>0</v>
          </cell>
          <cell r="M22">
            <v>0</v>
          </cell>
          <cell r="N22">
            <v>35555.479999999996</v>
          </cell>
        </row>
        <row r="23">
          <cell r="A23" t="str">
            <v>Depreciation and Amortization</v>
          </cell>
          <cell r="B23" t="str">
            <v>Depreciation and Amortization</v>
          </cell>
          <cell r="C23" t="str">
            <v>A</v>
          </cell>
          <cell r="D23">
            <v>2876863.1500000004</v>
          </cell>
          <cell r="E23">
            <v>0</v>
          </cell>
          <cell r="F23">
            <v>0</v>
          </cell>
          <cell r="G23">
            <v>195377.91999999998</v>
          </cell>
          <cell r="H23">
            <v>368737.89999999991</v>
          </cell>
          <cell r="I23">
            <v>269287.52999999997</v>
          </cell>
          <cell r="J23">
            <v>0</v>
          </cell>
          <cell r="K23">
            <v>0</v>
          </cell>
          <cell r="L23">
            <v>773926</v>
          </cell>
          <cell r="M23">
            <v>0</v>
          </cell>
          <cell r="N23">
            <v>4484192.5</v>
          </cell>
        </row>
        <row r="24">
          <cell r="A24" t="str">
            <v>Less:</v>
          </cell>
          <cell r="B24"/>
          <cell r="C24"/>
          <cell r="D24"/>
          <cell r="E24"/>
          <cell r="F24"/>
          <cell r="G24"/>
          <cell r="H24"/>
          <cell r="I24"/>
          <cell r="J24"/>
          <cell r="K24"/>
          <cell r="L24"/>
          <cell r="M24"/>
          <cell r="N24"/>
        </row>
        <row r="25">
          <cell r="A25" t="str">
            <v xml:space="preserve">     A4043-30021</v>
          </cell>
          <cell r="B25" t="str">
            <v xml:space="preserve">     Amortization of Other Limited- - Customer Contracts - Amort 4043-30021</v>
          </cell>
          <cell r="C25" t="str">
            <v>-[A]</v>
          </cell>
          <cell r="D25">
            <v>35555.479999999996</v>
          </cell>
          <cell r="E25">
            <v>0</v>
          </cell>
          <cell r="F25">
            <v>0</v>
          </cell>
          <cell r="G25">
            <v>0</v>
          </cell>
          <cell r="H25">
            <v>0</v>
          </cell>
          <cell r="I25">
            <v>0</v>
          </cell>
          <cell r="J25">
            <v>0</v>
          </cell>
          <cell r="K25">
            <v>0</v>
          </cell>
          <cell r="L25">
            <v>0</v>
          </cell>
          <cell r="M25">
            <v>0</v>
          </cell>
          <cell r="N25">
            <v>35555.479999999996</v>
          </cell>
        </row>
        <row r="26">
          <cell r="A26"/>
          <cell r="B26"/>
          <cell r="C26"/>
          <cell r="D26"/>
          <cell r="E26"/>
          <cell r="F26"/>
          <cell r="G26"/>
          <cell r="H26"/>
          <cell r="I26"/>
          <cell r="J26"/>
          <cell r="K26"/>
          <cell r="L26"/>
          <cell r="M26"/>
          <cell r="N26"/>
        </row>
        <row r="27">
          <cell r="A27"/>
          <cell r="B27" t="str">
            <v>.Total Property Related Depreciation Including I/C Billing</v>
          </cell>
          <cell r="C27"/>
          <cell r="D27">
            <v>2841307.6700000004</v>
          </cell>
          <cell r="E27">
            <v>0</v>
          </cell>
          <cell r="F27">
            <v>0</v>
          </cell>
          <cell r="G27">
            <v>195377.91999999998</v>
          </cell>
          <cell r="H27">
            <v>368737.89999999991</v>
          </cell>
          <cell r="I27">
            <v>269287.52999999997</v>
          </cell>
          <cell r="J27">
            <v>0</v>
          </cell>
          <cell r="K27">
            <v>0</v>
          </cell>
          <cell r="L27">
            <v>773926</v>
          </cell>
          <cell r="M27">
            <v>0</v>
          </cell>
          <cell r="N27">
            <v>4448637.0199999996</v>
          </cell>
        </row>
        <row r="28">
          <cell r="A28"/>
          <cell r="B28"/>
          <cell r="C28"/>
          <cell r="D28"/>
          <cell r="E28"/>
          <cell r="F28"/>
          <cell r="G28"/>
          <cell r="H28"/>
          <cell r="I28"/>
          <cell r="J28"/>
          <cell r="K28"/>
          <cell r="L28"/>
          <cell r="M28"/>
          <cell r="N28"/>
        </row>
        <row r="29">
          <cell r="A29" t="str">
            <v xml:space="preserve">     A4030-41124</v>
          </cell>
          <cell r="B29" t="str">
            <v xml:space="preserve">     Depreciation Expense - Billing for Taxes Other and Depr 4030-41124</v>
          </cell>
          <cell r="C29" t="str">
            <v>-[B]</v>
          </cell>
          <cell r="D29">
            <v>405989.77999999991</v>
          </cell>
          <cell r="E29">
            <v>0</v>
          </cell>
          <cell r="F29">
            <v>0</v>
          </cell>
          <cell r="G29">
            <v>11597.359999999999</v>
          </cell>
          <cell r="H29">
            <v>36371.760000000002</v>
          </cell>
          <cell r="I29">
            <v>53286.66</v>
          </cell>
          <cell r="J29">
            <v>0</v>
          </cell>
          <cell r="K29">
            <v>0</v>
          </cell>
          <cell r="L29">
            <v>29806.67</v>
          </cell>
          <cell r="M29">
            <v>0</v>
          </cell>
          <cell r="N29">
            <v>537052.23</v>
          </cell>
        </row>
        <row r="30">
          <cell r="A30"/>
          <cell r="B30" t="str">
            <v>.Total Depreciation</v>
          </cell>
          <cell r="C30"/>
          <cell r="D30">
            <v>2435317.8900000006</v>
          </cell>
          <cell r="E30">
            <v>0</v>
          </cell>
          <cell r="F30">
            <v>0</v>
          </cell>
          <cell r="G30">
            <v>183780.56</v>
          </cell>
          <cell r="H30">
            <v>332366.1399999999</v>
          </cell>
          <cell r="I30">
            <v>216000.86999999997</v>
          </cell>
          <cell r="J30">
            <v>0</v>
          </cell>
          <cell r="K30">
            <v>0</v>
          </cell>
          <cell r="L30">
            <v>744119.33</v>
          </cell>
          <cell r="M30">
            <v>0</v>
          </cell>
          <cell r="N30">
            <v>3911584.7899999996</v>
          </cell>
        </row>
        <row r="31">
          <cell r="A31"/>
          <cell r="B31"/>
          <cell r="C31"/>
          <cell r="D31"/>
          <cell r="E31"/>
          <cell r="F31"/>
          <cell r="G31"/>
          <cell r="H31"/>
          <cell r="I31"/>
          <cell r="J31"/>
          <cell r="K31"/>
          <cell r="L31"/>
          <cell r="M31"/>
          <cell r="N31"/>
        </row>
        <row r="32">
          <cell r="D32"/>
        </row>
        <row r="33">
          <cell r="D33"/>
        </row>
        <row r="34">
          <cell r="D34"/>
        </row>
        <row r="36">
          <cell r="A36"/>
          <cell r="B36"/>
          <cell r="C36"/>
          <cell r="D36"/>
          <cell r="E36"/>
          <cell r="F36"/>
          <cell r="G36"/>
          <cell r="H36"/>
          <cell r="I36"/>
          <cell r="J36"/>
          <cell r="K36"/>
          <cell r="L36"/>
          <cell r="M36"/>
          <cell r="N36"/>
        </row>
        <row r="37">
          <cell r="A37"/>
          <cell r="B37"/>
          <cell r="C37"/>
          <cell r="D37"/>
          <cell r="E37"/>
          <cell r="F37"/>
          <cell r="G37"/>
          <cell r="H37"/>
          <cell r="I37"/>
          <cell r="J37"/>
          <cell r="K37"/>
          <cell r="L37"/>
          <cell r="M37"/>
          <cell r="N37"/>
        </row>
      </sheetData>
      <sheetData sheetId="40"/>
      <sheetData sheetId="41"/>
      <sheetData sheetId="42"/>
      <sheetData sheetId="43"/>
      <sheetData sheetId="44">
        <row r="14">
          <cell r="C14" t="str">
            <v>212</v>
          </cell>
          <cell r="D14" t="str">
            <v>212 Woodward Marketing, LLC</v>
          </cell>
          <cell r="E14"/>
          <cell r="F14">
            <v>92967.64</v>
          </cell>
          <cell r="G14">
            <v>92967.64</v>
          </cell>
          <cell r="L14" t="str">
            <v>212</v>
          </cell>
          <cell r="M14" t="str">
            <v>212 Woodward Marketing, LLC</v>
          </cell>
          <cell r="N14" t="str">
            <v>AHLM212</v>
          </cell>
          <cell r="O14" t="str">
            <v>212</v>
          </cell>
          <cell r="P14">
            <v>244328.63999999996</v>
          </cell>
          <cell r="Q14">
            <v>0</v>
          </cell>
          <cell r="R14">
            <v>244328.63999999996</v>
          </cell>
          <cell r="S14">
            <v>-165120.49999999994</v>
          </cell>
          <cell r="T14">
            <v>79208.140000000014</v>
          </cell>
        </row>
        <row r="15">
          <cell r="C15" t="str">
            <v>303</v>
          </cell>
          <cell r="D15" t="str">
            <v>303 Trans Louisiana Gas Pipeline</v>
          </cell>
          <cell r="E15"/>
          <cell r="F15">
            <v>291794.59000000003</v>
          </cell>
          <cell r="G15">
            <v>291794.59000000003</v>
          </cell>
          <cell r="L15" t="str">
            <v>212 Total</v>
          </cell>
          <cell r="M15"/>
          <cell r="N15"/>
          <cell r="O15"/>
          <cell r="P15">
            <v>244328.63999999996</v>
          </cell>
          <cell r="Q15">
            <v>0</v>
          </cell>
          <cell r="R15">
            <v>244328.63999999996</v>
          </cell>
          <cell r="S15">
            <v>-165120.49999999994</v>
          </cell>
          <cell r="T15">
            <v>79208.140000000014</v>
          </cell>
        </row>
        <row r="16">
          <cell r="C16"/>
          <cell r="D16"/>
          <cell r="E16"/>
          <cell r="F16">
            <v>384762.23000000004</v>
          </cell>
          <cell r="G16">
            <v>384762.23000000004</v>
          </cell>
          <cell r="L16" t="str">
            <v>232</v>
          </cell>
          <cell r="M16" t="str">
            <v>232 UCG Storage</v>
          </cell>
          <cell r="N16" t="str">
            <v>AHCOS232</v>
          </cell>
          <cell r="O16" t="str">
            <v>800</v>
          </cell>
          <cell r="P16">
            <v>0</v>
          </cell>
          <cell r="Q16">
            <v>0</v>
          </cell>
          <cell r="R16">
            <v>0</v>
          </cell>
          <cell r="S16">
            <v>0</v>
          </cell>
          <cell r="T16">
            <v>0</v>
          </cell>
        </row>
        <row r="17">
          <cell r="C17" t="str">
            <v>010</v>
          </cell>
          <cell r="D17" t="str">
            <v>010 Atmos Regulated Shared Services</v>
          </cell>
          <cell r="E17"/>
          <cell r="F17">
            <v>0</v>
          </cell>
          <cell r="G17">
            <v>0</v>
          </cell>
          <cell r="L17" t="str">
            <v>232 Total</v>
          </cell>
          <cell r="M17"/>
          <cell r="N17"/>
          <cell r="O17"/>
          <cell r="P17">
            <v>0</v>
          </cell>
          <cell r="Q17">
            <v>0</v>
          </cell>
          <cell r="R17">
            <v>0</v>
          </cell>
          <cell r="S17">
            <v>0</v>
          </cell>
          <cell r="T17">
            <v>0</v>
          </cell>
        </row>
        <row r="18">
          <cell r="C18" t="str">
            <v>020</v>
          </cell>
          <cell r="D18" t="str">
            <v>020 Louisiana Division</v>
          </cell>
          <cell r="E18">
            <v>912604.45</v>
          </cell>
          <cell r="F18">
            <v>2398394.8699999982</v>
          </cell>
          <cell r="G18">
            <v>3310999.3199999984</v>
          </cell>
          <cell r="L18" t="str">
            <v>233</v>
          </cell>
          <cell r="M18" t="str">
            <v>233 WKG Storage, Inc</v>
          </cell>
          <cell r="N18" t="str">
            <v>AHCOS233</v>
          </cell>
          <cell r="O18" t="str">
            <v>817</v>
          </cell>
          <cell r="P18">
            <v>0</v>
          </cell>
          <cell r="Q18">
            <v>0</v>
          </cell>
          <cell r="R18">
            <v>0</v>
          </cell>
          <cell r="S18">
            <v>0</v>
          </cell>
          <cell r="T18">
            <v>0</v>
          </cell>
        </row>
        <row r="19">
          <cell r="C19" t="str">
            <v>030</v>
          </cell>
          <cell r="D19" t="str">
            <v>030 Texas Division</v>
          </cell>
          <cell r="E19">
            <v>-12614.38</v>
          </cell>
          <cell r="F19">
            <v>1241112.2699999998</v>
          </cell>
          <cell r="G19">
            <v>1228497.8899999999</v>
          </cell>
          <cell r="L19" t="str">
            <v>233 Total</v>
          </cell>
          <cell r="M19"/>
          <cell r="N19"/>
          <cell r="O19"/>
          <cell r="P19">
            <v>0</v>
          </cell>
          <cell r="Q19">
            <v>0</v>
          </cell>
          <cell r="R19">
            <v>0</v>
          </cell>
          <cell r="S19">
            <v>0</v>
          </cell>
          <cell r="T19">
            <v>0</v>
          </cell>
        </row>
        <row r="20">
          <cell r="C20" t="str">
            <v>050</v>
          </cell>
          <cell r="D20" t="str">
            <v>050 Mid-States Division</v>
          </cell>
          <cell r="E20">
            <v>1645763.05</v>
          </cell>
          <cell r="F20">
            <v>4308410.419999999</v>
          </cell>
          <cell r="G20">
            <v>5954173.4699999988</v>
          </cell>
          <cell r="L20" t="str">
            <v>234</v>
          </cell>
          <cell r="M20" t="str">
            <v xml:space="preserve">234 Trans LA Gas Storage </v>
          </cell>
          <cell r="N20" t="str">
            <v>AHCOS234</v>
          </cell>
          <cell r="O20" t="str">
            <v>822</v>
          </cell>
          <cell r="P20">
            <v>0</v>
          </cell>
          <cell r="Q20">
            <v>0</v>
          </cell>
          <cell r="R20">
            <v>0</v>
          </cell>
          <cell r="S20">
            <v>0</v>
          </cell>
          <cell r="T20">
            <v>0</v>
          </cell>
        </row>
        <row r="21">
          <cell r="C21" t="str">
            <v>060</v>
          </cell>
          <cell r="D21" t="str">
            <v>060 Colorado-Kansas Division</v>
          </cell>
          <cell r="E21">
            <v>3243096.6</v>
          </cell>
          <cell r="F21">
            <v>4967007.1599999992</v>
          </cell>
          <cell r="G21">
            <v>8210103.7599999998</v>
          </cell>
          <cell r="L21" t="str">
            <v>234 Total</v>
          </cell>
          <cell r="M21"/>
          <cell r="N21"/>
          <cell r="O21"/>
          <cell r="P21">
            <v>0</v>
          </cell>
          <cell r="Q21">
            <v>0</v>
          </cell>
          <cell r="R21">
            <v>0</v>
          </cell>
          <cell r="S21">
            <v>0</v>
          </cell>
          <cell r="T21">
            <v>0</v>
          </cell>
        </row>
        <row r="22">
          <cell r="C22" t="str">
            <v>070</v>
          </cell>
          <cell r="D22" t="str">
            <v>070 Mississippi</v>
          </cell>
          <cell r="E22">
            <v>269855.28000000003</v>
          </cell>
          <cell r="F22">
            <v>1098926.2199999995</v>
          </cell>
          <cell r="G22">
            <v>1368781.4999999995</v>
          </cell>
          <cell r="L22" t="str">
            <v>303</v>
          </cell>
          <cell r="M22" t="str">
            <v>303 Trans Louisiana Gas Pipeline</v>
          </cell>
          <cell r="N22" t="str">
            <v>AHCOS303</v>
          </cell>
          <cell r="O22" t="str">
            <v>057</v>
          </cell>
          <cell r="P22">
            <v>210246.09999999998</v>
          </cell>
          <cell r="Q22">
            <v>0</v>
          </cell>
          <cell r="R22">
            <v>210246.09999999998</v>
          </cell>
          <cell r="S22">
            <v>0</v>
          </cell>
          <cell r="T22">
            <v>210246.09999999998</v>
          </cell>
        </row>
        <row r="23">
          <cell r="C23" t="str">
            <v>080</v>
          </cell>
          <cell r="D23" t="str">
            <v>080 Mid - Tex Division</v>
          </cell>
          <cell r="E23">
            <v>13904796.769999996</v>
          </cell>
          <cell r="F23">
            <v>40879137.020000063</v>
          </cell>
          <cell r="G23">
            <v>54783933.790000059</v>
          </cell>
          <cell r="L23" t="str">
            <v>303 Total</v>
          </cell>
          <cell r="M23"/>
          <cell r="N23"/>
          <cell r="O23"/>
          <cell r="P23">
            <v>210246.09999999998</v>
          </cell>
          <cell r="Q23">
            <v>0</v>
          </cell>
          <cell r="R23">
            <v>210246.09999999998</v>
          </cell>
          <cell r="S23">
            <v>0</v>
          </cell>
          <cell r="T23">
            <v>210246.09999999998</v>
          </cell>
        </row>
        <row r="24">
          <cell r="C24" t="str">
            <v>180</v>
          </cell>
          <cell r="D24" t="str">
            <v>180 Atmos Pipeline - Texas</v>
          </cell>
          <cell r="E24">
            <v>2797795.8200000017</v>
          </cell>
          <cell r="F24">
            <v>3773140.1100000008</v>
          </cell>
          <cell r="G24">
            <v>6570935.9300000025</v>
          </cell>
          <cell r="L24"/>
          <cell r="M24"/>
          <cell r="N24"/>
          <cell r="O24"/>
          <cell r="P24">
            <v>454574.73999999993</v>
          </cell>
          <cell r="Q24">
            <v>0</v>
          </cell>
          <cell r="R24">
            <v>454574.73999999993</v>
          </cell>
          <cell r="S24">
            <v>-165120.49999999994</v>
          </cell>
          <cell r="T24">
            <v>289454.24</v>
          </cell>
        </row>
        <row r="25">
          <cell r="C25" t="str">
            <v>Total AUT</v>
          </cell>
          <cell r="D25"/>
          <cell r="E25">
            <v>22761297.589999996</v>
          </cell>
          <cell r="F25">
            <v>58666128.070000052</v>
          </cell>
          <cell r="G25">
            <v>81427425.660000056</v>
          </cell>
          <cell r="L25" t="str">
            <v>010</v>
          </cell>
          <cell r="M25" t="str">
            <v>010 Atmos Regulated Shared Services</v>
          </cell>
          <cell r="N25" t="str">
            <v>AU010CAL</v>
          </cell>
          <cell r="O25" t="str">
            <v>012</v>
          </cell>
          <cell r="P25">
            <v>0</v>
          </cell>
          <cell r="Q25">
            <v>0</v>
          </cell>
          <cell r="R25">
            <v>0</v>
          </cell>
          <cell r="S25">
            <v>0</v>
          </cell>
          <cell r="T25">
            <v>0</v>
          </cell>
        </row>
        <row r="26">
          <cell r="C26"/>
          <cell r="D26"/>
          <cell r="E26">
            <v>22761297.589999996</v>
          </cell>
          <cell r="F26">
            <v>59050890.300000057</v>
          </cell>
          <cell r="G26">
            <v>81812187.89000006</v>
          </cell>
          <cell r="L26"/>
          <cell r="M26"/>
          <cell r="N26" t="str">
            <v>AU010SSU</v>
          </cell>
          <cell r="O26" t="str">
            <v>002</v>
          </cell>
          <cell r="P26">
            <v>0</v>
          </cell>
          <cell r="Q26">
            <v>0</v>
          </cell>
          <cell r="R26">
            <v>681862.10999999987</v>
          </cell>
          <cell r="S26">
            <v>0</v>
          </cell>
          <cell r="T26">
            <v>681862.10999999987</v>
          </cell>
        </row>
        <row r="27">
          <cell r="C27"/>
          <cell r="D27" t="str">
            <v>from Gov/Non Govt Analysis</v>
          </cell>
          <cell r="E27" t="e">
            <v>#REF!</v>
          </cell>
          <cell r="F27"/>
          <cell r="G27" t="e">
            <v>#REF!</v>
          </cell>
          <cell r="L27" t="str">
            <v>010 Total</v>
          </cell>
          <cell r="M27"/>
          <cell r="N27"/>
          <cell r="O27"/>
          <cell r="P27">
            <v>0</v>
          </cell>
          <cell r="Q27">
            <v>0</v>
          </cell>
          <cell r="R27">
            <v>0</v>
          </cell>
          <cell r="S27">
            <v>0</v>
          </cell>
          <cell r="T27">
            <v>0</v>
          </cell>
        </row>
        <row r="28">
          <cell r="L28" t="str">
            <v>020</v>
          </cell>
          <cell r="M28" t="str">
            <v>020 Louisiana Division</v>
          </cell>
          <cell r="N28" t="str">
            <v>AU020LGS</v>
          </cell>
          <cell r="O28" t="str">
            <v>077</v>
          </cell>
          <cell r="P28">
            <v>1681885.7099999974</v>
          </cell>
          <cell r="Q28">
            <v>-763449.97</v>
          </cell>
          <cell r="R28">
            <v>918435.73999999743</v>
          </cell>
          <cell r="S28">
            <v>0</v>
          </cell>
          <cell r="T28">
            <v>918435.73999999743</v>
          </cell>
        </row>
        <row r="29">
          <cell r="L29"/>
          <cell r="M29"/>
          <cell r="N29" t="str">
            <v>AU020TLA</v>
          </cell>
          <cell r="O29" t="str">
            <v>007</v>
          </cell>
          <cell r="P29">
            <v>1489712.83</v>
          </cell>
          <cell r="Q29">
            <v>-139067.47999999998</v>
          </cell>
          <cell r="R29">
            <v>1350645.35</v>
          </cell>
          <cell r="S29">
            <v>0</v>
          </cell>
          <cell r="T29">
            <v>1350645.35</v>
          </cell>
        </row>
        <row r="30">
          <cell r="L30" t="str">
            <v>020 Total</v>
          </cell>
          <cell r="M30"/>
          <cell r="N30"/>
          <cell r="O30"/>
          <cell r="P30">
            <v>3171598.5399999972</v>
          </cell>
          <cell r="Q30">
            <v>-902517.45</v>
          </cell>
          <cell r="R30">
            <v>2269081.0899999971</v>
          </cell>
          <cell r="S30">
            <v>0</v>
          </cell>
          <cell r="T30">
            <v>2269081.0899999971</v>
          </cell>
        </row>
        <row r="31">
          <cell r="L31" t="str">
            <v>030</v>
          </cell>
          <cell r="M31" t="str">
            <v>030 Texas Division</v>
          </cell>
          <cell r="N31" t="str">
            <v>AU030AMR</v>
          </cell>
          <cell r="O31" t="str">
            <v>003</v>
          </cell>
          <cell r="P31">
            <v>207001.62999999998</v>
          </cell>
          <cell r="Q31">
            <v>0</v>
          </cell>
          <cell r="R31">
            <v>207001.62999999998</v>
          </cell>
          <cell r="S31">
            <v>-25528.910000000029</v>
          </cell>
          <cell r="T31">
            <v>181472.71999999994</v>
          </cell>
        </row>
        <row r="32">
          <cell r="L32"/>
          <cell r="M32"/>
          <cell r="N32" t="str">
            <v>AU030AMRRU</v>
          </cell>
          <cell r="O32" t="str">
            <v>013</v>
          </cell>
          <cell r="P32">
            <v>0</v>
          </cell>
          <cell r="Q32">
            <v>0</v>
          </cell>
          <cell r="R32">
            <v>0</v>
          </cell>
          <cell r="S32">
            <v>0</v>
          </cell>
          <cell r="T32">
            <v>0</v>
          </cell>
        </row>
        <row r="33">
          <cell r="L33"/>
          <cell r="M33"/>
          <cell r="N33" t="str">
            <v>AU030DHT</v>
          </cell>
          <cell r="O33" t="str">
            <v>006</v>
          </cell>
          <cell r="P33">
            <v>0</v>
          </cell>
          <cell r="Q33">
            <v>0</v>
          </cell>
          <cell r="R33">
            <v>0</v>
          </cell>
          <cell r="S33">
            <v>0</v>
          </cell>
          <cell r="T33">
            <v>0</v>
          </cell>
        </row>
        <row r="34">
          <cell r="L34"/>
          <cell r="M34"/>
          <cell r="N34" t="str">
            <v>AU030DHTIR</v>
          </cell>
          <cell r="O34" t="str">
            <v>018</v>
          </cell>
          <cell r="P34">
            <v>0</v>
          </cell>
          <cell r="Q34">
            <v>0</v>
          </cell>
          <cell r="R34">
            <v>0</v>
          </cell>
          <cell r="S34">
            <v>0</v>
          </cell>
          <cell r="T34">
            <v>0</v>
          </cell>
        </row>
        <row r="35">
          <cell r="L35"/>
          <cell r="M35"/>
          <cell r="N35" t="str">
            <v>AU030GOF</v>
          </cell>
          <cell r="O35" t="str">
            <v>010</v>
          </cell>
          <cell r="P35">
            <v>0</v>
          </cell>
          <cell r="Q35">
            <v>0</v>
          </cell>
          <cell r="R35">
            <v>0</v>
          </cell>
          <cell r="S35">
            <v>1696.7</v>
          </cell>
          <cell r="T35">
            <v>1696.7</v>
          </cell>
        </row>
        <row r="36">
          <cell r="L36"/>
          <cell r="M36"/>
          <cell r="N36" t="str">
            <v>AU030LUB</v>
          </cell>
          <cell r="O36" t="str">
            <v>016</v>
          </cell>
          <cell r="P36">
            <v>206943.62</v>
          </cell>
          <cell r="Q36">
            <v>2763.3799999999997</v>
          </cell>
          <cell r="R36">
            <v>209707</v>
          </cell>
          <cell r="S36">
            <v>-4041.9999999999418</v>
          </cell>
          <cell r="T36">
            <v>205665.00000000006</v>
          </cell>
        </row>
        <row r="37">
          <cell r="L37"/>
          <cell r="M37"/>
          <cell r="N37" t="str">
            <v>AU030LUBEN</v>
          </cell>
          <cell r="O37" t="str">
            <v>020</v>
          </cell>
          <cell r="P37">
            <v>1177.1600000000001</v>
          </cell>
          <cell r="Q37">
            <v>0</v>
          </cell>
          <cell r="R37">
            <v>1177.1600000000001</v>
          </cell>
          <cell r="S37">
            <v>0</v>
          </cell>
          <cell r="T37">
            <v>1177.1600000000001</v>
          </cell>
        </row>
        <row r="38">
          <cell r="L38"/>
          <cell r="M38"/>
          <cell r="N38" t="str">
            <v>AU030TRI</v>
          </cell>
          <cell r="O38" t="str">
            <v>019</v>
          </cell>
          <cell r="P38">
            <v>128128.04</v>
          </cell>
          <cell r="Q38">
            <v>0</v>
          </cell>
          <cell r="R38">
            <v>128128.04</v>
          </cell>
          <cell r="S38">
            <v>0</v>
          </cell>
          <cell r="T38">
            <v>128128.04</v>
          </cell>
        </row>
        <row r="39">
          <cell r="L39"/>
          <cell r="M39"/>
          <cell r="N39" t="str">
            <v>AU030WTX</v>
          </cell>
          <cell r="O39" t="str">
            <v>005</v>
          </cell>
          <cell r="P39">
            <v>304650.74999999994</v>
          </cell>
          <cell r="Q39">
            <v>9851</v>
          </cell>
          <cell r="R39">
            <v>314501.74999999994</v>
          </cell>
          <cell r="S39">
            <v>-27601.959999999915</v>
          </cell>
          <cell r="T39">
            <v>286899.79000000004</v>
          </cell>
        </row>
        <row r="40">
          <cell r="L40"/>
          <cell r="M40"/>
          <cell r="N40" t="str">
            <v>AU030WTXRU</v>
          </cell>
          <cell r="O40" t="str">
            <v>021</v>
          </cell>
          <cell r="P40">
            <v>319431.66999999969</v>
          </cell>
          <cell r="Q40">
            <v>0</v>
          </cell>
          <cell r="R40">
            <v>319431.66999999969</v>
          </cell>
          <cell r="S40">
            <v>0</v>
          </cell>
          <cell r="T40">
            <v>319431.66999999969</v>
          </cell>
        </row>
        <row r="41">
          <cell r="L41" t="str">
            <v>030 Total</v>
          </cell>
          <cell r="M41"/>
          <cell r="N41"/>
          <cell r="O41"/>
          <cell r="P41">
            <v>1167332.8699999996</v>
          </cell>
          <cell r="Q41">
            <v>12614.38</v>
          </cell>
          <cell r="R41">
            <v>1179947.2499999995</v>
          </cell>
          <cell r="S41">
            <v>-55476.169999999882</v>
          </cell>
          <cell r="T41">
            <v>1124471.0799999996</v>
          </cell>
        </row>
        <row r="42">
          <cell r="L42" t="str">
            <v>050</v>
          </cell>
          <cell r="M42" t="str">
            <v>050 Mid-States Division</v>
          </cell>
          <cell r="N42" t="str">
            <v>AU050GA</v>
          </cell>
          <cell r="O42" t="str">
            <v>095</v>
          </cell>
          <cell r="P42">
            <v>0</v>
          </cell>
          <cell r="Q42">
            <v>0</v>
          </cell>
          <cell r="R42">
            <v>0</v>
          </cell>
          <cell r="S42">
            <v>0</v>
          </cell>
          <cell r="T42">
            <v>0</v>
          </cell>
        </row>
        <row r="43">
          <cell r="L43"/>
          <cell r="M43"/>
          <cell r="N43" t="str">
            <v>AU050GOF</v>
          </cell>
          <cell r="O43" t="str">
            <v>091</v>
          </cell>
          <cell r="P43">
            <v>0</v>
          </cell>
          <cell r="Q43">
            <v>0</v>
          </cell>
          <cell r="R43">
            <v>0</v>
          </cell>
          <cell r="S43">
            <v>0</v>
          </cell>
          <cell r="T43">
            <v>0</v>
          </cell>
        </row>
        <row r="44">
          <cell r="L44"/>
          <cell r="M44"/>
          <cell r="N44" t="str">
            <v>AU050TN</v>
          </cell>
          <cell r="O44" t="str">
            <v>093</v>
          </cell>
          <cell r="P44">
            <v>3775621.2700000075</v>
          </cell>
          <cell r="Q44">
            <v>-7324.4</v>
          </cell>
          <cell r="R44">
            <v>3768296.8700000076</v>
          </cell>
          <cell r="S44">
            <v>0</v>
          </cell>
          <cell r="T44">
            <v>3768296.8700000076</v>
          </cell>
        </row>
        <row r="45">
          <cell r="L45"/>
          <cell r="M45"/>
          <cell r="N45" t="str">
            <v>AU050VA</v>
          </cell>
          <cell r="O45" t="str">
            <v>096</v>
          </cell>
          <cell r="P45">
            <v>103907.73999999986</v>
          </cell>
          <cell r="Q45">
            <v>0</v>
          </cell>
          <cell r="R45">
            <v>103907.73999999986</v>
          </cell>
          <cell r="S45">
            <v>0</v>
          </cell>
          <cell r="T45">
            <v>103907.73999999986</v>
          </cell>
        </row>
        <row r="46">
          <cell r="L46"/>
          <cell r="M46"/>
          <cell r="N46" t="str">
            <v>AU050WKG</v>
          </cell>
          <cell r="O46" t="str">
            <v>009</v>
          </cell>
          <cell r="P46">
            <v>3241726.659999996</v>
          </cell>
          <cell r="Q46">
            <v>-1638438.6500000001</v>
          </cell>
          <cell r="R46">
            <v>1603288.0099999958</v>
          </cell>
          <cell r="S46">
            <v>-964688.60999999568</v>
          </cell>
          <cell r="T46">
            <v>638599.40000000014</v>
          </cell>
        </row>
        <row r="47">
          <cell r="L47" t="str">
            <v>050 Total</v>
          </cell>
          <cell r="M47"/>
          <cell r="N47"/>
          <cell r="O47"/>
          <cell r="P47">
            <v>7121255.6700000037</v>
          </cell>
          <cell r="Q47">
            <v>-1645763.05</v>
          </cell>
          <cell r="R47">
            <v>5475492.6200000038</v>
          </cell>
          <cell r="S47">
            <v>-964688.60999999568</v>
          </cell>
          <cell r="T47">
            <v>4510804.0100000082</v>
          </cell>
        </row>
        <row r="48">
          <cell r="L48" t="str">
            <v>060</v>
          </cell>
          <cell r="M48" t="str">
            <v>060 Colorado-Kansas Division</v>
          </cell>
          <cell r="N48" t="str">
            <v>AU060CO</v>
          </cell>
          <cell r="O48" t="str">
            <v>033</v>
          </cell>
          <cell r="P48">
            <v>1321551.8299999996</v>
          </cell>
          <cell r="Q48">
            <v>-217701.33</v>
          </cell>
          <cell r="R48">
            <v>1103850.4999999995</v>
          </cell>
          <cell r="S48">
            <v>2816</v>
          </cell>
          <cell r="T48">
            <v>1106666.4999999995</v>
          </cell>
        </row>
        <row r="49">
          <cell r="L49"/>
          <cell r="M49"/>
          <cell r="N49"/>
          <cell r="O49" t="str">
            <v>034</v>
          </cell>
          <cell r="P49">
            <v>390974.1</v>
          </cell>
          <cell r="Q49">
            <v>0</v>
          </cell>
          <cell r="R49">
            <v>390974.1</v>
          </cell>
          <cell r="S49">
            <v>0</v>
          </cell>
          <cell r="T49">
            <v>390974.1</v>
          </cell>
        </row>
        <row r="50">
          <cell r="L50"/>
          <cell r="M50"/>
          <cell r="N50"/>
          <cell r="O50" t="str">
            <v>035</v>
          </cell>
          <cell r="P50">
            <v>26482.599999999973</v>
          </cell>
          <cell r="Q50">
            <v>0</v>
          </cell>
          <cell r="R50">
            <v>26482.599999999973</v>
          </cell>
          <cell r="S50">
            <v>0</v>
          </cell>
          <cell r="T50">
            <v>26482.599999999973</v>
          </cell>
        </row>
        <row r="51">
          <cell r="L51"/>
          <cell r="M51"/>
          <cell r="N51"/>
          <cell r="O51" t="str">
            <v>036</v>
          </cell>
          <cell r="P51">
            <v>642661.05000000016</v>
          </cell>
          <cell r="Q51">
            <v>-2863.28</v>
          </cell>
          <cell r="R51">
            <v>639797.77000000014</v>
          </cell>
          <cell r="S51">
            <v>0</v>
          </cell>
          <cell r="T51">
            <v>639797.77000000014</v>
          </cell>
        </row>
        <row r="52">
          <cell r="L52"/>
          <cell r="M52"/>
          <cell r="N52" t="str">
            <v>AU060GOF</v>
          </cell>
          <cell r="O52" t="str">
            <v>030</v>
          </cell>
          <cell r="P52">
            <v>0</v>
          </cell>
          <cell r="Q52">
            <v>0</v>
          </cell>
          <cell r="R52">
            <v>0</v>
          </cell>
          <cell r="S52">
            <v>0</v>
          </cell>
          <cell r="T52">
            <v>0</v>
          </cell>
        </row>
        <row r="53">
          <cell r="L53"/>
          <cell r="M53"/>
          <cell r="N53" t="str">
            <v>AU060KS</v>
          </cell>
          <cell r="O53" t="str">
            <v>081</v>
          </cell>
          <cell r="P53">
            <v>5740194.1900000228</v>
          </cell>
          <cell r="Q53">
            <v>-3022531.9899999998</v>
          </cell>
          <cell r="R53">
            <v>2717662.200000023</v>
          </cell>
          <cell r="S53">
            <v>-51963.330000024755</v>
          </cell>
          <cell r="T53">
            <v>2665698.8699999982</v>
          </cell>
        </row>
        <row r="54">
          <cell r="L54" t="str">
            <v>060 Total</v>
          </cell>
          <cell r="M54"/>
          <cell r="N54"/>
          <cell r="O54"/>
          <cell r="P54">
            <v>8121863.7700000219</v>
          </cell>
          <cell r="Q54">
            <v>-3243096.5999999996</v>
          </cell>
          <cell r="R54">
            <v>4878767.1700000223</v>
          </cell>
          <cell r="S54">
            <v>-49147.330000024755</v>
          </cell>
          <cell r="T54">
            <v>4829619.839999998</v>
          </cell>
        </row>
        <row r="55">
          <cell r="L55" t="str">
            <v>070</v>
          </cell>
          <cell r="M55" t="str">
            <v>070 Mississippi</v>
          </cell>
          <cell r="N55" t="str">
            <v>AU070MVG</v>
          </cell>
          <cell r="O55" t="str">
            <v>170</v>
          </cell>
          <cell r="P55">
            <v>1380088.0500000061</v>
          </cell>
          <cell r="Q55">
            <v>-269855.28000000003</v>
          </cell>
          <cell r="R55">
            <v>1110232.7700000061</v>
          </cell>
          <cell r="S55">
            <v>0</v>
          </cell>
          <cell r="T55">
            <v>1110232.7700000061</v>
          </cell>
        </row>
        <row r="56">
          <cell r="L56"/>
          <cell r="M56"/>
          <cell r="N56" t="str">
            <v>AU070PBR</v>
          </cell>
          <cell r="O56" t="str">
            <v>171</v>
          </cell>
          <cell r="P56">
            <v>0</v>
          </cell>
          <cell r="Q56">
            <v>0</v>
          </cell>
          <cell r="R56">
            <v>0</v>
          </cell>
          <cell r="S56">
            <v>0</v>
          </cell>
          <cell r="T56">
            <v>0</v>
          </cell>
        </row>
        <row r="57">
          <cell r="L57" t="str">
            <v>070 Total</v>
          </cell>
          <cell r="M57"/>
          <cell r="N57"/>
          <cell r="O57"/>
          <cell r="P57">
            <v>1380088.0500000061</v>
          </cell>
          <cell r="Q57">
            <v>-269855.28000000003</v>
          </cell>
          <cell r="R57">
            <v>1110232.7700000061</v>
          </cell>
          <cell r="S57">
            <v>0</v>
          </cell>
          <cell r="T57">
            <v>1110232.7700000061</v>
          </cell>
        </row>
        <row r="58">
          <cell r="L58" t="str">
            <v>080</v>
          </cell>
          <cell r="M58" t="str">
            <v>080 Mid - Tex Division</v>
          </cell>
          <cell r="N58" t="str">
            <v>AU080GOF</v>
          </cell>
          <cell r="O58" t="str">
            <v>190</v>
          </cell>
          <cell r="P58">
            <v>55105891.719999924</v>
          </cell>
          <cell r="Q58">
            <v>-12684362.559999995</v>
          </cell>
          <cell r="R58">
            <v>42421529.159999929</v>
          </cell>
          <cell r="S58">
            <v>0</v>
          </cell>
          <cell r="T58">
            <v>42421529.159999929</v>
          </cell>
        </row>
        <row r="59">
          <cell r="L59" t="str">
            <v>080 Total</v>
          </cell>
          <cell r="M59"/>
          <cell r="N59"/>
          <cell r="O59"/>
          <cell r="P59">
            <v>55105891.719999924</v>
          </cell>
          <cell r="Q59">
            <v>-12684362.559999995</v>
          </cell>
          <cell r="R59">
            <v>42421529.159999929</v>
          </cell>
          <cell r="S59">
            <v>0</v>
          </cell>
          <cell r="T59">
            <v>42421529.159999929</v>
          </cell>
        </row>
        <row r="60">
          <cell r="L60" t="str">
            <v>180</v>
          </cell>
          <cell r="M60" t="str">
            <v>180 Atmos Pipeline - Texas</v>
          </cell>
          <cell r="N60" t="str">
            <v>AU180APT</v>
          </cell>
          <cell r="O60" t="str">
            <v>700</v>
          </cell>
          <cell r="P60">
            <v>7739951.4200000018</v>
          </cell>
          <cell r="Q60">
            <v>-2797795.82</v>
          </cell>
          <cell r="R60">
            <v>4942155.6000000015</v>
          </cell>
          <cell r="S60">
            <v>0</v>
          </cell>
          <cell r="T60">
            <v>4942155.6000000015</v>
          </cell>
        </row>
        <row r="61">
          <cell r="L61" t="str">
            <v>180 Total</v>
          </cell>
          <cell r="M61"/>
          <cell r="N61"/>
          <cell r="O61"/>
          <cell r="P61">
            <v>7739951.4200000018</v>
          </cell>
          <cell r="Q61">
            <v>-2797795.82</v>
          </cell>
          <cell r="R61">
            <v>4942155.6000000015</v>
          </cell>
          <cell r="S61">
            <v>0</v>
          </cell>
          <cell r="T61">
            <v>4942155.6000000015</v>
          </cell>
        </row>
        <row r="62">
          <cell r="L62" t="str">
            <v>Total AUT</v>
          </cell>
          <cell r="M62"/>
          <cell r="N62"/>
          <cell r="O62"/>
          <cell r="P62">
            <v>83807982.039999947</v>
          </cell>
          <cell r="Q62">
            <v>-21530776.379999995</v>
          </cell>
          <cell r="R62">
            <v>62277205.659999952</v>
          </cell>
          <cell r="S62">
            <v>-1069312.1100000204</v>
          </cell>
          <cell r="T62">
            <v>61207893.54999993</v>
          </cell>
        </row>
        <row r="63">
          <cell r="L63"/>
          <cell r="M63"/>
          <cell r="N63"/>
          <cell r="O63"/>
          <cell r="P63">
            <v>84262556.779999956</v>
          </cell>
          <cell r="Q63">
            <v>-21530776.379999995</v>
          </cell>
          <cell r="R63">
            <v>62731780.399999961</v>
          </cell>
          <cell r="S63">
            <v>-1234432.6100000204</v>
          </cell>
          <cell r="T63">
            <v>61497347.78999994</v>
          </cell>
        </row>
        <row r="64">
          <cell r="L64"/>
          <cell r="M64"/>
          <cell r="N64"/>
          <cell r="O64"/>
          <cell r="P64"/>
          <cell r="Q64"/>
          <cell r="R64"/>
          <cell r="S64"/>
          <cell r="T64"/>
        </row>
        <row r="65">
          <cell r="L65"/>
          <cell r="M65"/>
          <cell r="N65"/>
          <cell r="O65" t="str">
            <v>FY16 Provision (annualized)</v>
          </cell>
          <cell r="P65">
            <v>82942995</v>
          </cell>
          <cell r="Q65">
            <v>-21831966</v>
          </cell>
          <cell r="R65">
            <v>65098527</v>
          </cell>
          <cell r="S65"/>
          <cell r="T65"/>
        </row>
      </sheetData>
      <sheetData sheetId="45">
        <row r="14">
          <cell r="A14" t="str">
            <v>020</v>
          </cell>
          <cell r="B14" t="str">
            <v>Atmos Energy-Louisiana</v>
          </cell>
          <cell r="C14" t="str">
            <v>AU020LGS</v>
          </cell>
          <cell r="D14" t="str">
            <v>077</v>
          </cell>
          <cell r="E14" t="str">
            <v>AE Louisiana - LGS</v>
          </cell>
          <cell r="F14">
            <v>-1093513.6099999992</v>
          </cell>
        </row>
        <row r="15">
          <cell r="A15"/>
          <cell r="B15"/>
          <cell r="C15" t="str">
            <v>AU020LGS Total</v>
          </cell>
          <cell r="D15"/>
          <cell r="E15"/>
          <cell r="F15">
            <v>-1093513.6099999992</v>
          </cell>
        </row>
        <row r="16">
          <cell r="A16"/>
          <cell r="B16"/>
          <cell r="C16" t="str">
            <v>AU020TLA</v>
          </cell>
          <cell r="D16" t="str">
            <v>007</v>
          </cell>
          <cell r="E16" t="str">
            <v>TransLa</v>
          </cell>
          <cell r="F16">
            <v>-461381.0799999999</v>
          </cell>
        </row>
        <row r="17">
          <cell r="A17"/>
          <cell r="B17"/>
          <cell r="C17" t="str">
            <v>AU020TLA Total</v>
          </cell>
          <cell r="D17"/>
          <cell r="E17"/>
          <cell r="F17">
            <v>-461381.0799999999</v>
          </cell>
        </row>
        <row r="18">
          <cell r="A18" t="str">
            <v>020 Total</v>
          </cell>
          <cell r="B18"/>
          <cell r="C18"/>
          <cell r="D18"/>
          <cell r="E18"/>
          <cell r="F18">
            <v>-1554894.689999999</v>
          </cell>
        </row>
        <row r="19">
          <cell r="A19" t="str">
            <v>030</v>
          </cell>
          <cell r="B19" t="str">
            <v>Atmos Energy-West Texas</v>
          </cell>
          <cell r="C19" t="str">
            <v>AU030WTX</v>
          </cell>
          <cell r="D19" t="str">
            <v>005</v>
          </cell>
          <cell r="E19" t="str">
            <v>West Texas City Plant Distribution</v>
          </cell>
          <cell r="F19">
            <v>-213281.10999999996</v>
          </cell>
        </row>
        <row r="20">
          <cell r="A20"/>
          <cell r="B20"/>
          <cell r="C20" t="str">
            <v>AU030WTX Total</v>
          </cell>
          <cell r="D20"/>
          <cell r="E20"/>
          <cell r="F20">
            <v>-213281.10999999996</v>
          </cell>
        </row>
        <row r="21">
          <cell r="A21"/>
          <cell r="B21"/>
          <cell r="C21" t="str">
            <v>AU030GOF</v>
          </cell>
          <cell r="D21" t="str">
            <v>010</v>
          </cell>
          <cell r="E21" t="str">
            <v>West Texas Div</v>
          </cell>
          <cell r="F21">
            <v>-8519.64</v>
          </cell>
        </row>
        <row r="22">
          <cell r="A22"/>
          <cell r="B22"/>
          <cell r="C22" t="str">
            <v>AU030GOF Total</v>
          </cell>
          <cell r="D22"/>
          <cell r="E22"/>
          <cell r="F22">
            <v>-8519.64</v>
          </cell>
        </row>
        <row r="23">
          <cell r="A23"/>
          <cell r="B23"/>
          <cell r="C23" t="str">
            <v>AU030LUB</v>
          </cell>
          <cell r="D23" t="str">
            <v>016</v>
          </cell>
          <cell r="E23" t="str">
            <v>Lubbock City Plant</v>
          </cell>
          <cell r="F23">
            <v>-97383.400000000009</v>
          </cell>
        </row>
        <row r="24">
          <cell r="A24"/>
          <cell r="B24"/>
          <cell r="C24" t="str">
            <v>AU030LUB Total</v>
          </cell>
          <cell r="D24"/>
          <cell r="E24"/>
          <cell r="F24">
            <v>-97383.400000000009</v>
          </cell>
        </row>
        <row r="25">
          <cell r="A25"/>
          <cell r="B25"/>
          <cell r="C25" t="str">
            <v>AU030AMR</v>
          </cell>
          <cell r="D25" t="str">
            <v>003</v>
          </cell>
          <cell r="E25" t="str">
            <v>Amarillo City Plant Distribution</v>
          </cell>
          <cell r="F25">
            <v>-20594.339999999997</v>
          </cell>
        </row>
        <row r="26">
          <cell r="A26"/>
          <cell r="B26"/>
          <cell r="C26" t="str">
            <v>AU030AMR Total</v>
          </cell>
          <cell r="D26"/>
          <cell r="E26"/>
          <cell r="F26">
            <v>-20594.339999999997</v>
          </cell>
        </row>
        <row r="27">
          <cell r="A27"/>
          <cell r="B27"/>
          <cell r="C27" t="str">
            <v>AU030TRI</v>
          </cell>
          <cell r="D27" t="str">
            <v>019</v>
          </cell>
          <cell r="E27" t="str">
            <v>West Texas Div- Triangle Pipeline</v>
          </cell>
          <cell r="F27">
            <v>-18492.920000000002</v>
          </cell>
        </row>
        <row r="28">
          <cell r="A28"/>
          <cell r="B28"/>
          <cell r="C28" t="str">
            <v>AU030TRI Total</v>
          </cell>
          <cell r="D28"/>
          <cell r="E28"/>
          <cell r="F28">
            <v>-18492.920000000002</v>
          </cell>
        </row>
        <row r="29">
          <cell r="A29"/>
          <cell r="B29"/>
          <cell r="C29" t="str">
            <v>AU030FSD</v>
          </cell>
          <cell r="D29" t="str">
            <v>004</v>
          </cell>
          <cell r="E29" t="str">
            <v>Fritch &amp; Sanford City Plant Distribution</v>
          </cell>
          <cell r="F29">
            <v>-268.04000000000002</v>
          </cell>
        </row>
        <row r="30">
          <cell r="A30"/>
          <cell r="B30"/>
          <cell r="C30" t="str">
            <v>AU030FSD Total</v>
          </cell>
          <cell r="D30"/>
          <cell r="E30"/>
          <cell r="F30">
            <v>-268.04000000000002</v>
          </cell>
        </row>
        <row r="31">
          <cell r="A31" t="str">
            <v>030 Total</v>
          </cell>
          <cell r="B31"/>
          <cell r="C31"/>
          <cell r="D31"/>
          <cell r="E31"/>
          <cell r="F31">
            <v>-358539.44999999995</v>
          </cell>
        </row>
        <row r="32">
          <cell r="A32" t="str">
            <v>050</v>
          </cell>
          <cell r="B32" t="str">
            <v>Atmos Energy-KY/Mid-States</v>
          </cell>
          <cell r="C32" t="str">
            <v>AU050WKG</v>
          </cell>
          <cell r="D32" t="str">
            <v>009</v>
          </cell>
          <cell r="E32" t="str">
            <v>KY</v>
          </cell>
          <cell r="F32">
            <v>-178946.74</v>
          </cell>
        </row>
        <row r="33">
          <cell r="A33"/>
          <cell r="B33"/>
          <cell r="C33" t="str">
            <v>AU050WKG Total</v>
          </cell>
          <cell r="D33"/>
          <cell r="E33"/>
          <cell r="F33">
            <v>-178946.74</v>
          </cell>
        </row>
        <row r="34">
          <cell r="A34"/>
          <cell r="B34"/>
          <cell r="C34" t="str">
            <v>AU050TN</v>
          </cell>
          <cell r="D34" t="str">
            <v>093</v>
          </cell>
          <cell r="E34" t="str">
            <v>Mid-States-Tennessee</v>
          </cell>
          <cell r="F34">
            <v>-113320.35999999997</v>
          </cell>
        </row>
        <row r="35">
          <cell r="A35"/>
          <cell r="B35"/>
          <cell r="C35" t="str">
            <v>AU050TN Total</v>
          </cell>
          <cell r="D35"/>
          <cell r="E35"/>
          <cell r="F35">
            <v>-113320.35999999997</v>
          </cell>
        </row>
        <row r="36">
          <cell r="A36"/>
          <cell r="B36"/>
          <cell r="C36" t="str">
            <v>AU050GOF</v>
          </cell>
          <cell r="D36" t="str">
            <v>091</v>
          </cell>
          <cell r="E36" t="str">
            <v>Ky/Mid-States</v>
          </cell>
          <cell r="F36">
            <v>-5479.7699999999986</v>
          </cell>
        </row>
        <row r="37">
          <cell r="A37"/>
          <cell r="B37"/>
          <cell r="C37" t="str">
            <v>AU050GOF Total</v>
          </cell>
          <cell r="D37"/>
          <cell r="E37"/>
          <cell r="F37">
            <v>-5479.7699999999986</v>
          </cell>
        </row>
        <row r="38">
          <cell r="A38"/>
          <cell r="B38"/>
          <cell r="C38" t="str">
            <v>AU050VA</v>
          </cell>
          <cell r="D38" t="str">
            <v>096</v>
          </cell>
          <cell r="E38" t="str">
            <v>Mid-States-Virginia</v>
          </cell>
          <cell r="F38">
            <v>-62703.120000000024</v>
          </cell>
        </row>
        <row r="39">
          <cell r="A39"/>
          <cell r="B39"/>
          <cell r="C39" t="str">
            <v>AU050VA Total</v>
          </cell>
          <cell r="D39"/>
          <cell r="E39"/>
          <cell r="F39">
            <v>-62703.120000000024</v>
          </cell>
        </row>
        <row r="40">
          <cell r="A40" t="str">
            <v>050 Total</v>
          </cell>
          <cell r="B40"/>
          <cell r="C40"/>
          <cell r="D40"/>
          <cell r="E40"/>
          <cell r="F40">
            <v>-360449.99</v>
          </cell>
        </row>
        <row r="41">
          <cell r="A41" t="str">
            <v>060</v>
          </cell>
          <cell r="B41" t="str">
            <v>Atmos Energy-Colorado-Kansas</v>
          </cell>
          <cell r="C41" t="str">
            <v>AU060GOF</v>
          </cell>
          <cell r="D41" t="str">
            <v>030</v>
          </cell>
          <cell r="E41" t="str">
            <v>COKS/Denver Company Office</v>
          </cell>
          <cell r="F41">
            <v>-7898.4599999999982</v>
          </cell>
        </row>
        <row r="42">
          <cell r="A42"/>
          <cell r="B42"/>
          <cell r="C42" t="str">
            <v>AU060GOF Total</v>
          </cell>
          <cell r="D42"/>
          <cell r="E42"/>
          <cell r="F42">
            <v>-7898.4599999999982</v>
          </cell>
        </row>
        <row r="43">
          <cell r="A43"/>
          <cell r="B43"/>
          <cell r="C43" t="str">
            <v>AU060KS</v>
          </cell>
          <cell r="D43" t="str">
            <v>081</v>
          </cell>
          <cell r="E43" t="str">
            <v>Kansas ADM</v>
          </cell>
          <cell r="F43">
            <v>-195132.34000000003</v>
          </cell>
        </row>
        <row r="44">
          <cell r="A44"/>
          <cell r="B44"/>
          <cell r="C44" t="str">
            <v>AU060KS Total</v>
          </cell>
          <cell r="D44"/>
          <cell r="E44"/>
          <cell r="F44">
            <v>-195132.34000000003</v>
          </cell>
        </row>
        <row r="45">
          <cell r="A45"/>
          <cell r="B45"/>
          <cell r="C45" t="str">
            <v>AU060CO</v>
          </cell>
          <cell r="D45" t="str">
            <v>033</v>
          </cell>
          <cell r="E45" t="str">
            <v>Northeast Colorado</v>
          </cell>
          <cell r="F45">
            <v>-29054.73</v>
          </cell>
        </row>
        <row r="46">
          <cell r="A46"/>
          <cell r="B46"/>
          <cell r="C46"/>
          <cell r="D46" t="str">
            <v>034</v>
          </cell>
          <cell r="E46" t="str">
            <v>Northwest &amp; Central Colorado</v>
          </cell>
          <cell r="F46">
            <v>-25026.120000000003</v>
          </cell>
        </row>
        <row r="47">
          <cell r="A47"/>
          <cell r="B47"/>
          <cell r="C47"/>
          <cell r="D47" t="str">
            <v>035</v>
          </cell>
          <cell r="E47" t="str">
            <v>Southeast Colorado</v>
          </cell>
          <cell r="F47">
            <v>-16984.910000000003</v>
          </cell>
        </row>
        <row r="48">
          <cell r="A48"/>
          <cell r="B48"/>
          <cell r="C48"/>
          <cell r="D48" t="str">
            <v>036</v>
          </cell>
          <cell r="E48" t="str">
            <v>Southwest Colorado</v>
          </cell>
          <cell r="F48">
            <v>-25416.489999999991</v>
          </cell>
        </row>
        <row r="49">
          <cell r="A49"/>
          <cell r="B49"/>
          <cell r="C49" t="str">
            <v>AU060CO Total</v>
          </cell>
          <cell r="D49"/>
          <cell r="E49"/>
          <cell r="F49">
            <v>-96482.25</v>
          </cell>
        </row>
        <row r="50">
          <cell r="A50" t="str">
            <v>060 Total</v>
          </cell>
          <cell r="B50"/>
          <cell r="C50"/>
          <cell r="D50"/>
          <cell r="E50"/>
          <cell r="F50">
            <v>-299513.05000000005</v>
          </cell>
        </row>
        <row r="51">
          <cell r="A51" t="str">
            <v>070</v>
          </cell>
          <cell r="B51" t="str">
            <v>Atmos Energy-Mississippi</v>
          </cell>
          <cell r="C51" t="str">
            <v>AU070MVG</v>
          </cell>
          <cell r="D51" t="str">
            <v>170</v>
          </cell>
          <cell r="E51" t="str">
            <v>Mississippi</v>
          </cell>
          <cell r="F51">
            <v>-1388304.2000000009</v>
          </cell>
        </row>
        <row r="52">
          <cell r="A52"/>
          <cell r="B52"/>
          <cell r="C52" t="str">
            <v>AU070MVG Total</v>
          </cell>
          <cell r="D52"/>
          <cell r="E52"/>
          <cell r="F52">
            <v>-1388304.2000000009</v>
          </cell>
        </row>
        <row r="53">
          <cell r="A53" t="str">
            <v>070 Total</v>
          </cell>
          <cell r="B53"/>
          <cell r="C53"/>
          <cell r="D53"/>
          <cell r="E53"/>
          <cell r="F53">
            <v>-1388304.2000000009</v>
          </cell>
        </row>
        <row r="54">
          <cell r="A54" t="str">
            <v>080</v>
          </cell>
          <cell r="B54" t="str">
            <v>Atmos Energy-Mid-Tex</v>
          </cell>
          <cell r="C54" t="str">
            <v>AU080GOF</v>
          </cell>
          <cell r="D54" t="str">
            <v>190</v>
          </cell>
          <cell r="E54" t="str">
            <v>Mid-Tex Gas Division</v>
          </cell>
          <cell r="F54">
            <v>-1195136.1499999997</v>
          </cell>
        </row>
        <row r="55">
          <cell r="A55"/>
          <cell r="B55"/>
          <cell r="C55" t="str">
            <v>AU080GOF Total</v>
          </cell>
          <cell r="D55"/>
          <cell r="E55"/>
          <cell r="F55">
            <v>-1195136.1499999997</v>
          </cell>
        </row>
        <row r="56">
          <cell r="A56" t="str">
            <v>080 Total</v>
          </cell>
          <cell r="B56"/>
          <cell r="C56"/>
          <cell r="D56"/>
          <cell r="E56"/>
          <cell r="F56">
            <v>-1195136.1499999997</v>
          </cell>
        </row>
        <row r="57">
          <cell r="A57" t="str">
            <v>180</v>
          </cell>
          <cell r="B57" t="str">
            <v>Atmos Pipeline - Texas</v>
          </cell>
          <cell r="C57" t="str">
            <v>AU180APT</v>
          </cell>
          <cell r="D57" t="str">
            <v>700</v>
          </cell>
          <cell r="E57" t="str">
            <v>Atmos Pipeline - Texas</v>
          </cell>
          <cell r="F57">
            <v>-414320.00000000006</v>
          </cell>
        </row>
        <row r="58">
          <cell r="A58"/>
          <cell r="B58"/>
          <cell r="C58" t="str">
            <v>AU180APT Total</v>
          </cell>
          <cell r="D58"/>
          <cell r="E58"/>
          <cell r="F58">
            <v>-414320.00000000006</v>
          </cell>
        </row>
        <row r="59">
          <cell r="A59" t="str">
            <v>180 Total</v>
          </cell>
          <cell r="B59"/>
          <cell r="C59"/>
          <cell r="D59"/>
          <cell r="E59"/>
          <cell r="F59">
            <v>-414320.00000000006</v>
          </cell>
        </row>
        <row r="60">
          <cell r="A60" t="str">
            <v>Grand Total</v>
          </cell>
          <cell r="B60"/>
          <cell r="C60"/>
          <cell r="D60"/>
          <cell r="E60"/>
          <cell r="F60">
            <v>-5571157.5299999993</v>
          </cell>
        </row>
        <row r="61">
          <cell r="A61"/>
          <cell r="B61"/>
          <cell r="C61"/>
          <cell r="D61"/>
          <cell r="E61"/>
          <cell r="F61"/>
        </row>
        <row r="62">
          <cell r="A62"/>
          <cell r="B62"/>
          <cell r="C62"/>
          <cell r="D62"/>
          <cell r="E62"/>
          <cell r="F62"/>
        </row>
        <row r="63">
          <cell r="A63"/>
          <cell r="B63"/>
          <cell r="C63"/>
          <cell r="D63"/>
          <cell r="E63"/>
          <cell r="F63"/>
        </row>
        <row r="64">
          <cell r="A64"/>
          <cell r="B64"/>
          <cell r="C64"/>
          <cell r="D64"/>
          <cell r="E64"/>
          <cell r="F64"/>
        </row>
        <row r="65">
          <cell r="A65"/>
          <cell r="B65"/>
          <cell r="C65"/>
          <cell r="D65"/>
          <cell r="E65"/>
          <cell r="F65"/>
        </row>
        <row r="66">
          <cell r="A66"/>
          <cell r="B66"/>
          <cell r="C66"/>
          <cell r="D66"/>
          <cell r="E66"/>
          <cell r="F66"/>
        </row>
        <row r="67">
          <cell r="A67"/>
          <cell r="B67"/>
          <cell r="C67"/>
          <cell r="D67"/>
          <cell r="E67"/>
          <cell r="F67"/>
        </row>
        <row r="68">
          <cell r="A68"/>
          <cell r="B68"/>
          <cell r="C68"/>
          <cell r="D68"/>
          <cell r="E68"/>
          <cell r="F68"/>
        </row>
        <row r="69">
          <cell r="A69"/>
          <cell r="B69"/>
          <cell r="C69"/>
          <cell r="D69"/>
          <cell r="E69"/>
          <cell r="F69"/>
        </row>
        <row r="70">
          <cell r="A70"/>
          <cell r="B70"/>
          <cell r="C70"/>
          <cell r="D70"/>
          <cell r="E70"/>
          <cell r="F70"/>
        </row>
        <row r="71">
          <cell r="A71"/>
          <cell r="B71"/>
          <cell r="C71"/>
          <cell r="D71"/>
          <cell r="E71"/>
          <cell r="F71"/>
        </row>
        <row r="72">
          <cell r="A72"/>
          <cell r="B72"/>
          <cell r="C72"/>
          <cell r="D72"/>
          <cell r="E72"/>
          <cell r="F72"/>
        </row>
        <row r="73">
          <cell r="A73"/>
          <cell r="B73"/>
          <cell r="C73"/>
          <cell r="D73"/>
          <cell r="E73"/>
          <cell r="F73"/>
        </row>
        <row r="74">
          <cell r="A74"/>
          <cell r="B74"/>
          <cell r="C74"/>
          <cell r="D74"/>
          <cell r="E74"/>
          <cell r="F74"/>
        </row>
        <row r="75">
          <cell r="A75"/>
          <cell r="B75"/>
          <cell r="C75"/>
          <cell r="D75"/>
          <cell r="E75"/>
          <cell r="F75"/>
        </row>
        <row r="76">
          <cell r="A76"/>
          <cell r="B76"/>
          <cell r="C76"/>
          <cell r="D76"/>
          <cell r="E76"/>
          <cell r="F76"/>
        </row>
        <row r="77">
          <cell r="A77"/>
          <cell r="B77"/>
          <cell r="C77"/>
          <cell r="D77"/>
          <cell r="E77"/>
          <cell r="F77"/>
        </row>
      </sheetData>
      <sheetData sheetId="46">
        <row r="12">
          <cell r="B12" t="str">
            <v>010</v>
          </cell>
          <cell r="C12" t="str">
            <v>AU010SSU</v>
          </cell>
          <cell r="D12" t="str">
            <v>002000</v>
          </cell>
          <cell r="E12">
            <v>-124959.76000000001</v>
          </cell>
          <cell r="F12">
            <v>439729.32</v>
          </cell>
          <cell r="G12">
            <v>314769.56</v>
          </cell>
          <cell r="K12" t="str">
            <v>AUT</v>
          </cell>
          <cell r="L12" t="str">
            <v>010</v>
          </cell>
          <cell r="M12" t="str">
            <v>010 Atmos Regulated Shared Services</v>
          </cell>
          <cell r="N12" t="str">
            <v>002</v>
          </cell>
          <cell r="O12">
            <v>-153931.44000000003</v>
          </cell>
          <cell r="P12">
            <v>574944.2300000001</v>
          </cell>
          <cell r="Q12">
            <v>421012.79000000004</v>
          </cell>
        </row>
        <row r="13">
          <cell r="B13"/>
          <cell r="C13" t="str">
            <v>AU010SSU Total</v>
          </cell>
          <cell r="D13"/>
          <cell r="E13">
            <v>-124959.76000000001</v>
          </cell>
          <cell r="F13">
            <v>439729.32</v>
          </cell>
          <cell r="G13">
            <v>314769.56</v>
          </cell>
          <cell r="K13"/>
          <cell r="L13"/>
          <cell r="M13"/>
          <cell r="N13" t="str">
            <v>012</v>
          </cell>
          <cell r="O13">
            <v>0</v>
          </cell>
          <cell r="P13">
            <v>0</v>
          </cell>
          <cell r="Q13">
            <v>0</v>
          </cell>
        </row>
        <row r="14">
          <cell r="B14" t="str">
            <v>010 Total</v>
          </cell>
          <cell r="C14"/>
          <cell r="D14"/>
          <cell r="E14">
            <v>-124959.76000000001</v>
          </cell>
          <cell r="F14">
            <v>439729.32</v>
          </cell>
          <cell r="G14">
            <v>314769.56</v>
          </cell>
          <cell r="K14"/>
          <cell r="L14" t="str">
            <v>010 Total</v>
          </cell>
          <cell r="M14"/>
          <cell r="N14"/>
          <cell r="O14">
            <v>-153931.44000000003</v>
          </cell>
          <cell r="P14">
            <v>574944.2300000001</v>
          </cell>
          <cell r="Q14">
            <v>421012.79000000004</v>
          </cell>
        </row>
        <row r="15">
          <cell r="B15" t="str">
            <v>020</v>
          </cell>
          <cell r="C15" t="str">
            <v>AU020LGS</v>
          </cell>
          <cell r="D15" t="str">
            <v>077000</v>
          </cell>
          <cell r="E15">
            <v>-38855.850000000064</v>
          </cell>
          <cell r="F15">
            <v>77208.620000000097</v>
          </cell>
          <cell r="G15">
            <v>38352.770000000033</v>
          </cell>
          <cell r="K15"/>
          <cell r="L15" t="str">
            <v>020</v>
          </cell>
          <cell r="M15" t="str">
            <v>020 Louisiana Division</v>
          </cell>
          <cell r="N15" t="str">
            <v>007</v>
          </cell>
          <cell r="O15">
            <v>-20990.509999999973</v>
          </cell>
          <cell r="P15">
            <v>84235.12000000001</v>
          </cell>
          <cell r="Q15">
            <v>63244.610000000037</v>
          </cell>
        </row>
        <row r="16">
          <cell r="B16"/>
          <cell r="C16" t="str">
            <v>AU020LGS Total</v>
          </cell>
          <cell r="D16"/>
          <cell r="E16">
            <v>-38855.850000000064</v>
          </cell>
          <cell r="F16">
            <v>77208.620000000097</v>
          </cell>
          <cell r="G16">
            <v>38352.770000000033</v>
          </cell>
          <cell r="K16"/>
          <cell r="L16"/>
          <cell r="M16"/>
          <cell r="N16" t="str">
            <v>077</v>
          </cell>
          <cell r="O16">
            <v>-40856.010000000009</v>
          </cell>
          <cell r="P16">
            <v>151009.68999999962</v>
          </cell>
          <cell r="Q16">
            <v>110153.67999999961</v>
          </cell>
        </row>
        <row r="17">
          <cell r="B17"/>
          <cell r="C17" t="str">
            <v>AU020TLA</v>
          </cell>
          <cell r="D17" t="str">
            <v>007000</v>
          </cell>
          <cell r="E17">
            <v>-16874.760000000009</v>
          </cell>
          <cell r="F17">
            <v>20494.76999999999</v>
          </cell>
          <cell r="G17">
            <v>3620.0099999999802</v>
          </cell>
          <cell r="K17"/>
          <cell r="L17" t="str">
            <v>020 Total</v>
          </cell>
          <cell r="M17"/>
          <cell r="N17"/>
          <cell r="O17">
            <v>-61846.519999999982</v>
          </cell>
          <cell r="P17">
            <v>235244.80999999965</v>
          </cell>
          <cell r="Q17">
            <v>173398.28999999966</v>
          </cell>
        </row>
        <row r="18">
          <cell r="B18"/>
          <cell r="C18" t="str">
            <v>AU020TLA Total</v>
          </cell>
          <cell r="D18"/>
          <cell r="E18">
            <v>-16874.760000000009</v>
          </cell>
          <cell r="F18">
            <v>20494.76999999999</v>
          </cell>
          <cell r="G18">
            <v>3620.0099999999802</v>
          </cell>
          <cell r="K18"/>
          <cell r="L18" t="str">
            <v>030</v>
          </cell>
          <cell r="M18" t="str">
            <v>030 Texas Division</v>
          </cell>
          <cell r="N18" t="str">
            <v>003</v>
          </cell>
          <cell r="O18">
            <v>-3704.1300000000006</v>
          </cell>
          <cell r="P18">
            <v>13741.580000000005</v>
          </cell>
          <cell r="Q18">
            <v>10037.450000000004</v>
          </cell>
        </row>
        <row r="19">
          <cell r="B19" t="str">
            <v>020 Total</v>
          </cell>
          <cell r="C19"/>
          <cell r="D19"/>
          <cell r="E19">
            <v>-55730.610000000073</v>
          </cell>
          <cell r="F19">
            <v>97703.390000000087</v>
          </cell>
          <cell r="G19">
            <v>41972.780000000013</v>
          </cell>
          <cell r="K19"/>
          <cell r="L19"/>
          <cell r="M19"/>
          <cell r="N19" t="str">
            <v>005</v>
          </cell>
          <cell r="O19">
            <v>-18744.429999999997</v>
          </cell>
          <cell r="P19">
            <v>67626.629999999917</v>
          </cell>
          <cell r="Q19">
            <v>48882.199999999924</v>
          </cell>
        </row>
        <row r="20">
          <cell r="B20" t="str">
            <v>030</v>
          </cell>
          <cell r="C20" t="str">
            <v>AU030AMR</v>
          </cell>
          <cell r="D20" t="str">
            <v>003000</v>
          </cell>
          <cell r="E20">
            <v>-3951.3299999999986</v>
          </cell>
          <cell r="F20">
            <v>5915.2300000000005</v>
          </cell>
          <cell r="G20">
            <v>1963.9000000000019</v>
          </cell>
          <cell r="K20"/>
          <cell r="L20"/>
          <cell r="M20"/>
          <cell r="N20" t="str">
            <v>006</v>
          </cell>
          <cell r="O20">
            <v>-87.99</v>
          </cell>
          <cell r="P20">
            <v>132.79</v>
          </cell>
          <cell r="Q20">
            <v>44.8</v>
          </cell>
        </row>
        <row r="21">
          <cell r="B21"/>
          <cell r="C21" t="str">
            <v>AU030AMR Total</v>
          </cell>
          <cell r="D21"/>
          <cell r="E21">
            <v>-3951.3299999999986</v>
          </cell>
          <cell r="F21">
            <v>5915.2300000000005</v>
          </cell>
          <cell r="G21">
            <v>1963.9000000000019</v>
          </cell>
          <cell r="K21"/>
          <cell r="L21"/>
          <cell r="M21"/>
          <cell r="N21" t="str">
            <v>010</v>
          </cell>
          <cell r="O21">
            <v>0</v>
          </cell>
          <cell r="P21">
            <v>0</v>
          </cell>
          <cell r="Q21">
            <v>0</v>
          </cell>
        </row>
        <row r="22">
          <cell r="B22"/>
          <cell r="C22" t="str">
            <v>AU030AMRRU</v>
          </cell>
          <cell r="D22" t="str">
            <v>013000</v>
          </cell>
          <cell r="E22">
            <v>-4301.4399999999996</v>
          </cell>
          <cell r="F22">
            <v>865.75</v>
          </cell>
          <cell r="G22">
            <v>-3435.6899999999996</v>
          </cell>
          <cell r="K22"/>
          <cell r="L22"/>
          <cell r="M22"/>
          <cell r="N22" t="str">
            <v>013</v>
          </cell>
          <cell r="O22">
            <v>-4130.04</v>
          </cell>
          <cell r="P22">
            <v>14638.769999999993</v>
          </cell>
          <cell r="Q22">
            <v>10508.729999999992</v>
          </cell>
        </row>
        <row r="23">
          <cell r="B23"/>
          <cell r="C23" t="str">
            <v>AU030AMRRU Total</v>
          </cell>
          <cell r="D23"/>
          <cell r="E23">
            <v>-4301.4399999999996</v>
          </cell>
          <cell r="F23">
            <v>865.75</v>
          </cell>
          <cell r="G23">
            <v>-3435.6899999999996</v>
          </cell>
          <cell r="K23"/>
          <cell r="L23"/>
          <cell r="M23"/>
          <cell r="N23" t="str">
            <v>016</v>
          </cell>
          <cell r="O23">
            <v>-2217.9499999999998</v>
          </cell>
          <cell r="P23">
            <v>8795.4700000000084</v>
          </cell>
          <cell r="Q23">
            <v>6577.5200000000086</v>
          </cell>
        </row>
        <row r="24">
          <cell r="B24"/>
          <cell r="C24" t="str">
            <v>AU030DHT</v>
          </cell>
          <cell r="D24" t="str">
            <v>006000</v>
          </cell>
          <cell r="E24">
            <v>-74.969999999999985</v>
          </cell>
          <cell r="F24">
            <v>46.03</v>
          </cell>
          <cell r="G24">
            <v>-28.939999999999984</v>
          </cell>
          <cell r="K24"/>
          <cell r="L24"/>
          <cell r="M24"/>
          <cell r="N24" t="str">
            <v>018</v>
          </cell>
          <cell r="O24">
            <v>0</v>
          </cell>
          <cell r="P24">
            <v>0</v>
          </cell>
          <cell r="Q24">
            <v>0</v>
          </cell>
        </row>
        <row r="25">
          <cell r="B25"/>
          <cell r="C25" t="str">
            <v>AU030DHT Total</v>
          </cell>
          <cell r="D25"/>
          <cell r="E25">
            <v>-74.969999999999985</v>
          </cell>
          <cell r="F25">
            <v>46.03</v>
          </cell>
          <cell r="G25">
            <v>-28.939999999999984</v>
          </cell>
          <cell r="K25"/>
          <cell r="L25"/>
          <cell r="M25"/>
          <cell r="N25" t="str">
            <v>019</v>
          </cell>
          <cell r="O25">
            <v>-6995.5500000000011</v>
          </cell>
          <cell r="P25">
            <v>21224.15</v>
          </cell>
          <cell r="Q25">
            <v>14228.6</v>
          </cell>
        </row>
        <row r="26">
          <cell r="B26"/>
          <cell r="C26" t="str">
            <v>AU030DHTIR</v>
          </cell>
          <cell r="D26" t="str">
            <v>018000</v>
          </cell>
          <cell r="E26">
            <v>7.92</v>
          </cell>
          <cell r="F26">
            <v>0</v>
          </cell>
          <cell r="G26">
            <v>7.92</v>
          </cell>
          <cell r="K26"/>
          <cell r="L26"/>
          <cell r="M26"/>
          <cell r="N26" t="str">
            <v>020</v>
          </cell>
          <cell r="O26">
            <v>-1114.1200000000001</v>
          </cell>
          <cell r="P26">
            <v>3987.5699999999997</v>
          </cell>
          <cell r="Q26">
            <v>2873.45</v>
          </cell>
        </row>
        <row r="27">
          <cell r="B27"/>
          <cell r="C27" t="str">
            <v>AU030DHTIR Total</v>
          </cell>
          <cell r="D27"/>
          <cell r="E27">
            <v>7.92</v>
          </cell>
          <cell r="F27">
            <v>0</v>
          </cell>
          <cell r="G27">
            <v>7.92</v>
          </cell>
          <cell r="K27"/>
          <cell r="L27"/>
          <cell r="M27"/>
          <cell r="N27" t="str">
            <v>021</v>
          </cell>
          <cell r="O27">
            <v>-1872.0499999999995</v>
          </cell>
          <cell r="P27">
            <v>6538.2700000000023</v>
          </cell>
          <cell r="Q27">
            <v>4666.220000000003</v>
          </cell>
        </row>
        <row r="28">
          <cell r="B28"/>
          <cell r="C28" t="str">
            <v>AU030GOF</v>
          </cell>
          <cell r="D28" t="str">
            <v>010000</v>
          </cell>
          <cell r="E28">
            <v>0.01</v>
          </cell>
          <cell r="F28"/>
          <cell r="G28">
            <v>0.01</v>
          </cell>
          <cell r="K28"/>
          <cell r="L28" t="str">
            <v>030 Total</v>
          </cell>
          <cell r="M28"/>
          <cell r="N28"/>
          <cell r="O28">
            <v>-38866.260000000009</v>
          </cell>
          <cell r="P28">
            <v>136685.22999999989</v>
          </cell>
          <cell r="Q28">
            <v>97818.969999999885</v>
          </cell>
        </row>
        <row r="29">
          <cell r="B29"/>
          <cell r="C29" t="str">
            <v>AU030GOF Total</v>
          </cell>
          <cell r="D29"/>
          <cell r="E29">
            <v>0.01</v>
          </cell>
          <cell r="F29"/>
          <cell r="G29">
            <v>0.01</v>
          </cell>
          <cell r="K29"/>
          <cell r="L29" t="str">
            <v>050</v>
          </cell>
          <cell r="M29" t="str">
            <v>050 Mid-States Division</v>
          </cell>
          <cell r="N29" t="str">
            <v>009</v>
          </cell>
          <cell r="O29">
            <v>-221938.31000000017</v>
          </cell>
          <cell r="P29">
            <v>848611.96</v>
          </cell>
          <cell r="Q29">
            <v>626673.64999999979</v>
          </cell>
        </row>
        <row r="30">
          <cell r="B30"/>
          <cell r="C30" t="str">
            <v>AU030LUB</v>
          </cell>
          <cell r="D30" t="str">
            <v>016000</v>
          </cell>
          <cell r="E30">
            <v>-2784.780000000002</v>
          </cell>
          <cell r="F30">
            <v>5225.3599999999988</v>
          </cell>
          <cell r="G30">
            <v>2440.5799999999967</v>
          </cell>
          <cell r="K30"/>
          <cell r="L30"/>
          <cell r="M30"/>
          <cell r="N30" t="str">
            <v>091</v>
          </cell>
          <cell r="O30">
            <v>0</v>
          </cell>
          <cell r="P30">
            <v>0</v>
          </cell>
          <cell r="Q30">
            <v>0</v>
          </cell>
        </row>
        <row r="31">
          <cell r="B31"/>
          <cell r="C31" t="str">
            <v>AU030LUB Total</v>
          </cell>
          <cell r="D31"/>
          <cell r="E31">
            <v>-2784.780000000002</v>
          </cell>
          <cell r="F31">
            <v>5225.3599999999988</v>
          </cell>
          <cell r="G31">
            <v>2440.5799999999967</v>
          </cell>
          <cell r="K31"/>
          <cell r="L31"/>
          <cell r="M31"/>
          <cell r="N31" t="str">
            <v>093</v>
          </cell>
          <cell r="O31">
            <v>-76507.139999999898</v>
          </cell>
          <cell r="P31">
            <v>298190.7100000002</v>
          </cell>
          <cell r="Q31">
            <v>221683.5700000003</v>
          </cell>
        </row>
        <row r="32">
          <cell r="B32"/>
          <cell r="C32" t="str">
            <v>AU030LUBEN</v>
          </cell>
          <cell r="D32" t="str">
            <v>020000</v>
          </cell>
          <cell r="E32">
            <v>-1151.74</v>
          </cell>
          <cell r="F32">
            <v>2127.7800000000002</v>
          </cell>
          <cell r="G32">
            <v>976.04000000000019</v>
          </cell>
          <cell r="K32"/>
          <cell r="L32"/>
          <cell r="M32"/>
          <cell r="N32" t="str">
            <v>095</v>
          </cell>
          <cell r="O32">
            <v>0</v>
          </cell>
          <cell r="P32">
            <v>0</v>
          </cell>
          <cell r="Q32">
            <v>0</v>
          </cell>
        </row>
        <row r="33">
          <cell r="B33"/>
          <cell r="C33" t="str">
            <v>AU030LUBEN Total</v>
          </cell>
          <cell r="D33"/>
          <cell r="E33">
            <v>-1151.74</v>
          </cell>
          <cell r="F33">
            <v>2127.7800000000002</v>
          </cell>
          <cell r="G33">
            <v>976.04000000000019</v>
          </cell>
          <cell r="K33"/>
          <cell r="L33"/>
          <cell r="M33"/>
          <cell r="N33" t="str">
            <v>096</v>
          </cell>
          <cell r="O33">
            <v>0</v>
          </cell>
          <cell r="P33">
            <v>50091.420000000006</v>
          </cell>
          <cell r="Q33">
            <v>50091.420000000006</v>
          </cell>
        </row>
        <row r="34">
          <cell r="B34"/>
          <cell r="C34" t="str">
            <v>AU030TRI</v>
          </cell>
          <cell r="D34" t="str">
            <v>019000</v>
          </cell>
          <cell r="E34">
            <v>-5146.6500000000005</v>
          </cell>
          <cell r="F34">
            <v>14498.869999999999</v>
          </cell>
          <cell r="G34">
            <v>9352.2199999999975</v>
          </cell>
          <cell r="K34"/>
          <cell r="L34" t="str">
            <v>050 Total</v>
          </cell>
          <cell r="M34"/>
          <cell r="N34"/>
          <cell r="O34">
            <v>-298445.45000000007</v>
          </cell>
          <cell r="P34">
            <v>1196894.0900000001</v>
          </cell>
          <cell r="Q34">
            <v>898448.64</v>
          </cell>
        </row>
        <row r="35">
          <cell r="B35"/>
          <cell r="C35" t="str">
            <v>AU030TRI Total</v>
          </cell>
          <cell r="D35"/>
          <cell r="E35">
            <v>-5146.6500000000005</v>
          </cell>
          <cell r="F35">
            <v>14498.869999999999</v>
          </cell>
          <cell r="G35">
            <v>9352.2199999999975</v>
          </cell>
          <cell r="K35"/>
          <cell r="L35" t="str">
            <v>060</v>
          </cell>
          <cell r="M35" t="str">
            <v>060 Colorado-Kansas Division</v>
          </cell>
          <cell r="N35" t="str">
            <v>030</v>
          </cell>
          <cell r="O35">
            <v>0</v>
          </cell>
          <cell r="P35">
            <v>0</v>
          </cell>
          <cell r="Q35">
            <v>0</v>
          </cell>
        </row>
        <row r="36">
          <cell r="B36"/>
          <cell r="C36" t="str">
            <v>AU030WTX</v>
          </cell>
          <cell r="D36" t="str">
            <v>005000</v>
          </cell>
          <cell r="E36">
            <v>-19664.030000000002</v>
          </cell>
          <cell r="F36">
            <v>45051.96</v>
          </cell>
          <cell r="G36">
            <v>25387.929999999997</v>
          </cell>
          <cell r="K36"/>
          <cell r="L36"/>
          <cell r="M36"/>
          <cell r="N36" t="str">
            <v>033</v>
          </cell>
          <cell r="O36">
            <v>-834.1999999999997</v>
          </cell>
          <cell r="P36">
            <v>2865.9300000000007</v>
          </cell>
          <cell r="Q36">
            <v>2031.7300000000009</v>
          </cell>
        </row>
        <row r="37">
          <cell r="B37"/>
          <cell r="C37" t="str">
            <v>AU030WTX Total</v>
          </cell>
          <cell r="D37"/>
          <cell r="E37">
            <v>-19664.030000000002</v>
          </cell>
          <cell r="F37">
            <v>45051.96</v>
          </cell>
          <cell r="G37">
            <v>25387.929999999997</v>
          </cell>
          <cell r="K37"/>
          <cell r="L37"/>
          <cell r="M37"/>
          <cell r="N37" t="str">
            <v>034</v>
          </cell>
          <cell r="O37">
            <v>-280.45999999999998</v>
          </cell>
          <cell r="P37">
            <v>983.90000000000009</v>
          </cell>
          <cell r="Q37">
            <v>703.44</v>
          </cell>
        </row>
        <row r="38">
          <cell r="B38"/>
          <cell r="C38" t="str">
            <v>AU030WTXRU</v>
          </cell>
          <cell r="D38" t="str">
            <v>021000</v>
          </cell>
          <cell r="E38">
            <v>-2722.2400000000002</v>
          </cell>
          <cell r="F38">
            <v>7109.5000000000018</v>
          </cell>
          <cell r="G38">
            <v>4387.260000000002</v>
          </cell>
          <cell r="K38"/>
          <cell r="L38"/>
          <cell r="M38"/>
          <cell r="N38" t="str">
            <v>035</v>
          </cell>
          <cell r="O38">
            <v>-308.39999999999998</v>
          </cell>
          <cell r="P38">
            <v>1082.08</v>
          </cell>
          <cell r="Q38">
            <v>773.68</v>
          </cell>
        </row>
        <row r="39">
          <cell r="B39"/>
          <cell r="C39" t="str">
            <v>AU030WTXRU Total</v>
          </cell>
          <cell r="D39"/>
          <cell r="E39">
            <v>-2722.2400000000002</v>
          </cell>
          <cell r="F39">
            <v>7109.5000000000018</v>
          </cell>
          <cell r="G39">
            <v>4387.260000000002</v>
          </cell>
          <cell r="K39"/>
          <cell r="L39"/>
          <cell r="M39"/>
          <cell r="N39" t="str">
            <v>036</v>
          </cell>
          <cell r="O39">
            <v>-2244.0899999999997</v>
          </cell>
          <cell r="P39">
            <v>8193.9800000000014</v>
          </cell>
          <cell r="Q39">
            <v>5949.8900000000012</v>
          </cell>
        </row>
        <row r="40">
          <cell r="B40" t="str">
            <v>030 Total</v>
          </cell>
          <cell r="C40"/>
          <cell r="D40"/>
          <cell r="E40">
            <v>-39789.25</v>
          </cell>
          <cell r="F40">
            <v>80840.479999999996</v>
          </cell>
          <cell r="G40">
            <v>41051.229999999996</v>
          </cell>
          <cell r="K40"/>
          <cell r="L40"/>
          <cell r="M40"/>
          <cell r="N40" t="str">
            <v>081</v>
          </cell>
          <cell r="O40">
            <v>-13515.490000000002</v>
          </cell>
          <cell r="P40">
            <v>50610.530000000021</v>
          </cell>
          <cell r="Q40">
            <v>37095.040000000023</v>
          </cell>
        </row>
        <row r="41">
          <cell r="B41" t="str">
            <v>050</v>
          </cell>
          <cell r="C41" t="str">
            <v>AU050TN</v>
          </cell>
          <cell r="D41" t="str">
            <v>093000</v>
          </cell>
          <cell r="E41">
            <v>-78777.640000000058</v>
          </cell>
          <cell r="F41">
            <v>270859.74000000005</v>
          </cell>
          <cell r="G41">
            <v>192082.09999999998</v>
          </cell>
          <cell r="K41"/>
          <cell r="L41" t="str">
            <v>060 Total</v>
          </cell>
          <cell r="M41"/>
          <cell r="N41"/>
          <cell r="O41">
            <v>-17182.64</v>
          </cell>
          <cell r="P41">
            <v>63736.420000000027</v>
          </cell>
          <cell r="Q41">
            <v>46553.780000000028</v>
          </cell>
        </row>
        <row r="42">
          <cell r="B42"/>
          <cell r="C42" t="str">
            <v>AU050TN Total</v>
          </cell>
          <cell r="D42"/>
          <cell r="E42">
            <v>-78777.640000000058</v>
          </cell>
          <cell r="F42">
            <v>270859.74000000005</v>
          </cell>
          <cell r="G42">
            <v>192082.09999999998</v>
          </cell>
          <cell r="K42"/>
          <cell r="L42" t="str">
            <v>070</v>
          </cell>
          <cell r="M42" t="str">
            <v>070 Mississippi</v>
          </cell>
          <cell r="N42" t="str">
            <v>170</v>
          </cell>
          <cell r="O42">
            <v>-55214.639999999941</v>
          </cell>
          <cell r="P42">
            <v>213470.39000000019</v>
          </cell>
          <cell r="Q42">
            <v>158255.75000000023</v>
          </cell>
        </row>
        <row r="43">
          <cell r="B43"/>
          <cell r="C43" t="str">
            <v>AU050VA</v>
          </cell>
          <cell r="D43" t="str">
            <v>096000</v>
          </cell>
          <cell r="E43"/>
          <cell r="F43">
            <v>28254.120000000003</v>
          </cell>
          <cell r="G43">
            <v>28254.120000000003</v>
          </cell>
          <cell r="K43"/>
          <cell r="L43"/>
          <cell r="M43"/>
          <cell r="N43" t="str">
            <v>171</v>
          </cell>
          <cell r="O43">
            <v>-3835.4400000000014</v>
          </cell>
          <cell r="P43">
            <v>16688.069999999996</v>
          </cell>
          <cell r="Q43">
            <v>12852.629999999994</v>
          </cell>
        </row>
        <row r="44">
          <cell r="B44"/>
          <cell r="C44" t="str">
            <v>AU050VA Total</v>
          </cell>
          <cell r="D44"/>
          <cell r="E44"/>
          <cell r="F44">
            <v>28254.120000000003</v>
          </cell>
          <cell r="G44">
            <v>28254.120000000003</v>
          </cell>
          <cell r="K44"/>
          <cell r="L44" t="str">
            <v>070 Total</v>
          </cell>
          <cell r="M44"/>
          <cell r="N44"/>
          <cell r="O44">
            <v>-59050.079999999944</v>
          </cell>
          <cell r="P44">
            <v>230158.4600000002</v>
          </cell>
          <cell r="Q44">
            <v>171108.38000000024</v>
          </cell>
        </row>
        <row r="45">
          <cell r="B45"/>
          <cell r="C45" t="str">
            <v>AU050WKG</v>
          </cell>
          <cell r="D45" t="str">
            <v>009000</v>
          </cell>
          <cell r="E45">
            <v>-195815.77000000019</v>
          </cell>
          <cell r="F45">
            <v>374239.61999999982</v>
          </cell>
          <cell r="G45">
            <v>178423.84999999963</v>
          </cell>
          <cell r="K45"/>
          <cell r="L45" t="str">
            <v>080</v>
          </cell>
          <cell r="M45" t="str">
            <v>080 Mid - Tex Division</v>
          </cell>
          <cell r="N45" t="str">
            <v>190</v>
          </cell>
          <cell r="O45">
            <v>-369256.38000000239</v>
          </cell>
          <cell r="P45">
            <v>1364368.0500000305</v>
          </cell>
          <cell r="Q45">
            <v>995111.6700000281</v>
          </cell>
        </row>
        <row r="46">
          <cell r="B46"/>
          <cell r="C46" t="str">
            <v>AU050WKG Total</v>
          </cell>
          <cell r="D46"/>
          <cell r="E46">
            <v>-195815.77000000019</v>
          </cell>
          <cell r="F46">
            <v>374239.61999999982</v>
          </cell>
          <cell r="G46">
            <v>178423.84999999963</v>
          </cell>
          <cell r="K46"/>
          <cell r="L46" t="str">
            <v>080 Total</v>
          </cell>
          <cell r="M46"/>
          <cell r="N46"/>
          <cell r="O46">
            <v>-369256.38000000239</v>
          </cell>
          <cell r="P46">
            <v>1364368.0500000305</v>
          </cell>
          <cell r="Q46">
            <v>995111.6700000281</v>
          </cell>
        </row>
        <row r="47">
          <cell r="B47" t="str">
            <v>050 Total</v>
          </cell>
          <cell r="C47"/>
          <cell r="D47"/>
          <cell r="E47">
            <v>-274593.41000000027</v>
          </cell>
          <cell r="F47">
            <v>673353.47999999986</v>
          </cell>
          <cell r="G47">
            <v>398760.0699999996</v>
          </cell>
          <cell r="K47"/>
          <cell r="L47" t="str">
            <v>180</v>
          </cell>
          <cell r="M47" t="str">
            <v>180 Atmos Pipeline - Texas</v>
          </cell>
          <cell r="N47" t="str">
            <v>700</v>
          </cell>
          <cell r="O47">
            <v>-2767610.4500000039</v>
          </cell>
          <cell r="P47">
            <v>11061824.239999976</v>
          </cell>
          <cell r="Q47">
            <v>8294213.7899999721</v>
          </cell>
        </row>
        <row r="48">
          <cell r="B48" t="str">
            <v>060</v>
          </cell>
          <cell r="C48" t="str">
            <v>AU060CO</v>
          </cell>
          <cell r="D48" t="str">
            <v>033000</v>
          </cell>
          <cell r="E48">
            <v>-8776.57</v>
          </cell>
          <cell r="F48">
            <v>32147.550000000007</v>
          </cell>
          <cell r="G48">
            <v>23370.980000000007</v>
          </cell>
          <cell r="K48"/>
          <cell r="L48" t="str">
            <v>180 Total</v>
          </cell>
          <cell r="M48"/>
          <cell r="N48"/>
          <cell r="O48">
            <v>-2767610.4500000039</v>
          </cell>
          <cell r="P48">
            <v>11061824.239999976</v>
          </cell>
          <cell r="Q48">
            <v>8294213.7899999721</v>
          </cell>
        </row>
        <row r="49">
          <cell r="B49"/>
          <cell r="C49"/>
          <cell r="D49" t="str">
            <v>034000</v>
          </cell>
          <cell r="E49">
            <v>-392.12000000000006</v>
          </cell>
          <cell r="F49">
            <v>879.32</v>
          </cell>
          <cell r="G49">
            <v>487.2</v>
          </cell>
          <cell r="K49" t="str">
            <v>AUT Total</v>
          </cell>
          <cell r="L49"/>
          <cell r="M49"/>
          <cell r="N49"/>
          <cell r="O49">
            <v>-3766189.2200000063</v>
          </cell>
          <cell r="P49">
            <v>14863855.530000007</v>
          </cell>
          <cell r="Q49">
            <v>11097666.310000001</v>
          </cell>
        </row>
        <row r="50">
          <cell r="B50"/>
          <cell r="C50"/>
          <cell r="D50" t="str">
            <v>035000</v>
          </cell>
          <cell r="E50">
            <v>-200.85999999999999</v>
          </cell>
          <cell r="F50">
            <v>803.76</v>
          </cell>
          <cell r="G50">
            <v>602.9</v>
          </cell>
          <cell r="K50" t="str">
            <v>303</v>
          </cell>
          <cell r="L50" t="str">
            <v>303</v>
          </cell>
          <cell r="M50" t="str">
            <v>303 Trans Louisiana Gas Pipeline</v>
          </cell>
          <cell r="N50" t="str">
            <v>057</v>
          </cell>
          <cell r="O50">
            <v>0</v>
          </cell>
          <cell r="P50">
            <v>32951</v>
          </cell>
          <cell r="Q50">
            <v>32951</v>
          </cell>
        </row>
        <row r="51">
          <cell r="B51"/>
          <cell r="C51"/>
          <cell r="D51" t="str">
            <v>036000</v>
          </cell>
          <cell r="E51">
            <v>-11996.3</v>
          </cell>
          <cell r="F51">
            <v>44227.770000000004</v>
          </cell>
          <cell r="G51">
            <v>32231.470000000005</v>
          </cell>
          <cell r="K51"/>
          <cell r="L51" t="str">
            <v>303 Total</v>
          </cell>
          <cell r="M51"/>
          <cell r="N51"/>
          <cell r="O51">
            <v>0</v>
          </cell>
          <cell r="P51">
            <v>32951</v>
          </cell>
          <cell r="Q51">
            <v>32951</v>
          </cell>
        </row>
        <row r="52">
          <cell r="B52"/>
          <cell r="C52" t="str">
            <v>AU060CO Total</v>
          </cell>
          <cell r="D52"/>
          <cell r="E52">
            <v>-21365.85</v>
          </cell>
          <cell r="F52">
            <v>78058.400000000023</v>
          </cell>
          <cell r="G52">
            <v>56692.550000000025</v>
          </cell>
          <cell r="K52" t="str">
            <v>303 Total</v>
          </cell>
          <cell r="L52"/>
          <cell r="M52"/>
          <cell r="N52"/>
          <cell r="O52">
            <v>0</v>
          </cell>
          <cell r="P52">
            <v>32951</v>
          </cell>
          <cell r="Q52">
            <v>32951</v>
          </cell>
        </row>
        <row r="53">
          <cell r="B53"/>
          <cell r="C53" t="str">
            <v>AU060GOF</v>
          </cell>
          <cell r="D53" t="str">
            <v>030000</v>
          </cell>
          <cell r="E53">
            <v>-13.71</v>
          </cell>
          <cell r="F53">
            <v>81.360000000000014</v>
          </cell>
          <cell r="G53">
            <v>67.650000000000006</v>
          </cell>
          <cell r="K53"/>
          <cell r="L53" t="str">
            <v>234</v>
          </cell>
          <cell r="M53" t="str">
            <v>234 Trans LA Gas Storage</v>
          </cell>
          <cell r="N53" t="str">
            <v>822</v>
          </cell>
          <cell r="O53">
            <v>0</v>
          </cell>
          <cell r="P53">
            <v>0</v>
          </cell>
          <cell r="Q53">
            <v>0</v>
          </cell>
        </row>
        <row r="54">
          <cell r="B54"/>
          <cell r="C54" t="str">
            <v>AU060GOF Total</v>
          </cell>
          <cell r="D54"/>
          <cell r="E54">
            <v>-13.71</v>
          </cell>
          <cell r="F54">
            <v>81.360000000000014</v>
          </cell>
          <cell r="G54">
            <v>67.650000000000006</v>
          </cell>
          <cell r="K54" t="str">
            <v>234</v>
          </cell>
          <cell r="L54"/>
          <cell r="M54"/>
          <cell r="N54" t="str">
            <v>819</v>
          </cell>
          <cell r="O54">
            <v>0</v>
          </cell>
          <cell r="P54">
            <v>54478</v>
          </cell>
          <cell r="Q54">
            <v>54478</v>
          </cell>
        </row>
        <row r="55">
          <cell r="B55"/>
          <cell r="C55" t="str">
            <v>AU060KS</v>
          </cell>
          <cell r="D55" t="str">
            <v>081000</v>
          </cell>
          <cell r="E55">
            <v>-19959.729999999992</v>
          </cell>
          <cell r="F55">
            <v>53356.58</v>
          </cell>
          <cell r="G55">
            <v>33396.850000000006</v>
          </cell>
          <cell r="K55"/>
          <cell r="L55" t="str">
            <v>234 Total</v>
          </cell>
          <cell r="M55"/>
          <cell r="N55"/>
          <cell r="O55">
            <v>0</v>
          </cell>
          <cell r="P55">
            <v>54478</v>
          </cell>
          <cell r="Q55">
            <v>54478</v>
          </cell>
        </row>
        <row r="56">
          <cell r="B56"/>
          <cell r="C56" t="str">
            <v>AU060KS Total</v>
          </cell>
          <cell r="D56"/>
          <cell r="E56">
            <v>-19959.729999999992</v>
          </cell>
          <cell r="F56">
            <v>53356.58</v>
          </cell>
          <cell r="G56">
            <v>33396.850000000006</v>
          </cell>
          <cell r="K56" t="str">
            <v>234 Total</v>
          </cell>
          <cell r="L56"/>
          <cell r="M56"/>
          <cell r="N56"/>
          <cell r="O56">
            <v>0</v>
          </cell>
          <cell r="P56">
            <v>54478</v>
          </cell>
          <cell r="Q56">
            <v>54478</v>
          </cell>
        </row>
        <row r="57">
          <cell r="B57" t="str">
            <v>060 Total</v>
          </cell>
          <cell r="C57"/>
          <cell r="D57"/>
          <cell r="E57">
            <v>-41339.289999999994</v>
          </cell>
          <cell r="F57">
            <v>131496.34000000003</v>
          </cell>
          <cell r="G57">
            <v>90157.050000000032</v>
          </cell>
          <cell r="K57" t="str">
            <v>233</v>
          </cell>
          <cell r="L57" t="str">
            <v>233</v>
          </cell>
          <cell r="M57" t="str">
            <v>233 WKG Storage, Inc</v>
          </cell>
          <cell r="N57" t="str">
            <v>817</v>
          </cell>
          <cell r="O57">
            <v>0</v>
          </cell>
          <cell r="P57">
            <v>76074</v>
          </cell>
          <cell r="Q57">
            <v>76074</v>
          </cell>
        </row>
        <row r="58">
          <cell r="B58" t="str">
            <v>070</v>
          </cell>
          <cell r="C58" t="str">
            <v>AU070MVG</v>
          </cell>
          <cell r="D58" t="str">
            <v>170000</v>
          </cell>
          <cell r="E58">
            <v>-56468.030000000013</v>
          </cell>
          <cell r="F58">
            <v>119820.84000000004</v>
          </cell>
          <cell r="G58">
            <v>63352.810000000027</v>
          </cell>
          <cell r="K58"/>
          <cell r="L58" t="str">
            <v>233 Total</v>
          </cell>
          <cell r="M58"/>
          <cell r="N58"/>
          <cell r="O58">
            <v>0</v>
          </cell>
          <cell r="P58">
            <v>76074</v>
          </cell>
          <cell r="Q58">
            <v>76074</v>
          </cell>
        </row>
        <row r="59">
          <cell r="B59"/>
          <cell r="C59" t="str">
            <v>AU070MVG Total</v>
          </cell>
          <cell r="D59"/>
          <cell r="E59">
            <v>-56468.030000000013</v>
          </cell>
          <cell r="F59">
            <v>119820.84000000004</v>
          </cell>
          <cell r="G59">
            <v>63352.810000000027</v>
          </cell>
          <cell r="K59" t="str">
            <v>233 Total</v>
          </cell>
          <cell r="L59"/>
          <cell r="M59"/>
          <cell r="N59"/>
          <cell r="O59">
            <v>0</v>
          </cell>
          <cell r="P59">
            <v>76074</v>
          </cell>
          <cell r="Q59">
            <v>76074</v>
          </cell>
        </row>
        <row r="60">
          <cell r="B60"/>
          <cell r="C60" t="str">
            <v>AU070PBR</v>
          </cell>
          <cell r="D60" t="str">
            <v>171000</v>
          </cell>
          <cell r="E60">
            <v>-1072.6300000000001</v>
          </cell>
          <cell r="F60"/>
          <cell r="G60">
            <v>-1072.6300000000001</v>
          </cell>
          <cell r="K60" t="str">
            <v>232</v>
          </cell>
          <cell r="L60" t="str">
            <v>232</v>
          </cell>
          <cell r="M60" t="str">
            <v>232 UCG Storage</v>
          </cell>
          <cell r="N60" t="str">
            <v>800</v>
          </cell>
          <cell r="O60">
            <v>0</v>
          </cell>
          <cell r="P60">
            <v>36368</v>
          </cell>
          <cell r="Q60">
            <v>36368</v>
          </cell>
        </row>
        <row r="61">
          <cell r="B61"/>
          <cell r="C61" t="str">
            <v>AU070PBR Total</v>
          </cell>
          <cell r="D61"/>
          <cell r="E61">
            <v>-1072.6300000000001</v>
          </cell>
          <cell r="F61"/>
          <cell r="G61">
            <v>-1072.6300000000001</v>
          </cell>
          <cell r="K61"/>
          <cell r="L61" t="str">
            <v>232 Total</v>
          </cell>
          <cell r="M61"/>
          <cell r="N61"/>
          <cell r="O61">
            <v>0</v>
          </cell>
          <cell r="P61">
            <v>36368</v>
          </cell>
          <cell r="Q61">
            <v>36368</v>
          </cell>
        </row>
        <row r="62">
          <cell r="B62" t="str">
            <v>070 Total</v>
          </cell>
          <cell r="C62"/>
          <cell r="D62"/>
          <cell r="E62">
            <v>-57540.660000000011</v>
          </cell>
          <cell r="F62">
            <v>119820.84000000004</v>
          </cell>
          <cell r="G62">
            <v>62280.180000000029</v>
          </cell>
          <cell r="K62" t="str">
            <v>232 Total</v>
          </cell>
          <cell r="L62"/>
          <cell r="M62"/>
          <cell r="N62"/>
          <cell r="O62">
            <v>0</v>
          </cell>
          <cell r="P62">
            <v>36368</v>
          </cell>
          <cell r="Q62">
            <v>36368</v>
          </cell>
        </row>
        <row r="63">
          <cell r="B63" t="str">
            <v>080</v>
          </cell>
          <cell r="C63" t="str">
            <v>AU080GOF</v>
          </cell>
          <cell r="D63" t="str">
            <v>190000</v>
          </cell>
          <cell r="E63">
            <v>-360791.81999999989</v>
          </cell>
          <cell r="F63">
            <v>897808.79000000132</v>
          </cell>
          <cell r="G63">
            <v>537016.97000000137</v>
          </cell>
          <cell r="K63"/>
          <cell r="L63" t="str">
            <v>212</v>
          </cell>
          <cell r="M63" t="str">
            <v>212 Woodward Marketing, LLC</v>
          </cell>
          <cell r="N63" t="str">
            <v>056</v>
          </cell>
          <cell r="O63">
            <v>0</v>
          </cell>
          <cell r="P63">
            <v>0</v>
          </cell>
          <cell r="Q63">
            <v>0</v>
          </cell>
        </row>
        <row r="64">
          <cell r="B64"/>
          <cell r="C64" t="str">
            <v>AU080GOF Total</v>
          </cell>
          <cell r="D64"/>
          <cell r="E64">
            <v>-360791.81999999989</v>
          </cell>
          <cell r="F64">
            <v>897808.79000000132</v>
          </cell>
          <cell r="G64">
            <v>537016.97000000137</v>
          </cell>
          <cell r="K64"/>
          <cell r="L64"/>
          <cell r="M64"/>
          <cell r="N64" t="str">
            <v>059</v>
          </cell>
          <cell r="O64">
            <v>0</v>
          </cell>
          <cell r="P64">
            <v>0</v>
          </cell>
          <cell r="Q64">
            <v>0</v>
          </cell>
        </row>
        <row r="65">
          <cell r="B65" t="str">
            <v>080 Total</v>
          </cell>
          <cell r="C65"/>
          <cell r="D65"/>
          <cell r="E65">
            <v>-360791.81999999989</v>
          </cell>
          <cell r="F65">
            <v>897808.79000000132</v>
          </cell>
          <cell r="G65">
            <v>537016.97000000137</v>
          </cell>
          <cell r="K65" t="str">
            <v>212</v>
          </cell>
          <cell r="L65"/>
          <cell r="M65"/>
          <cell r="N65" t="str">
            <v>821</v>
          </cell>
          <cell r="O65">
            <v>0</v>
          </cell>
          <cell r="P65">
            <v>9670</v>
          </cell>
          <cell r="Q65">
            <v>9670</v>
          </cell>
        </row>
        <row r="66">
          <cell r="B66" t="str">
            <v>180</v>
          </cell>
          <cell r="C66" t="str">
            <v>AU180APT</v>
          </cell>
          <cell r="D66" t="str">
            <v>700000</v>
          </cell>
          <cell r="E66">
            <v>-1835072.32</v>
          </cell>
          <cell r="F66">
            <v>5203636.6599999992</v>
          </cell>
          <cell r="G66">
            <v>3368564.3399999989</v>
          </cell>
          <cell r="K66"/>
          <cell r="L66" t="str">
            <v>212 Total</v>
          </cell>
          <cell r="M66"/>
          <cell r="N66"/>
          <cell r="O66">
            <v>0</v>
          </cell>
          <cell r="P66">
            <v>9670</v>
          </cell>
          <cell r="Q66">
            <v>9670</v>
          </cell>
        </row>
        <row r="67">
          <cell r="B67"/>
          <cell r="C67" t="str">
            <v>AU180APT Total</v>
          </cell>
          <cell r="D67"/>
          <cell r="E67">
            <v>-1835072.32</v>
          </cell>
          <cell r="F67">
            <v>5203636.6599999992</v>
          </cell>
          <cell r="G67">
            <v>3368564.3399999989</v>
          </cell>
          <cell r="K67" t="str">
            <v>212 Total</v>
          </cell>
          <cell r="L67"/>
          <cell r="M67"/>
          <cell r="N67"/>
          <cell r="O67">
            <v>0</v>
          </cell>
          <cell r="P67">
            <v>9670</v>
          </cell>
          <cell r="Q67">
            <v>9670</v>
          </cell>
        </row>
        <row r="68">
          <cell r="B68" t="str">
            <v>180 Total</v>
          </cell>
          <cell r="C68"/>
          <cell r="D68"/>
          <cell r="E68">
            <v>-1835072.32</v>
          </cell>
          <cell r="F68">
            <v>5203636.6599999992</v>
          </cell>
          <cell r="G68">
            <v>3368564.3399999989</v>
          </cell>
          <cell r="K68" t="str">
            <v>Grand Total</v>
          </cell>
          <cell r="L68"/>
          <cell r="M68"/>
          <cell r="N68"/>
          <cell r="O68">
            <v>-3766189.2200000063</v>
          </cell>
          <cell r="P68">
            <v>15073396.530000007</v>
          </cell>
          <cell r="Q68">
            <v>11307207.310000001</v>
          </cell>
        </row>
        <row r="69">
          <cell r="B69"/>
          <cell r="C69"/>
          <cell r="D69"/>
          <cell r="E69">
            <v>-2789817.12</v>
          </cell>
          <cell r="F69">
            <v>7644389.3000000007</v>
          </cell>
          <cell r="G69">
            <v>4854572.1800000006</v>
          </cell>
          <cell r="K69"/>
          <cell r="L69"/>
          <cell r="M69"/>
          <cell r="N69"/>
          <cell r="O69"/>
          <cell r="P69"/>
          <cell r="Q69"/>
        </row>
        <row r="70">
          <cell r="B70"/>
          <cell r="C70"/>
          <cell r="D70"/>
          <cell r="E70"/>
          <cell r="F70"/>
          <cell r="G70"/>
          <cell r="K70"/>
          <cell r="L70"/>
          <cell r="M70"/>
          <cell r="N70" t="str">
            <v>FY15 Tax Return</v>
          </cell>
          <cell r="O70">
            <v>-1655676</v>
          </cell>
          <cell r="P70">
            <v>5926154</v>
          </cell>
          <cell r="Q70">
            <v>4270478</v>
          </cell>
        </row>
        <row r="71">
          <cell r="B71"/>
          <cell r="C71"/>
          <cell r="D71" t="str">
            <v>PY Sch M</v>
          </cell>
          <cell r="E71">
            <v>-2260270</v>
          </cell>
          <cell r="F71">
            <v>6852441</v>
          </cell>
          <cell r="G71">
            <v>4592171</v>
          </cell>
          <cell r="K71"/>
          <cell r="L71"/>
          <cell r="M71"/>
          <cell r="N71" t="str">
            <v>Difference</v>
          </cell>
          <cell r="O71">
            <v>-2110513.2200000063</v>
          </cell>
          <cell r="P71">
            <v>9147242.5300000068</v>
          </cell>
          <cell r="Q71">
            <v>7036729.3100000005</v>
          </cell>
        </row>
        <row r="72">
          <cell r="B72"/>
          <cell r="C72"/>
          <cell r="D72" t="str">
            <v>Diff (CY - PY)</v>
          </cell>
          <cell r="E72">
            <v>-529547.12000000011</v>
          </cell>
          <cell r="F72">
            <v>791948.30000000075</v>
          </cell>
          <cell r="G72">
            <v>262401.18000000063</v>
          </cell>
        </row>
        <row r="73">
          <cell r="B73"/>
          <cell r="C73"/>
          <cell r="D73"/>
          <cell r="E73"/>
          <cell r="F73"/>
          <cell r="G73" t="str">
            <v>immaterial</v>
          </cell>
        </row>
        <row r="74">
          <cell r="B74"/>
          <cell r="C74"/>
          <cell r="D74"/>
          <cell r="E74"/>
          <cell r="F74"/>
          <cell r="G74"/>
        </row>
        <row r="75">
          <cell r="B75"/>
          <cell r="C75"/>
          <cell r="D75" t="str">
            <v>FY16 Provision</v>
          </cell>
          <cell r="E75">
            <v>-2851674</v>
          </cell>
          <cell r="F75">
            <v>7610150</v>
          </cell>
          <cell r="G75">
            <v>4758476</v>
          </cell>
        </row>
        <row r="76">
          <cell r="B76"/>
          <cell r="C76"/>
          <cell r="D76" t="str">
            <v>Diff (TR - Prov)</v>
          </cell>
          <cell r="E76">
            <v>61856.879999999888</v>
          </cell>
          <cell r="F76">
            <v>34239.300000000745</v>
          </cell>
          <cell r="G76">
            <v>96096.180000000633</v>
          </cell>
        </row>
        <row r="77">
          <cell r="B77"/>
          <cell r="C77"/>
          <cell r="D77"/>
          <cell r="E77"/>
          <cell r="F77"/>
          <cell r="G77"/>
        </row>
        <row r="78">
          <cell r="B78"/>
          <cell r="C78"/>
          <cell r="D78"/>
          <cell r="E78"/>
          <cell r="F78"/>
          <cell r="G78"/>
        </row>
      </sheetData>
      <sheetData sheetId="47">
        <row r="12">
          <cell r="A12"/>
          <cell r="B12" t="str">
            <v>AUT</v>
          </cell>
          <cell r="C12" t="str">
            <v>010</v>
          </cell>
          <cell r="D12" t="str">
            <v>002</v>
          </cell>
          <cell r="E12" t="str">
            <v>AU010SSU</v>
          </cell>
          <cell r="F12">
            <v>6573810.5099999998</v>
          </cell>
          <cell r="G12">
            <v>1871932.1899999995</v>
          </cell>
          <cell r="H12">
            <v>794476.49000000046</v>
          </cell>
          <cell r="I12">
            <v>1808102</v>
          </cell>
          <cell r="J12">
            <v>11048321.189999999</v>
          </cell>
          <cell r="K12">
            <v>-11048321.189999999</v>
          </cell>
        </row>
        <row r="13">
          <cell r="B13"/>
          <cell r="C13"/>
          <cell r="D13" t="str">
            <v>012</v>
          </cell>
          <cell r="E13" t="str">
            <v>AU010CAL</v>
          </cell>
          <cell r="F13">
            <v>1149599.3999999997</v>
          </cell>
          <cell r="G13">
            <v>503291.10999999981</v>
          </cell>
          <cell r="H13">
            <v>328977.94999999955</v>
          </cell>
          <cell r="I13">
            <v>762244.65000000037</v>
          </cell>
          <cell r="J13">
            <v>2744113.1099999994</v>
          </cell>
          <cell r="K13">
            <v>-2744113.1099999994</v>
          </cell>
          <cell r="M13" t="str">
            <v>212</v>
          </cell>
          <cell r="N13"/>
          <cell r="O13" t="str">
            <v>212 Total</v>
          </cell>
          <cell r="P13"/>
          <cell r="Q13"/>
          <cell r="R13">
            <v>-50599</v>
          </cell>
          <cell r="S13"/>
          <cell r="T13"/>
          <cell r="U13">
            <v>50599</v>
          </cell>
        </row>
        <row r="14">
          <cell r="A14" t="str">
            <v>010</v>
          </cell>
          <cell r="B14"/>
          <cell r="C14" t="str">
            <v>010 Total</v>
          </cell>
          <cell r="D14"/>
          <cell r="E14"/>
          <cell r="F14">
            <v>7723409.9099999992</v>
          </cell>
          <cell r="G14">
            <v>2375223.2999999993</v>
          </cell>
          <cell r="H14">
            <v>1123454.44</v>
          </cell>
          <cell r="I14">
            <v>2570346.6500000004</v>
          </cell>
          <cell r="J14">
            <v>13792434.299999999</v>
          </cell>
          <cell r="K14">
            <v>-13792434.299999999</v>
          </cell>
          <cell r="N14" t="str">
            <v>212 Total</v>
          </cell>
          <cell r="O14"/>
          <cell r="P14"/>
          <cell r="Q14"/>
          <cell r="R14">
            <v>-50599</v>
          </cell>
          <cell r="S14"/>
          <cell r="T14"/>
          <cell r="U14">
            <v>50599</v>
          </cell>
        </row>
        <row r="15">
          <cell r="A15"/>
          <cell r="B15"/>
          <cell r="C15" t="str">
            <v>030</v>
          </cell>
          <cell r="D15" t="str">
            <v>010</v>
          </cell>
          <cell r="E15" t="str">
            <v>AU030GOF</v>
          </cell>
          <cell r="F15"/>
          <cell r="G15"/>
          <cell r="H15">
            <v>465.5</v>
          </cell>
          <cell r="I15">
            <v>1260.51</v>
          </cell>
          <cell r="J15">
            <v>1726.01</v>
          </cell>
          <cell r="K15">
            <v>-1726.01</v>
          </cell>
          <cell r="N15" t="str">
            <v>AUT</v>
          </cell>
          <cell r="O15" t="str">
            <v>010</v>
          </cell>
          <cell r="P15" t="str">
            <v>002</v>
          </cell>
          <cell r="Q15" t="str">
            <v>AU010SSU</v>
          </cell>
          <cell r="R15">
            <v>2036953.63</v>
          </cell>
          <cell r="S15">
            <v>12312235.68</v>
          </cell>
          <cell r="T15">
            <v>1903017.25</v>
          </cell>
          <cell r="U15">
            <v>-16252206.559999999</v>
          </cell>
        </row>
        <row r="16">
          <cell r="A16" t="str">
            <v>030</v>
          </cell>
          <cell r="B16"/>
          <cell r="C16" t="str">
            <v>030 Total</v>
          </cell>
          <cell r="D16"/>
          <cell r="E16"/>
          <cell r="F16"/>
          <cell r="G16"/>
          <cell r="H16">
            <v>465.5</v>
          </cell>
          <cell r="I16">
            <v>1260.51</v>
          </cell>
          <cell r="J16">
            <v>1726.01</v>
          </cell>
          <cell r="K16">
            <v>-1726.01</v>
          </cell>
          <cell r="N16"/>
          <cell r="O16"/>
          <cell r="P16" t="str">
            <v>012</v>
          </cell>
          <cell r="Q16" t="str">
            <v>AU010CAL</v>
          </cell>
          <cell r="R16">
            <v>1252732.81</v>
          </cell>
          <cell r="S16">
            <v>1548560.9999999998</v>
          </cell>
          <cell r="T16">
            <v>831123.51000000013</v>
          </cell>
          <cell r="U16">
            <v>-3632417.32</v>
          </cell>
        </row>
        <row r="17">
          <cell r="A17"/>
          <cell r="B17"/>
          <cell r="C17" t="str">
            <v>080</v>
          </cell>
          <cell r="D17" t="str">
            <v>190</v>
          </cell>
          <cell r="E17" t="str">
            <v>AU080GOF</v>
          </cell>
          <cell r="F17">
            <v>59840</v>
          </cell>
          <cell r="G17">
            <v>2729.35</v>
          </cell>
          <cell r="H17">
            <v>-475.70999999999884</v>
          </cell>
          <cell r="I17">
            <v>750.47</v>
          </cell>
          <cell r="J17">
            <v>62844.11</v>
          </cell>
          <cell r="K17">
            <v>-62844.11</v>
          </cell>
          <cell r="N17"/>
          <cell r="O17" t="str">
            <v>010 Total</v>
          </cell>
          <cell r="P17"/>
          <cell r="Q17"/>
          <cell r="R17">
            <v>3289686.44</v>
          </cell>
          <cell r="S17">
            <v>13860796.68</v>
          </cell>
          <cell r="T17">
            <v>2734140.7600000002</v>
          </cell>
          <cell r="U17">
            <v>-19884623.880000003</v>
          </cell>
        </row>
        <row r="18">
          <cell r="A18" t="str">
            <v>080</v>
          </cell>
          <cell r="B18"/>
          <cell r="C18" t="str">
            <v>080 Total</v>
          </cell>
          <cell r="D18"/>
          <cell r="E18"/>
          <cell r="F18">
            <v>59840</v>
          </cell>
          <cell r="G18">
            <v>2729.35</v>
          </cell>
          <cell r="H18">
            <v>-475.70999999999884</v>
          </cell>
          <cell r="I18">
            <v>750.47</v>
          </cell>
          <cell r="J18">
            <v>62844.11</v>
          </cell>
          <cell r="K18">
            <v>-62844.11</v>
          </cell>
          <cell r="N18"/>
          <cell r="O18" t="str">
            <v>020</v>
          </cell>
          <cell r="P18" t="str">
            <v>007</v>
          </cell>
          <cell r="Q18"/>
          <cell r="R18">
            <v>0</v>
          </cell>
          <cell r="S18">
            <v>0</v>
          </cell>
          <cell r="T18">
            <v>0</v>
          </cell>
          <cell r="U18">
            <v>0</v>
          </cell>
        </row>
        <row r="19">
          <cell r="A19"/>
          <cell r="B19"/>
          <cell r="C19" t="str">
            <v>180</v>
          </cell>
          <cell r="D19" t="str">
            <v>700</v>
          </cell>
          <cell r="E19" t="str">
            <v>AU180APT</v>
          </cell>
          <cell r="F19">
            <v>57557.8</v>
          </cell>
          <cell r="G19"/>
          <cell r="H19">
            <v>1147.6799999999998</v>
          </cell>
          <cell r="I19">
            <v>2660.2399999999993</v>
          </cell>
          <cell r="J19">
            <v>61365.72</v>
          </cell>
          <cell r="K19">
            <v>-61365.72</v>
          </cell>
          <cell r="N19"/>
          <cell r="O19"/>
          <cell r="P19" t="str">
            <v>077</v>
          </cell>
          <cell r="Q19" t="str">
            <v>AU020LGS</v>
          </cell>
          <cell r="R19">
            <v>-3435</v>
          </cell>
          <cell r="S19">
            <v>0</v>
          </cell>
          <cell r="T19">
            <v>0</v>
          </cell>
          <cell r="U19">
            <v>3435</v>
          </cell>
        </row>
        <row r="20">
          <cell r="A20" t="str">
            <v>180</v>
          </cell>
          <cell r="B20"/>
          <cell r="C20" t="str">
            <v>180 Total</v>
          </cell>
          <cell r="D20"/>
          <cell r="E20"/>
          <cell r="F20">
            <v>57557.8</v>
          </cell>
          <cell r="G20"/>
          <cell r="H20">
            <v>1147.6799999999998</v>
          </cell>
          <cell r="I20">
            <v>2660.2399999999993</v>
          </cell>
          <cell r="J20">
            <v>61365.72</v>
          </cell>
          <cell r="K20">
            <v>-61365.72</v>
          </cell>
          <cell r="N20"/>
          <cell r="O20" t="str">
            <v>020 Total</v>
          </cell>
          <cell r="P20"/>
          <cell r="Q20"/>
          <cell r="R20">
            <v>-3435</v>
          </cell>
          <cell r="S20">
            <v>0</v>
          </cell>
          <cell r="T20">
            <v>0</v>
          </cell>
          <cell r="U20">
            <v>3435</v>
          </cell>
        </row>
        <row r="21">
          <cell r="A21"/>
          <cell r="B21" t="str">
            <v>AUT Total</v>
          </cell>
          <cell r="C21"/>
          <cell r="D21"/>
          <cell r="E21"/>
          <cell r="F21">
            <v>7840807.709999999</v>
          </cell>
          <cell r="G21">
            <v>2377952.6499999994</v>
          </cell>
          <cell r="H21">
            <v>1124591.9099999999</v>
          </cell>
          <cell r="I21">
            <v>2575017.8700000006</v>
          </cell>
          <cell r="J21">
            <v>13918370.139999999</v>
          </cell>
          <cell r="K21">
            <v>-13918370.139999999</v>
          </cell>
          <cell r="N21"/>
          <cell r="O21" t="str">
            <v>030</v>
          </cell>
          <cell r="P21" t="str">
            <v>010</v>
          </cell>
          <cell r="Q21" t="str">
            <v>AU030GOF</v>
          </cell>
          <cell r="R21">
            <v>1726.0099999999984</v>
          </cell>
          <cell r="S21">
            <v>0</v>
          </cell>
          <cell r="T21">
            <v>0</v>
          </cell>
          <cell r="U21">
            <v>-1726.0099999999984</v>
          </cell>
        </row>
        <row r="22">
          <cell r="B22" t="str">
            <v>212</v>
          </cell>
          <cell r="C22" t="str">
            <v>212</v>
          </cell>
          <cell r="D22" t="str">
            <v>821</v>
          </cell>
          <cell r="E22" t="str">
            <v>AHLM212</v>
          </cell>
          <cell r="F22">
            <v>83209.25</v>
          </cell>
          <cell r="G22"/>
          <cell r="H22">
            <v>9811.41</v>
          </cell>
          <cell r="I22">
            <v>32182.32</v>
          </cell>
          <cell r="J22">
            <v>125202.98000000001</v>
          </cell>
          <cell r="K22">
            <v>-125202.98000000001</v>
          </cell>
          <cell r="N22"/>
          <cell r="O22" t="str">
            <v>030 Total</v>
          </cell>
          <cell r="P22"/>
          <cell r="Q22"/>
          <cell r="R22">
            <v>1726.0099999999984</v>
          </cell>
          <cell r="S22">
            <v>0</v>
          </cell>
          <cell r="T22">
            <v>0</v>
          </cell>
          <cell r="U22">
            <v>-1726.0099999999984</v>
          </cell>
        </row>
        <row r="23">
          <cell r="A23" t="str">
            <v>212</v>
          </cell>
          <cell r="B23"/>
          <cell r="C23" t="str">
            <v>212 Total</v>
          </cell>
          <cell r="D23"/>
          <cell r="E23"/>
          <cell r="F23">
            <v>83209.25</v>
          </cell>
          <cell r="G23"/>
          <cell r="H23">
            <v>9811.41</v>
          </cell>
          <cell r="I23">
            <v>32182.32</v>
          </cell>
          <cell r="J23">
            <v>125202.98000000001</v>
          </cell>
          <cell r="K23">
            <v>-125202.98000000001</v>
          </cell>
          <cell r="N23"/>
          <cell r="O23" t="str">
            <v>060</v>
          </cell>
          <cell r="P23" t="str">
            <v>030</v>
          </cell>
          <cell r="Q23" t="str">
            <v>AU060GOF</v>
          </cell>
          <cell r="R23">
            <v>0</v>
          </cell>
          <cell r="S23">
            <v>0</v>
          </cell>
          <cell r="T23">
            <v>0</v>
          </cell>
          <cell r="U23">
            <v>0</v>
          </cell>
        </row>
        <row r="24">
          <cell r="B24" t="str">
            <v>212 Total</v>
          </cell>
          <cell r="C24"/>
          <cell r="D24"/>
          <cell r="E24"/>
          <cell r="F24">
            <v>83209.25</v>
          </cell>
          <cell r="G24"/>
          <cell r="H24">
            <v>9811.41</v>
          </cell>
          <cell r="I24">
            <v>32182.32</v>
          </cell>
          <cell r="J24">
            <v>125202.98000000001</v>
          </cell>
          <cell r="K24">
            <v>-125202.98000000001</v>
          </cell>
          <cell r="N24"/>
          <cell r="O24" t="str">
            <v>060 Total</v>
          </cell>
          <cell r="P24"/>
          <cell r="Q24"/>
          <cell r="R24">
            <v>0</v>
          </cell>
          <cell r="S24">
            <v>0</v>
          </cell>
          <cell r="T24">
            <v>0</v>
          </cell>
          <cell r="U24">
            <v>0</v>
          </cell>
        </row>
        <row r="25">
          <cell r="B25" t="str">
            <v>Grand Total</v>
          </cell>
          <cell r="C25"/>
          <cell r="D25"/>
          <cell r="E25"/>
          <cell r="F25">
            <v>7924016.959999999</v>
          </cell>
          <cell r="G25">
            <v>2377952.6499999994</v>
          </cell>
          <cell r="H25">
            <v>1134403.3199999998</v>
          </cell>
          <cell r="I25">
            <v>2607200.1900000004</v>
          </cell>
          <cell r="J25">
            <v>14043573.119999999</v>
          </cell>
          <cell r="K25">
            <v>-14043573.119999999</v>
          </cell>
          <cell r="N25"/>
          <cell r="O25" t="str">
            <v>080</v>
          </cell>
          <cell r="P25" t="str">
            <v>190</v>
          </cell>
          <cell r="Q25" t="str">
            <v>AU080GOF</v>
          </cell>
          <cell r="R25">
            <v>14770.699999999997</v>
          </cell>
          <cell r="S25">
            <v>68840</v>
          </cell>
          <cell r="T25">
            <v>79437.69</v>
          </cell>
          <cell r="U25">
            <v>-163048.39000000001</v>
          </cell>
        </row>
        <row r="26">
          <cell r="B26"/>
          <cell r="C26"/>
          <cell r="D26"/>
          <cell r="E26"/>
          <cell r="F26"/>
          <cell r="G26"/>
          <cell r="H26"/>
          <cell r="I26"/>
          <cell r="J26"/>
          <cell r="K26"/>
          <cell r="N26"/>
          <cell r="O26" t="str">
            <v>080 Total</v>
          </cell>
          <cell r="P26"/>
          <cell r="Q26"/>
          <cell r="R26">
            <v>14770.699999999997</v>
          </cell>
          <cell r="S26">
            <v>68840</v>
          </cell>
          <cell r="T26">
            <v>79437.69</v>
          </cell>
          <cell r="U26">
            <v>-163048.39000000001</v>
          </cell>
        </row>
        <row r="27">
          <cell r="N27"/>
          <cell r="O27" t="str">
            <v>180</v>
          </cell>
          <cell r="P27" t="str">
            <v>700</v>
          </cell>
          <cell r="Q27" t="str">
            <v>AU180APT</v>
          </cell>
          <cell r="R27">
            <v>0</v>
          </cell>
          <cell r="S27">
            <v>0</v>
          </cell>
          <cell r="T27">
            <v>0</v>
          </cell>
          <cell r="U27">
            <v>0</v>
          </cell>
        </row>
        <row r="28">
          <cell r="N28"/>
          <cell r="O28" t="str">
            <v>180 Total</v>
          </cell>
          <cell r="P28"/>
          <cell r="Q28"/>
          <cell r="R28">
            <v>0</v>
          </cell>
          <cell r="S28">
            <v>0</v>
          </cell>
          <cell r="T28">
            <v>0</v>
          </cell>
          <cell r="U28">
            <v>0</v>
          </cell>
        </row>
        <row r="29">
          <cell r="M29" t="str">
            <v>Total AUT</v>
          </cell>
          <cell r="N29" t="str">
            <v>AUT Total</v>
          </cell>
          <cell r="O29"/>
          <cell r="P29"/>
          <cell r="Q29"/>
          <cell r="R29">
            <v>3302748.15</v>
          </cell>
          <cell r="S29">
            <v>13929636.68</v>
          </cell>
          <cell r="T29">
            <v>2813578.45</v>
          </cell>
          <cell r="U29">
            <v>-20045963.280000001</v>
          </cell>
        </row>
        <row r="30">
          <cell r="N30" t="str">
            <v>Grand Total</v>
          </cell>
          <cell r="O30"/>
          <cell r="P30"/>
          <cell r="Q30"/>
          <cell r="R30">
            <v>3252149.15</v>
          </cell>
          <cell r="S30">
            <v>13929636.68</v>
          </cell>
          <cell r="T30">
            <v>2813578.45</v>
          </cell>
          <cell r="U30">
            <v>-19995364.280000001</v>
          </cell>
        </row>
        <row r="31">
          <cell r="N31"/>
          <cell r="O31"/>
          <cell r="P31"/>
          <cell r="Q31"/>
          <cell r="R31"/>
          <cell r="S31"/>
          <cell r="T31"/>
          <cell r="U31"/>
        </row>
        <row r="32">
          <cell r="N32"/>
          <cell r="O32"/>
          <cell r="P32"/>
          <cell r="Q32"/>
          <cell r="R32"/>
          <cell r="S32"/>
          <cell r="T32"/>
          <cell r="U32"/>
        </row>
        <row r="33">
          <cell r="N33"/>
          <cell r="O33"/>
          <cell r="P33"/>
          <cell r="Q33"/>
          <cell r="R33"/>
          <cell r="S33"/>
          <cell r="T33"/>
          <cell r="U33"/>
        </row>
      </sheetData>
      <sheetData sheetId="48">
        <row r="12">
          <cell r="B12" t="str">
            <v>010</v>
          </cell>
          <cell r="C12">
            <v>-1561264.5699999961</v>
          </cell>
          <cell r="D12">
            <v>84186.089999999938</v>
          </cell>
          <cell r="E12">
            <v>184042.77497239382</v>
          </cell>
          <cell r="F12">
            <v>-1377221.7950276022</v>
          </cell>
          <cell r="I12" t="str">
            <v>010</v>
          </cell>
          <cell r="J12" t="str">
            <v>010 Atmos Regulated Shared Services</v>
          </cell>
          <cell r="K12" t="str">
            <v>002</v>
          </cell>
          <cell r="L12" t="str">
            <v>002 - Dallas Atmos Rate Division</v>
          </cell>
          <cell r="M12">
            <v>-1846831.0100000037</v>
          </cell>
          <cell r="N12">
            <v>27528.51999999999</v>
          </cell>
          <cell r="O12">
            <v>71099.330308669829</v>
          </cell>
          <cell r="P12">
            <v>-1775731.6796913338</v>
          </cell>
        </row>
        <row r="13">
          <cell r="B13" t="str">
            <v>020</v>
          </cell>
          <cell r="C13">
            <v>-4067863.2199999965</v>
          </cell>
          <cell r="D13">
            <v>196032.01999999987</v>
          </cell>
          <cell r="E13">
            <v>428553.89701842284</v>
          </cell>
          <cell r="F13">
            <v>-3639309.3229815736</v>
          </cell>
          <cell r="I13" t="str">
            <v>010</v>
          </cell>
          <cell r="J13" t="str">
            <v>010 Atmos Regulated Shared Services</v>
          </cell>
          <cell r="K13" t="str">
            <v>012</v>
          </cell>
          <cell r="L13" t="str">
            <v>012 - Call Center Division</v>
          </cell>
          <cell r="M13">
            <v>-338233.45000000013</v>
          </cell>
          <cell r="N13">
            <v>2640.31</v>
          </cell>
          <cell r="O13">
            <v>6819.2649952588781</v>
          </cell>
          <cell r="P13">
            <v>-331414.18500474124</v>
          </cell>
        </row>
        <row r="14">
          <cell r="B14" t="str">
            <v>030</v>
          </cell>
          <cell r="C14">
            <v>-3131157.7900000075</v>
          </cell>
          <cell r="D14">
            <v>162079.55999999991</v>
          </cell>
          <cell r="E14">
            <v>354328.98699422413</v>
          </cell>
          <cell r="F14">
            <v>-2776828.8030057834</v>
          </cell>
          <cell r="I14" t="str">
            <v>010 Total</v>
          </cell>
          <cell r="J14"/>
          <cell r="K14"/>
          <cell r="L14"/>
          <cell r="M14">
            <v>-2185064.4600000037</v>
          </cell>
          <cell r="N14">
            <v>30168.829999999991</v>
          </cell>
          <cell r="O14">
            <v>77918.595303928712</v>
          </cell>
          <cell r="P14">
            <v>-2107145.8646960752</v>
          </cell>
        </row>
        <row r="15">
          <cell r="B15" t="str">
            <v>050</v>
          </cell>
          <cell r="C15">
            <v>-5216456.44000006</v>
          </cell>
          <cell r="D15">
            <v>265420.26999999944</v>
          </cell>
          <cell r="E15">
            <v>580246.48756964388</v>
          </cell>
          <cell r="F15">
            <v>-4636209.9524304159</v>
          </cell>
          <cell r="I15" t="str">
            <v>020</v>
          </cell>
          <cell r="J15" t="str">
            <v>020 Louisiana Division</v>
          </cell>
          <cell r="K15" t="str">
            <v>007</v>
          </cell>
          <cell r="L15" t="str">
            <v>007 - Trans La Division</v>
          </cell>
          <cell r="M15">
            <v>-1489319.1500000015</v>
          </cell>
          <cell r="N15">
            <v>61123.129999999968</v>
          </cell>
          <cell r="O15">
            <v>157865.86454229176</v>
          </cell>
          <cell r="P15">
            <v>-1331453.2854577098</v>
          </cell>
        </row>
        <row r="16">
          <cell r="B16" t="str">
            <v>060</v>
          </cell>
          <cell r="C16">
            <v>-2074045.6899999948</v>
          </cell>
          <cell r="D16">
            <v>108329.2700000003</v>
          </cell>
          <cell r="E16">
            <v>236823.2027587179</v>
          </cell>
          <cell r="F16">
            <v>-1837222.487241277</v>
          </cell>
          <cell r="I16" t="str">
            <v>020</v>
          </cell>
          <cell r="J16" t="str">
            <v>020 Louisiana Division</v>
          </cell>
          <cell r="K16" t="str">
            <v>077</v>
          </cell>
          <cell r="L16" t="str">
            <v>077 - AE Louisiana - LGS Division</v>
          </cell>
          <cell r="M16">
            <v>-2525021.0700000017</v>
          </cell>
          <cell r="N16">
            <v>108834.31999999972</v>
          </cell>
          <cell r="O16">
            <v>281092.01898974081</v>
          </cell>
          <cell r="P16">
            <v>-2243929.0510102608</v>
          </cell>
        </row>
        <row r="17">
          <cell r="B17" t="str">
            <v>070</v>
          </cell>
          <cell r="C17">
            <v>-2797958.5899999803</v>
          </cell>
          <cell r="D17">
            <v>147683.94999999984</v>
          </cell>
          <cell r="E17">
            <v>322858.13460257073</v>
          </cell>
          <cell r="F17">
            <v>-2475100.4553974094</v>
          </cell>
          <cell r="I17" t="str">
            <v>020 Total</v>
          </cell>
          <cell r="J17"/>
          <cell r="K17"/>
          <cell r="L17"/>
          <cell r="M17">
            <v>-4014340.2200000035</v>
          </cell>
          <cell r="N17">
            <v>169957.44999999969</v>
          </cell>
          <cell r="O17">
            <v>438957.8835320326</v>
          </cell>
          <cell r="P17">
            <v>-3575382.3364679739</v>
          </cell>
        </row>
        <row r="18">
          <cell r="B18" t="str">
            <v>080</v>
          </cell>
          <cell r="C18">
            <v>-17251040.879999783</v>
          </cell>
          <cell r="D18">
            <v>877986.99999999558</v>
          </cell>
          <cell r="E18">
            <v>1919404.5461629999</v>
          </cell>
          <cell r="F18">
            <v>-15331636.333836783</v>
          </cell>
          <cell r="I18" t="str">
            <v>030</v>
          </cell>
          <cell r="J18" t="str">
            <v>030 Texas Division</v>
          </cell>
          <cell r="K18" t="str">
            <v>010</v>
          </cell>
          <cell r="L18" t="str">
            <v>010 - Tex Div Division</v>
          </cell>
          <cell r="M18">
            <v>-79267.140000000014</v>
          </cell>
          <cell r="N18">
            <v>3998.0600000000009</v>
          </cell>
          <cell r="O18">
            <v>10325.996040974249</v>
          </cell>
          <cell r="P18">
            <v>-68941.143959025765</v>
          </cell>
        </row>
        <row r="19">
          <cell r="B19" t="str">
            <v>180</v>
          </cell>
          <cell r="C19">
            <v>-18217793.069999985</v>
          </cell>
          <cell r="D19">
            <v>920121.22999999963</v>
          </cell>
          <cell r="E19">
            <v>2011515.9699210662</v>
          </cell>
          <cell r="F19">
            <v>-16206277.10007892</v>
          </cell>
          <cell r="I19" t="str">
            <v>030</v>
          </cell>
          <cell r="J19" t="str">
            <v>030 Texas Division</v>
          </cell>
          <cell r="K19" t="str">
            <v>019</v>
          </cell>
          <cell r="L19" t="str">
            <v>019 - Triangle Operations</v>
          </cell>
          <cell r="M19">
            <v>-211178.99000000008</v>
          </cell>
          <cell r="N19">
            <v>9483.0399999999972</v>
          </cell>
          <cell r="O19">
            <v>24492.337157621547</v>
          </cell>
          <cell r="P19">
            <v>-186686.65284237853</v>
          </cell>
        </row>
        <row r="20">
          <cell r="B20" t="str">
            <v>Total AUT</v>
          </cell>
          <cell r="C20">
            <v>-54317580.249999799</v>
          </cell>
          <cell r="D20">
            <v>2761839.3899999945</v>
          </cell>
          <cell r="E20">
            <v>6037774.00000004</v>
          </cell>
          <cell r="F20">
            <v>-48279806.249999121</v>
          </cell>
          <cell r="I20" t="str">
            <v>030</v>
          </cell>
          <cell r="J20" t="str">
            <v>030 Texas Division</v>
          </cell>
          <cell r="K20" t="str">
            <v>005</v>
          </cell>
          <cell r="L20" t="str">
            <v>005 - West Texas City Plant Divisio</v>
          </cell>
          <cell r="M20">
            <v>-1478241.060000001</v>
          </cell>
          <cell r="N20">
            <v>71954.78999999995</v>
          </cell>
          <cell r="O20">
            <v>185841.35222311155</v>
          </cell>
          <cell r="P20">
            <v>-1292399.7077768894</v>
          </cell>
        </row>
        <row r="21">
          <cell r="B21" t="str">
            <v>010</v>
          </cell>
          <cell r="C21">
            <v>1.0658141036401503E-14</v>
          </cell>
          <cell r="D21">
            <v>0</v>
          </cell>
          <cell r="E21">
            <v>0</v>
          </cell>
          <cell r="F21">
            <v>1.0658141036401503E-14</v>
          </cell>
          <cell r="I21" t="str">
            <v>030</v>
          </cell>
          <cell r="J21" t="str">
            <v>030 Texas Division</v>
          </cell>
          <cell r="K21" t="str">
            <v>003</v>
          </cell>
          <cell r="L21" t="str">
            <v>003 - Amarillo City Plant Division</v>
          </cell>
          <cell r="M21">
            <v>-450306.16999999963</v>
          </cell>
          <cell r="N21">
            <v>20170.940000000017</v>
          </cell>
          <cell r="O21">
            <v>52096.528461986403</v>
          </cell>
          <cell r="P21">
            <v>-398209.64153801324</v>
          </cell>
        </row>
        <row r="22">
          <cell r="B22" t="str">
            <v>020</v>
          </cell>
          <cell r="C22">
            <v>-281219.56999999972</v>
          </cell>
          <cell r="D22">
            <v>0</v>
          </cell>
          <cell r="E22">
            <v>0</v>
          </cell>
          <cell r="F22">
            <v>-281219.56999999972</v>
          </cell>
          <cell r="I22" t="str">
            <v>030</v>
          </cell>
          <cell r="J22" t="str">
            <v>030 Texas Division</v>
          </cell>
          <cell r="K22" t="str">
            <v>006</v>
          </cell>
          <cell r="L22" t="str">
            <v>006 - Dalhart City Plant Division</v>
          </cell>
          <cell r="M22">
            <v>-29937.099999999984</v>
          </cell>
          <cell r="N22">
            <v>1358.3300000000008</v>
          </cell>
          <cell r="O22">
            <v>3508.2290416693463</v>
          </cell>
          <cell r="P22">
            <v>-26428.870958330637</v>
          </cell>
        </row>
        <row r="23">
          <cell r="B23" t="str">
            <v>030</v>
          </cell>
          <cell r="C23">
            <v>-142902.9999999998</v>
          </cell>
          <cell r="D23">
            <v>0</v>
          </cell>
          <cell r="E23">
            <v>0</v>
          </cell>
          <cell r="F23">
            <v>-142902.9999999998</v>
          </cell>
          <cell r="I23" t="str">
            <v>030</v>
          </cell>
          <cell r="J23" t="str">
            <v>030 Texas Division</v>
          </cell>
          <cell r="K23" t="str">
            <v>016</v>
          </cell>
          <cell r="L23" t="str">
            <v>016 - Lubbock City Plant Division</v>
          </cell>
          <cell r="M23">
            <v>-409809.64000000019</v>
          </cell>
          <cell r="N23">
            <v>19750.22</v>
          </cell>
          <cell r="O23">
            <v>51009.913189989798</v>
          </cell>
          <cell r="P23">
            <v>-358799.72681001038</v>
          </cell>
        </row>
        <row r="24">
          <cell r="B24" t="str">
            <v>050</v>
          </cell>
          <cell r="C24">
            <v>-156393.89000000036</v>
          </cell>
          <cell r="D24">
            <v>0</v>
          </cell>
          <cell r="E24">
            <v>0</v>
          </cell>
          <cell r="F24">
            <v>-156393.89000000036</v>
          </cell>
          <cell r="I24" t="str">
            <v>030</v>
          </cell>
          <cell r="J24" t="str">
            <v>030 Texas Division</v>
          </cell>
          <cell r="K24" t="str">
            <v>021</v>
          </cell>
          <cell r="L24" t="str">
            <v>021 - West Texas Rural Division</v>
          </cell>
          <cell r="M24">
            <v>-145524.23999999976</v>
          </cell>
          <cell r="N24">
            <v>5943.220000000003</v>
          </cell>
          <cell r="O24">
            <v>15349.861230356453</v>
          </cell>
          <cell r="P24">
            <v>-130174.3787696433</v>
          </cell>
        </row>
        <row r="25">
          <cell r="B25" t="str">
            <v>060</v>
          </cell>
          <cell r="C25">
            <v>-111563.51000000015</v>
          </cell>
          <cell r="D25">
            <v>0</v>
          </cell>
          <cell r="E25">
            <v>0</v>
          </cell>
          <cell r="F25">
            <v>-111563.51000000015</v>
          </cell>
          <cell r="I25" t="str">
            <v>030</v>
          </cell>
          <cell r="J25" t="str">
            <v>030 Texas Division</v>
          </cell>
          <cell r="K25" t="str">
            <v>020</v>
          </cell>
          <cell r="L25" t="str">
            <v>020 - Lubbock Rural Division</v>
          </cell>
          <cell r="M25">
            <v>-77982.170000000056</v>
          </cell>
          <cell r="N25">
            <v>3921.5499999999993</v>
          </cell>
          <cell r="O25">
            <v>10128.389712631264</v>
          </cell>
          <cell r="P25">
            <v>-67853.780287368791</v>
          </cell>
        </row>
        <row r="26">
          <cell r="B26" t="str">
            <v>070</v>
          </cell>
          <cell r="C26">
            <v>-313685.66999999981</v>
          </cell>
          <cell r="D26">
            <v>0</v>
          </cell>
          <cell r="E26">
            <v>0</v>
          </cell>
          <cell r="F26">
            <v>-313685.66999999981</v>
          </cell>
          <cell r="I26" t="str">
            <v>030</v>
          </cell>
          <cell r="J26" t="str">
            <v>030 Texas Division</v>
          </cell>
          <cell r="K26" t="str">
            <v>013</v>
          </cell>
          <cell r="L26" t="str">
            <v>013 - Amarillo Rural Division</v>
          </cell>
          <cell r="M26">
            <v>-146533.43000000002</v>
          </cell>
          <cell r="N26">
            <v>5607.5099999999993</v>
          </cell>
          <cell r="O26">
            <v>14482.805675683581</v>
          </cell>
          <cell r="P26">
            <v>-132050.62432431645</v>
          </cell>
        </row>
        <row r="27">
          <cell r="B27" t="str">
            <v>080</v>
          </cell>
          <cell r="C27">
            <v>-1009149.7899999834</v>
          </cell>
          <cell r="D27">
            <v>0</v>
          </cell>
          <cell r="E27">
            <v>0</v>
          </cell>
          <cell r="F27">
            <v>-1009149.7899999834</v>
          </cell>
          <cell r="I27" t="str">
            <v>030</v>
          </cell>
          <cell r="J27" t="str">
            <v>030 Texas Division</v>
          </cell>
          <cell r="K27" t="str">
            <v>018</v>
          </cell>
          <cell r="L27" t="str">
            <v>018 - Dalhart Rural Irrigation Divi</v>
          </cell>
          <cell r="M27">
            <v>-36.07</v>
          </cell>
          <cell r="N27">
            <v>1.3800000000000001</v>
          </cell>
          <cell r="O27">
            <v>3.5641972698119746</v>
          </cell>
          <cell r="P27">
            <v>-32.505802730188023</v>
          </cell>
        </row>
        <row r="28">
          <cell r="B28" t="str">
            <v>180</v>
          </cell>
          <cell r="C28">
            <v>-417726.9999999982</v>
          </cell>
          <cell r="D28">
            <v>0</v>
          </cell>
          <cell r="E28">
            <v>0</v>
          </cell>
          <cell r="F28">
            <v>-417726.9999999982</v>
          </cell>
          <cell r="I28" t="str">
            <v>030 Total</v>
          </cell>
          <cell r="J28"/>
          <cell r="K28"/>
          <cell r="L28"/>
          <cell r="M28">
            <v>-3028816.0100000007</v>
          </cell>
          <cell r="N28">
            <v>142189.03999999998</v>
          </cell>
          <cell r="O28">
            <v>367238.97693129396</v>
          </cell>
          <cell r="P28">
            <v>-2661577.0330687147</v>
          </cell>
        </row>
        <row r="29">
          <cell r="B29"/>
          <cell r="C29">
            <v>-2432642.4299999815</v>
          </cell>
          <cell r="D29">
            <v>0</v>
          </cell>
          <cell r="E29">
            <v>0</v>
          </cell>
          <cell r="F29">
            <v>-2432642.4299999834</v>
          </cell>
          <cell r="I29" t="str">
            <v>050</v>
          </cell>
          <cell r="J29" t="str">
            <v>050 Mid-States Division</v>
          </cell>
          <cell r="K29" t="str">
            <v>093</v>
          </cell>
          <cell r="L29" t="str">
            <v>093 - Tennessee Division</v>
          </cell>
          <cell r="M29">
            <v>-1714121.2700000037</v>
          </cell>
          <cell r="N29">
            <v>71419.240000000122</v>
          </cell>
          <cell r="O29">
            <v>184458.15957974372</v>
          </cell>
          <cell r="P29">
            <v>-1529663.1104202601</v>
          </cell>
        </row>
        <row r="30">
          <cell r="I30" t="str">
            <v>050</v>
          </cell>
          <cell r="J30" t="str">
            <v>050 Mid-States Division</v>
          </cell>
          <cell r="K30" t="str">
            <v>009</v>
          </cell>
          <cell r="L30" t="str">
            <v>009 - WKG Division</v>
          </cell>
          <cell r="M30">
            <v>-3368808.5599999991</v>
          </cell>
          <cell r="N30">
            <v>103514.74000000002</v>
          </cell>
          <cell r="O30">
            <v>267352.8649951421</v>
          </cell>
          <cell r="P30">
            <v>-3101455.6950048571</v>
          </cell>
        </row>
        <row r="31">
          <cell r="I31" t="str">
            <v>050</v>
          </cell>
          <cell r="J31" t="str">
            <v>050 Mid-States Division</v>
          </cell>
          <cell r="K31" t="str">
            <v>096</v>
          </cell>
          <cell r="L31" t="str">
            <v>096 - Virginia Division</v>
          </cell>
          <cell r="M31">
            <v>-406403.43999999977</v>
          </cell>
          <cell r="N31">
            <v>9782.6899999999951</v>
          </cell>
          <cell r="O31">
            <v>25266.258687983242</v>
          </cell>
          <cell r="P31">
            <v>-381137.1813120165</v>
          </cell>
        </row>
        <row r="32">
          <cell r="I32" t="str">
            <v>050</v>
          </cell>
          <cell r="J32" t="str">
            <v>050 Mid-States Division</v>
          </cell>
          <cell r="K32" t="str">
            <v>091</v>
          </cell>
          <cell r="L32" t="str">
            <v>091 - Brentwood Division</v>
          </cell>
          <cell r="M32">
            <v>-871.27</v>
          </cell>
          <cell r="N32">
            <v>32.409999999999997</v>
          </cell>
          <cell r="O32">
            <v>83.706980807685568</v>
          </cell>
          <cell r="P32">
            <v>-787.56301919231441</v>
          </cell>
        </row>
        <row r="33">
          <cell r="I33" t="str">
            <v>050 Total</v>
          </cell>
          <cell r="J33"/>
          <cell r="K33"/>
          <cell r="L33"/>
          <cell r="M33">
            <v>-5490204.5400000019</v>
          </cell>
          <cell r="N33">
            <v>184749.08000000016</v>
          </cell>
          <cell r="O33">
            <v>477160.99024367682</v>
          </cell>
          <cell r="P33">
            <v>-5013043.5497563286</v>
          </cell>
        </row>
        <row r="34">
          <cell r="I34" t="str">
            <v>060</v>
          </cell>
          <cell r="J34" t="str">
            <v>060 Colorado-Kansas Division</v>
          </cell>
          <cell r="K34" t="str">
            <v>081</v>
          </cell>
          <cell r="L34" t="str">
            <v>081 - Kansas Administration</v>
          </cell>
          <cell r="M34">
            <v>-1096742.2300000018</v>
          </cell>
          <cell r="N34">
            <v>47762.579999999994</v>
          </cell>
          <cell r="O34">
            <v>123358.88205447543</v>
          </cell>
          <cell r="P34">
            <v>-973383.34794552648</v>
          </cell>
        </row>
        <row r="35">
          <cell r="I35" t="str">
            <v>060</v>
          </cell>
          <cell r="J35" t="str">
            <v>060 Colorado-Kansas Division</v>
          </cell>
          <cell r="K35" t="str">
            <v>035</v>
          </cell>
          <cell r="L35" t="str">
            <v>035 - Southeast Colorado Division</v>
          </cell>
          <cell r="M35">
            <v>-76409.099999999846</v>
          </cell>
          <cell r="N35">
            <v>3416.4200000000037</v>
          </cell>
          <cell r="O35">
            <v>8823.7643742978507</v>
          </cell>
          <cell r="P35">
            <v>-67585.335625701991</v>
          </cell>
        </row>
        <row r="36">
          <cell r="I36" t="str">
            <v>060</v>
          </cell>
          <cell r="J36" t="str">
            <v>060 Colorado-Kansas Division</v>
          </cell>
          <cell r="K36" t="str">
            <v>034</v>
          </cell>
          <cell r="L36" t="str">
            <v xml:space="preserve">034 - Northwest &amp; Central Colorado </v>
          </cell>
          <cell r="M36">
            <v>-93168.030000000042</v>
          </cell>
          <cell r="N36">
            <v>4269.4299999999985</v>
          </cell>
          <cell r="O36">
            <v>11026.877354821274</v>
          </cell>
          <cell r="P36">
            <v>-82141.152645178765</v>
          </cell>
        </row>
        <row r="37">
          <cell r="I37" t="str">
            <v>060</v>
          </cell>
          <cell r="J37" t="str">
            <v>060 Colorado-Kansas Division</v>
          </cell>
          <cell r="K37" t="str">
            <v>036</v>
          </cell>
          <cell r="L37" t="str">
            <v>036 - Southwest Colorado Division</v>
          </cell>
          <cell r="M37">
            <v>-132289.20000000001</v>
          </cell>
          <cell r="N37">
            <v>5714.08</v>
          </cell>
          <cell r="O37">
            <v>14758.049518468995</v>
          </cell>
          <cell r="P37">
            <v>-117531.15048153102</v>
          </cell>
        </row>
        <row r="38">
          <cell r="I38" t="str">
            <v>060</v>
          </cell>
          <cell r="J38" t="str">
            <v>060 Colorado-Kansas Division</v>
          </cell>
          <cell r="K38" t="str">
            <v>033</v>
          </cell>
          <cell r="L38" t="str">
            <v>033 - Northeast Colorado Division</v>
          </cell>
          <cell r="M38">
            <v>-285508.36000000004</v>
          </cell>
          <cell r="N38">
            <v>13780.679999999998</v>
          </cell>
          <cell r="O38">
            <v>35592.073936342378</v>
          </cell>
          <cell r="P38">
            <v>-249916.28606365767</v>
          </cell>
        </row>
        <row r="39">
          <cell r="I39" t="str">
            <v>060</v>
          </cell>
          <cell r="J39" t="str">
            <v>060 Colorado-Kansas Division</v>
          </cell>
          <cell r="K39" t="str">
            <v>030</v>
          </cell>
          <cell r="L39" t="str">
            <v>030 - GGC/Denver Company Division</v>
          </cell>
          <cell r="M39">
            <v>-4379.42</v>
          </cell>
          <cell r="N39">
            <v>307.32</v>
          </cell>
          <cell r="O39">
            <v>793.73123547725788</v>
          </cell>
          <cell r="P39">
            <v>-3585.6887645227421</v>
          </cell>
        </row>
        <row r="40">
          <cell r="I40" t="str">
            <v>060 Total</v>
          </cell>
          <cell r="J40"/>
          <cell r="K40"/>
          <cell r="L40"/>
          <cell r="M40">
            <v>-1688496.3400000017</v>
          </cell>
          <cell r="N40">
            <v>75250.510000000009</v>
          </cell>
          <cell r="O40">
            <v>194353.37847388317</v>
          </cell>
          <cell r="P40">
            <v>-1494142.9615261203</v>
          </cell>
        </row>
        <row r="41">
          <cell r="I41" t="str">
            <v>070</v>
          </cell>
          <cell r="J41" t="str">
            <v>070 Mississippi</v>
          </cell>
          <cell r="K41" t="str">
            <v>170</v>
          </cell>
          <cell r="L41" t="str">
            <v>170 - MVG Division</v>
          </cell>
          <cell r="M41">
            <v>-2580246.9399999753</v>
          </cell>
          <cell r="N41">
            <v>117782.49000000018</v>
          </cell>
          <cell r="O41">
            <v>304202.91977511259</v>
          </cell>
          <cell r="P41">
            <v>-2276044.0202248627</v>
          </cell>
        </row>
        <row r="42">
          <cell r="I42" t="str">
            <v>070</v>
          </cell>
          <cell r="J42" t="str">
            <v>070 Mississippi</v>
          </cell>
          <cell r="K42" t="str">
            <v>171</v>
          </cell>
          <cell r="L42" t="str">
            <v>171 - Mississippi PBR</v>
          </cell>
          <cell r="M42">
            <v>-61172.539999999986</v>
          </cell>
          <cell r="N42">
            <v>1006.7199999999999</v>
          </cell>
          <cell r="O42">
            <v>2600.1077358442826</v>
          </cell>
          <cell r="P42">
            <v>-58572.432264155701</v>
          </cell>
        </row>
        <row r="43">
          <cell r="I43" t="str">
            <v>070 Total</v>
          </cell>
          <cell r="J43"/>
          <cell r="K43"/>
          <cell r="L43"/>
          <cell r="M43">
            <v>-2641419.4799999753</v>
          </cell>
          <cell r="N43">
            <v>118789.21000000018</v>
          </cell>
          <cell r="O43">
            <v>306803.02751095686</v>
          </cell>
          <cell r="P43">
            <v>-2334616.4524890194</v>
          </cell>
        </row>
        <row r="44">
          <cell r="I44" t="str">
            <v>080</v>
          </cell>
          <cell r="J44" t="str">
            <v>080 Mid - Tex Division</v>
          </cell>
          <cell r="K44" t="str">
            <v>190</v>
          </cell>
          <cell r="L44" t="str">
            <v>190 - Mid-Tex Gas Division</v>
          </cell>
          <cell r="M44">
            <v>-16765427.880000064</v>
          </cell>
          <cell r="N44">
            <v>724932.19</v>
          </cell>
          <cell r="O44">
            <v>1872319.8060846499</v>
          </cell>
          <cell r="P44">
            <v>-14893108.073915415</v>
          </cell>
        </row>
        <row r="45">
          <cell r="I45" t="str">
            <v>080 Total</v>
          </cell>
          <cell r="J45"/>
          <cell r="K45"/>
          <cell r="L45"/>
          <cell r="M45">
            <v>-16765427.880000064</v>
          </cell>
          <cell r="N45">
            <v>724932.19</v>
          </cell>
          <cell r="O45">
            <v>1872319.8060846499</v>
          </cell>
          <cell r="P45">
            <v>-14893108.073915415</v>
          </cell>
        </row>
        <row r="46">
          <cell r="I46" t="str">
            <v>180</v>
          </cell>
          <cell r="J46" t="str">
            <v>180 Atmos Pipeline - Texas</v>
          </cell>
          <cell r="K46" t="str">
            <v>700</v>
          </cell>
          <cell r="L46" t="str">
            <v>700 - Atmos Pipeline - Texas</v>
          </cell>
          <cell r="M46">
            <v>-25746147.350000147</v>
          </cell>
          <cell r="N46">
            <v>623735.42000000097</v>
          </cell>
          <cell r="O46">
            <v>1610953.6819195854</v>
          </cell>
          <cell r="P46">
            <v>-24135193.668080561</v>
          </cell>
        </row>
        <row r="47">
          <cell r="I47" t="str">
            <v>180 Total</v>
          </cell>
          <cell r="J47"/>
          <cell r="K47"/>
          <cell r="L47"/>
          <cell r="M47">
            <v>-25746147.350000147</v>
          </cell>
          <cell r="N47">
            <v>623735.42000000097</v>
          </cell>
          <cell r="O47">
            <v>1610953.6819195854</v>
          </cell>
          <cell r="P47">
            <v>-24135193.668080561</v>
          </cell>
        </row>
        <row r="48">
          <cell r="I48"/>
          <cell r="J48"/>
          <cell r="K48"/>
          <cell r="L48"/>
          <cell r="M48">
            <v>-61559916.280000195</v>
          </cell>
          <cell r="N48">
            <v>2069771.7300000009</v>
          </cell>
          <cell r="O48">
            <v>5345706.3400000073</v>
          </cell>
          <cell r="P48">
            <v>-56214209.940000169</v>
          </cell>
        </row>
        <row r="49">
          <cell r="I49" t="str">
            <v>AUT Total</v>
          </cell>
          <cell r="J49"/>
          <cell r="K49"/>
          <cell r="L49"/>
          <cell r="M49">
            <v>-61559916.280000195</v>
          </cell>
          <cell r="N49">
            <v>2069771.7300000009</v>
          </cell>
          <cell r="O49">
            <v>5345706.3400000073</v>
          </cell>
          <cell r="P49">
            <v>-56214209.940000169</v>
          </cell>
        </row>
        <row r="50">
          <cell r="P50"/>
        </row>
        <row r="51">
          <cell r="I51"/>
          <cell r="J51"/>
          <cell r="K51"/>
          <cell r="L51"/>
          <cell r="M51"/>
          <cell r="N51"/>
          <cell r="O51"/>
          <cell r="P51">
            <v>-56214209.940000191</v>
          </cell>
        </row>
        <row r="52">
          <cell r="I52"/>
          <cell r="J52"/>
          <cell r="K52"/>
          <cell r="L52"/>
          <cell r="M52"/>
          <cell r="N52"/>
          <cell r="O52">
            <v>5345706.3400000073</v>
          </cell>
          <cell r="P52"/>
        </row>
      </sheetData>
      <sheetData sheetId="49"/>
      <sheetData sheetId="50"/>
      <sheetData sheetId="51"/>
      <sheetData sheetId="52"/>
      <sheetData sheetId="53">
        <row r="11">
          <cell r="C11" t="str">
            <v>030</v>
          </cell>
          <cell r="D11" t="str">
            <v>003000</v>
          </cell>
          <cell r="E11"/>
          <cell r="F11">
            <v>414633.0700000003</v>
          </cell>
          <cell r="G11">
            <v>83.55</v>
          </cell>
          <cell r="H11">
            <v>525801.56999999948</v>
          </cell>
          <cell r="I11"/>
          <cell r="J11"/>
          <cell r="K11"/>
          <cell r="L11"/>
          <cell r="M11">
            <v>940518.18999999971</v>
          </cell>
          <cell r="N11">
            <v>-940518.18999999971</v>
          </cell>
        </row>
        <row r="12">
          <cell r="C12"/>
          <cell r="D12" t="str">
            <v>005000</v>
          </cell>
          <cell r="E12">
            <v>0</v>
          </cell>
          <cell r="F12">
            <v>1055935.9999999988</v>
          </cell>
          <cell r="G12"/>
          <cell r="H12">
            <v>1260538.2100000011</v>
          </cell>
          <cell r="I12"/>
          <cell r="J12"/>
          <cell r="K12"/>
          <cell r="L12"/>
          <cell r="M12">
            <v>2316474.21</v>
          </cell>
          <cell r="N12">
            <v>-2316474.21</v>
          </cell>
        </row>
        <row r="13">
          <cell r="C13"/>
          <cell r="D13" t="str">
            <v>006000</v>
          </cell>
          <cell r="E13"/>
          <cell r="F13">
            <v>22010.29</v>
          </cell>
          <cell r="G13"/>
          <cell r="H13">
            <v>32878.92</v>
          </cell>
          <cell r="I13"/>
          <cell r="J13"/>
          <cell r="K13"/>
          <cell r="L13"/>
          <cell r="M13">
            <v>54889.21</v>
          </cell>
          <cell r="N13">
            <v>-54889.21</v>
          </cell>
        </row>
        <row r="14">
          <cell r="C14"/>
          <cell r="D14" t="str">
            <v>013000</v>
          </cell>
          <cell r="E14"/>
          <cell r="F14">
            <v>13399.599999999999</v>
          </cell>
          <cell r="G14"/>
          <cell r="H14">
            <v>18181.840000000007</v>
          </cell>
          <cell r="I14"/>
          <cell r="J14"/>
          <cell r="K14"/>
          <cell r="L14"/>
          <cell r="M14">
            <v>31581.440000000006</v>
          </cell>
          <cell r="N14">
            <v>-31581.440000000006</v>
          </cell>
        </row>
        <row r="15">
          <cell r="C15"/>
          <cell r="D15" t="str">
            <v>016000</v>
          </cell>
          <cell r="E15"/>
          <cell r="F15">
            <v>542684.00000000047</v>
          </cell>
          <cell r="G15"/>
          <cell r="H15">
            <v>592743.29000000027</v>
          </cell>
          <cell r="I15"/>
          <cell r="J15"/>
          <cell r="K15"/>
          <cell r="L15"/>
          <cell r="M15">
            <v>1135427.2900000007</v>
          </cell>
          <cell r="N15">
            <v>-1135427.2900000007</v>
          </cell>
        </row>
        <row r="16">
          <cell r="C16"/>
          <cell r="D16" t="str">
            <v>018000</v>
          </cell>
          <cell r="E16"/>
          <cell r="F16">
            <v>186.69</v>
          </cell>
          <cell r="G16"/>
          <cell r="H16">
            <v>324.13</v>
          </cell>
          <cell r="I16"/>
          <cell r="J16"/>
          <cell r="K16"/>
          <cell r="L16"/>
          <cell r="M16">
            <v>510.82</v>
          </cell>
          <cell r="N16">
            <v>-510.82</v>
          </cell>
        </row>
        <row r="17">
          <cell r="C17"/>
          <cell r="D17" t="str">
            <v>020000</v>
          </cell>
          <cell r="E17"/>
          <cell r="F17">
            <v>10118.130000000008</v>
          </cell>
          <cell r="G17"/>
          <cell r="H17">
            <v>14703.95</v>
          </cell>
          <cell r="I17"/>
          <cell r="J17"/>
          <cell r="K17"/>
          <cell r="L17"/>
          <cell r="M17">
            <v>24822.080000000009</v>
          </cell>
          <cell r="N17">
            <v>-24822.080000000009</v>
          </cell>
        </row>
        <row r="18">
          <cell r="C18"/>
          <cell r="D18" t="str">
            <v>021000</v>
          </cell>
          <cell r="E18"/>
          <cell r="F18">
            <v>328851.44000000047</v>
          </cell>
          <cell r="G18">
            <v>-83.55</v>
          </cell>
          <cell r="H18">
            <v>453188.08999999973</v>
          </cell>
          <cell r="I18"/>
          <cell r="J18"/>
          <cell r="K18"/>
          <cell r="L18"/>
          <cell r="M18">
            <v>781955.98000000021</v>
          </cell>
          <cell r="N18">
            <v>-781955.98000000021</v>
          </cell>
        </row>
        <row r="19">
          <cell r="C19" t="str">
            <v>030 Total</v>
          </cell>
          <cell r="D19"/>
          <cell r="E19">
            <v>0</v>
          </cell>
          <cell r="F19">
            <v>2387819.2200000002</v>
          </cell>
          <cell r="G19">
            <v>0</v>
          </cell>
          <cell r="H19">
            <v>2898360.0000000009</v>
          </cell>
          <cell r="I19"/>
          <cell r="J19"/>
          <cell r="K19"/>
          <cell r="L19"/>
          <cell r="M19">
            <v>5286179.2200000007</v>
          </cell>
          <cell r="N19">
            <v>-5286179.2200000007</v>
          </cell>
        </row>
        <row r="20">
          <cell r="C20" t="str">
            <v>080</v>
          </cell>
          <cell r="D20" t="str">
            <v>190000</v>
          </cell>
          <cell r="E20"/>
          <cell r="F20"/>
          <cell r="G20"/>
          <cell r="H20"/>
          <cell r="I20">
            <v>32001754.759999942</v>
          </cell>
          <cell r="J20">
            <v>6.0735008133860902E-9</v>
          </cell>
          <cell r="K20">
            <v>1.4210854715202004E-14</v>
          </cell>
          <cell r="L20">
            <v>-9.82</v>
          </cell>
          <cell r="M20">
            <v>32001744.939999949</v>
          </cell>
          <cell r="N20">
            <v>-32001744.939999949</v>
          </cell>
        </row>
        <row r="21">
          <cell r="C21" t="str">
            <v>080 Total</v>
          </cell>
          <cell r="D21"/>
          <cell r="E21"/>
          <cell r="F21"/>
          <cell r="G21"/>
          <cell r="H21"/>
          <cell r="I21">
            <v>32001754.759999942</v>
          </cell>
          <cell r="J21">
            <v>6.0735008133860902E-9</v>
          </cell>
          <cell r="K21">
            <v>1.4210854715202004E-14</v>
          </cell>
          <cell r="L21">
            <v>-9.82</v>
          </cell>
          <cell r="M21">
            <v>32001744.939999949</v>
          </cell>
          <cell r="N21">
            <v>-32001744.939999949</v>
          </cell>
        </row>
        <row r="22">
          <cell r="C22"/>
          <cell r="D22"/>
          <cell r="E22">
            <v>0</v>
          </cell>
          <cell r="F22">
            <v>2387819.2200000002</v>
          </cell>
          <cell r="G22">
            <v>0</v>
          </cell>
          <cell r="H22">
            <v>2898360.0000000009</v>
          </cell>
          <cell r="I22">
            <v>32001754.759999942</v>
          </cell>
          <cell r="J22">
            <v>6.0735008133860902E-9</v>
          </cell>
          <cell r="K22">
            <v>1.4210854715202004E-14</v>
          </cell>
          <cell r="L22">
            <v>-9.82</v>
          </cell>
          <cell r="M22">
            <v>37287924.159999952</v>
          </cell>
          <cell r="N22">
            <v>-37287924.159999952</v>
          </cell>
        </row>
        <row r="23">
          <cell r="C23"/>
          <cell r="D23"/>
          <cell r="E23">
            <v>0</v>
          </cell>
          <cell r="F23">
            <v>2387819.2200000002</v>
          </cell>
          <cell r="G23">
            <v>0</v>
          </cell>
          <cell r="H23">
            <v>2898360.0000000009</v>
          </cell>
          <cell r="I23">
            <v>32001754.759999942</v>
          </cell>
          <cell r="J23">
            <v>6.0735008133860902E-9</v>
          </cell>
          <cell r="K23">
            <v>1.4210854715202004E-14</v>
          </cell>
          <cell r="L23">
            <v>-9.82</v>
          </cell>
          <cell r="M23">
            <v>37287924.159999952</v>
          </cell>
          <cell r="N23"/>
        </row>
        <row r="24">
          <cell r="C24"/>
          <cell r="D24"/>
          <cell r="E24"/>
          <cell r="F24"/>
          <cell r="G24"/>
          <cell r="H24"/>
          <cell r="I24"/>
          <cell r="J24"/>
          <cell r="K24"/>
          <cell r="L24" t="str">
            <v>Per Balance Sheet</v>
          </cell>
          <cell r="M24">
            <v>37287924.160000011</v>
          </cell>
          <cell r="N24"/>
        </row>
        <row r="25">
          <cell r="C25"/>
          <cell r="D25"/>
          <cell r="E25"/>
          <cell r="F25"/>
          <cell r="G25"/>
          <cell r="H25"/>
          <cell r="I25"/>
          <cell r="J25"/>
          <cell r="K25"/>
          <cell r="L25" t="str">
            <v>Proof</v>
          </cell>
          <cell r="M25">
            <v>-5.9604644775390625E-8</v>
          </cell>
          <cell r="N25"/>
        </row>
      </sheetData>
      <sheetData sheetId="54"/>
      <sheetData sheetId="55"/>
      <sheetData sheetId="56"/>
      <sheetData sheetId="57"/>
      <sheetData sheetId="58"/>
      <sheetData sheetId="59"/>
      <sheetData sheetId="60"/>
      <sheetData sheetId="61">
        <row r="6">
          <cell r="C6" t="str">
            <v>ATM</v>
          </cell>
          <cell r="D6" t="str">
            <v>981</v>
          </cell>
          <cell r="E6" t="str">
            <v>221</v>
          </cell>
          <cell r="F6" t="str">
            <v>987</v>
          </cell>
          <cell r="G6" t="str">
            <v>232</v>
          </cell>
          <cell r="H6" t="str">
            <v>233</v>
          </cell>
          <cell r="I6" t="str">
            <v>234</v>
          </cell>
          <cell r="J6" t="str">
            <v>237</v>
          </cell>
          <cell r="K6" t="str">
            <v>240</v>
          </cell>
          <cell r="L6" t="str">
            <v>303</v>
          </cell>
          <cell r="M6" t="str">
            <v>306</v>
          </cell>
          <cell r="N6" t="str">
            <v>983</v>
          </cell>
          <cell r="O6" t="str">
            <v>212</v>
          </cell>
          <cell r="P6" t="str">
            <v>302</v>
          </cell>
          <cell r="Q6" t="str">
            <v>312</v>
          </cell>
          <cell r="R6" t="str">
            <v>301</v>
          </cell>
          <cell r="S6" t="str">
            <v>231</v>
          </cell>
          <cell r="T6" t="str">
            <v>236</v>
          </cell>
          <cell r="U6"/>
          <cell r="V6" t="str">
            <v/>
          </cell>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t="str">
            <v>AUT</v>
          </cell>
        </row>
        <row r="7">
          <cell r="C7">
            <v>-4755592680</v>
          </cell>
          <cell r="D7">
            <v>0</v>
          </cell>
          <cell r="E7">
            <v>0</v>
          </cell>
          <cell r="F7">
            <v>0</v>
          </cell>
          <cell r="G7">
            <v>-2142921</v>
          </cell>
          <cell r="H7">
            <v>-4919601</v>
          </cell>
          <cell r="I7">
            <v>-3544264</v>
          </cell>
          <cell r="J7">
            <v>0</v>
          </cell>
          <cell r="K7">
            <v>0</v>
          </cell>
          <cell r="L7">
            <v>-6865698</v>
          </cell>
          <cell r="M7">
            <v>0</v>
          </cell>
          <cell r="N7">
            <v>0</v>
          </cell>
          <cell r="O7">
            <v>-13084841</v>
          </cell>
          <cell r="P7">
            <v>0</v>
          </cell>
          <cell r="Q7">
            <v>0</v>
          </cell>
          <cell r="R7">
            <v>0</v>
          </cell>
          <cell r="S7">
            <v>6750395</v>
          </cell>
          <cell r="T7">
            <v>2779852</v>
          </cell>
          <cell r="U7">
            <v>-88888453</v>
          </cell>
          <cell r="V7">
            <v>-68330541</v>
          </cell>
          <cell r="W7">
            <v>7872888</v>
          </cell>
          <cell r="X7">
            <v>-255614824</v>
          </cell>
          <cell r="Y7">
            <v>-135136387</v>
          </cell>
          <cell r="Z7">
            <v>0</v>
          </cell>
          <cell r="AA7">
            <v>-73429374</v>
          </cell>
          <cell r="AB7">
            <v>0</v>
          </cell>
          <cell r="AC7">
            <v>-2127267</v>
          </cell>
          <cell r="AD7">
            <v>35</v>
          </cell>
          <cell r="AE7">
            <v>-2457211</v>
          </cell>
          <cell r="AF7">
            <v>125013</v>
          </cell>
          <cell r="AG7">
            <v>4864</v>
          </cell>
          <cell r="AH7">
            <v>0</v>
          </cell>
          <cell r="AI7">
            <v>-400894</v>
          </cell>
          <cell r="AJ7">
            <v>-553600</v>
          </cell>
          <cell r="AK7">
            <v>276685</v>
          </cell>
          <cell r="AL7">
            <v>-83438047</v>
          </cell>
          <cell r="AM7">
            <v>-4433939</v>
          </cell>
          <cell r="AN7">
            <v>4099</v>
          </cell>
          <cell r="AO7">
            <v>0</v>
          </cell>
          <cell r="AP7">
            <v>-21950473</v>
          </cell>
          <cell r="AQ7">
            <v>-2388130</v>
          </cell>
          <cell r="AR7">
            <v>-172308364</v>
          </cell>
          <cell r="AS7">
            <v>-21009378</v>
          </cell>
          <cell r="AT7">
            <v>-2</v>
          </cell>
          <cell r="AU7">
            <v>6792414</v>
          </cell>
          <cell r="AV7">
            <v>-4352963</v>
          </cell>
          <cell r="AW7">
            <v>5480115</v>
          </cell>
          <cell r="AX7">
            <v>0</v>
          </cell>
          <cell r="AY7">
            <v>0</v>
          </cell>
          <cell r="AZ7">
            <v>1</v>
          </cell>
          <cell r="BA7">
            <v>-209004948</v>
          </cell>
          <cell r="BB7">
            <v>1</v>
          </cell>
          <cell r="BC7">
            <v>-39311081</v>
          </cell>
          <cell r="BD7">
            <v>-215419468</v>
          </cell>
          <cell r="BE7">
            <v>753157</v>
          </cell>
          <cell r="BF7">
            <v>-100436485</v>
          </cell>
          <cell r="BG7">
            <v>799766</v>
          </cell>
          <cell r="BH7">
            <v>-182121919</v>
          </cell>
          <cell r="BI7">
            <v>0</v>
          </cell>
          <cell r="BJ7">
            <v>-273945229</v>
          </cell>
          <cell r="BK7">
            <v>-1750762</v>
          </cell>
          <cell r="BL7">
            <v>-1777758667</v>
          </cell>
          <cell r="BM7">
            <v>-1020106234</v>
          </cell>
          <cell r="BN7">
            <v>0</v>
          </cell>
          <cell r="BO7">
            <v>0</v>
          </cell>
          <cell r="BP7">
            <v>0</v>
          </cell>
          <cell r="BQ7">
            <v>0</v>
          </cell>
          <cell r="BR7">
            <v>-4734565602</v>
          </cell>
        </row>
        <row r="8">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row>
        <row r="9">
          <cell r="C9" t="str">
            <v/>
          </cell>
          <cell r="D9" t="str">
            <v>A981</v>
          </cell>
          <cell r="E9" t="str">
            <v>AHCO221</v>
          </cell>
          <cell r="F9" t="str">
            <v>AHCO987</v>
          </cell>
          <cell r="G9" t="str">
            <v>AHCOS232</v>
          </cell>
          <cell r="H9" t="str">
            <v>AHCOS233</v>
          </cell>
          <cell r="I9" t="str">
            <v>AHCOS234</v>
          </cell>
          <cell r="J9" t="str">
            <v>AHCOS237</v>
          </cell>
          <cell r="K9" t="str">
            <v>AHCOS240</v>
          </cell>
          <cell r="L9" t="str">
            <v>AHCOS303</v>
          </cell>
          <cell r="M9" t="str">
            <v>AHCOS306</v>
          </cell>
          <cell r="N9" t="str">
            <v>AHCOS983</v>
          </cell>
          <cell r="O9" t="str">
            <v>AHLM212</v>
          </cell>
          <cell r="P9" t="str">
            <v>AHLO302</v>
          </cell>
          <cell r="Q9" t="str">
            <v>AHLO312</v>
          </cell>
          <cell r="R9" t="str">
            <v>AHLOE301</v>
          </cell>
          <cell r="S9" t="str">
            <v>AHLOS231</v>
          </cell>
          <cell r="T9" t="str">
            <v>AHLOS236</v>
          </cell>
          <cell r="U9" t="str">
            <v>AU010CAL</v>
          </cell>
          <cell r="V9" t="str">
            <v>AU010SSU</v>
          </cell>
          <cell r="W9" t="str">
            <v>AU020GOF</v>
          </cell>
          <cell r="X9" t="str">
            <v>AU020LGS</v>
          </cell>
          <cell r="Y9" t="str">
            <v>AU020TLA</v>
          </cell>
          <cell r="Z9" t="str">
            <v>AU020TLAC</v>
          </cell>
          <cell r="AA9" t="str">
            <v>AU030AMR</v>
          </cell>
          <cell r="AB9" t="str">
            <v>AU030AMREL</v>
          </cell>
          <cell r="AC9" t="str">
            <v>AU030AMRRU</v>
          </cell>
          <cell r="AD9" t="str">
            <v>AU030ATR</v>
          </cell>
          <cell r="AE9" t="str">
            <v>AU030DHT</v>
          </cell>
          <cell r="AF9" t="str">
            <v>AU030DHTIR</v>
          </cell>
          <cell r="AG9" t="str">
            <v>AU030DHTRU</v>
          </cell>
          <cell r="AH9" t="str">
            <v>AU030F10</v>
          </cell>
          <cell r="AI9" t="str">
            <v>AU030FSD</v>
          </cell>
          <cell r="AJ9" t="str">
            <v>AU030GOF</v>
          </cell>
          <cell r="AK9" t="str">
            <v>AU030IRR</v>
          </cell>
          <cell r="AL9" t="str">
            <v>AU030LUB</v>
          </cell>
          <cell r="AM9" t="str">
            <v>AU030LUBEN</v>
          </cell>
          <cell r="AN9" t="str">
            <v>AU030NIN</v>
          </cell>
          <cell r="AO9" t="str">
            <v>AU030RIN</v>
          </cell>
          <cell r="AP9" t="str">
            <v>AU030TRI</v>
          </cell>
          <cell r="AQ9" t="str">
            <v>AU030TXCNG</v>
          </cell>
          <cell r="AR9" t="str">
            <v>AU030WTX</v>
          </cell>
          <cell r="AS9" t="str">
            <v>AU030WTXRU</v>
          </cell>
          <cell r="AT9" t="str">
            <v>AU050FTB</v>
          </cell>
          <cell r="AU9" t="str">
            <v>AU050GA</v>
          </cell>
          <cell r="AV9" t="str">
            <v>AU050GOF</v>
          </cell>
          <cell r="AW9" t="str">
            <v>AU050IA</v>
          </cell>
          <cell r="AX9" t="str">
            <v>AU050IL</v>
          </cell>
          <cell r="AY9" t="str">
            <v>AU050KVL</v>
          </cell>
          <cell r="AZ9" t="str">
            <v>AU050SEA</v>
          </cell>
          <cell r="BA9" t="str">
            <v>AU050TN</v>
          </cell>
          <cell r="BB9" t="str">
            <v>AU050UCG</v>
          </cell>
          <cell r="BC9" t="str">
            <v>AU050VA</v>
          </cell>
          <cell r="BD9" t="str">
            <v>AU050WKG</v>
          </cell>
          <cell r="BE9" t="str">
            <v>AU060BTR</v>
          </cell>
          <cell r="BF9" t="str">
            <v>AU060CO</v>
          </cell>
          <cell r="BG9" t="str">
            <v>AU060GOF</v>
          </cell>
          <cell r="BH9" t="str">
            <v>AU060KS</v>
          </cell>
          <cell r="BI9" t="str">
            <v>AU070172</v>
          </cell>
          <cell r="BJ9" t="str">
            <v>AU070MVG</v>
          </cell>
          <cell r="BK9" t="str">
            <v>AU070PBR</v>
          </cell>
          <cell r="BL9" t="str">
            <v>AU080GOF</v>
          </cell>
          <cell r="BM9" t="str">
            <v>AU180APT</v>
          </cell>
          <cell r="BN9" t="str">
            <v>AU210</v>
          </cell>
          <cell r="BO9" t="str">
            <v>AU982ELIM</v>
          </cell>
          <cell r="BP9" t="str">
            <v>AU989</v>
          </cell>
          <cell r="BQ9" t="str">
            <v>AU990</v>
          </cell>
          <cell r="BR9" t="str">
            <v/>
          </cell>
        </row>
        <row r="10">
          <cell r="C10" t="str">
            <v>TOTAL</v>
          </cell>
          <cell r="D10" t="str">
            <v>Atmos Energy Corp Cons Elimination</v>
          </cell>
          <cell r="E10" t="str">
            <v>Atmos Power Systems, Inc</v>
          </cell>
          <cell r="F10" t="str">
            <v>Atmos Energy Holdings Elimination</v>
          </cell>
          <cell r="G10" t="str">
            <v>UCG Storage, Inc</v>
          </cell>
          <cell r="H10" t="str">
            <v>WKG Storage, Inc</v>
          </cell>
          <cell r="I10" t="str">
            <v>Trans Louisiana Gas Storage, Inc</v>
          </cell>
          <cell r="J10" t="str">
            <v>Phoenix Gas Gathering Company</v>
          </cell>
          <cell r="K10" t="str">
            <v>Fort Necessity Gas Storage, LLC</v>
          </cell>
          <cell r="L10" t="str">
            <v>Trans Louisiana Gas Pipeline, Inc</v>
          </cell>
          <cell r="M10" t="str">
            <v>Atmos Exploration and Production, Inc</v>
          </cell>
          <cell r="N10" t="str">
            <v>Atmos Pipeline and Storage, LLC Elimination</v>
          </cell>
          <cell r="O10" t="str">
            <v>Atmos Energy Marketing, LLC</v>
          </cell>
          <cell r="P10" t="str">
            <v>Egasco, LLC</v>
          </cell>
          <cell r="Q10" t="str">
            <v>Atmos Energy Holdings, Inc</v>
          </cell>
          <cell r="R10" t="str">
            <v>Atmos Energy Services, LLC</v>
          </cell>
          <cell r="S10" t="str">
            <v>Atmos Pipeline and Storage, LLC</v>
          </cell>
          <cell r="T10" t="str">
            <v>Atmos Gathering Company, LLC</v>
          </cell>
          <cell r="U10" t="str">
            <v>Atmos Utility Call Center</v>
          </cell>
          <cell r="V10" t="str">
            <v>Atmos Energy Corporation</v>
          </cell>
          <cell r="W10" t="str">
            <v>Louisiana Division - General Office</v>
          </cell>
          <cell r="X10" t="str">
            <v>Louisiana Division - LGS</v>
          </cell>
          <cell r="Y10" t="str">
            <v>Louisiana Division - Trans LA</v>
          </cell>
          <cell r="Z10" t="str">
            <v>Trans LA CNG Division</v>
          </cell>
          <cell r="AA10" t="str">
            <v>West Texas Division - Amarillo City Plant Division</v>
          </cell>
          <cell r="AB10" t="str">
            <v>West Texas Division - Amarillo Elimination Division</v>
          </cell>
          <cell r="AC10" t="str">
            <v>West Texas Division - Amarillo Rural Division</v>
          </cell>
          <cell r="AD10" t="str">
            <v>West Texas Division - Amarillo Transmission</v>
          </cell>
          <cell r="AE10" t="str">
            <v>West Texas Division - Dalhart</v>
          </cell>
          <cell r="AF10" t="str">
            <v>West Texas Division - Dalhart Rural Irrigation Division</v>
          </cell>
          <cell r="AG10" t="str">
            <v>West Texas Division - Dalhart Rural Division</v>
          </cell>
          <cell r="AH10" t="str">
            <v>West Texas Division - Fain 10</v>
          </cell>
          <cell r="AI10" t="str">
            <v>West Texas Division - Fritch, Sanford</v>
          </cell>
          <cell r="AJ10" t="str">
            <v>West Texas Division - Texas General Office</v>
          </cell>
          <cell r="AK10" t="str">
            <v>West Texas Division - Irrigation</v>
          </cell>
          <cell r="AL10" t="str">
            <v>West Texas Division - Lubbock City Plant</v>
          </cell>
          <cell r="AM10" t="str">
            <v>West Texas Division - Lubbock Environs</v>
          </cell>
          <cell r="AN10" t="str">
            <v>West Texas Division - Non-Reg Industrial</v>
          </cell>
          <cell r="AO10" t="str">
            <v>West Texas Division - Reg Industrial</v>
          </cell>
          <cell r="AP10" t="str">
            <v>West Texas Division - Triangle</v>
          </cell>
          <cell r="AQ10" t="str">
            <v>West Texas Division - TX CNG</v>
          </cell>
          <cell r="AR10" t="str">
            <v>West Texas Division - West Texas City Plant Division</v>
          </cell>
          <cell r="AS10" t="str">
            <v>West Texas Division - West Texas Rural Division</v>
          </cell>
          <cell r="AT10" t="str">
            <v>Mid States Division - Missouri - Ft Benning</v>
          </cell>
          <cell r="AU10" t="str">
            <v>Mid States Division - Georgia</v>
          </cell>
          <cell r="AV10" t="str">
            <v>Mid States Division - General Office</v>
          </cell>
          <cell r="AW10" t="str">
            <v>Mid States Division - Iowa</v>
          </cell>
          <cell r="AX10" t="str">
            <v>Mid States Division - Illinois</v>
          </cell>
          <cell r="AY10" t="str">
            <v>Mid States Division - Missouri - Kirsville</v>
          </cell>
          <cell r="AZ10" t="str">
            <v>Mid States Division - Missouri - Southeast</v>
          </cell>
          <cell r="BA10" t="str">
            <v>Mid States Division - Tennessee</v>
          </cell>
          <cell r="BB10" t="str">
            <v>Mid States Division - Missouri - UCG</v>
          </cell>
          <cell r="BC10" t="str">
            <v>Mid States Division - Virginia</v>
          </cell>
          <cell r="BD10" t="str">
            <v>Mid States Division - Kentucky</v>
          </cell>
          <cell r="BE10" t="str">
            <v>Colorado-Kansas Division - Butler</v>
          </cell>
          <cell r="BF10" t="str">
            <v>Colorado-Kansas Division - CO</v>
          </cell>
          <cell r="BG10" t="str">
            <v>Colorado-Kansas Division - General Office</v>
          </cell>
          <cell r="BH10" t="str">
            <v>Colorado-Kansas Division - KS</v>
          </cell>
          <cell r="BI10" t="str">
            <v>Mississippi Valley Gas Division 172</v>
          </cell>
          <cell r="BJ10" t="str">
            <v>Mississippi Valley Gas Division - MVG</v>
          </cell>
          <cell r="BK10" t="str">
            <v>Mississippi Valley Gas Division - MS PBR</v>
          </cell>
          <cell r="BL10" t="str">
            <v>Mid Tex Gas Division</v>
          </cell>
          <cell r="BM10" t="str">
            <v>Atmos Pipeline - Texas</v>
          </cell>
          <cell r="BN10" t="str">
            <v>Blueflame Insurance Services</v>
          </cell>
          <cell r="BO10" t="str">
            <v>Atmos Energy Corporation Elimination</v>
          </cell>
          <cell r="BP10" t="str">
            <v>Blueflame Insurance Services Elimination</v>
          </cell>
          <cell r="BQ10" t="str">
            <v>Mid Tex Elim</v>
          </cell>
          <cell r="BR10" t="str">
            <v/>
          </cell>
        </row>
        <row r="11">
          <cell r="C11" t="str">
            <v>Beginning Balance</v>
          </cell>
          <cell r="D11" t="str">
            <v>Beginning Balance</v>
          </cell>
          <cell r="E11" t="str">
            <v>Beginning Balance</v>
          </cell>
          <cell r="F11" t="str">
            <v>Beginning Balance</v>
          </cell>
          <cell r="G11" t="str">
            <v>Beginning Balance</v>
          </cell>
          <cell r="H11" t="str">
            <v>Beginning Balance</v>
          </cell>
          <cell r="I11" t="str">
            <v>Beginning Balance</v>
          </cell>
          <cell r="J11" t="str">
            <v>Beginning Balance</v>
          </cell>
          <cell r="K11" t="str">
            <v>Beginning Balance</v>
          </cell>
          <cell r="L11" t="str">
            <v>Beginning Balance</v>
          </cell>
          <cell r="M11" t="str">
            <v>Beginning Balance</v>
          </cell>
          <cell r="N11" t="str">
            <v>Beginning Balance</v>
          </cell>
          <cell r="O11" t="str">
            <v>Beginning Balance</v>
          </cell>
          <cell r="P11" t="str">
            <v>Beginning Balance</v>
          </cell>
          <cell r="Q11" t="str">
            <v>Beginning Balance</v>
          </cell>
          <cell r="R11" t="str">
            <v>Beginning Balance</v>
          </cell>
          <cell r="S11" t="str">
            <v>Beginning Balance</v>
          </cell>
          <cell r="T11" t="str">
            <v>Beginning Balance</v>
          </cell>
          <cell r="U11" t="str">
            <v>Beginning Balance</v>
          </cell>
          <cell r="V11" t="str">
            <v>Beginning Balance</v>
          </cell>
          <cell r="W11" t="str">
            <v>Beginning Balance</v>
          </cell>
          <cell r="X11" t="str">
            <v>Beginning Balance</v>
          </cell>
          <cell r="Y11" t="str">
            <v>Beginning Balance</v>
          </cell>
          <cell r="Z11" t="str">
            <v>Beginning Balance</v>
          </cell>
          <cell r="AA11" t="str">
            <v>Beginning Balance</v>
          </cell>
          <cell r="AB11" t="str">
            <v>Beginning Balance</v>
          </cell>
          <cell r="AC11" t="str">
            <v>Beginning Balance</v>
          </cell>
          <cell r="AD11" t="str">
            <v>Beginning Balance</v>
          </cell>
          <cell r="AE11" t="str">
            <v>Beginning Balance</v>
          </cell>
          <cell r="AF11" t="str">
            <v>Beginning Balance</v>
          </cell>
          <cell r="AG11" t="str">
            <v>Beginning Balance</v>
          </cell>
          <cell r="AH11" t="str">
            <v>Beginning Balance</v>
          </cell>
          <cell r="AI11" t="str">
            <v>Beginning Balance</v>
          </cell>
          <cell r="AJ11" t="str">
            <v>Beginning Balance</v>
          </cell>
          <cell r="AK11" t="str">
            <v>Beginning Balance</v>
          </cell>
          <cell r="AL11" t="str">
            <v>Beginning Balance</v>
          </cell>
          <cell r="AM11" t="str">
            <v>Beginning Balance</v>
          </cell>
          <cell r="AN11" t="str">
            <v>Beginning Balance</v>
          </cell>
          <cell r="AO11" t="str">
            <v>Beginning Balance</v>
          </cell>
          <cell r="AP11" t="str">
            <v>Beginning Balance</v>
          </cell>
          <cell r="AQ11" t="str">
            <v>Beginning Balance</v>
          </cell>
          <cell r="AR11" t="str">
            <v>Beginning Balance</v>
          </cell>
          <cell r="AS11" t="str">
            <v>Beginning Balance</v>
          </cell>
          <cell r="AT11" t="str">
            <v>Beginning Balance</v>
          </cell>
          <cell r="AU11" t="str">
            <v>Beginning Balance</v>
          </cell>
          <cell r="AV11" t="str">
            <v>Beginning Balance</v>
          </cell>
          <cell r="AW11" t="str">
            <v>Beginning Balance</v>
          </cell>
          <cell r="AX11" t="str">
            <v>Beginning Balance</v>
          </cell>
          <cell r="AY11" t="str">
            <v>Beginning Balance</v>
          </cell>
          <cell r="AZ11" t="str">
            <v>Beginning Balance</v>
          </cell>
          <cell r="BA11" t="str">
            <v>Beginning Balance</v>
          </cell>
          <cell r="BB11" t="str">
            <v>Beginning Balance</v>
          </cell>
          <cell r="BC11" t="str">
            <v>Beginning Balance</v>
          </cell>
          <cell r="BD11" t="str">
            <v>Beginning Balance</v>
          </cell>
          <cell r="BE11" t="str">
            <v>Beginning Balance</v>
          </cell>
          <cell r="BF11" t="str">
            <v>Beginning Balance</v>
          </cell>
          <cell r="BG11" t="str">
            <v>Beginning Balance</v>
          </cell>
          <cell r="BH11" t="str">
            <v>Beginning Balance</v>
          </cell>
          <cell r="BI11" t="str">
            <v>Beginning Balance</v>
          </cell>
          <cell r="BJ11" t="str">
            <v>Beginning Balance</v>
          </cell>
          <cell r="BK11" t="str">
            <v>Beginning Balance</v>
          </cell>
          <cell r="BL11" t="str">
            <v>Beginning Balance</v>
          </cell>
          <cell r="BM11" t="str">
            <v>Beginning Balance</v>
          </cell>
          <cell r="BN11" t="str">
            <v>Beginning Balance</v>
          </cell>
          <cell r="BO11" t="str">
            <v>Beginning Balance</v>
          </cell>
          <cell r="BP11" t="str">
            <v>Beginning Balance</v>
          </cell>
          <cell r="BQ11" t="str">
            <v>Beginning Balance</v>
          </cell>
          <cell r="BR11" t="str">
            <v/>
          </cell>
        </row>
        <row r="12">
          <cell r="C12">
            <v>-5658901</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-908836</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-1796652</v>
          </cell>
          <cell r="BK12">
            <v>0</v>
          </cell>
          <cell r="BL12">
            <v>-2755945</v>
          </cell>
          <cell r="BM12">
            <v>-197468</v>
          </cell>
          <cell r="BN12">
            <v>0</v>
          </cell>
          <cell r="BO12">
            <v>0</v>
          </cell>
          <cell r="BP12">
            <v>0</v>
          </cell>
          <cell r="BQ12">
            <v>0</v>
          </cell>
          <cell r="BR12" t="str">
            <v/>
          </cell>
        </row>
        <row r="13">
          <cell r="C13">
            <v>385044</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385044</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t="str">
            <v/>
          </cell>
        </row>
        <row r="14">
          <cell r="C14">
            <v>5267243</v>
          </cell>
          <cell r="D14">
            <v>0</v>
          </cell>
          <cell r="E14">
            <v>0</v>
          </cell>
          <cell r="F14">
            <v>0</v>
          </cell>
          <cell r="G14">
            <v>0</v>
          </cell>
          <cell r="H14">
            <v>0</v>
          </cell>
          <cell r="I14">
            <v>0</v>
          </cell>
          <cell r="J14">
            <v>0</v>
          </cell>
          <cell r="K14">
            <v>0</v>
          </cell>
          <cell r="L14">
            <v>0</v>
          </cell>
          <cell r="M14">
            <v>0</v>
          </cell>
          <cell r="N14">
            <v>0</v>
          </cell>
          <cell r="O14">
            <v>-428933</v>
          </cell>
          <cell r="P14">
            <v>0</v>
          </cell>
          <cell r="Q14">
            <v>0</v>
          </cell>
          <cell r="R14">
            <v>0</v>
          </cell>
          <cell r="S14">
            <v>0</v>
          </cell>
          <cell r="T14">
            <v>0</v>
          </cell>
          <cell r="U14">
            <v>7386498</v>
          </cell>
          <cell r="V14">
            <v>-5326416</v>
          </cell>
          <cell r="W14">
            <v>4109364</v>
          </cell>
          <cell r="X14">
            <v>-2361204</v>
          </cell>
          <cell r="Y14">
            <v>-1241537</v>
          </cell>
          <cell r="Z14">
            <v>0</v>
          </cell>
          <cell r="AA14">
            <v>-121566</v>
          </cell>
          <cell r="AB14">
            <v>0</v>
          </cell>
          <cell r="AC14">
            <v>0</v>
          </cell>
          <cell r="AD14">
            <v>0</v>
          </cell>
          <cell r="AE14">
            <v>0</v>
          </cell>
          <cell r="AF14">
            <v>0</v>
          </cell>
          <cell r="AG14">
            <v>0</v>
          </cell>
          <cell r="AH14">
            <v>0</v>
          </cell>
          <cell r="AI14">
            <v>0</v>
          </cell>
          <cell r="AJ14">
            <v>477034</v>
          </cell>
          <cell r="AK14">
            <v>0</v>
          </cell>
          <cell r="AL14">
            <v>0</v>
          </cell>
          <cell r="AM14">
            <v>0</v>
          </cell>
          <cell r="AN14">
            <v>0</v>
          </cell>
          <cell r="AO14">
            <v>0</v>
          </cell>
          <cell r="AP14">
            <v>0</v>
          </cell>
          <cell r="AQ14">
            <v>0</v>
          </cell>
          <cell r="AR14">
            <v>0</v>
          </cell>
          <cell r="AS14">
            <v>0</v>
          </cell>
          <cell r="AT14">
            <v>0</v>
          </cell>
          <cell r="AU14">
            <v>0</v>
          </cell>
          <cell r="AV14">
            <v>497722</v>
          </cell>
          <cell r="AW14">
            <v>0</v>
          </cell>
          <cell r="AX14">
            <v>0</v>
          </cell>
          <cell r="AY14">
            <v>0</v>
          </cell>
          <cell r="AZ14">
            <v>0</v>
          </cell>
          <cell r="BA14">
            <v>0</v>
          </cell>
          <cell r="BB14">
            <v>0</v>
          </cell>
          <cell r="BC14">
            <v>0</v>
          </cell>
          <cell r="BD14">
            <v>-86338</v>
          </cell>
          <cell r="BE14">
            <v>0</v>
          </cell>
          <cell r="BF14">
            <v>-22746</v>
          </cell>
          <cell r="BG14">
            <v>723739</v>
          </cell>
          <cell r="BH14">
            <v>-404175</v>
          </cell>
          <cell r="BI14">
            <v>0</v>
          </cell>
          <cell r="BJ14">
            <v>299405</v>
          </cell>
          <cell r="BK14">
            <v>0</v>
          </cell>
          <cell r="BL14">
            <v>-2249791</v>
          </cell>
          <cell r="BM14">
            <v>4016187</v>
          </cell>
          <cell r="BN14">
            <v>0</v>
          </cell>
          <cell r="BO14">
            <v>0</v>
          </cell>
          <cell r="BP14">
            <v>0</v>
          </cell>
          <cell r="BQ14">
            <v>0</v>
          </cell>
          <cell r="BR14" t="str">
            <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78110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-78110</v>
          </cell>
          <cell r="BK15">
            <v>0</v>
          </cell>
          <cell r="BL15">
            <v>0</v>
          </cell>
          <cell r="BM15">
            <v>0</v>
          </cell>
          <cell r="BN15">
            <v>0</v>
          </cell>
          <cell r="BO15">
            <v>0</v>
          </cell>
          <cell r="BP15">
            <v>0</v>
          </cell>
          <cell r="BQ15">
            <v>0</v>
          </cell>
          <cell r="BR15" t="str">
            <v/>
          </cell>
        </row>
        <row r="16">
          <cell r="C16">
            <v>8038170</v>
          </cell>
          <cell r="D16">
            <v>0</v>
          </cell>
          <cell r="E16">
            <v>0</v>
          </cell>
          <cell r="F16">
            <v>0</v>
          </cell>
          <cell r="G16">
            <v>0</v>
          </cell>
          <cell r="H16">
            <v>0</v>
          </cell>
          <cell r="I16">
            <v>0</v>
          </cell>
          <cell r="J16">
            <v>0</v>
          </cell>
          <cell r="K16">
            <v>0</v>
          </cell>
          <cell r="L16">
            <v>0</v>
          </cell>
          <cell r="M16">
            <v>0</v>
          </cell>
          <cell r="N16">
            <v>0</v>
          </cell>
          <cell r="O16">
            <v>1500000</v>
          </cell>
          <cell r="P16">
            <v>0</v>
          </cell>
          <cell r="Q16">
            <v>0</v>
          </cell>
          <cell r="R16">
            <v>0</v>
          </cell>
          <cell r="S16">
            <v>0</v>
          </cell>
          <cell r="T16">
            <v>0</v>
          </cell>
          <cell r="U16">
            <v>0</v>
          </cell>
          <cell r="V16">
            <v>6538170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-1</v>
          </cell>
          <cell r="BB16">
            <v>0</v>
          </cell>
          <cell r="BC16">
            <v>0</v>
          </cell>
          <cell r="BD16">
            <v>0</v>
          </cell>
          <cell r="BE16">
            <v>0</v>
          </cell>
          <cell r="BF16">
            <v>1</v>
          </cell>
          <cell r="BG16">
            <v>0</v>
          </cell>
          <cell r="BH16">
            <v>0</v>
          </cell>
          <cell r="BI16">
            <v>0</v>
          </cell>
          <cell r="BJ16">
            <v>0</v>
          </cell>
          <cell r="BK16">
            <v>0</v>
          </cell>
          <cell r="BL16">
            <v>0</v>
          </cell>
          <cell r="BM16">
            <v>0</v>
          </cell>
          <cell r="BN16">
            <v>0</v>
          </cell>
          <cell r="BO16">
            <v>0</v>
          </cell>
          <cell r="BP16">
            <v>0</v>
          </cell>
          <cell r="BQ16">
            <v>0</v>
          </cell>
          <cell r="BR16" t="str">
            <v/>
          </cell>
        </row>
        <row r="17">
          <cell r="C17">
            <v>213145</v>
          </cell>
          <cell r="D17">
            <v>0</v>
          </cell>
          <cell r="E17">
            <v>0</v>
          </cell>
          <cell r="F17">
            <v>0</v>
          </cell>
          <cell r="G17">
            <v>0</v>
          </cell>
          <cell r="H17">
            <v>0</v>
          </cell>
          <cell r="I17">
            <v>0</v>
          </cell>
          <cell r="J17">
            <v>0</v>
          </cell>
          <cell r="K17">
            <v>0</v>
          </cell>
          <cell r="L17">
            <v>0</v>
          </cell>
          <cell r="M17">
            <v>0</v>
          </cell>
          <cell r="N17">
            <v>0</v>
          </cell>
          <cell r="O17">
            <v>213145</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t="str">
            <v/>
          </cell>
        </row>
        <row r="18">
          <cell r="C18">
            <v>5492468</v>
          </cell>
          <cell r="D18">
            <v>0</v>
          </cell>
          <cell r="E18">
            <v>0</v>
          </cell>
          <cell r="F18">
            <v>0</v>
          </cell>
          <cell r="G18">
            <v>0</v>
          </cell>
          <cell r="H18">
            <v>0</v>
          </cell>
          <cell r="I18">
            <v>0</v>
          </cell>
          <cell r="J18">
            <v>0</v>
          </cell>
          <cell r="K18">
            <v>0</v>
          </cell>
          <cell r="L18">
            <v>0</v>
          </cell>
          <cell r="M18">
            <v>0</v>
          </cell>
          <cell r="N18">
            <v>0</v>
          </cell>
          <cell r="O18">
            <v>4175</v>
          </cell>
          <cell r="P18">
            <v>0</v>
          </cell>
          <cell r="Q18">
            <v>0</v>
          </cell>
          <cell r="R18">
            <v>0</v>
          </cell>
          <cell r="S18">
            <v>0</v>
          </cell>
          <cell r="T18">
            <v>0</v>
          </cell>
          <cell r="U18">
            <v>1931</v>
          </cell>
          <cell r="V18">
            <v>186895</v>
          </cell>
          <cell r="W18">
            <v>450268</v>
          </cell>
          <cell r="X18">
            <v>956</v>
          </cell>
          <cell r="Y18">
            <v>646</v>
          </cell>
          <cell r="Z18">
            <v>0</v>
          </cell>
          <cell r="AA18">
            <v>17334</v>
          </cell>
          <cell r="AB18">
            <v>0</v>
          </cell>
          <cell r="AC18">
            <v>633</v>
          </cell>
          <cell r="AD18">
            <v>0</v>
          </cell>
          <cell r="AE18">
            <v>1132</v>
          </cell>
          <cell r="AF18">
            <v>18</v>
          </cell>
          <cell r="AG18">
            <v>0</v>
          </cell>
          <cell r="AH18">
            <v>0</v>
          </cell>
          <cell r="AI18">
            <v>0</v>
          </cell>
          <cell r="AJ18">
            <v>360682</v>
          </cell>
          <cell r="AK18">
            <v>0</v>
          </cell>
          <cell r="AL18">
            <v>18521</v>
          </cell>
          <cell r="AM18">
            <v>751</v>
          </cell>
          <cell r="AN18">
            <v>0</v>
          </cell>
          <cell r="AO18">
            <v>0</v>
          </cell>
          <cell r="AP18">
            <v>4181</v>
          </cell>
          <cell r="AQ18">
            <v>0</v>
          </cell>
          <cell r="AR18">
            <v>46964</v>
          </cell>
          <cell r="AS18">
            <v>8728</v>
          </cell>
          <cell r="AT18">
            <v>0</v>
          </cell>
          <cell r="AU18">
            <v>0</v>
          </cell>
          <cell r="AV18">
            <v>727231</v>
          </cell>
          <cell r="AW18">
            <v>0</v>
          </cell>
          <cell r="AX18">
            <v>0</v>
          </cell>
          <cell r="AY18">
            <v>0</v>
          </cell>
          <cell r="AZ18">
            <v>0</v>
          </cell>
          <cell r="BA18">
            <v>113560</v>
          </cell>
          <cell r="BB18">
            <v>0</v>
          </cell>
          <cell r="BC18">
            <v>27274</v>
          </cell>
          <cell r="BD18">
            <v>181289</v>
          </cell>
          <cell r="BE18">
            <v>0</v>
          </cell>
          <cell r="BF18">
            <v>-110129</v>
          </cell>
          <cell r="BG18">
            <v>701760</v>
          </cell>
          <cell r="BH18">
            <v>106874</v>
          </cell>
          <cell r="BI18">
            <v>0</v>
          </cell>
          <cell r="BJ18">
            <v>879832</v>
          </cell>
          <cell r="BK18">
            <v>343</v>
          </cell>
          <cell r="BL18">
            <v>1332833</v>
          </cell>
          <cell r="BM18">
            <v>427786</v>
          </cell>
          <cell r="BN18">
            <v>0</v>
          </cell>
          <cell r="BO18">
            <v>0</v>
          </cell>
          <cell r="BP18">
            <v>0</v>
          </cell>
          <cell r="BQ18">
            <v>0</v>
          </cell>
          <cell r="BR18" t="str">
            <v/>
          </cell>
        </row>
        <row r="19">
          <cell r="C19">
            <v>9315792</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3278031</v>
          </cell>
          <cell r="Y19">
            <v>1123266</v>
          </cell>
          <cell r="Z19">
            <v>0</v>
          </cell>
          <cell r="AA19">
            <v>114275</v>
          </cell>
          <cell r="AB19">
            <v>0</v>
          </cell>
          <cell r="AC19">
            <v>63016</v>
          </cell>
          <cell r="AD19">
            <v>0</v>
          </cell>
          <cell r="AE19">
            <v>17078</v>
          </cell>
          <cell r="AF19">
            <v>0</v>
          </cell>
          <cell r="AG19">
            <v>0</v>
          </cell>
          <cell r="AH19">
            <v>0</v>
          </cell>
          <cell r="AI19">
            <v>0</v>
          </cell>
          <cell r="AJ19">
            <v>0</v>
          </cell>
          <cell r="AK19">
            <v>38128</v>
          </cell>
          <cell r="AL19">
            <v>9901</v>
          </cell>
          <cell r="AM19">
            <v>26600</v>
          </cell>
          <cell r="AN19">
            <v>0</v>
          </cell>
          <cell r="AO19">
            <v>0</v>
          </cell>
          <cell r="AP19">
            <v>0</v>
          </cell>
          <cell r="AQ19">
            <v>0</v>
          </cell>
          <cell r="AR19">
            <v>393400</v>
          </cell>
          <cell r="AS19">
            <v>254864</v>
          </cell>
          <cell r="AT19">
            <v>0</v>
          </cell>
          <cell r="AU19">
            <v>0</v>
          </cell>
          <cell r="AV19">
            <v>0</v>
          </cell>
          <cell r="AW19">
            <v>0</v>
          </cell>
          <cell r="AX19">
            <v>0</v>
          </cell>
          <cell r="AY19">
            <v>0</v>
          </cell>
          <cell r="AZ19">
            <v>0</v>
          </cell>
          <cell r="BA19">
            <v>76428</v>
          </cell>
          <cell r="BB19">
            <v>0</v>
          </cell>
          <cell r="BC19">
            <v>243762</v>
          </cell>
          <cell r="BD19">
            <v>1772622</v>
          </cell>
          <cell r="BE19">
            <v>0</v>
          </cell>
          <cell r="BF19">
            <v>820873</v>
          </cell>
          <cell r="BG19">
            <v>0</v>
          </cell>
          <cell r="BH19">
            <v>949103</v>
          </cell>
          <cell r="BI19">
            <v>0</v>
          </cell>
          <cell r="BJ19">
            <v>134445</v>
          </cell>
          <cell r="BK19">
            <v>0</v>
          </cell>
          <cell r="BL19">
            <v>0</v>
          </cell>
          <cell r="BM19">
            <v>0</v>
          </cell>
          <cell r="BN19">
            <v>0</v>
          </cell>
          <cell r="BO19">
            <v>0</v>
          </cell>
          <cell r="BP19">
            <v>0</v>
          </cell>
          <cell r="BQ19">
            <v>0</v>
          </cell>
          <cell r="BR19" t="str">
            <v/>
          </cell>
        </row>
        <row r="20">
          <cell r="C20">
            <v>-559376</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v>
          </cell>
          <cell r="W20">
            <v>0</v>
          </cell>
          <cell r="X20">
            <v>0</v>
          </cell>
          <cell r="Y20">
            <v>0</v>
          </cell>
          <cell r="Z20">
            <v>0</v>
          </cell>
          <cell r="AA20">
            <v>-10747</v>
          </cell>
          <cell r="AB20">
            <v>0</v>
          </cell>
          <cell r="AC20">
            <v>21234</v>
          </cell>
          <cell r="AD20">
            <v>-10818</v>
          </cell>
          <cell r="AE20">
            <v>0</v>
          </cell>
          <cell r="AF20">
            <v>0</v>
          </cell>
          <cell r="AG20">
            <v>0</v>
          </cell>
          <cell r="AH20">
            <v>0</v>
          </cell>
          <cell r="AI20">
            <v>0</v>
          </cell>
          <cell r="AJ20">
            <v>-36734</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-33033</v>
          </cell>
          <cell r="BE20">
            <v>0</v>
          </cell>
          <cell r="BF20">
            <v>-436304</v>
          </cell>
          <cell r="BG20">
            <v>0</v>
          </cell>
          <cell r="BH20">
            <v>-46520</v>
          </cell>
          <cell r="BI20">
            <v>0</v>
          </cell>
          <cell r="BJ20">
            <v>0</v>
          </cell>
          <cell r="BK20">
            <v>0</v>
          </cell>
          <cell r="BL20">
            <v>-6455</v>
          </cell>
          <cell r="BM20">
            <v>0</v>
          </cell>
          <cell r="BN20">
            <v>0</v>
          </cell>
          <cell r="BO20">
            <v>0</v>
          </cell>
          <cell r="BP20">
            <v>0</v>
          </cell>
          <cell r="BQ20">
            <v>0</v>
          </cell>
          <cell r="BR20" t="str">
            <v/>
          </cell>
        </row>
        <row r="21">
          <cell r="C21">
            <v>-3509603</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-3509603</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t="str">
            <v/>
          </cell>
        </row>
        <row r="22">
          <cell r="C22">
            <v>73615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73615</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t="str">
            <v/>
          </cell>
        </row>
        <row r="23">
          <cell r="C23">
            <v>-1168335</v>
          </cell>
          <cell r="D23">
            <v>0</v>
          </cell>
          <cell r="E23">
            <v>0</v>
          </cell>
          <cell r="F23">
            <v>0</v>
          </cell>
          <cell r="G23">
            <v>0</v>
          </cell>
          <cell r="H23">
            <v>0</v>
          </cell>
          <cell r="I23">
            <v>0</v>
          </cell>
          <cell r="J23">
            <v>0</v>
          </cell>
          <cell r="K23">
            <v>0</v>
          </cell>
          <cell r="L23">
            <v>-1168335</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t="str">
            <v/>
          </cell>
        </row>
        <row r="24">
          <cell r="C24">
            <v>-3210360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-3210360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t="str">
            <v/>
          </cell>
        </row>
        <row r="25">
          <cell r="C25">
            <v>-406474</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-406474</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t="str">
            <v/>
          </cell>
        </row>
        <row r="26">
          <cell r="C26">
            <v>-245341</v>
          </cell>
          <cell r="D26">
            <v>0</v>
          </cell>
          <cell r="E26">
            <v>0</v>
          </cell>
          <cell r="F26">
            <v>0</v>
          </cell>
          <cell r="G26">
            <v>0</v>
          </cell>
          <cell r="H26">
            <v>0</v>
          </cell>
          <cell r="I26">
            <v>0</v>
          </cell>
          <cell r="J26">
            <v>0</v>
          </cell>
          <cell r="K26">
            <v>0</v>
          </cell>
          <cell r="L26">
            <v>-245341</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t="str">
            <v/>
          </cell>
        </row>
        <row r="27">
          <cell r="C27">
            <v>-11746000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-11746000</v>
          </cell>
          <cell r="BK27">
            <v>0</v>
          </cell>
          <cell r="BL27">
            <v>0</v>
          </cell>
          <cell r="BM27">
            <v>0</v>
          </cell>
          <cell r="BN27">
            <v>0</v>
          </cell>
          <cell r="BO27">
            <v>0</v>
          </cell>
          <cell r="BP27">
            <v>0</v>
          </cell>
          <cell r="BQ27">
            <v>0</v>
          </cell>
          <cell r="BR27" t="str">
            <v/>
          </cell>
        </row>
        <row r="28">
          <cell r="C28">
            <v>-905171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-905171</v>
          </cell>
          <cell r="BG28">
            <v>0</v>
          </cell>
          <cell r="BH28">
            <v>0</v>
          </cell>
          <cell r="BI28">
            <v>0</v>
          </cell>
          <cell r="BJ28">
            <v>0</v>
          </cell>
          <cell r="BK28">
            <v>0</v>
          </cell>
          <cell r="BL28">
            <v>0</v>
          </cell>
          <cell r="BM28">
            <v>0</v>
          </cell>
          <cell r="BN28">
            <v>0</v>
          </cell>
          <cell r="BO28">
            <v>0</v>
          </cell>
          <cell r="BP28">
            <v>0</v>
          </cell>
          <cell r="BQ28">
            <v>0</v>
          </cell>
          <cell r="BR28" t="str">
            <v/>
          </cell>
        </row>
        <row r="29">
          <cell r="C29">
            <v>-4104240564</v>
          </cell>
          <cell r="D29">
            <v>0</v>
          </cell>
          <cell r="E29">
            <v>0</v>
          </cell>
          <cell r="F29">
            <v>0</v>
          </cell>
          <cell r="G29">
            <v>-2045176</v>
          </cell>
          <cell r="H29">
            <v>-3156814</v>
          </cell>
          <cell r="I29">
            <v>-36820</v>
          </cell>
          <cell r="J29">
            <v>0</v>
          </cell>
          <cell r="K29">
            <v>0</v>
          </cell>
          <cell r="L29">
            <v>360402</v>
          </cell>
          <cell r="M29">
            <v>-69066</v>
          </cell>
          <cell r="N29">
            <v>0</v>
          </cell>
          <cell r="O29">
            <v>-17503183</v>
          </cell>
          <cell r="P29">
            <v>0</v>
          </cell>
          <cell r="Q29">
            <v>0</v>
          </cell>
          <cell r="R29">
            <v>0</v>
          </cell>
          <cell r="S29">
            <v>6750395</v>
          </cell>
          <cell r="T29">
            <v>10074533</v>
          </cell>
          <cell r="U29">
            <v>-119946309</v>
          </cell>
          <cell r="V29">
            <v>-91185192</v>
          </cell>
          <cell r="W29">
            <v>22965120</v>
          </cell>
          <cell r="X29">
            <v>-174856186</v>
          </cell>
          <cell r="Y29">
            <v>-72308909</v>
          </cell>
          <cell r="Z29">
            <v>0</v>
          </cell>
          <cell r="AA29">
            <v>-29773464</v>
          </cell>
          <cell r="AB29">
            <v>0</v>
          </cell>
          <cell r="AC29">
            <v>-1605540</v>
          </cell>
          <cell r="AD29">
            <v>0</v>
          </cell>
          <cell r="AE29">
            <v>-1396320</v>
          </cell>
          <cell r="AF29">
            <v>-494822</v>
          </cell>
          <cell r="AG29">
            <v>-14276</v>
          </cell>
          <cell r="AH29">
            <v>63379</v>
          </cell>
          <cell r="AI29">
            <v>-201107</v>
          </cell>
          <cell r="AJ29">
            <v>8082542</v>
          </cell>
          <cell r="AK29">
            <v>28395551</v>
          </cell>
          <cell r="AL29">
            <v>-57177184</v>
          </cell>
          <cell r="AM29">
            <v>-2853513</v>
          </cell>
          <cell r="AN29">
            <v>0</v>
          </cell>
          <cell r="AO29">
            <v>0</v>
          </cell>
          <cell r="AP29">
            <v>-13551353</v>
          </cell>
          <cell r="AQ29">
            <v>0</v>
          </cell>
          <cell r="AR29">
            <v>-112898251</v>
          </cell>
          <cell r="AS29">
            <v>-14627757</v>
          </cell>
          <cell r="AT29">
            <v>202406</v>
          </cell>
          <cell r="AU29">
            <v>8508895</v>
          </cell>
          <cell r="AV29">
            <v>4178006</v>
          </cell>
          <cell r="AW29">
            <v>323833</v>
          </cell>
          <cell r="AX29">
            <v>1963092</v>
          </cell>
          <cell r="AY29">
            <v>545542</v>
          </cell>
          <cell r="AZ29">
            <v>4381049</v>
          </cell>
          <cell r="BA29">
            <v>-120118193</v>
          </cell>
          <cell r="BB29">
            <v>5310869</v>
          </cell>
          <cell r="BC29">
            <v>-29621471</v>
          </cell>
          <cell r="BD29">
            <v>-174420153</v>
          </cell>
          <cell r="BE29">
            <v>1759938</v>
          </cell>
          <cell r="BF29">
            <v>-71800710</v>
          </cell>
          <cell r="BG29">
            <v>14087157</v>
          </cell>
          <cell r="BH29">
            <v>-105107795</v>
          </cell>
          <cell r="BI29">
            <v>0</v>
          </cell>
          <cell r="BJ29">
            <v>-153530477</v>
          </cell>
          <cell r="BK29">
            <v>-1803311</v>
          </cell>
          <cell r="BL29">
            <v>-1948608359</v>
          </cell>
          <cell r="BM29">
            <v>-901481562</v>
          </cell>
          <cell r="BN29">
            <v>0</v>
          </cell>
          <cell r="BO29">
            <v>0</v>
          </cell>
          <cell r="BP29">
            <v>0</v>
          </cell>
          <cell r="BQ29">
            <v>0</v>
          </cell>
          <cell r="BR29" t="str">
            <v/>
          </cell>
        </row>
        <row r="30">
          <cell r="C30">
            <v>-530798554</v>
          </cell>
          <cell r="D30">
            <v>0</v>
          </cell>
          <cell r="E30">
            <v>0</v>
          </cell>
          <cell r="F30">
            <v>0</v>
          </cell>
          <cell r="G30">
            <v>-129387</v>
          </cell>
          <cell r="H30">
            <v>-1828408</v>
          </cell>
          <cell r="I30">
            <v>-3512466</v>
          </cell>
          <cell r="J30">
            <v>0</v>
          </cell>
          <cell r="K30">
            <v>0</v>
          </cell>
          <cell r="L30">
            <v>-7536994</v>
          </cell>
          <cell r="M30">
            <v>69066</v>
          </cell>
          <cell r="N30">
            <v>0</v>
          </cell>
          <cell r="O30">
            <v>4873016</v>
          </cell>
          <cell r="P30">
            <v>0</v>
          </cell>
          <cell r="Q30">
            <v>0</v>
          </cell>
          <cell r="R30">
            <v>0</v>
          </cell>
          <cell r="S30">
            <v>0</v>
          </cell>
          <cell r="T30">
            <v>-9453001</v>
          </cell>
          <cell r="U30">
            <v>32490484</v>
          </cell>
          <cell r="V30">
            <v>27068933</v>
          </cell>
          <cell r="W30">
            <v>-6820862</v>
          </cell>
          <cell r="X30">
            <v>-79239401</v>
          </cell>
          <cell r="Y30">
            <v>-63618955</v>
          </cell>
          <cell r="Z30">
            <v>0</v>
          </cell>
          <cell r="AA30">
            <v>-42089068</v>
          </cell>
          <cell r="AB30">
            <v>0</v>
          </cell>
          <cell r="AC30">
            <v>-506177</v>
          </cell>
          <cell r="AD30">
            <v>0</v>
          </cell>
          <cell r="AE30">
            <v>-1021487</v>
          </cell>
          <cell r="AF30">
            <v>620191</v>
          </cell>
          <cell r="AG30">
            <v>19298</v>
          </cell>
          <cell r="AH30">
            <v>-63379</v>
          </cell>
          <cell r="AI30">
            <v>-198491</v>
          </cell>
          <cell r="AJ30">
            <v>-5980939</v>
          </cell>
          <cell r="AK30">
            <v>-28152555</v>
          </cell>
          <cell r="AL30">
            <v>-25880617</v>
          </cell>
          <cell r="AM30">
            <v>-1536532</v>
          </cell>
          <cell r="AN30">
            <v>4095</v>
          </cell>
          <cell r="AO30">
            <v>0</v>
          </cell>
          <cell r="AP30">
            <v>-8036287</v>
          </cell>
          <cell r="AQ30">
            <v>-53463</v>
          </cell>
          <cell r="AR30">
            <v>-58462195</v>
          </cell>
          <cell r="AS30">
            <v>-5915540</v>
          </cell>
          <cell r="AT30">
            <v>-202408</v>
          </cell>
          <cell r="AU30">
            <v>-1716481</v>
          </cell>
          <cell r="AV30">
            <v>-5859849</v>
          </cell>
          <cell r="AW30">
            <v>5156302</v>
          </cell>
          <cell r="AX30">
            <v>-1963092</v>
          </cell>
          <cell r="AY30">
            <v>-545542</v>
          </cell>
          <cell r="AZ30">
            <v>-4381048</v>
          </cell>
          <cell r="BA30">
            <v>-89301081</v>
          </cell>
          <cell r="BB30">
            <v>-5310868</v>
          </cell>
          <cell r="BC30">
            <v>-10089817</v>
          </cell>
          <cell r="BD30">
            <v>-44624486</v>
          </cell>
          <cell r="BE30">
            <v>-1006781</v>
          </cell>
          <cell r="BF30">
            <v>-29183223</v>
          </cell>
          <cell r="BG30">
            <v>-8111881</v>
          </cell>
          <cell r="BH30">
            <v>-76782705</v>
          </cell>
          <cell r="BI30">
            <v>0</v>
          </cell>
          <cell r="BJ30">
            <v>-120196510</v>
          </cell>
          <cell r="BK30">
            <v>52549</v>
          </cell>
          <cell r="BL30">
            <v>220243339</v>
          </cell>
          <cell r="BM30">
            <v>-72083851</v>
          </cell>
          <cell r="BN30">
            <v>0</v>
          </cell>
          <cell r="BO30">
            <v>0</v>
          </cell>
          <cell r="BP30">
            <v>0</v>
          </cell>
          <cell r="BQ30">
            <v>0</v>
          </cell>
          <cell r="BR30" t="str">
            <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t="str">
            <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t="str">
            <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t="str">
            <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t="str">
            <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t="str">
            <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t="str">
            <v/>
          </cell>
        </row>
        <row r="37">
          <cell r="C37">
            <v>1504888</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1504888</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t="str">
            <v/>
          </cell>
        </row>
        <row r="38">
          <cell r="C38">
            <v>182597</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182597</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t="str">
            <v/>
          </cell>
        </row>
        <row r="39">
          <cell r="C39">
            <v>-35875639</v>
          </cell>
          <cell r="D39">
            <v>0</v>
          </cell>
          <cell r="E39">
            <v>0</v>
          </cell>
          <cell r="F39">
            <v>0</v>
          </cell>
          <cell r="G39">
            <v>31642</v>
          </cell>
          <cell r="H39">
            <v>65621</v>
          </cell>
          <cell r="I39">
            <v>5022</v>
          </cell>
          <cell r="J39">
            <v>0</v>
          </cell>
          <cell r="K39">
            <v>0</v>
          </cell>
          <cell r="L39">
            <v>310894</v>
          </cell>
          <cell r="M39">
            <v>0</v>
          </cell>
          <cell r="N39">
            <v>0</v>
          </cell>
          <cell r="O39">
            <v>-454674</v>
          </cell>
          <cell r="P39">
            <v>0</v>
          </cell>
          <cell r="Q39">
            <v>0</v>
          </cell>
          <cell r="R39">
            <v>0</v>
          </cell>
          <cell r="S39">
            <v>0</v>
          </cell>
          <cell r="T39">
            <v>2158320</v>
          </cell>
          <cell r="U39">
            <v>-1430587</v>
          </cell>
          <cell r="V39">
            <v>-5891041</v>
          </cell>
          <cell r="W39">
            <v>-639618</v>
          </cell>
          <cell r="X39">
            <v>24161</v>
          </cell>
          <cell r="Y39">
            <v>1366475</v>
          </cell>
          <cell r="Z39">
            <v>0</v>
          </cell>
          <cell r="AA39">
            <v>-1041613</v>
          </cell>
          <cell r="AB39">
            <v>0</v>
          </cell>
          <cell r="AC39">
            <v>-3043</v>
          </cell>
          <cell r="AD39">
            <v>35</v>
          </cell>
          <cell r="AE39">
            <v>-17016</v>
          </cell>
          <cell r="AF39">
            <v>0</v>
          </cell>
          <cell r="AG39">
            <v>-158</v>
          </cell>
          <cell r="AH39">
            <v>0</v>
          </cell>
          <cell r="AI39">
            <v>-31</v>
          </cell>
          <cell r="AJ39">
            <v>565736</v>
          </cell>
          <cell r="AK39">
            <v>404</v>
          </cell>
          <cell r="AL39">
            <v>-45285</v>
          </cell>
          <cell r="AM39">
            <v>-34880</v>
          </cell>
          <cell r="AN39">
            <v>4</v>
          </cell>
          <cell r="AO39">
            <v>0</v>
          </cell>
          <cell r="AP39">
            <v>-340845</v>
          </cell>
          <cell r="AQ39">
            <v>-2334667</v>
          </cell>
          <cell r="AR39">
            <v>-330056</v>
          </cell>
          <cell r="AS39">
            <v>-414257</v>
          </cell>
          <cell r="AT39">
            <v>0</v>
          </cell>
          <cell r="AU39">
            <v>0</v>
          </cell>
          <cell r="AV39">
            <v>321084</v>
          </cell>
          <cell r="AW39">
            <v>-20</v>
          </cell>
          <cell r="AX39">
            <v>0</v>
          </cell>
          <cell r="AY39">
            <v>0</v>
          </cell>
          <cell r="AZ39">
            <v>0</v>
          </cell>
          <cell r="BA39">
            <v>560479</v>
          </cell>
          <cell r="BB39">
            <v>0</v>
          </cell>
          <cell r="BC39">
            <v>441471</v>
          </cell>
          <cell r="BD39">
            <v>5184848</v>
          </cell>
          <cell r="BE39">
            <v>0</v>
          </cell>
          <cell r="BF39">
            <v>951483</v>
          </cell>
          <cell r="BG39">
            <v>251625</v>
          </cell>
          <cell r="BH39">
            <v>125388</v>
          </cell>
          <cell r="BI39">
            <v>0</v>
          </cell>
          <cell r="BJ39">
            <v>1229718</v>
          </cell>
          <cell r="BK39">
            <v>0</v>
          </cell>
          <cell r="BL39">
            <v>-19341811</v>
          </cell>
          <cell r="BM39">
            <v>-17150447</v>
          </cell>
          <cell r="BN39">
            <v>0</v>
          </cell>
          <cell r="BO39">
            <v>0</v>
          </cell>
          <cell r="BP39">
            <v>0</v>
          </cell>
          <cell r="BQ39">
            <v>0</v>
          </cell>
          <cell r="BR39" t="str">
            <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t="str">
            <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t="str">
            <v/>
          </cell>
        </row>
        <row r="42">
          <cell r="C42">
            <v>-70443714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-7630901</v>
          </cell>
          <cell r="X42">
            <v>0</v>
          </cell>
          <cell r="Y42">
            <v>0</v>
          </cell>
          <cell r="Z42">
            <v>0</v>
          </cell>
          <cell r="AA42">
            <v>0</v>
          </cell>
          <cell r="AB42">
            <v>0</v>
          </cell>
          <cell r="AC42">
            <v>0</v>
          </cell>
          <cell r="AD42">
            <v>0</v>
          </cell>
          <cell r="AE42">
            <v>0</v>
          </cell>
          <cell r="AF42">
            <v>0</v>
          </cell>
          <cell r="AG42">
            <v>0</v>
          </cell>
          <cell r="AH42">
            <v>0</v>
          </cell>
          <cell r="AI42">
            <v>0</v>
          </cell>
          <cell r="AJ42">
            <v>-3209617</v>
          </cell>
          <cell r="AK42">
            <v>0</v>
          </cell>
          <cell r="AL42">
            <v>0</v>
          </cell>
          <cell r="AM42">
            <v>0</v>
          </cell>
          <cell r="AN42">
            <v>0</v>
          </cell>
          <cell r="AO42">
            <v>0</v>
          </cell>
          <cell r="AP42">
            <v>0</v>
          </cell>
          <cell r="AQ42">
            <v>0</v>
          </cell>
          <cell r="AR42">
            <v>0</v>
          </cell>
          <cell r="AS42">
            <v>0</v>
          </cell>
          <cell r="AT42">
            <v>0</v>
          </cell>
          <cell r="AU42">
            <v>0</v>
          </cell>
          <cell r="AV42">
            <v>-2985100</v>
          </cell>
          <cell r="AW42">
            <v>0</v>
          </cell>
          <cell r="AX42">
            <v>0</v>
          </cell>
          <cell r="AY42">
            <v>0</v>
          </cell>
          <cell r="AZ42">
            <v>0</v>
          </cell>
          <cell r="BA42">
            <v>0</v>
          </cell>
          <cell r="BB42">
            <v>0</v>
          </cell>
          <cell r="BC42">
            <v>0</v>
          </cell>
          <cell r="BD42">
            <v>0</v>
          </cell>
          <cell r="BE42">
            <v>0</v>
          </cell>
          <cell r="BF42">
            <v>0</v>
          </cell>
          <cell r="BG42">
            <v>-5427381</v>
          </cell>
          <cell r="BH42">
            <v>0</v>
          </cell>
          <cell r="BI42">
            <v>0</v>
          </cell>
          <cell r="BJ42">
            <v>-763564</v>
          </cell>
          <cell r="BK42">
            <v>0</v>
          </cell>
          <cell r="BL42">
            <v>-21906879</v>
          </cell>
          <cell r="BM42">
            <v>-28520272</v>
          </cell>
          <cell r="BN42">
            <v>0</v>
          </cell>
          <cell r="BO42">
            <v>0</v>
          </cell>
          <cell r="BP42">
            <v>0</v>
          </cell>
          <cell r="BQ42">
            <v>0</v>
          </cell>
          <cell r="BR42" t="str">
            <v/>
          </cell>
        </row>
        <row r="43">
          <cell r="C43">
            <v>-15921694</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-2041</v>
          </cell>
          <cell r="V43">
            <v>-10726</v>
          </cell>
          <cell r="W43">
            <v>-851</v>
          </cell>
          <cell r="X43">
            <v>-1543398</v>
          </cell>
          <cell r="Y43">
            <v>-574998</v>
          </cell>
          <cell r="Z43">
            <v>0</v>
          </cell>
          <cell r="AA43">
            <v>-525229</v>
          </cell>
          <cell r="AB43">
            <v>0</v>
          </cell>
          <cell r="AC43">
            <v>-12507</v>
          </cell>
          <cell r="AD43">
            <v>0</v>
          </cell>
          <cell r="AE43">
            <v>-22388</v>
          </cell>
          <cell r="AF43">
            <v>-356</v>
          </cell>
          <cell r="AG43">
            <v>0</v>
          </cell>
          <cell r="AH43">
            <v>0</v>
          </cell>
          <cell r="AI43">
            <v>-1265</v>
          </cell>
          <cell r="AJ43">
            <v>-11322</v>
          </cell>
          <cell r="AK43">
            <v>33285</v>
          </cell>
          <cell r="AL43">
            <v>-334961</v>
          </cell>
          <cell r="AM43">
            <v>-9014</v>
          </cell>
          <cell r="AN43">
            <v>0</v>
          </cell>
          <cell r="AO43">
            <v>0</v>
          </cell>
          <cell r="AP43">
            <v>-21988</v>
          </cell>
          <cell r="AQ43">
            <v>0</v>
          </cell>
          <cell r="AR43">
            <v>-617862</v>
          </cell>
          <cell r="AS43">
            <v>-51824</v>
          </cell>
          <cell r="AT43">
            <v>0</v>
          </cell>
          <cell r="AU43">
            <v>0</v>
          </cell>
          <cell r="AV43">
            <v>-7104</v>
          </cell>
          <cell r="AW43">
            <v>0</v>
          </cell>
          <cell r="AX43">
            <v>0</v>
          </cell>
          <cell r="AY43">
            <v>0</v>
          </cell>
          <cell r="AZ43">
            <v>0</v>
          </cell>
          <cell r="BA43">
            <v>-146153</v>
          </cell>
          <cell r="BB43">
            <v>0</v>
          </cell>
          <cell r="BC43">
            <v>-41264</v>
          </cell>
          <cell r="BD43">
            <v>-1559677</v>
          </cell>
          <cell r="BE43">
            <v>0</v>
          </cell>
          <cell r="BF43">
            <v>-404035</v>
          </cell>
          <cell r="BG43">
            <v>246</v>
          </cell>
          <cell r="BH43">
            <v>-356807</v>
          </cell>
          <cell r="BI43">
            <v>0</v>
          </cell>
          <cell r="BJ43">
            <v>-684396</v>
          </cell>
          <cell r="BK43">
            <v>0</v>
          </cell>
          <cell r="BL43">
            <v>-8144957</v>
          </cell>
          <cell r="BM43">
            <v>-870102</v>
          </cell>
          <cell r="BN43">
            <v>0</v>
          </cell>
          <cell r="BO43">
            <v>0</v>
          </cell>
          <cell r="BP43">
            <v>0</v>
          </cell>
          <cell r="BQ43">
            <v>0</v>
          </cell>
          <cell r="BR43" t="str">
            <v/>
          </cell>
        </row>
        <row r="44">
          <cell r="C44">
            <v>9787779</v>
          </cell>
          <cell r="D44">
            <v>0</v>
          </cell>
          <cell r="E44">
            <v>0</v>
          </cell>
          <cell r="F44">
            <v>0</v>
          </cell>
          <cell r="G44">
            <v>0</v>
          </cell>
          <cell r="H44">
            <v>0</v>
          </cell>
          <cell r="I44">
            <v>0</v>
          </cell>
          <cell r="J44">
            <v>0</v>
          </cell>
          <cell r="K44">
            <v>0</v>
          </cell>
          <cell r="L44">
            <v>-144671</v>
          </cell>
          <cell r="M44">
            <v>0</v>
          </cell>
          <cell r="N44">
            <v>0</v>
          </cell>
          <cell r="O44">
            <v>0</v>
          </cell>
          <cell r="P44">
            <v>0</v>
          </cell>
          <cell r="Q44">
            <v>0</v>
          </cell>
          <cell r="R44">
            <v>0</v>
          </cell>
          <cell r="S44">
            <v>0</v>
          </cell>
          <cell r="T44">
            <v>0</v>
          </cell>
          <cell r="U44">
            <v>0</v>
          </cell>
          <cell r="V44">
            <v>0</v>
          </cell>
          <cell r="W44">
            <v>0</v>
          </cell>
          <cell r="X44">
            <v>120881</v>
          </cell>
          <cell r="Y44">
            <v>-2706818</v>
          </cell>
          <cell r="Z44">
            <v>0</v>
          </cell>
          <cell r="AA44">
            <v>-340837</v>
          </cell>
          <cell r="AB44">
            <v>0</v>
          </cell>
          <cell r="AC44">
            <v>28592</v>
          </cell>
          <cell r="AD44">
            <v>0</v>
          </cell>
          <cell r="AE44">
            <v>-4072</v>
          </cell>
          <cell r="AF44">
            <v>-1068</v>
          </cell>
          <cell r="AG44">
            <v>0</v>
          </cell>
          <cell r="AH44">
            <v>0</v>
          </cell>
          <cell r="AI44">
            <v>-4871</v>
          </cell>
          <cell r="AJ44">
            <v>0</v>
          </cell>
          <cell r="AK44">
            <v>0</v>
          </cell>
          <cell r="AL44">
            <v>-387380</v>
          </cell>
          <cell r="AM44">
            <v>-22092</v>
          </cell>
          <cell r="AN44">
            <v>0</v>
          </cell>
          <cell r="AO44">
            <v>0</v>
          </cell>
          <cell r="AP44">
            <v>0</v>
          </cell>
          <cell r="AQ44">
            <v>0</v>
          </cell>
          <cell r="AR44">
            <v>8039345</v>
          </cell>
          <cell r="AS44">
            <v>-23460</v>
          </cell>
          <cell r="AT44">
            <v>0</v>
          </cell>
          <cell r="AU44">
            <v>0</v>
          </cell>
          <cell r="AV44">
            <v>0</v>
          </cell>
          <cell r="AW44">
            <v>0</v>
          </cell>
          <cell r="AX44">
            <v>0</v>
          </cell>
          <cell r="AY44">
            <v>0</v>
          </cell>
          <cell r="AZ44">
            <v>0</v>
          </cell>
          <cell r="BA44">
            <v>1662945</v>
          </cell>
          <cell r="BB44">
            <v>0</v>
          </cell>
          <cell r="BC44">
            <v>56113</v>
          </cell>
          <cell r="BD44">
            <v>5852191</v>
          </cell>
          <cell r="BE44">
            <v>0</v>
          </cell>
          <cell r="BF44">
            <v>8438682</v>
          </cell>
          <cell r="BG44">
            <v>0</v>
          </cell>
          <cell r="BH44">
            <v>-2403917</v>
          </cell>
          <cell r="BI44">
            <v>0</v>
          </cell>
          <cell r="BJ44">
            <v>-1467719</v>
          </cell>
          <cell r="BK44">
            <v>0</v>
          </cell>
          <cell r="BL44">
            <v>-6904065</v>
          </cell>
          <cell r="BM44">
            <v>0</v>
          </cell>
          <cell r="BN44">
            <v>0</v>
          </cell>
          <cell r="BO44">
            <v>0</v>
          </cell>
          <cell r="BP44">
            <v>0</v>
          </cell>
          <cell r="BQ44">
            <v>0</v>
          </cell>
          <cell r="BR44" t="str">
            <v/>
          </cell>
        </row>
        <row r="45">
          <cell r="C45">
            <v>-129316569</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-1407770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-12221015</v>
          </cell>
          <cell r="AS45">
            <v>0</v>
          </cell>
          <cell r="AT45">
            <v>0</v>
          </cell>
          <cell r="AU45">
            <v>0</v>
          </cell>
          <cell r="AV45">
            <v>0</v>
          </cell>
          <cell r="AW45">
            <v>0</v>
          </cell>
          <cell r="AX45">
            <v>0</v>
          </cell>
          <cell r="AY45">
            <v>0</v>
          </cell>
          <cell r="AZ45">
            <v>0</v>
          </cell>
          <cell r="BA45">
            <v>-6633757</v>
          </cell>
          <cell r="BB45">
            <v>0</v>
          </cell>
          <cell r="BC45">
            <v>-4694043</v>
          </cell>
          <cell r="BD45">
            <v>-8240271</v>
          </cell>
          <cell r="BE45">
            <v>0</v>
          </cell>
          <cell r="BF45">
            <v>-10372185</v>
          </cell>
          <cell r="BG45">
            <v>0</v>
          </cell>
          <cell r="BH45">
            <v>-2219286</v>
          </cell>
          <cell r="BI45">
            <v>0</v>
          </cell>
          <cell r="BJ45">
            <v>-3410803</v>
          </cell>
          <cell r="BK45">
            <v>0</v>
          </cell>
          <cell r="BL45">
            <v>-80117439</v>
          </cell>
          <cell r="BM45">
            <v>0</v>
          </cell>
          <cell r="BN45">
            <v>0</v>
          </cell>
          <cell r="BO45">
            <v>0</v>
          </cell>
          <cell r="BP45">
            <v>0</v>
          </cell>
          <cell r="BQ45">
            <v>0</v>
          </cell>
          <cell r="BR45" t="str">
            <v/>
          </cell>
        </row>
        <row r="46">
          <cell r="C46">
            <v>17766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17766</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t="str">
            <v/>
          </cell>
        </row>
        <row r="47">
          <cell r="C47">
            <v>85477413</v>
          </cell>
          <cell r="D47">
            <v>0</v>
          </cell>
          <cell r="E47">
            <v>0</v>
          </cell>
          <cell r="F47">
            <v>0</v>
          </cell>
          <cell r="G47">
            <v>0</v>
          </cell>
          <cell r="H47">
            <v>0</v>
          </cell>
          <cell r="I47">
            <v>0</v>
          </cell>
          <cell r="J47">
            <v>0</v>
          </cell>
          <cell r="K47">
            <v>0</v>
          </cell>
          <cell r="L47">
            <v>0</v>
          </cell>
          <cell r="M47">
            <v>0</v>
          </cell>
          <cell r="N47">
            <v>0</v>
          </cell>
          <cell r="O47">
            <v>2118247</v>
          </cell>
          <cell r="P47">
            <v>0</v>
          </cell>
          <cell r="Q47">
            <v>0</v>
          </cell>
          <cell r="R47">
            <v>0</v>
          </cell>
          <cell r="S47">
            <v>0</v>
          </cell>
          <cell r="T47">
            <v>0</v>
          </cell>
          <cell r="U47">
            <v>0</v>
          </cell>
          <cell r="V47">
            <v>68186357</v>
          </cell>
          <cell r="W47">
            <v>2391345</v>
          </cell>
          <cell r="X47">
            <v>0</v>
          </cell>
          <cell r="Y47">
            <v>115272</v>
          </cell>
          <cell r="Z47">
            <v>0</v>
          </cell>
          <cell r="AA47">
            <v>0</v>
          </cell>
          <cell r="AB47">
            <v>0</v>
          </cell>
          <cell r="AC47">
            <v>0</v>
          </cell>
          <cell r="AD47">
            <v>0</v>
          </cell>
          <cell r="AE47">
            <v>0</v>
          </cell>
          <cell r="AF47">
            <v>0</v>
          </cell>
          <cell r="AG47">
            <v>0</v>
          </cell>
          <cell r="AH47">
            <v>0</v>
          </cell>
          <cell r="AI47">
            <v>0</v>
          </cell>
          <cell r="AJ47">
            <v>1589533</v>
          </cell>
          <cell r="AK47">
            <v>0</v>
          </cell>
          <cell r="AL47">
            <v>0</v>
          </cell>
          <cell r="AM47">
            <v>0</v>
          </cell>
          <cell r="AN47">
            <v>0</v>
          </cell>
          <cell r="AO47">
            <v>0</v>
          </cell>
          <cell r="AP47">
            <v>0</v>
          </cell>
          <cell r="AQ47">
            <v>0</v>
          </cell>
          <cell r="AR47">
            <v>0</v>
          </cell>
          <cell r="AS47">
            <v>0</v>
          </cell>
          <cell r="AT47">
            <v>0</v>
          </cell>
          <cell r="AU47">
            <v>0</v>
          </cell>
          <cell r="AV47">
            <v>3766642</v>
          </cell>
          <cell r="AW47">
            <v>0</v>
          </cell>
          <cell r="AX47">
            <v>0</v>
          </cell>
          <cell r="AY47">
            <v>0</v>
          </cell>
          <cell r="AZ47">
            <v>0</v>
          </cell>
          <cell r="BA47">
            <v>0</v>
          </cell>
          <cell r="BB47">
            <v>0</v>
          </cell>
          <cell r="BC47">
            <v>0</v>
          </cell>
          <cell r="BD47">
            <v>0</v>
          </cell>
          <cell r="BE47">
            <v>0</v>
          </cell>
          <cell r="BF47">
            <v>0</v>
          </cell>
          <cell r="BG47">
            <v>428146</v>
          </cell>
          <cell r="BH47">
            <v>0</v>
          </cell>
          <cell r="BI47">
            <v>0</v>
          </cell>
          <cell r="BJ47">
            <v>2214570</v>
          </cell>
          <cell r="BK47">
            <v>0</v>
          </cell>
          <cell r="BL47">
            <v>1660286</v>
          </cell>
          <cell r="BM47">
            <v>3007015</v>
          </cell>
          <cell r="BN47">
            <v>0</v>
          </cell>
          <cell r="BO47">
            <v>0</v>
          </cell>
          <cell r="BP47">
            <v>0</v>
          </cell>
          <cell r="BQ47">
            <v>0</v>
          </cell>
          <cell r="BR47" t="str">
            <v/>
          </cell>
        </row>
      </sheetData>
      <sheetData sheetId="62">
        <row r="6">
          <cell r="B6" t="str">
            <v xml:space="preserve">Co </v>
          </cell>
          <cell r="C6" t="str">
            <v>ATM</v>
          </cell>
          <cell r="D6" t="str">
            <v>981</v>
          </cell>
          <cell r="E6" t="str">
            <v>221</v>
          </cell>
          <cell r="F6" t="str">
            <v>987</v>
          </cell>
          <cell r="G6" t="str">
            <v>232</v>
          </cell>
          <cell r="H6" t="str">
            <v>233</v>
          </cell>
          <cell r="I6" t="str">
            <v>234</v>
          </cell>
          <cell r="J6" t="str">
            <v>237</v>
          </cell>
          <cell r="K6" t="str">
            <v>240</v>
          </cell>
          <cell r="L6" t="str">
            <v>303</v>
          </cell>
          <cell r="M6" t="str">
            <v>306</v>
          </cell>
          <cell r="N6" t="str">
            <v>983</v>
          </cell>
          <cell r="O6" t="str">
            <v>212</v>
          </cell>
          <cell r="P6" t="str">
            <v>302</v>
          </cell>
          <cell r="Q6" t="str">
            <v>312</v>
          </cell>
          <cell r="R6" t="str">
            <v>301</v>
          </cell>
          <cell r="S6" t="str">
            <v>231</v>
          </cell>
          <cell r="T6" t="str">
            <v>236</v>
          </cell>
          <cell r="V6" t="str">
            <v/>
          </cell>
          <cell r="BR6" t="str">
            <v>AUT</v>
          </cell>
        </row>
        <row r="7">
          <cell r="B7" t="str">
            <v>Subtotal FXA</v>
          </cell>
          <cell r="C7">
            <v>-5735069984</v>
          </cell>
          <cell r="D7">
            <v>0</v>
          </cell>
          <cell r="E7">
            <v>0</v>
          </cell>
          <cell r="F7">
            <v>0</v>
          </cell>
          <cell r="G7">
            <v>-2082852</v>
          </cell>
          <cell r="H7">
            <v>-4653830</v>
          </cell>
          <cell r="I7">
            <v>-3683012</v>
          </cell>
          <cell r="J7">
            <v>0</v>
          </cell>
          <cell r="K7">
            <v>0</v>
          </cell>
          <cell r="L7">
            <v>-5102571</v>
          </cell>
          <cell r="M7">
            <v>446804</v>
          </cell>
          <cell r="N7">
            <v>0</v>
          </cell>
          <cell r="O7">
            <v>-11355986</v>
          </cell>
          <cell r="P7">
            <v>0</v>
          </cell>
          <cell r="Q7">
            <v>0</v>
          </cell>
          <cell r="R7">
            <v>0</v>
          </cell>
          <cell r="S7">
            <v>6750395</v>
          </cell>
          <cell r="T7">
            <v>2713642</v>
          </cell>
          <cell r="U7">
            <v>-76495244</v>
          </cell>
          <cell r="V7">
            <v>-60774305</v>
          </cell>
          <cell r="W7">
            <v>-457296</v>
          </cell>
          <cell r="X7">
            <v>-306281336</v>
          </cell>
          <cell r="Y7">
            <v>-158166259</v>
          </cell>
          <cell r="Z7">
            <v>0</v>
          </cell>
          <cell r="AA7">
            <v>-83944397</v>
          </cell>
          <cell r="AB7">
            <v>0</v>
          </cell>
          <cell r="AC7">
            <v>-4914683</v>
          </cell>
          <cell r="AD7">
            <v>-307751</v>
          </cell>
          <cell r="AE7">
            <v>-3433160</v>
          </cell>
          <cell r="AF7">
            <v>-7325</v>
          </cell>
          <cell r="AG7">
            <v>4409</v>
          </cell>
          <cell r="AH7">
            <v>216</v>
          </cell>
          <cell r="AI7">
            <v>-382797</v>
          </cell>
          <cell r="AJ7">
            <v>-2222307</v>
          </cell>
          <cell r="AK7">
            <v>127838</v>
          </cell>
          <cell r="AL7">
            <v>-89811634</v>
          </cell>
          <cell r="AM7">
            <v>-5907292</v>
          </cell>
          <cell r="AN7">
            <v>1</v>
          </cell>
          <cell r="AO7">
            <v>0</v>
          </cell>
          <cell r="AP7">
            <v>-25469148</v>
          </cell>
          <cell r="AQ7">
            <v>0</v>
          </cell>
          <cell r="AR7">
            <v>-195835318</v>
          </cell>
          <cell r="AS7">
            <v>-33033520</v>
          </cell>
          <cell r="AT7">
            <v>-2</v>
          </cell>
          <cell r="AU7">
            <v>-232867</v>
          </cell>
          <cell r="AV7">
            <v>-3105225</v>
          </cell>
          <cell r="AW7">
            <v>0</v>
          </cell>
          <cell r="AX7">
            <v>0</v>
          </cell>
          <cell r="AY7">
            <v>0</v>
          </cell>
          <cell r="AZ7">
            <v>1</v>
          </cell>
          <cell r="BA7">
            <v>-232797326</v>
          </cell>
          <cell r="BB7">
            <v>1</v>
          </cell>
          <cell r="BC7">
            <v>-51103795</v>
          </cell>
          <cell r="BD7">
            <v>-270182564</v>
          </cell>
          <cell r="BE7">
            <v>-1024687</v>
          </cell>
          <cell r="BF7">
            <v>-107902989</v>
          </cell>
          <cell r="BG7">
            <v>-517846</v>
          </cell>
          <cell r="BH7">
            <v>-196806776</v>
          </cell>
          <cell r="BI7">
            <v>0</v>
          </cell>
          <cell r="BJ7">
            <v>-331360216</v>
          </cell>
          <cell r="BK7">
            <v>-2033052</v>
          </cell>
          <cell r="BL7">
            <v>-2136698093</v>
          </cell>
          <cell r="BM7">
            <v>-1337025835</v>
          </cell>
          <cell r="BN7">
            <v>0</v>
          </cell>
          <cell r="BO7">
            <v>0</v>
          </cell>
          <cell r="BP7">
            <v>0</v>
          </cell>
          <cell r="BQ7">
            <v>0</v>
          </cell>
          <cell r="BR7">
            <v>-5718102579</v>
          </cell>
        </row>
        <row r="8">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row>
        <row r="9">
          <cell r="B9" t="str">
            <v/>
          </cell>
          <cell r="C9" t="str">
            <v/>
          </cell>
          <cell r="D9" t="str">
            <v>A981</v>
          </cell>
          <cell r="E9" t="str">
            <v>AHCO221</v>
          </cell>
          <cell r="F9" t="str">
            <v>AHCO987</v>
          </cell>
          <cell r="G9" t="str">
            <v>AHCOS232</v>
          </cell>
          <cell r="H9" t="str">
            <v>AHCOS233</v>
          </cell>
          <cell r="I9" t="str">
            <v>AHCOS234</v>
          </cell>
          <cell r="J9" t="str">
            <v>AHCOS237</v>
          </cell>
          <cell r="K9" t="str">
            <v>AHCOS240</v>
          </cell>
          <cell r="L9" t="str">
            <v>AHCOS303</v>
          </cell>
          <cell r="M9" t="str">
            <v>AHCOS306</v>
          </cell>
          <cell r="N9" t="str">
            <v>AHCOS983</v>
          </cell>
          <cell r="O9" t="str">
            <v>AHLM212</v>
          </cell>
          <cell r="P9" t="str">
            <v>AHLO302</v>
          </cell>
          <cell r="Q9" t="str">
            <v>AHLO312</v>
          </cell>
          <cell r="R9" t="str">
            <v>AHLOE301</v>
          </cell>
          <cell r="S9" t="str">
            <v>AHLOS231</v>
          </cell>
          <cell r="T9" t="str">
            <v>AHLOS236</v>
          </cell>
          <cell r="U9" t="str">
            <v>AU010CAL</v>
          </cell>
          <cell r="V9" t="str">
            <v>AU010SSU</v>
          </cell>
          <cell r="W9" t="str">
            <v>AU020GOF</v>
          </cell>
          <cell r="X9" t="str">
            <v>AU020LGS</v>
          </cell>
          <cell r="Y9" t="str">
            <v>AU020TLA</v>
          </cell>
          <cell r="Z9" t="str">
            <v>AU020TLAC</v>
          </cell>
          <cell r="AA9" t="str">
            <v>AU030AMR</v>
          </cell>
          <cell r="AB9" t="str">
            <v>AU030AMREL</v>
          </cell>
          <cell r="AC9" t="str">
            <v>AU030AMRRU</v>
          </cell>
          <cell r="AD9" t="str">
            <v>AU030ATR</v>
          </cell>
          <cell r="AE9" t="str">
            <v>AU030DHT</v>
          </cell>
          <cell r="AF9" t="str">
            <v>AU030DHTIR</v>
          </cell>
          <cell r="AG9" t="str">
            <v>AU030DHTRU</v>
          </cell>
          <cell r="AH9" t="str">
            <v>AU030F10</v>
          </cell>
          <cell r="AI9" t="str">
            <v>AU030FSD</v>
          </cell>
          <cell r="AJ9" t="str">
            <v>AU030GOF</v>
          </cell>
          <cell r="AK9" t="str">
            <v>AU030IRR</v>
          </cell>
          <cell r="AL9" t="str">
            <v>AU030LUB</v>
          </cell>
          <cell r="AM9" t="str">
            <v>AU030LUBEN</v>
          </cell>
          <cell r="AN9" t="str">
            <v>AU030NIN</v>
          </cell>
          <cell r="AO9" t="str">
            <v>AU030RIN</v>
          </cell>
          <cell r="AP9" t="str">
            <v>AU030TRI</v>
          </cell>
          <cell r="AQ9" t="str">
            <v>AU030TXCNG</v>
          </cell>
          <cell r="AR9" t="str">
            <v>AU030WTX</v>
          </cell>
          <cell r="AS9" t="str">
            <v>AU030WTXRU</v>
          </cell>
          <cell r="AT9" t="str">
            <v>AU050FTB</v>
          </cell>
          <cell r="AU9" t="str">
            <v>AU050GA</v>
          </cell>
          <cell r="AV9" t="str">
            <v>AU050GOF</v>
          </cell>
          <cell r="AW9" t="str">
            <v>AU050IA</v>
          </cell>
          <cell r="AX9" t="str">
            <v>AU050IL</v>
          </cell>
          <cell r="AY9" t="str">
            <v>AU050KVL</v>
          </cell>
          <cell r="AZ9" t="str">
            <v>AU050SEA</v>
          </cell>
          <cell r="BA9" t="str">
            <v>AU050TN</v>
          </cell>
          <cell r="BB9" t="str">
            <v>AU050UCG</v>
          </cell>
          <cell r="BC9" t="str">
            <v>AU050VA</v>
          </cell>
          <cell r="BD9" t="str">
            <v>AU050WKG</v>
          </cell>
          <cell r="BE9" t="str">
            <v>AU060BTR</v>
          </cell>
          <cell r="BF9" t="str">
            <v>AU060CO</v>
          </cell>
          <cell r="BG9" t="str">
            <v>AU060GOF</v>
          </cell>
          <cell r="BH9" t="str">
            <v>AU060KS</v>
          </cell>
          <cell r="BI9" t="str">
            <v>AU070172</v>
          </cell>
          <cell r="BJ9" t="str">
            <v>AU070MVG</v>
          </cell>
          <cell r="BK9" t="str">
            <v>AU070PBR</v>
          </cell>
          <cell r="BL9" t="str">
            <v>AU080GOF</v>
          </cell>
          <cell r="BM9" t="str">
            <v>AU180APT</v>
          </cell>
          <cell r="BN9" t="str">
            <v>AU210</v>
          </cell>
          <cell r="BO9" t="str">
            <v>AU982ELIM</v>
          </cell>
          <cell r="BP9" t="str">
            <v>AU989</v>
          </cell>
          <cell r="BQ9" t="str">
            <v>AU990</v>
          </cell>
          <cell r="BR9" t="str">
            <v/>
          </cell>
        </row>
        <row r="10">
          <cell r="B10" t="str">
            <v/>
          </cell>
          <cell r="C10" t="str">
            <v>TOTAL</v>
          </cell>
          <cell r="D10" t="str">
            <v>Atmos Energy Corp Cons Elimination</v>
          </cell>
          <cell r="E10" t="str">
            <v>Atmos Power Systems, Inc</v>
          </cell>
          <cell r="F10" t="str">
            <v>Atmos Energy Holdings Elimination</v>
          </cell>
          <cell r="G10" t="str">
            <v>UCG Storage, Inc</v>
          </cell>
          <cell r="H10" t="str">
            <v>WKG Storage, Inc</v>
          </cell>
          <cell r="I10" t="str">
            <v>Trans Louisiana Gas Storage, Inc</v>
          </cell>
          <cell r="J10" t="str">
            <v>Phoenix Gas Gathering Company</v>
          </cell>
          <cell r="K10" t="str">
            <v>Fort Necessity Gas Storage, LLC</v>
          </cell>
          <cell r="L10" t="str">
            <v>Trans Louisiana Gas Pipeline, Inc</v>
          </cell>
          <cell r="M10" t="str">
            <v>Atmos Exploration and Production, Inc</v>
          </cell>
          <cell r="N10" t="str">
            <v>Atmos Pipeline and Storage, LLC Elimination</v>
          </cell>
          <cell r="O10" t="str">
            <v>Atmos Energy Marketing, LLC</v>
          </cell>
          <cell r="P10" t="str">
            <v>Egasco, LLC</v>
          </cell>
          <cell r="Q10" t="str">
            <v>Atmos Energy Holdings, Inc</v>
          </cell>
          <cell r="R10" t="str">
            <v>Atmos Energy Services, LLC</v>
          </cell>
          <cell r="S10" t="str">
            <v>Atmos Pipeline and Storage, LLC</v>
          </cell>
          <cell r="T10" t="str">
            <v>Atmos Gathering Company, LLC</v>
          </cell>
          <cell r="U10" t="str">
            <v>Atmos Utility Call Center</v>
          </cell>
          <cell r="V10" t="str">
            <v>Atmos Energy Corporation</v>
          </cell>
          <cell r="W10" t="str">
            <v>Louisiana Division - General Office</v>
          </cell>
          <cell r="X10" t="str">
            <v>Louisiana Division - LGS</v>
          </cell>
          <cell r="Y10" t="str">
            <v>Louisiana Division - Trans LA</v>
          </cell>
          <cell r="Z10" t="str">
            <v>Trans LA CNG Division</v>
          </cell>
          <cell r="AA10" t="str">
            <v>West Texas Division - Amarillo City Plant Division</v>
          </cell>
          <cell r="AB10" t="str">
            <v>West Texas Division - Amarillo Elimination Division</v>
          </cell>
          <cell r="AC10" t="str">
            <v>West Texas Division - Amarillo Rural Division</v>
          </cell>
          <cell r="AD10" t="str">
            <v>West Texas Division - Amarillo Transmission</v>
          </cell>
          <cell r="AE10" t="str">
            <v>West Texas Division - Dalhart</v>
          </cell>
          <cell r="AF10" t="str">
            <v>West Texas Division - Dalhart Rural Irrigation Division</v>
          </cell>
          <cell r="AG10" t="str">
            <v>West Texas Division - Dalhart Rural Division</v>
          </cell>
          <cell r="AH10" t="str">
            <v>West Texas Division - Fain 10</v>
          </cell>
          <cell r="AI10" t="str">
            <v>West Texas Division - Fritch, Sanford</v>
          </cell>
          <cell r="AJ10" t="str">
            <v>West Texas Division - Texas General Office</v>
          </cell>
          <cell r="AK10" t="str">
            <v>West Texas Division - Irrigation</v>
          </cell>
          <cell r="AL10" t="str">
            <v>West Texas Division - Lubbock City Plant</v>
          </cell>
          <cell r="AM10" t="str">
            <v>West Texas Division - Lubbock Environs</v>
          </cell>
          <cell r="AN10" t="str">
            <v>West Texas Division - Non-Reg Industrial</v>
          </cell>
          <cell r="AO10" t="str">
            <v>West Texas Division - Reg Industrial</v>
          </cell>
          <cell r="AP10" t="str">
            <v>West Texas Division - Triangle</v>
          </cell>
          <cell r="AQ10" t="str">
            <v>West Texas Division - TX CNG</v>
          </cell>
          <cell r="AR10" t="str">
            <v>West Texas Division - West Texas City Plant Division</v>
          </cell>
          <cell r="AS10" t="str">
            <v>West Texas Division - West Texas Rural Division</v>
          </cell>
          <cell r="AT10" t="str">
            <v>Mid States Division - Missouri - Ft Benning</v>
          </cell>
          <cell r="AU10" t="str">
            <v>Mid States Division - Georgia</v>
          </cell>
          <cell r="AV10" t="str">
            <v>Mid States Division - General Office</v>
          </cell>
          <cell r="AW10" t="str">
            <v>Mid States Division - Iowa</v>
          </cell>
          <cell r="AX10" t="str">
            <v>Mid States Division - Illinois</v>
          </cell>
          <cell r="AY10" t="str">
            <v>Mid States Division - Missouri - Kirsville</v>
          </cell>
          <cell r="AZ10" t="str">
            <v>Mid States Division - Missouri - Southeast</v>
          </cell>
          <cell r="BA10" t="str">
            <v>Mid States Division - Tennessee</v>
          </cell>
          <cell r="BB10" t="str">
            <v>Mid States Division - Missouri - UCG</v>
          </cell>
          <cell r="BC10" t="str">
            <v>Mid States Division - Virginia</v>
          </cell>
          <cell r="BD10" t="str">
            <v>Mid States Division - Kentucky</v>
          </cell>
          <cell r="BE10" t="str">
            <v>Colorado-Kansas Division - Butler</v>
          </cell>
          <cell r="BF10" t="str">
            <v>Colorado-Kansas Division - CO</v>
          </cell>
          <cell r="BG10" t="str">
            <v>Colorado-Kansas Division - General Office</v>
          </cell>
          <cell r="BH10" t="str">
            <v>Colorado-Kansas Division - KS</v>
          </cell>
          <cell r="BI10" t="str">
            <v>Mississippi Valley Gas Division 172</v>
          </cell>
          <cell r="BJ10" t="str">
            <v>Mississippi Valley Gas Division - MVG</v>
          </cell>
          <cell r="BK10" t="str">
            <v>Mississippi Valley Gas Division - MS PBR</v>
          </cell>
          <cell r="BL10" t="str">
            <v>Mid Tex Gas Division</v>
          </cell>
          <cell r="BM10" t="str">
            <v>Atmos Pipeline - Texas</v>
          </cell>
          <cell r="BN10" t="str">
            <v>Blueflame Insurance Services</v>
          </cell>
          <cell r="BO10" t="str">
            <v>Atmos Energy Corporation Elimination</v>
          </cell>
          <cell r="BP10" t="str">
            <v>Blueflame Insurance Services Elimination</v>
          </cell>
          <cell r="BQ10" t="str">
            <v>Mid Tex Elim</v>
          </cell>
          <cell r="BR10" t="str">
            <v/>
          </cell>
        </row>
        <row r="11">
          <cell r="B11" t="str">
            <v>Name</v>
          </cell>
          <cell r="C11" t="str">
            <v>Ending Balance</v>
          </cell>
          <cell r="D11" t="str">
            <v>Ending Balance</v>
          </cell>
          <cell r="E11" t="str">
            <v>Ending Balance</v>
          </cell>
          <cell r="F11" t="str">
            <v>Ending Balance</v>
          </cell>
          <cell r="G11" t="str">
            <v>Ending Balance</v>
          </cell>
          <cell r="H11" t="str">
            <v>Ending Balance</v>
          </cell>
          <cell r="I11" t="str">
            <v>Ending Balance</v>
          </cell>
          <cell r="J11" t="str">
            <v>Ending Balance</v>
          </cell>
          <cell r="K11" t="str">
            <v>Ending Balance</v>
          </cell>
          <cell r="L11" t="str">
            <v>Ending Balance</v>
          </cell>
          <cell r="M11" t="str">
            <v>Ending Balance</v>
          </cell>
          <cell r="N11" t="str">
            <v>Ending Balance</v>
          </cell>
          <cell r="O11" t="str">
            <v>Ending Balance</v>
          </cell>
          <cell r="P11" t="str">
            <v>Ending Balance</v>
          </cell>
          <cell r="Q11" t="str">
            <v>Ending Balance</v>
          </cell>
          <cell r="R11" t="str">
            <v>Ending Balance</v>
          </cell>
          <cell r="S11" t="str">
            <v>Ending Balance</v>
          </cell>
          <cell r="T11" t="str">
            <v>Ending Balance</v>
          </cell>
          <cell r="U11" t="str">
            <v>Ending Balance</v>
          </cell>
          <cell r="V11" t="str">
            <v>Ending Balance</v>
          </cell>
          <cell r="W11" t="str">
            <v>Ending Balance</v>
          </cell>
          <cell r="X11" t="str">
            <v>Ending Balance</v>
          </cell>
          <cell r="Y11" t="str">
            <v>Ending Balance</v>
          </cell>
          <cell r="Z11" t="str">
            <v>Ending Balance</v>
          </cell>
          <cell r="AA11" t="str">
            <v>Ending Balance</v>
          </cell>
          <cell r="AB11" t="str">
            <v>Ending Balance</v>
          </cell>
          <cell r="AC11" t="str">
            <v>Ending Balance</v>
          </cell>
          <cell r="AD11" t="str">
            <v>Ending Balance</v>
          </cell>
          <cell r="AE11" t="str">
            <v>Ending Balance</v>
          </cell>
          <cell r="AF11" t="str">
            <v>Ending Balance</v>
          </cell>
          <cell r="AG11" t="str">
            <v>Ending Balance</v>
          </cell>
          <cell r="AH11" t="str">
            <v>Ending Balance</v>
          </cell>
          <cell r="AI11" t="str">
            <v>Ending Balance</v>
          </cell>
          <cell r="AJ11" t="str">
            <v>Ending Balance</v>
          </cell>
          <cell r="AK11" t="str">
            <v>Ending Balance</v>
          </cell>
          <cell r="AL11" t="str">
            <v>Ending Balance</v>
          </cell>
          <cell r="AM11" t="str">
            <v>Ending Balance</v>
          </cell>
          <cell r="AN11" t="str">
            <v>Ending Balance</v>
          </cell>
          <cell r="AO11" t="str">
            <v>Ending Balance</v>
          </cell>
          <cell r="AP11" t="str">
            <v>Ending Balance</v>
          </cell>
          <cell r="AQ11" t="str">
            <v>Ending Balance</v>
          </cell>
          <cell r="AR11" t="str">
            <v>Ending Balance</v>
          </cell>
          <cell r="AS11" t="str">
            <v>Ending Balance</v>
          </cell>
          <cell r="AT11" t="str">
            <v>Ending Balance</v>
          </cell>
          <cell r="AU11" t="str">
            <v>Ending Balance</v>
          </cell>
          <cell r="AV11" t="str">
            <v>Ending Balance</v>
          </cell>
          <cell r="AW11" t="str">
            <v>Ending Balance</v>
          </cell>
          <cell r="AX11" t="str">
            <v>Ending Balance</v>
          </cell>
          <cell r="AY11" t="str">
            <v>Ending Balance</v>
          </cell>
          <cell r="AZ11" t="str">
            <v>Ending Balance</v>
          </cell>
          <cell r="BA11" t="str">
            <v>Ending Balance</v>
          </cell>
          <cell r="BB11" t="str">
            <v>Ending Balance</v>
          </cell>
          <cell r="BC11" t="str">
            <v>Ending Balance</v>
          </cell>
          <cell r="BD11" t="str">
            <v>Ending Balance</v>
          </cell>
          <cell r="BE11" t="str">
            <v>Ending Balance</v>
          </cell>
          <cell r="BF11" t="str">
            <v>Ending Balance</v>
          </cell>
          <cell r="BG11" t="str">
            <v>Ending Balance</v>
          </cell>
          <cell r="BH11" t="str">
            <v>Ending Balance</v>
          </cell>
          <cell r="BI11" t="str">
            <v>Ending Balance</v>
          </cell>
          <cell r="BJ11" t="str">
            <v>Ending Balance</v>
          </cell>
          <cell r="BK11" t="str">
            <v>Ending Balance</v>
          </cell>
          <cell r="BL11" t="str">
            <v>Ending Balance</v>
          </cell>
          <cell r="BM11" t="str">
            <v>Ending Balance</v>
          </cell>
          <cell r="BN11" t="str">
            <v>Ending Balance</v>
          </cell>
          <cell r="BO11" t="str">
            <v>Ending Balance</v>
          </cell>
          <cell r="BP11" t="str">
            <v>Ending Balance</v>
          </cell>
          <cell r="BQ11" t="str">
            <v>Ending Balance</v>
          </cell>
          <cell r="BR11" t="str">
            <v/>
          </cell>
        </row>
        <row r="12">
          <cell r="B12" t="str">
            <v>Ad Valorum Taxes</v>
          </cell>
          <cell r="C12">
            <v>-10546772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-659243</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-1914061</v>
          </cell>
          <cell r="BK12">
            <v>0</v>
          </cell>
          <cell r="BL12">
            <v>-4243503</v>
          </cell>
          <cell r="BM12">
            <v>-3729965</v>
          </cell>
          <cell r="BN12">
            <v>0</v>
          </cell>
          <cell r="BO12">
            <v>0</v>
          </cell>
          <cell r="BP12">
            <v>0</v>
          </cell>
          <cell r="BQ12">
            <v>0</v>
          </cell>
          <cell r="BR12" t="str">
            <v/>
          </cell>
        </row>
        <row r="13">
          <cell r="B13" t="str">
            <v>Directors Deferred Bonus</v>
          </cell>
          <cell r="C13">
            <v>457502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457502</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t="str">
            <v/>
          </cell>
        </row>
        <row r="14">
          <cell r="B14" t="str">
            <v>MIP / VPP Accrual</v>
          </cell>
          <cell r="C14">
            <v>2392340</v>
          </cell>
          <cell r="D14">
            <v>0</v>
          </cell>
          <cell r="E14">
            <v>0</v>
          </cell>
          <cell r="F14">
            <v>0</v>
          </cell>
          <cell r="G14">
            <v>0</v>
          </cell>
          <cell r="H14">
            <v>0</v>
          </cell>
          <cell r="I14">
            <v>0</v>
          </cell>
          <cell r="J14">
            <v>0</v>
          </cell>
          <cell r="K14">
            <v>0</v>
          </cell>
          <cell r="L14">
            <v>-22977</v>
          </cell>
          <cell r="M14">
            <v>0</v>
          </cell>
          <cell r="N14">
            <v>0</v>
          </cell>
          <cell r="O14">
            <v>488337</v>
          </cell>
          <cell r="P14">
            <v>0</v>
          </cell>
          <cell r="Q14">
            <v>0</v>
          </cell>
          <cell r="R14">
            <v>0</v>
          </cell>
          <cell r="S14">
            <v>0</v>
          </cell>
          <cell r="T14">
            <v>0</v>
          </cell>
          <cell r="U14">
            <v>-1574948</v>
          </cell>
          <cell r="V14">
            <v>4107158</v>
          </cell>
          <cell r="W14">
            <v>-40852</v>
          </cell>
          <cell r="X14">
            <v>704470</v>
          </cell>
          <cell r="Y14">
            <v>-689251</v>
          </cell>
          <cell r="Z14">
            <v>0</v>
          </cell>
          <cell r="AA14">
            <v>-82391</v>
          </cell>
          <cell r="AB14">
            <v>0</v>
          </cell>
          <cell r="AC14">
            <v>0</v>
          </cell>
          <cell r="AD14">
            <v>0</v>
          </cell>
          <cell r="AE14">
            <v>0</v>
          </cell>
          <cell r="AF14">
            <v>0</v>
          </cell>
          <cell r="AG14">
            <v>0</v>
          </cell>
          <cell r="AH14">
            <v>0</v>
          </cell>
          <cell r="AI14">
            <v>0</v>
          </cell>
          <cell r="AJ14">
            <v>67466</v>
          </cell>
          <cell r="AK14">
            <v>0</v>
          </cell>
          <cell r="AL14">
            <v>0</v>
          </cell>
          <cell r="AM14">
            <v>0</v>
          </cell>
          <cell r="AN14">
            <v>0</v>
          </cell>
          <cell r="AO14">
            <v>0</v>
          </cell>
          <cell r="AP14">
            <v>0</v>
          </cell>
          <cell r="AQ14">
            <v>0</v>
          </cell>
          <cell r="AR14">
            <v>0</v>
          </cell>
          <cell r="AS14">
            <v>0</v>
          </cell>
          <cell r="AT14">
            <v>0</v>
          </cell>
          <cell r="AU14">
            <v>0</v>
          </cell>
          <cell r="AV14">
            <v>-49314</v>
          </cell>
          <cell r="AW14">
            <v>0</v>
          </cell>
          <cell r="AX14">
            <v>0</v>
          </cell>
          <cell r="AY14">
            <v>0</v>
          </cell>
          <cell r="AZ14">
            <v>0</v>
          </cell>
          <cell r="BA14">
            <v>0</v>
          </cell>
          <cell r="BB14">
            <v>0</v>
          </cell>
          <cell r="BC14">
            <v>0</v>
          </cell>
          <cell r="BD14">
            <v>-49820</v>
          </cell>
          <cell r="BE14">
            <v>0</v>
          </cell>
          <cell r="BF14">
            <v>-117274</v>
          </cell>
          <cell r="BG14">
            <v>302416</v>
          </cell>
          <cell r="BH14">
            <v>-275573</v>
          </cell>
          <cell r="BI14">
            <v>0</v>
          </cell>
          <cell r="BJ14">
            <v>-128545</v>
          </cell>
          <cell r="BK14">
            <v>0</v>
          </cell>
          <cell r="BL14">
            <v>-5317136</v>
          </cell>
          <cell r="BM14">
            <v>5070573</v>
          </cell>
          <cell r="BN14">
            <v>0</v>
          </cell>
          <cell r="BO14">
            <v>0</v>
          </cell>
          <cell r="BP14">
            <v>0</v>
          </cell>
          <cell r="BQ14">
            <v>0</v>
          </cell>
          <cell r="BR14" t="str">
            <v/>
          </cell>
        </row>
        <row r="15">
          <cell r="B15" t="str">
            <v>Miscellaneous Accrued</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t="str">
            <v/>
          </cell>
        </row>
        <row r="16">
          <cell r="B16" t="str">
            <v>Self Insurance - Adjustment</v>
          </cell>
          <cell r="C16">
            <v>7988170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7988170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-1</v>
          </cell>
          <cell r="BB16">
            <v>0</v>
          </cell>
          <cell r="BC16">
            <v>0</v>
          </cell>
          <cell r="BD16">
            <v>0</v>
          </cell>
          <cell r="BE16">
            <v>0</v>
          </cell>
          <cell r="BF16">
            <v>1</v>
          </cell>
          <cell r="BG16">
            <v>0</v>
          </cell>
          <cell r="BH16">
            <v>0</v>
          </cell>
          <cell r="BI16">
            <v>0</v>
          </cell>
          <cell r="BJ16">
            <v>0</v>
          </cell>
          <cell r="BK16">
            <v>0</v>
          </cell>
          <cell r="BL16">
            <v>0</v>
          </cell>
          <cell r="BM16">
            <v>0</v>
          </cell>
          <cell r="BN16">
            <v>0</v>
          </cell>
          <cell r="BO16">
            <v>0</v>
          </cell>
          <cell r="BP16">
            <v>0</v>
          </cell>
          <cell r="BQ16">
            <v>0</v>
          </cell>
          <cell r="BR16" t="str">
            <v/>
          </cell>
        </row>
        <row r="17">
          <cell r="B17" t="str">
            <v>Vacation Accrual</v>
          </cell>
          <cell r="C17">
            <v>226176</v>
          </cell>
          <cell r="D17">
            <v>0</v>
          </cell>
          <cell r="E17">
            <v>0</v>
          </cell>
          <cell r="F17">
            <v>0</v>
          </cell>
          <cell r="G17">
            <v>0</v>
          </cell>
          <cell r="H17">
            <v>0</v>
          </cell>
          <cell r="I17">
            <v>0</v>
          </cell>
          <cell r="J17">
            <v>0</v>
          </cell>
          <cell r="K17">
            <v>0</v>
          </cell>
          <cell r="L17">
            <v>0</v>
          </cell>
          <cell r="M17">
            <v>0</v>
          </cell>
          <cell r="N17">
            <v>0</v>
          </cell>
          <cell r="O17">
            <v>226176</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t="str">
            <v/>
          </cell>
        </row>
        <row r="18">
          <cell r="B18" t="str">
            <v>Worker's Comp Insurance Reserve</v>
          </cell>
          <cell r="C18">
            <v>5928050</v>
          </cell>
          <cell r="D18">
            <v>0</v>
          </cell>
          <cell r="E18">
            <v>0</v>
          </cell>
          <cell r="F18">
            <v>0</v>
          </cell>
          <cell r="G18">
            <v>0</v>
          </cell>
          <cell r="H18">
            <v>0</v>
          </cell>
          <cell r="I18">
            <v>0</v>
          </cell>
          <cell r="J18">
            <v>0</v>
          </cell>
          <cell r="K18">
            <v>0</v>
          </cell>
          <cell r="L18">
            <v>0</v>
          </cell>
          <cell r="M18">
            <v>0</v>
          </cell>
          <cell r="N18">
            <v>0</v>
          </cell>
          <cell r="O18">
            <v>4525</v>
          </cell>
          <cell r="P18">
            <v>0</v>
          </cell>
          <cell r="Q18">
            <v>0</v>
          </cell>
          <cell r="R18">
            <v>0</v>
          </cell>
          <cell r="S18">
            <v>0</v>
          </cell>
          <cell r="T18">
            <v>0</v>
          </cell>
          <cell r="U18">
            <v>0</v>
          </cell>
          <cell r="V18">
            <v>286810</v>
          </cell>
          <cell r="W18">
            <v>633868</v>
          </cell>
          <cell r="X18">
            <v>0</v>
          </cell>
          <cell r="Y18">
            <v>0</v>
          </cell>
          <cell r="Z18">
            <v>0</v>
          </cell>
          <cell r="AA18">
            <v>0</v>
          </cell>
          <cell r="AB18">
            <v>0</v>
          </cell>
          <cell r="AC18">
            <v>0</v>
          </cell>
          <cell r="AD18">
            <v>0</v>
          </cell>
          <cell r="AE18">
            <v>0</v>
          </cell>
          <cell r="AF18">
            <v>0</v>
          </cell>
          <cell r="AG18">
            <v>0</v>
          </cell>
          <cell r="AH18">
            <v>0</v>
          </cell>
          <cell r="AI18">
            <v>0</v>
          </cell>
          <cell r="AJ18">
            <v>487474</v>
          </cell>
          <cell r="AK18">
            <v>0</v>
          </cell>
          <cell r="AL18">
            <v>0</v>
          </cell>
          <cell r="AM18">
            <v>0</v>
          </cell>
          <cell r="AN18">
            <v>0</v>
          </cell>
          <cell r="AO18">
            <v>0</v>
          </cell>
          <cell r="AP18">
            <v>0</v>
          </cell>
          <cell r="AQ18">
            <v>0</v>
          </cell>
          <cell r="AR18">
            <v>0</v>
          </cell>
          <cell r="AS18">
            <v>0</v>
          </cell>
          <cell r="AT18">
            <v>0</v>
          </cell>
          <cell r="AU18">
            <v>0</v>
          </cell>
          <cell r="AV18">
            <v>1175447</v>
          </cell>
          <cell r="AW18">
            <v>0</v>
          </cell>
          <cell r="AX18">
            <v>0</v>
          </cell>
          <cell r="AY18">
            <v>0</v>
          </cell>
          <cell r="AZ18">
            <v>0</v>
          </cell>
          <cell r="BA18">
            <v>0</v>
          </cell>
          <cell r="BB18">
            <v>0</v>
          </cell>
          <cell r="BC18">
            <v>0</v>
          </cell>
          <cell r="BD18">
            <v>0</v>
          </cell>
          <cell r="BE18">
            <v>0</v>
          </cell>
          <cell r="BF18">
            <v>-233768</v>
          </cell>
          <cell r="BG18">
            <v>924975</v>
          </cell>
          <cell r="BH18">
            <v>0</v>
          </cell>
          <cell r="BI18">
            <v>0</v>
          </cell>
          <cell r="BJ18">
            <v>821504</v>
          </cell>
          <cell r="BK18">
            <v>0</v>
          </cell>
          <cell r="BL18">
            <v>1439432</v>
          </cell>
          <cell r="BM18">
            <v>387783</v>
          </cell>
          <cell r="BN18">
            <v>0</v>
          </cell>
          <cell r="BO18">
            <v>0</v>
          </cell>
          <cell r="BP18">
            <v>0</v>
          </cell>
          <cell r="BQ18">
            <v>0</v>
          </cell>
          <cell r="BR18" t="str">
            <v/>
          </cell>
        </row>
        <row r="19">
          <cell r="B19" t="str">
            <v>Customer Advances</v>
          </cell>
          <cell r="C19">
            <v>9849758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4155857</v>
          </cell>
          <cell r="Y19">
            <v>1275279</v>
          </cell>
          <cell r="Z19">
            <v>0</v>
          </cell>
          <cell r="AA19">
            <v>114275</v>
          </cell>
          <cell r="AB19">
            <v>0</v>
          </cell>
          <cell r="AC19">
            <v>63016</v>
          </cell>
          <cell r="AD19">
            <v>0</v>
          </cell>
          <cell r="AE19">
            <v>17078</v>
          </cell>
          <cell r="AF19">
            <v>0</v>
          </cell>
          <cell r="AG19">
            <v>0</v>
          </cell>
          <cell r="AH19">
            <v>0</v>
          </cell>
          <cell r="AI19">
            <v>0</v>
          </cell>
          <cell r="AJ19">
            <v>0</v>
          </cell>
          <cell r="AK19">
            <v>38128</v>
          </cell>
          <cell r="AL19">
            <v>9901</v>
          </cell>
          <cell r="AM19">
            <v>26600</v>
          </cell>
          <cell r="AN19">
            <v>0</v>
          </cell>
          <cell r="AO19">
            <v>0</v>
          </cell>
          <cell r="AP19">
            <v>0</v>
          </cell>
          <cell r="AQ19">
            <v>0</v>
          </cell>
          <cell r="AR19">
            <v>380067</v>
          </cell>
          <cell r="AS19">
            <v>254864</v>
          </cell>
          <cell r="AT19">
            <v>0</v>
          </cell>
          <cell r="AU19">
            <v>0</v>
          </cell>
          <cell r="AV19">
            <v>0</v>
          </cell>
          <cell r="AW19">
            <v>0</v>
          </cell>
          <cell r="AX19">
            <v>0</v>
          </cell>
          <cell r="AY19">
            <v>0</v>
          </cell>
          <cell r="AZ19">
            <v>0</v>
          </cell>
          <cell r="BA19">
            <v>76428</v>
          </cell>
          <cell r="BB19">
            <v>0</v>
          </cell>
          <cell r="BC19">
            <v>243740</v>
          </cell>
          <cell r="BD19">
            <v>1668547</v>
          </cell>
          <cell r="BE19">
            <v>0</v>
          </cell>
          <cell r="BF19">
            <v>775222</v>
          </cell>
          <cell r="BG19">
            <v>0</v>
          </cell>
          <cell r="BH19">
            <v>623570</v>
          </cell>
          <cell r="BI19">
            <v>0</v>
          </cell>
          <cell r="BJ19">
            <v>127185</v>
          </cell>
          <cell r="BK19">
            <v>0</v>
          </cell>
          <cell r="BL19">
            <v>0</v>
          </cell>
          <cell r="BM19">
            <v>0</v>
          </cell>
          <cell r="BN19">
            <v>0</v>
          </cell>
          <cell r="BO19">
            <v>0</v>
          </cell>
          <cell r="BP19">
            <v>0</v>
          </cell>
          <cell r="BQ19">
            <v>0</v>
          </cell>
          <cell r="BR19" t="str">
            <v/>
          </cell>
        </row>
        <row r="20">
          <cell r="B20" t="str">
            <v>Deferred Expense Projects</v>
          </cell>
          <cell r="C20">
            <v>-260006</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v>
          </cell>
          <cell r="W20">
            <v>0</v>
          </cell>
          <cell r="X20">
            <v>0</v>
          </cell>
          <cell r="Y20">
            <v>0</v>
          </cell>
          <cell r="Z20">
            <v>0</v>
          </cell>
          <cell r="AA20">
            <v>-10747</v>
          </cell>
          <cell r="AB20">
            <v>0</v>
          </cell>
          <cell r="AC20">
            <v>21234</v>
          </cell>
          <cell r="AD20">
            <v>-10818</v>
          </cell>
          <cell r="AE20">
            <v>0</v>
          </cell>
          <cell r="AF20">
            <v>0</v>
          </cell>
          <cell r="AG20">
            <v>0</v>
          </cell>
          <cell r="AH20">
            <v>0</v>
          </cell>
          <cell r="AI20">
            <v>0</v>
          </cell>
          <cell r="AJ20">
            <v>-36355</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-34114</v>
          </cell>
          <cell r="BE20">
            <v>0</v>
          </cell>
          <cell r="BF20">
            <v>-5617</v>
          </cell>
          <cell r="BG20">
            <v>0</v>
          </cell>
          <cell r="BH20">
            <v>-104242</v>
          </cell>
          <cell r="BI20">
            <v>0</v>
          </cell>
          <cell r="BJ20">
            <v>0</v>
          </cell>
          <cell r="BK20">
            <v>0</v>
          </cell>
          <cell r="BL20">
            <v>-11418</v>
          </cell>
          <cell r="BM20">
            <v>-67930</v>
          </cell>
          <cell r="BN20">
            <v>0</v>
          </cell>
          <cell r="BO20">
            <v>0</v>
          </cell>
          <cell r="BP20">
            <v>0</v>
          </cell>
          <cell r="BQ20">
            <v>0</v>
          </cell>
          <cell r="BR20" t="str">
            <v/>
          </cell>
        </row>
        <row r="21">
          <cell r="B21" t="str">
            <v>Amortization - LGS Acq. 1860.14155</v>
          </cell>
          <cell r="C21">
            <v>-3026780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-3026780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t="str">
            <v/>
          </cell>
        </row>
        <row r="22">
          <cell r="B22" t="str">
            <v>RAR 91/93 Bond Cost Amortized</v>
          </cell>
          <cell r="C22">
            <v>77550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77550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t="str">
            <v/>
          </cell>
        </row>
        <row r="23">
          <cell r="B23" t="str">
            <v>Lease Income - Myriant</v>
          </cell>
          <cell r="C23">
            <v>-848077</v>
          </cell>
          <cell r="D23">
            <v>0</v>
          </cell>
          <cell r="E23">
            <v>0</v>
          </cell>
          <cell r="F23">
            <v>0</v>
          </cell>
          <cell r="G23">
            <v>0</v>
          </cell>
          <cell r="H23">
            <v>0</v>
          </cell>
          <cell r="I23">
            <v>0</v>
          </cell>
          <cell r="J23">
            <v>0</v>
          </cell>
          <cell r="K23">
            <v>0</v>
          </cell>
          <cell r="L23">
            <v>-848077</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t="str">
            <v/>
          </cell>
        </row>
        <row r="24">
          <cell r="B24" t="str">
            <v>DIG on Fixed Assets - UCG Storage</v>
          </cell>
          <cell r="C24">
            <v>-3210360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-3210360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t="str">
            <v/>
          </cell>
        </row>
        <row r="25">
          <cell r="B25" t="str">
            <v>RAR 86/90 Lease Expense Amortization</v>
          </cell>
          <cell r="C25">
            <v>-421200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-421200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t="str">
            <v/>
          </cell>
        </row>
        <row r="26">
          <cell r="B26" t="str">
            <v>Pine Pipeline Partnership</v>
          </cell>
          <cell r="C26">
            <v>-245341</v>
          </cell>
          <cell r="D26">
            <v>0</v>
          </cell>
          <cell r="E26">
            <v>0</v>
          </cell>
          <cell r="F26">
            <v>0</v>
          </cell>
          <cell r="G26">
            <v>0</v>
          </cell>
          <cell r="H26">
            <v>0</v>
          </cell>
          <cell r="I26">
            <v>0</v>
          </cell>
          <cell r="J26">
            <v>0</v>
          </cell>
          <cell r="K26">
            <v>0</v>
          </cell>
          <cell r="L26">
            <v>-245341</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t="str">
            <v/>
          </cell>
        </row>
        <row r="27">
          <cell r="B27" t="str">
            <v>MVG Right of Way</v>
          </cell>
          <cell r="C27">
            <v>-11746000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-11746000</v>
          </cell>
          <cell r="BK27">
            <v>0</v>
          </cell>
          <cell r="BL27">
            <v>0</v>
          </cell>
          <cell r="BM27">
            <v>0</v>
          </cell>
          <cell r="BN27">
            <v>0</v>
          </cell>
          <cell r="BO27">
            <v>0</v>
          </cell>
          <cell r="BP27">
            <v>0</v>
          </cell>
          <cell r="BQ27">
            <v>0</v>
          </cell>
          <cell r="BR27" t="str">
            <v/>
          </cell>
        </row>
        <row r="28">
          <cell r="B28" t="str">
            <v>Amortization - Comfurt Goodwill</v>
          </cell>
          <cell r="C28">
            <v>-985039</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-985039</v>
          </cell>
          <cell r="BG28">
            <v>0</v>
          </cell>
          <cell r="BH28">
            <v>0</v>
          </cell>
          <cell r="BI28">
            <v>0</v>
          </cell>
          <cell r="BJ28">
            <v>0</v>
          </cell>
          <cell r="BK28">
            <v>0</v>
          </cell>
          <cell r="BL28">
            <v>0</v>
          </cell>
          <cell r="BM28">
            <v>0</v>
          </cell>
          <cell r="BN28">
            <v>0</v>
          </cell>
          <cell r="BO28">
            <v>0</v>
          </cell>
          <cell r="BP28">
            <v>0</v>
          </cell>
          <cell r="BQ28">
            <v>0</v>
          </cell>
          <cell r="BR28" t="str">
            <v/>
          </cell>
        </row>
        <row r="29">
          <cell r="B29" t="str">
            <v>Fixed Asset Cost Adjustment</v>
          </cell>
          <cell r="C29">
            <v>-5146457371</v>
          </cell>
          <cell r="D29">
            <v>0</v>
          </cell>
          <cell r="E29">
            <v>0</v>
          </cell>
          <cell r="F29">
            <v>0</v>
          </cell>
          <cell r="G29">
            <v>-2081188</v>
          </cell>
          <cell r="H29">
            <v>-2864115</v>
          </cell>
          <cell r="I29">
            <v>153171</v>
          </cell>
          <cell r="J29">
            <v>0</v>
          </cell>
          <cell r="K29">
            <v>0</v>
          </cell>
          <cell r="L29">
            <v>816643</v>
          </cell>
          <cell r="M29">
            <v>484737</v>
          </cell>
          <cell r="N29">
            <v>0</v>
          </cell>
          <cell r="O29">
            <v>-17787082</v>
          </cell>
          <cell r="P29">
            <v>0</v>
          </cell>
          <cell r="Q29">
            <v>0</v>
          </cell>
          <cell r="R29">
            <v>0</v>
          </cell>
          <cell r="S29">
            <v>7035286</v>
          </cell>
          <cell r="T29">
            <v>13010177</v>
          </cell>
          <cell r="U29">
            <v>-124563970</v>
          </cell>
          <cell r="V29">
            <v>-115148871</v>
          </cell>
          <cell r="W29">
            <v>-823198</v>
          </cell>
          <cell r="X29">
            <v>-216206745</v>
          </cell>
          <cell r="Y29">
            <v>-91099962</v>
          </cell>
          <cell r="Z29">
            <v>0</v>
          </cell>
          <cell r="AA29">
            <v>-40924429</v>
          </cell>
          <cell r="AB29">
            <v>0</v>
          </cell>
          <cell r="AC29">
            <v>-4327533</v>
          </cell>
          <cell r="AD29">
            <v>-136077</v>
          </cell>
          <cell r="AE29">
            <v>-1520568</v>
          </cell>
          <cell r="AF29">
            <v>-490678</v>
          </cell>
          <cell r="AG29">
            <v>-14279</v>
          </cell>
          <cell r="AH29">
            <v>63389</v>
          </cell>
          <cell r="AI29">
            <v>-201162</v>
          </cell>
          <cell r="AJ29">
            <v>-1048559</v>
          </cell>
          <cell r="AK29">
            <v>28400147</v>
          </cell>
          <cell r="AL29">
            <v>-63939772</v>
          </cell>
          <cell r="AM29">
            <v>-4378614</v>
          </cell>
          <cell r="AN29">
            <v>0</v>
          </cell>
          <cell r="AO29">
            <v>0</v>
          </cell>
          <cell r="AP29">
            <v>-16718851</v>
          </cell>
          <cell r="AQ29">
            <v>0</v>
          </cell>
          <cell r="AR29">
            <v>-140372925</v>
          </cell>
          <cell r="AS29">
            <v>-20819666</v>
          </cell>
          <cell r="AT29">
            <v>202406</v>
          </cell>
          <cell r="AU29">
            <v>8508895</v>
          </cell>
          <cell r="AV29">
            <v>-3953649</v>
          </cell>
          <cell r="AW29">
            <v>322471</v>
          </cell>
          <cell r="AX29">
            <v>1963092</v>
          </cell>
          <cell r="AY29">
            <v>545542</v>
          </cell>
          <cell r="AZ29">
            <v>4381049</v>
          </cell>
          <cell r="BA29">
            <v>-137852922</v>
          </cell>
          <cell r="BB29">
            <v>5310869</v>
          </cell>
          <cell r="BC29">
            <v>-33547297</v>
          </cell>
          <cell r="BD29">
            <v>-214691521</v>
          </cell>
          <cell r="BE29">
            <v>-9391</v>
          </cell>
          <cell r="BF29">
            <v>-80914827</v>
          </cell>
          <cell r="BG29">
            <v>124006</v>
          </cell>
          <cell r="BH29">
            <v>-116844238</v>
          </cell>
          <cell r="BI29">
            <v>0</v>
          </cell>
          <cell r="BJ29">
            <v>-189467954</v>
          </cell>
          <cell r="BK29">
            <v>-2007838</v>
          </cell>
          <cell r="BL29">
            <v>-2319358204</v>
          </cell>
          <cell r="BM29">
            <v>-1253663165</v>
          </cell>
          <cell r="BN29">
            <v>0</v>
          </cell>
          <cell r="BO29">
            <v>0</v>
          </cell>
          <cell r="BP29">
            <v>0</v>
          </cell>
          <cell r="BQ29">
            <v>0</v>
          </cell>
          <cell r="BR29" t="str">
            <v/>
          </cell>
        </row>
        <row r="30">
          <cell r="B30" t="str">
            <v>Depreciation Adjustment</v>
          </cell>
          <cell r="C30">
            <v>-530430828</v>
          </cell>
          <cell r="D30">
            <v>0</v>
          </cell>
          <cell r="E30">
            <v>0</v>
          </cell>
          <cell r="F30">
            <v>0</v>
          </cell>
          <cell r="G30">
            <v>-38986</v>
          </cell>
          <cell r="H30">
            <v>-1866509</v>
          </cell>
          <cell r="I30">
            <v>-3890662</v>
          </cell>
          <cell r="J30">
            <v>0</v>
          </cell>
          <cell r="K30">
            <v>0</v>
          </cell>
          <cell r="L30">
            <v>-5859113</v>
          </cell>
          <cell r="M30">
            <v>-37933</v>
          </cell>
          <cell r="N30">
            <v>0</v>
          </cell>
          <cell r="O30">
            <v>6367189</v>
          </cell>
          <cell r="P30">
            <v>0</v>
          </cell>
          <cell r="Q30">
            <v>0</v>
          </cell>
          <cell r="R30">
            <v>0</v>
          </cell>
          <cell r="S30">
            <v>0</v>
          </cell>
          <cell r="T30">
            <v>-12739710</v>
          </cell>
          <cell r="U30">
            <v>48769508</v>
          </cell>
          <cell r="V30">
            <v>48018543</v>
          </cell>
          <cell r="W30">
            <v>539512</v>
          </cell>
          <cell r="X30">
            <v>-84226392</v>
          </cell>
          <cell r="Y30">
            <v>-64992837</v>
          </cell>
          <cell r="Z30">
            <v>0</v>
          </cell>
          <cell r="AA30">
            <v>-42785490</v>
          </cell>
          <cell r="AB30">
            <v>0</v>
          </cell>
          <cell r="AC30">
            <v>-436609</v>
          </cell>
          <cell r="AD30">
            <v>-165632</v>
          </cell>
          <cell r="AE30">
            <v>-1829593</v>
          </cell>
          <cell r="AF30">
            <v>483331</v>
          </cell>
          <cell r="AG30">
            <v>18688</v>
          </cell>
          <cell r="AH30">
            <v>-63173</v>
          </cell>
          <cell r="AI30">
            <v>-180123</v>
          </cell>
          <cell r="AJ30">
            <v>-1774914</v>
          </cell>
          <cell r="AK30">
            <v>-28303550</v>
          </cell>
          <cell r="AL30">
            <v>-26073740</v>
          </cell>
          <cell r="AM30">
            <v>-1492774</v>
          </cell>
          <cell r="AN30">
            <v>0</v>
          </cell>
          <cell r="AO30">
            <v>0</v>
          </cell>
          <cell r="AP30">
            <v>-8351896</v>
          </cell>
          <cell r="AQ30">
            <v>0</v>
          </cell>
          <cell r="AR30">
            <v>-55025534</v>
          </cell>
          <cell r="AS30">
            <v>-12522231</v>
          </cell>
          <cell r="AT30">
            <v>-202408</v>
          </cell>
          <cell r="AU30">
            <v>-8741762</v>
          </cell>
          <cell r="AV30">
            <v>568795</v>
          </cell>
          <cell r="AW30">
            <v>-322471</v>
          </cell>
          <cell r="AX30">
            <v>-1963092</v>
          </cell>
          <cell r="AY30">
            <v>-545542</v>
          </cell>
          <cell r="AZ30">
            <v>-4381048</v>
          </cell>
          <cell r="BA30">
            <v>-90050678</v>
          </cell>
          <cell r="BB30">
            <v>-5310868</v>
          </cell>
          <cell r="BC30">
            <v>-17288268</v>
          </cell>
          <cell r="BD30">
            <v>-45487834</v>
          </cell>
          <cell r="BE30">
            <v>-1015296</v>
          </cell>
          <cell r="BF30">
            <v>-24796103</v>
          </cell>
          <cell r="BG30">
            <v>-807254</v>
          </cell>
          <cell r="BH30">
            <v>-74210298</v>
          </cell>
          <cell r="BI30">
            <v>0</v>
          </cell>
          <cell r="BJ30">
            <v>-136375849</v>
          </cell>
          <cell r="BK30">
            <v>59395</v>
          </cell>
          <cell r="BL30">
            <v>211273409</v>
          </cell>
          <cell r="BM30">
            <v>-82373030</v>
          </cell>
          <cell r="BN30">
            <v>0</v>
          </cell>
          <cell r="BO30">
            <v>0</v>
          </cell>
          <cell r="BP30">
            <v>0</v>
          </cell>
          <cell r="BQ30">
            <v>0</v>
          </cell>
          <cell r="BR30" t="str">
            <v/>
          </cell>
        </row>
        <row r="31">
          <cell r="B31" t="str">
            <v>Book Gain/Loss on Sale of FA</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t="str">
            <v/>
          </cell>
        </row>
        <row r="32">
          <cell r="B32" t="str">
            <v>Tax Gain/Loss on Sale of FA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t="str">
            <v/>
          </cell>
        </row>
        <row r="33">
          <cell r="B33" t="str">
            <v>Software Capitalized per Books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t="str">
            <v/>
          </cell>
        </row>
        <row r="34">
          <cell r="B34" t="str">
            <v>Aid in Construction Adjustment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t="str">
            <v/>
          </cell>
        </row>
        <row r="35">
          <cell r="B35" t="str">
            <v>Capitalized Interest Adjustment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t="str">
            <v/>
          </cell>
        </row>
        <row r="36">
          <cell r="B36" t="str">
            <v>Capitalized Overhead Adjustment</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t="str">
            <v/>
          </cell>
        </row>
        <row r="37">
          <cell r="B37" t="str">
            <v>Section 481(a) Cushion Gas</v>
          </cell>
          <cell r="C37">
            <v>1504888</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1504888</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t="str">
            <v/>
          </cell>
        </row>
        <row r="38">
          <cell r="B38" t="str">
            <v>Section 481(a) Line Pack Gas</v>
          </cell>
          <cell r="C38">
            <v>182597</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182597</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t="str">
            <v/>
          </cell>
        </row>
        <row r="39">
          <cell r="B39" t="str">
            <v>CWIP</v>
          </cell>
          <cell r="C39">
            <v>-40916565</v>
          </cell>
          <cell r="D39">
            <v>0</v>
          </cell>
          <cell r="E39">
            <v>0</v>
          </cell>
          <cell r="F39">
            <v>0</v>
          </cell>
          <cell r="G39">
            <v>37322</v>
          </cell>
          <cell r="H39">
            <v>76794</v>
          </cell>
          <cell r="I39">
            <v>54479</v>
          </cell>
          <cell r="J39">
            <v>0</v>
          </cell>
          <cell r="K39">
            <v>0</v>
          </cell>
          <cell r="L39">
            <v>-60101</v>
          </cell>
          <cell r="M39">
            <v>0</v>
          </cell>
          <cell r="N39">
            <v>0</v>
          </cell>
          <cell r="O39">
            <v>63907</v>
          </cell>
          <cell r="P39">
            <v>0</v>
          </cell>
          <cell r="Q39">
            <v>0</v>
          </cell>
          <cell r="R39">
            <v>0</v>
          </cell>
          <cell r="S39">
            <v>0</v>
          </cell>
          <cell r="T39">
            <v>2443175</v>
          </cell>
          <cell r="U39">
            <v>-700407</v>
          </cell>
          <cell r="V39">
            <v>4678900</v>
          </cell>
          <cell r="W39">
            <v>-173589</v>
          </cell>
          <cell r="X39">
            <v>-4140549</v>
          </cell>
          <cell r="Y39">
            <v>-1409007</v>
          </cell>
          <cell r="Z39">
            <v>0</v>
          </cell>
          <cell r="AA39">
            <v>307796</v>
          </cell>
          <cell r="AB39">
            <v>0</v>
          </cell>
          <cell r="AC39">
            <v>-143582</v>
          </cell>
          <cell r="AD39">
            <v>11</v>
          </cell>
          <cell r="AE39">
            <v>-43352</v>
          </cell>
          <cell r="AF39">
            <v>482</v>
          </cell>
          <cell r="AG39">
            <v>0</v>
          </cell>
          <cell r="AH39">
            <v>0</v>
          </cell>
          <cell r="AI39">
            <v>-266</v>
          </cell>
          <cell r="AJ39">
            <v>601557</v>
          </cell>
          <cell r="AK39">
            <v>132</v>
          </cell>
          <cell r="AL39">
            <v>610623</v>
          </cell>
          <cell r="AM39">
            <v>-24862</v>
          </cell>
          <cell r="AN39">
            <v>1</v>
          </cell>
          <cell r="AO39">
            <v>0</v>
          </cell>
          <cell r="AP39">
            <v>-286916</v>
          </cell>
          <cell r="AQ39">
            <v>0</v>
          </cell>
          <cell r="AR39">
            <v>300862</v>
          </cell>
          <cell r="AS39">
            <v>404034</v>
          </cell>
          <cell r="AT39">
            <v>0</v>
          </cell>
          <cell r="AU39">
            <v>0</v>
          </cell>
          <cell r="AV39">
            <v>280378</v>
          </cell>
          <cell r="AW39">
            <v>0</v>
          </cell>
          <cell r="AX39">
            <v>0</v>
          </cell>
          <cell r="AY39">
            <v>0</v>
          </cell>
          <cell r="AZ39">
            <v>0</v>
          </cell>
          <cell r="BA39">
            <v>-4657461</v>
          </cell>
          <cell r="BB39">
            <v>0</v>
          </cell>
          <cell r="BC39">
            <v>-193241</v>
          </cell>
          <cell r="BD39">
            <v>-7735817</v>
          </cell>
          <cell r="BE39">
            <v>0</v>
          </cell>
          <cell r="BF39">
            <v>-1611037</v>
          </cell>
          <cell r="BG39">
            <v>165781</v>
          </cell>
          <cell r="BH39">
            <v>-5167925</v>
          </cell>
          <cell r="BI39">
            <v>0</v>
          </cell>
          <cell r="BJ39">
            <v>-4616006</v>
          </cell>
          <cell r="BK39">
            <v>-84609</v>
          </cell>
          <cell r="BL39">
            <v>-20138111</v>
          </cell>
          <cell r="BM39">
            <v>244037</v>
          </cell>
          <cell r="BN39">
            <v>0</v>
          </cell>
          <cell r="BO39">
            <v>0</v>
          </cell>
          <cell r="BP39">
            <v>0</v>
          </cell>
          <cell r="BQ39">
            <v>0</v>
          </cell>
          <cell r="BR39" t="str">
            <v/>
          </cell>
        </row>
        <row r="40">
          <cell r="B40" t="str">
            <v>Capitalized Book Depreciation</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t="str">
            <v/>
          </cell>
        </row>
        <row r="41">
          <cell r="B41" t="str">
            <v>Repairs Deduction</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t="str">
            <v/>
          </cell>
        </row>
        <row r="42">
          <cell r="B42" t="str">
            <v>Section 481(a) TPR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t="str">
            <v/>
          </cell>
        </row>
        <row r="43">
          <cell r="B43" t="str">
            <v>RWIP</v>
          </cell>
          <cell r="C43">
            <v>-18952705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-284891</v>
          </cell>
          <cell r="T43">
            <v>0</v>
          </cell>
          <cell r="U43">
            <v>-375</v>
          </cell>
          <cell r="V43">
            <v>-10362</v>
          </cell>
          <cell r="W43">
            <v>-21</v>
          </cell>
          <cell r="X43">
            <v>-1707650</v>
          </cell>
          <cell r="Y43">
            <v>-664453</v>
          </cell>
          <cell r="Z43">
            <v>0</v>
          </cell>
          <cell r="AA43">
            <v>-542274</v>
          </cell>
          <cell r="AB43">
            <v>0</v>
          </cell>
          <cell r="AC43">
            <v>-6959</v>
          </cell>
          <cell r="AD43">
            <v>-6053</v>
          </cell>
          <cell r="AE43">
            <v>-39647</v>
          </cell>
          <cell r="AF43">
            <v>-460</v>
          </cell>
          <cell r="AG43">
            <v>0</v>
          </cell>
          <cell r="AH43">
            <v>0</v>
          </cell>
          <cell r="AI43">
            <v>-1246</v>
          </cell>
          <cell r="AJ43">
            <v>-391</v>
          </cell>
          <cell r="AK43">
            <v>31109</v>
          </cell>
          <cell r="AL43">
            <v>-408745</v>
          </cell>
          <cell r="AM43">
            <v>-11042</v>
          </cell>
          <cell r="AN43">
            <v>0</v>
          </cell>
          <cell r="AO43">
            <v>0</v>
          </cell>
          <cell r="AP43">
            <v>-111485</v>
          </cell>
          <cell r="AQ43">
            <v>0</v>
          </cell>
          <cell r="AR43">
            <v>-737721</v>
          </cell>
          <cell r="AS43">
            <v>-95657</v>
          </cell>
          <cell r="AT43">
            <v>0</v>
          </cell>
          <cell r="AU43">
            <v>0</v>
          </cell>
          <cell r="AV43">
            <v>-749</v>
          </cell>
          <cell r="AW43">
            <v>0</v>
          </cell>
          <cell r="AX43">
            <v>0</v>
          </cell>
          <cell r="AY43">
            <v>0</v>
          </cell>
          <cell r="AZ43">
            <v>0</v>
          </cell>
          <cell r="BA43">
            <v>-236265</v>
          </cell>
          <cell r="BB43">
            <v>0</v>
          </cell>
          <cell r="BC43">
            <v>-74989</v>
          </cell>
          <cell r="BD43">
            <v>-2267392</v>
          </cell>
          <cell r="BE43">
            <v>0</v>
          </cell>
          <cell r="BF43">
            <v>-581022</v>
          </cell>
          <cell r="BG43">
            <v>-379</v>
          </cell>
          <cell r="BH43">
            <v>-584315</v>
          </cell>
          <cell r="BI43">
            <v>0</v>
          </cell>
          <cell r="BJ43">
            <v>-900407</v>
          </cell>
          <cell r="BK43">
            <v>0</v>
          </cell>
          <cell r="BL43">
            <v>-8475187</v>
          </cell>
          <cell r="BM43">
            <v>-1233677</v>
          </cell>
          <cell r="BN43">
            <v>0</v>
          </cell>
          <cell r="BO43">
            <v>0</v>
          </cell>
          <cell r="BP43">
            <v>0</v>
          </cell>
          <cell r="BQ43">
            <v>0</v>
          </cell>
          <cell r="BR43" t="str">
            <v/>
          </cell>
        </row>
        <row r="44">
          <cell r="B44" t="str">
            <v>Deferred Gas Costs</v>
          </cell>
          <cell r="C44">
            <v>-45465911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291</v>
          </cell>
          <cell r="Y44">
            <v>833361</v>
          </cell>
          <cell r="Z44">
            <v>0</v>
          </cell>
          <cell r="AA44">
            <v>-266095</v>
          </cell>
          <cell r="AB44">
            <v>0</v>
          </cell>
          <cell r="AC44">
            <v>41397</v>
          </cell>
          <cell r="AD44">
            <v>0</v>
          </cell>
          <cell r="AE44">
            <v>4547</v>
          </cell>
          <cell r="AF44">
            <v>-110</v>
          </cell>
          <cell r="AG44">
            <v>0</v>
          </cell>
          <cell r="AH44">
            <v>0</v>
          </cell>
          <cell r="AI44">
            <v>-3222</v>
          </cell>
          <cell r="AJ44">
            <v>0</v>
          </cell>
          <cell r="AK44">
            <v>0</v>
          </cell>
          <cell r="AL44">
            <v>-339660</v>
          </cell>
          <cell r="AM44">
            <v>-12304</v>
          </cell>
          <cell r="AN44">
            <v>0</v>
          </cell>
          <cell r="AO44">
            <v>0</v>
          </cell>
          <cell r="AP44">
            <v>0</v>
          </cell>
          <cell r="AQ44">
            <v>0</v>
          </cell>
          <cell r="AR44">
            <v>2907604</v>
          </cell>
          <cell r="AS44">
            <v>-48735</v>
          </cell>
          <cell r="AT44">
            <v>0</v>
          </cell>
          <cell r="AU44">
            <v>0</v>
          </cell>
          <cell r="AV44">
            <v>0</v>
          </cell>
          <cell r="AW44">
            <v>0</v>
          </cell>
          <cell r="AX44">
            <v>0</v>
          </cell>
          <cell r="AY44">
            <v>0</v>
          </cell>
          <cell r="AZ44">
            <v>0</v>
          </cell>
          <cell r="BA44">
            <v>-5200996</v>
          </cell>
          <cell r="BB44">
            <v>0</v>
          </cell>
          <cell r="BC44">
            <v>-751864</v>
          </cell>
          <cell r="BD44">
            <v>-974534</v>
          </cell>
          <cell r="BE44">
            <v>0</v>
          </cell>
          <cell r="BF44">
            <v>9507850</v>
          </cell>
          <cell r="BG44">
            <v>0</v>
          </cell>
          <cell r="BH44">
            <v>-3731901</v>
          </cell>
          <cell r="BI44">
            <v>0</v>
          </cell>
          <cell r="BJ44">
            <v>704829</v>
          </cell>
          <cell r="BK44">
            <v>0</v>
          </cell>
          <cell r="BL44">
            <v>-48136369</v>
          </cell>
          <cell r="BM44">
            <v>0</v>
          </cell>
          <cell r="BN44">
            <v>0</v>
          </cell>
          <cell r="BO44">
            <v>0</v>
          </cell>
          <cell r="BP44">
            <v>0</v>
          </cell>
          <cell r="BQ44">
            <v>0</v>
          </cell>
          <cell r="BR44" t="str">
            <v/>
          </cell>
        </row>
        <row r="45">
          <cell r="B45" t="str">
            <v>Over Recoveries of PGA</v>
          </cell>
          <cell r="C45">
            <v>-104485031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-4889947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-7440626</v>
          </cell>
          <cell r="AS45">
            <v>0</v>
          </cell>
          <cell r="AT45">
            <v>0</v>
          </cell>
          <cell r="AU45">
            <v>0</v>
          </cell>
          <cell r="AV45">
            <v>0</v>
          </cell>
          <cell r="AW45">
            <v>0</v>
          </cell>
          <cell r="AX45">
            <v>0</v>
          </cell>
          <cell r="AY45">
            <v>0</v>
          </cell>
          <cell r="AZ45">
            <v>0</v>
          </cell>
          <cell r="BA45">
            <v>-111940</v>
          </cell>
          <cell r="BB45">
            <v>0</v>
          </cell>
          <cell r="BC45">
            <v>-4189809</v>
          </cell>
          <cell r="BD45">
            <v>-914845</v>
          </cell>
          <cell r="BE45">
            <v>0</v>
          </cell>
          <cell r="BF45">
            <v>-11638936</v>
          </cell>
          <cell r="BG45">
            <v>0</v>
          </cell>
          <cell r="BH45">
            <v>-2</v>
          </cell>
          <cell r="BI45">
            <v>0</v>
          </cell>
          <cell r="BJ45">
            <v>-4971069</v>
          </cell>
          <cell r="BK45">
            <v>0</v>
          </cell>
          <cell r="BL45">
            <v>-70327858</v>
          </cell>
          <cell r="BM45">
            <v>0</v>
          </cell>
          <cell r="BN45">
            <v>0</v>
          </cell>
          <cell r="BO45">
            <v>0</v>
          </cell>
          <cell r="BP45">
            <v>0</v>
          </cell>
          <cell r="BQ45">
            <v>0</v>
          </cell>
          <cell r="BR45" t="str">
            <v/>
          </cell>
        </row>
        <row r="46">
          <cell r="B46" t="str">
            <v>Deferred ITC - UCG Non-Utility</v>
          </cell>
          <cell r="C46">
            <v>17766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17766</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t="str">
            <v/>
          </cell>
        </row>
        <row r="47">
          <cell r="B47" t="str">
            <v>SEBP Adjustment</v>
          </cell>
          <cell r="C47">
            <v>91015431</v>
          </cell>
          <cell r="D47">
            <v>0</v>
          </cell>
          <cell r="E47">
            <v>0</v>
          </cell>
          <cell r="F47">
            <v>0</v>
          </cell>
          <cell r="G47">
            <v>0</v>
          </cell>
          <cell r="H47">
            <v>0</v>
          </cell>
          <cell r="I47">
            <v>0</v>
          </cell>
          <cell r="J47">
            <v>0</v>
          </cell>
          <cell r="K47">
            <v>0</v>
          </cell>
          <cell r="L47">
            <v>0</v>
          </cell>
          <cell r="M47">
            <v>0</v>
          </cell>
          <cell r="N47">
            <v>0</v>
          </cell>
          <cell r="O47">
            <v>2578694</v>
          </cell>
          <cell r="P47">
            <v>0</v>
          </cell>
          <cell r="Q47">
            <v>0</v>
          </cell>
          <cell r="R47">
            <v>0</v>
          </cell>
          <cell r="S47">
            <v>0</v>
          </cell>
          <cell r="T47">
            <v>0</v>
          </cell>
          <cell r="U47">
            <v>0</v>
          </cell>
          <cell r="V47">
            <v>72109439</v>
          </cell>
          <cell r="W47">
            <v>2605975</v>
          </cell>
          <cell r="X47">
            <v>0</v>
          </cell>
          <cell r="Y47">
            <v>99525</v>
          </cell>
          <cell r="Z47">
            <v>0</v>
          </cell>
          <cell r="AA47">
            <v>0</v>
          </cell>
          <cell r="AB47">
            <v>0</v>
          </cell>
          <cell r="AC47">
            <v>0</v>
          </cell>
          <cell r="AD47">
            <v>0</v>
          </cell>
          <cell r="AE47">
            <v>0</v>
          </cell>
          <cell r="AF47">
            <v>0</v>
          </cell>
          <cell r="AG47">
            <v>0</v>
          </cell>
          <cell r="AH47">
            <v>0</v>
          </cell>
          <cell r="AI47">
            <v>0</v>
          </cell>
          <cell r="AJ47">
            <v>1601358</v>
          </cell>
          <cell r="AK47">
            <v>0</v>
          </cell>
          <cell r="AL47">
            <v>0</v>
          </cell>
          <cell r="AM47">
            <v>0</v>
          </cell>
          <cell r="AN47">
            <v>0</v>
          </cell>
          <cell r="AO47">
            <v>0</v>
          </cell>
          <cell r="AP47">
            <v>0</v>
          </cell>
          <cell r="AQ47">
            <v>0</v>
          </cell>
          <cell r="AR47">
            <v>0</v>
          </cell>
          <cell r="AS47">
            <v>0</v>
          </cell>
          <cell r="AT47">
            <v>0</v>
          </cell>
          <cell r="AU47">
            <v>0</v>
          </cell>
          <cell r="AV47">
            <v>3806210</v>
          </cell>
          <cell r="AW47">
            <v>0</v>
          </cell>
          <cell r="AX47">
            <v>0</v>
          </cell>
          <cell r="AY47">
            <v>0</v>
          </cell>
          <cell r="AZ47">
            <v>0</v>
          </cell>
          <cell r="BA47">
            <v>0</v>
          </cell>
          <cell r="BB47">
            <v>0</v>
          </cell>
          <cell r="BC47">
            <v>0</v>
          </cell>
          <cell r="BD47">
            <v>0</v>
          </cell>
          <cell r="BE47">
            <v>0</v>
          </cell>
          <cell r="BF47">
            <v>0</v>
          </cell>
          <cell r="BG47">
            <v>537939</v>
          </cell>
          <cell r="BH47">
            <v>0</v>
          </cell>
          <cell r="BI47">
            <v>0</v>
          </cell>
          <cell r="BJ47">
            <v>2546278</v>
          </cell>
          <cell r="BK47">
            <v>0</v>
          </cell>
          <cell r="BL47">
            <v>1810719</v>
          </cell>
          <cell r="BM47">
            <v>3319294</v>
          </cell>
          <cell r="BN47">
            <v>0</v>
          </cell>
          <cell r="BO47">
            <v>0</v>
          </cell>
          <cell r="BP47">
            <v>0</v>
          </cell>
          <cell r="BQ47">
            <v>0</v>
          </cell>
          <cell r="BR47" t="str">
            <v/>
          </cell>
        </row>
      </sheetData>
      <sheetData sheetId="6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
      <sheetName val="PT Load "/>
      <sheetName val="AIC - Sch M"/>
      <sheetName val="AIC - Basis Adj"/>
      <sheetName val="AIC - CWIP"/>
      <sheetName val="Proj Query tie-in to CR"/>
      <sheetName val="Proj Query tie-in to CPR"/>
      <sheetName val="taxable-nontax analysis"/>
      <sheetName val="060.35212"/>
      <sheetName val="check classification"/>
      <sheetName val="AIC - Project query data"/>
      <sheetName val="CR Query Data"/>
      <sheetName val="CPR Query data"/>
      <sheetName val="Project query"/>
      <sheetName val="CR Query"/>
      <sheetName val="Book CWIP"/>
      <sheetName val="OTP Lookup"/>
      <sheetName val="Gov Bs. NonGov analysis"/>
      <sheetName val="CWIP - review"/>
    </sheetNames>
    <sheetDataSet>
      <sheetData sheetId="0"/>
      <sheetData sheetId="1"/>
      <sheetData sheetId="2">
        <row r="13">
          <cell r="A13" t="str">
            <v>Sum of Total AIC (sign flipped)</v>
          </cell>
        </row>
        <row r="49">
          <cell r="E49" t="str">
            <v>Rate Div</v>
          </cell>
          <cell r="F49" t="str">
            <v>Non-Taxable</v>
          </cell>
          <cell r="G49" t="str">
            <v>Taxable</v>
          </cell>
        </row>
        <row r="50">
          <cell r="E50" t="str">
            <v>212</v>
          </cell>
          <cell r="F50"/>
          <cell r="G50">
            <v>92967.64</v>
          </cell>
        </row>
        <row r="51">
          <cell r="E51"/>
          <cell r="F51"/>
          <cell r="G51">
            <v>92967.64</v>
          </cell>
        </row>
        <row r="52">
          <cell r="E52" t="str">
            <v>057</v>
          </cell>
          <cell r="F52"/>
          <cell r="G52">
            <v>291794.59000000003</v>
          </cell>
        </row>
        <row r="53">
          <cell r="E53"/>
          <cell r="F53"/>
          <cell r="G53">
            <v>291794.59000000003</v>
          </cell>
        </row>
        <row r="54">
          <cell r="E54"/>
          <cell r="F54"/>
          <cell r="G54">
            <v>384762.23000000004</v>
          </cell>
        </row>
        <row r="55">
          <cell r="E55" t="str">
            <v>012</v>
          </cell>
          <cell r="F55"/>
          <cell r="G55">
            <v>0</v>
          </cell>
        </row>
        <row r="56">
          <cell r="E56"/>
          <cell r="F56"/>
          <cell r="G56">
            <v>0</v>
          </cell>
        </row>
        <row r="57">
          <cell r="E57" t="str">
            <v>077</v>
          </cell>
          <cell r="F57">
            <v>773536.97</v>
          </cell>
          <cell r="G57">
            <v>939804.80999999982</v>
          </cell>
        </row>
        <row r="58">
          <cell r="E58"/>
          <cell r="F58">
            <v>773536.97</v>
          </cell>
          <cell r="G58">
            <v>939804.80999999982</v>
          </cell>
        </row>
        <row r="59">
          <cell r="E59" t="str">
            <v>007</v>
          </cell>
          <cell r="F59">
            <v>139067.47999999998</v>
          </cell>
          <cell r="G59">
            <v>1458590.06</v>
          </cell>
        </row>
        <row r="60">
          <cell r="E60"/>
          <cell r="F60">
            <v>139067.47999999998</v>
          </cell>
          <cell r="G60">
            <v>1458590.06</v>
          </cell>
        </row>
        <row r="61">
          <cell r="E61" t="str">
            <v>003</v>
          </cell>
          <cell r="F61"/>
          <cell r="G61">
            <v>197786.62999999995</v>
          </cell>
        </row>
        <row r="62">
          <cell r="E62"/>
          <cell r="F62"/>
          <cell r="G62">
            <v>197786.62999999995</v>
          </cell>
        </row>
        <row r="63">
          <cell r="E63" t="str">
            <v>016</v>
          </cell>
          <cell r="F63">
            <v>-2763.3799999999997</v>
          </cell>
          <cell r="G63">
            <v>209707.00000000006</v>
          </cell>
        </row>
        <row r="64">
          <cell r="E64"/>
          <cell r="F64">
            <v>-2763.3799999999997</v>
          </cell>
          <cell r="G64">
            <v>209707.00000000006</v>
          </cell>
        </row>
        <row r="65">
          <cell r="E65" t="str">
            <v>020</v>
          </cell>
          <cell r="F65"/>
          <cell r="G65">
            <v>1177.1600000000001</v>
          </cell>
        </row>
        <row r="66">
          <cell r="E66"/>
          <cell r="F66"/>
          <cell r="G66">
            <v>1177.1600000000001</v>
          </cell>
        </row>
        <row r="67">
          <cell r="E67" t="str">
            <v>019</v>
          </cell>
          <cell r="F67"/>
          <cell r="G67">
            <v>131628.03999999998</v>
          </cell>
        </row>
        <row r="68">
          <cell r="E68"/>
          <cell r="F68"/>
          <cell r="G68">
            <v>131628.03999999998</v>
          </cell>
        </row>
        <row r="69">
          <cell r="E69" t="str">
            <v>005</v>
          </cell>
          <cell r="F69">
            <v>-9851</v>
          </cell>
          <cell r="G69">
            <v>299381.78000000003</v>
          </cell>
        </row>
        <row r="70">
          <cell r="E70"/>
          <cell r="F70">
            <v>-9851</v>
          </cell>
          <cell r="G70">
            <v>299381.78000000003</v>
          </cell>
        </row>
        <row r="71">
          <cell r="E71" t="str">
            <v>021</v>
          </cell>
          <cell r="F71"/>
          <cell r="G71">
            <v>401431.66</v>
          </cell>
        </row>
        <row r="72">
          <cell r="E72"/>
          <cell r="F72"/>
          <cell r="G72">
            <v>401431.66</v>
          </cell>
        </row>
        <row r="73">
          <cell r="E73" t="str">
            <v>093</v>
          </cell>
          <cell r="F73">
            <v>7324.4</v>
          </cell>
          <cell r="G73">
            <v>3837028.7800000021</v>
          </cell>
        </row>
        <row r="74">
          <cell r="E74"/>
          <cell r="F74">
            <v>7324.4</v>
          </cell>
          <cell r="G74">
            <v>3837028.7800000021</v>
          </cell>
        </row>
        <row r="75">
          <cell r="E75" t="str">
            <v>096</v>
          </cell>
          <cell r="F75"/>
          <cell r="G75">
            <v>136007.70000000001</v>
          </cell>
        </row>
        <row r="76">
          <cell r="E76"/>
          <cell r="F76"/>
          <cell r="G76">
            <v>136007.70000000001</v>
          </cell>
        </row>
        <row r="77">
          <cell r="E77" t="str">
            <v>009</v>
          </cell>
          <cell r="F77">
            <v>1638438.6500000001</v>
          </cell>
          <cell r="G77">
            <v>335373.94000000018</v>
          </cell>
        </row>
        <row r="78">
          <cell r="E78"/>
          <cell r="F78">
            <v>1638438.6500000001</v>
          </cell>
          <cell r="G78">
            <v>335373.94000000018</v>
          </cell>
        </row>
        <row r="79">
          <cell r="E79" t="str">
            <v>033</v>
          </cell>
          <cell r="F79">
            <v>217701.33</v>
          </cell>
          <cell r="G79">
            <v>1154152.3699999996</v>
          </cell>
        </row>
        <row r="80">
          <cell r="E80" t="str">
            <v>034</v>
          </cell>
          <cell r="F80"/>
          <cell r="G80">
            <v>480542.10000000003</v>
          </cell>
        </row>
        <row r="81">
          <cell r="E81" t="str">
            <v>035</v>
          </cell>
          <cell r="F81"/>
          <cell r="G81">
            <v>26482.589999999997</v>
          </cell>
        </row>
        <row r="82">
          <cell r="E82" t="str">
            <v>036</v>
          </cell>
          <cell r="F82">
            <v>2863.28</v>
          </cell>
          <cell r="G82">
            <v>644187.22999999986</v>
          </cell>
        </row>
        <row r="83">
          <cell r="E83"/>
          <cell r="F83">
            <v>220564.61</v>
          </cell>
          <cell r="G83">
            <v>2305364.2899999996</v>
          </cell>
        </row>
        <row r="84">
          <cell r="E84" t="str">
            <v>081</v>
          </cell>
          <cell r="F84">
            <v>3022531.9899999998</v>
          </cell>
          <cell r="G84">
            <v>2661642.8699999982</v>
          </cell>
        </row>
        <row r="85">
          <cell r="E85"/>
          <cell r="F85">
            <v>3022531.9899999998</v>
          </cell>
          <cell r="G85">
            <v>2661642.8699999982</v>
          </cell>
        </row>
        <row r="86">
          <cell r="E86" t="str">
            <v>170</v>
          </cell>
          <cell r="F86">
            <v>269855.28000000003</v>
          </cell>
          <cell r="G86">
            <v>1098926.2199999995</v>
          </cell>
        </row>
        <row r="87">
          <cell r="E87"/>
          <cell r="F87">
            <v>269855.28000000003</v>
          </cell>
          <cell r="G87">
            <v>1098926.2199999995</v>
          </cell>
        </row>
        <row r="88">
          <cell r="E88" t="str">
            <v>190</v>
          </cell>
          <cell r="F88">
            <v>13904796.769999996</v>
          </cell>
          <cell r="G88">
            <v>40879137.020000063</v>
          </cell>
        </row>
        <row r="89">
          <cell r="E89"/>
          <cell r="F89">
            <v>13904796.769999996</v>
          </cell>
          <cell r="G89">
            <v>40879137.020000063</v>
          </cell>
        </row>
        <row r="90">
          <cell r="E90" t="str">
            <v>700</v>
          </cell>
          <cell r="F90">
            <v>2797795.8200000017</v>
          </cell>
          <cell r="G90">
            <v>3773140.1100000008</v>
          </cell>
        </row>
        <row r="91">
          <cell r="E91"/>
          <cell r="F91">
            <v>2797795.8200000017</v>
          </cell>
          <cell r="G91">
            <v>3773140.1100000008</v>
          </cell>
        </row>
        <row r="92">
          <cell r="E92"/>
          <cell r="F92">
            <v>22761297.589999996</v>
          </cell>
          <cell r="G92">
            <v>58666128.070000067</v>
          </cell>
        </row>
        <row r="93">
          <cell r="E93"/>
          <cell r="F93">
            <v>22761297.589999996</v>
          </cell>
          <cell r="G93">
            <v>59050890.300000057</v>
          </cell>
        </row>
      </sheetData>
      <sheetData sheetId="3">
        <row r="13">
          <cell r="A13" t="str">
            <v>Co Rollup</v>
          </cell>
        </row>
        <row r="14">
          <cell r="E14" t="str">
            <v>212</v>
          </cell>
          <cell r="F14">
            <v>244328.63999999996</v>
          </cell>
          <cell r="G14">
            <v>0</v>
          </cell>
          <cell r="H14">
            <v>244328.63999999996</v>
          </cell>
        </row>
        <row r="15">
          <cell r="E15"/>
          <cell r="F15">
            <v>244328.63999999996</v>
          </cell>
          <cell r="G15">
            <v>0</v>
          </cell>
          <cell r="H15">
            <v>244328.63999999996</v>
          </cell>
        </row>
        <row r="16">
          <cell r="E16" t="str">
            <v>800</v>
          </cell>
          <cell r="F16">
            <v>0</v>
          </cell>
          <cell r="G16">
            <v>0</v>
          </cell>
          <cell r="H16">
            <v>0</v>
          </cell>
        </row>
        <row r="17">
          <cell r="E17"/>
          <cell r="F17">
            <v>0</v>
          </cell>
          <cell r="G17">
            <v>0</v>
          </cell>
          <cell r="H17">
            <v>0</v>
          </cell>
        </row>
        <row r="18">
          <cell r="E18" t="str">
            <v>817</v>
          </cell>
          <cell r="F18">
            <v>0</v>
          </cell>
          <cell r="G18">
            <v>0</v>
          </cell>
          <cell r="H18">
            <v>0</v>
          </cell>
        </row>
        <row r="19">
          <cell r="E19"/>
          <cell r="F19">
            <v>0</v>
          </cell>
          <cell r="G19">
            <v>0</v>
          </cell>
          <cell r="H19">
            <v>0</v>
          </cell>
        </row>
        <row r="20">
          <cell r="E20" t="str">
            <v>822</v>
          </cell>
          <cell r="F20">
            <v>0</v>
          </cell>
          <cell r="G20">
            <v>0</v>
          </cell>
          <cell r="H20">
            <v>0</v>
          </cell>
        </row>
        <row r="21">
          <cell r="E21"/>
          <cell r="F21">
            <v>0</v>
          </cell>
          <cell r="G21">
            <v>0</v>
          </cell>
          <cell r="H21">
            <v>0</v>
          </cell>
        </row>
        <row r="22">
          <cell r="E22" t="str">
            <v>057</v>
          </cell>
          <cell r="F22">
            <v>210246.09999999998</v>
          </cell>
          <cell r="G22">
            <v>0</v>
          </cell>
          <cell r="H22">
            <v>210246.09999999998</v>
          </cell>
        </row>
        <row r="23">
          <cell r="E23"/>
          <cell r="F23">
            <v>210246.09999999998</v>
          </cell>
          <cell r="G23">
            <v>0</v>
          </cell>
          <cell r="H23">
            <v>210246.09999999998</v>
          </cell>
        </row>
        <row r="24">
          <cell r="E24"/>
          <cell r="F24">
            <v>454574.73999999993</v>
          </cell>
          <cell r="G24">
            <v>0</v>
          </cell>
          <cell r="H24">
            <v>454574.73999999993</v>
          </cell>
        </row>
        <row r="25">
          <cell r="E25" t="str">
            <v>012</v>
          </cell>
          <cell r="F25">
            <v>0</v>
          </cell>
          <cell r="G25">
            <v>0</v>
          </cell>
          <cell r="H25">
            <v>0</v>
          </cell>
        </row>
        <row r="26">
          <cell r="E26" t="str">
            <v>002</v>
          </cell>
          <cell r="F26">
            <v>0</v>
          </cell>
          <cell r="G26">
            <v>0</v>
          </cell>
          <cell r="H26">
            <v>681862.10999999987</v>
          </cell>
        </row>
        <row r="27">
          <cell r="E27"/>
          <cell r="F27">
            <v>0</v>
          </cell>
          <cell r="G27">
            <v>0</v>
          </cell>
          <cell r="H27">
            <v>0</v>
          </cell>
        </row>
        <row r="28">
          <cell r="E28" t="str">
            <v>077</v>
          </cell>
          <cell r="F28">
            <v>1681885.7099999974</v>
          </cell>
          <cell r="G28">
            <v>-763449.97</v>
          </cell>
          <cell r="H28">
            <v>918435.73999999743</v>
          </cell>
        </row>
        <row r="29">
          <cell r="E29" t="str">
            <v>007</v>
          </cell>
          <cell r="F29">
            <v>1489712.83</v>
          </cell>
          <cell r="G29">
            <v>-139067.47999999998</v>
          </cell>
          <cell r="H29">
            <v>1350645.35</v>
          </cell>
        </row>
        <row r="30">
          <cell r="E30"/>
          <cell r="F30">
            <v>3171598.5399999972</v>
          </cell>
          <cell r="G30">
            <v>-902517.45</v>
          </cell>
          <cell r="H30">
            <v>2269081.0899999971</v>
          </cell>
        </row>
        <row r="31">
          <cell r="E31" t="str">
            <v>003</v>
          </cell>
          <cell r="F31">
            <v>207001.62999999998</v>
          </cell>
          <cell r="G31">
            <v>0</v>
          </cell>
          <cell r="H31">
            <v>207001.62999999998</v>
          </cell>
        </row>
        <row r="32">
          <cell r="E32" t="str">
            <v>013</v>
          </cell>
          <cell r="F32">
            <v>0</v>
          </cell>
          <cell r="G32">
            <v>0</v>
          </cell>
          <cell r="H32">
            <v>0</v>
          </cell>
        </row>
        <row r="33">
          <cell r="E33" t="str">
            <v>006</v>
          </cell>
          <cell r="F33">
            <v>0</v>
          </cell>
          <cell r="G33">
            <v>0</v>
          </cell>
          <cell r="H33">
            <v>0</v>
          </cell>
        </row>
        <row r="34">
          <cell r="E34" t="str">
            <v>018</v>
          </cell>
          <cell r="F34">
            <v>0</v>
          </cell>
          <cell r="G34">
            <v>0</v>
          </cell>
          <cell r="H34">
            <v>0</v>
          </cell>
        </row>
        <row r="35">
          <cell r="E35" t="str">
            <v>010</v>
          </cell>
          <cell r="F35">
            <v>0</v>
          </cell>
          <cell r="G35">
            <v>0</v>
          </cell>
          <cell r="H35">
            <v>0</v>
          </cell>
        </row>
        <row r="36">
          <cell r="E36" t="str">
            <v>016</v>
          </cell>
          <cell r="F36">
            <v>206943.62</v>
          </cell>
          <cell r="G36">
            <v>2763.3799999999997</v>
          </cell>
          <cell r="H36">
            <v>209707</v>
          </cell>
        </row>
        <row r="37">
          <cell r="E37" t="str">
            <v>020</v>
          </cell>
          <cell r="F37">
            <v>1177.1600000000001</v>
          </cell>
          <cell r="G37">
            <v>0</v>
          </cell>
          <cell r="H37">
            <v>1177.1600000000001</v>
          </cell>
        </row>
        <row r="38">
          <cell r="E38" t="str">
            <v>019</v>
          </cell>
          <cell r="F38">
            <v>128128.04</v>
          </cell>
          <cell r="G38">
            <v>0</v>
          </cell>
          <cell r="H38">
            <v>128128.04</v>
          </cell>
        </row>
        <row r="39">
          <cell r="E39" t="str">
            <v>005</v>
          </cell>
          <cell r="F39">
            <v>304650.74999999994</v>
          </cell>
          <cell r="G39">
            <v>9851</v>
          </cell>
          <cell r="H39">
            <v>314501.74999999994</v>
          </cell>
        </row>
        <row r="40">
          <cell r="E40" t="str">
            <v>021</v>
          </cell>
          <cell r="F40">
            <v>319431.66999999969</v>
          </cell>
          <cell r="G40">
            <v>0</v>
          </cell>
          <cell r="H40">
            <v>319431.66999999969</v>
          </cell>
        </row>
        <row r="41">
          <cell r="E41"/>
          <cell r="F41">
            <v>1167332.8699999996</v>
          </cell>
          <cell r="G41">
            <v>12614.38</v>
          </cell>
          <cell r="H41">
            <v>1179947.2499999995</v>
          </cell>
        </row>
        <row r="42">
          <cell r="E42" t="str">
            <v>095</v>
          </cell>
          <cell r="F42">
            <v>0</v>
          </cell>
          <cell r="G42">
            <v>0</v>
          </cell>
          <cell r="H42">
            <v>0</v>
          </cell>
        </row>
        <row r="43">
          <cell r="E43" t="str">
            <v>091</v>
          </cell>
          <cell r="F43">
            <v>0</v>
          </cell>
          <cell r="G43">
            <v>0</v>
          </cell>
          <cell r="H43">
            <v>0</v>
          </cell>
        </row>
        <row r="44">
          <cell r="E44" t="str">
            <v>093</v>
          </cell>
          <cell r="F44">
            <v>3775621.2700000075</v>
          </cell>
          <cell r="G44">
            <v>-7324.4</v>
          </cell>
          <cell r="H44">
            <v>3768296.8700000076</v>
          </cell>
        </row>
        <row r="45">
          <cell r="E45" t="str">
            <v>096</v>
          </cell>
          <cell r="F45">
            <v>103907.73999999986</v>
          </cell>
          <cell r="G45">
            <v>0</v>
          </cell>
          <cell r="H45">
            <v>103907.73999999986</v>
          </cell>
        </row>
        <row r="46">
          <cell r="E46" t="str">
            <v>009</v>
          </cell>
          <cell r="F46">
            <v>3241726.659999996</v>
          </cell>
          <cell r="G46">
            <v>-1638438.6500000001</v>
          </cell>
          <cell r="H46">
            <v>1603288.0099999958</v>
          </cell>
        </row>
        <row r="47">
          <cell r="E47"/>
          <cell r="F47">
            <v>7121255.6700000037</v>
          </cell>
          <cell r="G47">
            <v>-1645763.05</v>
          </cell>
          <cell r="H47">
            <v>5475492.6200000038</v>
          </cell>
        </row>
        <row r="48">
          <cell r="E48" t="str">
            <v>033</v>
          </cell>
          <cell r="F48">
            <v>1321551.8299999996</v>
          </cell>
          <cell r="G48">
            <v>-217701.33</v>
          </cell>
          <cell r="H48">
            <v>1103850.4999999995</v>
          </cell>
        </row>
        <row r="49">
          <cell r="E49" t="str">
            <v>034</v>
          </cell>
          <cell r="F49">
            <v>390974.1</v>
          </cell>
          <cell r="G49">
            <v>0</v>
          </cell>
          <cell r="H49">
            <v>390974.1</v>
          </cell>
        </row>
        <row r="50">
          <cell r="E50" t="str">
            <v>035</v>
          </cell>
          <cell r="F50">
            <v>26482.599999999973</v>
          </cell>
          <cell r="G50">
            <v>0</v>
          </cell>
          <cell r="H50">
            <v>26482.599999999973</v>
          </cell>
        </row>
        <row r="51">
          <cell r="E51" t="str">
            <v>036</v>
          </cell>
          <cell r="F51">
            <v>642661.05000000016</v>
          </cell>
          <cell r="G51">
            <v>-2863.28</v>
          </cell>
          <cell r="H51">
            <v>639797.77000000014</v>
          </cell>
        </row>
        <row r="52">
          <cell r="E52" t="str">
            <v>030</v>
          </cell>
          <cell r="F52">
            <v>0</v>
          </cell>
          <cell r="G52">
            <v>0</v>
          </cell>
          <cell r="H52">
            <v>0</v>
          </cell>
        </row>
        <row r="53">
          <cell r="E53" t="str">
            <v>081</v>
          </cell>
          <cell r="F53">
            <v>5740194.1900000228</v>
          </cell>
          <cell r="G53">
            <v>-3022531.9899999998</v>
          </cell>
          <cell r="H53">
            <v>2717662.200000023</v>
          </cell>
        </row>
        <row r="54">
          <cell r="E54"/>
          <cell r="F54">
            <v>8121863.7700000219</v>
          </cell>
          <cell r="G54">
            <v>-3243096.5999999996</v>
          </cell>
          <cell r="H54">
            <v>4878767.1700000223</v>
          </cell>
        </row>
        <row r="55">
          <cell r="E55" t="str">
            <v>170</v>
          </cell>
          <cell r="F55">
            <v>1380088.0500000061</v>
          </cell>
          <cell r="G55">
            <v>-269855.28000000003</v>
          </cell>
          <cell r="H55">
            <v>1110232.7700000061</v>
          </cell>
        </row>
        <row r="56">
          <cell r="E56" t="str">
            <v>171</v>
          </cell>
          <cell r="F56">
            <v>0</v>
          </cell>
          <cell r="G56">
            <v>0</v>
          </cell>
          <cell r="H56">
            <v>0</v>
          </cell>
        </row>
        <row r="57">
          <cell r="E57"/>
          <cell r="F57">
            <v>1380088.0500000061</v>
          </cell>
          <cell r="G57">
            <v>-269855.28000000003</v>
          </cell>
          <cell r="H57">
            <v>1110232.7700000061</v>
          </cell>
        </row>
        <row r="58">
          <cell r="E58" t="str">
            <v>190</v>
          </cell>
          <cell r="F58">
            <v>55105891.719999924</v>
          </cell>
          <cell r="G58">
            <v>-12684362.559999995</v>
          </cell>
          <cell r="H58">
            <v>42421529.159999929</v>
          </cell>
        </row>
        <row r="59">
          <cell r="E59"/>
          <cell r="F59">
            <v>55105891.719999924</v>
          </cell>
          <cell r="G59">
            <v>-12684362.559999995</v>
          </cell>
          <cell r="H59">
            <v>42421529.159999929</v>
          </cell>
        </row>
        <row r="60">
          <cell r="E60" t="str">
            <v>700</v>
          </cell>
          <cell r="F60">
            <v>7739951.4200000018</v>
          </cell>
          <cell r="G60">
            <v>-2797795.82</v>
          </cell>
          <cell r="H60">
            <v>4942155.6000000015</v>
          </cell>
        </row>
        <row r="61">
          <cell r="E61"/>
          <cell r="F61">
            <v>7739951.4200000018</v>
          </cell>
          <cell r="G61">
            <v>-2797795.82</v>
          </cell>
          <cell r="H61">
            <v>4942155.6000000015</v>
          </cell>
        </row>
        <row r="62">
          <cell r="E62"/>
          <cell r="F62">
            <v>83807982.039999947</v>
          </cell>
          <cell r="G62">
            <v>-21530776.379999995</v>
          </cell>
          <cell r="H62">
            <v>62277205.659999952</v>
          </cell>
        </row>
        <row r="63">
          <cell r="E63"/>
          <cell r="F63">
            <v>84262556.779999956</v>
          </cell>
          <cell r="G63">
            <v>-21530776.379999995</v>
          </cell>
          <cell r="H63">
            <v>62731780.399999961</v>
          </cell>
        </row>
      </sheetData>
      <sheetData sheetId="4"/>
      <sheetData sheetId="5">
        <row r="10">
          <cell r="A10" t="str">
            <v>Sum of amount</v>
          </cell>
        </row>
      </sheetData>
      <sheetData sheetId="6">
        <row r="21">
          <cell r="A21" t="str">
            <v>01239906-Oth Tang Prop - PC Hardware</v>
          </cell>
          <cell r="B21" t="str">
            <v>012General Plant39906-Oth Tang Prop - PC Hardware</v>
          </cell>
          <cell r="C21" t="str">
            <v>AUT</v>
          </cell>
          <cell r="D21" t="str">
            <v>010</v>
          </cell>
          <cell r="E21" t="str">
            <v>012</v>
          </cell>
          <cell r="F21" t="str">
            <v>General Plant</v>
          </cell>
          <cell r="G21" t="str">
            <v>39906-Oth Tang Prop - PC Hardware</v>
          </cell>
          <cell r="H21"/>
        </row>
        <row r="22">
          <cell r="A22" t="str">
            <v>012 Total</v>
          </cell>
          <cell r="B22" t="str">
            <v>012 Total</v>
          </cell>
          <cell r="C22" t="str">
            <v>AUT</v>
          </cell>
          <cell r="D22" t="str">
            <v>010</v>
          </cell>
          <cell r="E22" t="str">
            <v>012 Total</v>
          </cell>
          <cell r="F22"/>
          <cell r="G22"/>
          <cell r="H22"/>
        </row>
        <row r="23">
          <cell r="A23" t="str">
            <v>00737601-Mains - Steel</v>
          </cell>
          <cell r="B23" t="str">
            <v>007Distribution Plant37601-Mains - Steel</v>
          </cell>
          <cell r="C23" t="str">
            <v>AUT</v>
          </cell>
          <cell r="D23" t="str">
            <v>020</v>
          </cell>
          <cell r="E23" t="str">
            <v>007</v>
          </cell>
          <cell r="F23" t="str">
            <v>Distribution Plant</v>
          </cell>
          <cell r="G23" t="str">
            <v>37601-Mains - Steel</v>
          </cell>
          <cell r="H23"/>
        </row>
        <row r="24">
          <cell r="A24" t="str">
            <v>007(blank)</v>
          </cell>
          <cell r="B24" t="str">
            <v>007Distribution Plant(blank)</v>
          </cell>
          <cell r="C24" t="str">
            <v>AUT</v>
          </cell>
          <cell r="D24" t="str">
            <v>020</v>
          </cell>
          <cell r="E24" t="str">
            <v>007</v>
          </cell>
          <cell r="F24" t="str">
            <v>Distribution Plant</v>
          </cell>
          <cell r="G24" t="str">
            <v>(blank)</v>
          </cell>
          <cell r="H24">
            <v>-139067.47999999998</v>
          </cell>
        </row>
        <row r="25">
          <cell r="A25" t="str">
            <v>007 Total</v>
          </cell>
          <cell r="B25" t="str">
            <v>007 Total</v>
          </cell>
          <cell r="C25" t="str">
            <v>AUT</v>
          </cell>
          <cell r="D25" t="str">
            <v>020</v>
          </cell>
          <cell r="E25" t="str">
            <v>007 Total</v>
          </cell>
          <cell r="F25"/>
          <cell r="G25"/>
          <cell r="H25">
            <v>-139067.47999999998</v>
          </cell>
        </row>
        <row r="26">
          <cell r="A26" t="str">
            <v>07737602-Mains - Plastic</v>
          </cell>
          <cell r="B26" t="str">
            <v>077Distribution Plant37602-Mains - Plastic</v>
          </cell>
          <cell r="C26" t="str">
            <v>AUT</v>
          </cell>
          <cell r="D26" t="str">
            <v>020</v>
          </cell>
          <cell r="E26" t="str">
            <v>077</v>
          </cell>
          <cell r="F26" t="str">
            <v>Distribution Plant</v>
          </cell>
          <cell r="G26" t="str">
            <v>37602-Mains - Plastic</v>
          </cell>
          <cell r="H26"/>
        </row>
        <row r="27">
          <cell r="A27" t="str">
            <v>077(blank)</v>
          </cell>
          <cell r="B27" t="str">
            <v>077Distribution Plant(blank)</v>
          </cell>
          <cell r="C27" t="str">
            <v>AUT</v>
          </cell>
          <cell r="D27" t="str">
            <v>020</v>
          </cell>
          <cell r="E27" t="str">
            <v>077</v>
          </cell>
          <cell r="F27" t="str">
            <v>Distribution Plant</v>
          </cell>
          <cell r="G27" t="str">
            <v>(blank)</v>
          </cell>
          <cell r="H27">
            <v>-763449.97</v>
          </cell>
        </row>
        <row r="28">
          <cell r="A28" t="str">
            <v>077 Total</v>
          </cell>
          <cell r="B28" t="str">
            <v>077 Total</v>
          </cell>
          <cell r="C28" t="str">
            <v>AUT</v>
          </cell>
          <cell r="D28" t="str">
            <v>020</v>
          </cell>
          <cell r="E28" t="str">
            <v>077 Total</v>
          </cell>
          <cell r="F28"/>
          <cell r="G28"/>
          <cell r="H28">
            <v>-763449.97</v>
          </cell>
        </row>
        <row r="29">
          <cell r="A29" t="str">
            <v>00337601-Mains - Steel</v>
          </cell>
          <cell r="B29" t="str">
            <v>003Distribution Plant37601-Mains - Steel</v>
          </cell>
          <cell r="C29" t="str">
            <v>AUT</v>
          </cell>
          <cell r="D29" t="str">
            <v>030</v>
          </cell>
          <cell r="E29" t="str">
            <v>003</v>
          </cell>
          <cell r="F29" t="str">
            <v>Distribution Plant</v>
          </cell>
          <cell r="G29" t="str">
            <v>37601-Mains - Steel</v>
          </cell>
          <cell r="H29"/>
        </row>
        <row r="30">
          <cell r="A30" t="str">
            <v>00337602-Mains - Plastic</v>
          </cell>
          <cell r="B30" t="str">
            <v>003Distribution Plant37602-Mains - Plastic</v>
          </cell>
          <cell r="C30" t="str">
            <v>AUT</v>
          </cell>
          <cell r="D30" t="str">
            <v>030</v>
          </cell>
          <cell r="E30" t="str">
            <v>003</v>
          </cell>
          <cell r="F30" t="str">
            <v>Distribution Plant</v>
          </cell>
          <cell r="G30" t="str">
            <v>37602-Mains - Plastic</v>
          </cell>
          <cell r="H30"/>
        </row>
        <row r="31">
          <cell r="A31" t="str">
            <v>00337800-Meas. &amp; Reg. Sta. Eq-General</v>
          </cell>
          <cell r="B31" t="str">
            <v>003Distribution Plant37800-Meas. &amp; Reg. Sta. Eq-General</v>
          </cell>
          <cell r="C31" t="str">
            <v>AUT</v>
          </cell>
          <cell r="D31" t="str">
            <v>030</v>
          </cell>
          <cell r="E31" t="str">
            <v>003</v>
          </cell>
          <cell r="F31" t="str">
            <v>Distribution Plant</v>
          </cell>
          <cell r="G31" t="str">
            <v>37800-Meas. &amp; Reg. Sta. Eq-General</v>
          </cell>
          <cell r="H31"/>
        </row>
        <row r="32">
          <cell r="A32" t="str">
            <v>00338000-Services</v>
          </cell>
          <cell r="B32" t="str">
            <v>003Distribution Plant38000-Services</v>
          </cell>
          <cell r="C32" t="str">
            <v>AUT</v>
          </cell>
          <cell r="D32" t="str">
            <v>030</v>
          </cell>
          <cell r="E32" t="str">
            <v>003</v>
          </cell>
          <cell r="F32" t="str">
            <v>Distribution Plant</v>
          </cell>
          <cell r="G32" t="str">
            <v>38000-Services</v>
          </cell>
          <cell r="H32"/>
        </row>
        <row r="33">
          <cell r="A33" t="str">
            <v>00338200-Meter Installations</v>
          </cell>
          <cell r="B33" t="str">
            <v>003Distribution Plant38200-Meter Installations</v>
          </cell>
          <cell r="C33" t="str">
            <v>AUT</v>
          </cell>
          <cell r="D33" t="str">
            <v>030</v>
          </cell>
          <cell r="E33" t="str">
            <v>003</v>
          </cell>
          <cell r="F33" t="str">
            <v>Distribution Plant</v>
          </cell>
          <cell r="G33" t="str">
            <v>38200-Meter Installations</v>
          </cell>
          <cell r="H33"/>
        </row>
        <row r="34">
          <cell r="A34" t="str">
            <v>003(blank)</v>
          </cell>
          <cell r="B34" t="str">
            <v>003Distribution Plant(blank)</v>
          </cell>
          <cell r="C34" t="str">
            <v>AUT</v>
          </cell>
          <cell r="D34" t="str">
            <v>030</v>
          </cell>
          <cell r="E34" t="str">
            <v>003</v>
          </cell>
          <cell r="F34" t="str">
            <v>Distribution Plant</v>
          </cell>
          <cell r="G34" t="str">
            <v>(blank)</v>
          </cell>
          <cell r="H34"/>
        </row>
        <row r="35">
          <cell r="A35" t="str">
            <v>003 Total</v>
          </cell>
          <cell r="B35" t="str">
            <v>003 Total</v>
          </cell>
          <cell r="C35" t="str">
            <v>AUT</v>
          </cell>
          <cell r="D35" t="str">
            <v>030</v>
          </cell>
          <cell r="E35" t="str">
            <v>003 Total</v>
          </cell>
          <cell r="F35"/>
          <cell r="G35"/>
          <cell r="H35"/>
        </row>
        <row r="36">
          <cell r="A36" t="str">
            <v>00537601-Mains - Steel</v>
          </cell>
          <cell r="B36" t="str">
            <v>005Distribution Plant37601-Mains - Steel</v>
          </cell>
          <cell r="C36" t="str">
            <v>AUT</v>
          </cell>
          <cell r="D36" t="str">
            <v>030</v>
          </cell>
          <cell r="E36" t="str">
            <v>005</v>
          </cell>
          <cell r="F36" t="str">
            <v>Distribution Plant</v>
          </cell>
          <cell r="G36" t="str">
            <v>37601-Mains - Steel</v>
          </cell>
          <cell r="H36"/>
        </row>
        <row r="37">
          <cell r="A37" t="str">
            <v>00538200-Meter Installations</v>
          </cell>
          <cell r="B37" t="str">
            <v>005Distribution Plant38200-Meter Installations</v>
          </cell>
          <cell r="C37" t="str">
            <v>AUT</v>
          </cell>
          <cell r="D37" t="str">
            <v>030</v>
          </cell>
          <cell r="E37" t="str">
            <v>005</v>
          </cell>
          <cell r="F37" t="str">
            <v>Distribution Plant</v>
          </cell>
          <cell r="G37" t="str">
            <v>38200-Meter Installations</v>
          </cell>
          <cell r="H37"/>
        </row>
        <row r="38">
          <cell r="A38" t="str">
            <v>005(blank)</v>
          </cell>
          <cell r="B38" t="str">
            <v>005Distribution Plant(blank)</v>
          </cell>
          <cell r="C38" t="str">
            <v>AUT</v>
          </cell>
          <cell r="D38" t="str">
            <v>030</v>
          </cell>
          <cell r="E38" t="str">
            <v>005</v>
          </cell>
          <cell r="F38" t="str">
            <v>Distribution Plant</v>
          </cell>
          <cell r="G38" t="str">
            <v>(blank)</v>
          </cell>
          <cell r="H38">
            <v>9851</v>
          </cell>
        </row>
        <row r="39">
          <cell r="A39" t="str">
            <v>005 Total</v>
          </cell>
          <cell r="B39" t="str">
            <v>005 Total</v>
          </cell>
          <cell r="C39" t="str">
            <v>AUT</v>
          </cell>
          <cell r="D39" t="str">
            <v>030</v>
          </cell>
          <cell r="E39" t="str">
            <v>005 Total</v>
          </cell>
          <cell r="F39"/>
          <cell r="G39"/>
          <cell r="H39">
            <v>9851</v>
          </cell>
        </row>
        <row r="40">
          <cell r="A40" t="str">
            <v>01637601-Mains - Steel</v>
          </cell>
          <cell r="B40" t="str">
            <v>016Distribution Plant37601-Mains - Steel</v>
          </cell>
          <cell r="C40" t="str">
            <v>AUT</v>
          </cell>
          <cell r="D40" t="str">
            <v>030</v>
          </cell>
          <cell r="E40" t="str">
            <v>016</v>
          </cell>
          <cell r="F40" t="str">
            <v>Distribution Plant</v>
          </cell>
          <cell r="G40" t="str">
            <v>37601-Mains - Steel</v>
          </cell>
          <cell r="H40">
            <v>2072.5299999999997</v>
          </cell>
        </row>
        <row r="41">
          <cell r="A41" t="str">
            <v>01638000-Services</v>
          </cell>
          <cell r="B41" t="str">
            <v>016Distribution Plant38000-Services</v>
          </cell>
          <cell r="C41" t="str">
            <v>AUT</v>
          </cell>
          <cell r="D41" t="str">
            <v>030</v>
          </cell>
          <cell r="E41" t="str">
            <v>016</v>
          </cell>
          <cell r="F41" t="str">
            <v>Distribution Plant</v>
          </cell>
          <cell r="G41" t="str">
            <v>38000-Services</v>
          </cell>
          <cell r="H41"/>
        </row>
        <row r="42">
          <cell r="A42" t="str">
            <v>016(blank)</v>
          </cell>
          <cell r="B42" t="str">
            <v>016Distribution Plant(blank)</v>
          </cell>
          <cell r="C42" t="str">
            <v>AUT</v>
          </cell>
          <cell r="D42" t="str">
            <v>030</v>
          </cell>
          <cell r="E42" t="str">
            <v>016</v>
          </cell>
          <cell r="F42" t="str">
            <v>Distribution Plant</v>
          </cell>
          <cell r="G42" t="str">
            <v>(blank)</v>
          </cell>
          <cell r="H42">
            <v>690.85</v>
          </cell>
        </row>
        <row r="43">
          <cell r="A43" t="str">
            <v>016 Total</v>
          </cell>
          <cell r="B43" t="str">
            <v>016 Total</v>
          </cell>
          <cell r="C43" t="str">
            <v>AUT</v>
          </cell>
          <cell r="D43" t="str">
            <v>030</v>
          </cell>
          <cell r="E43" t="str">
            <v>016 Total</v>
          </cell>
          <cell r="F43"/>
          <cell r="G43"/>
          <cell r="H43">
            <v>2763.3799999999997</v>
          </cell>
        </row>
        <row r="44">
          <cell r="A44" t="str">
            <v>019(blank)</v>
          </cell>
          <cell r="B44" t="str">
            <v>019Transmission Plant(blank)</v>
          </cell>
          <cell r="C44" t="str">
            <v>AUT</v>
          </cell>
          <cell r="D44" t="str">
            <v>030</v>
          </cell>
          <cell r="E44" t="str">
            <v>019</v>
          </cell>
          <cell r="F44" t="str">
            <v>Transmission Plant</v>
          </cell>
          <cell r="G44" t="str">
            <v>(blank)</v>
          </cell>
          <cell r="H44"/>
        </row>
        <row r="45">
          <cell r="A45" t="str">
            <v>019 Total</v>
          </cell>
          <cell r="B45" t="str">
            <v>019 Total</v>
          </cell>
          <cell r="C45" t="str">
            <v>AUT</v>
          </cell>
          <cell r="D45" t="str">
            <v>030</v>
          </cell>
          <cell r="E45" t="str">
            <v>019 Total</v>
          </cell>
          <cell r="F45"/>
          <cell r="G45"/>
          <cell r="H45"/>
        </row>
        <row r="46">
          <cell r="A46" t="str">
            <v>02037602-Mains - Plastic</v>
          </cell>
          <cell r="B46" t="str">
            <v>020Distribution Plant37602-Mains - Plastic</v>
          </cell>
          <cell r="C46" t="str">
            <v>AUT</v>
          </cell>
          <cell r="D46" t="str">
            <v>030</v>
          </cell>
          <cell r="E46" t="str">
            <v>020</v>
          </cell>
          <cell r="F46" t="str">
            <v>Distribution Plant</v>
          </cell>
          <cell r="G46" t="str">
            <v>37602-Mains - Plastic</v>
          </cell>
          <cell r="H46"/>
        </row>
        <row r="47">
          <cell r="A47" t="str">
            <v>020(blank)</v>
          </cell>
          <cell r="B47" t="str">
            <v>020Distribution Plant(blank)</v>
          </cell>
          <cell r="C47" t="str">
            <v>AUT</v>
          </cell>
          <cell r="D47" t="str">
            <v>030</v>
          </cell>
          <cell r="E47" t="str">
            <v>020</v>
          </cell>
          <cell r="F47" t="str">
            <v>Distribution Plant</v>
          </cell>
          <cell r="G47" t="str">
            <v>(blank)</v>
          </cell>
          <cell r="H47"/>
        </row>
        <row r="48">
          <cell r="A48" t="str">
            <v>020 Total</v>
          </cell>
          <cell r="B48" t="str">
            <v>020 Total</v>
          </cell>
          <cell r="C48" t="str">
            <v>AUT</v>
          </cell>
          <cell r="D48" t="str">
            <v>030</v>
          </cell>
          <cell r="E48" t="str">
            <v>020 Total</v>
          </cell>
          <cell r="F48"/>
          <cell r="G48"/>
          <cell r="H48"/>
        </row>
        <row r="49">
          <cell r="A49" t="str">
            <v>02138000-Services</v>
          </cell>
          <cell r="B49" t="str">
            <v>021Distribution Plant38000-Services</v>
          </cell>
          <cell r="C49" t="str">
            <v>AUT</v>
          </cell>
          <cell r="D49" t="str">
            <v>030</v>
          </cell>
          <cell r="E49" t="str">
            <v>021</v>
          </cell>
          <cell r="F49" t="str">
            <v>Distribution Plant</v>
          </cell>
          <cell r="G49" t="str">
            <v>38000-Services</v>
          </cell>
          <cell r="H49"/>
        </row>
        <row r="50">
          <cell r="A50" t="str">
            <v>02138200-Meter Installations</v>
          </cell>
          <cell r="B50" t="str">
            <v>021Distribution Plant38200-Meter Installations</v>
          </cell>
          <cell r="C50" t="str">
            <v>AUT</v>
          </cell>
          <cell r="D50" t="str">
            <v>030</v>
          </cell>
          <cell r="E50" t="str">
            <v>021</v>
          </cell>
          <cell r="F50" t="str">
            <v>Distribution Plant</v>
          </cell>
          <cell r="G50" t="str">
            <v>38200-Meter Installations</v>
          </cell>
          <cell r="H50"/>
        </row>
        <row r="51">
          <cell r="A51" t="str">
            <v>021(blank)</v>
          </cell>
          <cell r="B51" t="str">
            <v>021Distribution Plant(blank)</v>
          </cell>
          <cell r="C51" t="str">
            <v>AUT</v>
          </cell>
          <cell r="D51" t="str">
            <v>030</v>
          </cell>
          <cell r="E51" t="str">
            <v>021</v>
          </cell>
          <cell r="F51" t="str">
            <v>Distribution Plant</v>
          </cell>
          <cell r="G51" t="str">
            <v>(blank)</v>
          </cell>
          <cell r="H51"/>
        </row>
        <row r="52">
          <cell r="A52" t="str">
            <v>021 Total</v>
          </cell>
          <cell r="B52" t="str">
            <v>021 Total</v>
          </cell>
          <cell r="C52" t="str">
            <v>AUT</v>
          </cell>
          <cell r="D52" t="str">
            <v>030</v>
          </cell>
          <cell r="E52" t="str">
            <v>021 Total</v>
          </cell>
          <cell r="F52"/>
          <cell r="G52"/>
          <cell r="H52"/>
        </row>
        <row r="53">
          <cell r="A53" t="str">
            <v>00937601-Mains - Steel</v>
          </cell>
          <cell r="B53" t="str">
            <v>009Distribution Plant37601-Mains - Steel</v>
          </cell>
          <cell r="C53" t="str">
            <v>AUT</v>
          </cell>
          <cell r="D53" t="str">
            <v>050</v>
          </cell>
          <cell r="E53" t="str">
            <v>009</v>
          </cell>
          <cell r="F53" t="str">
            <v>Distribution Plant</v>
          </cell>
          <cell r="G53" t="str">
            <v>37601-Mains - Steel</v>
          </cell>
          <cell r="H53"/>
        </row>
        <row r="54">
          <cell r="A54" t="str">
            <v>00937602-Mains - Plastic</v>
          </cell>
          <cell r="B54" t="str">
            <v>009Distribution Plant37602-Mains - Plastic</v>
          </cell>
          <cell r="C54" t="str">
            <v>AUT</v>
          </cell>
          <cell r="D54" t="str">
            <v>050</v>
          </cell>
          <cell r="E54" t="str">
            <v>009</v>
          </cell>
          <cell r="F54" t="str">
            <v>Distribution Plant</v>
          </cell>
          <cell r="G54" t="str">
            <v>37602-Mains - Plastic</v>
          </cell>
          <cell r="H54"/>
        </row>
        <row r="55">
          <cell r="A55" t="str">
            <v>00938000-Services</v>
          </cell>
          <cell r="B55" t="str">
            <v>009Distribution Plant38000-Services</v>
          </cell>
          <cell r="C55" t="str">
            <v>AUT</v>
          </cell>
          <cell r="D55" t="str">
            <v>050</v>
          </cell>
          <cell r="E55" t="str">
            <v>009</v>
          </cell>
          <cell r="F55" t="str">
            <v>Distribution Plant</v>
          </cell>
          <cell r="G55" t="str">
            <v>38000-Services</v>
          </cell>
          <cell r="H55"/>
        </row>
        <row r="56">
          <cell r="A56" t="str">
            <v>009(blank)</v>
          </cell>
          <cell r="B56" t="str">
            <v>009Distribution Plant(blank)</v>
          </cell>
          <cell r="C56" t="str">
            <v>AUT</v>
          </cell>
          <cell r="D56" t="str">
            <v>050</v>
          </cell>
          <cell r="E56" t="str">
            <v>009</v>
          </cell>
          <cell r="F56" t="str">
            <v>Distribution Plant</v>
          </cell>
          <cell r="G56" t="str">
            <v>(blank)</v>
          </cell>
          <cell r="H56">
            <v>-1638438.6500000001</v>
          </cell>
        </row>
        <row r="57">
          <cell r="A57" t="str">
            <v>009(blank)</v>
          </cell>
          <cell r="B57" t="str">
            <v>009General Plant(blank)</v>
          </cell>
          <cell r="C57" t="str">
            <v>AUT</v>
          </cell>
          <cell r="D57" t="str">
            <v>050</v>
          </cell>
          <cell r="E57" t="str">
            <v>009</v>
          </cell>
          <cell r="F57" t="str">
            <v>General Plant</v>
          </cell>
          <cell r="G57" t="str">
            <v>(blank)</v>
          </cell>
          <cell r="H57"/>
        </row>
        <row r="58">
          <cell r="A58" t="str">
            <v>009(blank)</v>
          </cell>
          <cell r="B58" t="str">
            <v>009Transmission Plant(blank)</v>
          </cell>
          <cell r="C58" t="str">
            <v>AUT</v>
          </cell>
          <cell r="D58" t="str">
            <v>050</v>
          </cell>
          <cell r="E58" t="str">
            <v>009</v>
          </cell>
          <cell r="F58" t="str">
            <v>Transmission Plant</v>
          </cell>
          <cell r="G58" t="str">
            <v>(blank)</v>
          </cell>
          <cell r="H58"/>
        </row>
        <row r="59">
          <cell r="A59" t="str">
            <v>009 Total</v>
          </cell>
          <cell r="B59" t="str">
            <v>009 Total</v>
          </cell>
          <cell r="C59" t="str">
            <v>AUT</v>
          </cell>
          <cell r="D59" t="str">
            <v>050</v>
          </cell>
          <cell r="E59" t="str">
            <v>009 Total</v>
          </cell>
          <cell r="F59"/>
          <cell r="G59"/>
          <cell r="H59">
            <v>-1638438.6500000001</v>
          </cell>
        </row>
        <row r="60">
          <cell r="A60" t="str">
            <v>09337601-Mains - Steel</v>
          </cell>
          <cell r="B60" t="str">
            <v>093Distribution Plant37601-Mains - Steel</v>
          </cell>
          <cell r="C60" t="str">
            <v>AUT</v>
          </cell>
          <cell r="D60" t="str">
            <v>050</v>
          </cell>
          <cell r="E60" t="str">
            <v>093</v>
          </cell>
          <cell r="F60" t="str">
            <v>Distribution Plant</v>
          </cell>
          <cell r="G60" t="str">
            <v>37601-Mains - Steel</v>
          </cell>
          <cell r="H60"/>
        </row>
        <row r="61">
          <cell r="A61" t="str">
            <v>09337602-Mains - Plastic</v>
          </cell>
          <cell r="B61" t="str">
            <v>093Distribution Plant37602-Mains - Plastic</v>
          </cell>
          <cell r="C61" t="str">
            <v>AUT</v>
          </cell>
          <cell r="D61" t="str">
            <v>050</v>
          </cell>
          <cell r="E61" t="str">
            <v>093</v>
          </cell>
          <cell r="F61" t="str">
            <v>Distribution Plant</v>
          </cell>
          <cell r="G61" t="str">
            <v>37602-Mains - Plastic</v>
          </cell>
          <cell r="H61"/>
        </row>
        <row r="62">
          <cell r="A62" t="str">
            <v>09338000-Services</v>
          </cell>
          <cell r="B62" t="str">
            <v>093Distribution Plant38000-Services</v>
          </cell>
          <cell r="C62" t="str">
            <v>AUT</v>
          </cell>
          <cell r="D62" t="str">
            <v>050</v>
          </cell>
          <cell r="E62" t="str">
            <v>093</v>
          </cell>
          <cell r="F62" t="str">
            <v>Distribution Plant</v>
          </cell>
          <cell r="G62" t="str">
            <v>38000-Services</v>
          </cell>
          <cell r="H62"/>
        </row>
        <row r="63">
          <cell r="A63" t="str">
            <v>09338100-Meters</v>
          </cell>
          <cell r="B63" t="str">
            <v>093Distribution Plant38100-Meters</v>
          </cell>
          <cell r="C63" t="str">
            <v>AUT</v>
          </cell>
          <cell r="D63" t="str">
            <v>050</v>
          </cell>
          <cell r="E63" t="str">
            <v>093</v>
          </cell>
          <cell r="F63" t="str">
            <v>Distribution Plant</v>
          </cell>
          <cell r="G63" t="str">
            <v>38100-Meters</v>
          </cell>
          <cell r="H63"/>
        </row>
        <row r="64">
          <cell r="A64" t="str">
            <v>093(blank)</v>
          </cell>
          <cell r="B64" t="str">
            <v>093Distribution Plant(blank)</v>
          </cell>
          <cell r="C64" t="str">
            <v>AUT</v>
          </cell>
          <cell r="D64" t="str">
            <v>050</v>
          </cell>
          <cell r="E64" t="str">
            <v>093</v>
          </cell>
          <cell r="F64" t="str">
            <v>Distribution Plant</v>
          </cell>
          <cell r="G64" t="str">
            <v>(blank)</v>
          </cell>
          <cell r="H64">
            <v>-7324.4</v>
          </cell>
        </row>
        <row r="65">
          <cell r="A65" t="str">
            <v>093 Total</v>
          </cell>
          <cell r="B65" t="str">
            <v>093 Total</v>
          </cell>
          <cell r="C65" t="str">
            <v>AUT</v>
          </cell>
          <cell r="D65" t="str">
            <v>050</v>
          </cell>
          <cell r="E65" t="str">
            <v>093 Total</v>
          </cell>
          <cell r="F65"/>
          <cell r="G65"/>
          <cell r="H65">
            <v>-7324.4</v>
          </cell>
        </row>
        <row r="66">
          <cell r="A66" t="str">
            <v>09637601-Mains - Steel</v>
          </cell>
          <cell r="B66" t="str">
            <v>096Distribution Plant37601-Mains - Steel</v>
          </cell>
          <cell r="C66" t="str">
            <v>AUT</v>
          </cell>
          <cell r="D66" t="str">
            <v>050</v>
          </cell>
          <cell r="E66" t="str">
            <v>096</v>
          </cell>
          <cell r="F66" t="str">
            <v>Distribution Plant</v>
          </cell>
          <cell r="G66" t="str">
            <v>37601-Mains - Steel</v>
          </cell>
          <cell r="H66"/>
        </row>
        <row r="67">
          <cell r="A67" t="str">
            <v>09637602-Mains - Plastic</v>
          </cell>
          <cell r="B67" t="str">
            <v>096Distribution Plant37602-Mains - Plastic</v>
          </cell>
          <cell r="C67" t="str">
            <v>AUT</v>
          </cell>
          <cell r="D67" t="str">
            <v>050</v>
          </cell>
          <cell r="E67" t="str">
            <v>096</v>
          </cell>
          <cell r="F67" t="str">
            <v>Distribution Plant</v>
          </cell>
          <cell r="G67" t="str">
            <v>37602-Mains - Plastic</v>
          </cell>
          <cell r="H67"/>
        </row>
        <row r="68">
          <cell r="A68" t="str">
            <v>096(blank)</v>
          </cell>
          <cell r="B68" t="str">
            <v>096Distribution Plant(blank)</v>
          </cell>
          <cell r="C68" t="str">
            <v>AUT</v>
          </cell>
          <cell r="D68" t="str">
            <v>050</v>
          </cell>
          <cell r="E68" t="str">
            <v>096</v>
          </cell>
          <cell r="F68" t="str">
            <v>Distribution Plant</v>
          </cell>
          <cell r="G68" t="str">
            <v>(blank)</v>
          </cell>
          <cell r="H68"/>
        </row>
        <row r="69">
          <cell r="A69" t="str">
            <v>096 Total</v>
          </cell>
          <cell r="B69" t="str">
            <v>096 Total</v>
          </cell>
          <cell r="C69" t="str">
            <v>AUT</v>
          </cell>
          <cell r="D69" t="str">
            <v>050</v>
          </cell>
          <cell r="E69" t="str">
            <v>096 Total</v>
          </cell>
          <cell r="F69"/>
          <cell r="G69"/>
          <cell r="H69"/>
        </row>
        <row r="70">
          <cell r="A70" t="str">
            <v>03337602-Mains - Plastic</v>
          </cell>
          <cell r="B70" t="str">
            <v>033Distribution Plant37602-Mains - Plastic</v>
          </cell>
          <cell r="C70" t="str">
            <v>AUT</v>
          </cell>
          <cell r="D70" t="str">
            <v>060</v>
          </cell>
          <cell r="E70" t="str">
            <v>033</v>
          </cell>
          <cell r="F70" t="str">
            <v>Distribution Plant</v>
          </cell>
          <cell r="G70" t="str">
            <v>37602-Mains - Plastic</v>
          </cell>
          <cell r="H70"/>
        </row>
        <row r="71">
          <cell r="A71" t="str">
            <v>03338000-Services</v>
          </cell>
          <cell r="B71" t="str">
            <v>033Distribution Plant38000-Services</v>
          </cell>
          <cell r="C71" t="str">
            <v>AUT</v>
          </cell>
          <cell r="D71" t="str">
            <v>060</v>
          </cell>
          <cell r="E71" t="str">
            <v>033</v>
          </cell>
          <cell r="F71" t="str">
            <v>Distribution Plant</v>
          </cell>
          <cell r="G71" t="str">
            <v>38000-Services</v>
          </cell>
          <cell r="H71"/>
        </row>
        <row r="72">
          <cell r="A72" t="str">
            <v>03338100-Meters</v>
          </cell>
          <cell r="B72" t="str">
            <v>033Distribution Plant38100-Meters</v>
          </cell>
          <cell r="C72" t="str">
            <v>AUT</v>
          </cell>
          <cell r="D72" t="str">
            <v>060</v>
          </cell>
          <cell r="E72" t="str">
            <v>033</v>
          </cell>
          <cell r="F72" t="str">
            <v>Distribution Plant</v>
          </cell>
          <cell r="G72" t="str">
            <v>38100-Meters</v>
          </cell>
          <cell r="H72"/>
        </row>
        <row r="73">
          <cell r="A73" t="str">
            <v>03338200-Meter Installations</v>
          </cell>
          <cell r="B73" t="str">
            <v>033Distribution Plant38200-Meter Installations</v>
          </cell>
          <cell r="C73" t="str">
            <v>AUT</v>
          </cell>
          <cell r="D73" t="str">
            <v>060</v>
          </cell>
          <cell r="E73" t="str">
            <v>033</v>
          </cell>
          <cell r="F73" t="str">
            <v>Distribution Plant</v>
          </cell>
          <cell r="G73" t="str">
            <v>38200-Meter Installations</v>
          </cell>
          <cell r="H73"/>
        </row>
        <row r="74">
          <cell r="A74" t="str">
            <v>033(blank)</v>
          </cell>
          <cell r="B74" t="str">
            <v>033Distribution Plant(blank)</v>
          </cell>
          <cell r="C74" t="str">
            <v>AUT</v>
          </cell>
          <cell r="D74" t="str">
            <v>060</v>
          </cell>
          <cell r="E74" t="str">
            <v>033</v>
          </cell>
          <cell r="F74" t="str">
            <v>Distribution Plant</v>
          </cell>
          <cell r="G74" t="str">
            <v>(blank)</v>
          </cell>
          <cell r="H74">
            <v>-217701.33</v>
          </cell>
        </row>
        <row r="75">
          <cell r="A75" t="str">
            <v>033 Total</v>
          </cell>
          <cell r="B75" t="str">
            <v>033 Total</v>
          </cell>
          <cell r="C75" t="str">
            <v>AUT</v>
          </cell>
          <cell r="D75" t="str">
            <v>060</v>
          </cell>
          <cell r="E75" t="str">
            <v>033 Total</v>
          </cell>
          <cell r="F75"/>
          <cell r="G75"/>
          <cell r="H75">
            <v>-217701.33</v>
          </cell>
        </row>
        <row r="76">
          <cell r="A76" t="str">
            <v>03438000-Services</v>
          </cell>
          <cell r="B76" t="str">
            <v>034Distribution Plant38000-Services</v>
          </cell>
          <cell r="C76" t="str">
            <v>AUT</v>
          </cell>
          <cell r="D76" t="str">
            <v>060</v>
          </cell>
          <cell r="E76" t="str">
            <v>034</v>
          </cell>
          <cell r="F76" t="str">
            <v>Distribution Plant</v>
          </cell>
          <cell r="G76" t="str">
            <v>38000-Services</v>
          </cell>
          <cell r="H76"/>
        </row>
        <row r="77">
          <cell r="A77" t="str">
            <v>03438100-Meters</v>
          </cell>
          <cell r="B77" t="str">
            <v>034Distribution Plant38100-Meters</v>
          </cell>
          <cell r="C77" t="str">
            <v>AUT</v>
          </cell>
          <cell r="D77" t="str">
            <v>060</v>
          </cell>
          <cell r="E77" t="str">
            <v>034</v>
          </cell>
          <cell r="F77" t="str">
            <v>Distribution Plant</v>
          </cell>
          <cell r="G77" t="str">
            <v>38100-Meters</v>
          </cell>
          <cell r="H77"/>
        </row>
        <row r="78">
          <cell r="A78" t="str">
            <v>03438200-Meter Installations</v>
          </cell>
          <cell r="B78" t="str">
            <v>034Distribution Plant38200-Meter Installations</v>
          </cell>
          <cell r="C78" t="str">
            <v>AUT</v>
          </cell>
          <cell r="D78" t="str">
            <v>060</v>
          </cell>
          <cell r="E78" t="str">
            <v>034</v>
          </cell>
          <cell r="F78" t="str">
            <v>Distribution Plant</v>
          </cell>
          <cell r="G78" t="str">
            <v>38200-Meter Installations</v>
          </cell>
          <cell r="H78"/>
        </row>
        <row r="79">
          <cell r="A79" t="str">
            <v>034(blank)</v>
          </cell>
          <cell r="B79" t="str">
            <v>034Distribution Plant(blank)</v>
          </cell>
          <cell r="C79" t="str">
            <v>AUT</v>
          </cell>
          <cell r="D79" t="str">
            <v>060</v>
          </cell>
          <cell r="E79" t="str">
            <v>034</v>
          </cell>
          <cell r="F79" t="str">
            <v>Distribution Plant</v>
          </cell>
          <cell r="G79" t="str">
            <v>(blank)</v>
          </cell>
          <cell r="H79"/>
        </row>
        <row r="80">
          <cell r="A80" t="str">
            <v>034 Total</v>
          </cell>
          <cell r="B80" t="str">
            <v>034 Total</v>
          </cell>
          <cell r="C80" t="str">
            <v>AUT</v>
          </cell>
          <cell r="D80" t="str">
            <v>060</v>
          </cell>
          <cell r="E80" t="str">
            <v>034 Total</v>
          </cell>
          <cell r="F80"/>
          <cell r="G80"/>
          <cell r="H80"/>
        </row>
        <row r="81">
          <cell r="A81" t="str">
            <v>03537602-Mains - Plastic</v>
          </cell>
          <cell r="B81" t="str">
            <v>035Distribution Plant37602-Mains - Plastic</v>
          </cell>
          <cell r="C81" t="str">
            <v>AUT</v>
          </cell>
          <cell r="D81" t="str">
            <v>060</v>
          </cell>
          <cell r="E81" t="str">
            <v>035</v>
          </cell>
          <cell r="F81" t="str">
            <v>Distribution Plant</v>
          </cell>
          <cell r="G81" t="str">
            <v>37602-Mains - Plastic</v>
          </cell>
          <cell r="H81"/>
        </row>
        <row r="82">
          <cell r="A82" t="str">
            <v>03538000-Services</v>
          </cell>
          <cell r="B82" t="str">
            <v>035Distribution Plant38000-Services</v>
          </cell>
          <cell r="C82" t="str">
            <v>AUT</v>
          </cell>
          <cell r="D82" t="str">
            <v>060</v>
          </cell>
          <cell r="E82" t="str">
            <v>035</v>
          </cell>
          <cell r="F82" t="str">
            <v>Distribution Plant</v>
          </cell>
          <cell r="G82" t="str">
            <v>38000-Services</v>
          </cell>
          <cell r="H82"/>
        </row>
        <row r="83">
          <cell r="A83" t="str">
            <v>035(blank)</v>
          </cell>
          <cell r="B83" t="str">
            <v>035Distribution Plant(blank)</v>
          </cell>
          <cell r="C83" t="str">
            <v>AUT</v>
          </cell>
          <cell r="D83" t="str">
            <v>060</v>
          </cell>
          <cell r="E83" t="str">
            <v>035</v>
          </cell>
          <cell r="F83" t="str">
            <v>Distribution Plant</v>
          </cell>
          <cell r="G83" t="str">
            <v>(blank)</v>
          </cell>
          <cell r="H83"/>
        </row>
        <row r="84">
          <cell r="A84" t="str">
            <v>035 Total</v>
          </cell>
          <cell r="B84" t="str">
            <v>035 Total</v>
          </cell>
          <cell r="C84" t="str">
            <v>AUT</v>
          </cell>
          <cell r="D84" t="str">
            <v>060</v>
          </cell>
          <cell r="E84" t="str">
            <v>035 Total</v>
          </cell>
          <cell r="F84"/>
          <cell r="G84"/>
          <cell r="H84"/>
        </row>
        <row r="85">
          <cell r="A85" t="str">
            <v>036(blank)</v>
          </cell>
          <cell r="B85" t="str">
            <v>036Distribution Plant(blank)</v>
          </cell>
          <cell r="C85" t="str">
            <v>AUT</v>
          </cell>
          <cell r="D85" t="str">
            <v>060</v>
          </cell>
          <cell r="E85" t="str">
            <v>036</v>
          </cell>
          <cell r="F85" t="str">
            <v>Distribution Plant</v>
          </cell>
          <cell r="G85" t="str">
            <v>(blank)</v>
          </cell>
          <cell r="H85"/>
        </row>
        <row r="86">
          <cell r="A86" t="str">
            <v>036(blank)</v>
          </cell>
          <cell r="B86" t="str">
            <v>036General Plant(blank)</v>
          </cell>
          <cell r="C86" t="str">
            <v>AUT</v>
          </cell>
          <cell r="D86" t="str">
            <v>060</v>
          </cell>
          <cell r="E86" t="str">
            <v>036</v>
          </cell>
          <cell r="F86" t="str">
            <v>General Plant</v>
          </cell>
          <cell r="G86" t="str">
            <v>(blank)</v>
          </cell>
          <cell r="H86">
            <v>-2863.28</v>
          </cell>
        </row>
        <row r="87">
          <cell r="A87" t="str">
            <v>036 Total</v>
          </cell>
          <cell r="B87" t="str">
            <v>036 Total</v>
          </cell>
          <cell r="C87" t="str">
            <v>AUT</v>
          </cell>
          <cell r="D87" t="str">
            <v>060</v>
          </cell>
          <cell r="E87" t="str">
            <v>036 Total</v>
          </cell>
          <cell r="F87"/>
          <cell r="G87"/>
          <cell r="H87">
            <v>-2863.28</v>
          </cell>
        </row>
        <row r="88">
          <cell r="A88" t="str">
            <v>08137601-Mains - Steel</v>
          </cell>
          <cell r="B88" t="str">
            <v>081Distribution Plant37601-Mains - Steel</v>
          </cell>
          <cell r="C88" t="str">
            <v>AUT</v>
          </cell>
          <cell r="D88" t="str">
            <v>060</v>
          </cell>
          <cell r="E88" t="str">
            <v>081</v>
          </cell>
          <cell r="F88" t="str">
            <v>Distribution Plant</v>
          </cell>
          <cell r="G88" t="str">
            <v>37601-Mains - Steel</v>
          </cell>
          <cell r="H88"/>
        </row>
        <row r="89">
          <cell r="A89" t="str">
            <v>08137602-Mains - Plastic</v>
          </cell>
          <cell r="B89" t="str">
            <v>081Distribution Plant37602-Mains - Plastic</v>
          </cell>
          <cell r="C89" t="str">
            <v>AUT</v>
          </cell>
          <cell r="D89" t="str">
            <v>060</v>
          </cell>
          <cell r="E89" t="str">
            <v>081</v>
          </cell>
          <cell r="F89" t="str">
            <v>Distribution Plant</v>
          </cell>
          <cell r="G89" t="str">
            <v>37602-Mains - Plastic</v>
          </cell>
          <cell r="H89"/>
        </row>
        <row r="90">
          <cell r="A90" t="str">
            <v>08138000-Services</v>
          </cell>
          <cell r="B90" t="str">
            <v>081Distribution Plant38000-Services</v>
          </cell>
          <cell r="C90" t="str">
            <v>AUT</v>
          </cell>
          <cell r="D90" t="str">
            <v>060</v>
          </cell>
          <cell r="E90" t="str">
            <v>081</v>
          </cell>
          <cell r="F90" t="str">
            <v>Distribution Plant</v>
          </cell>
          <cell r="G90" t="str">
            <v>38000-Services</v>
          </cell>
          <cell r="H90"/>
        </row>
        <row r="91">
          <cell r="A91" t="str">
            <v>08138200-Meter Installations</v>
          </cell>
          <cell r="B91" t="str">
            <v>081Distribution Plant38200-Meter Installations</v>
          </cell>
          <cell r="C91" t="str">
            <v>AUT</v>
          </cell>
          <cell r="D91" t="str">
            <v>060</v>
          </cell>
          <cell r="E91" t="str">
            <v>081</v>
          </cell>
          <cell r="F91" t="str">
            <v>Distribution Plant</v>
          </cell>
          <cell r="G91" t="str">
            <v>38200-Meter Installations</v>
          </cell>
          <cell r="H91"/>
        </row>
        <row r="92">
          <cell r="A92" t="str">
            <v>08138300-House Regulators</v>
          </cell>
          <cell r="B92" t="str">
            <v>081Distribution Plant38300-House Regulators</v>
          </cell>
          <cell r="C92" t="str">
            <v>AUT</v>
          </cell>
          <cell r="D92" t="str">
            <v>060</v>
          </cell>
          <cell r="E92" t="str">
            <v>081</v>
          </cell>
          <cell r="F92" t="str">
            <v>Distribution Plant</v>
          </cell>
          <cell r="G92" t="str">
            <v>38300-House Regulators</v>
          </cell>
          <cell r="H92"/>
        </row>
        <row r="93">
          <cell r="A93" t="str">
            <v>081(blank)</v>
          </cell>
          <cell r="B93" t="str">
            <v>081Distribution Plant(blank)</v>
          </cell>
          <cell r="C93" t="str">
            <v>AUT</v>
          </cell>
          <cell r="D93" t="str">
            <v>060</v>
          </cell>
          <cell r="E93" t="str">
            <v>081</v>
          </cell>
          <cell r="F93" t="str">
            <v>Distribution Plant</v>
          </cell>
          <cell r="G93" t="str">
            <v>(blank)</v>
          </cell>
          <cell r="H93">
            <v>-3022531.9899999998</v>
          </cell>
        </row>
        <row r="94">
          <cell r="A94" t="str">
            <v>081 Total</v>
          </cell>
          <cell r="B94" t="str">
            <v>081 Total</v>
          </cell>
          <cell r="C94" t="str">
            <v>AUT</v>
          </cell>
          <cell r="D94" t="str">
            <v>060</v>
          </cell>
          <cell r="E94" t="str">
            <v>081 Total</v>
          </cell>
          <cell r="F94"/>
          <cell r="G94"/>
          <cell r="H94">
            <v>-3022531.9899999998</v>
          </cell>
        </row>
        <row r="95">
          <cell r="A95" t="str">
            <v>17037602-Mains - Plastic</v>
          </cell>
          <cell r="B95" t="str">
            <v>170Distribution Plant37602-Mains - Plastic</v>
          </cell>
          <cell r="C95" t="str">
            <v>AUT</v>
          </cell>
          <cell r="D95" t="str">
            <v>070</v>
          </cell>
          <cell r="E95" t="str">
            <v>170</v>
          </cell>
          <cell r="F95" t="str">
            <v>Distribution Plant</v>
          </cell>
          <cell r="G95" t="str">
            <v>37602-Mains - Plastic</v>
          </cell>
          <cell r="H95">
            <v>5081.1000000000004</v>
          </cell>
        </row>
        <row r="96">
          <cell r="A96" t="str">
            <v>17038000-Services</v>
          </cell>
          <cell r="B96" t="str">
            <v>170Distribution Plant38000-Services</v>
          </cell>
          <cell r="C96" t="str">
            <v>AUT</v>
          </cell>
          <cell r="D96" t="str">
            <v>070</v>
          </cell>
          <cell r="E96" t="str">
            <v>170</v>
          </cell>
          <cell r="F96" t="str">
            <v>Distribution Plant</v>
          </cell>
          <cell r="G96" t="str">
            <v>38000-Services</v>
          </cell>
          <cell r="H96"/>
        </row>
        <row r="97">
          <cell r="A97" t="str">
            <v>17038100-Meters</v>
          </cell>
          <cell r="B97" t="str">
            <v>170Distribution Plant38100-Meters</v>
          </cell>
          <cell r="C97" t="str">
            <v>AUT</v>
          </cell>
          <cell r="D97" t="str">
            <v>070</v>
          </cell>
          <cell r="E97" t="str">
            <v>170</v>
          </cell>
          <cell r="F97" t="str">
            <v>Distribution Plant</v>
          </cell>
          <cell r="G97" t="str">
            <v>38100-Meters</v>
          </cell>
          <cell r="H97"/>
        </row>
        <row r="98">
          <cell r="A98" t="str">
            <v>170(blank)</v>
          </cell>
          <cell r="B98" t="str">
            <v>170Distribution Plant(blank)</v>
          </cell>
          <cell r="C98" t="str">
            <v>AUT</v>
          </cell>
          <cell r="D98" t="str">
            <v>070</v>
          </cell>
          <cell r="E98" t="str">
            <v>170</v>
          </cell>
          <cell r="F98" t="str">
            <v>Distribution Plant</v>
          </cell>
          <cell r="G98" t="str">
            <v>(blank)</v>
          </cell>
          <cell r="H98">
            <v>-274936.38</v>
          </cell>
        </row>
        <row r="99">
          <cell r="A99" t="str">
            <v>170 Total</v>
          </cell>
          <cell r="B99" t="str">
            <v>170 Total</v>
          </cell>
          <cell r="C99" t="str">
            <v>AUT</v>
          </cell>
          <cell r="D99" t="str">
            <v>070</v>
          </cell>
          <cell r="E99" t="str">
            <v>170 Total</v>
          </cell>
          <cell r="F99"/>
          <cell r="G99"/>
          <cell r="H99">
            <v>-269855.28000000003</v>
          </cell>
        </row>
        <row r="100">
          <cell r="A100" t="str">
            <v>19037601-Mains - Steel</v>
          </cell>
          <cell r="B100" t="str">
            <v>190Distribution Plant37601-Mains - Steel</v>
          </cell>
          <cell r="C100" t="str">
            <v>AUT</v>
          </cell>
          <cell r="D100" t="str">
            <v>080</v>
          </cell>
          <cell r="E100" t="str">
            <v>190</v>
          </cell>
          <cell r="F100" t="str">
            <v>Distribution Plant</v>
          </cell>
          <cell r="G100" t="str">
            <v>37601-Mains - Steel</v>
          </cell>
          <cell r="H100">
            <v>-1537638.38</v>
          </cell>
        </row>
        <row r="101">
          <cell r="A101" t="str">
            <v>19037602-Mains - Plastic</v>
          </cell>
          <cell r="B101" t="str">
            <v>190Distribution Plant37602-Mains - Plastic</v>
          </cell>
          <cell r="C101" t="str">
            <v>AUT</v>
          </cell>
          <cell r="D101" t="str">
            <v>080</v>
          </cell>
          <cell r="E101" t="str">
            <v>190</v>
          </cell>
          <cell r="F101" t="str">
            <v>Distribution Plant</v>
          </cell>
          <cell r="G101" t="str">
            <v>37602-Mains - Plastic</v>
          </cell>
          <cell r="H101">
            <v>-2815069.2900000005</v>
          </cell>
        </row>
        <row r="102">
          <cell r="A102" t="str">
            <v>19037800-Meas. &amp; Reg. Sta. Eq-General</v>
          </cell>
          <cell r="B102" t="str">
            <v>190Distribution Plant37800-Meas. &amp; Reg. Sta. Eq-General</v>
          </cell>
          <cell r="C102" t="str">
            <v>AUT</v>
          </cell>
          <cell r="D102" t="str">
            <v>080</v>
          </cell>
          <cell r="E102" t="str">
            <v>190</v>
          </cell>
          <cell r="F102" t="str">
            <v>Distribution Plant</v>
          </cell>
          <cell r="G102" t="str">
            <v>37800-Meas. &amp; Reg. Sta. Eq-General</v>
          </cell>
          <cell r="H102"/>
        </row>
        <row r="103">
          <cell r="A103" t="str">
            <v>19038000-Services</v>
          </cell>
          <cell r="B103" t="str">
            <v>190Distribution Plant38000-Services</v>
          </cell>
          <cell r="C103" t="str">
            <v>AUT</v>
          </cell>
          <cell r="D103" t="str">
            <v>080</v>
          </cell>
          <cell r="E103" t="str">
            <v>190</v>
          </cell>
          <cell r="F103" t="str">
            <v>Distribution Plant</v>
          </cell>
          <cell r="G103" t="str">
            <v>38000-Services</v>
          </cell>
          <cell r="H103">
            <v>-216198.85</v>
          </cell>
        </row>
        <row r="104">
          <cell r="A104" t="str">
            <v>190(blank)</v>
          </cell>
          <cell r="B104" t="str">
            <v>190Distribution Plant(blank)</v>
          </cell>
          <cell r="C104" t="str">
            <v>AUT</v>
          </cell>
          <cell r="D104" t="str">
            <v>080</v>
          </cell>
          <cell r="E104" t="str">
            <v>190</v>
          </cell>
          <cell r="F104" t="str">
            <v>Distribution Plant</v>
          </cell>
          <cell r="G104" t="str">
            <v>(blank)</v>
          </cell>
          <cell r="H104">
            <v>-8115456.0399999944</v>
          </cell>
        </row>
        <row r="105">
          <cell r="A105" t="str">
            <v>19039000-Structures &amp; Improvements</v>
          </cell>
          <cell r="B105" t="str">
            <v>190General Plant39000-Structures &amp; Improvements</v>
          </cell>
          <cell r="C105" t="str">
            <v>AUT</v>
          </cell>
          <cell r="D105" t="str">
            <v>080</v>
          </cell>
          <cell r="E105" t="str">
            <v>190</v>
          </cell>
          <cell r="F105" t="str">
            <v>General Plant</v>
          </cell>
          <cell r="G105" t="str">
            <v>39000-Structures &amp; Improvements</v>
          </cell>
          <cell r="H105"/>
        </row>
        <row r="106">
          <cell r="A106" t="str">
            <v>190 Total</v>
          </cell>
          <cell r="B106" t="str">
            <v>190 Total</v>
          </cell>
          <cell r="C106" t="str">
            <v>AUT</v>
          </cell>
          <cell r="D106" t="str">
            <v>080</v>
          </cell>
          <cell r="E106" t="str">
            <v>190 Total</v>
          </cell>
          <cell r="F106"/>
          <cell r="G106"/>
          <cell r="H106">
            <v>-12684362.559999995</v>
          </cell>
        </row>
        <row r="107">
          <cell r="A107" t="str">
            <v>700(blank)</v>
          </cell>
          <cell r="B107" t="str">
            <v>700Storage Plant(blank)</v>
          </cell>
          <cell r="C107" t="str">
            <v>AUT</v>
          </cell>
          <cell r="D107" t="str">
            <v>180</v>
          </cell>
          <cell r="E107" t="str">
            <v>700</v>
          </cell>
          <cell r="F107" t="str">
            <v>Storage Plant</v>
          </cell>
          <cell r="G107" t="str">
            <v>(blank)</v>
          </cell>
          <cell r="H107"/>
        </row>
        <row r="108">
          <cell r="A108" t="str">
            <v>70036600-Structures &amp; Improvements</v>
          </cell>
          <cell r="B108" t="str">
            <v>700Transmission Plant36600-Structures &amp; Improvements</v>
          </cell>
          <cell r="C108" t="str">
            <v>AUT</v>
          </cell>
          <cell r="D108" t="str">
            <v>180</v>
          </cell>
          <cell r="E108" t="str">
            <v>700</v>
          </cell>
          <cell r="F108" t="str">
            <v>Transmission Plant</v>
          </cell>
          <cell r="G108" t="str">
            <v>36600-Structures &amp; Improvements</v>
          </cell>
          <cell r="H108"/>
        </row>
        <row r="109">
          <cell r="A109" t="str">
            <v>70036700-Mains - Cathodic Protection</v>
          </cell>
          <cell r="B109" t="str">
            <v>700Transmission Plant36700-Mains - Cathodic Protection</v>
          </cell>
          <cell r="C109" t="str">
            <v>AUT</v>
          </cell>
          <cell r="D109" t="str">
            <v>180</v>
          </cell>
          <cell r="E109" t="str">
            <v>700</v>
          </cell>
          <cell r="F109" t="str">
            <v>Transmission Plant</v>
          </cell>
          <cell r="G109" t="str">
            <v>36700-Mains - Cathodic Protection</v>
          </cell>
          <cell r="H109">
            <v>-48651.859999999986</v>
          </cell>
        </row>
        <row r="110">
          <cell r="A110" t="str">
            <v>70036701-Mains - Steel</v>
          </cell>
          <cell r="B110" t="str">
            <v>700Transmission Plant36701-Mains - Steel</v>
          </cell>
          <cell r="C110" t="str">
            <v>AUT</v>
          </cell>
          <cell r="D110" t="str">
            <v>180</v>
          </cell>
          <cell r="E110" t="str">
            <v>700</v>
          </cell>
          <cell r="F110" t="str">
            <v>Transmission Plant</v>
          </cell>
          <cell r="G110" t="str">
            <v>36701-Mains - Steel</v>
          </cell>
          <cell r="H110">
            <v>-1052939.7999999998</v>
          </cell>
        </row>
        <row r="111">
          <cell r="A111" t="str">
            <v>70036702-Mains - Plastic</v>
          </cell>
          <cell r="B111" t="str">
            <v>700Transmission Plant36702-Mains - Plastic</v>
          </cell>
          <cell r="C111" t="str">
            <v>AUT</v>
          </cell>
          <cell r="D111" t="str">
            <v>180</v>
          </cell>
          <cell r="E111" t="str">
            <v>700</v>
          </cell>
          <cell r="F111" t="str">
            <v>Transmission Plant</v>
          </cell>
          <cell r="G111" t="str">
            <v>36702-Mains - Plastic</v>
          </cell>
          <cell r="H111"/>
        </row>
        <row r="112">
          <cell r="A112" t="str">
            <v>70036900-Meas. &amp; Reg. Sta. Equipment</v>
          </cell>
          <cell r="B112" t="str">
            <v>700Transmission Plant36900-Meas. &amp; Reg. Sta. Equipment</v>
          </cell>
          <cell r="C112" t="str">
            <v>AUT</v>
          </cell>
          <cell r="D112" t="str">
            <v>180</v>
          </cell>
          <cell r="E112" t="str">
            <v>700</v>
          </cell>
          <cell r="F112" t="str">
            <v>Transmission Plant</v>
          </cell>
          <cell r="G112" t="str">
            <v>36900-Meas. &amp; Reg. Sta. Equipment</v>
          </cell>
          <cell r="H112"/>
        </row>
        <row r="113">
          <cell r="A113" t="str">
            <v>700(blank)</v>
          </cell>
          <cell r="B113" t="str">
            <v>700Transmission Plant(blank)</v>
          </cell>
          <cell r="C113" t="str">
            <v>AUT</v>
          </cell>
          <cell r="D113" t="str">
            <v>180</v>
          </cell>
          <cell r="E113" t="str">
            <v>700</v>
          </cell>
          <cell r="F113" t="str">
            <v>Transmission Plant</v>
          </cell>
          <cell r="G113" t="str">
            <v>(blank)</v>
          </cell>
          <cell r="H113">
            <v>-1696204.1600000001</v>
          </cell>
        </row>
        <row r="114">
          <cell r="A114" t="str">
            <v>700 Total</v>
          </cell>
          <cell r="B114" t="str">
            <v>700 Total</v>
          </cell>
          <cell r="C114" t="str">
            <v>AUT</v>
          </cell>
          <cell r="D114" t="str">
            <v>180</v>
          </cell>
          <cell r="E114" t="str">
            <v>700 Total</v>
          </cell>
          <cell r="F114"/>
          <cell r="G114"/>
          <cell r="H114">
            <v>-2797795.82</v>
          </cell>
        </row>
        <row r="115">
          <cell r="A115" t="str">
            <v>212(blank)</v>
          </cell>
          <cell r="B115" t="str">
            <v>212Distribution Plant(blank)</v>
          </cell>
          <cell r="C115" t="str">
            <v>Non-Reg</v>
          </cell>
          <cell r="D115" t="str">
            <v>212</v>
          </cell>
          <cell r="E115" t="str">
            <v>212</v>
          </cell>
          <cell r="F115" t="str">
            <v>Distribution Plant</v>
          </cell>
          <cell r="G115" t="str">
            <v>(blank)</v>
          </cell>
          <cell r="H115"/>
        </row>
        <row r="116">
          <cell r="A116" t="str">
            <v>212 Total</v>
          </cell>
          <cell r="B116" t="str">
            <v>212 Total</v>
          </cell>
          <cell r="C116" t="str">
            <v>Non-Reg</v>
          </cell>
          <cell r="D116" t="str">
            <v>212</v>
          </cell>
          <cell r="E116" t="str">
            <v>212 Total</v>
          </cell>
          <cell r="F116"/>
          <cell r="G116"/>
          <cell r="H116"/>
        </row>
        <row r="117">
          <cell r="A117" t="str">
            <v>057(blank)</v>
          </cell>
          <cell r="B117" t="str">
            <v>057Transmission Plant(blank)</v>
          </cell>
          <cell r="C117" t="str">
            <v>Non-Reg</v>
          </cell>
          <cell r="D117" t="str">
            <v>303</v>
          </cell>
          <cell r="E117" t="str">
            <v>057</v>
          </cell>
          <cell r="F117" t="str">
            <v>Transmission Plant</v>
          </cell>
          <cell r="G117" t="str">
            <v>(blank)</v>
          </cell>
          <cell r="H117"/>
        </row>
        <row r="118">
          <cell r="A118" t="str">
            <v>057 Total</v>
          </cell>
          <cell r="B118" t="str">
            <v>057 Total</v>
          </cell>
          <cell r="C118" t="str">
            <v>Non-Reg</v>
          </cell>
          <cell r="D118" t="str">
            <v>303</v>
          </cell>
          <cell r="E118" t="str">
            <v>057 Total</v>
          </cell>
          <cell r="F118"/>
          <cell r="G118"/>
          <cell r="H118"/>
        </row>
        <row r="119">
          <cell r="A119" t="str">
            <v/>
          </cell>
          <cell r="B119" t="str">
            <v/>
          </cell>
          <cell r="C119" t="str">
            <v>Grand Total</v>
          </cell>
          <cell r="D119"/>
          <cell r="E119"/>
          <cell r="F119"/>
          <cell r="G119"/>
          <cell r="H119">
            <v>-21530776.379999995</v>
          </cell>
        </row>
        <row r="120">
          <cell r="A120" t="str">
            <v/>
          </cell>
          <cell r="B120" t="str">
            <v/>
          </cell>
        </row>
        <row r="121">
          <cell r="A121" t="str">
            <v/>
          </cell>
          <cell r="B121" t="str">
            <v/>
          </cell>
        </row>
      </sheetData>
      <sheetData sheetId="7">
        <row r="9">
          <cell r="A9" t="str">
            <v>Sum of amount</v>
          </cell>
        </row>
      </sheetData>
      <sheetData sheetId="8"/>
      <sheetData sheetId="9"/>
      <sheetData sheetId="10">
        <row r="2">
          <cell r="F2" t="str">
            <v>070.32218</v>
          </cell>
        </row>
      </sheetData>
      <sheetData sheetId="11"/>
      <sheetData sheetId="12"/>
      <sheetData sheetId="13"/>
      <sheetData sheetId="14"/>
      <sheetData sheetId="15"/>
      <sheetData sheetId="16">
        <row r="4">
          <cell r="B4" t="str">
            <v>001</v>
          </cell>
        </row>
      </sheetData>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C Calc"/>
      <sheetName val="(A) Piv - AIC (CR data)"/>
      <sheetName val="CR Data"/>
      <sheetName val="CR query"/>
      <sheetName val="Basis Adj"/>
    </sheetNames>
    <sheetDataSet>
      <sheetData sheetId="0" refreshError="1"/>
      <sheetData sheetId="1" refreshError="1">
        <row r="10">
          <cell r="A10" t="str">
            <v>010012</v>
          </cell>
          <cell r="B10" t="str">
            <v>010</v>
          </cell>
          <cell r="C10" t="str">
            <v>012000</v>
          </cell>
          <cell r="E10">
            <v>0</v>
          </cell>
          <cell r="G10">
            <v>0</v>
          </cell>
        </row>
        <row r="11">
          <cell r="A11" t="str">
            <v>010 Total</v>
          </cell>
          <cell r="B11" t="str">
            <v>010 Total</v>
          </cell>
          <cell r="E11">
            <v>0</v>
          </cell>
          <cell r="G11">
            <v>0</v>
          </cell>
        </row>
        <row r="12">
          <cell r="A12" t="str">
            <v>020007</v>
          </cell>
          <cell r="B12" t="str">
            <v>020</v>
          </cell>
          <cell r="C12" t="str">
            <v>007000</v>
          </cell>
          <cell r="D12">
            <v>-900357.43</v>
          </cell>
          <cell r="E12">
            <v>-612118.69999999995</v>
          </cell>
          <cell r="F12">
            <v>-19295</v>
          </cell>
          <cell r="G12">
            <v>-1531771.13</v>
          </cell>
        </row>
        <row r="13">
          <cell r="A13" t="str">
            <v>020077</v>
          </cell>
          <cell r="B13" t="str">
            <v>020</v>
          </cell>
          <cell r="C13" t="str">
            <v>077000</v>
          </cell>
          <cell r="D13">
            <v>-737595.98999999987</v>
          </cell>
          <cell r="E13">
            <v>-392013.3499999998</v>
          </cell>
          <cell r="F13">
            <v>-1912</v>
          </cell>
          <cell r="G13">
            <v>-1131521.3399999996</v>
          </cell>
        </row>
        <row r="14">
          <cell r="A14" t="str">
            <v>020 Total</v>
          </cell>
          <cell r="B14" t="str">
            <v>020 Total</v>
          </cell>
          <cell r="D14">
            <v>-1637953.42</v>
          </cell>
          <cell r="E14">
            <v>-1004132.0499999998</v>
          </cell>
          <cell r="F14">
            <v>-21207</v>
          </cell>
          <cell r="G14">
            <v>-2663292.4699999997</v>
          </cell>
        </row>
        <row r="15">
          <cell r="A15" t="str">
            <v>030003</v>
          </cell>
          <cell r="B15" t="str">
            <v>030</v>
          </cell>
          <cell r="C15" t="str">
            <v>003000</v>
          </cell>
          <cell r="D15">
            <v>-158720</v>
          </cell>
          <cell r="E15">
            <v>-2110.4300000000007</v>
          </cell>
          <cell r="G15">
            <v>-160830.43</v>
          </cell>
        </row>
        <row r="16">
          <cell r="A16" t="str">
            <v>030005</v>
          </cell>
          <cell r="B16" t="str">
            <v>030</v>
          </cell>
          <cell r="C16" t="str">
            <v>005000</v>
          </cell>
          <cell r="D16">
            <v>-233046.66999999998</v>
          </cell>
          <cell r="E16">
            <v>-452.40000000000578</v>
          </cell>
          <cell r="G16">
            <v>-233499.06999999998</v>
          </cell>
        </row>
        <row r="17">
          <cell r="A17" t="str">
            <v>030006</v>
          </cell>
          <cell r="B17" t="str">
            <v>030</v>
          </cell>
          <cell r="C17" t="str">
            <v>006000</v>
          </cell>
          <cell r="E17">
            <v>447.25</v>
          </cell>
          <cell r="G17">
            <v>447.25</v>
          </cell>
        </row>
        <row r="18">
          <cell r="A18" t="str">
            <v>030016</v>
          </cell>
          <cell r="B18" t="str">
            <v>030</v>
          </cell>
          <cell r="C18" t="str">
            <v>016000</v>
          </cell>
          <cell r="D18">
            <v>-213116.32</v>
          </cell>
          <cell r="E18">
            <v>38169.760000000002</v>
          </cell>
          <cell r="G18">
            <v>-174946.56</v>
          </cell>
        </row>
        <row r="19">
          <cell r="A19" t="str">
            <v>030019</v>
          </cell>
          <cell r="B19" t="str">
            <v>030</v>
          </cell>
          <cell r="C19" t="str">
            <v>019000</v>
          </cell>
          <cell r="D19">
            <v>-14845</v>
          </cell>
          <cell r="E19">
            <v>-100287.26999999999</v>
          </cell>
          <cell r="G19">
            <v>-115132.26999999999</v>
          </cell>
        </row>
        <row r="20">
          <cell r="A20" t="str">
            <v>030020</v>
          </cell>
          <cell r="B20" t="str">
            <v>030</v>
          </cell>
          <cell r="C20" t="str">
            <v>020000</v>
          </cell>
          <cell r="D20">
            <v>-3293</v>
          </cell>
          <cell r="E20">
            <v>1484.44</v>
          </cell>
          <cell r="G20">
            <v>-1808.56</v>
          </cell>
        </row>
        <row r="21">
          <cell r="A21" t="str">
            <v>030021</v>
          </cell>
          <cell r="B21" t="str">
            <v>030</v>
          </cell>
          <cell r="C21" t="str">
            <v>021000</v>
          </cell>
          <cell r="D21">
            <v>-297720.73</v>
          </cell>
          <cell r="E21">
            <v>-18198.18</v>
          </cell>
          <cell r="G21">
            <v>-315918.90999999997</v>
          </cell>
        </row>
        <row r="22">
          <cell r="A22" t="str">
            <v>030 Total</v>
          </cell>
          <cell r="B22" t="str">
            <v>030 Total</v>
          </cell>
          <cell r="D22">
            <v>-920741.72</v>
          </cell>
          <cell r="E22">
            <v>-80946.829999999987</v>
          </cell>
          <cell r="G22">
            <v>-1001688.55</v>
          </cell>
        </row>
        <row r="23">
          <cell r="A23" t="str">
            <v>050009</v>
          </cell>
          <cell r="B23" t="str">
            <v>050</v>
          </cell>
          <cell r="C23" t="str">
            <v>009000</v>
          </cell>
          <cell r="D23">
            <v>-99787.39</v>
          </cell>
          <cell r="E23">
            <v>-76561.589999999924</v>
          </cell>
          <cell r="G23">
            <v>-176348.97999999992</v>
          </cell>
        </row>
        <row r="24">
          <cell r="A24" t="str">
            <v>050093</v>
          </cell>
          <cell r="B24" t="str">
            <v>050</v>
          </cell>
          <cell r="C24" t="str">
            <v>093000</v>
          </cell>
          <cell r="D24">
            <v>-166859.08999999994</v>
          </cell>
          <cell r="E24">
            <v>-294949.69000000006</v>
          </cell>
          <cell r="G24">
            <v>-461808.78</v>
          </cell>
        </row>
        <row r="25">
          <cell r="A25" t="str">
            <v>050096</v>
          </cell>
          <cell r="B25" t="str">
            <v>050</v>
          </cell>
          <cell r="C25" t="str">
            <v>096000</v>
          </cell>
          <cell r="D25">
            <v>-89135.77</v>
          </cell>
          <cell r="E25">
            <v>-41951.37</v>
          </cell>
          <cell r="G25">
            <v>-131087.14000000001</v>
          </cell>
        </row>
        <row r="26">
          <cell r="A26" t="str">
            <v>050 Total</v>
          </cell>
          <cell r="B26" t="str">
            <v>050 Total</v>
          </cell>
          <cell r="D26">
            <v>-355782.24999999994</v>
          </cell>
          <cell r="E26">
            <v>-413462.64999999997</v>
          </cell>
          <cell r="G26">
            <v>-769244.9</v>
          </cell>
        </row>
        <row r="27">
          <cell r="A27" t="str">
            <v>060033</v>
          </cell>
          <cell r="B27" t="str">
            <v>060</v>
          </cell>
          <cell r="C27" t="str">
            <v>033000</v>
          </cell>
          <cell r="D27">
            <v>-889375.5399999998</v>
          </cell>
          <cell r="E27">
            <v>-271199.73</v>
          </cell>
          <cell r="G27">
            <v>-1160575.2699999998</v>
          </cell>
        </row>
        <row r="28">
          <cell r="A28" t="str">
            <v>060034</v>
          </cell>
          <cell r="B28" t="str">
            <v>060</v>
          </cell>
          <cell r="C28" t="str">
            <v>034000</v>
          </cell>
          <cell r="D28">
            <v>-272904.43</v>
          </cell>
          <cell r="E28">
            <v>-20141.150000000001</v>
          </cell>
          <cell r="G28">
            <v>-293045.58</v>
          </cell>
        </row>
        <row r="29">
          <cell r="A29" t="str">
            <v>060035</v>
          </cell>
          <cell r="B29" t="str">
            <v>060</v>
          </cell>
          <cell r="C29" t="str">
            <v>035000</v>
          </cell>
          <cell r="D29">
            <v>-30415.039999999997</v>
          </cell>
          <cell r="E29">
            <v>-1226.27</v>
          </cell>
          <cell r="G29">
            <v>-31641.309999999998</v>
          </cell>
        </row>
        <row r="30">
          <cell r="A30" t="str">
            <v>060036</v>
          </cell>
          <cell r="B30" t="str">
            <v>060</v>
          </cell>
          <cell r="C30" t="str">
            <v>036000</v>
          </cell>
          <cell r="D30">
            <v>-471914.13</v>
          </cell>
          <cell r="E30">
            <v>-130581.98000000003</v>
          </cell>
          <cell r="G30">
            <v>-602496.11</v>
          </cell>
        </row>
        <row r="31">
          <cell r="A31" t="str">
            <v>060081</v>
          </cell>
          <cell r="B31" t="str">
            <v>060</v>
          </cell>
          <cell r="C31" t="str">
            <v>081000</v>
          </cell>
          <cell r="D31">
            <v>-1382987.75</v>
          </cell>
          <cell r="E31">
            <v>-1453860.8900000006</v>
          </cell>
          <cell r="G31">
            <v>-2836848.6400000006</v>
          </cell>
        </row>
        <row r="32">
          <cell r="A32" t="str">
            <v>060 Total</v>
          </cell>
          <cell r="B32" t="str">
            <v>060 Total</v>
          </cell>
          <cell r="D32">
            <v>-3047596.8899999997</v>
          </cell>
          <cell r="E32">
            <v>-1877010.0200000007</v>
          </cell>
          <cell r="G32">
            <v>-4924606.91</v>
          </cell>
        </row>
        <row r="33">
          <cell r="A33" t="str">
            <v>070170</v>
          </cell>
          <cell r="B33" t="str">
            <v>070</v>
          </cell>
          <cell r="C33" t="str">
            <v>170000</v>
          </cell>
          <cell r="D33">
            <v>-341765.43999999994</v>
          </cell>
          <cell r="E33">
            <v>-772748.3000000004</v>
          </cell>
          <cell r="G33">
            <v>-1114513.7400000002</v>
          </cell>
        </row>
        <row r="34">
          <cell r="A34" t="str">
            <v>070 Total</v>
          </cell>
          <cell r="B34" t="str">
            <v>070 Total</v>
          </cell>
          <cell r="D34">
            <v>-341765.43999999994</v>
          </cell>
          <cell r="E34">
            <v>-772748.3000000004</v>
          </cell>
          <cell r="G34">
            <v>-1114513.7400000002</v>
          </cell>
        </row>
        <row r="35">
          <cell r="A35" t="str">
            <v>080190</v>
          </cell>
          <cell r="B35" t="str">
            <v>080</v>
          </cell>
          <cell r="C35" t="str">
            <v>190000</v>
          </cell>
          <cell r="D35">
            <v>-63989.36</v>
          </cell>
          <cell r="E35">
            <v>-20220608.079999991</v>
          </cell>
          <cell r="G35">
            <v>-20284597.43999999</v>
          </cell>
        </row>
        <row r="36">
          <cell r="A36" t="str">
            <v>080207</v>
          </cell>
          <cell r="B36" t="str">
            <v>080</v>
          </cell>
          <cell r="C36" t="str">
            <v>207059</v>
          </cell>
          <cell r="E36">
            <v>0</v>
          </cell>
          <cell r="G36">
            <v>0</v>
          </cell>
        </row>
        <row r="37">
          <cell r="A37" t="str">
            <v>080 Total</v>
          </cell>
          <cell r="B37" t="str">
            <v>080 Total</v>
          </cell>
          <cell r="D37">
            <v>-63989.36</v>
          </cell>
          <cell r="E37">
            <v>-20220608.079999991</v>
          </cell>
          <cell r="G37">
            <v>-20284597.43999999</v>
          </cell>
        </row>
        <row r="38">
          <cell r="A38" t="str">
            <v>180700</v>
          </cell>
          <cell r="B38" t="str">
            <v>180</v>
          </cell>
          <cell r="C38" t="str">
            <v>700000</v>
          </cell>
          <cell r="D38">
            <v>-9135.7599999999984</v>
          </cell>
          <cell r="E38">
            <v>-5197088.18</v>
          </cell>
          <cell r="G38">
            <v>-5206223.9399999995</v>
          </cell>
        </row>
        <row r="39">
          <cell r="A39" t="str">
            <v>180 Total</v>
          </cell>
          <cell r="B39" t="str">
            <v>180 Total</v>
          </cell>
          <cell r="D39">
            <v>-9135.7599999999984</v>
          </cell>
          <cell r="E39">
            <v>-5197088.18</v>
          </cell>
          <cell r="G39">
            <v>-5206223.9399999995</v>
          </cell>
        </row>
        <row r="40">
          <cell r="A40" t="str">
            <v>303057</v>
          </cell>
          <cell r="B40" t="str">
            <v>303</v>
          </cell>
          <cell r="C40" t="str">
            <v>057000</v>
          </cell>
          <cell r="E40">
            <v>-125000</v>
          </cell>
          <cell r="G40">
            <v>-125000</v>
          </cell>
        </row>
        <row r="41">
          <cell r="A41" t="str">
            <v>303 Total</v>
          </cell>
          <cell r="B41" t="str">
            <v>303 Total</v>
          </cell>
          <cell r="E41">
            <v>-125000</v>
          </cell>
          <cell r="G41">
            <v>-125000</v>
          </cell>
        </row>
        <row r="42">
          <cell r="A42" t="str">
            <v>Grand Total</v>
          </cell>
          <cell r="B42" t="str">
            <v>Grand Total</v>
          </cell>
          <cell r="D42">
            <v>-6376964.8400000008</v>
          </cell>
          <cell r="E42">
            <v>-29690996.109999992</v>
          </cell>
          <cell r="F42">
            <v>-21207</v>
          </cell>
          <cell r="G42">
            <v>-36089167.949999988</v>
          </cell>
        </row>
      </sheetData>
      <sheetData sheetId="2" refreshError="1"/>
      <sheetData sheetId="3" refreshError="1"/>
      <sheetData sheetId="4" refreshError="1">
        <row r="15">
          <cell r="A15" t="str">
            <v>010002</v>
          </cell>
          <cell r="B15" t="str">
            <v>010</v>
          </cell>
          <cell r="C15" t="str">
            <v>010 Atmos Regulated Shared Services</v>
          </cell>
          <cell r="D15" t="str">
            <v>002 - Dallas Atmos Rate Division</v>
          </cell>
          <cell r="E15">
            <v>0</v>
          </cell>
          <cell r="F15">
            <v>0</v>
          </cell>
        </row>
        <row r="16">
          <cell r="A16" t="str">
            <v>010012</v>
          </cell>
          <cell r="B16" t="str">
            <v>010</v>
          </cell>
          <cell r="C16" t="str">
            <v>010 Atmos Regulated Shared Services</v>
          </cell>
          <cell r="D16" t="str">
            <v>012 - Call Center Division</v>
          </cell>
          <cell r="E16">
            <v>0</v>
          </cell>
          <cell r="F16">
            <v>0</v>
          </cell>
        </row>
        <row r="17">
          <cell r="A17" t="str">
            <v>010</v>
          </cell>
          <cell r="B17" t="str">
            <v>010</v>
          </cell>
          <cell r="C17" t="str">
            <v>010 Atmos Regulated Shared Services Total</v>
          </cell>
          <cell r="E17">
            <v>0</v>
          </cell>
          <cell r="F17">
            <v>0</v>
          </cell>
        </row>
        <row r="18">
          <cell r="A18" t="str">
            <v>020007</v>
          </cell>
          <cell r="B18" t="str">
            <v>020</v>
          </cell>
          <cell r="C18" t="str">
            <v>020 Louisiana Division</v>
          </cell>
          <cell r="D18" t="str">
            <v>007 - Trans La Division</v>
          </cell>
          <cell r="E18">
            <v>20025.98000000001</v>
          </cell>
          <cell r="F18">
            <v>-811277.60000000009</v>
          </cell>
        </row>
        <row r="19">
          <cell r="A19" t="str">
            <v>020077</v>
          </cell>
          <cell r="B19" t="str">
            <v>020</v>
          </cell>
          <cell r="C19" t="str">
            <v>020 Louisiana Division</v>
          </cell>
          <cell r="D19" t="str">
            <v>077 - AE Louisiana - LGS Division</v>
          </cell>
          <cell r="E19">
            <v>31571.300000000025</v>
          </cell>
          <cell r="F19">
            <v>-718104.55</v>
          </cell>
        </row>
        <row r="20">
          <cell r="A20" t="str">
            <v>020</v>
          </cell>
          <cell r="B20" t="str">
            <v>020</v>
          </cell>
          <cell r="C20" t="str">
            <v>020 Louisiana Division Total</v>
          </cell>
          <cell r="E20">
            <v>51597.280000000035</v>
          </cell>
          <cell r="F20">
            <v>-1529382.1500000001</v>
          </cell>
        </row>
        <row r="21">
          <cell r="A21" t="str">
            <v>030003</v>
          </cell>
          <cell r="B21" t="str">
            <v>030</v>
          </cell>
          <cell r="C21" t="str">
            <v>030 Texas Division</v>
          </cell>
          <cell r="D21" t="str">
            <v>003 - Amarillo City Plant Division</v>
          </cell>
          <cell r="E21">
            <v>3236.6099999999988</v>
          </cell>
          <cell r="F21">
            <v>-178934.99999999997</v>
          </cell>
        </row>
        <row r="22">
          <cell r="A22" t="str">
            <v>030005</v>
          </cell>
          <cell r="B22" t="str">
            <v>030</v>
          </cell>
          <cell r="C22" t="str">
            <v>030 Texas Division</v>
          </cell>
          <cell r="D22" t="str">
            <v>005 - West Texas City Plant Divisio</v>
          </cell>
          <cell r="E22">
            <v>11624.180000000002</v>
          </cell>
          <cell r="F22">
            <v>-235356.67</v>
          </cell>
        </row>
        <row r="23">
          <cell r="A23" t="str">
            <v>030006</v>
          </cell>
          <cell r="B23" t="str">
            <v>030</v>
          </cell>
          <cell r="C23" t="str">
            <v>030 Texas Division</v>
          </cell>
          <cell r="D23" t="str">
            <v>006 - Dalhart City Plant Division</v>
          </cell>
          <cell r="E23">
            <v>84.210000000000008</v>
          </cell>
          <cell r="F23">
            <v>0</v>
          </cell>
        </row>
        <row r="24">
          <cell r="A24" t="str">
            <v>030010</v>
          </cell>
          <cell r="B24" t="str">
            <v>030</v>
          </cell>
          <cell r="C24" t="str">
            <v>030 Texas Division</v>
          </cell>
          <cell r="D24" t="str">
            <v>010 - Tex Div Division</v>
          </cell>
          <cell r="E24">
            <v>0</v>
          </cell>
          <cell r="F24">
            <v>0</v>
          </cell>
        </row>
        <row r="25">
          <cell r="A25" t="str">
            <v>030013</v>
          </cell>
          <cell r="B25" t="str">
            <v>030</v>
          </cell>
          <cell r="C25" t="str">
            <v>030 Texas Division</v>
          </cell>
          <cell r="D25" t="str">
            <v>013 - Amarillo Rural Division</v>
          </cell>
          <cell r="E25">
            <v>4108.0299999999988</v>
          </cell>
          <cell r="F25">
            <v>0</v>
          </cell>
        </row>
        <row r="26">
          <cell r="A26" t="str">
            <v>030016</v>
          </cell>
          <cell r="B26" t="str">
            <v>030</v>
          </cell>
          <cell r="C26" t="str">
            <v>030 Texas Division</v>
          </cell>
          <cell r="D26" t="str">
            <v>016 - Lubbock City Plant Division</v>
          </cell>
          <cell r="E26">
            <v>1653.2599999999995</v>
          </cell>
          <cell r="F26">
            <v>-213116.32</v>
          </cell>
        </row>
        <row r="27">
          <cell r="A27" t="str">
            <v>030018</v>
          </cell>
          <cell r="B27" t="str">
            <v>030</v>
          </cell>
          <cell r="C27" t="str">
            <v>030 Texas Division</v>
          </cell>
          <cell r="D27" t="str">
            <v>018 - Dalhart Rural Irrigation Divi</v>
          </cell>
          <cell r="E27">
            <v>0</v>
          </cell>
          <cell r="F27">
            <v>0</v>
          </cell>
        </row>
        <row r="28">
          <cell r="A28" t="str">
            <v>030019</v>
          </cell>
          <cell r="B28" t="str">
            <v>030</v>
          </cell>
          <cell r="C28" t="str">
            <v>030 Texas Division</v>
          </cell>
          <cell r="D28" t="str">
            <v>019 - Triangle Operations</v>
          </cell>
          <cell r="E28">
            <v>4931.9799999999996</v>
          </cell>
          <cell r="F28">
            <v>-14845</v>
          </cell>
        </row>
        <row r="29">
          <cell r="A29" t="str">
            <v>030020</v>
          </cell>
          <cell r="B29" t="str">
            <v>030</v>
          </cell>
          <cell r="C29" t="str">
            <v>030 Texas Division</v>
          </cell>
          <cell r="D29" t="str">
            <v>020 - Lubbock Rural Division</v>
          </cell>
          <cell r="E29">
            <v>925.86999999999989</v>
          </cell>
          <cell r="F29">
            <v>-3293</v>
          </cell>
        </row>
        <row r="30">
          <cell r="A30" t="str">
            <v>030021</v>
          </cell>
          <cell r="B30" t="str">
            <v>030</v>
          </cell>
          <cell r="C30" t="str">
            <v>030 Texas Division</v>
          </cell>
          <cell r="D30" t="str">
            <v>021 - West Texas Rural Division</v>
          </cell>
          <cell r="E30">
            <v>1859.53</v>
          </cell>
          <cell r="F30">
            <v>-299720.72999999992</v>
          </cell>
        </row>
        <row r="31">
          <cell r="A31" t="str">
            <v>030</v>
          </cell>
          <cell r="B31" t="str">
            <v>030</v>
          </cell>
          <cell r="C31" t="str">
            <v>030 Texas Division Total</v>
          </cell>
          <cell r="E31">
            <v>28423.669999999995</v>
          </cell>
          <cell r="F31">
            <v>-945266.72</v>
          </cell>
        </row>
        <row r="32">
          <cell r="A32" t="str">
            <v>050009</v>
          </cell>
          <cell r="B32" t="str">
            <v>050</v>
          </cell>
          <cell r="C32" t="str">
            <v>050 Mid-States Division</v>
          </cell>
          <cell r="D32" t="str">
            <v>009 - WKG Division</v>
          </cell>
          <cell r="E32">
            <v>199564.32999999993</v>
          </cell>
          <cell r="F32">
            <v>-1359852.1800000002</v>
          </cell>
        </row>
        <row r="33">
          <cell r="A33" t="str">
            <v>050091</v>
          </cell>
          <cell r="B33" t="str">
            <v>050</v>
          </cell>
          <cell r="C33" t="str">
            <v>050 Mid-States Division</v>
          </cell>
          <cell r="D33" t="str">
            <v>091 - Brentwood Division</v>
          </cell>
          <cell r="E33">
            <v>0</v>
          </cell>
          <cell r="F33">
            <v>0</v>
          </cell>
        </row>
        <row r="34">
          <cell r="A34" t="str">
            <v>050093</v>
          </cell>
          <cell r="B34" t="str">
            <v>050</v>
          </cell>
          <cell r="C34" t="str">
            <v>050 Mid-States Division</v>
          </cell>
          <cell r="D34" t="str">
            <v>093 - Tennessee Division</v>
          </cell>
          <cell r="E34">
            <v>33626.94</v>
          </cell>
          <cell r="F34">
            <v>-3027433.11</v>
          </cell>
        </row>
        <row r="35">
          <cell r="A35" t="str">
            <v>050095</v>
          </cell>
          <cell r="B35" t="str">
            <v>050</v>
          </cell>
          <cell r="C35" t="str">
            <v>050 Mid-States Division</v>
          </cell>
          <cell r="D35" t="str">
            <v>095 - Georgia Division</v>
          </cell>
          <cell r="E35">
            <v>0</v>
          </cell>
          <cell r="F35">
            <v>0</v>
          </cell>
        </row>
        <row r="36">
          <cell r="A36" t="str">
            <v>050096</v>
          </cell>
          <cell r="B36" t="str">
            <v>050</v>
          </cell>
          <cell r="C36" t="str">
            <v>050 Mid-States Division</v>
          </cell>
          <cell r="D36" t="str">
            <v>096 - Virginia Division</v>
          </cell>
          <cell r="E36">
            <v>0</v>
          </cell>
          <cell r="F36">
            <v>-57035.75999999998</v>
          </cell>
        </row>
        <row r="37">
          <cell r="A37" t="str">
            <v>050</v>
          </cell>
          <cell r="B37" t="str">
            <v>050</v>
          </cell>
          <cell r="C37" t="str">
            <v>050 Mid-States Division Total</v>
          </cell>
          <cell r="E37">
            <v>233191.26999999993</v>
          </cell>
          <cell r="F37">
            <v>-4444321.05</v>
          </cell>
        </row>
        <row r="38">
          <cell r="A38" t="str">
            <v>060030</v>
          </cell>
          <cell r="B38" t="str">
            <v>060</v>
          </cell>
          <cell r="C38" t="str">
            <v>060 Colorado-Kansas Division</v>
          </cell>
          <cell r="D38" t="str">
            <v>030 - GGC/Denver Company Division</v>
          </cell>
          <cell r="E38">
            <v>0</v>
          </cell>
          <cell r="F38">
            <v>0</v>
          </cell>
        </row>
        <row r="39">
          <cell r="A39" t="str">
            <v>060033</v>
          </cell>
          <cell r="B39" t="str">
            <v>060</v>
          </cell>
          <cell r="C39" t="str">
            <v>060 Colorado-Kansas Division</v>
          </cell>
          <cell r="D39" t="str">
            <v>033 - Northeast Colorado Division</v>
          </cell>
          <cell r="E39">
            <v>802.38</v>
          </cell>
          <cell r="F39">
            <v>-843072.54</v>
          </cell>
        </row>
        <row r="40">
          <cell r="A40" t="str">
            <v>060034</v>
          </cell>
          <cell r="B40" t="str">
            <v>060</v>
          </cell>
          <cell r="C40" t="str">
            <v>060 Colorado-Kansas Division</v>
          </cell>
          <cell r="D40" t="str">
            <v xml:space="preserve">034 - Northwest &amp; Central Colorado </v>
          </cell>
          <cell r="E40">
            <v>249.16000000000003</v>
          </cell>
          <cell r="F40">
            <v>-262606.4499999999</v>
          </cell>
        </row>
        <row r="41">
          <cell r="A41" t="str">
            <v>060035</v>
          </cell>
          <cell r="B41" t="str">
            <v>060</v>
          </cell>
          <cell r="C41" t="str">
            <v>060 Colorado-Kansas Division</v>
          </cell>
          <cell r="D41" t="str">
            <v>035 - Southeast Colorado Division</v>
          </cell>
          <cell r="E41">
            <v>305.13</v>
          </cell>
          <cell r="F41">
            <v>-29935.03</v>
          </cell>
        </row>
        <row r="42">
          <cell r="A42" t="str">
            <v>060036</v>
          </cell>
          <cell r="B42" t="str">
            <v>060</v>
          </cell>
          <cell r="C42" t="str">
            <v>060 Colorado-Kansas Division</v>
          </cell>
          <cell r="D42" t="str">
            <v>036 - Southwest Colorado Division</v>
          </cell>
          <cell r="E42">
            <v>1791.6</v>
          </cell>
          <cell r="F42">
            <v>-308685.14</v>
          </cell>
        </row>
        <row r="43">
          <cell r="A43" t="str">
            <v>060081</v>
          </cell>
          <cell r="B43" t="str">
            <v>060</v>
          </cell>
          <cell r="C43" t="str">
            <v>060 Colorado-Kansas Division</v>
          </cell>
          <cell r="D43" t="str">
            <v>081 - Kansas Administration</v>
          </cell>
          <cell r="E43">
            <v>11038.9</v>
          </cell>
          <cell r="F43">
            <v>-3261700.649999999</v>
          </cell>
        </row>
        <row r="44">
          <cell r="A44" t="str">
            <v>060</v>
          </cell>
          <cell r="B44" t="str">
            <v>060</v>
          </cell>
          <cell r="C44" t="str">
            <v>060 Colorado-Kansas Division Total</v>
          </cell>
          <cell r="E44">
            <v>14187.17</v>
          </cell>
          <cell r="F44">
            <v>-4705999.8099999987</v>
          </cell>
        </row>
        <row r="45">
          <cell r="A45" t="str">
            <v>070170</v>
          </cell>
          <cell r="B45" t="str">
            <v>070</v>
          </cell>
          <cell r="C45" t="str">
            <v>070 Mississippi</v>
          </cell>
          <cell r="D45" t="str">
            <v>170 - MVG Division</v>
          </cell>
          <cell r="E45">
            <v>46680.750000000015</v>
          </cell>
          <cell r="F45">
            <v>-348799.27000000014</v>
          </cell>
        </row>
        <row r="46">
          <cell r="A46" t="str">
            <v>070171</v>
          </cell>
          <cell r="B46" t="str">
            <v>070</v>
          </cell>
          <cell r="C46" t="str">
            <v>070 Mississippi</v>
          </cell>
          <cell r="D46" t="str">
            <v>171 - Mississippi PBR</v>
          </cell>
          <cell r="E46">
            <v>3835.44</v>
          </cell>
          <cell r="F46">
            <v>0</v>
          </cell>
        </row>
        <row r="47">
          <cell r="A47" t="str">
            <v>070</v>
          </cell>
          <cell r="B47" t="str">
            <v>070</v>
          </cell>
          <cell r="C47" t="str">
            <v>070 Mississippi Total</v>
          </cell>
          <cell r="E47">
            <v>50516.190000000017</v>
          </cell>
          <cell r="F47">
            <v>-348799.27000000014</v>
          </cell>
        </row>
        <row r="48">
          <cell r="A48" t="str">
            <v>080190</v>
          </cell>
          <cell r="B48" t="str">
            <v>080</v>
          </cell>
          <cell r="C48" t="str">
            <v>080 Mid - Tex Division</v>
          </cell>
          <cell r="D48" t="str">
            <v>190 - Mid-Tex Gas Division</v>
          </cell>
          <cell r="E48">
            <v>332815.31999999972</v>
          </cell>
          <cell r="F48">
            <v>-32680745.079999994</v>
          </cell>
        </row>
        <row r="49">
          <cell r="A49" t="str">
            <v>080</v>
          </cell>
          <cell r="B49" t="str">
            <v>080</v>
          </cell>
          <cell r="C49" t="str">
            <v>080 Mid - Tex Division Total</v>
          </cell>
          <cell r="E49">
            <v>332815.31999999972</v>
          </cell>
          <cell r="F49">
            <v>-32680745.079999994</v>
          </cell>
        </row>
        <row r="50">
          <cell r="A50" t="str">
            <v>180700</v>
          </cell>
          <cell r="B50" t="str">
            <v>180</v>
          </cell>
          <cell r="C50" t="str">
            <v>180 Atmos Pipeline - Texas</v>
          </cell>
          <cell r="D50" t="str">
            <v>700 - Atmos Pipeline - Texas</v>
          </cell>
          <cell r="E50">
            <v>1484062.6999999993</v>
          </cell>
          <cell r="F50">
            <v>-17049.78</v>
          </cell>
        </row>
        <row r="51">
          <cell r="A51" t="str">
            <v>180</v>
          </cell>
          <cell r="B51" t="str">
            <v>180</v>
          </cell>
          <cell r="C51" t="str">
            <v>180 Atmos Pipeline - Texas Total</v>
          </cell>
          <cell r="E51">
            <v>1484062.6999999993</v>
          </cell>
          <cell r="F51">
            <v>-17049.78</v>
          </cell>
        </row>
        <row r="52">
          <cell r="A52" t="str">
            <v>212056</v>
          </cell>
          <cell r="B52" t="str">
            <v>212</v>
          </cell>
          <cell r="C52" t="str">
            <v>212 Woodward Marketing, LLC</v>
          </cell>
          <cell r="D52" t="str">
            <v>056 - TLGP</v>
          </cell>
          <cell r="E52">
            <v>0</v>
          </cell>
          <cell r="F52">
            <v>-57667.64</v>
          </cell>
        </row>
        <row r="53">
          <cell r="A53" t="str">
            <v>212059</v>
          </cell>
          <cell r="B53" t="str">
            <v>212</v>
          </cell>
          <cell r="C53" t="str">
            <v>212 Woodward Marketing, LLC</v>
          </cell>
          <cell r="D53" t="str">
            <v>059 - TLIG</v>
          </cell>
          <cell r="E53">
            <v>0</v>
          </cell>
          <cell r="F53">
            <v>-186661</v>
          </cell>
        </row>
        <row r="54">
          <cell r="A54" t="str">
            <v>212821</v>
          </cell>
          <cell r="B54" t="str">
            <v>212</v>
          </cell>
          <cell r="C54" t="str">
            <v>212 Woodward Marketing, LLC</v>
          </cell>
          <cell r="D54" t="str">
            <v>821 - Woodward Corporate</v>
          </cell>
          <cell r="E54">
            <v>0</v>
          </cell>
          <cell r="F54">
            <v>0</v>
          </cell>
        </row>
        <row r="55">
          <cell r="A55" t="str">
            <v>212</v>
          </cell>
          <cell r="B55" t="str">
            <v>212</v>
          </cell>
          <cell r="C55" t="str">
            <v>212 Woodward Marketing, LLC Total</v>
          </cell>
          <cell r="E55">
            <v>0</v>
          </cell>
          <cell r="F55">
            <v>-244328.64</v>
          </cell>
        </row>
        <row r="56">
          <cell r="A56" t="str">
            <v>232800</v>
          </cell>
          <cell r="B56" t="str">
            <v>232</v>
          </cell>
          <cell r="C56" t="str">
            <v>232 UCG Storage</v>
          </cell>
          <cell r="D56" t="str">
            <v>800 - UCG Storage</v>
          </cell>
          <cell r="E56">
            <v>0</v>
          </cell>
          <cell r="F56">
            <v>0</v>
          </cell>
        </row>
        <row r="57">
          <cell r="A57" t="str">
            <v>232</v>
          </cell>
          <cell r="B57" t="str">
            <v>232</v>
          </cell>
          <cell r="C57" t="str">
            <v>232 UCG Storage Total</v>
          </cell>
          <cell r="E57">
            <v>0</v>
          </cell>
          <cell r="F57">
            <v>0</v>
          </cell>
        </row>
        <row r="58">
          <cell r="A58" t="str">
            <v>233817</v>
          </cell>
          <cell r="B58" t="str">
            <v>233</v>
          </cell>
          <cell r="C58" t="str">
            <v>233 WKG Storage, Inc</v>
          </cell>
          <cell r="D58" t="str">
            <v>817 - WKG Storage</v>
          </cell>
          <cell r="E58">
            <v>0</v>
          </cell>
          <cell r="F58">
            <v>0</v>
          </cell>
        </row>
        <row r="59">
          <cell r="A59" t="str">
            <v>233</v>
          </cell>
          <cell r="B59" t="str">
            <v>233</v>
          </cell>
          <cell r="C59" t="str">
            <v>233 WKG Storage, Inc Total</v>
          </cell>
          <cell r="E59">
            <v>0</v>
          </cell>
          <cell r="F59">
            <v>0</v>
          </cell>
        </row>
        <row r="60">
          <cell r="A60" t="str">
            <v>303057</v>
          </cell>
          <cell r="B60" t="str">
            <v>303</v>
          </cell>
          <cell r="C60" t="str">
            <v>303 Trans Louisiana Gas Pipeline</v>
          </cell>
          <cell r="D60" t="str">
            <v>057 - TLGP-LGSN</v>
          </cell>
          <cell r="E60">
            <v>0</v>
          </cell>
          <cell r="F60">
            <v>-85246.099999999991</v>
          </cell>
        </row>
        <row r="61">
          <cell r="A61" t="str">
            <v>303</v>
          </cell>
          <cell r="B61" t="str">
            <v>303</v>
          </cell>
          <cell r="C61" t="str">
            <v>303 Trans Louisiana Gas Pipeline Total</v>
          </cell>
          <cell r="E61">
            <v>0</v>
          </cell>
          <cell r="F61">
            <v>-85246.099999999991</v>
          </cell>
        </row>
        <row r="62">
          <cell r="A62" t="str">
            <v>Grand Total</v>
          </cell>
          <cell r="B62" t="str">
            <v>Grand Total</v>
          </cell>
          <cell r="E62">
            <v>2194793.5999999987</v>
          </cell>
          <cell r="F62">
            <v>-45001138.599999994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WIP Summary (Co)"/>
      <sheetName val="Tax WIP Summary (OTP)"/>
      <sheetName val="Tax WIP -FXA04 GainLoss"/>
      <sheetName val="EOY Bal by rate div"/>
      <sheetName val="RD List"/>
      <sheetName val="Summary Sch M &amp; TBA"/>
      <sheetName val="PT Basis Adj"/>
      <sheetName val="Rollforward - Tax CWIP_RWIP"/>
      <sheetName val="Combined Data"/>
      <sheetName val="2015 Tax CWIP Bal"/>
      <sheetName val="TR15 Tax RWIP"/>
      <sheetName val="AIC"/>
      <sheetName val="Cap Depr"/>
      <sheetName val="Cap Int"/>
      <sheetName val="Cap OH"/>
      <sheetName val="Cap Software"/>
      <sheetName val="Misc"/>
      <sheetName val="Repairs"/>
      <sheetName val="Tx Rule 8209"/>
      <sheetName val="COR on Ntwk Assets"/>
      <sheetName val="PPE_Cost - CWIP"/>
      <sheetName val="Essbase CWIP"/>
      <sheetName val="Basis Adj"/>
      <sheetName val="Rate Division"/>
      <sheetName val="bk mapping"/>
    </sheetNames>
    <sheetDataSet>
      <sheetData sheetId="0"/>
      <sheetData sheetId="1"/>
      <sheetData sheetId="2"/>
      <sheetData sheetId="3"/>
      <sheetData sheetId="4"/>
      <sheetData sheetId="5">
        <row r="72">
          <cell r="AL72">
            <v>-457677512.41715419</v>
          </cell>
        </row>
      </sheetData>
      <sheetData sheetId="6"/>
      <sheetData sheetId="7">
        <row r="41">
          <cell r="A41" t="str">
            <v>Sum of Amount</v>
          </cell>
        </row>
        <row r="43">
          <cell r="B43" t="str">
            <v>002</v>
          </cell>
          <cell r="C43">
            <v>-9344858</v>
          </cell>
          <cell r="D43">
            <v>-11958308.849999996</v>
          </cell>
          <cell r="E43">
            <v>17650496.260000002</v>
          </cell>
          <cell r="F43">
            <v>0.32</v>
          </cell>
          <cell r="G43"/>
          <cell r="N43" t="str">
            <v>#N/A</v>
          </cell>
          <cell r="O43">
            <v>0</v>
          </cell>
          <cell r="P43"/>
          <cell r="Q43">
            <v>0</v>
          </cell>
          <cell r="V43" t="str">
            <v>056</v>
          </cell>
          <cell r="W43"/>
          <cell r="X43">
            <v>48.599999999999987</v>
          </cell>
          <cell r="Y43"/>
        </row>
        <row r="44">
          <cell r="B44" t="str">
            <v>012</v>
          </cell>
          <cell r="C44">
            <v>-2887522</v>
          </cell>
          <cell r="D44">
            <v>-2996434.3699999996</v>
          </cell>
          <cell r="E44">
            <v>3968010.46</v>
          </cell>
          <cell r="F44"/>
          <cell r="G44"/>
          <cell r="N44" t="str">
            <v>001</v>
          </cell>
          <cell r="O44">
            <v>-6053.3413630024634</v>
          </cell>
          <cell r="P44"/>
          <cell r="Q44">
            <v>-6053.3413630024634</v>
          </cell>
          <cell r="V44" t="str">
            <v>059</v>
          </cell>
          <cell r="W44"/>
          <cell r="X44">
            <v>220.3599999999999</v>
          </cell>
          <cell r="Y44"/>
        </row>
        <row r="45">
          <cell r="B45"/>
          <cell r="C45">
            <v>-12232380</v>
          </cell>
          <cell r="D45">
            <v>-14954743.219999995</v>
          </cell>
          <cell r="E45">
            <v>21618506.720000003</v>
          </cell>
          <cell r="F45">
            <v>0.32</v>
          </cell>
          <cell r="G45"/>
          <cell r="N45" t="str">
            <v>002</v>
          </cell>
          <cell r="O45">
            <v>-10361.597370437932</v>
          </cell>
          <cell r="P45">
            <v>1.0658141036401503E-14</v>
          </cell>
          <cell r="Q45">
            <v>-10361.597370437932</v>
          </cell>
          <cell r="V45" t="str">
            <v>212</v>
          </cell>
          <cell r="W45">
            <v>49.720000000000084</v>
          </cell>
          <cell r="X45"/>
          <cell r="Y45">
            <v>-0.42000000000008697</v>
          </cell>
        </row>
        <row r="46">
          <cell r="B46" t="str">
            <v>007</v>
          </cell>
          <cell r="C46">
            <v>325287</v>
          </cell>
          <cell r="D46">
            <v>-1722575.0999999936</v>
          </cell>
          <cell r="E46">
            <v>3176977.8400000017</v>
          </cell>
          <cell r="F46"/>
          <cell r="G46"/>
          <cell r="N46" t="str">
            <v>003</v>
          </cell>
          <cell r="O46">
            <v>-542274.07127815206</v>
          </cell>
          <cell r="P46">
            <v>-24864.660000000029</v>
          </cell>
          <cell r="Q46">
            <v>-567138.73127815209</v>
          </cell>
          <cell r="V46">
            <v>49.720000000000084</v>
          </cell>
          <cell r="W46">
            <v>49.720000000000084</v>
          </cell>
          <cell r="X46">
            <v>268.95999999999987</v>
          </cell>
          <cell r="Y46">
            <v>-0.42000000000008697</v>
          </cell>
        </row>
        <row r="47">
          <cell r="B47" t="str">
            <v>077</v>
          </cell>
          <cell r="C47">
            <v>-107703</v>
          </cell>
          <cell r="D47">
            <v>-2749526.8699999899</v>
          </cell>
          <cell r="E47">
            <v>4314547.419999999</v>
          </cell>
          <cell r="F47"/>
          <cell r="G47"/>
          <cell r="N47" t="str">
            <v>004</v>
          </cell>
          <cell r="O47">
            <v>-1246.395277030236</v>
          </cell>
          <cell r="P47"/>
          <cell r="Q47">
            <v>-1246.395277030236</v>
          </cell>
          <cell r="V47">
            <v>253504.73528920114</v>
          </cell>
          <cell r="W47">
            <v>49.720000000000084</v>
          </cell>
          <cell r="X47">
            <v>268.95999999999987</v>
          </cell>
          <cell r="Y47">
            <v>-0.42000000000008697</v>
          </cell>
        </row>
        <row r="48">
          <cell r="B48" t="str">
            <v>107</v>
          </cell>
          <cell r="C48">
            <v>-182</v>
          </cell>
          <cell r="D48">
            <v>0</v>
          </cell>
          <cell r="E48"/>
          <cell r="F48">
            <v>-2</v>
          </cell>
          <cell r="G48"/>
          <cell r="N48" t="str">
            <v>005</v>
          </cell>
          <cell r="O48">
            <v>-737720.8732146892</v>
          </cell>
          <cell r="P48">
            <v>-65649.670000000056</v>
          </cell>
          <cell r="Q48">
            <v>-803370.54321468924</v>
          </cell>
          <cell r="V48" t="str">
            <v>003</v>
          </cell>
          <cell r="W48">
            <v>253504.73528920114</v>
          </cell>
          <cell r="X48">
            <v>41849.880000000005</v>
          </cell>
          <cell r="Y48">
            <v>-74709.755289200868</v>
          </cell>
        </row>
        <row r="49">
          <cell r="B49"/>
          <cell r="C49">
            <v>217402</v>
          </cell>
          <cell r="D49">
            <v>-4472101.9699999839</v>
          </cell>
          <cell r="E49">
            <v>7491525.2600000007</v>
          </cell>
          <cell r="F49">
            <v>-2</v>
          </cell>
          <cell r="G49"/>
          <cell r="N49" t="str">
            <v>006</v>
          </cell>
          <cell r="O49">
            <v>-39647.360531929073</v>
          </cell>
          <cell r="P49">
            <v>-3503.0400000000022</v>
          </cell>
          <cell r="Q49">
            <v>-43150.400531929074</v>
          </cell>
          <cell r="V49" t="str">
            <v>004</v>
          </cell>
          <cell r="W49">
            <v>-179.03000000000006</v>
          </cell>
          <cell r="X49"/>
          <cell r="Y49">
            <v>-8633.0400000000009</v>
          </cell>
        </row>
        <row r="50">
          <cell r="B50" t="str">
            <v>003</v>
          </cell>
          <cell r="C50">
            <v>17891</v>
          </cell>
          <cell r="D50">
            <v>-1412845.5899999992</v>
          </cell>
          <cell r="E50">
            <v>1588211.94</v>
          </cell>
          <cell r="F50"/>
          <cell r="G50"/>
          <cell r="N50" t="str">
            <v>007</v>
          </cell>
          <cell r="O50">
            <v>-664452.60284715379</v>
          </cell>
          <cell r="P50">
            <v>-112805.54999999987</v>
          </cell>
          <cell r="Q50">
            <v>-777258.1528471536</v>
          </cell>
          <cell r="V50" t="str">
            <v>005</v>
          </cell>
          <cell r="W50">
            <v>930990.41938651889</v>
          </cell>
          <cell r="X50">
            <v>-117983.19999999995</v>
          </cell>
          <cell r="Y50">
            <v>58637.88061348116</v>
          </cell>
        </row>
        <row r="51">
          <cell r="B51" t="str">
            <v>004</v>
          </cell>
          <cell r="C51"/>
          <cell r="D51">
            <v>-268.04000000000002</v>
          </cell>
          <cell r="E51">
            <v>268.04000000000002</v>
          </cell>
          <cell r="F51"/>
          <cell r="G51"/>
          <cell r="N51" t="str">
            <v>008</v>
          </cell>
          <cell r="O51">
            <v>31109.307946984871</v>
          </cell>
          <cell r="P51"/>
          <cell r="Q51">
            <v>31109.307946984871</v>
          </cell>
          <cell r="V51" t="str">
            <v>006</v>
          </cell>
          <cell r="W51">
            <v>44122.054765962705</v>
          </cell>
          <cell r="X51">
            <v>-17994.21</v>
          </cell>
          <cell r="Y51">
            <v>-822.20476596266963</v>
          </cell>
        </row>
        <row r="52">
          <cell r="B52" t="str">
            <v>005</v>
          </cell>
          <cell r="C52">
            <v>-67680</v>
          </cell>
          <cell r="D52">
            <v>-3950553.1399999904</v>
          </cell>
          <cell r="E52">
            <v>4191810.1399999978</v>
          </cell>
          <cell r="F52"/>
          <cell r="G52"/>
          <cell r="N52" t="str">
            <v>009</v>
          </cell>
          <cell r="O52">
            <v>-2267392.2248262437</v>
          </cell>
          <cell r="P52">
            <v>-118303.32000000027</v>
          </cell>
          <cell r="Q52">
            <v>-2385695.544826244</v>
          </cell>
          <cell r="V52" t="str">
            <v>007</v>
          </cell>
          <cell r="W52">
            <v>466271.00821435964</v>
          </cell>
          <cell r="X52">
            <v>525489.34999999986</v>
          </cell>
          <cell r="Y52">
            <v>165626.1017856414</v>
          </cell>
        </row>
        <row r="53">
          <cell r="B53" t="str">
            <v>006</v>
          </cell>
          <cell r="C53">
            <v>-49</v>
          </cell>
          <cell r="D53">
            <v>-81430.580000000016</v>
          </cell>
          <cell r="E53">
            <v>83423.180000000008</v>
          </cell>
          <cell r="F53"/>
          <cell r="G53"/>
          <cell r="N53" t="str">
            <v>010</v>
          </cell>
          <cell r="O53">
            <v>-391.26280709584279</v>
          </cell>
          <cell r="P53">
            <v>-56.98</v>
          </cell>
          <cell r="Q53">
            <v>-448.24280709584281</v>
          </cell>
          <cell r="V53" t="str">
            <v>008</v>
          </cell>
          <cell r="W53">
            <v>20395.84</v>
          </cell>
          <cell r="X53"/>
          <cell r="Y53">
            <v>-20395.84</v>
          </cell>
        </row>
        <row r="54">
          <cell r="B54" t="str">
            <v>010</v>
          </cell>
          <cell r="C54">
            <v>560406</v>
          </cell>
          <cell r="D54">
            <v>-87226.559999999954</v>
          </cell>
          <cell r="E54">
            <v>85514.73000000001</v>
          </cell>
          <cell r="F54"/>
          <cell r="G54"/>
          <cell r="N54" t="str">
            <v>012</v>
          </cell>
          <cell r="O54">
            <v>-375.95337854082084</v>
          </cell>
          <cell r="P54"/>
          <cell r="Q54">
            <v>-375.95337854082084</v>
          </cell>
          <cell r="V54" t="str">
            <v>009</v>
          </cell>
          <cell r="W54">
            <v>6796961.4583181832</v>
          </cell>
          <cell r="X54">
            <v>-3930712.25</v>
          </cell>
          <cell r="Y54">
            <v>-4407.8583181854337</v>
          </cell>
        </row>
        <row r="55">
          <cell r="B55" t="str">
            <v>013</v>
          </cell>
          <cell r="C55">
            <v>-214</v>
          </cell>
          <cell r="D55">
            <v>-177075.85000000006</v>
          </cell>
          <cell r="E55">
            <v>161998.63000000006</v>
          </cell>
          <cell r="F55"/>
          <cell r="G55"/>
          <cell r="N55" t="str">
            <v>013</v>
          </cell>
          <cell r="O55">
            <v>-6959.1537374894488</v>
          </cell>
          <cell r="P55">
            <v>-2671.9600000000005</v>
          </cell>
          <cell r="Q55">
            <v>-9631.1137374894497</v>
          </cell>
          <cell r="V55" t="str">
            <v>010</v>
          </cell>
          <cell r="W55">
            <v>-13702.068998967778</v>
          </cell>
          <cell r="X55">
            <v>-1719.09</v>
          </cell>
          <cell r="Y55">
            <v>-34336.281001032214</v>
          </cell>
        </row>
        <row r="56">
          <cell r="B56" t="str">
            <v>016</v>
          </cell>
          <cell r="C56">
            <v>5980</v>
          </cell>
          <cell r="D56">
            <v>-1631333.5999999996</v>
          </cell>
          <cell r="E56">
            <v>1823236.2100000004</v>
          </cell>
          <cell r="F56"/>
          <cell r="G56"/>
          <cell r="N56" t="str">
            <v>016</v>
          </cell>
          <cell r="O56">
            <v>-408744.93724956253</v>
          </cell>
          <cell r="P56">
            <v>-22922.390000000036</v>
          </cell>
          <cell r="Q56">
            <v>-431667.32724956254</v>
          </cell>
          <cell r="V56" t="str">
            <v>013</v>
          </cell>
          <cell r="W56">
            <v>4726.4076030589204</v>
          </cell>
          <cell r="X56">
            <v>3823.6400000000058</v>
          </cell>
          <cell r="Y56">
            <v>19084.892396941068</v>
          </cell>
        </row>
        <row r="57">
          <cell r="B57" t="str">
            <v>018</v>
          </cell>
          <cell r="C57">
            <v>-40</v>
          </cell>
          <cell r="D57">
            <v>-500.57</v>
          </cell>
          <cell r="E57">
            <v>545.51</v>
          </cell>
          <cell r="F57">
            <v>0.08</v>
          </cell>
          <cell r="G57"/>
          <cell r="N57" t="str">
            <v>018</v>
          </cell>
          <cell r="O57">
            <v>-460.19975454870411</v>
          </cell>
          <cell r="P57">
            <v>-64.42</v>
          </cell>
          <cell r="Q57">
            <v>-524.61975454870412</v>
          </cell>
          <cell r="V57" t="str">
            <v>016</v>
          </cell>
          <cell r="W57">
            <v>122514.62727292348</v>
          </cell>
          <cell r="X57">
            <v>55749.720000000016</v>
          </cell>
          <cell r="Y57">
            <v>-33313.317272923421</v>
          </cell>
        </row>
        <row r="58">
          <cell r="B58" t="str">
            <v>019</v>
          </cell>
          <cell r="C58">
            <v>-131938</v>
          </cell>
          <cell r="D58">
            <v>-181144.05999999974</v>
          </cell>
          <cell r="E58">
            <v>205960.27000000008</v>
          </cell>
          <cell r="F58"/>
          <cell r="G58"/>
          <cell r="N58" t="str">
            <v>019</v>
          </cell>
          <cell r="O58">
            <v>-111484.50890224718</v>
          </cell>
          <cell r="P58">
            <v>-4168.670000000001</v>
          </cell>
          <cell r="Q58">
            <v>-115653.17890224718</v>
          </cell>
          <cell r="V58" t="str">
            <v>018</v>
          </cell>
          <cell r="W58"/>
          <cell r="X58">
            <v>1279.6500000000001</v>
          </cell>
          <cell r="Y58">
            <v>-20246.02</v>
          </cell>
        </row>
        <row r="59">
          <cell r="B59" t="str">
            <v>020</v>
          </cell>
          <cell r="C59">
            <v>-67</v>
          </cell>
          <cell r="D59">
            <v>-101288.60999999997</v>
          </cell>
          <cell r="E59">
            <v>97186.410000000047</v>
          </cell>
          <cell r="F59"/>
          <cell r="G59"/>
          <cell r="N59" t="str">
            <v>020</v>
          </cell>
          <cell r="O59">
            <v>-11042.209100387799</v>
          </cell>
          <cell r="P59">
            <v>-1972.8700000000006</v>
          </cell>
          <cell r="Q59">
            <v>-13015.0791003878</v>
          </cell>
          <cell r="V59" t="str">
            <v>019</v>
          </cell>
          <cell r="W59">
            <v>111249.25461168017</v>
          </cell>
          <cell r="X59">
            <v>51426.820000000014</v>
          </cell>
          <cell r="Y59">
            <v>50357.925388319767</v>
          </cell>
        </row>
        <row r="60">
          <cell r="B60" t="str">
            <v>021</v>
          </cell>
          <cell r="C60">
            <v>2043</v>
          </cell>
          <cell r="D60">
            <v>-954831.95000000135</v>
          </cell>
          <cell r="E60">
            <v>1236302.4500000007</v>
          </cell>
          <cell r="F60"/>
          <cell r="G60"/>
          <cell r="N60" t="str">
            <v>021</v>
          </cell>
          <cell r="O60">
            <v>-95656.774986046046</v>
          </cell>
          <cell r="P60">
            <v>-17028.339999999993</v>
          </cell>
          <cell r="Q60">
            <v>-112685.11498604604</v>
          </cell>
          <cell r="V60" t="str">
            <v>020</v>
          </cell>
          <cell r="W60">
            <v>23999.053110263882</v>
          </cell>
          <cell r="X60">
            <v>34121.75</v>
          </cell>
          <cell r="Y60">
            <v>6977.4268897361217</v>
          </cell>
        </row>
        <row r="61">
          <cell r="B61"/>
          <cell r="C61">
            <v>386332</v>
          </cell>
          <cell r="D61">
            <v>-8578498.5499999896</v>
          </cell>
          <cell r="E61">
            <v>9474457.5099999979</v>
          </cell>
          <cell r="F61">
            <v>0.08</v>
          </cell>
          <cell r="G61"/>
          <cell r="N61" t="str">
            <v>022</v>
          </cell>
          <cell r="O61">
            <v>57</v>
          </cell>
          <cell r="P61"/>
          <cell r="Q61">
            <v>57</v>
          </cell>
          <cell r="V61" t="str">
            <v>021</v>
          </cell>
          <cell r="W61">
            <v>433267.21956778865</v>
          </cell>
          <cell r="X61">
            <v>13177.479999999967</v>
          </cell>
          <cell r="Y61">
            <v>59198.910432211356</v>
          </cell>
        </row>
        <row r="62">
          <cell r="B62" t="str">
            <v>009</v>
          </cell>
          <cell r="C62">
            <v>532292</v>
          </cell>
          <cell r="D62">
            <v>-1106679.0600000077</v>
          </cell>
          <cell r="E62">
            <v>4420854.9199999953</v>
          </cell>
          <cell r="F62"/>
          <cell r="G62"/>
          <cell r="N62" t="str">
            <v>024</v>
          </cell>
          <cell r="O62">
            <v>-486463.59152572532</v>
          </cell>
          <cell r="P62"/>
          <cell r="Q62">
            <v>-486463.59152572532</v>
          </cell>
          <cell r="V62" t="str">
            <v>022</v>
          </cell>
          <cell r="W62">
            <v>-56.980000000000004</v>
          </cell>
          <cell r="X62">
            <v>1941.69</v>
          </cell>
          <cell r="Y62">
            <v>-1884.71</v>
          </cell>
        </row>
        <row r="63">
          <cell r="B63" t="str">
            <v>019</v>
          </cell>
          <cell r="C63"/>
          <cell r="D63"/>
          <cell r="E63">
            <v>128128.04</v>
          </cell>
          <cell r="F63"/>
          <cell r="G63"/>
          <cell r="N63" t="str">
            <v>030</v>
          </cell>
          <cell r="O63">
            <v>-378.6957988138625</v>
          </cell>
          <cell r="P63"/>
          <cell r="Q63">
            <v>-378.6957988138625</v>
          </cell>
          <cell r="V63" t="str">
            <v>024</v>
          </cell>
          <cell r="W63">
            <v>890614.53</v>
          </cell>
          <cell r="X63"/>
          <cell r="Y63">
            <v>-890614.53</v>
          </cell>
        </row>
        <row r="64">
          <cell r="B64" t="str">
            <v>088</v>
          </cell>
          <cell r="C64">
            <v>227378</v>
          </cell>
          <cell r="D64"/>
          <cell r="E64"/>
          <cell r="F64"/>
          <cell r="G64"/>
          <cell r="N64" t="str">
            <v>031</v>
          </cell>
          <cell r="O64"/>
          <cell r="P64"/>
          <cell r="Q64"/>
          <cell r="V64" t="str">
            <v>030</v>
          </cell>
          <cell r="W64">
            <v>59.399999999999551</v>
          </cell>
          <cell r="X64"/>
          <cell r="Y64">
            <v>-33357.78</v>
          </cell>
        </row>
        <row r="65">
          <cell r="B65" t="str">
            <v>089</v>
          </cell>
          <cell r="C65">
            <v>0</v>
          </cell>
          <cell r="D65"/>
          <cell r="E65"/>
          <cell r="F65">
            <v>-1</v>
          </cell>
          <cell r="G65"/>
          <cell r="N65" t="str">
            <v>033</v>
          </cell>
          <cell r="O65">
            <v>-44945.361935853609</v>
          </cell>
          <cell r="P65">
            <v>-17755.659999999989</v>
          </cell>
          <cell r="Q65">
            <v>-62701.021935853598</v>
          </cell>
          <cell r="V65" t="str">
            <v>031</v>
          </cell>
          <cell r="W65"/>
          <cell r="X65"/>
          <cell r="Y65">
            <v>54381.440000000002</v>
          </cell>
        </row>
        <row r="66">
          <cell r="B66" t="str">
            <v>091</v>
          </cell>
          <cell r="C66">
            <v>-22</v>
          </cell>
          <cell r="D66">
            <v>-6318.6299999999983</v>
          </cell>
          <cell r="E66">
            <v>6318.6299999999983</v>
          </cell>
          <cell r="F66">
            <v>-6</v>
          </cell>
          <cell r="G66"/>
          <cell r="N66" t="str">
            <v>034</v>
          </cell>
          <cell r="O66">
            <v>-15471.190070188175</v>
          </cell>
          <cell r="P66">
            <v>-5739.5700000000024</v>
          </cell>
          <cell r="Q66">
            <v>-21210.760070188178</v>
          </cell>
          <cell r="V66" t="str">
            <v>033</v>
          </cell>
          <cell r="W66">
            <v>-394188.74484154989</v>
          </cell>
          <cell r="X66">
            <v>104373.29999999997</v>
          </cell>
          <cell r="Y66">
            <v>304649.27484154998</v>
          </cell>
        </row>
        <row r="67">
          <cell r="B67" t="str">
            <v>093</v>
          </cell>
          <cell r="C67">
            <v>-11907</v>
          </cell>
          <cell r="D67">
            <v>-1663398.1100000064</v>
          </cell>
          <cell r="E67">
            <v>5302635.6900000116</v>
          </cell>
          <cell r="F67"/>
          <cell r="G67"/>
          <cell r="N67" t="str">
            <v>035</v>
          </cell>
          <cell r="O67">
            <v>-25557.753039002757</v>
          </cell>
          <cell r="P67">
            <v>-6258.7800000000025</v>
          </cell>
          <cell r="Q67">
            <v>-31816.533039002759</v>
          </cell>
          <cell r="V67" t="str">
            <v>034</v>
          </cell>
          <cell r="W67">
            <v>-88222.707495822338</v>
          </cell>
          <cell r="X67">
            <v>-53406.329999999987</v>
          </cell>
          <cell r="Y67">
            <v>203355.93749582244</v>
          </cell>
        </row>
        <row r="68">
          <cell r="B68" t="str">
            <v>096</v>
          </cell>
          <cell r="C68">
            <v>269510</v>
          </cell>
          <cell r="D68">
            <v>-413159.75999999983</v>
          </cell>
          <cell r="E68">
            <v>513140.18999999959</v>
          </cell>
          <cell r="F68"/>
          <cell r="G68"/>
          <cell r="N68" t="str">
            <v>036</v>
          </cell>
          <cell r="O68">
            <v>-8583.9279391865548</v>
          </cell>
          <cell r="P68">
            <v>-12023.409999999998</v>
          </cell>
          <cell r="Q68">
            <v>-20607.337939186553</v>
          </cell>
          <cell r="V68" t="str">
            <v>035</v>
          </cell>
          <cell r="W68">
            <v>-103048.35136492946</v>
          </cell>
          <cell r="X68">
            <v>-116916.44999999998</v>
          </cell>
          <cell r="Y68">
            <v>333950.63136492949</v>
          </cell>
        </row>
        <row r="69">
          <cell r="B69"/>
          <cell r="C69">
            <v>1017251</v>
          </cell>
          <cell r="D69">
            <v>-3189555.5600000136</v>
          </cell>
          <cell r="E69">
            <v>10371077.470000006</v>
          </cell>
          <cell r="F69">
            <v>-7</v>
          </cell>
          <cell r="G69"/>
          <cell r="N69" t="str">
            <v>077</v>
          </cell>
          <cell r="O69">
            <v>-1707650.2139206186</v>
          </cell>
          <cell r="P69">
            <v>-168414.01999999973</v>
          </cell>
          <cell r="Q69">
            <v>-1876064.2339206184</v>
          </cell>
          <cell r="V69" t="str">
            <v>036</v>
          </cell>
          <cell r="W69">
            <v>-50427.58878916406</v>
          </cell>
          <cell r="X69">
            <v>52551.049999999988</v>
          </cell>
          <cell r="Y69">
            <v>26356.248789164099</v>
          </cell>
        </row>
        <row r="70">
          <cell r="B70" t="str">
            <v>024</v>
          </cell>
          <cell r="C70">
            <v>-46309</v>
          </cell>
          <cell r="D70"/>
          <cell r="E70"/>
          <cell r="F70"/>
          <cell r="G70"/>
          <cell r="N70" t="str">
            <v>079</v>
          </cell>
          <cell r="O70">
            <v>-483899.80231079174</v>
          </cell>
          <cell r="P70"/>
          <cell r="Q70">
            <v>-483899.80231079174</v>
          </cell>
          <cell r="V70" t="str">
            <v>077</v>
          </cell>
          <cell r="W70">
            <v>2313875.0051867613</v>
          </cell>
          <cell r="X70">
            <v>-512016.51000000059</v>
          </cell>
          <cell r="Y70">
            <v>-146118.79518676037</v>
          </cell>
        </row>
        <row r="71">
          <cell r="B71" t="str">
            <v>030</v>
          </cell>
          <cell r="C71">
            <v>200569</v>
          </cell>
          <cell r="D71">
            <v>-12395.66</v>
          </cell>
          <cell r="E71">
            <v>11970.559999999998</v>
          </cell>
          <cell r="F71"/>
          <cell r="G71"/>
          <cell r="N71" t="str">
            <v>081</v>
          </cell>
          <cell r="O71">
            <v>-100414.75144343801</v>
          </cell>
          <cell r="P71">
            <v>-69786.090000000055</v>
          </cell>
          <cell r="Q71">
            <v>-170200.84144343808</v>
          </cell>
          <cell r="V71" t="str">
            <v>079</v>
          </cell>
          <cell r="W71">
            <v>1920185.2799999989</v>
          </cell>
          <cell r="X71"/>
          <cell r="Y71">
            <v>-1920185.2799999989</v>
          </cell>
        </row>
        <row r="72">
          <cell r="B72" t="str">
            <v>031</v>
          </cell>
          <cell r="C72"/>
          <cell r="D72">
            <v>-83.65</v>
          </cell>
          <cell r="E72"/>
          <cell r="F72"/>
          <cell r="G72"/>
          <cell r="N72" t="str">
            <v>088</v>
          </cell>
          <cell r="O72">
            <v>-885.31498530711519</v>
          </cell>
          <cell r="P72"/>
          <cell r="Q72">
            <v>-885.31498530711519</v>
          </cell>
          <cell r="V72" t="str">
            <v>081</v>
          </cell>
          <cell r="W72">
            <v>-1861476.9175350466</v>
          </cell>
          <cell r="X72">
            <v>241264.63000000012</v>
          </cell>
          <cell r="Y72">
            <v>1921307.6575350466</v>
          </cell>
        </row>
        <row r="73">
          <cell r="B73" t="str">
            <v>033</v>
          </cell>
          <cell r="C73">
            <v>7615</v>
          </cell>
          <cell r="D73">
            <v>-192061.69999999902</v>
          </cell>
          <cell r="E73">
            <v>1402601.1799999997</v>
          </cell>
          <cell r="F73"/>
          <cell r="G73"/>
          <cell r="N73" t="str">
            <v>089</v>
          </cell>
          <cell r="O73">
            <v>0.29999999998835847</v>
          </cell>
          <cell r="P73"/>
          <cell r="Q73">
            <v>0.29999999998835847</v>
          </cell>
          <cell r="V73" t="str">
            <v>088</v>
          </cell>
          <cell r="W73">
            <v>-56208.5</v>
          </cell>
          <cell r="X73"/>
          <cell r="Y73">
            <v>56208.5</v>
          </cell>
        </row>
        <row r="74">
          <cell r="B74" t="str">
            <v>034</v>
          </cell>
          <cell r="C74">
            <v>80181</v>
          </cell>
          <cell r="D74">
            <v>-117469.02000000002</v>
          </cell>
          <cell r="E74">
            <v>504195.38</v>
          </cell>
          <cell r="F74"/>
          <cell r="G74"/>
          <cell r="N74" t="str">
            <v>091</v>
          </cell>
          <cell r="O74">
            <v>136.01132090556555</v>
          </cell>
          <cell r="P74"/>
          <cell r="Q74">
            <v>136.01132090556555</v>
          </cell>
          <cell r="V74" t="str">
            <v>091</v>
          </cell>
          <cell r="W74">
            <v>-7116.8600000000006</v>
          </cell>
          <cell r="X74">
            <v>4989.21</v>
          </cell>
          <cell r="Y74">
            <v>-50389.650000000009</v>
          </cell>
        </row>
        <row r="75">
          <cell r="B75" t="str">
            <v>035</v>
          </cell>
          <cell r="C75">
            <v>-17565</v>
          </cell>
          <cell r="D75">
            <v>-85136.259999999893</v>
          </cell>
          <cell r="E75">
            <v>115686.50999999982</v>
          </cell>
          <cell r="F75"/>
          <cell r="G75"/>
          <cell r="N75" t="str">
            <v>093</v>
          </cell>
          <cell r="O75">
            <v>-236265.09092205367</v>
          </cell>
          <cell r="P75">
            <v>-25753.860000000022</v>
          </cell>
          <cell r="Q75">
            <v>-262018.95092205369</v>
          </cell>
          <cell r="V75" t="str">
            <v>093</v>
          </cell>
          <cell r="W75">
            <v>1137141.6112203759</v>
          </cell>
          <cell r="X75">
            <v>-1046161.1100000001</v>
          </cell>
          <cell r="Y75">
            <v>5943.0187796244863</v>
          </cell>
        </row>
        <row r="76">
          <cell r="B76" t="str">
            <v>036</v>
          </cell>
          <cell r="C76">
            <v>-275445</v>
          </cell>
          <cell r="D76">
            <v>-314089.49000000092</v>
          </cell>
          <cell r="E76">
            <v>788702.77000000014</v>
          </cell>
          <cell r="F76"/>
          <cell r="G76"/>
          <cell r="N76" t="str">
            <v>096</v>
          </cell>
          <cell r="O76">
            <v>-74988.663822656308</v>
          </cell>
          <cell r="P76">
            <v>-12336.709999999997</v>
          </cell>
          <cell r="Q76">
            <v>-87325.3738226563</v>
          </cell>
          <cell r="V76" t="str">
            <v>096</v>
          </cell>
          <cell r="W76">
            <v>380285.85683675983</v>
          </cell>
          <cell r="X76">
            <v>-208967.62</v>
          </cell>
          <cell r="Y76">
            <v>-7467.1068367597763</v>
          </cell>
        </row>
        <row r="77">
          <cell r="B77" t="str">
            <v>079</v>
          </cell>
          <cell r="C77">
            <v>-50745</v>
          </cell>
          <cell r="D77"/>
          <cell r="E77"/>
          <cell r="F77"/>
          <cell r="G77"/>
          <cell r="N77" t="str">
            <v>099</v>
          </cell>
          <cell r="O77">
            <v>0</v>
          </cell>
          <cell r="P77"/>
          <cell r="Q77">
            <v>0</v>
          </cell>
          <cell r="V77" t="str">
            <v>107</v>
          </cell>
          <cell r="W77">
            <v>-7777.5</v>
          </cell>
          <cell r="X77"/>
          <cell r="Y77">
            <v>-19665.75</v>
          </cell>
        </row>
        <row r="78">
          <cell r="B78" t="str">
            <v>081</v>
          </cell>
          <cell r="C78">
            <v>29634</v>
          </cell>
          <cell r="D78">
            <v>1783458.0099999979</v>
          </cell>
          <cell r="E78">
            <v>3924679.1500000251</v>
          </cell>
          <cell r="F78"/>
          <cell r="G78"/>
          <cell r="N78" t="str">
            <v>107</v>
          </cell>
          <cell r="O78">
            <v>-21.23</v>
          </cell>
          <cell r="P78">
            <v>0</v>
          </cell>
          <cell r="Q78">
            <v>-21.23</v>
          </cell>
          <cell r="V78" t="str">
            <v>170</v>
          </cell>
          <cell r="W78">
            <v>1411062.7563459231</v>
          </cell>
          <cell r="X78">
            <v>719063.53999999771</v>
          </cell>
          <cell r="Y78">
            <v>-110.20634592254646</v>
          </cell>
        </row>
        <row r="79">
          <cell r="B79"/>
          <cell r="C79">
            <v>-72065</v>
          </cell>
          <cell r="D79">
            <v>1062222.2299999981</v>
          </cell>
          <cell r="E79">
            <v>6747835.550000025</v>
          </cell>
          <cell r="F79"/>
          <cell r="G79"/>
          <cell r="N79" t="str">
            <v>170</v>
          </cell>
          <cell r="O79">
            <v>-900406.89609821979</v>
          </cell>
          <cell r="P79">
            <v>-313685.66999999981</v>
          </cell>
          <cell r="Q79">
            <v>-1214092.5660982197</v>
          </cell>
          <cell r="V79" t="str">
            <v>190</v>
          </cell>
          <cell r="W79">
            <v>2202011.6978990696</v>
          </cell>
          <cell r="X79">
            <v>-468202.55000041059</v>
          </cell>
          <cell r="Y79">
            <v>1198.6021009460092</v>
          </cell>
        </row>
        <row r="80">
          <cell r="B80" t="str">
            <v>170</v>
          </cell>
          <cell r="C80">
            <v>320384</v>
          </cell>
          <cell r="D80">
            <v>-3711846.7799999788</v>
          </cell>
          <cell r="E80">
            <v>4834706.9499999816</v>
          </cell>
          <cell r="F80"/>
          <cell r="G80"/>
          <cell r="N80" t="str">
            <v>171</v>
          </cell>
          <cell r="O80"/>
          <cell r="P80"/>
          <cell r="Q80"/>
          <cell r="V80" t="str">
            <v>700</v>
          </cell>
          <cell r="W80">
            <v>518146.47612354159</v>
          </cell>
          <cell r="X80">
            <v>2171490.1000000006</v>
          </cell>
          <cell r="Y80">
            <v>-161.61612354195677</v>
          </cell>
        </row>
        <row r="81">
          <cell r="B81" t="str">
            <v>171</v>
          </cell>
          <cell r="C81">
            <v>-31625</v>
          </cell>
          <cell r="D81">
            <v>-26414.240000000005</v>
          </cell>
          <cell r="E81">
            <v>47313.189999999988</v>
          </cell>
          <cell r="F81">
            <v>0.19</v>
          </cell>
          <cell r="G81"/>
          <cell r="N81" t="str">
            <v>180</v>
          </cell>
          <cell r="O81">
            <v>-955888.31869384227</v>
          </cell>
          <cell r="P81"/>
          <cell r="Q81">
            <v>-955888.31869384227</v>
          </cell>
          <cell r="V81" t="str">
            <v>041</v>
          </cell>
          <cell r="W81"/>
          <cell r="X81"/>
          <cell r="Y81">
            <v>50.079999999999991</v>
          </cell>
        </row>
        <row r="82">
          <cell r="B82"/>
          <cell r="C82">
            <v>288759</v>
          </cell>
          <cell r="D82">
            <v>-3738261.0199999791</v>
          </cell>
          <cell r="E82">
            <v>4882020.139999982</v>
          </cell>
          <cell r="F82">
            <v>0.19</v>
          </cell>
          <cell r="G82"/>
          <cell r="N82" t="str">
            <v>190</v>
          </cell>
          <cell r="O82">
            <v>-8474778.0234863013</v>
          </cell>
          <cell r="P82">
            <v>-1009149.7899999834</v>
          </cell>
          <cell r="Q82">
            <v>-9483927.8134862855</v>
          </cell>
          <cell r="V82">
            <v>17398979.442726895</v>
          </cell>
          <cell r="W82">
            <v>17398979.442726895</v>
          </cell>
          <cell r="X82">
            <v>-2451487.5100004142</v>
          </cell>
          <cell r="Y82">
            <v>464.78727312572124</v>
          </cell>
        </row>
        <row r="83">
          <cell r="B83" t="str">
            <v>190</v>
          </cell>
          <cell r="C83">
            <v>6602075</v>
          </cell>
          <cell r="D83">
            <v>-35211570.349999651</v>
          </cell>
          <cell r="E83">
            <v>90966398.309999734</v>
          </cell>
          <cell r="F83"/>
          <cell r="G83"/>
          <cell r="N83" t="str">
            <v>700</v>
          </cell>
          <cell r="O83">
            <v>-277788.19346179662</v>
          </cell>
          <cell r="P83">
            <v>-417727.00000000058</v>
          </cell>
          <cell r="Q83">
            <v>-695515.1934617972</v>
          </cell>
          <cell r="V83">
            <v>17399029.162726894</v>
          </cell>
          <cell r="W83">
            <v>17398979.442726895</v>
          </cell>
          <cell r="X83">
            <v>-2451487.5100004142</v>
          </cell>
          <cell r="Y83">
            <v>464.78727312572124</v>
          </cell>
        </row>
        <row r="84">
          <cell r="B84"/>
          <cell r="C84">
            <v>6602075</v>
          </cell>
          <cell r="D84">
            <v>-35211570.349999651</v>
          </cell>
          <cell r="E84">
            <v>90966398.309999734</v>
          </cell>
          <cell r="F84"/>
          <cell r="G84"/>
          <cell r="N84">
            <v>-18667347.866810463</v>
          </cell>
          <cell r="O84">
            <v>-18667347.866810463</v>
          </cell>
          <cell r="P84">
            <v>-2432642.4299999834</v>
          </cell>
          <cell r="Q84">
            <v>-21099990.296810448</v>
          </cell>
          <cell r="W84">
            <v>17399029.162726894</v>
          </cell>
          <cell r="X84">
            <v>-2451218.5500004143</v>
          </cell>
          <cell r="Y84">
            <v>464.36727312579575</v>
          </cell>
        </row>
        <row r="85">
          <cell r="B85" t="str">
            <v>700</v>
          </cell>
          <cell r="C85">
            <v>-11407844</v>
          </cell>
          <cell r="D85">
            <v>-11661959.900000013</v>
          </cell>
          <cell r="E85">
            <v>22239636.240000173</v>
          </cell>
          <cell r="F85"/>
          <cell r="G85"/>
          <cell r="N85">
            <v>-18667347.866810463</v>
          </cell>
          <cell r="O85">
            <v>-18667347.866810463</v>
          </cell>
          <cell r="P85">
            <v>-2432642.4299999834</v>
          </cell>
          <cell r="Q85">
            <v>-21099990.296810448</v>
          </cell>
        </row>
        <row r="86">
          <cell r="B86"/>
          <cell r="C86">
            <v>-11407844</v>
          </cell>
          <cell r="D86">
            <v>-11661959.900000013</v>
          </cell>
          <cell r="E86">
            <v>22239636.240000173</v>
          </cell>
          <cell r="F86"/>
          <cell r="G86"/>
          <cell r="O86">
            <v>-18667347.866810463</v>
          </cell>
          <cell r="P86">
            <v>-2432642.4299999834</v>
          </cell>
          <cell r="Q86">
            <v>-21099990.296810448</v>
          </cell>
        </row>
        <row r="87">
          <cell r="B87" t="str">
            <v>056</v>
          </cell>
          <cell r="C87"/>
          <cell r="D87">
            <v>0</v>
          </cell>
          <cell r="E87">
            <v>57667.64</v>
          </cell>
          <cell r="F87"/>
          <cell r="G87"/>
        </row>
        <row r="88">
          <cell r="B88" t="str">
            <v>059</v>
          </cell>
          <cell r="C88"/>
          <cell r="D88">
            <v>0</v>
          </cell>
          <cell r="E88">
            <v>186660.99999999997</v>
          </cell>
          <cell r="F88"/>
          <cell r="G88"/>
        </row>
        <row r="89">
          <cell r="B89" t="str">
            <v>212</v>
          </cell>
          <cell r="C89">
            <v>215716</v>
          </cell>
          <cell r="D89"/>
          <cell r="E89">
            <v>-50599</v>
          </cell>
          <cell r="F89">
            <v>4</v>
          </cell>
          <cell r="G89"/>
        </row>
        <row r="90">
          <cell r="B90" t="str">
            <v>821</v>
          </cell>
          <cell r="C90">
            <v>9670</v>
          </cell>
          <cell r="D90">
            <v>-125202.98000000001</v>
          </cell>
          <cell r="E90"/>
          <cell r="F90"/>
          <cell r="G90"/>
        </row>
        <row r="91">
          <cell r="B91"/>
          <cell r="C91">
            <v>225386</v>
          </cell>
          <cell r="D91">
            <v>-125202.98000000001</v>
          </cell>
          <cell r="E91">
            <v>193729.63999999996</v>
          </cell>
          <cell r="F91">
            <v>4</v>
          </cell>
          <cell r="G91"/>
        </row>
        <row r="92">
          <cell r="B92" t="str">
            <v>800</v>
          </cell>
          <cell r="C92">
            <v>36368</v>
          </cell>
          <cell r="D92"/>
          <cell r="E92"/>
          <cell r="F92"/>
          <cell r="G92"/>
        </row>
        <row r="93">
          <cell r="B93"/>
          <cell r="C93">
            <v>36368</v>
          </cell>
          <cell r="D93"/>
          <cell r="E93"/>
          <cell r="F93"/>
          <cell r="G93"/>
        </row>
        <row r="94">
          <cell r="B94" t="str">
            <v>817</v>
          </cell>
          <cell r="C94">
            <v>76074</v>
          </cell>
          <cell r="D94"/>
          <cell r="E94"/>
          <cell r="F94"/>
          <cell r="G94"/>
        </row>
        <row r="95">
          <cell r="B95"/>
          <cell r="C95">
            <v>76074</v>
          </cell>
          <cell r="D95"/>
          <cell r="E95"/>
          <cell r="F95"/>
          <cell r="G95"/>
        </row>
        <row r="96">
          <cell r="B96" t="str">
            <v>819</v>
          </cell>
          <cell r="C96">
            <v>54478</v>
          </cell>
          <cell r="D96"/>
          <cell r="E96"/>
          <cell r="F96"/>
          <cell r="G96"/>
        </row>
        <row r="97">
          <cell r="B97"/>
          <cell r="C97">
            <v>54478</v>
          </cell>
          <cell r="D97"/>
          <cell r="E97"/>
          <cell r="F97"/>
          <cell r="G97"/>
        </row>
        <row r="98">
          <cell r="B98" t="str">
            <v>236</v>
          </cell>
          <cell r="C98">
            <v>2443176</v>
          </cell>
          <cell r="D98"/>
          <cell r="E98"/>
          <cell r="F98"/>
          <cell r="G98">
            <v>-1329311</v>
          </cell>
        </row>
        <row r="99">
          <cell r="B99"/>
          <cell r="C99">
            <v>2443176</v>
          </cell>
          <cell r="D99"/>
          <cell r="E99"/>
          <cell r="F99"/>
          <cell r="G99">
            <v>-1329311</v>
          </cell>
        </row>
        <row r="100">
          <cell r="B100" t="str">
            <v>057</v>
          </cell>
          <cell r="C100">
            <v>32951</v>
          </cell>
          <cell r="D100">
            <v>-291794.59000000003</v>
          </cell>
          <cell r="E100">
            <v>210246.09999999998</v>
          </cell>
          <cell r="F100"/>
          <cell r="G100"/>
        </row>
        <row r="101">
          <cell r="B101"/>
          <cell r="C101">
            <v>32951</v>
          </cell>
          <cell r="D101">
            <v>-291794.59000000003</v>
          </cell>
          <cell r="E101">
            <v>210246.09999999998</v>
          </cell>
          <cell r="F101"/>
          <cell r="G101"/>
        </row>
        <row r="102">
          <cell r="C102">
            <v>-12332037</v>
          </cell>
          <cell r="D102">
            <v>-81161465.909999624</v>
          </cell>
          <cell r="E102">
            <v>174195432.93999991</v>
          </cell>
          <cell r="F102">
            <v>-4.41</v>
          </cell>
          <cell r="G102">
            <v>-1329311</v>
          </cell>
        </row>
      </sheetData>
      <sheetData sheetId="8"/>
      <sheetData sheetId="9">
        <row r="14">
          <cell r="A14" t="str">
            <v>001</v>
          </cell>
          <cell r="B14">
            <v>1</v>
          </cell>
          <cell r="C14">
            <v>250</v>
          </cell>
          <cell r="F14">
            <v>250</v>
          </cell>
        </row>
        <row r="15">
          <cell r="A15" t="str">
            <v>002</v>
          </cell>
          <cell r="B15">
            <v>2</v>
          </cell>
          <cell r="C15">
            <v>19962671</v>
          </cell>
          <cell r="D15">
            <v>20211088</v>
          </cell>
          <cell r="E15">
            <v>-18485131</v>
          </cell>
          <cell r="F15">
            <v>21688628</v>
          </cell>
        </row>
        <row r="16">
          <cell r="A16" t="str">
            <v>003</v>
          </cell>
          <cell r="B16">
            <v>3</v>
          </cell>
          <cell r="C16">
            <v>19305</v>
          </cell>
          <cell r="D16">
            <v>11898606</v>
          </cell>
          <cell r="E16">
            <v>-12213683</v>
          </cell>
          <cell r="F16">
            <v>-295773</v>
          </cell>
        </row>
        <row r="17">
          <cell r="A17" t="str">
            <v>004</v>
          </cell>
          <cell r="B17">
            <v>4</v>
          </cell>
          <cell r="C17">
            <v>259</v>
          </cell>
          <cell r="D17">
            <v>6586</v>
          </cell>
          <cell r="E17">
            <v>-6586</v>
          </cell>
          <cell r="F17">
            <v>259</v>
          </cell>
        </row>
        <row r="18">
          <cell r="A18" t="str">
            <v>005</v>
          </cell>
          <cell r="B18">
            <v>5</v>
          </cell>
          <cell r="C18">
            <v>1252262</v>
          </cell>
          <cell r="D18">
            <v>26645849</v>
          </cell>
          <cell r="E18">
            <v>-27395406</v>
          </cell>
          <cell r="F18">
            <v>502704</v>
          </cell>
        </row>
        <row r="19">
          <cell r="A19" t="str">
            <v>006</v>
          </cell>
          <cell r="B19">
            <v>6</v>
          </cell>
          <cell r="C19">
            <v>18884</v>
          </cell>
          <cell r="D19">
            <v>705677</v>
          </cell>
          <cell r="E19">
            <v>-723479</v>
          </cell>
          <cell r="F19">
            <v>1082</v>
          </cell>
        </row>
        <row r="20">
          <cell r="A20" t="str">
            <v>007</v>
          </cell>
          <cell r="B20">
            <v>7</v>
          </cell>
          <cell r="C20">
            <v>6240712</v>
          </cell>
          <cell r="D20">
            <v>30102030</v>
          </cell>
          <cell r="E20">
            <v>-29922846</v>
          </cell>
          <cell r="F20">
            <v>6419895</v>
          </cell>
        </row>
        <row r="21">
          <cell r="A21" t="str">
            <v>008</v>
          </cell>
          <cell r="B21">
            <v>8</v>
          </cell>
          <cell r="C21">
            <v>2878</v>
          </cell>
          <cell r="E21">
            <v>0</v>
          </cell>
          <cell r="F21">
            <v>2878</v>
          </cell>
        </row>
        <row r="22">
          <cell r="A22" t="str">
            <v>009</v>
          </cell>
          <cell r="B22">
            <v>9</v>
          </cell>
          <cell r="C22">
            <v>22804183</v>
          </cell>
          <cell r="D22">
            <v>52217386</v>
          </cell>
          <cell r="E22">
            <v>-56490095</v>
          </cell>
          <cell r="F22">
            <v>18531474</v>
          </cell>
        </row>
        <row r="23">
          <cell r="A23" t="str">
            <v>010</v>
          </cell>
          <cell r="B23">
            <v>10</v>
          </cell>
          <cell r="C23">
            <v>216280</v>
          </cell>
          <cell r="D23">
            <v>2428844</v>
          </cell>
          <cell r="E23">
            <v>-2553390</v>
          </cell>
          <cell r="F23">
            <v>91734</v>
          </cell>
        </row>
        <row r="24">
          <cell r="A24" t="str">
            <v>011</v>
          </cell>
          <cell r="B24">
            <v>11</v>
          </cell>
        </row>
        <row r="25">
          <cell r="A25" t="str">
            <v>012</v>
          </cell>
          <cell r="B25">
            <v>12</v>
          </cell>
          <cell r="C25">
            <v>629930</v>
          </cell>
          <cell r="D25">
            <v>5020410</v>
          </cell>
          <cell r="E25">
            <v>-2361033</v>
          </cell>
          <cell r="F25">
            <v>3289308</v>
          </cell>
        </row>
        <row r="26">
          <cell r="A26" t="str">
            <v>013</v>
          </cell>
          <cell r="B26">
            <v>13</v>
          </cell>
          <cell r="C26">
            <v>84200</v>
          </cell>
          <cell r="D26">
            <v>364102</v>
          </cell>
          <cell r="E26">
            <v>-362349</v>
          </cell>
          <cell r="F26">
            <v>85954</v>
          </cell>
        </row>
        <row r="27">
          <cell r="A27" t="str">
            <v>014</v>
          </cell>
          <cell r="B27">
            <v>14</v>
          </cell>
          <cell r="C27">
            <v>29</v>
          </cell>
          <cell r="F27">
            <v>29</v>
          </cell>
        </row>
        <row r="28">
          <cell r="A28" t="str">
            <v>015</v>
          </cell>
          <cell r="B28">
            <v>15</v>
          </cell>
          <cell r="C28">
            <v>2</v>
          </cell>
          <cell r="F28">
            <v>2</v>
          </cell>
        </row>
        <row r="29">
          <cell r="A29" t="str">
            <v>016</v>
          </cell>
          <cell r="B29">
            <v>16</v>
          </cell>
          <cell r="C29">
            <v>10116467</v>
          </cell>
          <cell r="D29">
            <v>15050508</v>
          </cell>
          <cell r="E29">
            <v>-25068377</v>
          </cell>
          <cell r="F29">
            <v>98598</v>
          </cell>
        </row>
        <row r="30">
          <cell r="A30" t="str">
            <v>017</v>
          </cell>
          <cell r="B30">
            <v>17</v>
          </cell>
          <cell r="C30">
            <v>2</v>
          </cell>
          <cell r="E30">
            <v>0</v>
          </cell>
          <cell r="F30">
            <v>2</v>
          </cell>
        </row>
        <row r="31">
          <cell r="A31" t="str">
            <v>018</v>
          </cell>
          <cell r="B31">
            <v>18</v>
          </cell>
          <cell r="C31">
            <v>19</v>
          </cell>
          <cell r="D31">
            <v>9932</v>
          </cell>
          <cell r="E31">
            <v>-9888</v>
          </cell>
          <cell r="F31">
            <v>64</v>
          </cell>
        </row>
        <row r="32">
          <cell r="A32" t="str">
            <v>019</v>
          </cell>
          <cell r="B32">
            <v>19</v>
          </cell>
          <cell r="C32">
            <v>565408</v>
          </cell>
          <cell r="D32">
            <v>3547197</v>
          </cell>
          <cell r="E32">
            <v>-3486372</v>
          </cell>
          <cell r="F32">
            <v>626234</v>
          </cell>
        </row>
        <row r="33">
          <cell r="A33" t="str">
            <v>020</v>
          </cell>
          <cell r="B33">
            <v>20</v>
          </cell>
          <cell r="C33">
            <v>27468</v>
          </cell>
          <cell r="D33">
            <v>607225</v>
          </cell>
          <cell r="E33">
            <v>-631055</v>
          </cell>
          <cell r="F33">
            <v>3639</v>
          </cell>
        </row>
        <row r="34">
          <cell r="A34" t="str">
            <v>021</v>
          </cell>
          <cell r="B34">
            <v>21</v>
          </cell>
          <cell r="C34">
            <v>161497</v>
          </cell>
          <cell r="D34">
            <v>10201764</v>
          </cell>
          <cell r="E34">
            <v>-10341883</v>
          </cell>
          <cell r="F34">
            <v>21378</v>
          </cell>
        </row>
        <row r="35">
          <cell r="A35" t="str">
            <v>024</v>
          </cell>
          <cell r="B35">
            <v>24</v>
          </cell>
          <cell r="C35">
            <v>3329599</v>
          </cell>
          <cell r="F35">
            <v>3329599</v>
          </cell>
        </row>
        <row r="36">
          <cell r="A36" t="str">
            <v>030</v>
          </cell>
          <cell r="B36">
            <v>30</v>
          </cell>
          <cell r="C36">
            <v>451539</v>
          </cell>
          <cell r="D36">
            <v>93176</v>
          </cell>
          <cell r="E36">
            <v>-267900</v>
          </cell>
          <cell r="F36">
            <v>276814</v>
          </cell>
        </row>
        <row r="37">
          <cell r="A37" t="str">
            <v>033</v>
          </cell>
          <cell r="B37">
            <v>33</v>
          </cell>
          <cell r="C37">
            <v>605239</v>
          </cell>
          <cell r="D37">
            <v>7637053</v>
          </cell>
          <cell r="E37">
            <v>-8692503</v>
          </cell>
          <cell r="F37">
            <v>-450211</v>
          </cell>
        </row>
        <row r="38">
          <cell r="A38" t="str">
            <v>034</v>
          </cell>
          <cell r="B38">
            <v>34</v>
          </cell>
          <cell r="C38">
            <v>-1826554</v>
          </cell>
          <cell r="D38">
            <v>2029000</v>
          </cell>
          <cell r="E38">
            <v>-1404402</v>
          </cell>
          <cell r="F38">
            <v>-1201956</v>
          </cell>
        </row>
        <row r="39">
          <cell r="A39" t="str">
            <v>035</v>
          </cell>
          <cell r="B39">
            <v>35</v>
          </cell>
          <cell r="C39">
            <v>-1325560</v>
          </cell>
          <cell r="D39">
            <v>3317169</v>
          </cell>
          <cell r="E39">
            <v>-3224868</v>
          </cell>
          <cell r="F39">
            <v>-1233259</v>
          </cell>
        </row>
        <row r="40">
          <cell r="A40" t="str">
            <v>036</v>
          </cell>
          <cell r="B40">
            <v>36</v>
          </cell>
          <cell r="C40">
            <v>70659</v>
          </cell>
          <cell r="D40">
            <v>2264002</v>
          </cell>
          <cell r="E40">
            <v>-2463139</v>
          </cell>
          <cell r="F40">
            <v>-128478</v>
          </cell>
        </row>
        <row r="41">
          <cell r="A41" t="str">
            <v>047</v>
          </cell>
          <cell r="B41">
            <v>47</v>
          </cell>
        </row>
        <row r="42">
          <cell r="A42" t="str">
            <v>072</v>
          </cell>
          <cell r="B42">
            <v>72</v>
          </cell>
          <cell r="C42">
            <v>-3</v>
          </cell>
          <cell r="F42">
            <v>-3</v>
          </cell>
        </row>
        <row r="43">
          <cell r="A43" t="str">
            <v>077</v>
          </cell>
          <cell r="B43">
            <v>77</v>
          </cell>
          <cell r="C43">
            <v>3581208</v>
          </cell>
          <cell r="D43">
            <v>40670234</v>
          </cell>
          <cell r="E43">
            <v>-41456696</v>
          </cell>
          <cell r="F43">
            <v>2794746</v>
          </cell>
        </row>
        <row r="44">
          <cell r="A44" t="str">
            <v>079</v>
          </cell>
          <cell r="B44">
            <v>79</v>
          </cell>
          <cell r="C44">
            <v>1788341</v>
          </cell>
          <cell r="D44">
            <v>-2535</v>
          </cell>
          <cell r="E44">
            <v>0</v>
          </cell>
          <cell r="F44">
            <v>1785806</v>
          </cell>
        </row>
        <row r="45">
          <cell r="A45" t="str">
            <v>081</v>
          </cell>
          <cell r="B45">
            <v>81</v>
          </cell>
          <cell r="C45">
            <v>213716</v>
          </cell>
          <cell r="D45">
            <v>25148807</v>
          </cell>
          <cell r="E45">
            <v>-24879136</v>
          </cell>
          <cell r="F45">
            <v>483387</v>
          </cell>
        </row>
        <row r="46">
          <cell r="A46" t="str">
            <v>088</v>
          </cell>
          <cell r="B46">
            <v>88</v>
          </cell>
          <cell r="C46">
            <v>674800</v>
          </cell>
          <cell r="E46">
            <v>0</v>
          </cell>
          <cell r="F46">
            <v>674800</v>
          </cell>
        </row>
        <row r="47">
          <cell r="A47" t="str">
            <v>089</v>
          </cell>
          <cell r="B47">
            <v>89</v>
          </cell>
          <cell r="C47">
            <v>0</v>
          </cell>
          <cell r="F47">
            <v>0</v>
          </cell>
        </row>
        <row r="48">
          <cell r="A48" t="str">
            <v>091</v>
          </cell>
          <cell r="B48">
            <v>91</v>
          </cell>
          <cell r="C48">
            <v>2500</v>
          </cell>
          <cell r="D48">
            <v>109111</v>
          </cell>
          <cell r="E48">
            <v>-106575</v>
          </cell>
          <cell r="F48">
            <v>5036</v>
          </cell>
        </row>
        <row r="49">
          <cell r="A49" t="str">
            <v>093</v>
          </cell>
          <cell r="B49">
            <v>93</v>
          </cell>
          <cell r="C49">
            <v>4700701</v>
          </cell>
          <cell r="D49">
            <v>24056674</v>
          </cell>
          <cell r="E49">
            <v>-26054904</v>
          </cell>
          <cell r="F49">
            <v>2702471</v>
          </cell>
        </row>
        <row r="50">
          <cell r="A50" t="str">
            <v>096</v>
          </cell>
          <cell r="B50">
            <v>96</v>
          </cell>
          <cell r="C50">
            <v>785733</v>
          </cell>
          <cell r="D50">
            <v>7867891</v>
          </cell>
          <cell r="E50">
            <v>-5147489</v>
          </cell>
          <cell r="F50">
            <v>3506136</v>
          </cell>
        </row>
        <row r="51">
          <cell r="A51" t="str">
            <v>099</v>
          </cell>
          <cell r="B51">
            <v>99</v>
          </cell>
          <cell r="C51">
            <v>0</v>
          </cell>
          <cell r="F51">
            <v>0</v>
          </cell>
        </row>
        <row r="52">
          <cell r="A52" t="str">
            <v>107</v>
          </cell>
          <cell r="B52">
            <v>107</v>
          </cell>
          <cell r="C52">
            <v>-4553226</v>
          </cell>
          <cell r="D52">
            <v>0</v>
          </cell>
          <cell r="E52">
            <v>0</v>
          </cell>
          <cell r="F52">
            <v>-4553226</v>
          </cell>
        </row>
        <row r="53">
          <cell r="A53" t="str">
            <v>170</v>
          </cell>
          <cell r="B53">
            <v>170</v>
          </cell>
          <cell r="C53">
            <v>5814945</v>
          </cell>
          <cell r="D53">
            <v>50002438</v>
          </cell>
          <cell r="E53">
            <v>-52533092</v>
          </cell>
          <cell r="F53">
            <v>3284291</v>
          </cell>
        </row>
        <row r="54">
          <cell r="A54" t="str">
            <v>171</v>
          </cell>
          <cell r="B54">
            <v>171</v>
          </cell>
          <cell r="C54">
            <v>420</v>
          </cell>
          <cell r="D54">
            <v>640486</v>
          </cell>
          <cell r="E54">
            <v>1187</v>
          </cell>
          <cell r="F54">
            <v>642093</v>
          </cell>
        </row>
        <row r="55">
          <cell r="A55" t="str">
            <v>180</v>
          </cell>
          <cell r="B55">
            <v>180</v>
          </cell>
          <cell r="C55">
            <v>191387482</v>
          </cell>
          <cell r="F55">
            <v>191387482</v>
          </cell>
        </row>
        <row r="56">
          <cell r="A56" t="str">
            <v>190</v>
          </cell>
          <cell r="B56">
            <v>190</v>
          </cell>
          <cell r="C56">
            <v>15194076</v>
          </cell>
          <cell r="D56">
            <v>319541371</v>
          </cell>
          <cell r="E56">
            <v>-307696030</v>
          </cell>
          <cell r="F56">
            <v>27039417</v>
          </cell>
        </row>
        <row r="57">
          <cell r="A57" t="str">
            <v>212</v>
          </cell>
          <cell r="B57">
            <v>212</v>
          </cell>
          <cell r="C57">
            <v>1074514</v>
          </cell>
          <cell r="D57">
            <v>224509</v>
          </cell>
          <cell r="E57">
            <v>-1246770</v>
          </cell>
          <cell r="F57">
            <v>52253</v>
          </cell>
        </row>
        <row r="58">
          <cell r="A58" t="str">
            <v>818</v>
          </cell>
          <cell r="B58">
            <v>231</v>
          </cell>
          <cell r="C58">
            <v>-198</v>
          </cell>
          <cell r="E58">
            <v>0</v>
          </cell>
          <cell r="F58">
            <v>-198</v>
          </cell>
        </row>
        <row r="59">
          <cell r="A59" t="str">
            <v>800</v>
          </cell>
          <cell r="B59">
            <v>232</v>
          </cell>
          <cell r="C59">
            <v>902928</v>
          </cell>
          <cell r="D59">
            <v>44952</v>
          </cell>
          <cell r="E59">
            <v>-177681</v>
          </cell>
          <cell r="F59">
            <v>770198</v>
          </cell>
        </row>
        <row r="60">
          <cell r="A60" t="str">
            <v>817</v>
          </cell>
          <cell r="B60">
            <v>233</v>
          </cell>
          <cell r="C60">
            <v>1025650</v>
          </cell>
          <cell r="E60">
            <v>-350695</v>
          </cell>
          <cell r="F60">
            <v>674955</v>
          </cell>
        </row>
        <row r="61">
          <cell r="A61" t="str">
            <v>819</v>
          </cell>
          <cell r="B61">
            <v>234</v>
          </cell>
          <cell r="C61">
            <v>1312000</v>
          </cell>
          <cell r="D61">
            <v>753608</v>
          </cell>
          <cell r="E61">
            <v>-2065608</v>
          </cell>
          <cell r="F61">
            <v>0</v>
          </cell>
        </row>
        <row r="62">
          <cell r="A62" t="str">
            <v>236</v>
          </cell>
          <cell r="B62">
            <v>236</v>
          </cell>
          <cell r="C62">
            <v>-701</v>
          </cell>
          <cell r="D62">
            <v>38000</v>
          </cell>
          <cell r="E62">
            <v>-37299</v>
          </cell>
          <cell r="F62">
            <v>0</v>
          </cell>
        </row>
        <row r="63">
          <cell r="A63" t="str">
            <v>055</v>
          </cell>
          <cell r="B63">
            <v>301</v>
          </cell>
          <cell r="C63">
            <v>196</v>
          </cell>
          <cell r="F63">
            <v>196</v>
          </cell>
        </row>
        <row r="64">
          <cell r="A64" t="str">
            <v>057</v>
          </cell>
          <cell r="B64">
            <v>303</v>
          </cell>
          <cell r="C64">
            <v>-145238</v>
          </cell>
          <cell r="D64">
            <v>355864</v>
          </cell>
          <cell r="E64">
            <v>372629</v>
          </cell>
          <cell r="F64">
            <v>583256</v>
          </cell>
        </row>
        <row r="65">
          <cell r="A65" t="str">
            <v>700</v>
          </cell>
          <cell r="B65">
            <v>700</v>
          </cell>
          <cell r="C65">
            <v>-39588764</v>
          </cell>
          <cell r="D65">
            <v>288070523</v>
          </cell>
          <cell r="E65">
            <v>-251577931</v>
          </cell>
          <cell r="F65">
            <v>-3096171</v>
          </cell>
        </row>
        <row r="66">
          <cell r="A66" t="str">
            <v>031</v>
          </cell>
          <cell r="B66">
            <v>31</v>
          </cell>
          <cell r="C66">
            <v>0</v>
          </cell>
          <cell r="D66">
            <v>0</v>
          </cell>
          <cell r="E66">
            <v>0</v>
          </cell>
          <cell r="F66">
            <v>0</v>
          </cell>
        </row>
        <row r="67">
          <cell r="A67" t="str">
            <v>098</v>
          </cell>
          <cell r="B67">
            <v>98</v>
          </cell>
          <cell r="C67">
            <v>-145</v>
          </cell>
          <cell r="F67">
            <v>-145</v>
          </cell>
        </row>
        <row r="68">
          <cell r="A68" t="str">
            <v>086</v>
          </cell>
          <cell r="B68">
            <v>86</v>
          </cell>
          <cell r="C68">
            <v>0</v>
          </cell>
          <cell r="D68">
            <v>0</v>
          </cell>
          <cell r="E68">
            <v>0</v>
          </cell>
          <cell r="F68">
            <v>0</v>
          </cell>
        </row>
        <row r="69">
          <cell r="A69" t="str">
            <v>060</v>
          </cell>
          <cell r="B69">
            <v>60</v>
          </cell>
          <cell r="C69">
            <v>0</v>
          </cell>
          <cell r="F69">
            <v>0</v>
          </cell>
        </row>
        <row r="70">
          <cell r="A70"/>
          <cell r="B70" t="e">
            <v>#N/A</v>
          </cell>
          <cell r="C70">
            <v>0</v>
          </cell>
          <cell r="F70">
            <v>0</v>
          </cell>
        </row>
        <row r="71">
          <cell r="A71" t="str">
            <v>090</v>
          </cell>
          <cell r="B71">
            <v>90</v>
          </cell>
          <cell r="E71">
            <v>0</v>
          </cell>
          <cell r="F71">
            <v>0</v>
          </cell>
        </row>
        <row r="72">
          <cell r="A72" t="str">
            <v>041</v>
          </cell>
          <cell r="B72">
            <v>41</v>
          </cell>
          <cell r="E72">
            <v>0</v>
          </cell>
          <cell r="F72">
            <v>0</v>
          </cell>
        </row>
        <row r="73">
          <cell r="A73" t="str">
            <v>080</v>
          </cell>
          <cell r="B73">
            <v>80</v>
          </cell>
          <cell r="E73">
            <v>0</v>
          </cell>
          <cell r="F73">
            <v>0</v>
          </cell>
        </row>
        <row r="74">
          <cell r="A74" t="str">
            <v>001060</v>
          </cell>
          <cell r="B74" t="str">
            <v>Grand Total</v>
          </cell>
          <cell r="C74">
            <v>247578562</v>
          </cell>
          <cell r="D74">
            <v>951879539</v>
          </cell>
          <cell r="E74">
            <v>-919060474</v>
          </cell>
          <cell r="F74">
            <v>280397626</v>
          </cell>
        </row>
      </sheetData>
      <sheetData sheetId="10"/>
      <sheetData sheetId="11">
        <row r="14">
          <cell r="D14" t="str">
            <v>212</v>
          </cell>
        </row>
      </sheetData>
      <sheetData sheetId="12">
        <row r="16">
          <cell r="D16" t="str">
            <v>077</v>
          </cell>
        </row>
      </sheetData>
      <sheetData sheetId="13">
        <row r="13">
          <cell r="D13" t="str">
            <v>212</v>
          </cell>
        </row>
      </sheetData>
      <sheetData sheetId="14">
        <row r="12">
          <cell r="D12" t="str">
            <v>002</v>
          </cell>
        </row>
      </sheetData>
      <sheetData sheetId="15">
        <row r="11">
          <cell r="F11" t="str">
            <v>212</v>
          </cell>
        </row>
      </sheetData>
      <sheetData sheetId="16"/>
      <sheetData sheetId="17"/>
      <sheetData sheetId="18"/>
      <sheetData sheetId="19">
        <row r="14">
          <cell r="C14" t="str">
            <v>002</v>
          </cell>
        </row>
      </sheetData>
      <sheetData sheetId="20">
        <row r="10">
          <cell r="D10" t="str">
            <v>002</v>
          </cell>
          <cell r="E10">
            <v>22140326.310000069</v>
          </cell>
          <cell r="F10">
            <v>-7894438.1399999941</v>
          </cell>
          <cell r="G10"/>
          <cell r="H10"/>
          <cell r="I10">
            <v>14245888.170000076</v>
          </cell>
        </row>
        <row r="11">
          <cell r="D11" t="str">
            <v>012</v>
          </cell>
          <cell r="E11">
            <v>3289307.2199999983</v>
          </cell>
          <cell r="F11">
            <v>174391.45999999944</v>
          </cell>
          <cell r="G11"/>
          <cell r="H11"/>
          <cell r="I11">
            <v>3463698.6799999978</v>
          </cell>
        </row>
        <row r="12">
          <cell r="D12"/>
          <cell r="E12">
            <v>25429633.530000068</v>
          </cell>
          <cell r="F12">
            <v>-7720046.679999995</v>
          </cell>
          <cell r="G12"/>
          <cell r="H12"/>
          <cell r="I12">
            <v>17709586.850000076</v>
          </cell>
        </row>
        <row r="13">
          <cell r="D13"/>
          <cell r="E13">
            <v>25429633.530000068</v>
          </cell>
          <cell r="F13">
            <v>-7720046.679999995</v>
          </cell>
          <cell r="G13"/>
          <cell r="H13"/>
          <cell r="I13">
            <v>17709586.850000076</v>
          </cell>
        </row>
        <row r="14">
          <cell r="D14" t="str">
            <v>007</v>
          </cell>
          <cell r="E14">
            <v>4796968.7100000111</v>
          </cell>
          <cell r="F14">
            <v>-1367758.9400000002</v>
          </cell>
          <cell r="G14"/>
          <cell r="H14"/>
          <cell r="I14">
            <v>3429209.7700000107</v>
          </cell>
        </row>
        <row r="15">
          <cell r="D15" t="str">
            <v>077</v>
          </cell>
          <cell r="E15">
            <v>1012998.8700000041</v>
          </cell>
          <cell r="F15">
            <v>1986522.3000000049</v>
          </cell>
          <cell r="G15"/>
          <cell r="H15"/>
          <cell r="I15">
            <v>2999521.1700000092</v>
          </cell>
        </row>
        <row r="16">
          <cell r="D16" t="str">
            <v>107</v>
          </cell>
          <cell r="E16">
            <v>-1388912.6599999915</v>
          </cell>
          <cell r="F16">
            <v>1551627.599999998</v>
          </cell>
          <cell r="G16"/>
          <cell r="H16"/>
          <cell r="I16">
            <v>162714.94000000646</v>
          </cell>
        </row>
        <row r="17">
          <cell r="D17"/>
          <cell r="E17">
            <v>4421054.9200000232</v>
          </cell>
          <cell r="F17">
            <v>2170390.9600000028</v>
          </cell>
          <cell r="G17"/>
          <cell r="H17"/>
          <cell r="I17">
            <v>6591445.8800000269</v>
          </cell>
        </row>
        <row r="18">
          <cell r="D18"/>
          <cell r="E18">
            <v>4421054.9200000232</v>
          </cell>
          <cell r="F18">
            <v>2170390.9600000028</v>
          </cell>
          <cell r="G18"/>
          <cell r="H18"/>
          <cell r="I18">
            <v>6591445.8800000269</v>
          </cell>
        </row>
        <row r="19">
          <cell r="D19" t="str">
            <v>003</v>
          </cell>
          <cell r="E19">
            <v>-264369.56999999989</v>
          </cell>
          <cell r="F19">
            <v>577738.92000000062</v>
          </cell>
          <cell r="G19"/>
          <cell r="H19"/>
          <cell r="I19">
            <v>313369.35000000073</v>
          </cell>
        </row>
        <row r="20">
          <cell r="D20" t="str">
            <v>004</v>
          </cell>
          <cell r="E20">
            <v>58.839999999992273</v>
          </cell>
          <cell r="F20">
            <v>-0.51999999999999991</v>
          </cell>
          <cell r="G20"/>
          <cell r="H20"/>
          <cell r="I20">
            <v>58.31999999999227</v>
          </cell>
        </row>
        <row r="21">
          <cell r="D21" t="str">
            <v>005</v>
          </cell>
          <cell r="E21">
            <v>561304.49000000511</v>
          </cell>
          <cell r="F21">
            <v>3106664.0499999993</v>
          </cell>
          <cell r="G21"/>
          <cell r="H21"/>
          <cell r="I21">
            <v>3667968.5400000047</v>
          </cell>
        </row>
        <row r="22">
          <cell r="D22" t="str">
            <v>006</v>
          </cell>
          <cell r="E22">
            <v>871.90999999996347</v>
          </cell>
          <cell r="F22">
            <v>4385.9799999999886</v>
          </cell>
          <cell r="G22"/>
          <cell r="H22"/>
          <cell r="I22">
            <v>5257.8899999999521</v>
          </cell>
        </row>
        <row r="23">
          <cell r="D23" t="str">
            <v>008</v>
          </cell>
          <cell r="E23">
            <v>410.29999999976371</v>
          </cell>
          <cell r="F23">
            <v>0</v>
          </cell>
          <cell r="G23"/>
          <cell r="H23"/>
          <cell r="I23">
            <v>410.29999999976371</v>
          </cell>
        </row>
        <row r="24">
          <cell r="D24" t="str">
            <v>010</v>
          </cell>
          <cell r="E24">
            <v>309162.93000000931</v>
          </cell>
          <cell r="F24">
            <v>461830.08000000071</v>
          </cell>
          <cell r="G24"/>
          <cell r="H24"/>
          <cell r="I24">
            <v>770993.01000001002</v>
          </cell>
        </row>
        <row r="25">
          <cell r="D25" t="str">
            <v>013</v>
          </cell>
          <cell r="E25">
            <v>86158.189999999842</v>
          </cell>
          <cell r="F25">
            <v>30478.920000000089</v>
          </cell>
          <cell r="G25"/>
          <cell r="H25"/>
          <cell r="I25">
            <v>116637.10999999993</v>
          </cell>
        </row>
        <row r="26">
          <cell r="D26" t="str">
            <v>014</v>
          </cell>
          <cell r="E26">
            <v>1.2</v>
          </cell>
          <cell r="F26">
            <v>-1.2</v>
          </cell>
          <cell r="G26"/>
          <cell r="H26"/>
          <cell r="I26">
            <v>0</v>
          </cell>
        </row>
        <row r="27">
          <cell r="D27" t="str">
            <v>015</v>
          </cell>
          <cell r="E27">
            <v>1.2</v>
          </cell>
          <cell r="F27">
            <v>-1.2</v>
          </cell>
          <cell r="G27"/>
          <cell r="H27"/>
          <cell r="I27">
            <v>0</v>
          </cell>
        </row>
        <row r="28">
          <cell r="D28" t="str">
            <v>016</v>
          </cell>
          <cell r="E28">
            <v>126904.88000000082</v>
          </cell>
          <cell r="F28">
            <v>379611.22999999992</v>
          </cell>
          <cell r="G28"/>
          <cell r="H28"/>
          <cell r="I28">
            <v>506516.11000000074</v>
          </cell>
        </row>
        <row r="29">
          <cell r="D29" t="str">
            <v>017</v>
          </cell>
          <cell r="E29">
            <v>1.77</v>
          </cell>
          <cell r="F29">
            <v>-0.15</v>
          </cell>
          <cell r="G29"/>
          <cell r="H29"/>
          <cell r="I29">
            <v>1.62</v>
          </cell>
        </row>
        <row r="30">
          <cell r="D30" t="str">
            <v>018</v>
          </cell>
          <cell r="E30">
            <v>74.920000000010461</v>
          </cell>
          <cell r="F30">
            <v>-46.419999999999959</v>
          </cell>
          <cell r="G30"/>
          <cell r="H30"/>
          <cell r="I30">
            <v>28.500000000010502</v>
          </cell>
        </row>
        <row r="31">
          <cell r="D31" t="str">
            <v>019</v>
          </cell>
          <cell r="E31">
            <v>634513.8600000029</v>
          </cell>
          <cell r="F31">
            <v>-532148.20000000019</v>
          </cell>
          <cell r="G31"/>
          <cell r="H31"/>
          <cell r="I31">
            <v>102365.66000000271</v>
          </cell>
        </row>
        <row r="32">
          <cell r="D32" t="str">
            <v>020</v>
          </cell>
          <cell r="E32">
            <v>9047.9200000003257</v>
          </cell>
          <cell r="F32">
            <v>80090.020000000048</v>
          </cell>
          <cell r="G32"/>
          <cell r="H32"/>
          <cell r="I32">
            <v>89137.940000000381</v>
          </cell>
        </row>
        <row r="33">
          <cell r="D33" t="str">
            <v>021</v>
          </cell>
          <cell r="E33">
            <v>25692.559999996534</v>
          </cell>
          <cell r="F33">
            <v>861874.78999999957</v>
          </cell>
          <cell r="G33"/>
          <cell r="H33"/>
          <cell r="I33">
            <v>887567.34999999614</v>
          </cell>
        </row>
        <row r="34">
          <cell r="D34" t="str">
            <v>022</v>
          </cell>
          <cell r="E34">
            <v>1941.6899999999441</v>
          </cell>
          <cell r="F34">
            <v>-1941.69</v>
          </cell>
          <cell r="G34"/>
          <cell r="H34"/>
          <cell r="I34">
            <v>-5.5933924159035087E-11</v>
          </cell>
        </row>
        <row r="35">
          <cell r="D35"/>
          <cell r="E35">
            <v>1491777.0900000145</v>
          </cell>
          <cell r="F35">
            <v>4968534.6099999985</v>
          </cell>
          <cell r="G35"/>
          <cell r="H35"/>
          <cell r="I35">
            <v>6460311.7000000151</v>
          </cell>
        </row>
        <row r="36">
          <cell r="D36"/>
          <cell r="E36">
            <v>1491777.0900000145</v>
          </cell>
          <cell r="F36">
            <v>4968534.6099999985</v>
          </cell>
          <cell r="G36"/>
          <cell r="H36"/>
          <cell r="I36">
            <v>6460311.7000000151</v>
          </cell>
        </row>
        <row r="37">
          <cell r="D37" t="str">
            <v>009</v>
          </cell>
          <cell r="E37">
            <v>18586869.830000062</v>
          </cell>
          <cell r="F37">
            <v>-3908949.0099999961</v>
          </cell>
          <cell r="G37"/>
          <cell r="H37"/>
          <cell r="I37">
            <v>14677920.820000065</v>
          </cell>
        </row>
        <row r="38">
          <cell r="D38" t="str">
            <v>091</v>
          </cell>
          <cell r="E38">
            <v>-31786.539999999688</v>
          </cell>
          <cell r="F38">
            <v>510056.96000000014</v>
          </cell>
          <cell r="G38"/>
          <cell r="H38"/>
          <cell r="I38">
            <v>478270.42000000045</v>
          </cell>
        </row>
        <row r="39">
          <cell r="D39" t="str">
            <v>093</v>
          </cell>
          <cell r="E39">
            <v>3636428.1800000118</v>
          </cell>
          <cell r="F39">
            <v>2286980.2599999988</v>
          </cell>
          <cell r="G39"/>
          <cell r="H39"/>
          <cell r="I39">
            <v>5923408.4400000107</v>
          </cell>
        </row>
        <row r="40">
          <cell r="D40" t="str">
            <v>096</v>
          </cell>
          <cell r="E40">
            <v>3520332.9200000037</v>
          </cell>
          <cell r="F40">
            <v>-107121.43999999983</v>
          </cell>
          <cell r="G40"/>
          <cell r="H40"/>
          <cell r="I40">
            <v>3413211.4800000037</v>
          </cell>
        </row>
        <row r="41">
          <cell r="D41" t="str">
            <v>095</v>
          </cell>
          <cell r="E41"/>
          <cell r="F41">
            <v>0</v>
          </cell>
          <cell r="G41"/>
          <cell r="H41"/>
          <cell r="I41">
            <v>0</v>
          </cell>
        </row>
        <row r="42">
          <cell r="D42"/>
          <cell r="E42">
            <v>25711844.390000075</v>
          </cell>
          <cell r="F42">
            <v>-1219033.2299999972</v>
          </cell>
          <cell r="G42"/>
          <cell r="H42"/>
          <cell r="I42">
            <v>24492811.160000078</v>
          </cell>
        </row>
        <row r="43">
          <cell r="D43"/>
          <cell r="E43">
            <v>25711844.390000075</v>
          </cell>
          <cell r="F43">
            <v>-1219033.2299999972</v>
          </cell>
          <cell r="G43"/>
          <cell r="H43"/>
          <cell r="I43">
            <v>24492811.160000078</v>
          </cell>
        </row>
        <row r="44">
          <cell r="D44" t="str">
            <v>030</v>
          </cell>
          <cell r="E44">
            <v>30366.46999999776</v>
          </cell>
          <cell r="F44">
            <v>285171.82999999978</v>
          </cell>
          <cell r="G44"/>
          <cell r="H44"/>
          <cell r="I44">
            <v>315538.29999999754</v>
          </cell>
        </row>
        <row r="45">
          <cell r="D45" t="str">
            <v>031</v>
          </cell>
          <cell r="E45">
            <v>4334.18999999691</v>
          </cell>
          <cell r="F45">
            <v>14296.860000000219</v>
          </cell>
          <cell r="G45"/>
          <cell r="H45"/>
          <cell r="I45">
            <v>18631.049999997129</v>
          </cell>
        </row>
        <row r="46">
          <cell r="D46" t="str">
            <v>033</v>
          </cell>
          <cell r="E46">
            <v>42534.330000001471</v>
          </cell>
          <cell r="F46">
            <v>2792128.48</v>
          </cell>
          <cell r="G46"/>
          <cell r="H46"/>
          <cell r="I46">
            <v>2834662.8100000015</v>
          </cell>
        </row>
        <row r="47">
          <cell r="D47" t="str">
            <v>034</v>
          </cell>
          <cell r="E47">
            <v>93184.320000001928</v>
          </cell>
          <cell r="F47">
            <v>14070.979999999638</v>
          </cell>
          <cell r="G47"/>
          <cell r="H47"/>
          <cell r="I47">
            <v>107255.30000000156</v>
          </cell>
        </row>
        <row r="48">
          <cell r="D48" t="str">
            <v>035</v>
          </cell>
          <cell r="E48">
            <v>184090.4599999967</v>
          </cell>
          <cell r="F48">
            <v>-82635.979999999836</v>
          </cell>
          <cell r="G48"/>
          <cell r="H48"/>
          <cell r="I48">
            <v>101454.47999999687</v>
          </cell>
        </row>
        <row r="49">
          <cell r="D49" t="str">
            <v>036</v>
          </cell>
          <cell r="E49">
            <v>7466.1099999981525</v>
          </cell>
          <cell r="F49">
            <v>4196463.7700000005</v>
          </cell>
          <cell r="G49"/>
          <cell r="H49"/>
          <cell r="I49">
            <v>4203929.879999999</v>
          </cell>
        </row>
        <row r="50">
          <cell r="D50" t="str">
            <v>041</v>
          </cell>
          <cell r="E50"/>
          <cell r="F50">
            <v>0</v>
          </cell>
          <cell r="G50"/>
          <cell r="H50"/>
          <cell r="I50">
            <v>0</v>
          </cell>
        </row>
        <row r="51">
          <cell r="D51" t="str">
            <v>079</v>
          </cell>
          <cell r="E51">
            <v>-2534.9799999999996</v>
          </cell>
          <cell r="F51">
            <v>0</v>
          </cell>
          <cell r="G51"/>
          <cell r="H51"/>
          <cell r="I51">
            <v>-2534.9799999999996</v>
          </cell>
        </row>
        <row r="52">
          <cell r="D52" t="str">
            <v>081</v>
          </cell>
          <cell r="E52">
            <v>2215700.1599999894</v>
          </cell>
          <cell r="F52">
            <v>834378.48000000312</v>
          </cell>
          <cell r="G52"/>
          <cell r="H52"/>
          <cell r="I52">
            <v>3050078.6399999927</v>
          </cell>
        </row>
        <row r="53">
          <cell r="D53"/>
          <cell r="E53">
            <v>2575141.0599999824</v>
          </cell>
          <cell r="F53">
            <v>8053874.4200000027</v>
          </cell>
          <cell r="G53"/>
          <cell r="H53"/>
          <cell r="I53">
            <v>10629015.479999986</v>
          </cell>
        </row>
        <row r="54">
          <cell r="D54"/>
          <cell r="E54">
            <v>2575141.0599999824</v>
          </cell>
          <cell r="F54">
            <v>8053874.4200000027</v>
          </cell>
          <cell r="G54"/>
          <cell r="H54"/>
          <cell r="I54">
            <v>10629015.479999986</v>
          </cell>
        </row>
        <row r="55">
          <cell r="D55" t="str">
            <v>170</v>
          </cell>
          <cell r="E55">
            <v>3488588.3599999854</v>
          </cell>
          <cell r="F55">
            <v>4717740.8100000015</v>
          </cell>
          <cell r="G55"/>
          <cell r="H55"/>
          <cell r="I55">
            <v>8206329.1699999869</v>
          </cell>
        </row>
        <row r="56">
          <cell r="D56" t="str">
            <v>171</v>
          </cell>
          <cell r="E56">
            <v>643016.46000000008</v>
          </cell>
          <cell r="F56">
            <v>-643016.46</v>
          </cell>
          <cell r="G56"/>
          <cell r="H56"/>
          <cell r="I56">
            <v>1.1641532182693481E-10</v>
          </cell>
        </row>
        <row r="57">
          <cell r="D57"/>
          <cell r="E57">
            <v>4131604.8199999854</v>
          </cell>
          <cell r="F57">
            <v>4074724.3500000015</v>
          </cell>
          <cell r="G57"/>
          <cell r="H57"/>
          <cell r="I57">
            <v>8206329.1699999869</v>
          </cell>
        </row>
        <row r="58">
          <cell r="D58"/>
          <cell r="E58">
            <v>4131604.8199999854</v>
          </cell>
          <cell r="F58">
            <v>4074724.3500000015</v>
          </cell>
          <cell r="G58"/>
          <cell r="H58"/>
          <cell r="I58">
            <v>8206329.1699999869</v>
          </cell>
        </row>
        <row r="59">
          <cell r="D59" t="str">
            <v>190</v>
          </cell>
          <cell r="E59">
            <v>23580312.559999622</v>
          </cell>
          <cell r="F59">
            <v>12835058.160000069</v>
          </cell>
          <cell r="G59"/>
          <cell r="H59"/>
          <cell r="I59">
            <v>36415370.719999693</v>
          </cell>
        </row>
        <row r="60">
          <cell r="D60" t="str">
            <v>200</v>
          </cell>
          <cell r="E60">
            <v>1770439.9699999997</v>
          </cell>
          <cell r="F60">
            <v>0</v>
          </cell>
          <cell r="G60"/>
          <cell r="H60"/>
          <cell r="I60">
            <v>1770439.9699999997</v>
          </cell>
        </row>
        <row r="61">
          <cell r="D61" t="str">
            <v>204</v>
          </cell>
          <cell r="E61">
            <v>1000358.4899999999</v>
          </cell>
          <cell r="F61">
            <v>0</v>
          </cell>
          <cell r="G61"/>
          <cell r="H61"/>
          <cell r="I61">
            <v>1000358.4899999999</v>
          </cell>
        </row>
        <row r="62">
          <cell r="D62" t="str">
            <v>196</v>
          </cell>
          <cell r="E62"/>
          <cell r="F62">
            <v>125.03</v>
          </cell>
          <cell r="G62"/>
          <cell r="H62"/>
          <cell r="I62">
            <v>125.03</v>
          </cell>
        </row>
        <row r="63">
          <cell r="D63"/>
          <cell r="E63">
            <v>26351111.01999962</v>
          </cell>
          <cell r="F63">
            <v>12835183.190000068</v>
          </cell>
          <cell r="G63"/>
          <cell r="H63"/>
          <cell r="I63">
            <v>39186294.209999695</v>
          </cell>
        </row>
        <row r="64">
          <cell r="D64"/>
          <cell r="E64">
            <v>26351111.01999962</v>
          </cell>
          <cell r="F64">
            <v>12835183.190000068</v>
          </cell>
          <cell r="G64"/>
          <cell r="H64"/>
          <cell r="I64">
            <v>39186294.209999695</v>
          </cell>
        </row>
        <row r="65">
          <cell r="D65" t="str">
            <v>700</v>
          </cell>
          <cell r="E65">
            <v>188204221.90000007</v>
          </cell>
          <cell r="F65">
            <v>-119109167.8300003</v>
          </cell>
          <cell r="G65"/>
          <cell r="H65"/>
          <cell r="I65">
            <v>69095054.069999769</v>
          </cell>
        </row>
        <row r="66">
          <cell r="D66" t="str">
            <v>711</v>
          </cell>
          <cell r="E66">
            <v>577.82000000000005</v>
          </cell>
          <cell r="F66">
            <v>412.05999999999995</v>
          </cell>
          <cell r="G66"/>
          <cell r="H66"/>
          <cell r="I66">
            <v>989.88</v>
          </cell>
        </row>
        <row r="67">
          <cell r="D67"/>
          <cell r="E67">
            <v>188204799.72000006</v>
          </cell>
          <cell r="F67">
            <v>-119108755.77000029</v>
          </cell>
          <cell r="G67"/>
          <cell r="H67"/>
          <cell r="I67">
            <v>69096043.949999765</v>
          </cell>
        </row>
        <row r="68">
          <cell r="D68"/>
          <cell r="E68">
            <v>188204799.72000006</v>
          </cell>
          <cell r="F68">
            <v>-119108755.77000029</v>
          </cell>
          <cell r="G68"/>
          <cell r="H68"/>
          <cell r="I68">
            <v>69096043.949999765</v>
          </cell>
        </row>
        <row r="69">
          <cell r="D69"/>
          <cell r="E69">
            <v>278316966.54999983</v>
          </cell>
          <cell r="F69">
            <v>-95945128.150000215</v>
          </cell>
          <cell r="G69"/>
          <cell r="H69"/>
          <cell r="I69">
            <v>182371838.39999965</v>
          </cell>
        </row>
        <row r="70">
          <cell r="D70" t="str">
            <v>056</v>
          </cell>
          <cell r="E70">
            <v>93748.790000000066</v>
          </cell>
          <cell r="F70">
            <v>4753.3300000000017</v>
          </cell>
          <cell r="G70"/>
          <cell r="H70"/>
          <cell r="I70">
            <v>98502.120000000068</v>
          </cell>
        </row>
        <row r="71">
          <cell r="D71" t="str">
            <v>059</v>
          </cell>
          <cell r="E71">
            <v>-145960.27000000014</v>
          </cell>
          <cell r="F71">
            <v>145984.23000000001</v>
          </cell>
          <cell r="G71"/>
          <cell r="H71"/>
          <cell r="I71">
            <v>23.959999999875436</v>
          </cell>
        </row>
        <row r="72">
          <cell r="D72" t="str">
            <v>821</v>
          </cell>
          <cell r="E72">
            <v>-29516.579999998561</v>
          </cell>
          <cell r="F72">
            <v>206384.2</v>
          </cell>
          <cell r="G72"/>
          <cell r="H72"/>
          <cell r="I72">
            <v>176867.62000000145</v>
          </cell>
        </row>
        <row r="73">
          <cell r="D73" t="str">
            <v>824</v>
          </cell>
          <cell r="E73"/>
          <cell r="F73">
            <v>0</v>
          </cell>
          <cell r="G73"/>
          <cell r="H73"/>
          <cell r="I73">
            <v>0</v>
          </cell>
        </row>
        <row r="74">
          <cell r="D74" t="str">
            <v>825</v>
          </cell>
          <cell r="E74"/>
          <cell r="F74">
            <v>0</v>
          </cell>
          <cell r="G74"/>
          <cell r="H74"/>
          <cell r="I74">
            <v>0</v>
          </cell>
        </row>
        <row r="75">
          <cell r="D75" t="str">
            <v>826</v>
          </cell>
          <cell r="E75"/>
          <cell r="F75">
            <v>0</v>
          </cell>
          <cell r="G75"/>
          <cell r="H75"/>
          <cell r="I75">
            <v>0</v>
          </cell>
        </row>
        <row r="76">
          <cell r="D76" t="str">
            <v>834</v>
          </cell>
          <cell r="E76">
            <v>6095.1399999999976</v>
          </cell>
          <cell r="F76">
            <v>0</v>
          </cell>
          <cell r="G76"/>
          <cell r="H76"/>
          <cell r="I76">
            <v>6095.1399999999976</v>
          </cell>
        </row>
        <row r="77">
          <cell r="D77"/>
          <cell r="E77">
            <v>-75632.91999999863</v>
          </cell>
          <cell r="F77">
            <v>357121.76</v>
          </cell>
          <cell r="G77"/>
          <cell r="H77"/>
          <cell r="I77">
            <v>281488.84000000142</v>
          </cell>
        </row>
        <row r="78">
          <cell r="D78"/>
          <cell r="E78">
            <v>-75632.91999999863</v>
          </cell>
          <cell r="F78">
            <v>357121.76</v>
          </cell>
          <cell r="G78"/>
          <cell r="H78"/>
          <cell r="I78">
            <v>281488.84000000142</v>
          </cell>
        </row>
        <row r="79">
          <cell r="D79" t="str">
            <v>818</v>
          </cell>
          <cell r="E79"/>
          <cell r="F79">
            <v>0</v>
          </cell>
          <cell r="G79"/>
          <cell r="H79"/>
          <cell r="I79">
            <v>0</v>
          </cell>
        </row>
        <row r="80">
          <cell r="D80"/>
          <cell r="E80"/>
          <cell r="F80">
            <v>0</v>
          </cell>
          <cell r="G80"/>
          <cell r="H80"/>
          <cell r="I80">
            <v>0</v>
          </cell>
        </row>
        <row r="81">
          <cell r="D81"/>
          <cell r="E81"/>
          <cell r="F81">
            <v>0</v>
          </cell>
          <cell r="G81"/>
          <cell r="H81"/>
          <cell r="I81">
            <v>0</v>
          </cell>
        </row>
        <row r="82">
          <cell r="D82" t="str">
            <v>800</v>
          </cell>
          <cell r="E82">
            <v>770198.03999999992</v>
          </cell>
          <cell r="F82">
            <v>14803.970000000001</v>
          </cell>
          <cell r="G82"/>
          <cell r="H82"/>
          <cell r="I82">
            <v>785002.00999999989</v>
          </cell>
        </row>
        <row r="83">
          <cell r="D83"/>
          <cell r="E83">
            <v>770198.03999999992</v>
          </cell>
          <cell r="F83">
            <v>14803.970000000001</v>
          </cell>
          <cell r="G83"/>
          <cell r="H83"/>
          <cell r="I83">
            <v>785002.00999999989</v>
          </cell>
        </row>
        <row r="84">
          <cell r="D84"/>
          <cell r="E84">
            <v>770198.03999999992</v>
          </cell>
          <cell r="F84">
            <v>14803.970000000001</v>
          </cell>
          <cell r="G84"/>
          <cell r="H84"/>
          <cell r="I84">
            <v>785002.00999999989</v>
          </cell>
        </row>
        <row r="85">
          <cell r="D85" t="str">
            <v>817</v>
          </cell>
          <cell r="E85">
            <v>674955.84</v>
          </cell>
          <cell r="F85">
            <v>13663.309999999998</v>
          </cell>
          <cell r="G85"/>
          <cell r="H85"/>
          <cell r="I85">
            <v>688619.14999999991</v>
          </cell>
        </row>
        <row r="86">
          <cell r="D86"/>
          <cell r="E86">
            <v>674955.84</v>
          </cell>
          <cell r="F86">
            <v>13663.309999999998</v>
          </cell>
          <cell r="G86"/>
          <cell r="H86"/>
          <cell r="I86">
            <v>688619.14999999991</v>
          </cell>
        </row>
        <row r="87">
          <cell r="D87"/>
          <cell r="E87">
            <v>674955.84</v>
          </cell>
          <cell r="F87">
            <v>13663.309999999998</v>
          </cell>
          <cell r="G87"/>
          <cell r="H87"/>
          <cell r="I87">
            <v>688619.14999999991</v>
          </cell>
        </row>
        <row r="88">
          <cell r="D88" t="str">
            <v>822</v>
          </cell>
          <cell r="E88"/>
          <cell r="F88">
            <v>0</v>
          </cell>
          <cell r="G88"/>
          <cell r="H88"/>
          <cell r="I88">
            <v>0</v>
          </cell>
        </row>
        <row r="89">
          <cell r="D89"/>
          <cell r="E89"/>
          <cell r="F89">
            <v>0</v>
          </cell>
          <cell r="G89"/>
          <cell r="H89"/>
          <cell r="I89">
            <v>0</v>
          </cell>
        </row>
        <row r="90">
          <cell r="D90"/>
          <cell r="E90"/>
          <cell r="F90">
            <v>0</v>
          </cell>
          <cell r="G90"/>
          <cell r="H90"/>
          <cell r="I90">
            <v>0</v>
          </cell>
        </row>
        <row r="91">
          <cell r="D91" t="str">
            <v>861</v>
          </cell>
          <cell r="E91"/>
          <cell r="F91">
            <v>0</v>
          </cell>
          <cell r="G91"/>
          <cell r="H91"/>
          <cell r="I91">
            <v>0</v>
          </cell>
        </row>
        <row r="92">
          <cell r="D92" t="str">
            <v>862</v>
          </cell>
          <cell r="E92"/>
          <cell r="F92">
            <v>0</v>
          </cell>
          <cell r="G92"/>
          <cell r="H92"/>
          <cell r="I92">
            <v>0</v>
          </cell>
        </row>
        <row r="93">
          <cell r="D93" t="str">
            <v>867</v>
          </cell>
          <cell r="E93"/>
          <cell r="F93">
            <v>0</v>
          </cell>
          <cell r="G93"/>
          <cell r="H93"/>
          <cell r="I93">
            <v>0</v>
          </cell>
        </row>
        <row r="94">
          <cell r="D94" t="str">
            <v>868</v>
          </cell>
          <cell r="E94"/>
          <cell r="F94">
            <v>0</v>
          </cell>
          <cell r="G94"/>
          <cell r="H94"/>
          <cell r="I94">
            <v>0</v>
          </cell>
        </row>
        <row r="95">
          <cell r="D95" t="str">
            <v>869</v>
          </cell>
          <cell r="E95"/>
          <cell r="F95">
            <v>0</v>
          </cell>
          <cell r="G95"/>
          <cell r="H95"/>
          <cell r="I95">
            <v>0</v>
          </cell>
        </row>
        <row r="96">
          <cell r="D96"/>
          <cell r="E96"/>
          <cell r="F96">
            <v>0</v>
          </cell>
          <cell r="G96"/>
          <cell r="H96"/>
          <cell r="I96">
            <v>0</v>
          </cell>
        </row>
        <row r="97">
          <cell r="D97"/>
          <cell r="E97"/>
          <cell r="F97">
            <v>0</v>
          </cell>
          <cell r="G97"/>
          <cell r="H97"/>
          <cell r="I97">
            <v>0</v>
          </cell>
        </row>
        <row r="98">
          <cell r="D98" t="str">
            <v>055</v>
          </cell>
          <cell r="E98"/>
          <cell r="F98">
            <v>0</v>
          </cell>
          <cell r="G98"/>
          <cell r="H98"/>
          <cell r="I98">
            <v>0</v>
          </cell>
        </row>
        <row r="99">
          <cell r="D99"/>
          <cell r="E99"/>
          <cell r="F99">
            <v>0</v>
          </cell>
          <cell r="G99"/>
          <cell r="H99"/>
          <cell r="I99">
            <v>0</v>
          </cell>
        </row>
        <row r="100">
          <cell r="D100"/>
          <cell r="E100"/>
          <cell r="F100">
            <v>0</v>
          </cell>
          <cell r="G100"/>
          <cell r="H100"/>
          <cell r="I100">
            <v>0</v>
          </cell>
        </row>
        <row r="101">
          <cell r="D101" t="str">
            <v>052</v>
          </cell>
          <cell r="E101"/>
          <cell r="F101">
            <v>0</v>
          </cell>
          <cell r="G101"/>
          <cell r="H101"/>
          <cell r="I101">
            <v>0</v>
          </cell>
        </row>
        <row r="102">
          <cell r="D102" t="str">
            <v>057</v>
          </cell>
          <cell r="E102">
            <v>711137.73000000045</v>
          </cell>
          <cell r="F102">
            <v>-776060.08</v>
          </cell>
          <cell r="G102"/>
          <cell r="H102"/>
          <cell r="I102">
            <v>-64922.349999999627</v>
          </cell>
        </row>
        <row r="103">
          <cell r="D103" t="str">
            <v>058</v>
          </cell>
          <cell r="E103"/>
          <cell r="F103">
            <v>0</v>
          </cell>
          <cell r="G103"/>
          <cell r="H103"/>
          <cell r="I103">
            <v>0</v>
          </cell>
        </row>
        <row r="104">
          <cell r="D104" t="str">
            <v>060</v>
          </cell>
          <cell r="E104"/>
          <cell r="F104">
            <v>0</v>
          </cell>
          <cell r="G104"/>
          <cell r="H104"/>
          <cell r="I104">
            <v>0</v>
          </cell>
        </row>
        <row r="105">
          <cell r="D105"/>
          <cell r="E105">
            <v>711137.73000000045</v>
          </cell>
          <cell r="F105">
            <v>-776060.08000000007</v>
          </cell>
          <cell r="G105"/>
          <cell r="H105"/>
          <cell r="I105">
            <v>-64922.349999999627</v>
          </cell>
        </row>
        <row r="106">
          <cell r="D106"/>
          <cell r="E106">
            <v>711137.73000000045</v>
          </cell>
          <cell r="F106">
            <v>-776060.08000000007</v>
          </cell>
          <cell r="G106"/>
          <cell r="H106"/>
          <cell r="I106">
            <v>-64922.349999999627</v>
          </cell>
        </row>
        <row r="107">
          <cell r="D107"/>
          <cell r="E107">
            <v>2080658.6900000018</v>
          </cell>
          <cell r="F107">
            <v>-390471.0400000001</v>
          </cell>
          <cell r="G107"/>
          <cell r="H107"/>
          <cell r="I107">
            <v>1690187.6500000015</v>
          </cell>
        </row>
        <row r="108">
          <cell r="D108"/>
          <cell r="E108">
            <v>280397625.23999989</v>
          </cell>
          <cell r="F108">
            <v>-96335599.190000206</v>
          </cell>
          <cell r="G108"/>
          <cell r="H108"/>
          <cell r="I108">
            <v>184062026.04999965</v>
          </cell>
        </row>
        <row r="109">
          <cell r="D109"/>
          <cell r="E109"/>
          <cell r="F109">
            <v>-96335599.180002123</v>
          </cell>
          <cell r="G109" t="str">
            <v>Essbase</v>
          </cell>
        </row>
        <row r="110">
          <cell r="D110"/>
          <cell r="E110"/>
          <cell r="F110">
            <v>-9.9980831146240234E-3</v>
          </cell>
          <cell r="G110"/>
        </row>
      </sheetData>
      <sheetData sheetId="21">
        <row r="20">
          <cell r="E20">
            <v>280397625.02000153</v>
          </cell>
        </row>
      </sheetData>
      <sheetData sheetId="22">
        <row r="11">
          <cell r="A11" t="str">
            <v>Comp 2Rate Div 2000</v>
          </cell>
        </row>
      </sheetData>
      <sheetData sheetId="23">
        <row r="3">
          <cell r="A3" t="str">
            <v>001</v>
          </cell>
          <cell r="B3" t="str">
            <v>001DIV</v>
          </cell>
          <cell r="C3">
            <v>1</v>
          </cell>
          <cell r="D3" t="str">
            <v>000</v>
          </cell>
          <cell r="E3" t="str">
            <v>001000</v>
          </cell>
          <cell r="F3">
            <v>1000</v>
          </cell>
          <cell r="G3" t="str">
            <v>AU030ATR</v>
          </cell>
          <cell r="H3" t="str">
            <v>WEST TEXAS DIVISION-AMARILLO TRANSMISSION</v>
          </cell>
          <cell r="I3" t="str">
            <v>YES</v>
          </cell>
        </row>
        <row r="4">
          <cell r="A4" t="str">
            <v>002</v>
          </cell>
          <cell r="B4" t="str">
            <v>002DIV</v>
          </cell>
          <cell r="C4">
            <v>2</v>
          </cell>
          <cell r="D4" t="str">
            <v>000</v>
          </cell>
          <cell r="E4" t="str">
            <v>002000</v>
          </cell>
          <cell r="F4">
            <v>2000</v>
          </cell>
          <cell r="G4" t="str">
            <v>AU010SSU</v>
          </cell>
          <cell r="H4" t="str">
            <v>ATMOS ENERGY CORPORATION</v>
          </cell>
          <cell r="I4" t="str">
            <v>YES</v>
          </cell>
        </row>
        <row r="5">
          <cell r="A5" t="str">
            <v>003</v>
          </cell>
          <cell r="B5" t="str">
            <v>003DIV</v>
          </cell>
          <cell r="C5">
            <v>3</v>
          </cell>
          <cell r="D5" t="str">
            <v>000</v>
          </cell>
          <cell r="E5" t="str">
            <v>003000</v>
          </cell>
          <cell r="F5">
            <v>3000</v>
          </cell>
          <cell r="G5" t="str">
            <v>AU030AMR</v>
          </cell>
          <cell r="H5" t="str">
            <v>WEST TEXAS DIVISION-AMARILLO CITY PLANT DIVISION</v>
          </cell>
          <cell r="I5" t="str">
            <v>YES</v>
          </cell>
        </row>
        <row r="6">
          <cell r="A6" t="str">
            <v>004</v>
          </cell>
          <cell r="B6" t="str">
            <v>004DIV</v>
          </cell>
          <cell r="C6">
            <v>4</v>
          </cell>
          <cell r="D6" t="str">
            <v>000</v>
          </cell>
          <cell r="E6" t="str">
            <v>004000</v>
          </cell>
          <cell r="F6">
            <v>4000</v>
          </cell>
          <cell r="G6" t="str">
            <v>AU030FSD</v>
          </cell>
          <cell r="H6" t="str">
            <v>WEST TEXAS DIVISION-FRITCH, SANFORD</v>
          </cell>
          <cell r="I6" t="str">
            <v>YES</v>
          </cell>
        </row>
        <row r="7">
          <cell r="A7" t="str">
            <v>005</v>
          </cell>
          <cell r="B7" t="str">
            <v>005DIV</v>
          </cell>
          <cell r="C7">
            <v>5</v>
          </cell>
          <cell r="D7" t="str">
            <v>000</v>
          </cell>
          <cell r="E7" t="str">
            <v>005000</v>
          </cell>
          <cell r="F7">
            <v>5000</v>
          </cell>
          <cell r="G7" t="str">
            <v>AU030WTX</v>
          </cell>
          <cell r="H7" t="str">
            <v>WEST TEXAS DIVISION-WEST TEXAS CITY PLANT DIVISION</v>
          </cell>
          <cell r="I7" t="str">
            <v>YES</v>
          </cell>
        </row>
        <row r="8">
          <cell r="A8" t="str">
            <v>006</v>
          </cell>
          <cell r="B8" t="str">
            <v>006DIV</v>
          </cell>
          <cell r="C8">
            <v>6</v>
          </cell>
          <cell r="D8" t="str">
            <v>000</v>
          </cell>
          <cell r="E8" t="str">
            <v>006000</v>
          </cell>
          <cell r="F8">
            <v>6000</v>
          </cell>
          <cell r="G8" t="str">
            <v>AU030DHT</v>
          </cell>
          <cell r="H8" t="str">
            <v>WEST TEXAS DIVISION-DALHART</v>
          </cell>
          <cell r="I8" t="str">
            <v>YES</v>
          </cell>
        </row>
        <row r="9">
          <cell r="A9" t="str">
            <v>007</v>
          </cell>
          <cell r="B9" t="str">
            <v>007DIV</v>
          </cell>
          <cell r="C9">
            <v>7</v>
          </cell>
          <cell r="D9" t="str">
            <v>000</v>
          </cell>
          <cell r="E9" t="str">
            <v>007000</v>
          </cell>
          <cell r="F9">
            <v>7000</v>
          </cell>
          <cell r="G9" t="str">
            <v>AU020TLA</v>
          </cell>
          <cell r="H9" t="str">
            <v>LOUISIANA DIVISION- TRANS LA</v>
          </cell>
          <cell r="I9" t="str">
            <v>YES</v>
          </cell>
        </row>
        <row r="10">
          <cell r="A10" t="str">
            <v>008</v>
          </cell>
          <cell r="B10" t="str">
            <v>008DIV</v>
          </cell>
          <cell r="C10">
            <v>8</v>
          </cell>
          <cell r="D10" t="str">
            <v>000</v>
          </cell>
          <cell r="E10" t="str">
            <v>008000</v>
          </cell>
          <cell r="F10">
            <v>8000</v>
          </cell>
          <cell r="G10" t="str">
            <v>AU030IRR</v>
          </cell>
          <cell r="H10" t="str">
            <v>WEST TEXAS DIVISION-IRRIGATION</v>
          </cell>
          <cell r="I10" t="str">
            <v>YES</v>
          </cell>
        </row>
        <row r="11">
          <cell r="A11" t="str">
            <v>009</v>
          </cell>
          <cell r="B11" t="str">
            <v>009DIV</v>
          </cell>
          <cell r="C11">
            <v>9</v>
          </cell>
          <cell r="D11" t="str">
            <v>000</v>
          </cell>
          <cell r="E11" t="str">
            <v>009000</v>
          </cell>
          <cell r="F11">
            <v>9000</v>
          </cell>
          <cell r="G11" t="str">
            <v>AU050WKG</v>
          </cell>
          <cell r="H11" t="str">
            <v>MID STATES DIVISION- KENTUCKY</v>
          </cell>
          <cell r="I11" t="str">
            <v>YES</v>
          </cell>
        </row>
        <row r="12">
          <cell r="A12" t="str">
            <v>010</v>
          </cell>
          <cell r="B12" t="str">
            <v>010DIV</v>
          </cell>
          <cell r="C12">
            <v>10</v>
          </cell>
          <cell r="D12" t="str">
            <v>000</v>
          </cell>
          <cell r="E12" t="str">
            <v>010000</v>
          </cell>
          <cell r="F12">
            <v>10000</v>
          </cell>
          <cell r="G12" t="str">
            <v>AU030GOF</v>
          </cell>
          <cell r="H12" t="str">
            <v>WEST TEXAS DIVISION-TEXAS GENERAL OFFICE</v>
          </cell>
          <cell r="I12" t="str">
            <v>YES</v>
          </cell>
        </row>
        <row r="13">
          <cell r="A13" t="str">
            <v>011</v>
          </cell>
          <cell r="B13" t="str">
            <v>011DIV</v>
          </cell>
          <cell r="C13">
            <v>11</v>
          </cell>
          <cell r="D13" t="str">
            <v>000</v>
          </cell>
          <cell r="E13" t="str">
            <v>011000</v>
          </cell>
          <cell r="F13">
            <v>11000</v>
          </cell>
          <cell r="G13" t="str">
            <v>AU030F10</v>
          </cell>
          <cell r="H13" t="str">
            <v>WEST TEXAS DIVISION- FAIN 10"</v>
          </cell>
          <cell r="I13" t="str">
            <v>NO</v>
          </cell>
        </row>
        <row r="14">
          <cell r="A14" t="str">
            <v>012</v>
          </cell>
          <cell r="B14" t="str">
            <v>012DIV</v>
          </cell>
          <cell r="C14">
            <v>12</v>
          </cell>
          <cell r="D14" t="str">
            <v>000</v>
          </cell>
          <cell r="E14" t="str">
            <v>012000</v>
          </cell>
          <cell r="F14">
            <v>12000</v>
          </cell>
          <cell r="G14" t="str">
            <v>AU010CAL</v>
          </cell>
          <cell r="H14" t="str">
            <v>ATMOS UTILITY CALL CENTER</v>
          </cell>
          <cell r="I14" t="str">
            <v>YES</v>
          </cell>
        </row>
        <row r="15">
          <cell r="A15" t="str">
            <v>013</v>
          </cell>
          <cell r="B15" t="str">
            <v>013DIV</v>
          </cell>
          <cell r="C15">
            <v>13</v>
          </cell>
          <cell r="D15" t="str">
            <v>000</v>
          </cell>
          <cell r="E15" t="str">
            <v>013000</v>
          </cell>
          <cell r="F15">
            <v>13000</v>
          </cell>
          <cell r="G15" t="str">
            <v>AU030AMRRU</v>
          </cell>
          <cell r="H15" t="str">
            <v>WEST TEXAS DIVISION-AMARILLO RURAL DIVISION</v>
          </cell>
          <cell r="I15" t="str">
            <v>YES</v>
          </cell>
        </row>
        <row r="16">
          <cell r="A16" t="str">
            <v>014</v>
          </cell>
          <cell r="B16" t="str">
            <v>014DIV</v>
          </cell>
          <cell r="C16">
            <v>14</v>
          </cell>
          <cell r="D16" t="str">
            <v>000</v>
          </cell>
          <cell r="E16" t="str">
            <v>014000</v>
          </cell>
          <cell r="F16">
            <v>14000</v>
          </cell>
          <cell r="G16" t="str">
            <v>AU030NIN</v>
          </cell>
          <cell r="H16" t="str">
            <v>WEST TEXAS DIVISION-NON-REG INDUSTRIAL</v>
          </cell>
          <cell r="I16" t="str">
            <v>YES</v>
          </cell>
        </row>
        <row r="17">
          <cell r="A17" t="str">
            <v>015</v>
          </cell>
          <cell r="B17" t="str">
            <v>015DIV</v>
          </cell>
          <cell r="C17">
            <v>15</v>
          </cell>
          <cell r="D17" t="str">
            <v>000</v>
          </cell>
          <cell r="E17" t="str">
            <v>015000</v>
          </cell>
          <cell r="F17">
            <v>15000</v>
          </cell>
          <cell r="G17" t="str">
            <v>AU030RIN</v>
          </cell>
          <cell r="H17" t="str">
            <v>WEST TEXAS DIVISION-REG INDUSTRIAL</v>
          </cell>
          <cell r="I17" t="str">
            <v>YES</v>
          </cell>
        </row>
        <row r="18">
          <cell r="A18" t="str">
            <v>016</v>
          </cell>
          <cell r="B18" t="str">
            <v>016DIV</v>
          </cell>
          <cell r="C18">
            <v>16</v>
          </cell>
          <cell r="D18" t="str">
            <v>000</v>
          </cell>
          <cell r="E18" t="str">
            <v>016000</v>
          </cell>
          <cell r="F18">
            <v>16000</v>
          </cell>
          <cell r="G18" t="str">
            <v>AU030LUB</v>
          </cell>
          <cell r="H18" t="str">
            <v>WEST TEXAS DIVISION-LUBBOCK CITY PLANT</v>
          </cell>
          <cell r="I18" t="str">
            <v>YES</v>
          </cell>
        </row>
        <row r="19">
          <cell r="A19" t="str">
            <v>017</v>
          </cell>
          <cell r="B19" t="str">
            <v>017DIV</v>
          </cell>
          <cell r="C19">
            <v>17</v>
          </cell>
          <cell r="D19" t="str">
            <v>000</v>
          </cell>
          <cell r="E19" t="str">
            <v>017000</v>
          </cell>
          <cell r="F19">
            <v>17000</v>
          </cell>
          <cell r="G19" t="str">
            <v>AU030DHTRU</v>
          </cell>
          <cell r="H19" t="str">
            <v>WEST TEXAS DIVISION-DALHART RUARL DIVISION</v>
          </cell>
          <cell r="I19" t="str">
            <v>YES</v>
          </cell>
        </row>
        <row r="20">
          <cell r="A20" t="str">
            <v>018</v>
          </cell>
          <cell r="B20" t="str">
            <v>018DIV</v>
          </cell>
          <cell r="C20">
            <v>18</v>
          </cell>
          <cell r="D20" t="str">
            <v>000</v>
          </cell>
          <cell r="E20" t="str">
            <v>018000</v>
          </cell>
          <cell r="F20">
            <v>18000</v>
          </cell>
          <cell r="G20" t="str">
            <v>AU030DHTIR</v>
          </cell>
          <cell r="H20" t="str">
            <v>WEST TEXAS DIVISION-DALHART RURAL IRRIGATION DIVISIO</v>
          </cell>
          <cell r="I20" t="str">
            <v>YES</v>
          </cell>
        </row>
        <row r="21">
          <cell r="A21" t="str">
            <v>019</v>
          </cell>
          <cell r="B21" t="str">
            <v>019DIV</v>
          </cell>
          <cell r="C21">
            <v>19</v>
          </cell>
          <cell r="D21" t="str">
            <v>000</v>
          </cell>
          <cell r="E21" t="str">
            <v>019000</v>
          </cell>
          <cell r="F21">
            <v>19000</v>
          </cell>
          <cell r="G21" t="str">
            <v>AU030TRI</v>
          </cell>
          <cell r="H21" t="str">
            <v>WEST TEXAS DIVISION-TRIANGLE</v>
          </cell>
          <cell r="I21" t="str">
            <v>YES</v>
          </cell>
        </row>
        <row r="22">
          <cell r="A22" t="str">
            <v>020</v>
          </cell>
          <cell r="B22" t="str">
            <v>020DIV</v>
          </cell>
          <cell r="C22">
            <v>20</v>
          </cell>
          <cell r="D22" t="str">
            <v>000</v>
          </cell>
          <cell r="E22" t="str">
            <v>020000</v>
          </cell>
          <cell r="F22">
            <v>20000</v>
          </cell>
          <cell r="G22" t="str">
            <v>AU030LUBEN</v>
          </cell>
          <cell r="H22" t="str">
            <v>WEST TEXAS DIVISION-LUBBOCK ENVIRONS</v>
          </cell>
          <cell r="I22" t="str">
            <v>YES</v>
          </cell>
        </row>
        <row r="23">
          <cell r="A23" t="str">
            <v>021</v>
          </cell>
          <cell r="B23" t="str">
            <v>021DIV</v>
          </cell>
          <cell r="C23">
            <v>21</v>
          </cell>
          <cell r="D23" t="str">
            <v>000</v>
          </cell>
          <cell r="E23" t="str">
            <v>021000</v>
          </cell>
          <cell r="F23">
            <v>21000</v>
          </cell>
          <cell r="G23" t="str">
            <v>AU030WTXRU</v>
          </cell>
          <cell r="H23" t="str">
            <v>WEST TEXAS DIVISION-WEST TEXAS RURAL DIVISION</v>
          </cell>
          <cell r="I23" t="str">
            <v>YES</v>
          </cell>
        </row>
        <row r="24">
          <cell r="A24" t="str">
            <v>022</v>
          </cell>
          <cell r="B24" t="str">
            <v>022DIV</v>
          </cell>
          <cell r="C24">
            <v>22</v>
          </cell>
          <cell r="D24" t="str">
            <v>000</v>
          </cell>
          <cell r="E24" t="str">
            <v>022000</v>
          </cell>
          <cell r="F24">
            <v>22000</v>
          </cell>
          <cell r="G24" t="str">
            <v>AU030GOF</v>
          </cell>
          <cell r="H24" t="str">
            <v>WEST TEXAS DIVISION-TEXAS METER SHOP</v>
          </cell>
          <cell r="I24" t="str">
            <v>PARTIAL</v>
          </cell>
        </row>
        <row r="25">
          <cell r="A25" t="str">
            <v>023</v>
          </cell>
          <cell r="B25" t="str">
            <v>023DIV</v>
          </cell>
          <cell r="C25">
            <v>23</v>
          </cell>
          <cell r="D25" t="str">
            <v>000</v>
          </cell>
          <cell r="E25" t="str">
            <v>023000</v>
          </cell>
          <cell r="F25">
            <v>23000</v>
          </cell>
          <cell r="G25" t="str">
            <v>AU020TLA</v>
          </cell>
          <cell r="H25" t="str">
            <v>LOUISIANA DIVISION- TRANS LA</v>
          </cell>
          <cell r="I25" t="str">
            <v>NO</v>
          </cell>
        </row>
        <row r="26">
          <cell r="A26" t="str">
            <v>024</v>
          </cell>
          <cell r="B26" t="str">
            <v>024DIV</v>
          </cell>
          <cell r="C26">
            <v>24</v>
          </cell>
          <cell r="D26" t="str">
            <v>000</v>
          </cell>
          <cell r="E26" t="str">
            <v>024000</v>
          </cell>
          <cell r="F26">
            <v>24000</v>
          </cell>
          <cell r="G26" t="str">
            <v>AU060CO</v>
          </cell>
          <cell r="H26" t="str">
            <v>COLORADO-KANSAS DIVISION- CO</v>
          </cell>
          <cell r="I26" t="str">
            <v>NO</v>
          </cell>
        </row>
        <row r="27">
          <cell r="A27" t="str">
            <v>029</v>
          </cell>
          <cell r="B27" t="str">
            <v>029DIV</v>
          </cell>
          <cell r="C27">
            <v>29</v>
          </cell>
          <cell r="D27" t="str">
            <v>000</v>
          </cell>
          <cell r="E27" t="str">
            <v>029000</v>
          </cell>
          <cell r="F27">
            <v>29000</v>
          </cell>
          <cell r="G27" t="str">
            <v>AU060BTR</v>
          </cell>
          <cell r="H27" t="str">
            <v>COLORADO-KANSAS DIVISION- BUTLER</v>
          </cell>
          <cell r="I27" t="str">
            <v>YES</v>
          </cell>
        </row>
        <row r="28">
          <cell r="A28" t="str">
            <v>030</v>
          </cell>
          <cell r="B28" t="str">
            <v>030DIV</v>
          </cell>
          <cell r="C28">
            <v>30</v>
          </cell>
          <cell r="D28" t="str">
            <v>000</v>
          </cell>
          <cell r="E28" t="str">
            <v>030000</v>
          </cell>
          <cell r="F28">
            <v>30000</v>
          </cell>
          <cell r="G28" t="str">
            <v>AU060GOF</v>
          </cell>
          <cell r="H28" t="str">
            <v>COLORADO-KANSAS DIVISION- GENERAL OFFICE</v>
          </cell>
          <cell r="I28" t="str">
            <v>YES</v>
          </cell>
        </row>
        <row r="29">
          <cell r="A29" t="str">
            <v>031</v>
          </cell>
          <cell r="B29" t="str">
            <v>031DIV</v>
          </cell>
          <cell r="C29">
            <v>31</v>
          </cell>
          <cell r="D29" t="str">
            <v>000</v>
          </cell>
          <cell r="E29" t="str">
            <v>031000</v>
          </cell>
          <cell r="F29">
            <v>31000</v>
          </cell>
          <cell r="G29" t="str">
            <v>AU060CO</v>
          </cell>
          <cell r="H29" t="str">
            <v>COLORADO-KANSAS DIVISION- CO</v>
          </cell>
          <cell r="I29" t="str">
            <v>YES</v>
          </cell>
        </row>
        <row r="30">
          <cell r="A30" t="str">
            <v>033</v>
          </cell>
          <cell r="B30" t="str">
            <v>033DIV</v>
          </cell>
          <cell r="C30">
            <v>33</v>
          </cell>
          <cell r="D30" t="str">
            <v>000</v>
          </cell>
          <cell r="E30" t="str">
            <v>033000</v>
          </cell>
          <cell r="F30">
            <v>33000</v>
          </cell>
          <cell r="G30" t="str">
            <v>AU060CO</v>
          </cell>
          <cell r="H30" t="str">
            <v>COLORADO-KANSAS DIVISION- CO</v>
          </cell>
          <cell r="I30" t="str">
            <v>YES</v>
          </cell>
        </row>
        <row r="31">
          <cell r="A31" t="str">
            <v>034</v>
          </cell>
          <cell r="B31" t="str">
            <v>034DIV</v>
          </cell>
          <cell r="C31">
            <v>34</v>
          </cell>
          <cell r="D31" t="str">
            <v>000</v>
          </cell>
          <cell r="E31" t="str">
            <v>034000</v>
          </cell>
          <cell r="F31">
            <v>34000</v>
          </cell>
          <cell r="G31" t="str">
            <v>AU060CO</v>
          </cell>
          <cell r="H31" t="str">
            <v>COLORADO-KANSAS DIVISION- CO</v>
          </cell>
          <cell r="I31" t="str">
            <v>YES</v>
          </cell>
        </row>
        <row r="32">
          <cell r="A32" t="str">
            <v>035</v>
          </cell>
          <cell r="B32" t="str">
            <v>035DIV</v>
          </cell>
          <cell r="C32">
            <v>35</v>
          </cell>
          <cell r="D32" t="str">
            <v>000</v>
          </cell>
          <cell r="E32" t="str">
            <v>035000</v>
          </cell>
          <cell r="F32">
            <v>35000</v>
          </cell>
          <cell r="G32" t="str">
            <v>AU060CO</v>
          </cell>
          <cell r="H32" t="str">
            <v>COLORADO-KANSAS DIVISION- CO</v>
          </cell>
          <cell r="I32" t="str">
            <v>YES</v>
          </cell>
        </row>
        <row r="33">
          <cell r="A33" t="str">
            <v>036</v>
          </cell>
          <cell r="B33" t="str">
            <v>036DIV</v>
          </cell>
          <cell r="C33">
            <v>36</v>
          </cell>
          <cell r="D33" t="str">
            <v>000</v>
          </cell>
          <cell r="E33" t="str">
            <v>036000</v>
          </cell>
          <cell r="F33">
            <v>36000</v>
          </cell>
          <cell r="G33" t="str">
            <v>AU060CO</v>
          </cell>
          <cell r="H33" t="str">
            <v>COLORADO-KANSAS DIVISION- CO</v>
          </cell>
          <cell r="I33" t="str">
            <v>YES</v>
          </cell>
        </row>
        <row r="34">
          <cell r="A34" t="str">
            <v>037</v>
          </cell>
          <cell r="B34" t="str">
            <v>037DIV</v>
          </cell>
          <cell r="C34">
            <v>37</v>
          </cell>
          <cell r="D34" t="str">
            <v>000</v>
          </cell>
          <cell r="E34" t="str">
            <v>037000</v>
          </cell>
          <cell r="F34">
            <v>37000</v>
          </cell>
          <cell r="G34" t="str">
            <v>AU060CO</v>
          </cell>
          <cell r="H34" t="str">
            <v>COLORADO-KANSAS DIVISION- CO</v>
          </cell>
          <cell r="I34" t="str">
            <v>NO</v>
          </cell>
        </row>
        <row r="35">
          <cell r="A35" t="str">
            <v>038</v>
          </cell>
          <cell r="B35" t="str">
            <v>038DIV</v>
          </cell>
          <cell r="C35">
            <v>38</v>
          </cell>
          <cell r="D35" t="str">
            <v>000</v>
          </cell>
          <cell r="E35" t="str">
            <v>038000</v>
          </cell>
          <cell r="F35">
            <v>38000</v>
          </cell>
          <cell r="G35" t="str">
            <v>AU060CO</v>
          </cell>
          <cell r="H35" t="str">
            <v>COLORADO-KANSAS DIVISION- CO</v>
          </cell>
          <cell r="I35" t="str">
            <v>NO</v>
          </cell>
        </row>
        <row r="36">
          <cell r="A36" t="str">
            <v>040</v>
          </cell>
          <cell r="B36" t="str">
            <v>040DIV</v>
          </cell>
          <cell r="C36">
            <v>40</v>
          </cell>
          <cell r="D36" t="str">
            <v>000</v>
          </cell>
          <cell r="E36" t="str">
            <v>040000</v>
          </cell>
          <cell r="F36">
            <v>40000</v>
          </cell>
          <cell r="G36" t="str">
            <v>AU030TXCNG</v>
          </cell>
          <cell r="H36" t="str">
            <v>WEST TEXAS DIVISION-TX CNG</v>
          </cell>
          <cell r="I36" t="str">
            <v>YES</v>
          </cell>
        </row>
        <row r="37">
          <cell r="A37" t="str">
            <v>041</v>
          </cell>
          <cell r="B37" t="str">
            <v>041DIV</v>
          </cell>
          <cell r="C37">
            <v>41</v>
          </cell>
          <cell r="D37" t="str">
            <v>000</v>
          </cell>
          <cell r="E37" t="str">
            <v>041000</v>
          </cell>
          <cell r="F37">
            <v>41000</v>
          </cell>
          <cell r="G37" t="str">
            <v>AU060CO</v>
          </cell>
          <cell r="H37" t="str">
            <v>COLORADO-KANSAS DIVISION- CO</v>
          </cell>
          <cell r="I37" t="str">
            <v>YES</v>
          </cell>
        </row>
        <row r="38">
          <cell r="A38" t="str">
            <v>047</v>
          </cell>
          <cell r="B38" t="str">
            <v>047DIV</v>
          </cell>
          <cell r="C38">
            <v>47</v>
          </cell>
          <cell r="D38" t="str">
            <v>000</v>
          </cell>
          <cell r="E38" t="str">
            <v>047000</v>
          </cell>
          <cell r="F38">
            <v>47000</v>
          </cell>
          <cell r="G38" t="str">
            <v>AU020LGS</v>
          </cell>
          <cell r="H38" t="str">
            <v>TRANS LA CNG DIVISION</v>
          </cell>
          <cell r="I38" t="str">
            <v>YES</v>
          </cell>
        </row>
        <row r="39">
          <cell r="A39" t="str">
            <v>070</v>
          </cell>
          <cell r="B39" t="str">
            <v>070DIV</v>
          </cell>
          <cell r="C39">
            <v>70</v>
          </cell>
          <cell r="D39" t="str">
            <v>000</v>
          </cell>
          <cell r="E39" t="str">
            <v>070000</v>
          </cell>
          <cell r="F39">
            <v>70000</v>
          </cell>
          <cell r="G39" t="str">
            <v>AU050KVL</v>
          </cell>
          <cell r="H39" t="str">
            <v>MID STATES DIVISION- MISSOURI - KIRSVILLE</v>
          </cell>
          <cell r="I39" t="str">
            <v>YES</v>
          </cell>
        </row>
        <row r="40">
          <cell r="A40" t="str">
            <v>071</v>
          </cell>
          <cell r="B40" t="str">
            <v>071DIV</v>
          </cell>
          <cell r="C40">
            <v>71</v>
          </cell>
          <cell r="D40" t="str">
            <v>000</v>
          </cell>
          <cell r="E40" t="str">
            <v>071000</v>
          </cell>
          <cell r="F40">
            <v>71000</v>
          </cell>
          <cell r="G40" t="str">
            <v>AU060BTR</v>
          </cell>
          <cell r="H40" t="str">
            <v>COLORADO-KANSAS DIVISION- BUTLER</v>
          </cell>
          <cell r="I40" t="str">
            <v>YES</v>
          </cell>
        </row>
        <row r="41">
          <cell r="A41" t="str">
            <v>072</v>
          </cell>
          <cell r="B41" t="str">
            <v>072DIV</v>
          </cell>
          <cell r="C41">
            <v>72</v>
          </cell>
          <cell r="D41" t="str">
            <v>000</v>
          </cell>
          <cell r="E41" t="str">
            <v>072000</v>
          </cell>
          <cell r="F41">
            <v>72000</v>
          </cell>
          <cell r="G41" t="str">
            <v>AU050SEA</v>
          </cell>
          <cell r="H41" t="str">
            <v>MID STATES DIVISION- MISSOURI - SOUTHEAST</v>
          </cell>
          <cell r="I41" t="str">
            <v>YES</v>
          </cell>
        </row>
        <row r="42">
          <cell r="A42" t="str">
            <v>077</v>
          </cell>
          <cell r="B42" t="str">
            <v>077DIV</v>
          </cell>
          <cell r="C42">
            <v>77</v>
          </cell>
          <cell r="D42" t="str">
            <v>000</v>
          </cell>
          <cell r="E42" t="str">
            <v>077000</v>
          </cell>
          <cell r="F42">
            <v>77000</v>
          </cell>
          <cell r="G42" t="str">
            <v>AU020LGS</v>
          </cell>
          <cell r="H42" t="str">
            <v>LOUISIANA DIVISION- LGS</v>
          </cell>
          <cell r="I42" t="str">
            <v>YES</v>
          </cell>
        </row>
        <row r="43">
          <cell r="A43" t="str">
            <v>079</v>
          </cell>
          <cell r="B43" t="str">
            <v>079DIV</v>
          </cell>
          <cell r="C43">
            <v>79</v>
          </cell>
          <cell r="D43" t="str">
            <v>000</v>
          </cell>
          <cell r="E43" t="str">
            <v>079000</v>
          </cell>
          <cell r="F43">
            <v>79000</v>
          </cell>
          <cell r="G43" t="str">
            <v>AU060KS</v>
          </cell>
          <cell r="H43" t="str">
            <v>COLORADO-KANSAS DIVISION- KS</v>
          </cell>
          <cell r="I43" t="str">
            <v>YES</v>
          </cell>
        </row>
        <row r="44">
          <cell r="A44" t="str">
            <v>080</v>
          </cell>
          <cell r="B44" t="str">
            <v>080DIV</v>
          </cell>
          <cell r="C44">
            <v>80</v>
          </cell>
          <cell r="D44" t="str">
            <v>000</v>
          </cell>
          <cell r="E44" t="str">
            <v>080000</v>
          </cell>
          <cell r="F44">
            <v>80000</v>
          </cell>
          <cell r="G44" t="str">
            <v>AU060KS</v>
          </cell>
          <cell r="H44" t="str">
            <v>COLORADO-KANSAS DIVISION- KS</v>
          </cell>
          <cell r="I44" t="str">
            <v>YES</v>
          </cell>
        </row>
        <row r="45">
          <cell r="A45" t="str">
            <v>081</v>
          </cell>
          <cell r="B45" t="str">
            <v>081DIV</v>
          </cell>
          <cell r="C45">
            <v>81</v>
          </cell>
          <cell r="D45" t="str">
            <v>000</v>
          </cell>
          <cell r="E45" t="str">
            <v>081000</v>
          </cell>
          <cell r="F45">
            <v>81000</v>
          </cell>
          <cell r="G45" t="str">
            <v>AU060KS</v>
          </cell>
          <cell r="H45" t="str">
            <v>COLORADO-KANSAS DIVISION- KS</v>
          </cell>
          <cell r="I45" t="str">
            <v>YES</v>
          </cell>
        </row>
        <row r="46">
          <cell r="A46" t="str">
            <v>081</v>
          </cell>
          <cell r="B46" t="str">
            <v>081DIV</v>
          </cell>
          <cell r="C46">
            <v>81</v>
          </cell>
          <cell r="D46" t="str">
            <v>000</v>
          </cell>
          <cell r="E46" t="str">
            <v>081000</v>
          </cell>
          <cell r="F46">
            <v>81000</v>
          </cell>
          <cell r="G46" t="str">
            <v>AU060KS</v>
          </cell>
          <cell r="H46" t="str">
            <v>COLORADO-KANSAS DIVISION- KS</v>
          </cell>
          <cell r="I46" t="str">
            <v>YES</v>
          </cell>
        </row>
        <row r="47">
          <cell r="A47" t="str">
            <v>082</v>
          </cell>
          <cell r="B47" t="str">
            <v>082DIV</v>
          </cell>
          <cell r="C47">
            <v>82</v>
          </cell>
          <cell r="D47" t="str">
            <v>000</v>
          </cell>
          <cell r="E47" t="str">
            <v>082000</v>
          </cell>
          <cell r="F47">
            <v>82000</v>
          </cell>
          <cell r="G47" t="str">
            <v>AU060KS</v>
          </cell>
          <cell r="H47" t="str">
            <v>COLORADO-KANSAS DIVISION- KS</v>
          </cell>
          <cell r="I47" t="str">
            <v>NO</v>
          </cell>
        </row>
        <row r="48">
          <cell r="A48" t="str">
            <v>083</v>
          </cell>
          <cell r="B48" t="str">
            <v>083DIV</v>
          </cell>
          <cell r="C48">
            <v>83</v>
          </cell>
          <cell r="D48" t="str">
            <v>000</v>
          </cell>
          <cell r="E48" t="str">
            <v>083000</v>
          </cell>
          <cell r="F48">
            <v>83000</v>
          </cell>
          <cell r="G48" t="str">
            <v>AU060KS</v>
          </cell>
          <cell r="H48" t="str">
            <v>COLORADO-KANSAS DIVISION- KS</v>
          </cell>
          <cell r="I48" t="str">
            <v>NO</v>
          </cell>
        </row>
        <row r="49">
          <cell r="A49" t="str">
            <v>084</v>
          </cell>
          <cell r="B49" t="str">
            <v>084DIV</v>
          </cell>
          <cell r="C49">
            <v>84</v>
          </cell>
          <cell r="D49" t="str">
            <v>000</v>
          </cell>
          <cell r="E49" t="str">
            <v>084000</v>
          </cell>
          <cell r="F49">
            <v>84000</v>
          </cell>
          <cell r="G49" t="str">
            <v>AU060KS</v>
          </cell>
          <cell r="H49" t="str">
            <v>COLORADO-KANSAS DIVISION- KS</v>
          </cell>
          <cell r="I49" t="str">
            <v>NO</v>
          </cell>
        </row>
        <row r="50">
          <cell r="A50" t="str">
            <v>085</v>
          </cell>
          <cell r="B50" t="str">
            <v>085DIV</v>
          </cell>
          <cell r="C50">
            <v>85</v>
          </cell>
          <cell r="D50" t="str">
            <v>000</v>
          </cell>
          <cell r="E50" t="str">
            <v>085000</v>
          </cell>
          <cell r="F50">
            <v>85000</v>
          </cell>
          <cell r="G50" t="str">
            <v>AU060KS</v>
          </cell>
          <cell r="H50" t="str">
            <v>COLORADO-KANSAS DIVISION- KS</v>
          </cell>
          <cell r="I50" t="str">
            <v>NO</v>
          </cell>
        </row>
        <row r="51">
          <cell r="A51" t="str">
            <v>086</v>
          </cell>
          <cell r="B51" t="str">
            <v>086DIV</v>
          </cell>
          <cell r="C51">
            <v>86</v>
          </cell>
          <cell r="D51" t="str">
            <v>000</v>
          </cell>
          <cell r="E51" t="str">
            <v>086000</v>
          </cell>
          <cell r="F51">
            <v>86000</v>
          </cell>
          <cell r="G51" t="str">
            <v>AU060KS</v>
          </cell>
          <cell r="H51" t="str">
            <v>COLORADO-KANSAS DIVISION- KS</v>
          </cell>
          <cell r="I51" t="str">
            <v>YES</v>
          </cell>
        </row>
        <row r="52">
          <cell r="A52" t="str">
            <v>088</v>
          </cell>
          <cell r="B52" t="str">
            <v>088DIV</v>
          </cell>
          <cell r="C52">
            <v>88</v>
          </cell>
          <cell r="D52" t="str">
            <v>000</v>
          </cell>
          <cell r="E52" t="str">
            <v>088000</v>
          </cell>
          <cell r="F52">
            <v>88000</v>
          </cell>
          <cell r="G52" t="str">
            <v>AU050GOF</v>
          </cell>
          <cell r="H52" t="str">
            <v>MID STATES DIVISION- GENERAL OFFICE</v>
          </cell>
          <cell r="I52" t="str">
            <v>NO</v>
          </cell>
        </row>
        <row r="53">
          <cell r="A53" t="str">
            <v>089</v>
          </cell>
          <cell r="B53" t="str">
            <v>089DIV</v>
          </cell>
          <cell r="C53">
            <v>89</v>
          </cell>
          <cell r="D53" t="str">
            <v>000</v>
          </cell>
          <cell r="E53" t="str">
            <v>089000</v>
          </cell>
          <cell r="F53">
            <v>89000</v>
          </cell>
          <cell r="G53" t="str">
            <v>AU050GA</v>
          </cell>
          <cell r="H53" t="str">
            <v>MID STATES DIVISION- GEORGIA</v>
          </cell>
          <cell r="I53" t="str">
            <v>YES</v>
          </cell>
        </row>
        <row r="54">
          <cell r="A54" t="str">
            <v>090</v>
          </cell>
          <cell r="B54" t="str">
            <v>090DIV</v>
          </cell>
          <cell r="C54">
            <v>90</v>
          </cell>
          <cell r="D54" t="str">
            <v>000</v>
          </cell>
          <cell r="E54" t="str">
            <v>090000</v>
          </cell>
          <cell r="F54">
            <v>90000</v>
          </cell>
          <cell r="G54" t="str">
            <v>AU050GOF</v>
          </cell>
          <cell r="H54" t="str">
            <v>MID STATES DIVISION- GENERAL OFFICE</v>
          </cell>
          <cell r="I54" t="str">
            <v>NO</v>
          </cell>
        </row>
        <row r="55">
          <cell r="A55" t="str">
            <v>091</v>
          </cell>
          <cell r="B55" t="str">
            <v>091DIV</v>
          </cell>
          <cell r="C55">
            <v>91</v>
          </cell>
          <cell r="D55" t="str">
            <v>000</v>
          </cell>
          <cell r="E55" t="str">
            <v>091000</v>
          </cell>
          <cell r="F55">
            <v>91000</v>
          </cell>
          <cell r="G55" t="str">
            <v>AU050GOF</v>
          </cell>
          <cell r="H55" t="str">
            <v>MID STATES DIVISION- GENERAL OFFICE</v>
          </cell>
          <cell r="I55" t="str">
            <v>YES</v>
          </cell>
        </row>
        <row r="56">
          <cell r="A56" t="str">
            <v>092</v>
          </cell>
          <cell r="B56" t="str">
            <v>092DIV</v>
          </cell>
          <cell r="C56">
            <v>92</v>
          </cell>
          <cell r="D56" t="str">
            <v>000</v>
          </cell>
          <cell r="E56" t="str">
            <v>092000</v>
          </cell>
          <cell r="F56">
            <v>92000</v>
          </cell>
          <cell r="G56" t="str">
            <v>AU050IL</v>
          </cell>
          <cell r="H56" t="str">
            <v>MID STATES DIVISION- ILLINOIS</v>
          </cell>
          <cell r="I56" t="str">
            <v>YES</v>
          </cell>
        </row>
        <row r="57">
          <cell r="A57" t="str">
            <v>093</v>
          </cell>
          <cell r="B57" t="str">
            <v>093DIV</v>
          </cell>
          <cell r="C57">
            <v>93</v>
          </cell>
          <cell r="D57" t="str">
            <v>000</v>
          </cell>
          <cell r="E57" t="str">
            <v>093000</v>
          </cell>
          <cell r="F57">
            <v>93000</v>
          </cell>
          <cell r="G57" t="str">
            <v>AU050TN</v>
          </cell>
          <cell r="H57" t="str">
            <v>MID STATES DIVISION- TENNESSEE</v>
          </cell>
          <cell r="I57" t="str">
            <v>YES</v>
          </cell>
        </row>
        <row r="58">
          <cell r="A58" t="str">
            <v>095</v>
          </cell>
          <cell r="B58" t="str">
            <v>095DIV</v>
          </cell>
          <cell r="C58">
            <v>95</v>
          </cell>
          <cell r="D58" t="str">
            <v>000</v>
          </cell>
          <cell r="E58" t="str">
            <v>095000</v>
          </cell>
          <cell r="F58">
            <v>95000</v>
          </cell>
          <cell r="G58" t="str">
            <v>AU050GA</v>
          </cell>
          <cell r="H58" t="str">
            <v>MID STATES DIVISION- GEORGIA</v>
          </cell>
          <cell r="I58" t="str">
            <v>YES</v>
          </cell>
        </row>
        <row r="59">
          <cell r="A59" t="str">
            <v>096</v>
          </cell>
          <cell r="B59" t="str">
            <v>096DIV</v>
          </cell>
          <cell r="C59">
            <v>96</v>
          </cell>
          <cell r="D59" t="str">
            <v>000</v>
          </cell>
          <cell r="E59" t="str">
            <v>096000</v>
          </cell>
          <cell r="F59">
            <v>96000</v>
          </cell>
          <cell r="G59" t="str">
            <v>AU050VA</v>
          </cell>
          <cell r="H59" t="str">
            <v>MID STATES DIVISION- VIRGINIA</v>
          </cell>
          <cell r="I59" t="str">
            <v>YES</v>
          </cell>
        </row>
        <row r="60">
          <cell r="A60" t="str">
            <v>097</v>
          </cell>
          <cell r="B60" t="str">
            <v>097DIV</v>
          </cell>
          <cell r="C60">
            <v>97</v>
          </cell>
          <cell r="D60" t="str">
            <v>000</v>
          </cell>
          <cell r="E60" t="str">
            <v>097000</v>
          </cell>
          <cell r="F60">
            <v>97000</v>
          </cell>
          <cell r="G60" t="str">
            <v>AU050UCG</v>
          </cell>
          <cell r="H60" t="str">
            <v>MID STATES DIVISION- MISSOURI - UCG</v>
          </cell>
          <cell r="I60" t="str">
            <v>YES</v>
          </cell>
        </row>
        <row r="61">
          <cell r="A61" t="str">
            <v>098</v>
          </cell>
          <cell r="B61" t="str">
            <v>098DIV</v>
          </cell>
          <cell r="C61">
            <v>98</v>
          </cell>
          <cell r="D61" t="str">
            <v>000</v>
          </cell>
          <cell r="E61" t="str">
            <v>098000</v>
          </cell>
          <cell r="F61">
            <v>98000</v>
          </cell>
          <cell r="G61" t="str">
            <v>AU050IA</v>
          </cell>
          <cell r="H61" t="str">
            <v>MID STATES DIVISION- IOWA</v>
          </cell>
          <cell r="I61" t="str">
            <v>YES</v>
          </cell>
        </row>
        <row r="62">
          <cell r="A62" t="str">
            <v>099</v>
          </cell>
          <cell r="B62" t="str">
            <v>099DIV</v>
          </cell>
          <cell r="C62">
            <v>99</v>
          </cell>
          <cell r="D62" t="str">
            <v>000</v>
          </cell>
          <cell r="E62" t="str">
            <v>099000</v>
          </cell>
          <cell r="F62">
            <v>99000</v>
          </cell>
          <cell r="G62" t="str">
            <v>AU050FTB</v>
          </cell>
          <cell r="H62" t="str">
            <v>MID STATES DIVISION- MISSOURI - FT. BENNING,</v>
          </cell>
          <cell r="I62" t="str">
            <v>YES</v>
          </cell>
        </row>
        <row r="63">
          <cell r="A63" t="str">
            <v>107</v>
          </cell>
          <cell r="B63" t="str">
            <v>107DIV</v>
          </cell>
          <cell r="C63">
            <v>107</v>
          </cell>
          <cell r="D63" t="str">
            <v>000</v>
          </cell>
          <cell r="E63" t="str">
            <v>107000</v>
          </cell>
          <cell r="F63">
            <v>107000</v>
          </cell>
          <cell r="G63" t="str">
            <v>AU020GOF</v>
          </cell>
          <cell r="H63" t="str">
            <v>LOUISIANA DIVISION- GENERAL OFFICE</v>
          </cell>
          <cell r="I63" t="str">
            <v>YES</v>
          </cell>
        </row>
        <row r="64">
          <cell r="A64" t="str">
            <v>170</v>
          </cell>
          <cell r="B64" t="str">
            <v>170DIV</v>
          </cell>
          <cell r="C64">
            <v>170</v>
          </cell>
          <cell r="D64" t="str">
            <v>000</v>
          </cell>
          <cell r="E64" t="str">
            <v>170000</v>
          </cell>
          <cell r="F64">
            <v>170000</v>
          </cell>
          <cell r="G64" t="str">
            <v>AU070MVG</v>
          </cell>
          <cell r="H64" t="str">
            <v>MISSISSIPPI VALLEY GAS DIVISION- MVG</v>
          </cell>
          <cell r="I64" t="str">
            <v>YES</v>
          </cell>
        </row>
        <row r="65">
          <cell r="A65" t="str">
            <v>821</v>
          </cell>
          <cell r="B65"/>
          <cell r="C65"/>
          <cell r="D65"/>
          <cell r="E65" t="str">
            <v>821000</v>
          </cell>
          <cell r="F65">
            <v>821000</v>
          </cell>
          <cell r="G65" t="str">
            <v>AHLM212</v>
          </cell>
          <cell r="H65"/>
          <cell r="I65"/>
        </row>
        <row r="66">
          <cell r="A66" t="str">
            <v>700</v>
          </cell>
          <cell r="B66"/>
          <cell r="C66"/>
          <cell r="D66"/>
          <cell r="E66" t="str">
            <v>700000</v>
          </cell>
          <cell r="F66">
            <v>700000</v>
          </cell>
          <cell r="G66" t="str">
            <v>AU180APT</v>
          </cell>
          <cell r="H66"/>
          <cell r="I66"/>
        </row>
        <row r="67">
          <cell r="A67" t="str">
            <v>190</v>
          </cell>
          <cell r="B67" t="str">
            <v>190DIV</v>
          </cell>
          <cell r="C67">
            <v>190</v>
          </cell>
          <cell r="D67" t="str">
            <v>000</v>
          </cell>
          <cell r="E67" t="str">
            <v>190000</v>
          </cell>
          <cell r="F67">
            <v>190000</v>
          </cell>
          <cell r="G67" t="str">
            <v>AU080GOF</v>
          </cell>
          <cell r="H67" t="str">
            <v>MID TEX GAS DIVISION</v>
          </cell>
          <cell r="I67" t="str">
            <v>YES</v>
          </cell>
        </row>
        <row r="68">
          <cell r="A68" t="str">
            <v>191</v>
          </cell>
          <cell r="B68" t="str">
            <v>191DIV</v>
          </cell>
          <cell r="C68">
            <v>191</v>
          </cell>
          <cell r="D68" t="str">
            <v>000</v>
          </cell>
          <cell r="E68" t="str">
            <v>191000</v>
          </cell>
          <cell r="F68">
            <v>191000</v>
          </cell>
          <cell r="G68" t="str">
            <v>AU080GOF</v>
          </cell>
          <cell r="H68" t="str">
            <v>MID TEX GAS DIVISION</v>
          </cell>
          <cell r="I68" t="str">
            <v>YES</v>
          </cell>
        </row>
        <row r="69">
          <cell r="A69" t="str">
            <v>192</v>
          </cell>
          <cell r="B69" t="str">
            <v>192DIV</v>
          </cell>
          <cell r="C69">
            <v>192</v>
          </cell>
          <cell r="D69" t="str">
            <v>000</v>
          </cell>
          <cell r="E69" t="str">
            <v>192000</v>
          </cell>
          <cell r="F69">
            <v>192000</v>
          </cell>
          <cell r="G69" t="str">
            <v>AU080GOF</v>
          </cell>
          <cell r="H69" t="str">
            <v>MID TEX GAS DIVISION</v>
          </cell>
          <cell r="I69" t="str">
            <v>YES</v>
          </cell>
        </row>
        <row r="70">
          <cell r="A70" t="str">
            <v>193</v>
          </cell>
          <cell r="B70" t="str">
            <v>193DIV</v>
          </cell>
          <cell r="C70">
            <v>193</v>
          </cell>
          <cell r="D70" t="str">
            <v>000</v>
          </cell>
          <cell r="E70" t="str">
            <v>193000</v>
          </cell>
          <cell r="F70">
            <v>193000</v>
          </cell>
          <cell r="G70" t="str">
            <v>AU080GOF</v>
          </cell>
          <cell r="H70" t="str">
            <v>MID TEX GAS DIVISION</v>
          </cell>
          <cell r="I70" t="str">
            <v>YES</v>
          </cell>
        </row>
        <row r="71">
          <cell r="A71" t="str">
            <v>194</v>
          </cell>
          <cell r="B71" t="str">
            <v>194DIV</v>
          </cell>
          <cell r="C71">
            <v>194</v>
          </cell>
          <cell r="D71" t="str">
            <v>000</v>
          </cell>
          <cell r="E71" t="str">
            <v>194000</v>
          </cell>
          <cell r="F71">
            <v>194000</v>
          </cell>
          <cell r="G71" t="str">
            <v>AU080GOF</v>
          </cell>
          <cell r="H71" t="str">
            <v>MID TEX GAS DIVISION</v>
          </cell>
          <cell r="I71" t="str">
            <v>YES</v>
          </cell>
        </row>
        <row r="72">
          <cell r="A72" t="str">
            <v>195</v>
          </cell>
          <cell r="B72" t="str">
            <v>195DIV</v>
          </cell>
          <cell r="C72">
            <v>195</v>
          </cell>
          <cell r="D72" t="str">
            <v>000</v>
          </cell>
          <cell r="E72" t="str">
            <v>195000</v>
          </cell>
          <cell r="F72">
            <v>195000</v>
          </cell>
          <cell r="G72" t="str">
            <v>AU080GOF</v>
          </cell>
          <cell r="H72" t="str">
            <v>MID TEX GAS DIVISION</v>
          </cell>
          <cell r="I72" t="str">
            <v>YES</v>
          </cell>
        </row>
        <row r="73">
          <cell r="A73" t="str">
            <v>200</v>
          </cell>
          <cell r="B73" t="str">
            <v>200DIV</v>
          </cell>
          <cell r="C73">
            <v>200</v>
          </cell>
          <cell r="D73" t="str">
            <v>000</v>
          </cell>
          <cell r="E73" t="str">
            <v>200000</v>
          </cell>
          <cell r="F73">
            <v>200000</v>
          </cell>
          <cell r="G73" t="str">
            <v>AU080GOF</v>
          </cell>
          <cell r="H73" t="str">
            <v>MID TEX GAS DIVISION</v>
          </cell>
          <cell r="I73" t="str">
            <v>YES</v>
          </cell>
        </row>
        <row r="74">
          <cell r="A74" t="str">
            <v>201</v>
          </cell>
          <cell r="B74" t="str">
            <v>201DIV</v>
          </cell>
          <cell r="C74">
            <v>201</v>
          </cell>
          <cell r="D74" t="str">
            <v>000</v>
          </cell>
          <cell r="E74" t="str">
            <v>201000</v>
          </cell>
          <cell r="F74">
            <v>201000</v>
          </cell>
          <cell r="G74" t="str">
            <v>AU080GOF</v>
          </cell>
          <cell r="H74" t="str">
            <v>MID TEX GAS DIVISION</v>
          </cell>
          <cell r="I74" t="str">
            <v>YES</v>
          </cell>
        </row>
        <row r="75">
          <cell r="A75" t="str">
            <v>202</v>
          </cell>
          <cell r="B75" t="str">
            <v>202DIV</v>
          </cell>
          <cell r="C75">
            <v>202</v>
          </cell>
          <cell r="D75" t="str">
            <v>000</v>
          </cell>
          <cell r="E75" t="str">
            <v>202000</v>
          </cell>
          <cell r="F75">
            <v>202000</v>
          </cell>
          <cell r="G75" t="str">
            <v>AU080GOF</v>
          </cell>
          <cell r="H75" t="str">
            <v>MID TEX GAS DIVISION</v>
          </cell>
          <cell r="I75" t="str">
            <v>YES</v>
          </cell>
        </row>
        <row r="76">
          <cell r="A76" t="str">
            <v>203</v>
          </cell>
          <cell r="B76" t="str">
            <v>203DIV</v>
          </cell>
          <cell r="C76">
            <v>203</v>
          </cell>
          <cell r="D76" t="str">
            <v>000</v>
          </cell>
          <cell r="E76" t="str">
            <v>203000</v>
          </cell>
          <cell r="F76">
            <v>203000</v>
          </cell>
          <cell r="G76" t="str">
            <v>AU080GOF</v>
          </cell>
          <cell r="H76" t="str">
            <v>MID TEX GAS DIVISION</v>
          </cell>
          <cell r="I76" t="str">
            <v>YES</v>
          </cell>
        </row>
        <row r="77">
          <cell r="A77" t="str">
            <v>204</v>
          </cell>
          <cell r="B77" t="str">
            <v>204DIV</v>
          </cell>
          <cell r="C77">
            <v>204</v>
          </cell>
          <cell r="D77" t="str">
            <v>000</v>
          </cell>
          <cell r="E77" t="str">
            <v>204000</v>
          </cell>
          <cell r="F77">
            <v>204000</v>
          </cell>
          <cell r="G77" t="str">
            <v>AU080GOF</v>
          </cell>
          <cell r="H77" t="str">
            <v>MID TEX GAS DIVISION</v>
          </cell>
          <cell r="I77" t="str">
            <v>YES</v>
          </cell>
        </row>
        <row r="78">
          <cell r="A78" t="str">
            <v>205</v>
          </cell>
          <cell r="B78" t="str">
            <v>205DIV</v>
          </cell>
          <cell r="C78">
            <v>205</v>
          </cell>
          <cell r="D78" t="str">
            <v>000</v>
          </cell>
          <cell r="E78" t="str">
            <v>205000</v>
          </cell>
          <cell r="F78">
            <v>205000</v>
          </cell>
          <cell r="G78" t="str">
            <v>AU080GOF</v>
          </cell>
          <cell r="H78" t="str">
            <v>MID TEX GAS DIVISION</v>
          </cell>
          <cell r="I78" t="str">
            <v>YES</v>
          </cell>
        </row>
        <row r="79">
          <cell r="A79" t="str">
            <v>206</v>
          </cell>
          <cell r="B79" t="str">
            <v>206DIV</v>
          </cell>
          <cell r="C79">
            <v>206</v>
          </cell>
          <cell r="D79" t="str">
            <v>000</v>
          </cell>
          <cell r="E79" t="str">
            <v>206000</v>
          </cell>
          <cell r="F79">
            <v>206000</v>
          </cell>
          <cell r="G79" t="str">
            <v>AU080GOF</v>
          </cell>
          <cell r="H79" t="str">
            <v>MID TEX GAS DIVISION</v>
          </cell>
          <cell r="I79" t="str">
            <v>YES</v>
          </cell>
        </row>
        <row r="80">
          <cell r="A80" t="str">
            <v>207</v>
          </cell>
          <cell r="B80" t="str">
            <v>207DIV</v>
          </cell>
          <cell r="C80">
            <v>207</v>
          </cell>
          <cell r="D80" t="str">
            <v>000</v>
          </cell>
          <cell r="E80" t="str">
            <v>207000</v>
          </cell>
          <cell r="F80">
            <v>207000</v>
          </cell>
          <cell r="G80" t="str">
            <v>AU080GOF</v>
          </cell>
          <cell r="H80" t="str">
            <v>MID TEX GAS DIVISION</v>
          </cell>
          <cell r="I80" t="str">
            <v>YES</v>
          </cell>
        </row>
        <row r="81">
          <cell r="A81" t="str">
            <v>208</v>
          </cell>
          <cell r="B81" t="str">
            <v>208DIV</v>
          </cell>
          <cell r="C81">
            <v>208</v>
          </cell>
          <cell r="D81" t="str">
            <v>000</v>
          </cell>
          <cell r="E81" t="str">
            <v>208000</v>
          </cell>
          <cell r="F81">
            <v>208000</v>
          </cell>
          <cell r="G81" t="str">
            <v>AU080GOF</v>
          </cell>
          <cell r="H81" t="str">
            <v>MID TEX GAS DIVISION</v>
          </cell>
          <cell r="I81" t="str">
            <v>YES</v>
          </cell>
        </row>
        <row r="82">
          <cell r="A82" t="str">
            <v>979</v>
          </cell>
          <cell r="B82" t="str">
            <v>979DIV</v>
          </cell>
          <cell r="C82">
            <v>979</v>
          </cell>
          <cell r="D82" t="str">
            <v>000</v>
          </cell>
          <cell r="E82" t="str">
            <v>979000</v>
          </cell>
          <cell r="F82">
            <v>979000</v>
          </cell>
          <cell r="G82" t="str">
            <v>AU030AMREL</v>
          </cell>
          <cell r="H82" t="str">
            <v>WEST TEXAS DIVISION-AMARILLO ELIMINATION DIVISION</v>
          </cell>
          <cell r="I82" t="str">
            <v>YES</v>
          </cell>
        </row>
        <row r="83">
          <cell r="A83" t="str">
            <v>980</v>
          </cell>
          <cell r="B83" t="str">
            <v>980DIV</v>
          </cell>
          <cell r="C83">
            <v>980</v>
          </cell>
          <cell r="D83" t="str">
            <v>000</v>
          </cell>
          <cell r="E83" t="str">
            <v>980000</v>
          </cell>
          <cell r="F83">
            <v>980000</v>
          </cell>
          <cell r="G83" t="str">
            <v>AU030TRI</v>
          </cell>
          <cell r="H83" t="str">
            <v>WEST TEXAS DIVISION-TRIANGLE</v>
          </cell>
          <cell r="I83" t="str">
            <v>YES</v>
          </cell>
        </row>
        <row r="84">
          <cell r="A84" t="str">
            <v>171</v>
          </cell>
          <cell r="B84" t="str">
            <v>171DIV</v>
          </cell>
          <cell r="C84">
            <v>171</v>
          </cell>
          <cell r="D84" t="str">
            <v>000</v>
          </cell>
          <cell r="E84" t="str">
            <v>171000</v>
          </cell>
          <cell r="F84">
            <v>171000</v>
          </cell>
          <cell r="G84" t="str">
            <v>AU070PBR</v>
          </cell>
          <cell r="H84"/>
          <cell r="I84"/>
        </row>
        <row r="85">
          <cell r="A85" t="str">
            <v>998</v>
          </cell>
          <cell r="B85" t="str">
            <v>998DIV</v>
          </cell>
          <cell r="C85" t="str">
            <v>998</v>
          </cell>
          <cell r="D85"/>
          <cell r="E85"/>
          <cell r="F85"/>
          <cell r="G85" t="str">
            <v>C999</v>
          </cell>
          <cell r="H85" t="str">
            <v>LIBERTY USE ONLY does not rollup into AEC</v>
          </cell>
          <cell r="I85" t="str">
            <v>YES</v>
          </cell>
        </row>
        <row r="86">
          <cell r="A86" t="str">
            <v>834</v>
          </cell>
          <cell r="B86"/>
          <cell r="C86"/>
          <cell r="D86"/>
          <cell r="E86" t="str">
            <v>834000</v>
          </cell>
          <cell r="F86" t="str">
            <v>834000</v>
          </cell>
          <cell r="G86" t="str">
            <v>AHLM212</v>
          </cell>
          <cell r="H86"/>
          <cell r="I86"/>
        </row>
        <row r="87">
          <cell r="A87" t="str">
            <v>711</v>
          </cell>
          <cell r="B87"/>
          <cell r="C87"/>
          <cell r="D87"/>
          <cell r="E87" t="str">
            <v>711000</v>
          </cell>
          <cell r="F87" t="str">
            <v>711000</v>
          </cell>
          <cell r="G87" t="str">
            <v>AU180APT</v>
          </cell>
          <cell r="H87"/>
          <cell r="I87"/>
        </row>
        <row r="88">
          <cell r="A88" t="str">
            <v>196</v>
          </cell>
          <cell r="B88"/>
          <cell r="C88"/>
          <cell r="D88"/>
          <cell r="E88" t="str">
            <v>196000</v>
          </cell>
          <cell r="F88" t="str">
            <v>196000</v>
          </cell>
          <cell r="G88" t="str">
            <v>AU080GOF</v>
          </cell>
          <cell r="H88"/>
          <cell r="I88"/>
        </row>
        <row r="89">
          <cell r="A89" t="str">
            <v>055</v>
          </cell>
          <cell r="B89"/>
          <cell r="C89"/>
          <cell r="D89"/>
          <cell r="E89" t="str">
            <v>055</v>
          </cell>
          <cell r="F89"/>
          <cell r="G89" t="str">
            <v>AHLOE301</v>
          </cell>
          <cell r="H89"/>
          <cell r="I89"/>
        </row>
        <row r="90">
          <cell r="A90" t="str">
            <v>180</v>
          </cell>
          <cell r="B90"/>
          <cell r="C90"/>
          <cell r="D90"/>
          <cell r="E90" t="str">
            <v>181000</v>
          </cell>
          <cell r="F90"/>
          <cell r="G90" t="str">
            <v>AU180APT</v>
          </cell>
          <cell r="H90"/>
          <cell r="I90"/>
        </row>
        <row r="91">
          <cell r="A91" t="str">
            <v>822</v>
          </cell>
          <cell r="B91"/>
          <cell r="C91"/>
          <cell r="D91"/>
          <cell r="E91" t="str">
            <v>822000</v>
          </cell>
          <cell r="F91"/>
          <cell r="G91" t="str">
            <v>AHCOS234</v>
          </cell>
          <cell r="H91"/>
          <cell r="I91"/>
        </row>
        <row r="92">
          <cell r="A92" t="str">
            <v>867</v>
          </cell>
          <cell r="B92"/>
          <cell r="C92"/>
          <cell r="D92"/>
          <cell r="E92" t="str">
            <v>867000</v>
          </cell>
          <cell r="F92"/>
          <cell r="G92" t="str">
            <v>AHLOS236</v>
          </cell>
          <cell r="H92"/>
          <cell r="I92"/>
        </row>
        <row r="93">
          <cell r="A93" t="str">
            <v>212</v>
          </cell>
          <cell r="B93"/>
          <cell r="C93"/>
          <cell r="D93"/>
          <cell r="E93" t="str">
            <v>212</v>
          </cell>
          <cell r="F93"/>
          <cell r="G93" t="str">
            <v>AHLM212</v>
          </cell>
          <cell r="H93"/>
          <cell r="I93"/>
        </row>
        <row r="94">
          <cell r="A94" t="str">
            <v>818</v>
          </cell>
          <cell r="B94"/>
          <cell r="C94"/>
          <cell r="D94"/>
          <cell r="E94" t="str">
            <v>818000</v>
          </cell>
          <cell r="F94"/>
          <cell r="G94" t="str">
            <v>AHCOS231</v>
          </cell>
          <cell r="H94"/>
          <cell r="I94"/>
        </row>
        <row r="95">
          <cell r="A95" t="str">
            <v>800</v>
          </cell>
          <cell r="B95"/>
          <cell r="C95"/>
          <cell r="D95"/>
          <cell r="E95" t="str">
            <v>800000</v>
          </cell>
          <cell r="F95"/>
          <cell r="G95" t="str">
            <v>AHCOS232</v>
          </cell>
          <cell r="H95"/>
          <cell r="I95"/>
        </row>
        <row r="96">
          <cell r="A96" t="str">
            <v>817</v>
          </cell>
          <cell r="B96"/>
          <cell r="C96"/>
          <cell r="D96"/>
          <cell r="E96" t="str">
            <v>817000</v>
          </cell>
          <cell r="F96"/>
          <cell r="G96" t="str">
            <v>AHCOS233</v>
          </cell>
          <cell r="H96"/>
          <cell r="I96"/>
        </row>
        <row r="97">
          <cell r="A97" t="str">
            <v>819</v>
          </cell>
          <cell r="B97"/>
          <cell r="C97"/>
          <cell r="D97"/>
          <cell r="E97" t="str">
            <v>819000</v>
          </cell>
          <cell r="F97"/>
          <cell r="G97" t="str">
            <v>AHCOS234</v>
          </cell>
          <cell r="H97"/>
          <cell r="I97"/>
        </row>
        <row r="98">
          <cell r="A98" t="str">
            <v>236</v>
          </cell>
          <cell r="B98"/>
          <cell r="C98"/>
          <cell r="D98"/>
          <cell r="E98" t="str">
            <v>236</v>
          </cell>
          <cell r="F98"/>
          <cell r="G98" t="str">
            <v>AHLOS236</v>
          </cell>
          <cell r="H98"/>
          <cell r="I98"/>
        </row>
        <row r="99">
          <cell r="A99" t="str">
            <v>059</v>
          </cell>
          <cell r="B99"/>
          <cell r="C99"/>
          <cell r="D99"/>
          <cell r="E99" t="str">
            <v>059000</v>
          </cell>
          <cell r="F99">
            <v>59000</v>
          </cell>
          <cell r="G99" t="str">
            <v>AHLM212</v>
          </cell>
          <cell r="H99"/>
          <cell r="I99"/>
        </row>
        <row r="100">
          <cell r="A100" t="str">
            <v>057</v>
          </cell>
          <cell r="B100"/>
          <cell r="C100"/>
          <cell r="D100"/>
          <cell r="E100" t="str">
            <v>057000</v>
          </cell>
          <cell r="F100">
            <v>57000</v>
          </cell>
          <cell r="G100" t="str">
            <v>AHCOS303</v>
          </cell>
          <cell r="H100"/>
          <cell r="I100"/>
        </row>
        <row r="101">
          <cell r="A101" t="str">
            <v>056</v>
          </cell>
          <cell r="B101"/>
          <cell r="C101"/>
          <cell r="D101"/>
          <cell r="E101" t="str">
            <v>056000</v>
          </cell>
          <cell r="F101">
            <v>56000</v>
          </cell>
          <cell r="G101" t="str">
            <v>AHLM212</v>
          </cell>
          <cell r="H101"/>
          <cell r="I101"/>
        </row>
      </sheetData>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WIP Summary (Co)"/>
      <sheetName val="Tax WIP Summary (OTP)"/>
      <sheetName val="Tax WIP -FXA04 GainLoss"/>
      <sheetName val="EOY Bal by rate div"/>
      <sheetName val="Summary Sch M &amp; TBA"/>
      <sheetName val="PT Basis Adj"/>
      <sheetName val="Rollforward - Tax CWIP_RWIP"/>
      <sheetName val="Combined Data"/>
      <sheetName val="2015 Tax CWIP Bal"/>
      <sheetName val="TR15 Tax RWIP"/>
      <sheetName val="AIC"/>
      <sheetName val="Cap Depr"/>
      <sheetName val="Cap Int"/>
      <sheetName val="Cap OH"/>
      <sheetName val="Cap Software"/>
      <sheetName val="Misc"/>
      <sheetName val="Repairs"/>
      <sheetName val="Tx Rule 8209"/>
      <sheetName val="COR on Ntwk Assets"/>
      <sheetName val="PPE_Cost - CWIP"/>
      <sheetName val="Essbase CWIP"/>
      <sheetName val="Basis Adj"/>
      <sheetName val="Rate Division"/>
      <sheetName val="bk mapping"/>
      <sheetName val="RD List"/>
    </sheetNames>
    <sheetDataSet>
      <sheetData sheetId="0"/>
      <sheetData sheetId="1"/>
      <sheetData sheetId="2"/>
      <sheetData sheetId="3"/>
      <sheetData sheetId="4">
        <row r="72">
          <cell r="AL72">
            <v>-457677512.41715419</v>
          </cell>
        </row>
      </sheetData>
      <sheetData sheetId="5"/>
      <sheetData sheetId="6">
        <row r="41">
          <cell r="A41" t="str">
            <v>Sum of Amount</v>
          </cell>
        </row>
      </sheetData>
      <sheetData sheetId="7"/>
      <sheetData sheetId="8">
        <row r="14">
          <cell r="A14" t="str">
            <v>001</v>
          </cell>
        </row>
      </sheetData>
      <sheetData sheetId="9"/>
      <sheetData sheetId="10">
        <row r="14">
          <cell r="D14" t="str">
            <v>212</v>
          </cell>
        </row>
      </sheetData>
      <sheetData sheetId="11">
        <row r="16">
          <cell r="D16" t="str">
            <v>077</v>
          </cell>
        </row>
      </sheetData>
      <sheetData sheetId="12">
        <row r="13">
          <cell r="D13" t="str">
            <v>212</v>
          </cell>
        </row>
      </sheetData>
      <sheetData sheetId="13">
        <row r="12">
          <cell r="D12" t="str">
            <v>002</v>
          </cell>
          <cell r="E12">
            <v>-1422913</v>
          </cell>
          <cell r="F12">
            <v>-1294609.029999997</v>
          </cell>
          <cell r="G12">
            <v>1846831.0100000037</v>
          </cell>
          <cell r="H12">
            <v>0</v>
          </cell>
          <cell r="I12">
            <v>-870691.01999999327</v>
          </cell>
          <cell r="J12">
            <v>182536</v>
          </cell>
          <cell r="K12">
            <v>69851.809999999954</v>
          </cell>
          <cell r="L12">
            <v>-27528.51999999999</v>
          </cell>
          <cell r="M12">
            <v>0</v>
          </cell>
        </row>
        <row r="13">
          <cell r="D13" t="str">
            <v>012</v>
          </cell>
          <cell r="E13">
            <v>-272797</v>
          </cell>
          <cell r="F13">
            <v>-266655.5400000001</v>
          </cell>
          <cell r="G13">
            <v>338233.45000000013</v>
          </cell>
          <cell r="H13">
            <v>0</v>
          </cell>
          <cell r="I13">
            <v>-201219.08999999991</v>
          </cell>
          <cell r="J13">
            <v>39222</v>
          </cell>
          <cell r="K13">
            <v>14334.279999999992</v>
          </cell>
          <cell r="L13">
            <v>-2640.31</v>
          </cell>
          <cell r="M13">
            <v>0</v>
          </cell>
        </row>
        <row r="14">
          <cell r="D14" t="str">
            <v>007</v>
          </cell>
          <cell r="E14">
            <v>-86637</v>
          </cell>
          <cell r="F14">
            <v>-1583834.7699999907</v>
          </cell>
          <cell r="G14">
            <v>1489319.1500000015</v>
          </cell>
          <cell r="H14">
            <v>0</v>
          </cell>
          <cell r="I14">
            <v>-181152.61999998917</v>
          </cell>
          <cell r="J14">
            <v>9869</v>
          </cell>
          <cell r="K14">
            <v>67147.710000000006</v>
          </cell>
          <cell r="L14">
            <v>-61123.129999999968</v>
          </cell>
          <cell r="M14">
            <v>0</v>
          </cell>
        </row>
        <row r="15">
          <cell r="D15" t="str">
            <v>077</v>
          </cell>
          <cell r="E15">
            <v>-150553</v>
          </cell>
          <cell r="F15">
            <v>-2765248.0199999888</v>
          </cell>
          <cell r="G15">
            <v>2525021.0700000017</v>
          </cell>
          <cell r="H15">
            <v>0</v>
          </cell>
          <cell r="I15">
            <v>-390779.94999998715</v>
          </cell>
          <cell r="J15">
            <v>17219</v>
          </cell>
          <cell r="K15">
            <v>128884.30999999997</v>
          </cell>
          <cell r="L15">
            <v>-108834.31999999972</v>
          </cell>
          <cell r="M15">
            <v>0</v>
          </cell>
        </row>
        <row r="16">
          <cell r="D16" t="str">
            <v>107</v>
          </cell>
          <cell r="E16">
            <v>-208</v>
          </cell>
          <cell r="F16">
            <v>0</v>
          </cell>
          <cell r="G16">
            <v>0</v>
          </cell>
          <cell r="H16">
            <v>0</v>
          </cell>
          <cell r="I16">
            <v>-208</v>
          </cell>
          <cell r="J16">
            <v>24</v>
          </cell>
          <cell r="K16">
            <v>0</v>
          </cell>
          <cell r="L16">
            <v>0</v>
          </cell>
          <cell r="M16">
            <v>0</v>
          </cell>
        </row>
        <row r="17">
          <cell r="D17" t="str">
            <v>003</v>
          </cell>
          <cell r="E17">
            <v>-6672</v>
          </cell>
          <cell r="F17">
            <v>-503294.69999999856</v>
          </cell>
          <cell r="G17">
            <v>450306.16999999963</v>
          </cell>
          <cell r="H17">
            <v>0</v>
          </cell>
          <cell r="I17">
            <v>-59660.529999998922</v>
          </cell>
          <cell r="J17">
            <v>757</v>
          </cell>
          <cell r="K17">
            <v>24733.079999999994</v>
          </cell>
          <cell r="L17">
            <v>-20170.940000000017</v>
          </cell>
          <cell r="M17">
            <v>0</v>
          </cell>
        </row>
        <row r="18">
          <cell r="D18" t="str">
            <v>005</v>
          </cell>
          <cell r="E18">
            <v>-20661</v>
          </cell>
          <cell r="F18">
            <v>-1587171.919999989</v>
          </cell>
          <cell r="G18">
            <v>1478241.060000001</v>
          </cell>
          <cell r="H18">
            <v>0</v>
          </cell>
          <cell r="I18">
            <v>-129591.859999988</v>
          </cell>
          <cell r="J18">
            <v>2384</v>
          </cell>
          <cell r="K18">
            <v>79363.360000000015</v>
          </cell>
          <cell r="L18">
            <v>-71954.78999999995</v>
          </cell>
          <cell r="M18">
            <v>0</v>
          </cell>
        </row>
        <row r="19">
          <cell r="D19" t="str">
            <v>006</v>
          </cell>
          <cell r="E19">
            <v>-56</v>
          </cell>
          <cell r="F19">
            <v>-31275.909999999996</v>
          </cell>
          <cell r="G19">
            <v>29937.099999999984</v>
          </cell>
          <cell r="H19">
            <v>0</v>
          </cell>
          <cell r="I19">
            <v>-1394.8100000000122</v>
          </cell>
          <cell r="J19">
            <v>6</v>
          </cell>
          <cell r="K19">
            <v>1260.44</v>
          </cell>
          <cell r="L19">
            <v>-1358.3300000000008</v>
          </cell>
          <cell r="M19">
            <v>0</v>
          </cell>
        </row>
        <row r="20">
          <cell r="D20" t="str">
            <v>010</v>
          </cell>
          <cell r="E20">
            <v>7253</v>
          </cell>
          <cell r="F20">
            <v>-81533.63999999997</v>
          </cell>
          <cell r="G20">
            <v>79267.140000000014</v>
          </cell>
          <cell r="H20">
            <v>0</v>
          </cell>
          <cell r="I20">
            <v>4986.5000000000437</v>
          </cell>
          <cell r="J20">
            <v>-1184</v>
          </cell>
          <cell r="K20">
            <v>4495.7500000000018</v>
          </cell>
          <cell r="L20">
            <v>-3998.0600000000009</v>
          </cell>
          <cell r="M20">
            <v>0</v>
          </cell>
        </row>
        <row r="21">
          <cell r="D21" t="str">
            <v>013</v>
          </cell>
          <cell r="E21">
            <v>-237</v>
          </cell>
          <cell r="F21">
            <v>-150392.57999999999</v>
          </cell>
          <cell r="G21">
            <v>146533.43000000002</v>
          </cell>
          <cell r="H21">
            <v>0</v>
          </cell>
          <cell r="I21">
            <v>-4096.1499999999651</v>
          </cell>
          <cell r="J21">
            <v>27</v>
          </cell>
          <cell r="K21">
            <v>5661.9</v>
          </cell>
          <cell r="L21">
            <v>-5607.5099999999993</v>
          </cell>
          <cell r="M21">
            <v>0</v>
          </cell>
        </row>
        <row r="22">
          <cell r="D22" t="str">
            <v>016</v>
          </cell>
          <cell r="E22">
            <v>-6521</v>
          </cell>
          <cell r="F22">
            <v>-445179.11999999936</v>
          </cell>
          <cell r="G22">
            <v>409809.64000000019</v>
          </cell>
          <cell r="H22">
            <v>0</v>
          </cell>
          <cell r="I22">
            <v>-41890.479999999166</v>
          </cell>
          <cell r="J22">
            <v>782</v>
          </cell>
          <cell r="K22">
            <v>21293.240000000016</v>
          </cell>
          <cell r="L22">
            <v>-19750.22</v>
          </cell>
          <cell r="M22">
            <v>0</v>
          </cell>
        </row>
        <row r="23">
          <cell r="D23" t="str">
            <v>018</v>
          </cell>
          <cell r="E23">
            <v>-36</v>
          </cell>
          <cell r="F23">
            <v>-64.42</v>
          </cell>
          <cell r="G23">
            <v>36.07</v>
          </cell>
          <cell r="H23">
            <v>0</v>
          </cell>
          <cell r="I23">
            <v>-64.349999999999994</v>
          </cell>
          <cell r="J23">
            <v>4</v>
          </cell>
          <cell r="K23">
            <v>2.33</v>
          </cell>
          <cell r="L23">
            <v>-1.3800000000000001</v>
          </cell>
          <cell r="M23">
            <v>0</v>
          </cell>
        </row>
        <row r="24">
          <cell r="D24" t="str">
            <v>019</v>
          </cell>
          <cell r="E24">
            <v>-34875</v>
          </cell>
          <cell r="F24">
            <v>-185902.55999999982</v>
          </cell>
          <cell r="G24">
            <v>211178.99000000008</v>
          </cell>
          <cell r="H24">
            <v>0</v>
          </cell>
          <cell r="I24">
            <v>-9598.5699999997451</v>
          </cell>
          <cell r="J24">
            <v>4620</v>
          </cell>
          <cell r="K24">
            <v>9730.5300000000079</v>
          </cell>
          <cell r="L24">
            <v>-9483.0399999999972</v>
          </cell>
          <cell r="M24">
            <v>0</v>
          </cell>
        </row>
        <row r="25">
          <cell r="D25" t="str">
            <v>020</v>
          </cell>
          <cell r="E25">
            <v>-75</v>
          </cell>
          <cell r="F25">
            <v>-83957.01999999999</v>
          </cell>
          <cell r="G25">
            <v>77982.170000000056</v>
          </cell>
          <cell r="H25">
            <v>0</v>
          </cell>
          <cell r="I25">
            <v>-6049.8499999999331</v>
          </cell>
          <cell r="J25">
            <v>9</v>
          </cell>
          <cell r="K25">
            <v>4541.579999999999</v>
          </cell>
          <cell r="L25">
            <v>-3921.5499999999993</v>
          </cell>
          <cell r="M25">
            <v>0</v>
          </cell>
        </row>
        <row r="26">
          <cell r="D26" t="str">
            <v>021</v>
          </cell>
          <cell r="E26">
            <v>-2784</v>
          </cell>
          <cell r="F26">
            <v>-205288.91999999978</v>
          </cell>
          <cell r="G26">
            <v>145524.23999999976</v>
          </cell>
          <cell r="H26">
            <v>0</v>
          </cell>
          <cell r="I26">
            <v>-62548.680000000022</v>
          </cell>
          <cell r="J26">
            <v>328</v>
          </cell>
          <cell r="K26">
            <v>10997.35</v>
          </cell>
          <cell r="L26">
            <v>-5943.220000000003</v>
          </cell>
          <cell r="M26">
            <v>0</v>
          </cell>
        </row>
        <row r="27">
          <cell r="D27" t="str">
            <v>009</v>
          </cell>
          <cell r="E27">
            <v>-1139827</v>
          </cell>
          <cell r="F27">
            <v>-3091104.430000009</v>
          </cell>
          <cell r="G27">
            <v>3368808.5599999991</v>
          </cell>
          <cell r="H27">
            <v>0</v>
          </cell>
          <cell r="I27">
            <v>-862122.87000000989</v>
          </cell>
          <cell r="J27">
            <v>137952</v>
          </cell>
          <cell r="K27">
            <v>150798.81000000017</v>
          </cell>
          <cell r="L27">
            <v>-103514.74000000002</v>
          </cell>
          <cell r="M27">
            <v>0</v>
          </cell>
        </row>
        <row r="28">
          <cell r="D28" t="str">
            <v>088</v>
          </cell>
          <cell r="E28">
            <v>-285985</v>
          </cell>
          <cell r="F28">
            <v>0</v>
          </cell>
          <cell r="G28">
            <v>0</v>
          </cell>
          <cell r="H28">
            <v>285985</v>
          </cell>
          <cell r="I28">
            <v>0</v>
          </cell>
          <cell r="J28">
            <v>57072</v>
          </cell>
          <cell r="K28">
            <v>0</v>
          </cell>
          <cell r="L28">
            <v>0</v>
          </cell>
          <cell r="M28">
            <v>0</v>
          </cell>
        </row>
        <row r="29">
          <cell r="D29" t="str">
            <v>089</v>
          </cell>
          <cell r="E29">
            <v>1</v>
          </cell>
          <cell r="F29">
            <v>0</v>
          </cell>
          <cell r="G29">
            <v>0</v>
          </cell>
          <cell r="H29">
            <v>0</v>
          </cell>
          <cell r="I29">
            <v>1</v>
          </cell>
          <cell r="J29">
            <v>0</v>
          </cell>
          <cell r="K29">
            <v>0</v>
          </cell>
          <cell r="L29">
            <v>0</v>
          </cell>
          <cell r="M29">
            <v>0</v>
          </cell>
        </row>
        <row r="30">
          <cell r="D30" t="str">
            <v>091</v>
          </cell>
          <cell r="E30">
            <v>-32</v>
          </cell>
          <cell r="F30">
            <v>-871.27</v>
          </cell>
          <cell r="G30">
            <v>871.27</v>
          </cell>
          <cell r="H30">
            <v>-285985</v>
          </cell>
          <cell r="I30">
            <v>-286017</v>
          </cell>
          <cell r="J30">
            <v>4</v>
          </cell>
          <cell r="K30">
            <v>32.409999999999997</v>
          </cell>
          <cell r="L30">
            <v>-32.409999999999997</v>
          </cell>
          <cell r="M30">
            <v>0</v>
          </cell>
        </row>
        <row r="31">
          <cell r="D31" t="str">
            <v>093</v>
          </cell>
          <cell r="E31">
            <v>-161081</v>
          </cell>
          <cell r="F31">
            <v>-1866995.2800000012</v>
          </cell>
          <cell r="G31">
            <v>1714121.2700000037</v>
          </cell>
          <cell r="H31">
            <v>0</v>
          </cell>
          <cell r="I31">
            <v>-313955.00999999745</v>
          </cell>
          <cell r="J31">
            <v>21177</v>
          </cell>
          <cell r="K31">
            <v>91757.1700000001</v>
          </cell>
          <cell r="L31">
            <v>-71419.240000000122</v>
          </cell>
          <cell r="M31">
            <v>0</v>
          </cell>
        </row>
        <row r="32">
          <cell r="D32" t="str">
            <v>096</v>
          </cell>
          <cell r="E32">
            <v>-183906</v>
          </cell>
          <cell r="F32">
            <v>-413879.34999999974</v>
          </cell>
          <cell r="G32">
            <v>406403.43999999977</v>
          </cell>
          <cell r="H32">
            <v>0</v>
          </cell>
          <cell r="I32">
            <v>-191381.90999999997</v>
          </cell>
          <cell r="J32">
            <v>21850</v>
          </cell>
          <cell r="K32">
            <v>22831.880000000012</v>
          </cell>
          <cell r="L32">
            <v>-9782.6899999999951</v>
          </cell>
          <cell r="M32">
            <v>0</v>
          </cell>
        </row>
        <row r="33">
          <cell r="D33" t="str">
            <v>024</v>
          </cell>
          <cell r="E33">
            <v>-170876</v>
          </cell>
          <cell r="F33">
            <v>0</v>
          </cell>
          <cell r="G33">
            <v>0</v>
          </cell>
          <cell r="H33">
            <v>138719.0500000008</v>
          </cell>
          <cell r="I33">
            <v>-32156.949999999197</v>
          </cell>
          <cell r="J33">
            <v>27010</v>
          </cell>
          <cell r="K33">
            <v>0</v>
          </cell>
          <cell r="L33">
            <v>0</v>
          </cell>
          <cell r="M33">
            <v>-17101.409999999982</v>
          </cell>
        </row>
        <row r="34">
          <cell r="D34" t="str">
            <v>030</v>
          </cell>
          <cell r="E34">
            <v>290</v>
          </cell>
          <cell r="F34">
            <v>-4962.58</v>
          </cell>
          <cell r="G34">
            <v>4379.42</v>
          </cell>
          <cell r="H34">
            <v>0</v>
          </cell>
          <cell r="I34">
            <v>-293.15999999999985</v>
          </cell>
          <cell r="J34">
            <v>-34</v>
          </cell>
          <cell r="K34">
            <v>397.72999999999996</v>
          </cell>
          <cell r="L34">
            <v>-307.32</v>
          </cell>
          <cell r="M34">
            <v>0</v>
          </cell>
        </row>
        <row r="35">
          <cell r="D35" t="str">
            <v>031</v>
          </cell>
          <cell r="E35">
            <v>0</v>
          </cell>
          <cell r="F35">
            <v>0</v>
          </cell>
          <cell r="G35">
            <v>0</v>
          </cell>
          <cell r="H35">
            <v>0</v>
          </cell>
          <cell r="I35">
            <v>0</v>
          </cell>
          <cell r="J35">
            <v>0</v>
          </cell>
          <cell r="K35">
            <v>-83.65</v>
          </cell>
          <cell r="L35">
            <v>0</v>
          </cell>
          <cell r="M35">
            <v>0</v>
          </cell>
        </row>
        <row r="36">
          <cell r="D36" t="str">
            <v>033</v>
          </cell>
          <cell r="E36">
            <v>22687</v>
          </cell>
          <cell r="F36">
            <v>-444183.99999999924</v>
          </cell>
          <cell r="G36">
            <v>285508.36000000004</v>
          </cell>
          <cell r="H36">
            <v>-13523.770000000801</v>
          </cell>
          <cell r="I36">
            <v>-149512.41</v>
          </cell>
          <cell r="J36">
            <v>-2569</v>
          </cell>
          <cell r="K36">
            <v>22349.060000000009</v>
          </cell>
          <cell r="L36">
            <v>-13780.679999999998</v>
          </cell>
          <cell r="M36">
            <v>2568.99999999999</v>
          </cell>
        </row>
        <row r="37">
          <cell r="D37" t="str">
            <v>034</v>
          </cell>
          <cell r="E37">
            <v>62783</v>
          </cell>
          <cell r="F37">
            <v>-103386.03999999994</v>
          </cell>
          <cell r="G37">
            <v>93168.030000000042</v>
          </cell>
          <cell r="H37">
            <v>-60492.960000000101</v>
          </cell>
          <cell r="I37">
            <v>-7927.9699999999939</v>
          </cell>
          <cell r="J37">
            <v>-6931</v>
          </cell>
          <cell r="K37">
            <v>4716.3700000000008</v>
          </cell>
          <cell r="L37">
            <v>-4269.4299999999985</v>
          </cell>
          <cell r="M37">
            <v>6921.87</v>
          </cell>
        </row>
        <row r="38">
          <cell r="D38" t="str">
            <v>035</v>
          </cell>
          <cell r="E38">
            <v>62423</v>
          </cell>
          <cell r="F38">
            <v>-78592.029999999941</v>
          </cell>
          <cell r="G38">
            <v>76409.099999999846</v>
          </cell>
          <cell r="H38">
            <v>-64702.319999999898</v>
          </cell>
          <cell r="I38">
            <v>-4462.2499999999927</v>
          </cell>
          <cell r="J38">
            <v>-6866</v>
          </cell>
          <cell r="K38">
            <v>3579.0000000000009</v>
          </cell>
          <cell r="L38">
            <v>-3416.4200000000037</v>
          </cell>
          <cell r="M38">
            <v>6866</v>
          </cell>
        </row>
        <row r="39">
          <cell r="D39" t="str">
            <v>036</v>
          </cell>
          <cell r="E39">
            <v>6693</v>
          </cell>
          <cell r="F39">
            <v>-352202.85000000073</v>
          </cell>
          <cell r="G39">
            <v>132289.20000000001</v>
          </cell>
          <cell r="H39">
            <v>0</v>
          </cell>
          <cell r="I39">
            <v>-213220.65000000072</v>
          </cell>
          <cell r="J39">
            <v>-757</v>
          </cell>
          <cell r="K39">
            <v>19274.970000000008</v>
          </cell>
          <cell r="L39">
            <v>-5714.08</v>
          </cell>
          <cell r="M39">
            <v>744.53999999999201</v>
          </cell>
        </row>
        <row r="40">
          <cell r="D40" t="str">
            <v>079</v>
          </cell>
          <cell r="E40">
            <v>-91526</v>
          </cell>
          <cell r="F40">
            <v>0</v>
          </cell>
          <cell r="G40">
            <v>0</v>
          </cell>
          <cell r="H40">
            <v>17031.520000000201</v>
          </cell>
          <cell r="I40">
            <v>-74494.479999999807</v>
          </cell>
          <cell r="J40">
            <v>14617</v>
          </cell>
          <cell r="K40">
            <v>0</v>
          </cell>
          <cell r="L40">
            <v>0</v>
          </cell>
          <cell r="M40">
            <v>0</v>
          </cell>
        </row>
        <row r="41">
          <cell r="D41" t="str">
            <v>081</v>
          </cell>
          <cell r="E41">
            <v>-13280</v>
          </cell>
          <cell r="F41">
            <v>-1202281.7000000016</v>
          </cell>
          <cell r="G41">
            <v>1096742.2300000018</v>
          </cell>
          <cell r="H41">
            <v>-17031.520000000201</v>
          </cell>
          <cell r="I41">
            <v>-135850.98999999993</v>
          </cell>
          <cell r="J41">
            <v>1500</v>
          </cell>
          <cell r="K41">
            <v>58095.789999999899</v>
          </cell>
          <cell r="L41">
            <v>-47762.579999999994</v>
          </cell>
          <cell r="M41">
            <v>0</v>
          </cell>
        </row>
        <row r="42">
          <cell r="D42" t="str">
            <v>170</v>
          </cell>
          <cell r="E42">
            <v>-207074</v>
          </cell>
          <cell r="F42">
            <v>-3085295.93</v>
          </cell>
          <cell r="G42">
            <v>2580246.9399999753</v>
          </cell>
          <cell r="H42">
            <v>0</v>
          </cell>
          <cell r="I42">
            <v>-712122.9900000249</v>
          </cell>
          <cell r="J42">
            <v>24666</v>
          </cell>
          <cell r="K42">
            <v>146677.22999999969</v>
          </cell>
          <cell r="L42">
            <v>-117782.49000000018</v>
          </cell>
          <cell r="M42">
            <v>0</v>
          </cell>
        </row>
        <row r="43">
          <cell r="D43" t="str">
            <v>171</v>
          </cell>
          <cell r="E43">
            <v>-34975</v>
          </cell>
          <cell r="F43">
            <v>-26348.330000000005</v>
          </cell>
          <cell r="G43">
            <v>61172.539999999986</v>
          </cell>
          <cell r="H43">
            <v>0</v>
          </cell>
          <cell r="I43">
            <v>-150.79000000001543</v>
          </cell>
          <cell r="J43">
            <v>4321</v>
          </cell>
          <cell r="K43">
            <v>1006.72</v>
          </cell>
          <cell r="L43">
            <v>-1006.7199999999999</v>
          </cell>
          <cell r="M43">
            <v>0</v>
          </cell>
        </row>
        <row r="44">
          <cell r="D44" t="str">
            <v>190</v>
          </cell>
          <cell r="E44">
            <v>-1507920</v>
          </cell>
          <cell r="F44">
            <v>-18260190.669999834</v>
          </cell>
          <cell r="G44">
            <v>16765427.880000064</v>
          </cell>
          <cell r="H44">
            <v>0</v>
          </cell>
          <cell r="I44">
            <v>-3002682.78999977</v>
          </cell>
          <cell r="J44">
            <v>174081</v>
          </cell>
          <cell r="K44">
            <v>877986.99999999558</v>
          </cell>
          <cell r="L44">
            <v>-724932.19</v>
          </cell>
          <cell r="M44">
            <v>0</v>
          </cell>
        </row>
        <row r="45">
          <cell r="D45" t="str">
            <v>700</v>
          </cell>
          <cell r="E45">
            <v>-11243772</v>
          </cell>
          <cell r="F45">
            <v>-18635520.070000034</v>
          </cell>
          <cell r="G45">
            <v>25746147.350000147</v>
          </cell>
          <cell r="H45">
            <v>0</v>
          </cell>
          <cell r="I45">
            <v>-4133144.719999887</v>
          </cell>
          <cell r="J45">
            <v>1831033</v>
          </cell>
          <cell r="K45">
            <v>920121.22999999963</v>
          </cell>
          <cell r="L45">
            <v>-623735.42000000097</v>
          </cell>
          <cell r="M45">
            <v>0</v>
          </cell>
        </row>
        <row r="46">
          <cell r="D46">
            <v>0</v>
          </cell>
          <cell r="E46">
            <v>-16883149</v>
          </cell>
          <cell r="F46">
            <v>-56750222.679999843</v>
          </cell>
          <cell r="G46">
            <v>61559916.280000195</v>
          </cell>
          <cell r="H46">
            <v>0</v>
          </cell>
          <cell r="I46">
            <v>-12073455.399999645</v>
          </cell>
          <cell r="J46">
            <v>2554729</v>
          </cell>
          <cell r="K46">
            <v>2761839.389999995</v>
          </cell>
          <cell r="L46">
            <v>-2069771.7300000009</v>
          </cell>
          <cell r="M46">
            <v>-6.8212102632969618E-13</v>
          </cell>
        </row>
        <row r="47">
          <cell r="E47">
            <v>-16883149</v>
          </cell>
          <cell r="F47">
            <v>-56750222.679999843</v>
          </cell>
          <cell r="G47">
            <v>61559916.280000195</v>
          </cell>
          <cell r="H47">
            <v>0</v>
          </cell>
          <cell r="I47">
            <v>-12073455.399999645</v>
          </cell>
          <cell r="J47">
            <v>2554729</v>
          </cell>
          <cell r="K47">
            <v>2761839.389999995</v>
          </cell>
          <cell r="L47">
            <v>-2069771.7300000009</v>
          </cell>
          <cell r="M47">
            <v>-6.8212102632969618E-13</v>
          </cell>
        </row>
        <row r="48">
          <cell r="F48">
            <v>0</v>
          </cell>
          <cell r="G48">
            <v>0</v>
          </cell>
          <cell r="K48">
            <v>0</v>
          </cell>
          <cell r="L48">
            <v>0</v>
          </cell>
        </row>
      </sheetData>
      <sheetData sheetId="14">
        <row r="11">
          <cell r="F11" t="str">
            <v>212</v>
          </cell>
        </row>
      </sheetData>
      <sheetData sheetId="15"/>
      <sheetData sheetId="16"/>
      <sheetData sheetId="17"/>
      <sheetData sheetId="18">
        <row r="14">
          <cell r="C14" t="str">
            <v>002</v>
          </cell>
          <cell r="D14">
            <v>0</v>
          </cell>
          <cell r="E14">
            <v>-309202</v>
          </cell>
          <cell r="G14">
            <v>-308165</v>
          </cell>
          <cell r="H14">
            <v>0</v>
          </cell>
          <cell r="J14">
            <v>-1037</v>
          </cell>
          <cell r="K14">
            <v>-309202</v>
          </cell>
          <cell r="L14">
            <v>0</v>
          </cell>
        </row>
        <row r="15">
          <cell r="C15" t="str">
            <v>012</v>
          </cell>
          <cell r="D15">
            <v>0</v>
          </cell>
          <cell r="E15">
            <v>308165</v>
          </cell>
          <cell r="G15">
            <v>308165</v>
          </cell>
          <cell r="H15">
            <v>0</v>
          </cell>
          <cell r="J15">
            <v>0</v>
          </cell>
          <cell r="K15">
            <v>308165</v>
          </cell>
          <cell r="L15">
            <v>0</v>
          </cell>
        </row>
        <row r="16">
          <cell r="C16" t="str">
            <v>042</v>
          </cell>
          <cell r="D16">
            <v>0</v>
          </cell>
          <cell r="E16">
            <v>0</v>
          </cell>
          <cell r="H16">
            <v>0</v>
          </cell>
          <cell r="J16">
            <v>0</v>
          </cell>
          <cell r="K16">
            <v>0</v>
          </cell>
          <cell r="L16">
            <v>0</v>
          </cell>
        </row>
        <row r="17">
          <cell r="D17">
            <v>0</v>
          </cell>
          <cell r="E17">
            <v>-1037</v>
          </cell>
          <cell r="G17">
            <v>0</v>
          </cell>
          <cell r="H17">
            <v>0</v>
          </cell>
          <cell r="I17">
            <v>0</v>
          </cell>
          <cell r="J17">
            <v>-1037</v>
          </cell>
          <cell r="K17">
            <v>-1037</v>
          </cell>
          <cell r="L17">
            <v>0</v>
          </cell>
        </row>
        <row r="18">
          <cell r="C18" t="str">
            <v>007</v>
          </cell>
          <cell r="D18">
            <v>-1846306</v>
          </cell>
          <cell r="E18">
            <v>-19764</v>
          </cell>
          <cell r="G18">
            <v>-11389</v>
          </cell>
          <cell r="H18">
            <v>59211</v>
          </cell>
          <cell r="J18">
            <v>-1913893</v>
          </cell>
          <cell r="K18">
            <v>-1866071</v>
          </cell>
          <cell r="L18">
            <v>0</v>
          </cell>
        </row>
        <row r="19">
          <cell r="C19" t="str">
            <v>023</v>
          </cell>
          <cell r="D19">
            <v>0</v>
          </cell>
          <cell r="E19">
            <v>0</v>
          </cell>
          <cell r="H19">
            <v>0</v>
          </cell>
          <cell r="J19">
            <v>0</v>
          </cell>
          <cell r="K19">
            <v>0</v>
          </cell>
          <cell r="L19">
            <v>0</v>
          </cell>
        </row>
        <row r="20">
          <cell r="C20" t="str">
            <v>047</v>
          </cell>
          <cell r="D20">
            <v>0</v>
          </cell>
          <cell r="E20">
            <v>0</v>
          </cell>
          <cell r="H20">
            <v>0</v>
          </cell>
          <cell r="J20">
            <v>0</v>
          </cell>
          <cell r="K20">
            <v>0</v>
          </cell>
          <cell r="L20">
            <v>0</v>
          </cell>
        </row>
        <row r="21">
          <cell r="C21" t="str">
            <v>077</v>
          </cell>
          <cell r="D21">
            <v>-3983274</v>
          </cell>
          <cell r="E21">
            <v>11389</v>
          </cell>
          <cell r="G21">
            <v>11389</v>
          </cell>
          <cell r="H21">
            <v>144584</v>
          </cell>
          <cell r="J21">
            <v>-4127858</v>
          </cell>
          <cell r="K21">
            <v>-3971886</v>
          </cell>
          <cell r="L21">
            <v>0</v>
          </cell>
        </row>
        <row r="22">
          <cell r="C22" t="str">
            <v>107</v>
          </cell>
          <cell r="D22">
            <v>0</v>
          </cell>
          <cell r="E22">
            <v>0</v>
          </cell>
          <cell r="H22">
            <v>0</v>
          </cell>
          <cell r="J22">
            <v>0</v>
          </cell>
          <cell r="K22">
            <v>0</v>
          </cell>
          <cell r="L22">
            <v>0</v>
          </cell>
        </row>
        <row r="23">
          <cell r="D23">
            <v>-5829581</v>
          </cell>
          <cell r="E23">
            <v>-8376</v>
          </cell>
          <cell r="G23">
            <v>0</v>
          </cell>
          <cell r="H23">
            <v>203794</v>
          </cell>
          <cell r="I23">
            <v>0</v>
          </cell>
          <cell r="J23">
            <v>-6041751</v>
          </cell>
          <cell r="K23">
            <v>-5837957</v>
          </cell>
          <cell r="L23">
            <v>0</v>
          </cell>
        </row>
        <row r="24">
          <cell r="C24" t="str">
            <v>001</v>
          </cell>
          <cell r="D24">
            <v>0</v>
          </cell>
          <cell r="E24">
            <v>0</v>
          </cell>
          <cell r="H24">
            <v>0</v>
          </cell>
          <cell r="J24">
            <v>0</v>
          </cell>
          <cell r="K24">
            <v>0</v>
          </cell>
          <cell r="L24">
            <v>0</v>
          </cell>
        </row>
        <row r="25">
          <cell r="C25" t="str">
            <v>003</v>
          </cell>
          <cell r="D25">
            <v>-521497</v>
          </cell>
          <cell r="E25">
            <v>1873</v>
          </cell>
          <cell r="G25">
            <v>1873</v>
          </cell>
          <cell r="H25">
            <v>0</v>
          </cell>
          <cell r="J25">
            <v>-521497</v>
          </cell>
          <cell r="K25">
            <v>-519624</v>
          </cell>
          <cell r="L25">
            <v>0</v>
          </cell>
        </row>
        <row r="26">
          <cell r="C26" t="str">
            <v>004</v>
          </cell>
          <cell r="D26">
            <v>0</v>
          </cell>
          <cell r="E26">
            <v>0</v>
          </cell>
          <cell r="H26">
            <v>0</v>
          </cell>
          <cell r="J26">
            <v>0</v>
          </cell>
          <cell r="K26">
            <v>0</v>
          </cell>
          <cell r="L26">
            <v>0</v>
          </cell>
        </row>
        <row r="27">
          <cell r="C27" t="str">
            <v>005</v>
          </cell>
          <cell r="D27">
            <v>-1697137</v>
          </cell>
          <cell r="E27">
            <v>-6043</v>
          </cell>
          <cell r="G27">
            <v>-6043</v>
          </cell>
          <cell r="H27">
            <v>3778</v>
          </cell>
          <cell r="J27">
            <v>-1700915</v>
          </cell>
          <cell r="K27">
            <v>-1703179</v>
          </cell>
          <cell r="L27">
            <v>0</v>
          </cell>
        </row>
        <row r="28">
          <cell r="C28" t="str">
            <v>006</v>
          </cell>
          <cell r="D28">
            <v>-100998</v>
          </cell>
          <cell r="E28">
            <v>-1873</v>
          </cell>
          <cell r="G28">
            <v>-1873</v>
          </cell>
          <cell r="H28">
            <v>0</v>
          </cell>
          <cell r="J28">
            <v>-100998</v>
          </cell>
          <cell r="K28">
            <v>-102871</v>
          </cell>
          <cell r="L28">
            <v>0</v>
          </cell>
        </row>
        <row r="29">
          <cell r="C29" t="str">
            <v>008</v>
          </cell>
          <cell r="D29">
            <v>0</v>
          </cell>
          <cell r="E29">
            <v>0</v>
          </cell>
          <cell r="H29">
            <v>0</v>
          </cell>
          <cell r="J29">
            <v>0</v>
          </cell>
          <cell r="K29">
            <v>0</v>
          </cell>
          <cell r="L29">
            <v>0</v>
          </cell>
        </row>
        <row r="30">
          <cell r="C30" t="str">
            <v>010</v>
          </cell>
          <cell r="D30">
            <v>0</v>
          </cell>
          <cell r="E30">
            <v>153785</v>
          </cell>
          <cell r="H30">
            <v>0</v>
          </cell>
          <cell r="I30">
            <v>146570</v>
          </cell>
          <cell r="J30">
            <v>7215</v>
          </cell>
          <cell r="K30">
            <v>153785</v>
          </cell>
          <cell r="L30">
            <v>0</v>
          </cell>
        </row>
        <row r="31">
          <cell r="C31" t="str">
            <v>011</v>
          </cell>
          <cell r="D31">
            <v>0</v>
          </cell>
          <cell r="E31">
            <v>0</v>
          </cell>
          <cell r="H31">
            <v>0</v>
          </cell>
          <cell r="J31">
            <v>0</v>
          </cell>
          <cell r="K31">
            <v>0</v>
          </cell>
          <cell r="L31">
            <v>0</v>
          </cell>
        </row>
        <row r="32">
          <cell r="C32" t="str">
            <v>013</v>
          </cell>
          <cell r="D32">
            <v>-60603</v>
          </cell>
          <cell r="E32">
            <v>0</v>
          </cell>
          <cell r="H32">
            <v>0</v>
          </cell>
          <cell r="J32">
            <v>-60603</v>
          </cell>
          <cell r="K32">
            <v>-60603</v>
          </cell>
          <cell r="L32">
            <v>0</v>
          </cell>
        </row>
        <row r="33">
          <cell r="C33" t="str">
            <v>014</v>
          </cell>
          <cell r="D33">
            <v>0</v>
          </cell>
          <cell r="E33">
            <v>0</v>
          </cell>
          <cell r="H33">
            <v>0</v>
          </cell>
          <cell r="J33">
            <v>0</v>
          </cell>
          <cell r="K33">
            <v>0</v>
          </cell>
          <cell r="L33">
            <v>0</v>
          </cell>
        </row>
        <row r="34">
          <cell r="C34" t="str">
            <v>015</v>
          </cell>
          <cell r="D34">
            <v>0</v>
          </cell>
          <cell r="E34">
            <v>0</v>
          </cell>
          <cell r="H34">
            <v>0</v>
          </cell>
          <cell r="J34">
            <v>0</v>
          </cell>
          <cell r="K34">
            <v>0</v>
          </cell>
          <cell r="L34">
            <v>0</v>
          </cell>
        </row>
        <row r="35">
          <cell r="C35" t="str">
            <v>016</v>
          </cell>
          <cell r="D35">
            <v>-480682</v>
          </cell>
          <cell r="E35">
            <v>-10178</v>
          </cell>
          <cell r="G35">
            <v>-16516</v>
          </cell>
          <cell r="H35">
            <v>9156</v>
          </cell>
          <cell r="I35">
            <v>6338</v>
          </cell>
          <cell r="J35">
            <v>-489838</v>
          </cell>
          <cell r="K35">
            <v>-490860</v>
          </cell>
          <cell r="L35">
            <v>0</v>
          </cell>
        </row>
        <row r="36">
          <cell r="C36" t="str">
            <v>017</v>
          </cell>
          <cell r="D36">
            <v>0</v>
          </cell>
          <cell r="E36">
            <v>0</v>
          </cell>
          <cell r="H36">
            <v>0</v>
          </cell>
          <cell r="J36">
            <v>0</v>
          </cell>
          <cell r="K36">
            <v>0</v>
          </cell>
          <cell r="L36">
            <v>0</v>
          </cell>
        </row>
        <row r="37">
          <cell r="C37" t="str">
            <v>018</v>
          </cell>
          <cell r="D37">
            <v>0</v>
          </cell>
          <cell r="E37">
            <v>0</v>
          </cell>
          <cell r="H37">
            <v>0</v>
          </cell>
          <cell r="J37">
            <v>0</v>
          </cell>
          <cell r="K37">
            <v>0</v>
          </cell>
          <cell r="L37">
            <v>0</v>
          </cell>
        </row>
        <row r="38">
          <cell r="C38" t="str">
            <v>019</v>
          </cell>
          <cell r="D38">
            <v>-70705</v>
          </cell>
          <cell r="E38">
            <v>0</v>
          </cell>
          <cell r="H38">
            <v>0</v>
          </cell>
          <cell r="J38">
            <v>-70705</v>
          </cell>
          <cell r="K38">
            <v>-70705</v>
          </cell>
          <cell r="L38">
            <v>0</v>
          </cell>
        </row>
        <row r="39">
          <cell r="C39" t="str">
            <v>020</v>
          </cell>
          <cell r="D39">
            <v>-17892</v>
          </cell>
          <cell r="E39">
            <v>10109</v>
          </cell>
          <cell r="G39">
            <v>10109</v>
          </cell>
          <cell r="H39">
            <v>0</v>
          </cell>
          <cell r="J39">
            <v>-17892</v>
          </cell>
          <cell r="K39">
            <v>-7783</v>
          </cell>
          <cell r="L39">
            <v>0</v>
          </cell>
        </row>
        <row r="40">
          <cell r="C40" t="str">
            <v>021</v>
          </cell>
          <cell r="D40">
            <v>-379919</v>
          </cell>
          <cell r="E40">
            <v>12450</v>
          </cell>
          <cell r="G40">
            <v>12450</v>
          </cell>
          <cell r="H40">
            <v>0</v>
          </cell>
          <cell r="J40">
            <v>-379919</v>
          </cell>
          <cell r="K40">
            <v>-367469</v>
          </cell>
          <cell r="L40">
            <v>0</v>
          </cell>
        </row>
        <row r="41">
          <cell r="C41" t="str">
            <v>022</v>
          </cell>
          <cell r="D41">
            <v>0</v>
          </cell>
          <cell r="E41">
            <v>0</v>
          </cell>
          <cell r="H41">
            <v>0</v>
          </cell>
          <cell r="J41">
            <v>0</v>
          </cell>
          <cell r="K41">
            <v>0</v>
          </cell>
          <cell r="L41">
            <v>0</v>
          </cell>
        </row>
        <row r="42">
          <cell r="C42" t="str">
            <v>040</v>
          </cell>
          <cell r="D42">
            <v>0</v>
          </cell>
          <cell r="E42">
            <v>0</v>
          </cell>
          <cell r="H42">
            <v>0</v>
          </cell>
          <cell r="J42">
            <v>0</v>
          </cell>
          <cell r="K42">
            <v>0</v>
          </cell>
          <cell r="L42">
            <v>0</v>
          </cell>
        </row>
        <row r="43">
          <cell r="D43">
            <v>-3329432</v>
          </cell>
          <cell r="E43">
            <v>160123</v>
          </cell>
          <cell r="G43">
            <v>0</v>
          </cell>
          <cell r="H43">
            <v>12934</v>
          </cell>
          <cell r="I43">
            <v>152908</v>
          </cell>
          <cell r="J43">
            <v>-3335151</v>
          </cell>
          <cell r="K43">
            <v>-3169308</v>
          </cell>
          <cell r="L43">
            <v>0</v>
          </cell>
        </row>
        <row r="44">
          <cell r="C44" t="str">
            <v>049</v>
          </cell>
          <cell r="D44">
            <v>0</v>
          </cell>
          <cell r="E44">
            <v>0</v>
          </cell>
          <cell r="H44">
            <v>0</v>
          </cell>
          <cell r="J44">
            <v>0</v>
          </cell>
          <cell r="K44">
            <v>0</v>
          </cell>
          <cell r="L44">
            <v>0</v>
          </cell>
        </row>
        <row r="45">
          <cell r="D45">
            <v>0</v>
          </cell>
          <cell r="E45">
            <v>0</v>
          </cell>
          <cell r="H45">
            <v>0</v>
          </cell>
          <cell r="J45">
            <v>0</v>
          </cell>
          <cell r="K45">
            <v>0</v>
          </cell>
          <cell r="L45">
            <v>0</v>
          </cell>
        </row>
        <row r="46">
          <cell r="C46" t="str">
            <v>009</v>
          </cell>
          <cell r="D46">
            <v>-6640479</v>
          </cell>
          <cell r="E46">
            <v>0</v>
          </cell>
          <cell r="H46">
            <v>26433</v>
          </cell>
          <cell r="J46">
            <v>-6666912</v>
          </cell>
          <cell r="K46">
            <v>-6640479</v>
          </cell>
          <cell r="L46">
            <v>0</v>
          </cell>
        </row>
        <row r="47">
          <cell r="C47" t="str">
            <v>088</v>
          </cell>
          <cell r="D47">
            <v>0</v>
          </cell>
          <cell r="E47">
            <v>0</v>
          </cell>
          <cell r="H47">
            <v>0</v>
          </cell>
          <cell r="J47">
            <v>0</v>
          </cell>
          <cell r="K47">
            <v>0</v>
          </cell>
          <cell r="L47">
            <v>0</v>
          </cell>
        </row>
        <row r="48">
          <cell r="C48" t="str">
            <v>089</v>
          </cell>
          <cell r="D48">
            <v>0</v>
          </cell>
          <cell r="E48">
            <v>0</v>
          </cell>
          <cell r="H48">
            <v>0</v>
          </cell>
          <cell r="J48">
            <v>0</v>
          </cell>
          <cell r="K48">
            <v>0</v>
          </cell>
          <cell r="L48">
            <v>0</v>
          </cell>
        </row>
        <row r="49">
          <cell r="C49" t="str">
            <v>090</v>
          </cell>
          <cell r="D49">
            <v>0</v>
          </cell>
          <cell r="E49">
            <v>0</v>
          </cell>
          <cell r="H49">
            <v>0</v>
          </cell>
          <cell r="J49">
            <v>0</v>
          </cell>
          <cell r="K49">
            <v>0</v>
          </cell>
          <cell r="L49">
            <v>0</v>
          </cell>
        </row>
        <row r="50">
          <cell r="C50" t="str">
            <v>091</v>
          </cell>
          <cell r="D50">
            <v>5024</v>
          </cell>
          <cell r="E50">
            <v>4357</v>
          </cell>
          <cell r="H50">
            <v>0</v>
          </cell>
          <cell r="J50">
            <v>9381</v>
          </cell>
          <cell r="K50">
            <v>9381</v>
          </cell>
          <cell r="L50">
            <v>0</v>
          </cell>
        </row>
        <row r="51">
          <cell r="C51" t="str">
            <v>093</v>
          </cell>
          <cell r="D51">
            <v>-1700323</v>
          </cell>
          <cell r="E51">
            <v>0</v>
          </cell>
          <cell r="H51">
            <v>0</v>
          </cell>
          <cell r="J51">
            <v>-1700323</v>
          </cell>
          <cell r="K51">
            <v>-1700323</v>
          </cell>
          <cell r="L51">
            <v>0</v>
          </cell>
        </row>
        <row r="52">
          <cell r="C52" t="str">
            <v>094</v>
          </cell>
          <cell r="D52">
            <v>0</v>
          </cell>
          <cell r="E52">
            <v>0</v>
          </cell>
          <cell r="H52">
            <v>0</v>
          </cell>
          <cell r="J52">
            <v>0</v>
          </cell>
          <cell r="K52">
            <v>0</v>
          </cell>
          <cell r="L52">
            <v>0</v>
          </cell>
        </row>
        <row r="53">
          <cell r="C53" t="str">
            <v>095</v>
          </cell>
          <cell r="D53">
            <v>0</v>
          </cell>
          <cell r="E53">
            <v>0</v>
          </cell>
          <cell r="H53">
            <v>0</v>
          </cell>
          <cell r="J53">
            <v>0</v>
          </cell>
          <cell r="K53">
            <v>0</v>
          </cell>
          <cell r="L53">
            <v>0</v>
          </cell>
        </row>
        <row r="54">
          <cell r="C54" t="str">
            <v>096</v>
          </cell>
          <cell r="D54">
            <v>-494471</v>
          </cell>
          <cell r="E54">
            <v>0</v>
          </cell>
          <cell r="H54">
            <v>0</v>
          </cell>
          <cell r="J54">
            <v>-494471</v>
          </cell>
          <cell r="K54">
            <v>-494471</v>
          </cell>
          <cell r="L54">
            <v>0</v>
          </cell>
        </row>
        <row r="55">
          <cell r="D55">
            <v>-8830248</v>
          </cell>
          <cell r="E55">
            <v>4357</v>
          </cell>
          <cell r="G55">
            <v>0</v>
          </cell>
          <cell r="H55">
            <v>26433</v>
          </cell>
          <cell r="I55">
            <v>0</v>
          </cell>
          <cell r="J55">
            <v>-8852325</v>
          </cell>
          <cell r="K55">
            <v>-8825892</v>
          </cell>
          <cell r="L55">
            <v>0</v>
          </cell>
        </row>
        <row r="56">
          <cell r="C56" t="str">
            <v>024</v>
          </cell>
          <cell r="D56">
            <v>0</v>
          </cell>
          <cell r="E56">
            <v>0</v>
          </cell>
          <cell r="H56">
            <v>0</v>
          </cell>
          <cell r="J56">
            <v>0</v>
          </cell>
          <cell r="K56">
            <v>0</v>
          </cell>
          <cell r="L56">
            <v>0</v>
          </cell>
        </row>
        <row r="57">
          <cell r="C57" t="str">
            <v>030</v>
          </cell>
          <cell r="D57">
            <v>0</v>
          </cell>
          <cell r="E57">
            <v>3174</v>
          </cell>
          <cell r="H57">
            <v>0</v>
          </cell>
          <cell r="J57">
            <v>3174</v>
          </cell>
          <cell r="K57">
            <v>3174</v>
          </cell>
          <cell r="L57">
            <v>0</v>
          </cell>
        </row>
        <row r="58">
          <cell r="C58" t="str">
            <v>031</v>
          </cell>
          <cell r="D58">
            <v>0</v>
          </cell>
          <cell r="E58">
            <v>0</v>
          </cell>
          <cell r="H58">
            <v>0</v>
          </cell>
          <cell r="J58">
            <v>0</v>
          </cell>
          <cell r="K58">
            <v>0</v>
          </cell>
          <cell r="L58">
            <v>0</v>
          </cell>
        </row>
        <row r="59">
          <cell r="C59" t="str">
            <v>032</v>
          </cell>
          <cell r="D59">
            <v>0</v>
          </cell>
          <cell r="E59">
            <v>0</v>
          </cell>
          <cell r="H59">
            <v>0</v>
          </cell>
          <cell r="J59">
            <v>0</v>
          </cell>
          <cell r="K59">
            <v>0</v>
          </cell>
          <cell r="L59">
            <v>0</v>
          </cell>
        </row>
        <row r="60">
          <cell r="C60" t="str">
            <v>033</v>
          </cell>
          <cell r="D60">
            <v>-364058</v>
          </cell>
          <cell r="E60">
            <v>0</v>
          </cell>
          <cell r="H60">
            <v>0</v>
          </cell>
          <cell r="J60">
            <v>-364058</v>
          </cell>
          <cell r="K60">
            <v>-364058</v>
          </cell>
          <cell r="L60">
            <v>0</v>
          </cell>
        </row>
        <row r="61">
          <cell r="C61" t="str">
            <v>034</v>
          </cell>
          <cell r="D61">
            <v>-207725</v>
          </cell>
          <cell r="E61">
            <v>-10054</v>
          </cell>
          <cell r="G61">
            <v>-10054</v>
          </cell>
          <cell r="H61">
            <v>10300</v>
          </cell>
          <cell r="J61">
            <v>-218025</v>
          </cell>
          <cell r="K61">
            <v>-217778</v>
          </cell>
          <cell r="L61">
            <v>0</v>
          </cell>
        </row>
        <row r="62">
          <cell r="C62" t="str">
            <v>035</v>
          </cell>
          <cell r="D62">
            <v>-302935</v>
          </cell>
          <cell r="E62">
            <v>0</v>
          </cell>
          <cell r="H62">
            <v>0</v>
          </cell>
          <cell r="J62">
            <v>-302935</v>
          </cell>
          <cell r="K62">
            <v>-302935</v>
          </cell>
          <cell r="L62">
            <v>0</v>
          </cell>
        </row>
        <row r="63">
          <cell r="C63" t="str">
            <v>036</v>
          </cell>
          <cell r="D63">
            <v>-237582</v>
          </cell>
          <cell r="E63">
            <v>10054</v>
          </cell>
          <cell r="G63">
            <v>10054</v>
          </cell>
          <cell r="H63">
            <v>0</v>
          </cell>
          <cell r="J63">
            <v>-237582</v>
          </cell>
          <cell r="K63">
            <v>-227528</v>
          </cell>
          <cell r="L63">
            <v>0</v>
          </cell>
        </row>
        <row r="64">
          <cell r="C64" t="str">
            <v>037</v>
          </cell>
          <cell r="D64">
            <v>0</v>
          </cell>
          <cell r="E64">
            <v>0</v>
          </cell>
          <cell r="H64">
            <v>0</v>
          </cell>
          <cell r="J64">
            <v>0</v>
          </cell>
          <cell r="K64">
            <v>0</v>
          </cell>
          <cell r="L64">
            <v>0</v>
          </cell>
        </row>
        <row r="65">
          <cell r="C65" t="str">
            <v>038</v>
          </cell>
          <cell r="D65">
            <v>0</v>
          </cell>
          <cell r="E65">
            <v>0</v>
          </cell>
          <cell r="H65">
            <v>0</v>
          </cell>
          <cell r="J65">
            <v>0</v>
          </cell>
          <cell r="K65">
            <v>0</v>
          </cell>
          <cell r="L65">
            <v>0</v>
          </cell>
        </row>
        <row r="66">
          <cell r="C66" t="str">
            <v>039</v>
          </cell>
          <cell r="D66">
            <v>0</v>
          </cell>
          <cell r="E66">
            <v>0</v>
          </cell>
          <cell r="H66">
            <v>0</v>
          </cell>
          <cell r="J66">
            <v>0</v>
          </cell>
          <cell r="K66">
            <v>0</v>
          </cell>
          <cell r="L66">
            <v>0</v>
          </cell>
        </row>
        <row r="67">
          <cell r="C67" t="str">
            <v>041</v>
          </cell>
          <cell r="D67">
            <v>0</v>
          </cell>
          <cell r="E67">
            <v>0</v>
          </cell>
          <cell r="H67">
            <v>0</v>
          </cell>
          <cell r="J67">
            <v>0</v>
          </cell>
          <cell r="K67">
            <v>0</v>
          </cell>
          <cell r="L67">
            <v>0</v>
          </cell>
        </row>
        <row r="68">
          <cell r="C68" t="str">
            <v>079</v>
          </cell>
          <cell r="D68">
            <v>0</v>
          </cell>
          <cell r="E68">
            <v>0</v>
          </cell>
          <cell r="H68">
            <v>0</v>
          </cell>
          <cell r="J68">
            <v>0</v>
          </cell>
          <cell r="K68">
            <v>0</v>
          </cell>
          <cell r="L68">
            <v>0</v>
          </cell>
        </row>
        <row r="69">
          <cell r="C69" t="str">
            <v>080</v>
          </cell>
          <cell r="D69">
            <v>0</v>
          </cell>
          <cell r="E69">
            <v>0</v>
          </cell>
          <cell r="H69">
            <v>0</v>
          </cell>
          <cell r="J69">
            <v>0</v>
          </cell>
          <cell r="K69">
            <v>0</v>
          </cell>
          <cell r="L69">
            <v>0</v>
          </cell>
        </row>
        <row r="70">
          <cell r="C70" t="str">
            <v>081</v>
          </cell>
          <cell r="D70">
            <v>-1556408</v>
          </cell>
          <cell r="E70">
            <v>0</v>
          </cell>
          <cell r="H70">
            <v>13922</v>
          </cell>
          <cell r="J70">
            <v>-1570330</v>
          </cell>
          <cell r="K70">
            <v>-1556408</v>
          </cell>
          <cell r="L70">
            <v>0</v>
          </cell>
        </row>
        <row r="71">
          <cell r="C71" t="str">
            <v>082</v>
          </cell>
          <cell r="D71">
            <v>0</v>
          </cell>
          <cell r="E71">
            <v>0</v>
          </cell>
          <cell r="H71">
            <v>0</v>
          </cell>
          <cell r="J71">
            <v>0</v>
          </cell>
          <cell r="K71">
            <v>0</v>
          </cell>
          <cell r="L71">
            <v>0</v>
          </cell>
        </row>
        <row r="72">
          <cell r="C72" t="str">
            <v>083</v>
          </cell>
          <cell r="D72">
            <v>0</v>
          </cell>
          <cell r="E72">
            <v>0</v>
          </cell>
          <cell r="H72">
            <v>0</v>
          </cell>
          <cell r="J72">
            <v>0</v>
          </cell>
          <cell r="K72">
            <v>0</v>
          </cell>
          <cell r="L72">
            <v>0</v>
          </cell>
        </row>
        <row r="73">
          <cell r="C73" t="str">
            <v>084</v>
          </cell>
          <cell r="D73">
            <v>0</v>
          </cell>
          <cell r="E73">
            <v>0</v>
          </cell>
          <cell r="H73">
            <v>0</v>
          </cell>
          <cell r="J73">
            <v>0</v>
          </cell>
          <cell r="K73">
            <v>0</v>
          </cell>
          <cell r="L73">
            <v>0</v>
          </cell>
        </row>
        <row r="74">
          <cell r="C74" t="str">
            <v>085</v>
          </cell>
          <cell r="D74">
            <v>0</v>
          </cell>
          <cell r="E74">
            <v>0</v>
          </cell>
          <cell r="H74">
            <v>0</v>
          </cell>
          <cell r="J74">
            <v>0</v>
          </cell>
          <cell r="K74">
            <v>0</v>
          </cell>
          <cell r="L74">
            <v>0</v>
          </cell>
        </row>
        <row r="75">
          <cell r="C75" t="str">
            <v>086</v>
          </cell>
          <cell r="D75">
            <v>0</v>
          </cell>
          <cell r="E75">
            <v>0</v>
          </cell>
          <cell r="H75">
            <v>0</v>
          </cell>
          <cell r="J75">
            <v>0</v>
          </cell>
          <cell r="K75">
            <v>0</v>
          </cell>
          <cell r="L75">
            <v>0</v>
          </cell>
        </row>
        <row r="76">
          <cell r="C76" t="str">
            <v>087</v>
          </cell>
          <cell r="D76">
            <v>0</v>
          </cell>
          <cell r="E76">
            <v>0</v>
          </cell>
          <cell r="H76">
            <v>0</v>
          </cell>
          <cell r="J76">
            <v>0</v>
          </cell>
          <cell r="K76">
            <v>0</v>
          </cell>
          <cell r="L76">
            <v>0</v>
          </cell>
        </row>
        <row r="77">
          <cell r="D77">
            <v>-2668707</v>
          </cell>
          <cell r="E77">
            <v>3174</v>
          </cell>
          <cell r="G77">
            <v>0</v>
          </cell>
          <cell r="H77">
            <v>24222</v>
          </cell>
          <cell r="I77">
            <v>0</v>
          </cell>
          <cell r="J77">
            <v>-2689755</v>
          </cell>
          <cell r="K77">
            <v>-2665533</v>
          </cell>
          <cell r="L77">
            <v>0</v>
          </cell>
        </row>
        <row r="78">
          <cell r="C78" t="str">
            <v>170</v>
          </cell>
          <cell r="D78">
            <v>-4644361</v>
          </cell>
          <cell r="E78">
            <v>135403</v>
          </cell>
          <cell r="H78">
            <v>220555</v>
          </cell>
          <cell r="J78">
            <v>-4729513</v>
          </cell>
          <cell r="K78">
            <v>-4508958</v>
          </cell>
          <cell r="L78">
            <v>0</v>
          </cell>
        </row>
        <row r="79">
          <cell r="C79" t="str">
            <v>171</v>
          </cell>
          <cell r="D79">
            <v>0</v>
          </cell>
          <cell r="E79">
            <v>0</v>
          </cell>
          <cell r="H79">
            <v>0</v>
          </cell>
          <cell r="J79">
            <v>0</v>
          </cell>
          <cell r="K79">
            <v>0</v>
          </cell>
          <cell r="L79">
            <v>0</v>
          </cell>
        </row>
        <row r="80">
          <cell r="D80">
            <v>-4644361</v>
          </cell>
          <cell r="E80">
            <v>135403</v>
          </cell>
          <cell r="G80">
            <v>0</v>
          </cell>
          <cell r="H80">
            <v>220555</v>
          </cell>
          <cell r="I80">
            <v>0</v>
          </cell>
          <cell r="J80">
            <v>-4729513</v>
          </cell>
          <cell r="K80">
            <v>-4508958</v>
          </cell>
          <cell r="L80">
            <v>0</v>
          </cell>
        </row>
        <row r="81">
          <cell r="C81" t="str">
            <v>190</v>
          </cell>
          <cell r="D81">
            <v>-20284366</v>
          </cell>
          <cell r="E81">
            <v>-33028</v>
          </cell>
          <cell r="H81">
            <v>609464</v>
          </cell>
          <cell r="J81">
            <v>-20926859</v>
          </cell>
          <cell r="K81">
            <v>-20317395</v>
          </cell>
          <cell r="L81">
            <v>0</v>
          </cell>
        </row>
        <row r="82">
          <cell r="D82">
            <v>-20284366</v>
          </cell>
          <cell r="E82">
            <v>-33028</v>
          </cell>
          <cell r="G82">
            <v>0</v>
          </cell>
          <cell r="H82">
            <v>609464</v>
          </cell>
          <cell r="I82">
            <v>0</v>
          </cell>
          <cell r="J82">
            <v>-20926859</v>
          </cell>
          <cell r="K82">
            <v>-20317395</v>
          </cell>
          <cell r="L82">
            <v>0</v>
          </cell>
        </row>
        <row r="83">
          <cell r="C83" t="str">
            <v>700</v>
          </cell>
          <cell r="D83">
            <v>-5811054</v>
          </cell>
          <cell r="E83">
            <v>22640</v>
          </cell>
          <cell r="H83">
            <v>0</v>
          </cell>
          <cell r="J83">
            <v>-5788414</v>
          </cell>
          <cell r="K83">
            <v>-5788414</v>
          </cell>
          <cell r="L83">
            <v>0</v>
          </cell>
        </row>
        <row r="84">
          <cell r="D84">
            <v>-5811054</v>
          </cell>
          <cell r="E84">
            <v>22640</v>
          </cell>
          <cell r="G84">
            <v>0</v>
          </cell>
          <cell r="H84">
            <v>0</v>
          </cell>
          <cell r="I84">
            <v>0</v>
          </cell>
          <cell r="J84">
            <v>-5788414</v>
          </cell>
          <cell r="K84">
            <v>-5788414</v>
          </cell>
          <cell r="L84">
            <v>0</v>
          </cell>
        </row>
        <row r="85">
          <cell r="D85">
            <v>-51397749</v>
          </cell>
          <cell r="E85">
            <v>283256</v>
          </cell>
          <cell r="G85">
            <v>0</v>
          </cell>
          <cell r="H85">
            <v>1097403</v>
          </cell>
          <cell r="I85">
            <v>152908</v>
          </cell>
          <cell r="J85">
            <v>-52364805</v>
          </cell>
          <cell r="K85">
            <v>-51114493</v>
          </cell>
          <cell r="L85">
            <v>0</v>
          </cell>
        </row>
        <row r="86">
          <cell r="C86" t="str">
            <v>056</v>
          </cell>
          <cell r="D86">
            <v>-49</v>
          </cell>
          <cell r="E86">
            <v>0</v>
          </cell>
          <cell r="H86">
            <v>0</v>
          </cell>
          <cell r="J86">
            <v>-49</v>
          </cell>
          <cell r="K86">
            <v>-49</v>
          </cell>
          <cell r="L86">
            <v>0</v>
          </cell>
        </row>
        <row r="87">
          <cell r="C87" t="str">
            <v>059</v>
          </cell>
          <cell r="D87">
            <v>-2626</v>
          </cell>
          <cell r="E87">
            <v>0</v>
          </cell>
          <cell r="H87">
            <v>0</v>
          </cell>
          <cell r="J87">
            <v>-2626</v>
          </cell>
          <cell r="K87">
            <v>-2626</v>
          </cell>
          <cell r="L87">
            <v>0</v>
          </cell>
        </row>
        <row r="88">
          <cell r="C88" t="str">
            <v>821</v>
          </cell>
          <cell r="D88">
            <v>0</v>
          </cell>
          <cell r="E88">
            <v>0</v>
          </cell>
          <cell r="H88">
            <v>0</v>
          </cell>
          <cell r="J88">
            <v>0</v>
          </cell>
          <cell r="K88">
            <v>0</v>
          </cell>
          <cell r="L88">
            <v>0</v>
          </cell>
        </row>
        <row r="89">
          <cell r="C89" t="str">
            <v>824</v>
          </cell>
          <cell r="D89">
            <v>0</v>
          </cell>
          <cell r="E89">
            <v>0</v>
          </cell>
          <cell r="H89">
            <v>0</v>
          </cell>
          <cell r="J89">
            <v>0</v>
          </cell>
          <cell r="K89">
            <v>0</v>
          </cell>
          <cell r="L89">
            <v>0</v>
          </cell>
        </row>
        <row r="90">
          <cell r="C90" t="str">
            <v>825</v>
          </cell>
          <cell r="D90">
            <v>0</v>
          </cell>
          <cell r="E90">
            <v>0</v>
          </cell>
          <cell r="H90">
            <v>0</v>
          </cell>
          <cell r="J90">
            <v>0</v>
          </cell>
          <cell r="K90">
            <v>0</v>
          </cell>
          <cell r="L90">
            <v>0</v>
          </cell>
        </row>
        <row r="91">
          <cell r="C91" t="str">
            <v>826</v>
          </cell>
          <cell r="D91">
            <v>0</v>
          </cell>
          <cell r="E91">
            <v>0</v>
          </cell>
          <cell r="H91">
            <v>0</v>
          </cell>
          <cell r="J91">
            <v>0</v>
          </cell>
          <cell r="K91">
            <v>0</v>
          </cell>
          <cell r="L91">
            <v>0</v>
          </cell>
        </row>
        <row r="92">
          <cell r="C92" t="str">
            <v>834</v>
          </cell>
          <cell r="D92">
            <v>0</v>
          </cell>
          <cell r="E92">
            <v>0</v>
          </cell>
          <cell r="H92">
            <v>0</v>
          </cell>
          <cell r="J92">
            <v>0</v>
          </cell>
          <cell r="K92">
            <v>0</v>
          </cell>
          <cell r="L92">
            <v>0</v>
          </cell>
        </row>
        <row r="93">
          <cell r="C93" t="str">
            <v>880</v>
          </cell>
          <cell r="D93">
            <v>0</v>
          </cell>
          <cell r="E93">
            <v>0</v>
          </cell>
          <cell r="H93">
            <v>0</v>
          </cell>
          <cell r="J93">
            <v>0</v>
          </cell>
          <cell r="K93">
            <v>0</v>
          </cell>
          <cell r="L93">
            <v>0</v>
          </cell>
        </row>
        <row r="94">
          <cell r="D94">
            <v>-2675</v>
          </cell>
          <cell r="E94">
            <v>0</v>
          </cell>
          <cell r="G94">
            <v>0</v>
          </cell>
          <cell r="H94">
            <v>0</v>
          </cell>
          <cell r="I94">
            <v>0</v>
          </cell>
          <cell r="J94">
            <v>-2675</v>
          </cell>
          <cell r="K94">
            <v>-2675</v>
          </cell>
          <cell r="L94">
            <v>0</v>
          </cell>
        </row>
        <row r="95">
          <cell r="C95" t="str">
            <v>890</v>
          </cell>
          <cell r="D95">
            <v>0</v>
          </cell>
          <cell r="E95">
            <v>0</v>
          </cell>
          <cell r="H95">
            <v>0</v>
          </cell>
          <cell r="J95">
            <v>0</v>
          </cell>
          <cell r="K95">
            <v>0</v>
          </cell>
          <cell r="L95">
            <v>0</v>
          </cell>
        </row>
        <row r="96">
          <cell r="D96">
            <v>0</v>
          </cell>
          <cell r="E96">
            <v>0</v>
          </cell>
          <cell r="G96">
            <v>0</v>
          </cell>
          <cell r="H96">
            <v>0</v>
          </cell>
          <cell r="I96">
            <v>0</v>
          </cell>
          <cell r="J96">
            <v>0</v>
          </cell>
          <cell r="K96">
            <v>0</v>
          </cell>
          <cell r="L96">
            <v>0</v>
          </cell>
        </row>
        <row r="97">
          <cell r="C97" t="str">
            <v>818</v>
          </cell>
          <cell r="D97">
            <v>249770</v>
          </cell>
          <cell r="E97">
            <v>35121</v>
          </cell>
          <cell r="H97">
            <v>249770</v>
          </cell>
          <cell r="I97">
            <v>35121</v>
          </cell>
          <cell r="J97">
            <v>0</v>
          </cell>
          <cell r="K97">
            <v>284891</v>
          </cell>
          <cell r="L97">
            <v>0</v>
          </cell>
        </row>
        <row r="98">
          <cell r="D98">
            <v>249770</v>
          </cell>
          <cell r="E98">
            <v>35121</v>
          </cell>
          <cell r="G98">
            <v>0</v>
          </cell>
          <cell r="H98">
            <v>249770</v>
          </cell>
          <cell r="I98">
            <v>35121</v>
          </cell>
          <cell r="J98">
            <v>0</v>
          </cell>
          <cell r="K98">
            <v>284891</v>
          </cell>
          <cell r="L98">
            <v>0</v>
          </cell>
        </row>
        <row r="99">
          <cell r="C99" t="str">
            <v>800</v>
          </cell>
          <cell r="D99">
            <v>0</v>
          </cell>
          <cell r="E99">
            <v>0</v>
          </cell>
          <cell r="H99">
            <v>0</v>
          </cell>
          <cell r="J99">
            <v>0</v>
          </cell>
          <cell r="K99">
            <v>0</v>
          </cell>
          <cell r="L99">
            <v>0</v>
          </cell>
        </row>
        <row r="100">
          <cell r="D100">
            <v>0</v>
          </cell>
          <cell r="E100">
            <v>0</v>
          </cell>
          <cell r="G100">
            <v>0</v>
          </cell>
          <cell r="H100">
            <v>0</v>
          </cell>
          <cell r="I100">
            <v>0</v>
          </cell>
          <cell r="J100">
            <v>0</v>
          </cell>
          <cell r="K100">
            <v>0</v>
          </cell>
          <cell r="L100">
            <v>0</v>
          </cell>
        </row>
        <row r="101">
          <cell r="C101" t="str">
            <v>817</v>
          </cell>
          <cell r="D101">
            <v>0</v>
          </cell>
          <cell r="E101">
            <v>0</v>
          </cell>
          <cell r="H101">
            <v>0</v>
          </cell>
          <cell r="J101">
            <v>0</v>
          </cell>
          <cell r="K101">
            <v>0</v>
          </cell>
          <cell r="L101">
            <v>0</v>
          </cell>
        </row>
        <row r="102">
          <cell r="D102">
            <v>0</v>
          </cell>
          <cell r="E102">
            <v>0</v>
          </cell>
          <cell r="G102">
            <v>0</v>
          </cell>
          <cell r="H102">
            <v>0</v>
          </cell>
          <cell r="I102">
            <v>0</v>
          </cell>
          <cell r="J102">
            <v>0</v>
          </cell>
          <cell r="K102">
            <v>0</v>
          </cell>
          <cell r="L102">
            <v>0</v>
          </cell>
        </row>
        <row r="103">
          <cell r="C103" t="str">
            <v>822</v>
          </cell>
          <cell r="D103">
            <v>0</v>
          </cell>
          <cell r="E103">
            <v>0</v>
          </cell>
          <cell r="H103">
            <v>0</v>
          </cell>
          <cell r="J103">
            <v>0</v>
          </cell>
          <cell r="K103">
            <v>0</v>
          </cell>
          <cell r="L103">
            <v>0</v>
          </cell>
        </row>
        <row r="104">
          <cell r="D104">
            <v>0</v>
          </cell>
          <cell r="E104">
            <v>0</v>
          </cell>
          <cell r="G104">
            <v>0</v>
          </cell>
          <cell r="H104">
            <v>0</v>
          </cell>
          <cell r="I104">
            <v>0</v>
          </cell>
          <cell r="J104">
            <v>0</v>
          </cell>
          <cell r="K104">
            <v>0</v>
          </cell>
          <cell r="L104">
            <v>0</v>
          </cell>
        </row>
        <row r="105">
          <cell r="C105" t="str">
            <v>861</v>
          </cell>
          <cell r="D105">
            <v>0</v>
          </cell>
          <cell r="E105">
            <v>0</v>
          </cell>
          <cell r="H105">
            <v>0</v>
          </cell>
          <cell r="J105">
            <v>0</v>
          </cell>
          <cell r="K105">
            <v>0</v>
          </cell>
          <cell r="L105">
            <v>0</v>
          </cell>
        </row>
        <row r="106">
          <cell r="C106" t="str">
            <v>864</v>
          </cell>
          <cell r="D106">
            <v>0</v>
          </cell>
          <cell r="E106">
            <v>0</v>
          </cell>
          <cell r="H106">
            <v>0</v>
          </cell>
          <cell r="J106">
            <v>0</v>
          </cell>
          <cell r="K106">
            <v>0</v>
          </cell>
          <cell r="L106">
            <v>0</v>
          </cell>
        </row>
        <row r="107">
          <cell r="C107" t="str">
            <v>867</v>
          </cell>
          <cell r="D107">
            <v>0</v>
          </cell>
          <cell r="E107">
            <v>0</v>
          </cell>
          <cell r="H107">
            <v>0</v>
          </cell>
          <cell r="J107">
            <v>0</v>
          </cell>
          <cell r="K107">
            <v>0</v>
          </cell>
          <cell r="L107">
            <v>0</v>
          </cell>
        </row>
        <row r="108">
          <cell r="C108" t="str">
            <v>868</v>
          </cell>
          <cell r="D108">
            <v>0</v>
          </cell>
          <cell r="E108">
            <v>0</v>
          </cell>
          <cell r="H108">
            <v>0</v>
          </cell>
          <cell r="J108">
            <v>0</v>
          </cell>
          <cell r="K108">
            <v>0</v>
          </cell>
          <cell r="L108">
            <v>0</v>
          </cell>
        </row>
        <row r="109">
          <cell r="C109" t="str">
            <v>869</v>
          </cell>
          <cell r="D109">
            <v>0</v>
          </cell>
          <cell r="E109">
            <v>0</v>
          </cell>
          <cell r="H109">
            <v>0</v>
          </cell>
          <cell r="J109">
            <v>0</v>
          </cell>
          <cell r="K109">
            <v>0</v>
          </cell>
          <cell r="L109">
            <v>0</v>
          </cell>
        </row>
        <row r="110">
          <cell r="C110" t="str">
            <v>872</v>
          </cell>
          <cell r="D110">
            <v>0</v>
          </cell>
          <cell r="E110">
            <v>0</v>
          </cell>
          <cell r="H110">
            <v>0</v>
          </cell>
          <cell r="J110">
            <v>0</v>
          </cell>
          <cell r="K110">
            <v>0</v>
          </cell>
          <cell r="L110">
            <v>0</v>
          </cell>
        </row>
        <row r="111">
          <cell r="D111">
            <v>0</v>
          </cell>
          <cell r="E111">
            <v>0</v>
          </cell>
          <cell r="G111">
            <v>0</v>
          </cell>
          <cell r="H111">
            <v>0</v>
          </cell>
          <cell r="I111">
            <v>0</v>
          </cell>
          <cell r="J111">
            <v>0</v>
          </cell>
          <cell r="K111">
            <v>0</v>
          </cell>
          <cell r="L111">
            <v>0</v>
          </cell>
        </row>
        <row r="112">
          <cell r="C112" t="str">
            <v>864</v>
          </cell>
          <cell r="D112">
            <v>0</v>
          </cell>
          <cell r="E112">
            <v>0</v>
          </cell>
          <cell r="H112">
            <v>0</v>
          </cell>
          <cell r="J112">
            <v>0</v>
          </cell>
          <cell r="K112">
            <v>0</v>
          </cell>
          <cell r="L112">
            <v>0</v>
          </cell>
        </row>
        <row r="113">
          <cell r="D113">
            <v>0</v>
          </cell>
          <cell r="E113">
            <v>0</v>
          </cell>
          <cell r="H113">
            <v>0</v>
          </cell>
          <cell r="K113">
            <v>0</v>
          </cell>
          <cell r="L113">
            <v>0</v>
          </cell>
        </row>
        <row r="114">
          <cell r="C114" t="str">
            <v>055</v>
          </cell>
          <cell r="D114">
            <v>0</v>
          </cell>
          <cell r="E114">
            <v>0</v>
          </cell>
          <cell r="H114">
            <v>0</v>
          </cell>
          <cell r="J114">
            <v>0</v>
          </cell>
          <cell r="K114">
            <v>0</v>
          </cell>
          <cell r="L114">
            <v>0</v>
          </cell>
        </row>
        <row r="115">
          <cell r="D115">
            <v>0</v>
          </cell>
          <cell r="E115">
            <v>0</v>
          </cell>
          <cell r="H115">
            <v>0</v>
          </cell>
          <cell r="K115">
            <v>0</v>
          </cell>
          <cell r="L115">
            <v>0</v>
          </cell>
        </row>
        <row r="116">
          <cell r="C116" t="str">
            <v>052</v>
          </cell>
          <cell r="D116">
            <v>0</v>
          </cell>
          <cell r="E116">
            <v>8900</v>
          </cell>
          <cell r="H116">
            <v>0</v>
          </cell>
          <cell r="J116">
            <v>8900</v>
          </cell>
          <cell r="K116">
            <v>8900</v>
          </cell>
          <cell r="L116">
            <v>0</v>
          </cell>
        </row>
        <row r="117">
          <cell r="C117" t="str">
            <v>057</v>
          </cell>
          <cell r="D117">
            <v>0</v>
          </cell>
          <cell r="E117">
            <v>0</v>
          </cell>
          <cell r="H117">
            <v>0</v>
          </cell>
          <cell r="J117">
            <v>0</v>
          </cell>
          <cell r="K117">
            <v>0</v>
          </cell>
          <cell r="L117">
            <v>0</v>
          </cell>
        </row>
        <row r="118">
          <cell r="C118" t="str">
            <v>058</v>
          </cell>
          <cell r="D118">
            <v>0</v>
          </cell>
          <cell r="E118">
            <v>0</v>
          </cell>
          <cell r="H118">
            <v>0</v>
          </cell>
          <cell r="J118">
            <v>0</v>
          </cell>
          <cell r="K118">
            <v>0</v>
          </cell>
          <cell r="L118">
            <v>0</v>
          </cell>
        </row>
        <row r="119">
          <cell r="C119" t="str">
            <v>060</v>
          </cell>
          <cell r="D119">
            <v>0</v>
          </cell>
          <cell r="E119">
            <v>0</v>
          </cell>
          <cell r="H119">
            <v>0</v>
          </cell>
          <cell r="J119">
            <v>0</v>
          </cell>
          <cell r="K119">
            <v>0</v>
          </cell>
          <cell r="L119">
            <v>0</v>
          </cell>
        </row>
        <row r="120">
          <cell r="D120">
            <v>0</v>
          </cell>
          <cell r="E120">
            <v>8900</v>
          </cell>
          <cell r="G120">
            <v>0</v>
          </cell>
          <cell r="H120">
            <v>0</v>
          </cell>
          <cell r="I120">
            <v>0</v>
          </cell>
          <cell r="J120">
            <v>8900</v>
          </cell>
          <cell r="K120">
            <v>8900</v>
          </cell>
          <cell r="L120">
            <v>0</v>
          </cell>
        </row>
        <row r="121">
          <cell r="C121" t="str">
            <v>053</v>
          </cell>
          <cell r="D121">
            <v>0</v>
          </cell>
          <cell r="E121">
            <v>0</v>
          </cell>
          <cell r="H121">
            <v>0</v>
          </cell>
          <cell r="J121">
            <v>0</v>
          </cell>
          <cell r="K121">
            <v>0</v>
          </cell>
          <cell r="L121">
            <v>0</v>
          </cell>
        </row>
        <row r="122">
          <cell r="D122">
            <v>0</v>
          </cell>
          <cell r="E122">
            <v>0</v>
          </cell>
          <cell r="H122">
            <v>0</v>
          </cell>
          <cell r="K122">
            <v>0</v>
          </cell>
          <cell r="L122">
            <v>0</v>
          </cell>
        </row>
        <row r="123">
          <cell r="D123">
            <v>247095</v>
          </cell>
          <cell r="E123">
            <v>44021</v>
          </cell>
          <cell r="G123">
            <v>0</v>
          </cell>
          <cell r="H123">
            <v>249770</v>
          </cell>
          <cell r="I123">
            <v>35121</v>
          </cell>
          <cell r="J123">
            <v>6226</v>
          </cell>
          <cell r="K123">
            <v>291116</v>
          </cell>
          <cell r="L123">
            <v>0</v>
          </cell>
        </row>
        <row r="124">
          <cell r="D124">
            <v>-51150654</v>
          </cell>
          <cell r="E124">
            <v>327277</v>
          </cell>
          <cell r="G124">
            <v>0</v>
          </cell>
          <cell r="H124">
            <v>1347173</v>
          </cell>
          <cell r="I124">
            <v>188029</v>
          </cell>
          <cell r="J124">
            <v>-52358579</v>
          </cell>
          <cell r="K124">
            <v>-50823377</v>
          </cell>
          <cell r="L124">
            <v>0</v>
          </cell>
        </row>
      </sheetData>
      <sheetData sheetId="19">
        <row r="10">
          <cell r="D10" t="str">
            <v>002</v>
          </cell>
        </row>
      </sheetData>
      <sheetData sheetId="20">
        <row r="20">
          <cell r="E20">
            <v>280397625.02000153</v>
          </cell>
        </row>
      </sheetData>
      <sheetData sheetId="21">
        <row r="11">
          <cell r="A11" t="str">
            <v>Comp 2Rate Div 2000</v>
          </cell>
          <cell r="B11" t="str">
            <v>Comp 2</v>
          </cell>
          <cell r="C11" t="str">
            <v>Rate Div 2</v>
          </cell>
          <cell r="D11" t="str">
            <v>Adds (Oct-Aug)</v>
          </cell>
          <cell r="E11" t="str">
            <v>Sum of Sept Adds Est</v>
          </cell>
          <cell r="F11" t="str">
            <v>Sum of AIC</v>
          </cell>
          <cell r="G11" t="str">
            <v>Sum of Cap Depr</v>
          </cell>
          <cell r="H11" t="str">
            <v>Sum of Cap Software</v>
          </cell>
          <cell r="I11" t="str">
            <v>Sum of Capitalized COR on Network Assets</v>
          </cell>
          <cell r="J11" t="str">
            <v>Sum of Tx Rule 8.209</v>
          </cell>
          <cell r="K11" t="str">
            <v>Sum of BK Cap Int (Sept Est)</v>
          </cell>
          <cell r="L11" t="str">
            <v>Sum of tax Cap Int (Sept Est)</v>
          </cell>
          <cell r="M11" t="str">
            <v>Sum of  BK Cap OH (Sept Est)</v>
          </cell>
          <cell r="N11" t="str">
            <v>Sum of  Tax Cap OH (Sept Est)</v>
          </cell>
          <cell r="O11" t="str">
            <v>Sum of Repairs</v>
          </cell>
        </row>
        <row r="12">
          <cell r="A12" t="str">
            <v>010002000</v>
          </cell>
          <cell r="B12" t="str">
            <v>010</v>
          </cell>
          <cell r="C12" t="str">
            <v>002</v>
          </cell>
          <cell r="D12">
            <v>9640304.1399999987</v>
          </cell>
          <cell r="E12">
            <v>18795877.972359717</v>
          </cell>
          <cell r="F12">
            <v>0</v>
          </cell>
          <cell r="G12">
            <v>0</v>
          </cell>
          <cell r="H12">
            <v>-19863238.98</v>
          </cell>
          <cell r="I12">
            <v>0</v>
          </cell>
          <cell r="J12">
            <v>0</v>
          </cell>
          <cell r="K12">
            <v>0</v>
          </cell>
          <cell r="L12">
            <v>0</v>
          </cell>
          <cell r="M12">
            <v>-82231.741818181821</v>
          </cell>
          <cell r="N12">
            <v>1015.6299999999992</v>
          </cell>
          <cell r="O12">
            <v>0</v>
          </cell>
        </row>
        <row r="13">
          <cell r="A13" t="str">
            <v>010012000</v>
          </cell>
          <cell r="B13" t="str">
            <v>010</v>
          </cell>
          <cell r="C13" t="str">
            <v>012</v>
          </cell>
          <cell r="D13">
            <v>5517085.5199999996</v>
          </cell>
          <cell r="E13">
            <v>1027769.6858008818</v>
          </cell>
          <cell r="F13">
            <v>0</v>
          </cell>
          <cell r="G13">
            <v>0</v>
          </cell>
          <cell r="H13">
            <v>-3976337.6799999997</v>
          </cell>
          <cell r="I13">
            <v>0</v>
          </cell>
          <cell r="J13">
            <v>0</v>
          </cell>
          <cell r="K13">
            <v>0</v>
          </cell>
          <cell r="L13">
            <v>0</v>
          </cell>
          <cell r="M13">
            <v>0</v>
          </cell>
          <cell r="N13">
            <v>0</v>
          </cell>
          <cell r="O13">
            <v>0</v>
          </cell>
        </row>
        <row r="14">
          <cell r="A14" t="str">
            <v>010 Total000</v>
          </cell>
          <cell r="B14" t="str">
            <v>010 Total</v>
          </cell>
          <cell r="C14">
            <v>0</v>
          </cell>
          <cell r="D14">
            <v>15157389.659999998</v>
          </cell>
          <cell r="E14">
            <v>19823647.658160597</v>
          </cell>
          <cell r="F14">
            <v>0</v>
          </cell>
          <cell r="G14">
            <v>0</v>
          </cell>
          <cell r="H14">
            <v>-23839576.66</v>
          </cell>
          <cell r="I14">
            <v>0</v>
          </cell>
          <cell r="J14">
            <v>0</v>
          </cell>
          <cell r="K14">
            <v>0</v>
          </cell>
          <cell r="L14">
            <v>0</v>
          </cell>
          <cell r="M14">
            <v>-82231.741818181821</v>
          </cell>
          <cell r="N14">
            <v>1015.6299999999992</v>
          </cell>
          <cell r="O14">
            <v>0</v>
          </cell>
        </row>
        <row r="15">
          <cell r="A15" t="str">
            <v>020007000</v>
          </cell>
          <cell r="B15" t="str">
            <v>020</v>
          </cell>
          <cell r="C15" t="str">
            <v>007</v>
          </cell>
          <cell r="D15">
            <v>27620635.980000008</v>
          </cell>
          <cell r="E15">
            <v>3995426.8923336542</v>
          </cell>
          <cell r="F15">
            <v>1416123.1090909101</v>
          </cell>
          <cell r="G15">
            <v>-441973.60999999969</v>
          </cell>
          <cell r="H15">
            <v>0</v>
          </cell>
          <cell r="I15">
            <v>1430705.32</v>
          </cell>
          <cell r="J15">
            <v>0</v>
          </cell>
          <cell r="K15">
            <v>-1820.5436363636363</v>
          </cell>
          <cell r="L15">
            <v>7307.2309090909093</v>
          </cell>
          <cell r="M15">
            <v>-127210.96909090922</v>
          </cell>
          <cell r="N15">
            <v>4868.0063636363702</v>
          </cell>
          <cell r="O15">
            <v>-13730073.309721878</v>
          </cell>
        </row>
        <row r="16">
          <cell r="A16" t="str">
            <v>020077000</v>
          </cell>
          <cell r="B16" t="str">
            <v>020</v>
          </cell>
          <cell r="C16" t="str">
            <v>077</v>
          </cell>
          <cell r="D16">
            <v>45358934.650000013</v>
          </cell>
          <cell r="E16">
            <v>6561337.2349370057</v>
          </cell>
          <cell r="F16">
            <v>1051852.1563636365</v>
          </cell>
          <cell r="G16">
            <v>-1085752.3599999996</v>
          </cell>
          <cell r="H16">
            <v>0</v>
          </cell>
          <cell r="I16">
            <v>3273762.2300000004</v>
          </cell>
          <cell r="J16">
            <v>0</v>
          </cell>
          <cell r="K16">
            <v>-2870.1181818181867</v>
          </cell>
          <cell r="L16">
            <v>10955.332727272737</v>
          </cell>
          <cell r="M16">
            <v>-202694.10272727301</v>
          </cell>
          <cell r="N16">
            <v>7742.8018181818188</v>
          </cell>
          <cell r="O16">
            <v>-22046667.963005397</v>
          </cell>
        </row>
        <row r="17">
          <cell r="A17" t="str">
            <v>020 Total000</v>
          </cell>
          <cell r="B17" t="str">
            <v>020 Total</v>
          </cell>
          <cell r="C17">
            <v>0</v>
          </cell>
          <cell r="D17">
            <v>72979570.630000025</v>
          </cell>
          <cell r="E17">
            <v>10556764.127270659</v>
          </cell>
          <cell r="F17">
            <v>2467975.2654545465</v>
          </cell>
          <cell r="G17">
            <v>-1527725.9699999993</v>
          </cell>
          <cell r="H17">
            <v>0</v>
          </cell>
          <cell r="I17">
            <v>4704467.5500000007</v>
          </cell>
          <cell r="J17">
            <v>0</v>
          </cell>
          <cell r="K17">
            <v>-4690.661818181823</v>
          </cell>
          <cell r="L17">
            <v>18262.563636363644</v>
          </cell>
          <cell r="M17">
            <v>-329905.07181818224</v>
          </cell>
          <cell r="N17">
            <v>12610.808181818189</v>
          </cell>
          <cell r="O17">
            <v>-35776741.272727273</v>
          </cell>
        </row>
        <row r="18">
          <cell r="A18" t="str">
            <v>030003000</v>
          </cell>
          <cell r="B18" t="str">
            <v>030</v>
          </cell>
          <cell r="C18" t="str">
            <v>003</v>
          </cell>
          <cell r="D18">
            <v>10006844.569999998</v>
          </cell>
          <cell r="E18">
            <v>1386969.0776187275</v>
          </cell>
          <cell r="F18">
            <v>214177.06909090912</v>
          </cell>
          <cell r="G18">
            <v>-21712.320000000003</v>
          </cell>
          <cell r="H18">
            <v>0</v>
          </cell>
          <cell r="I18">
            <v>339045.6700000001</v>
          </cell>
          <cell r="J18">
            <v>-940518.19000000029</v>
          </cell>
          <cell r="K18">
            <v>-294.23727272727285</v>
          </cell>
          <cell r="L18">
            <v>1089.6281818181835</v>
          </cell>
          <cell r="M18">
            <v>-37677.129090909155</v>
          </cell>
          <cell r="N18">
            <v>1501.7227272727289</v>
          </cell>
          <cell r="O18">
            <v>-5689588.179577399</v>
          </cell>
        </row>
        <row r="19">
          <cell r="A19" t="str">
            <v>030005000</v>
          </cell>
          <cell r="B19" t="str">
            <v>030</v>
          </cell>
          <cell r="C19" t="str">
            <v>005</v>
          </cell>
          <cell r="D19">
            <v>29196597.810000002</v>
          </cell>
          <cell r="E19">
            <v>4046708.0357720256</v>
          </cell>
          <cell r="F19">
            <v>285864.94909090904</v>
          </cell>
          <cell r="G19">
            <v>-212863.30999999991</v>
          </cell>
          <cell r="H19">
            <v>0</v>
          </cell>
          <cell r="I19">
            <v>1370750.1999999997</v>
          </cell>
          <cell r="J19">
            <v>-2316474.2100000018</v>
          </cell>
          <cell r="K19">
            <v>-1056.7436363636373</v>
          </cell>
          <cell r="L19">
            <v>3739.9963636363614</v>
          </cell>
          <cell r="M19">
            <v>-109965.86818181818</v>
          </cell>
          <cell r="N19">
            <v>4337.7600000000029</v>
          </cell>
          <cell r="O19">
            <v>-16370341.227893848</v>
          </cell>
        </row>
        <row r="20">
          <cell r="A20" t="str">
            <v>030006000</v>
          </cell>
          <cell r="B20" t="str">
            <v>030</v>
          </cell>
          <cell r="C20" t="str">
            <v>006</v>
          </cell>
          <cell r="D20">
            <v>675459.30999999994</v>
          </cell>
          <cell r="E20">
            <v>93620.038725122533</v>
          </cell>
          <cell r="F20">
            <v>0</v>
          </cell>
          <cell r="G20">
            <v>0</v>
          </cell>
          <cell r="H20">
            <v>0</v>
          </cell>
          <cell r="I20">
            <v>77061.570000000022</v>
          </cell>
          <cell r="J20">
            <v>-54889.209999999992</v>
          </cell>
          <cell r="K20">
            <v>-7.6554545454545471</v>
          </cell>
          <cell r="L20">
            <v>12.071818181818175</v>
          </cell>
          <cell r="M20">
            <v>-2626.7936363636404</v>
          </cell>
          <cell r="N20">
            <v>103.41000000000008</v>
          </cell>
          <cell r="O20">
            <v>-370406.56060391874</v>
          </cell>
        </row>
        <row r="21">
          <cell r="A21" t="str">
            <v>030010000</v>
          </cell>
          <cell r="B21" t="str">
            <v>030</v>
          </cell>
          <cell r="C21" t="str">
            <v>010</v>
          </cell>
          <cell r="D21">
            <v>1312346.45</v>
          </cell>
          <cell r="E21">
            <v>181893.89597691246</v>
          </cell>
          <cell r="F21">
            <v>0</v>
          </cell>
          <cell r="G21">
            <v>0</v>
          </cell>
          <cell r="H21">
            <v>-11709.34</v>
          </cell>
          <cell r="I21">
            <v>0</v>
          </cell>
          <cell r="J21">
            <v>0</v>
          </cell>
          <cell r="K21">
            <v>0</v>
          </cell>
          <cell r="L21">
            <v>0</v>
          </cell>
          <cell r="M21">
            <v>0</v>
          </cell>
          <cell r="N21">
            <v>0</v>
          </cell>
          <cell r="O21">
            <v>0</v>
          </cell>
        </row>
        <row r="22">
          <cell r="A22" t="str">
            <v>030013000</v>
          </cell>
          <cell r="B22" t="str">
            <v>030</v>
          </cell>
          <cell r="C22" t="str">
            <v>013</v>
          </cell>
          <cell r="D22">
            <v>3537208.89</v>
          </cell>
          <cell r="E22">
            <v>490264.37027072394</v>
          </cell>
          <cell r="F22">
            <v>0</v>
          </cell>
          <cell r="G22">
            <v>0</v>
          </cell>
          <cell r="H22">
            <v>0</v>
          </cell>
          <cell r="I22">
            <v>60602.670000000006</v>
          </cell>
          <cell r="J22">
            <v>-31581.439999999984</v>
          </cell>
          <cell r="K22">
            <v>-373.45727272727254</v>
          </cell>
          <cell r="L22">
            <v>1330.797272727274</v>
          </cell>
          <cell r="M22">
            <v>-13321.824545454523</v>
          </cell>
          <cell r="N22">
            <v>517.44545454545369</v>
          </cell>
          <cell r="O22">
            <v>-2068462.9031139791</v>
          </cell>
        </row>
        <row r="23">
          <cell r="A23" t="str">
            <v>030016000</v>
          </cell>
          <cell r="B23" t="str">
            <v>030</v>
          </cell>
          <cell r="C23" t="str">
            <v>016</v>
          </cell>
          <cell r="D23">
            <v>9005267.4100000001</v>
          </cell>
          <cell r="E23">
            <v>1248148.4393993828</v>
          </cell>
          <cell r="F23">
            <v>98751.50181818183</v>
          </cell>
          <cell r="G23">
            <v>-101541.50000000004</v>
          </cell>
          <cell r="H23">
            <v>0</v>
          </cell>
          <cell r="I23">
            <v>359458.70000000013</v>
          </cell>
          <cell r="J23">
            <v>-1135427.2900000007</v>
          </cell>
          <cell r="K23">
            <v>-150.29636363636362</v>
          </cell>
          <cell r="L23">
            <v>614.4372727272721</v>
          </cell>
          <cell r="M23">
            <v>-32633.023636363625</v>
          </cell>
          <cell r="N23">
            <v>1303.8945454545465</v>
          </cell>
          <cell r="O23">
            <v>-5042531.4709383333</v>
          </cell>
        </row>
        <row r="24">
          <cell r="A24" t="str">
            <v>030018000</v>
          </cell>
          <cell r="B24" t="str">
            <v>030</v>
          </cell>
          <cell r="C24" t="str">
            <v>018</v>
          </cell>
          <cell r="D24">
            <v>547.76</v>
          </cell>
          <cell r="E24">
            <v>75.920653772724094</v>
          </cell>
          <cell r="F24">
            <v>0</v>
          </cell>
          <cell r="G24">
            <v>0</v>
          </cell>
          <cell r="H24">
            <v>0</v>
          </cell>
          <cell r="I24">
            <v>0</v>
          </cell>
          <cell r="J24">
            <v>-510.82000000000011</v>
          </cell>
          <cell r="K24">
            <v>0</v>
          </cell>
          <cell r="L24">
            <v>0</v>
          </cell>
          <cell r="M24">
            <v>-3.2790909090909111</v>
          </cell>
          <cell r="N24">
            <v>0.12545454545454526</v>
          </cell>
          <cell r="O24">
            <v>-320.31504925051598</v>
          </cell>
        </row>
        <row r="25">
          <cell r="A25" t="str">
            <v>030019000</v>
          </cell>
          <cell r="B25" t="str">
            <v>030</v>
          </cell>
          <cell r="C25" t="str">
            <v>019</v>
          </cell>
          <cell r="D25">
            <v>3159146.7800000003</v>
          </cell>
          <cell r="E25">
            <v>437864.19034174847</v>
          </cell>
          <cell r="F25">
            <v>125598.84</v>
          </cell>
          <cell r="G25">
            <v>-18005.289999999997</v>
          </cell>
          <cell r="H25">
            <v>0</v>
          </cell>
          <cell r="I25">
            <v>70704.740000000005</v>
          </cell>
          <cell r="J25">
            <v>0</v>
          </cell>
          <cell r="K25">
            <v>-448.36181818181831</v>
          </cell>
          <cell r="L25">
            <v>1250.4718181818189</v>
          </cell>
          <cell r="M25">
            <v>-14343.762727272726</v>
          </cell>
          <cell r="N25">
            <v>440.28090909090952</v>
          </cell>
          <cell r="O25">
            <v>-1826969.9807540348</v>
          </cell>
        </row>
        <row r="26">
          <cell r="A26" t="str">
            <v>030020000</v>
          </cell>
          <cell r="B26" t="str">
            <v>030</v>
          </cell>
          <cell r="C26" t="str">
            <v>020</v>
          </cell>
          <cell r="D26">
            <v>1359523.8900000004</v>
          </cell>
          <cell r="E26">
            <v>188432.78543237376</v>
          </cell>
          <cell r="F26">
            <v>1820.727272727273</v>
          </cell>
          <cell r="G26">
            <v>0</v>
          </cell>
          <cell r="H26">
            <v>0</v>
          </cell>
          <cell r="I26">
            <v>9617.1000000000022</v>
          </cell>
          <cell r="J26">
            <v>-24822.080000000002</v>
          </cell>
          <cell r="K26">
            <v>-84.169999999999959</v>
          </cell>
          <cell r="L26">
            <v>297.63363636363647</v>
          </cell>
          <cell r="M26">
            <v>-5784.9990909090848</v>
          </cell>
          <cell r="N26">
            <v>228.11454545454535</v>
          </cell>
          <cell r="O26">
            <v>-795012.34442566684</v>
          </cell>
        </row>
        <row r="27">
          <cell r="A27" t="str">
            <v>030021000</v>
          </cell>
          <cell r="B27" t="str">
            <v>030</v>
          </cell>
          <cell r="C27" t="str">
            <v>021</v>
          </cell>
          <cell r="D27">
            <v>3780283.6600000011</v>
          </cell>
          <cell r="E27">
            <v>523955.02941716486</v>
          </cell>
          <cell r="F27">
            <v>317092.10181818181</v>
          </cell>
          <cell r="G27">
            <v>0</v>
          </cell>
          <cell r="H27">
            <v>0</v>
          </cell>
          <cell r="I27">
            <v>341929.64</v>
          </cell>
          <cell r="J27">
            <v>-781955.98000000033</v>
          </cell>
          <cell r="K27">
            <v>-169.04818181818177</v>
          </cell>
          <cell r="L27">
            <v>589.87272727272716</v>
          </cell>
          <cell r="M27">
            <v>-13140.23363636364</v>
          </cell>
          <cell r="N27">
            <v>524.17909090909052</v>
          </cell>
          <cell r="O27">
            <v>-2205580.1994617316</v>
          </cell>
        </row>
        <row r="28">
          <cell r="A28" t="str">
            <v>030 Total000</v>
          </cell>
          <cell r="B28" t="str">
            <v>030 Total</v>
          </cell>
          <cell r="C28">
            <v>0</v>
          </cell>
          <cell r="D28">
            <v>62033226.530000016</v>
          </cell>
          <cell r="E28">
            <v>8597931.7836079542</v>
          </cell>
          <cell r="F28">
            <v>1043305.1890909091</v>
          </cell>
          <cell r="G28">
            <v>-354122.41999999993</v>
          </cell>
          <cell r="H28">
            <v>-11709.34</v>
          </cell>
          <cell r="I28">
            <v>2629170.2900000005</v>
          </cell>
          <cell r="J28">
            <v>-5286179.2200000035</v>
          </cell>
          <cell r="K28">
            <v>-2583.9700000000012</v>
          </cell>
          <cell r="L28">
            <v>8924.9090909090919</v>
          </cell>
          <cell r="M28">
            <v>-229496.91363636366</v>
          </cell>
          <cell r="N28">
            <v>8956.9327272727314</v>
          </cell>
          <cell r="O28">
            <v>-34369213.181818165</v>
          </cell>
        </row>
        <row r="29">
          <cell r="A29" t="str">
            <v>050009000</v>
          </cell>
          <cell r="B29" t="str">
            <v>050</v>
          </cell>
          <cell r="C29" t="str">
            <v>009</v>
          </cell>
          <cell r="D29">
            <v>53417405.120000005</v>
          </cell>
          <cell r="E29">
            <v>7799153.8926998423</v>
          </cell>
          <cell r="F29">
            <v>1736848.4290909087</v>
          </cell>
          <cell r="G29">
            <v>-178782.88999999996</v>
          </cell>
          <cell r="H29">
            <v>0</v>
          </cell>
          <cell r="I29">
            <v>6269105.1399999987</v>
          </cell>
          <cell r="J29">
            <v>0</v>
          </cell>
          <cell r="K29">
            <v>-18142.211818181822</v>
          </cell>
          <cell r="L29">
            <v>69862.194545454462</v>
          </cell>
          <cell r="M29">
            <v>-259555.68363636409</v>
          </cell>
          <cell r="N29">
            <v>6356.0963636363585</v>
          </cell>
          <cell r="O29">
            <v>-19562252.33761045</v>
          </cell>
        </row>
        <row r="30">
          <cell r="A30" t="str">
            <v>050091000</v>
          </cell>
          <cell r="B30" t="str">
            <v>050</v>
          </cell>
          <cell r="C30" t="str">
            <v>091</v>
          </cell>
          <cell r="D30">
            <v>16395.79</v>
          </cell>
          <cell r="E30">
            <v>2393.850639414758</v>
          </cell>
          <cell r="F30">
            <v>0</v>
          </cell>
          <cell r="G30">
            <v>0</v>
          </cell>
          <cell r="H30">
            <v>0</v>
          </cell>
          <cell r="I30">
            <v>0</v>
          </cell>
          <cell r="J30">
            <v>0</v>
          </cell>
          <cell r="K30">
            <v>0</v>
          </cell>
          <cell r="L30">
            <v>0</v>
          </cell>
          <cell r="M30">
            <v>0</v>
          </cell>
          <cell r="N30">
            <v>0</v>
          </cell>
          <cell r="O30">
            <v>0</v>
          </cell>
        </row>
        <row r="31">
          <cell r="A31" t="str">
            <v>050093000</v>
          </cell>
          <cell r="B31" t="str">
            <v>050</v>
          </cell>
          <cell r="C31" t="str">
            <v>093</v>
          </cell>
          <cell r="D31">
            <v>22727366.350000005</v>
          </cell>
          <cell r="E31">
            <v>3318286.003246014</v>
          </cell>
          <cell r="F31">
            <v>3661958.3672727305</v>
          </cell>
          <cell r="G31">
            <v>-109681.70999999999</v>
          </cell>
          <cell r="H31">
            <v>0</v>
          </cell>
          <cell r="I31">
            <v>1588122.5200000007</v>
          </cell>
          <cell r="J31">
            <v>0</v>
          </cell>
          <cell r="K31">
            <v>-3056.9945454545455</v>
          </cell>
          <cell r="L31">
            <v>13094.604545454555</v>
          </cell>
          <cell r="M31">
            <v>-114313.55909090911</v>
          </cell>
          <cell r="N31">
            <v>4032.4945454545459</v>
          </cell>
          <cell r="O31">
            <v>-8332749.6579188583</v>
          </cell>
        </row>
        <row r="32">
          <cell r="A32" t="str">
            <v>050095000</v>
          </cell>
          <cell r="B32" t="str">
            <v>050</v>
          </cell>
          <cell r="C32" t="str">
            <v>095</v>
          </cell>
          <cell r="D32">
            <v>0</v>
          </cell>
          <cell r="E32">
            <v>0</v>
          </cell>
          <cell r="F32">
            <v>0</v>
          </cell>
          <cell r="G32">
            <v>0</v>
          </cell>
          <cell r="H32">
            <v>0</v>
          </cell>
          <cell r="I32">
            <v>0</v>
          </cell>
          <cell r="J32">
            <v>0</v>
          </cell>
          <cell r="K32">
            <v>0</v>
          </cell>
          <cell r="L32">
            <v>0</v>
          </cell>
          <cell r="M32">
            <v>0</v>
          </cell>
          <cell r="N32">
            <v>0</v>
          </cell>
          <cell r="O32">
            <v>0</v>
          </cell>
        </row>
        <row r="33">
          <cell r="A33" t="str">
            <v>050096000</v>
          </cell>
          <cell r="B33" t="str">
            <v>050</v>
          </cell>
          <cell r="C33" t="str">
            <v>096</v>
          </cell>
          <cell r="D33">
            <v>7930385.370000001</v>
          </cell>
          <cell r="E33">
            <v>1157867.8483183759</v>
          </cell>
          <cell r="F33">
            <v>107092.71272727274</v>
          </cell>
          <cell r="G33">
            <v>-61742.990000000034</v>
          </cell>
          <cell r="H33">
            <v>0</v>
          </cell>
          <cell r="I33">
            <v>479970.15999999992</v>
          </cell>
          <cell r="J33">
            <v>0</v>
          </cell>
          <cell r="K33">
            <v>0</v>
          </cell>
          <cell r="L33">
            <v>4371.2590909090932</v>
          </cell>
          <cell r="M33">
            <v>-35565.656363636372</v>
          </cell>
          <cell r="N33">
            <v>765.94545454545369</v>
          </cell>
          <cell r="O33">
            <v>-2956864.4590161438</v>
          </cell>
        </row>
        <row r="34">
          <cell r="A34" t="str">
            <v>050 Total000</v>
          </cell>
          <cell r="B34" t="str">
            <v>050 Total</v>
          </cell>
          <cell r="C34">
            <v>0</v>
          </cell>
          <cell r="D34">
            <v>84091552.63000001</v>
          </cell>
          <cell r="E34">
            <v>12277701.594903648</v>
          </cell>
          <cell r="F34">
            <v>5505899.5090909116</v>
          </cell>
          <cell r="G34">
            <v>-350207.59</v>
          </cell>
          <cell r="H34">
            <v>0</v>
          </cell>
          <cell r="I34">
            <v>8337197.8199999994</v>
          </cell>
          <cell r="J34">
            <v>0</v>
          </cell>
          <cell r="K34">
            <v>-21199.206363636367</v>
          </cell>
          <cell r="L34">
            <v>87328.058181818109</v>
          </cell>
          <cell r="M34">
            <v>-409434.89909090957</v>
          </cell>
          <cell r="N34">
            <v>11154.536363636358</v>
          </cell>
          <cell r="O34">
            <v>-30851866.454545453</v>
          </cell>
        </row>
        <row r="35">
          <cell r="A35" t="str">
            <v>060030000</v>
          </cell>
          <cell r="B35" t="str">
            <v>060</v>
          </cell>
          <cell r="C35" t="str">
            <v>030</v>
          </cell>
          <cell r="D35">
            <v>28524.379999999997</v>
          </cell>
          <cell r="E35">
            <v>4737.497015988728</v>
          </cell>
          <cell r="F35">
            <v>0</v>
          </cell>
          <cell r="G35">
            <v>0</v>
          </cell>
          <cell r="H35">
            <v>0</v>
          </cell>
          <cell r="I35">
            <v>0</v>
          </cell>
          <cell r="J35">
            <v>0</v>
          </cell>
          <cell r="K35">
            <v>0</v>
          </cell>
          <cell r="L35">
            <v>0</v>
          </cell>
          <cell r="M35">
            <v>0</v>
          </cell>
          <cell r="N35">
            <v>0</v>
          </cell>
          <cell r="O35">
            <v>0</v>
          </cell>
        </row>
        <row r="36">
          <cell r="A36" t="str">
            <v>060033000</v>
          </cell>
          <cell r="B36" t="str">
            <v>060</v>
          </cell>
          <cell r="C36" t="str">
            <v>033</v>
          </cell>
          <cell r="D36">
            <v>5123736.3900000015</v>
          </cell>
          <cell r="E36">
            <v>850980.31432542461</v>
          </cell>
          <cell r="F36">
            <v>1067485.5163636366</v>
          </cell>
          <cell r="G36">
            <v>-31497.670000000009</v>
          </cell>
          <cell r="H36">
            <v>0</v>
          </cell>
          <cell r="I36">
            <v>324095.72000000015</v>
          </cell>
          <cell r="J36">
            <v>0</v>
          </cell>
          <cell r="K36">
            <v>-72.943636363636315</v>
          </cell>
          <cell r="L36">
            <v>251.01090909090914</v>
          </cell>
          <cell r="M36">
            <v>-23020.063636363633</v>
          </cell>
          <cell r="N36">
            <v>915.43363636363597</v>
          </cell>
          <cell r="O36">
            <v>-3326941.0218656911</v>
          </cell>
        </row>
        <row r="37">
          <cell r="A37" t="str">
            <v>060034000</v>
          </cell>
          <cell r="B37" t="str">
            <v>060</v>
          </cell>
          <cell r="C37" t="str">
            <v>034</v>
          </cell>
          <cell r="D37">
            <v>1753298.24</v>
          </cell>
          <cell r="E37">
            <v>291198.09721151827</v>
          </cell>
          <cell r="F37">
            <v>308367.63272727281</v>
          </cell>
          <cell r="G37">
            <v>-26101.46</v>
          </cell>
          <cell r="H37">
            <v>0</v>
          </cell>
          <cell r="I37">
            <v>192689.62999999998</v>
          </cell>
          <cell r="J37">
            <v>0</v>
          </cell>
          <cell r="K37">
            <v>-22.650909090909067</v>
          </cell>
          <cell r="L37">
            <v>87.123636363636351</v>
          </cell>
          <cell r="M37">
            <v>-7798.9890909090891</v>
          </cell>
          <cell r="N37">
            <v>304.92909090909092</v>
          </cell>
          <cell r="O37">
            <v>-1097871.3915823023</v>
          </cell>
        </row>
        <row r="38">
          <cell r="A38" t="str">
            <v>060035000</v>
          </cell>
          <cell r="B38" t="str">
            <v>060</v>
          </cell>
          <cell r="C38" t="str">
            <v>035</v>
          </cell>
          <cell r="D38">
            <v>1672257.4400000002</v>
          </cell>
          <cell r="E38">
            <v>277738.36388257868</v>
          </cell>
          <cell r="F38">
            <v>18750.010909090903</v>
          </cell>
          <cell r="G38">
            <v>-16880.440000000006</v>
          </cell>
          <cell r="H38">
            <v>0</v>
          </cell>
          <cell r="I38">
            <v>284912.9200000001</v>
          </cell>
          <cell r="J38">
            <v>0</v>
          </cell>
          <cell r="K38">
            <v>-27.739090909090912</v>
          </cell>
          <cell r="L38">
            <v>98.370909090909194</v>
          </cell>
          <cell r="M38">
            <v>-6489.5209090909048</v>
          </cell>
          <cell r="N38">
            <v>241.48909090909086</v>
          </cell>
          <cell r="O38">
            <v>-900747.60515777452</v>
          </cell>
        </row>
        <row r="39">
          <cell r="A39" t="str">
            <v>060036000</v>
          </cell>
          <cell r="B39" t="str">
            <v>060</v>
          </cell>
          <cell r="C39" t="str">
            <v>036</v>
          </cell>
          <cell r="D39">
            <v>2090920.2400000002</v>
          </cell>
          <cell r="E39">
            <v>347272.34729275224</v>
          </cell>
          <cell r="F39">
            <v>469032.62181818188</v>
          </cell>
          <cell r="G39">
            <v>-24568.349999999988</v>
          </cell>
          <cell r="H39">
            <v>0</v>
          </cell>
          <cell r="I39">
            <v>212809.53</v>
          </cell>
          <cell r="J39">
            <v>0</v>
          </cell>
          <cell r="K39">
            <v>-162.87272727272739</v>
          </cell>
          <cell r="L39">
            <v>586.34727272727287</v>
          </cell>
          <cell r="M39">
            <v>-10095.474545454546</v>
          </cell>
          <cell r="N39">
            <v>406.05000000000013</v>
          </cell>
          <cell r="O39">
            <v>-1371639.2731192547</v>
          </cell>
        </row>
        <row r="40">
          <cell r="A40" t="str">
            <v>060081000</v>
          </cell>
          <cell r="B40" t="str">
            <v>060</v>
          </cell>
          <cell r="C40" t="str">
            <v>081</v>
          </cell>
          <cell r="D40">
            <v>17404805.49000001</v>
          </cell>
          <cell r="E40">
            <v>2890692.5960437786</v>
          </cell>
          <cell r="F40">
            <v>4385947.6581818182</v>
          </cell>
          <cell r="G40">
            <v>-194222.49000000011</v>
          </cell>
          <cell r="H40">
            <v>0</v>
          </cell>
          <cell r="I40">
            <v>1432353.33</v>
          </cell>
          <cell r="J40">
            <v>0</v>
          </cell>
          <cell r="K40">
            <v>-1003.5363636363638</v>
          </cell>
          <cell r="L40">
            <v>3806.5172727272734</v>
          </cell>
          <cell r="M40">
            <v>-90499.097272727202</v>
          </cell>
          <cell r="N40">
            <v>3350.6654545454517</v>
          </cell>
          <cell r="O40">
            <v>-11299158.071911344</v>
          </cell>
        </row>
        <row r="41">
          <cell r="A41" t="str">
            <v>060 Total000</v>
          </cell>
          <cell r="B41" t="str">
            <v>060 Total</v>
          </cell>
          <cell r="C41">
            <v>0</v>
          </cell>
          <cell r="D41">
            <v>28073542.180000011</v>
          </cell>
          <cell r="E41">
            <v>4662619.2157720411</v>
          </cell>
          <cell r="F41">
            <v>6249583.4400000004</v>
          </cell>
          <cell r="G41">
            <v>-293270.41000000009</v>
          </cell>
          <cell r="H41">
            <v>0</v>
          </cell>
          <cell r="I41">
            <v>2446861.1300000004</v>
          </cell>
          <cell r="J41">
            <v>0</v>
          </cell>
          <cell r="K41">
            <v>-1289.7427272727275</v>
          </cell>
          <cell r="L41">
            <v>4829.3700000000008</v>
          </cell>
          <cell r="M41">
            <v>-137903.14545454539</v>
          </cell>
          <cell r="N41">
            <v>5218.5672727272695</v>
          </cell>
          <cell r="O41">
            <v>-17996357.363636367</v>
          </cell>
        </row>
        <row r="42">
          <cell r="A42" t="str">
            <v>070170000</v>
          </cell>
          <cell r="B42" t="str">
            <v>070</v>
          </cell>
          <cell r="C42" t="str">
            <v>170</v>
          </cell>
          <cell r="D42">
            <v>53054238.99000001</v>
          </cell>
          <cell r="E42">
            <v>7943505.5008457564</v>
          </cell>
          <cell r="F42">
            <v>889982.47636363714</v>
          </cell>
          <cell r="G42">
            <v>-1394076.7000000011</v>
          </cell>
          <cell r="H42">
            <v>0</v>
          </cell>
          <cell r="I42">
            <v>3769120.3899999997</v>
          </cell>
          <cell r="J42">
            <v>0</v>
          </cell>
          <cell r="K42">
            <v>-4243.7045454545432</v>
          </cell>
          <cell r="L42">
            <v>16332.930909090905</v>
          </cell>
          <cell r="M42">
            <v>-213063.94636363626</v>
          </cell>
          <cell r="N42">
            <v>8736.6099999999988</v>
          </cell>
          <cell r="O42">
            <v>-25619473.780747838</v>
          </cell>
        </row>
        <row r="43">
          <cell r="A43" t="str">
            <v>070171000</v>
          </cell>
          <cell r="B43" t="str">
            <v>070</v>
          </cell>
          <cell r="C43" t="str">
            <v>171</v>
          </cell>
          <cell r="D43">
            <v>1322886.3299999998</v>
          </cell>
          <cell r="E43">
            <v>198068.14760512041</v>
          </cell>
          <cell r="F43">
            <v>0</v>
          </cell>
          <cell r="G43">
            <v>0</v>
          </cell>
          <cell r="H43">
            <v>0</v>
          </cell>
          <cell r="I43">
            <v>0</v>
          </cell>
          <cell r="J43">
            <v>0</v>
          </cell>
          <cell r="K43">
            <v>-348.67636363636348</v>
          </cell>
          <cell r="L43">
            <v>1517.097272727271</v>
          </cell>
          <cell r="M43">
            <v>-5561.1399999999921</v>
          </cell>
          <cell r="N43">
            <v>91.519999999999982</v>
          </cell>
          <cell r="O43">
            <v>-667562.49197943159</v>
          </cell>
        </row>
        <row r="44">
          <cell r="A44" t="str">
            <v>070 Total000</v>
          </cell>
          <cell r="B44" t="str">
            <v>070 Total</v>
          </cell>
          <cell r="C44">
            <v>0</v>
          </cell>
          <cell r="D44">
            <v>54377125.320000008</v>
          </cell>
          <cell r="E44">
            <v>8141573.6484508766</v>
          </cell>
          <cell r="F44">
            <v>889982.47636363714</v>
          </cell>
          <cell r="G44">
            <v>-1394076.7000000011</v>
          </cell>
          <cell r="H44">
            <v>0</v>
          </cell>
          <cell r="I44">
            <v>3769120.3899999997</v>
          </cell>
          <cell r="J44">
            <v>0</v>
          </cell>
          <cell r="K44">
            <v>-4592.3809090909072</v>
          </cell>
          <cell r="L44">
            <v>17850.028181818176</v>
          </cell>
          <cell r="M44">
            <v>-218625.08636363625</v>
          </cell>
          <cell r="N44">
            <v>8828.1299999999992</v>
          </cell>
          <cell r="O44">
            <v>-26287036.27272727</v>
          </cell>
        </row>
        <row r="45">
          <cell r="A45" t="str">
            <v>080190000</v>
          </cell>
          <cell r="B45" t="str">
            <v>080</v>
          </cell>
          <cell r="C45" t="str">
            <v>190</v>
          </cell>
          <cell r="D45">
            <v>326962821.93000019</v>
          </cell>
          <cell r="E45">
            <v>40406413.847168133</v>
          </cell>
          <cell r="F45">
            <v>44588124.567272782</v>
          </cell>
          <cell r="G45">
            <v>-1185873.1099999992</v>
          </cell>
          <cell r="H45">
            <v>-236059.85</v>
          </cell>
          <cell r="I45">
            <v>19367215.489999998</v>
          </cell>
          <cell r="J45">
            <v>-32001754.760000214</v>
          </cell>
          <cell r="K45">
            <v>-30255.938181818165</v>
          </cell>
          <cell r="L45">
            <v>111092.67818181821</v>
          </cell>
          <cell r="M45">
            <v>-1416969.6563636342</v>
          </cell>
          <cell r="N45">
            <v>53303.940000000053</v>
          </cell>
          <cell r="O45">
            <v>-226584208.45454544</v>
          </cell>
        </row>
        <row r="46">
          <cell r="A46" t="str">
            <v>080 Total000</v>
          </cell>
          <cell r="B46" t="str">
            <v>080 Total</v>
          </cell>
          <cell r="C46">
            <v>0</v>
          </cell>
          <cell r="D46">
            <v>326962821.93000019</v>
          </cell>
          <cell r="E46">
            <v>40406413.847168133</v>
          </cell>
          <cell r="F46">
            <v>44588124.567272782</v>
          </cell>
          <cell r="G46">
            <v>-1185873.1099999992</v>
          </cell>
          <cell r="H46">
            <v>-236059.85</v>
          </cell>
          <cell r="I46">
            <v>19367215.489999998</v>
          </cell>
          <cell r="J46">
            <v>-32001754.760000214</v>
          </cell>
          <cell r="K46">
            <v>-30255.938181818165</v>
          </cell>
          <cell r="L46">
            <v>111092.67818181821</v>
          </cell>
          <cell r="M46">
            <v>-1416969.6563636342</v>
          </cell>
          <cell r="N46">
            <v>53303.940000000053</v>
          </cell>
          <cell r="O46">
            <v>-226584208.45454544</v>
          </cell>
        </row>
        <row r="47">
          <cell r="A47" t="str">
            <v>180700000</v>
          </cell>
          <cell r="B47" t="str">
            <v>180</v>
          </cell>
          <cell r="C47" t="str">
            <v>700</v>
          </cell>
          <cell r="D47">
            <v>307089710.78999996</v>
          </cell>
          <cell r="E47">
            <v>163000000.00000006</v>
          </cell>
          <cell r="F47">
            <v>3857756.5854545459</v>
          </cell>
          <cell r="G47">
            <v>-407091.01000000013</v>
          </cell>
          <cell r="H47">
            <v>-92628.010000000009</v>
          </cell>
          <cell r="I47">
            <v>5257868.88</v>
          </cell>
          <cell r="J47">
            <v>0</v>
          </cell>
          <cell r="K47">
            <v>-134914.79090909078</v>
          </cell>
          <cell r="L47">
            <v>579137.3418181818</v>
          </cell>
          <cell r="M47">
            <v>-1569571.3845454529</v>
          </cell>
          <cell r="N47">
            <v>32893.082727272704</v>
          </cell>
          <cell r="O47">
            <v>-38826503.967154175</v>
          </cell>
        </row>
        <row r="48">
          <cell r="A48" t="str">
            <v>180 Total000</v>
          </cell>
          <cell r="B48" t="str">
            <v>180 Total</v>
          </cell>
          <cell r="C48">
            <v>0</v>
          </cell>
          <cell r="D48">
            <v>307089710.78999996</v>
          </cell>
          <cell r="E48">
            <v>163000000.00000006</v>
          </cell>
          <cell r="F48">
            <v>3857756.5854545459</v>
          </cell>
          <cell r="G48">
            <v>-407091.01000000013</v>
          </cell>
          <cell r="H48">
            <v>-92628.010000000009</v>
          </cell>
          <cell r="I48">
            <v>5257868.88</v>
          </cell>
          <cell r="J48">
            <v>0</v>
          </cell>
          <cell r="K48">
            <v>-134914.79090909078</v>
          </cell>
          <cell r="L48">
            <v>579137.3418181818</v>
          </cell>
          <cell r="M48">
            <v>-1569571.3845454529</v>
          </cell>
          <cell r="N48">
            <v>32893.082727272704</v>
          </cell>
          <cell r="O48">
            <v>-38826503.967154175</v>
          </cell>
        </row>
        <row r="49">
          <cell r="A49" t="str">
            <v>212056000</v>
          </cell>
          <cell r="B49" t="str">
            <v>212</v>
          </cell>
          <cell r="C49" t="str">
            <v>056</v>
          </cell>
          <cell r="D49">
            <v>22375.480000000003</v>
          </cell>
          <cell r="E49">
            <v>-21868.968219846713</v>
          </cell>
          <cell r="F49">
            <v>62910.152727272718</v>
          </cell>
          <cell r="G49">
            <v>0</v>
          </cell>
          <cell r="H49">
            <v>0</v>
          </cell>
          <cell r="I49">
            <v>0</v>
          </cell>
          <cell r="J49">
            <v>0</v>
          </cell>
          <cell r="K49">
            <v>0</v>
          </cell>
          <cell r="L49">
            <v>0</v>
          </cell>
          <cell r="M49">
            <v>0</v>
          </cell>
          <cell r="N49">
            <v>0</v>
          </cell>
          <cell r="O49">
            <v>0</v>
          </cell>
        </row>
        <row r="50">
          <cell r="A50" t="str">
            <v>212059000</v>
          </cell>
          <cell r="B50" t="str">
            <v>212</v>
          </cell>
          <cell r="C50" t="str">
            <v>059</v>
          </cell>
          <cell r="D50">
            <v>-65767.330000000016</v>
          </cell>
          <cell r="E50">
            <v>64278.560713520841</v>
          </cell>
          <cell r="F50">
            <v>203630.18181818182</v>
          </cell>
          <cell r="G50">
            <v>0</v>
          </cell>
          <cell r="H50">
            <v>0</v>
          </cell>
          <cell r="I50">
            <v>0</v>
          </cell>
          <cell r="J50">
            <v>0</v>
          </cell>
          <cell r="K50">
            <v>0</v>
          </cell>
          <cell r="L50">
            <v>0</v>
          </cell>
          <cell r="M50">
            <v>0</v>
          </cell>
          <cell r="N50">
            <v>0</v>
          </cell>
          <cell r="O50">
            <v>0</v>
          </cell>
        </row>
        <row r="51">
          <cell r="A51" t="str">
            <v>212821000</v>
          </cell>
          <cell r="B51" t="str">
            <v>212</v>
          </cell>
          <cell r="C51" t="str">
            <v>821</v>
          </cell>
          <cell r="D51">
            <v>3631.11</v>
          </cell>
          <cell r="E51">
            <v>-3548.9128810987563</v>
          </cell>
          <cell r="F51">
            <v>0</v>
          </cell>
          <cell r="G51">
            <v>0</v>
          </cell>
          <cell r="H51">
            <v>0</v>
          </cell>
          <cell r="I51">
            <v>0</v>
          </cell>
          <cell r="J51">
            <v>0</v>
          </cell>
          <cell r="K51">
            <v>0</v>
          </cell>
          <cell r="L51">
            <v>0</v>
          </cell>
          <cell r="M51">
            <v>0</v>
          </cell>
          <cell r="N51">
            <v>0</v>
          </cell>
          <cell r="O51">
            <v>0</v>
          </cell>
        </row>
        <row r="52">
          <cell r="A52" t="str">
            <v>212 Total000</v>
          </cell>
          <cell r="B52" t="str">
            <v>212 Total</v>
          </cell>
          <cell r="C52">
            <v>0</v>
          </cell>
          <cell r="D52">
            <v>-39760.740000000013</v>
          </cell>
          <cell r="E52">
            <v>38860.679612575375</v>
          </cell>
          <cell r="F52">
            <v>266540.33454545453</v>
          </cell>
          <cell r="G52">
            <v>0</v>
          </cell>
          <cell r="H52">
            <v>0</v>
          </cell>
          <cell r="I52">
            <v>0</v>
          </cell>
          <cell r="J52">
            <v>0</v>
          </cell>
          <cell r="K52">
            <v>0</v>
          </cell>
          <cell r="L52">
            <v>0</v>
          </cell>
          <cell r="M52">
            <v>0</v>
          </cell>
          <cell r="N52">
            <v>0</v>
          </cell>
          <cell r="O52">
            <v>0</v>
          </cell>
        </row>
        <row r="53">
          <cell r="A53" t="str">
            <v>232800000</v>
          </cell>
          <cell r="B53" t="str">
            <v>232</v>
          </cell>
          <cell r="C53" t="str">
            <v>800</v>
          </cell>
          <cell r="D53">
            <v>45036.1</v>
          </cell>
          <cell r="E53">
            <v>0</v>
          </cell>
          <cell r="F53">
            <v>0</v>
          </cell>
          <cell r="G53">
            <v>0</v>
          </cell>
          <cell r="H53">
            <v>0</v>
          </cell>
          <cell r="I53">
            <v>0</v>
          </cell>
          <cell r="J53">
            <v>0</v>
          </cell>
          <cell r="K53">
            <v>0</v>
          </cell>
          <cell r="L53">
            <v>0</v>
          </cell>
          <cell r="M53">
            <v>0</v>
          </cell>
          <cell r="N53">
            <v>0</v>
          </cell>
          <cell r="O53">
            <v>0</v>
          </cell>
        </row>
        <row r="54">
          <cell r="A54" t="str">
            <v>232 Total000</v>
          </cell>
          <cell r="B54" t="str">
            <v>232 Total</v>
          </cell>
          <cell r="C54">
            <v>0</v>
          </cell>
          <cell r="D54">
            <v>45036.1</v>
          </cell>
          <cell r="E54">
            <v>0</v>
          </cell>
          <cell r="F54">
            <v>0</v>
          </cell>
          <cell r="G54">
            <v>0</v>
          </cell>
          <cell r="H54">
            <v>0</v>
          </cell>
          <cell r="I54">
            <v>0</v>
          </cell>
          <cell r="J54">
            <v>0</v>
          </cell>
          <cell r="K54">
            <v>0</v>
          </cell>
          <cell r="L54">
            <v>0</v>
          </cell>
          <cell r="M54">
            <v>0</v>
          </cell>
          <cell r="N54">
            <v>0</v>
          </cell>
          <cell r="O54">
            <v>0</v>
          </cell>
        </row>
        <row r="55">
          <cell r="A55" t="str">
            <v>233817000</v>
          </cell>
          <cell r="B55" t="str">
            <v>233</v>
          </cell>
          <cell r="C55" t="str">
            <v>817</v>
          </cell>
          <cell r="D55">
            <v>74600</v>
          </cell>
          <cell r="E55">
            <v>0</v>
          </cell>
          <cell r="F55">
            <v>0</v>
          </cell>
          <cell r="G55">
            <v>0</v>
          </cell>
          <cell r="H55">
            <v>0</v>
          </cell>
          <cell r="I55">
            <v>0</v>
          </cell>
          <cell r="J55">
            <v>0</v>
          </cell>
          <cell r="K55">
            <v>0</v>
          </cell>
          <cell r="L55">
            <v>0</v>
          </cell>
          <cell r="M55">
            <v>0</v>
          </cell>
          <cell r="N55">
            <v>0</v>
          </cell>
          <cell r="O55">
            <v>0</v>
          </cell>
        </row>
        <row r="56">
          <cell r="A56" t="str">
            <v>233 Total000</v>
          </cell>
          <cell r="B56" t="str">
            <v>233 Total</v>
          </cell>
          <cell r="C56">
            <v>0</v>
          </cell>
          <cell r="D56">
            <v>74600</v>
          </cell>
          <cell r="E56">
            <v>0</v>
          </cell>
          <cell r="F56">
            <v>0</v>
          </cell>
          <cell r="G56">
            <v>0</v>
          </cell>
          <cell r="H56">
            <v>0</v>
          </cell>
          <cell r="I56">
            <v>0</v>
          </cell>
          <cell r="J56">
            <v>0</v>
          </cell>
          <cell r="K56">
            <v>0</v>
          </cell>
          <cell r="L56">
            <v>0</v>
          </cell>
          <cell r="M56">
            <v>0</v>
          </cell>
          <cell r="N56">
            <v>0</v>
          </cell>
          <cell r="O56">
            <v>0</v>
          </cell>
        </row>
        <row r="57">
          <cell r="A57" t="str">
            <v>303057000</v>
          </cell>
          <cell r="B57" t="str">
            <v>303</v>
          </cell>
          <cell r="C57" t="str">
            <v>057</v>
          </cell>
          <cell r="D57">
            <v>826692.4600000002</v>
          </cell>
          <cell r="E57">
            <v>0</v>
          </cell>
          <cell r="F57">
            <v>229359.38181818184</v>
          </cell>
          <cell r="G57">
            <v>0</v>
          </cell>
          <cell r="H57">
            <v>0</v>
          </cell>
          <cell r="I57">
            <v>0</v>
          </cell>
          <cell r="J57">
            <v>0</v>
          </cell>
          <cell r="K57">
            <v>0</v>
          </cell>
          <cell r="L57">
            <v>0</v>
          </cell>
          <cell r="M57">
            <v>0</v>
          </cell>
          <cell r="N57">
            <v>0</v>
          </cell>
          <cell r="O57">
            <v>0</v>
          </cell>
        </row>
        <row r="58">
          <cell r="A58" t="str">
            <v>303 Total000</v>
          </cell>
          <cell r="B58" t="str">
            <v>303 Total</v>
          </cell>
          <cell r="C58">
            <v>0</v>
          </cell>
          <cell r="D58">
            <v>826692.4600000002</v>
          </cell>
          <cell r="E58">
            <v>0</v>
          </cell>
          <cell r="F58">
            <v>229359.38181818184</v>
          </cell>
          <cell r="G58">
            <v>0</v>
          </cell>
          <cell r="H58">
            <v>0</v>
          </cell>
          <cell r="I58">
            <v>0</v>
          </cell>
          <cell r="J58">
            <v>0</v>
          </cell>
          <cell r="K58">
            <v>0</v>
          </cell>
          <cell r="L58">
            <v>0</v>
          </cell>
          <cell r="M58">
            <v>0</v>
          </cell>
          <cell r="N58">
            <v>0</v>
          </cell>
          <cell r="O58">
            <v>0</v>
          </cell>
        </row>
        <row r="59">
          <cell r="A59" t="str">
            <v>Grand Total000</v>
          </cell>
          <cell r="B59" t="str">
            <v>Grand Total</v>
          </cell>
          <cell r="C59">
            <v>0</v>
          </cell>
          <cell r="D59">
            <v>951671507.49000013</v>
          </cell>
          <cell r="E59">
            <v>267505512.55494654</v>
          </cell>
          <cell r="F59">
            <v>65098526.74909097</v>
          </cell>
          <cell r="G59">
            <v>-5512367.21</v>
          </cell>
          <cell r="H59">
            <v>-24179973.860000003</v>
          </cell>
          <cell r="I59">
            <v>46511901.550000004</v>
          </cell>
          <cell r="J59">
            <v>-37287933.98000022</v>
          </cell>
          <cell r="K59">
            <v>-199526.69090909077</v>
          </cell>
          <cell r="L59">
            <v>827424.94909090898</v>
          </cell>
          <cell r="M59">
            <v>-4394137.8990909066</v>
          </cell>
          <cell r="N59">
            <v>133981.62727272732</v>
          </cell>
          <cell r="O59">
            <v>-410691926.96715415</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000</v>
          </cell>
          <cell r="B61">
            <v>0</v>
          </cell>
          <cell r="C61">
            <v>0</v>
          </cell>
          <cell r="D61" t="str">
            <v>Actuals Basis Adj thru August</v>
          </cell>
          <cell r="E61">
            <v>0</v>
          </cell>
          <cell r="F61">
            <v>0</v>
          </cell>
          <cell r="G61">
            <v>0</v>
          </cell>
          <cell r="H61">
            <v>0</v>
          </cell>
          <cell r="I61">
            <v>0</v>
          </cell>
          <cell r="J61">
            <v>0</v>
          </cell>
          <cell r="K61">
            <v>0</v>
          </cell>
          <cell r="L61">
            <v>-2194793.5999999987</v>
          </cell>
          <cell r="M61">
            <v>9101674.4400000013</v>
          </cell>
          <cell r="N61">
            <v>-48398168.449999988</v>
          </cell>
          <cell r="O61">
            <v>1476164.06</v>
          </cell>
        </row>
        <row r="62">
          <cell r="A62" t="str">
            <v>000</v>
          </cell>
          <cell r="B62">
            <v>0</v>
          </cell>
          <cell r="C62">
            <v>0</v>
          </cell>
          <cell r="D62" t="str">
            <v>Total FY 16</v>
          </cell>
          <cell r="E62">
            <v>0</v>
          </cell>
          <cell r="F62">
            <v>0</v>
          </cell>
          <cell r="G62">
            <v>0</v>
          </cell>
          <cell r="H62">
            <v>0</v>
          </cell>
          <cell r="I62">
            <v>0</v>
          </cell>
          <cell r="J62">
            <v>0</v>
          </cell>
          <cell r="K62">
            <v>0</v>
          </cell>
          <cell r="L62">
            <v>-2394320.2909090896</v>
          </cell>
          <cell r="M62">
            <v>9929099.3890909106</v>
          </cell>
          <cell r="N62">
            <v>-52792306.349090897</v>
          </cell>
          <cell r="O62">
            <v>1610145.6872727275</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row>
        <row r="64">
          <cell r="B64">
            <v>0</v>
          </cell>
          <cell r="C64">
            <v>0</v>
          </cell>
          <cell r="D64" t="str">
            <v>Per Report #33</v>
          </cell>
          <cell r="E64">
            <v>0</v>
          </cell>
          <cell r="F64">
            <v>1219116296</v>
          </cell>
          <cell r="G64">
            <v>65098527</v>
          </cell>
          <cell r="H64">
            <v>-5512371</v>
          </cell>
          <cell r="I64">
            <v>24179974</v>
          </cell>
          <cell r="J64">
            <v>46511899</v>
          </cell>
          <cell r="K64">
            <v>37287933</v>
          </cell>
          <cell r="L64">
            <v>-2394312.6</v>
          </cell>
          <cell r="M64">
            <v>9929088.4399999995</v>
          </cell>
          <cell r="N64">
            <v>-52788948.659999996</v>
          </cell>
          <cell r="O64">
            <v>1610146.06</v>
          </cell>
        </row>
        <row r="65">
          <cell r="B65">
            <v>0</v>
          </cell>
          <cell r="C65">
            <v>0</v>
          </cell>
          <cell r="D65" t="str">
            <v>Proof</v>
          </cell>
          <cell r="E65">
            <v>0</v>
          </cell>
          <cell r="F65">
            <v>60724.044946670532</v>
          </cell>
          <cell r="G65">
            <v>-0.25090902298688889</v>
          </cell>
          <cell r="H65">
            <v>3.7900000009685755</v>
          </cell>
          <cell r="I65">
            <v>0.13999999687075615</v>
          </cell>
          <cell r="J65">
            <v>2.5500000044703484</v>
          </cell>
          <cell r="K65">
            <v>0</v>
          </cell>
          <cell r="L65">
            <v>-7.6909090895205736</v>
          </cell>
          <cell r="M65">
            <v>10.949090911075473</v>
          </cell>
          <cell r="N65">
            <v>-3357.6890909001231</v>
          </cell>
          <cell r="O65">
            <v>-0.37272727256640792</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v>0</v>
          </cell>
          <cell r="C67">
            <v>0</v>
          </cell>
          <cell r="D67">
            <v>0</v>
          </cell>
          <cell r="E67" t="str">
            <v>050</v>
          </cell>
          <cell r="F67">
            <v>96369254.224903628</v>
          </cell>
          <cell r="G67">
            <v>0</v>
          </cell>
          <cell r="H67">
            <v>0</v>
          </cell>
          <cell r="I67">
            <v>0</v>
          </cell>
          <cell r="J67">
            <v>0</v>
          </cell>
          <cell r="K67">
            <v>0</v>
          </cell>
          <cell r="L67">
            <v>0</v>
          </cell>
          <cell r="M67">
            <v>0</v>
          </cell>
          <cell r="N67">
            <v>0</v>
          </cell>
          <cell r="O67">
            <v>0</v>
          </cell>
        </row>
        <row r="68">
          <cell r="B68">
            <v>0</v>
          </cell>
          <cell r="C68">
            <v>0</v>
          </cell>
          <cell r="D68">
            <v>0</v>
          </cell>
          <cell r="E68">
            <v>0</v>
          </cell>
          <cell r="F68">
            <v>96308530</v>
          </cell>
          <cell r="G68">
            <v>0</v>
          </cell>
          <cell r="H68">
            <v>0</v>
          </cell>
          <cell r="I68">
            <v>0</v>
          </cell>
          <cell r="J68">
            <v>0</v>
          </cell>
          <cell r="K68">
            <v>0</v>
          </cell>
          <cell r="L68">
            <v>0</v>
          </cell>
          <cell r="M68">
            <v>0</v>
          </cell>
          <cell r="N68">
            <v>0</v>
          </cell>
          <cell r="O68">
            <v>0</v>
          </cell>
        </row>
        <row r="69">
          <cell r="B69">
            <v>0</v>
          </cell>
          <cell r="C69">
            <v>0</v>
          </cell>
          <cell r="D69">
            <v>0</v>
          </cell>
          <cell r="E69">
            <v>0</v>
          </cell>
          <cell r="F69">
            <v>60724.22490362823</v>
          </cell>
          <cell r="G69">
            <v>0</v>
          </cell>
          <cell r="H69">
            <v>0</v>
          </cell>
          <cell r="I69">
            <v>0</v>
          </cell>
          <cell r="J69">
            <v>0</v>
          </cell>
          <cell r="K69">
            <v>0</v>
          </cell>
          <cell r="L69">
            <v>0</v>
          </cell>
          <cell r="M69">
            <v>0</v>
          </cell>
          <cell r="N69">
            <v>0</v>
          </cell>
          <cell r="O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row>
      </sheetData>
      <sheetData sheetId="22">
        <row r="3">
          <cell r="A3" t="str">
            <v>001</v>
          </cell>
        </row>
      </sheetData>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SSU-Spending"/>
      <sheetName val="TXP-Summary"/>
      <sheetName val="TXP-IncStmt"/>
      <sheetName val="TXP-O&amp;MExp"/>
      <sheetName val="DateInput"/>
      <sheetName val="Essbase"/>
      <sheetName val="EssBalS"/>
      <sheetName val="DataMART"/>
      <sheetName val="UtOpStat"/>
      <sheetName val="CapBu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2008 FINAL Budget</v>
          </cell>
          <cell r="C21" t="str">
            <v>Oct</v>
          </cell>
          <cell r="D21" t="str">
            <v>Nov</v>
          </cell>
          <cell r="E21" t="str">
            <v>Dec</v>
          </cell>
          <cell r="F21" t="str">
            <v>Jan</v>
          </cell>
          <cell r="G21" t="str">
            <v>Feb</v>
          </cell>
          <cell r="H21" t="str">
            <v>Mar</v>
          </cell>
          <cell r="I21" t="str">
            <v>Apr</v>
          </cell>
          <cell r="J21" t="str">
            <v>May</v>
          </cell>
          <cell r="K21" t="str">
            <v>Jun</v>
          </cell>
          <cell r="L21" t="str">
            <v>Jul</v>
          </cell>
          <cell r="M21" t="str">
            <v>Aug</v>
          </cell>
          <cell r="N21" t="str">
            <v>Sep</v>
          </cell>
          <cell r="O21" t="str">
            <v>2008 FINAL Budget</v>
          </cell>
          <cell r="P21" t="str">
            <v>Oct</v>
          </cell>
          <cell r="Q21" t="str">
            <v>Nov</v>
          </cell>
          <cell r="R21" t="str">
            <v>Dec</v>
          </cell>
          <cell r="S21" t="str">
            <v>Jan</v>
          </cell>
          <cell r="T21" t="str">
            <v>Feb</v>
          </cell>
          <cell r="U21" t="str">
            <v>Mar</v>
          </cell>
          <cell r="V21" t="str">
            <v>Apr</v>
          </cell>
          <cell r="W21" t="str">
            <v>May</v>
          </cell>
          <cell r="X21" t="str">
            <v>Jun</v>
          </cell>
          <cell r="Y21" t="str">
            <v>Jul</v>
          </cell>
          <cell r="Z21" t="str">
            <v>Aug</v>
          </cell>
          <cell r="AA21" t="str">
            <v>Sep</v>
          </cell>
          <cell r="AB21" t="str">
            <v>2008 FINAL Budget</v>
          </cell>
          <cell r="AC21" t="str">
            <v>Oct</v>
          </cell>
          <cell r="AD21" t="str">
            <v>Nov</v>
          </cell>
          <cell r="AE21" t="str">
            <v>Dec</v>
          </cell>
          <cell r="AF21" t="str">
            <v>Jan</v>
          </cell>
          <cell r="AG21" t="str">
            <v>Feb</v>
          </cell>
          <cell r="AH21" t="str">
            <v>Mar</v>
          </cell>
          <cell r="AI21" t="str">
            <v>Apr</v>
          </cell>
          <cell r="AJ21" t="str">
            <v>May</v>
          </cell>
          <cell r="AK21" t="str">
            <v>Jun</v>
          </cell>
          <cell r="AL21" t="str">
            <v>Jul</v>
          </cell>
          <cell r="AM21" t="str">
            <v>Aug</v>
          </cell>
          <cell r="AN21" t="str">
            <v>Sep</v>
          </cell>
          <cell r="AO21" t="str">
            <v>2008 FINAL Budget</v>
          </cell>
          <cell r="AP21" t="str">
            <v>Oct</v>
          </cell>
          <cell r="AQ21" t="str">
            <v>Nov</v>
          </cell>
          <cell r="AR21" t="str">
            <v>Dec</v>
          </cell>
          <cell r="AS21" t="str">
            <v>Jan</v>
          </cell>
          <cell r="AT21" t="str">
            <v>Feb</v>
          </cell>
          <cell r="AU21" t="str">
            <v>Mar</v>
          </cell>
          <cell r="AV21" t="str">
            <v>Apr</v>
          </cell>
          <cell r="AW21" t="str">
            <v>May</v>
          </cell>
          <cell r="AX21" t="str">
            <v>Jun</v>
          </cell>
          <cell r="AY21" t="str">
            <v>Jul</v>
          </cell>
          <cell r="AZ21" t="str">
            <v>Aug</v>
          </cell>
          <cell r="BA21" t="str">
            <v>Sep</v>
          </cell>
          <cell r="BB21" t="str">
            <v>2008 FINAL Budget</v>
          </cell>
          <cell r="BC21" t="str">
            <v>Oct</v>
          </cell>
          <cell r="BD21" t="str">
            <v>Nov</v>
          </cell>
          <cell r="BE21" t="str">
            <v>Dec</v>
          </cell>
          <cell r="BF21" t="str">
            <v>Jan</v>
          </cell>
          <cell r="BG21" t="str">
            <v>Feb</v>
          </cell>
          <cell r="BH21" t="str">
            <v>Mar</v>
          </cell>
          <cell r="BI21" t="str">
            <v>Apr</v>
          </cell>
          <cell r="BJ21" t="str">
            <v>May</v>
          </cell>
          <cell r="BK21" t="str">
            <v>Jun</v>
          </cell>
          <cell r="BL21" t="str">
            <v>Jul</v>
          </cell>
          <cell r="BM21" t="str">
            <v>Aug</v>
          </cell>
          <cell r="BN21" t="str">
            <v>Sep</v>
          </cell>
          <cell r="BO21" t="str">
            <v>2008 FINAL Budget</v>
          </cell>
          <cell r="BP21" t="str">
            <v>Oct</v>
          </cell>
          <cell r="BQ21" t="str">
            <v>Nov</v>
          </cell>
          <cell r="BR21" t="str">
            <v>Dec</v>
          </cell>
          <cell r="BS21" t="str">
            <v>Jan</v>
          </cell>
          <cell r="BT21" t="str">
            <v>Feb</v>
          </cell>
          <cell r="BU21" t="str">
            <v>Mar</v>
          </cell>
          <cell r="BV21" t="str">
            <v>Apr</v>
          </cell>
          <cell r="BW21" t="str">
            <v>May</v>
          </cell>
          <cell r="BX21" t="str">
            <v>Jun</v>
          </cell>
          <cell r="BY21" t="str">
            <v>Jul</v>
          </cell>
          <cell r="BZ21" t="str">
            <v>Aug</v>
          </cell>
          <cell r="CA21" t="str">
            <v>Sep</v>
          </cell>
          <cell r="CB21" t="str">
            <v>2008 FINAL Budget</v>
          </cell>
          <cell r="CC21" t="str">
            <v>Oct</v>
          </cell>
          <cell r="CD21" t="str">
            <v>Nov</v>
          </cell>
          <cell r="CE21" t="str">
            <v>Dec</v>
          </cell>
          <cell r="CF21" t="str">
            <v>Jan</v>
          </cell>
          <cell r="CG21" t="str">
            <v>Feb</v>
          </cell>
          <cell r="CH21" t="str">
            <v>Mar</v>
          </cell>
          <cell r="CI21" t="str">
            <v>Apr</v>
          </cell>
          <cell r="CJ21" t="str">
            <v>May</v>
          </cell>
          <cell r="CK21" t="str">
            <v>Jun</v>
          </cell>
          <cell r="CL21" t="str">
            <v>Jul</v>
          </cell>
          <cell r="CM21" t="str">
            <v>Aug</v>
          </cell>
          <cell r="CN21" t="str">
            <v>Sep</v>
          </cell>
          <cell r="CO21" t="str">
            <v>2006 FINAL Budget</v>
          </cell>
          <cell r="CP21" t="str">
            <v>Oct FY2005</v>
          </cell>
          <cell r="CQ21" t="str">
            <v>Nov FY2005</v>
          </cell>
          <cell r="CR21" t="str">
            <v>Dec FY2005</v>
          </cell>
          <cell r="CS21" t="str">
            <v>Jan FY2006</v>
          </cell>
          <cell r="CT21" t="str">
            <v>Feb FY2006</v>
          </cell>
          <cell r="CU21" t="str">
            <v>Mar FY2006</v>
          </cell>
          <cell r="CV21" t="str">
            <v>Apr FY2006</v>
          </cell>
          <cell r="CW21" t="str">
            <v>May FY2006</v>
          </cell>
          <cell r="CX21" t="str">
            <v>Jun FY2006</v>
          </cell>
          <cell r="CY21" t="str">
            <v>Jul FY2006</v>
          </cell>
          <cell r="CZ21" t="str">
            <v>Aug FY2006</v>
          </cell>
          <cell r="DA21" t="str">
            <v>Sep FY2006</v>
          </cell>
          <cell r="DB21" t="str">
            <v>2008 FINAL Budget</v>
          </cell>
          <cell r="DC21" t="str">
            <v>Oct</v>
          </cell>
          <cell r="DD21" t="str">
            <v>Nov</v>
          </cell>
          <cell r="DE21" t="str">
            <v>Dec</v>
          </cell>
          <cell r="DF21" t="str">
            <v>Jan</v>
          </cell>
          <cell r="DG21" t="str">
            <v>Feb</v>
          </cell>
          <cell r="DH21" t="str">
            <v>Mar</v>
          </cell>
          <cell r="DI21" t="str">
            <v>Apr</v>
          </cell>
          <cell r="DJ21" t="str">
            <v>May</v>
          </cell>
          <cell r="DK21" t="str">
            <v>Jun</v>
          </cell>
          <cell r="DL21" t="str">
            <v>Jul</v>
          </cell>
          <cell r="DM21" t="str">
            <v>Aug</v>
          </cell>
          <cell r="DN21" t="str">
            <v>Sep</v>
          </cell>
          <cell r="DO21" t="str">
            <v>2008 FINAL Budget</v>
          </cell>
          <cell r="DP21" t="str">
            <v>Oct</v>
          </cell>
          <cell r="DQ21" t="str">
            <v>Nov</v>
          </cell>
          <cell r="DR21" t="str">
            <v>Dec</v>
          </cell>
          <cell r="DS21" t="str">
            <v>Jan</v>
          </cell>
          <cell r="DT21" t="str">
            <v>Feb</v>
          </cell>
          <cell r="DU21" t="str">
            <v>Mar</v>
          </cell>
          <cell r="DV21" t="str">
            <v>Apr</v>
          </cell>
          <cell r="DW21" t="str">
            <v>May</v>
          </cell>
          <cell r="DX21" t="str">
            <v>Jun</v>
          </cell>
          <cell r="DY21" t="str">
            <v>Jul</v>
          </cell>
          <cell r="DZ21" t="str">
            <v>Aug</v>
          </cell>
          <cell r="EA21" t="str">
            <v>Sep</v>
          </cell>
        </row>
        <row r="23">
          <cell r="A23" t="str">
            <v>Unapplied Overhead</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Unassigned Labor</v>
          </cell>
        </row>
        <row r="25">
          <cell r="A25" t="str">
            <v>Unapplied Labor Transfers</v>
          </cell>
        </row>
        <row r="26">
          <cell r="A26" t="str">
            <v xml:space="preserve">  Growth</v>
          </cell>
          <cell r="B26">
            <v>91865535.099999994</v>
          </cell>
          <cell r="C26">
            <v>8520963.3300000001</v>
          </cell>
          <cell r="D26">
            <v>7922089.3100000005</v>
          </cell>
          <cell r="E26">
            <v>7527987.8399999999</v>
          </cell>
          <cell r="F26">
            <v>8342572.8900000006</v>
          </cell>
          <cell r="G26">
            <v>7421089.7999999998</v>
          </cell>
          <cell r="H26">
            <v>8199731.5600000005</v>
          </cell>
          <cell r="I26">
            <v>8428130.0099999998</v>
          </cell>
          <cell r="J26">
            <v>8170818.6500000004</v>
          </cell>
          <cell r="K26">
            <v>8274112.1899999995</v>
          </cell>
          <cell r="L26">
            <v>8493649.7899999991</v>
          </cell>
          <cell r="M26">
            <v>7439960.46</v>
          </cell>
          <cell r="N26">
            <v>3124429.27</v>
          </cell>
          <cell r="O26">
            <v>0</v>
          </cell>
          <cell r="P26">
            <v>0</v>
          </cell>
          <cell r="Q26">
            <v>0</v>
          </cell>
          <cell r="R26">
            <v>0</v>
          </cell>
          <cell r="S26">
            <v>0</v>
          </cell>
          <cell r="T26">
            <v>0</v>
          </cell>
          <cell r="U26">
            <v>0</v>
          </cell>
          <cell r="V26">
            <v>0</v>
          </cell>
          <cell r="W26">
            <v>0</v>
          </cell>
          <cell r="X26">
            <v>0</v>
          </cell>
          <cell r="Y26">
            <v>0</v>
          </cell>
          <cell r="Z26">
            <v>0</v>
          </cell>
          <cell r="AA26">
            <v>0</v>
          </cell>
          <cell r="AB26">
            <v>7724755.9000000004</v>
          </cell>
          <cell r="AC26">
            <v>659831.35</v>
          </cell>
          <cell r="AD26">
            <v>651524.46</v>
          </cell>
          <cell r="AE26">
            <v>633305.48</v>
          </cell>
          <cell r="AF26">
            <v>643350.41</v>
          </cell>
          <cell r="AG26">
            <v>599632.15</v>
          </cell>
          <cell r="AH26">
            <v>623327.91</v>
          </cell>
          <cell r="AI26">
            <v>690272.3</v>
          </cell>
          <cell r="AJ26">
            <v>660209.44999999995</v>
          </cell>
          <cell r="AK26">
            <v>620741.78</v>
          </cell>
          <cell r="AL26">
            <v>698171.02</v>
          </cell>
          <cell r="AM26">
            <v>609093.30000000005</v>
          </cell>
          <cell r="AN26">
            <v>635296.29</v>
          </cell>
          <cell r="AO26">
            <v>4427024.7200000007</v>
          </cell>
          <cell r="AP26">
            <v>242410</v>
          </cell>
          <cell r="AQ26">
            <v>344057</v>
          </cell>
          <cell r="AR26">
            <v>337966.65</v>
          </cell>
          <cell r="AS26">
            <v>377162.01</v>
          </cell>
          <cell r="AT26">
            <v>370773.09</v>
          </cell>
          <cell r="AU26">
            <v>379679</v>
          </cell>
          <cell r="AV26">
            <v>422151.02</v>
          </cell>
          <cell r="AW26">
            <v>384690.32</v>
          </cell>
          <cell r="AX26">
            <v>409292.41</v>
          </cell>
          <cell r="AY26">
            <v>402845.22</v>
          </cell>
          <cell r="AZ26">
            <v>347887.78</v>
          </cell>
          <cell r="BA26">
            <v>408110.22</v>
          </cell>
          <cell r="BB26">
            <v>10791184.92</v>
          </cell>
          <cell r="BC26">
            <v>899265.41</v>
          </cell>
          <cell r="BD26">
            <v>899265.41</v>
          </cell>
          <cell r="BE26">
            <v>899265.41</v>
          </cell>
          <cell r="BF26">
            <v>899265.41</v>
          </cell>
          <cell r="BG26">
            <v>899265.41</v>
          </cell>
          <cell r="BH26">
            <v>899265.41</v>
          </cell>
          <cell r="BI26">
            <v>899265.41</v>
          </cell>
          <cell r="BJ26">
            <v>899265.41</v>
          </cell>
          <cell r="BK26">
            <v>899265.41</v>
          </cell>
          <cell r="BL26">
            <v>899265.41</v>
          </cell>
          <cell r="BM26">
            <v>899265.41</v>
          </cell>
          <cell r="BN26">
            <v>899265.41</v>
          </cell>
          <cell r="BO26">
            <v>10175952.23</v>
          </cell>
          <cell r="BP26">
            <v>783647.3</v>
          </cell>
          <cell r="BQ26">
            <v>785390.63</v>
          </cell>
          <cell r="BR26">
            <v>802890.73</v>
          </cell>
          <cell r="BS26">
            <v>1538584.02</v>
          </cell>
          <cell r="BT26">
            <v>844472.7</v>
          </cell>
          <cell r="BU26">
            <v>802859.45</v>
          </cell>
          <cell r="BV26">
            <v>759362.85</v>
          </cell>
          <cell r="BW26">
            <v>715877.23</v>
          </cell>
          <cell r="BX26">
            <v>803788.46</v>
          </cell>
          <cell r="BY26">
            <v>803643.95</v>
          </cell>
          <cell r="BZ26">
            <v>824609.25</v>
          </cell>
          <cell r="CA26">
            <v>710825.66</v>
          </cell>
          <cell r="CB26">
            <v>19861555.369999997</v>
          </cell>
          <cell r="CC26">
            <v>2695387.44</v>
          </cell>
          <cell r="CD26">
            <v>2001429.98</v>
          </cell>
          <cell r="CE26">
            <v>1614137.74</v>
          </cell>
          <cell r="CF26">
            <v>1643789.21</v>
          </cell>
          <cell r="CG26">
            <v>1466524.62</v>
          </cell>
          <cell r="CH26">
            <v>2254177.96</v>
          </cell>
          <cell r="CI26">
            <v>2416656.6</v>
          </cell>
          <cell r="CJ26">
            <v>2270354.41</v>
          </cell>
          <cell r="CK26">
            <v>2300602.2999999998</v>
          </cell>
          <cell r="CL26">
            <v>2449302.36</v>
          </cell>
          <cell r="CM26">
            <v>1518682.89</v>
          </cell>
          <cell r="CN26">
            <v>-2769490.14</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38885061.959999993</v>
          </cell>
          <cell r="DP26">
            <v>3240421.83</v>
          </cell>
          <cell r="DQ26">
            <v>3240421.83</v>
          </cell>
          <cell r="DR26">
            <v>3240421.83</v>
          </cell>
          <cell r="DS26">
            <v>3240421.83</v>
          </cell>
          <cell r="DT26">
            <v>3240421.83</v>
          </cell>
          <cell r="DU26">
            <v>3240421.83</v>
          </cell>
          <cell r="DV26">
            <v>3240421.83</v>
          </cell>
          <cell r="DW26">
            <v>3240421.83</v>
          </cell>
          <cell r="DX26">
            <v>3240421.83</v>
          </cell>
          <cell r="DY26">
            <v>3240421.83</v>
          </cell>
          <cell r="DZ26">
            <v>3240421.83</v>
          </cell>
          <cell r="EA26">
            <v>3240421.83</v>
          </cell>
        </row>
        <row r="28">
          <cell r="A28" t="str">
            <v>Total System Integrity Projects</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Total System Improvement Project</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Total Public Improvements Projects</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Total Equipment Projects</v>
          </cell>
        </row>
        <row r="32">
          <cell r="A32" t="str">
            <v>Total Structure Projects</v>
          </cell>
        </row>
        <row r="33">
          <cell r="A33" t="str">
            <v>Total Vehicle Projects</v>
          </cell>
        </row>
        <row r="34">
          <cell r="A34" t="str">
            <v>Total Information Technology Projects</v>
          </cell>
        </row>
        <row r="35">
          <cell r="A35" t="str">
            <v>Total Power Generation Projects</v>
          </cell>
        </row>
        <row r="36">
          <cell r="A36" t="str">
            <v xml:space="preserve">  Non-Growth</v>
          </cell>
          <cell r="B36">
            <v>257584579.94</v>
          </cell>
          <cell r="C36">
            <v>36035538.140000001</v>
          </cell>
          <cell r="D36">
            <v>26067394.66</v>
          </cell>
          <cell r="E36">
            <v>26627711.73</v>
          </cell>
          <cell r="F36">
            <v>19503307.670000002</v>
          </cell>
          <cell r="G36">
            <v>20409986.409999996</v>
          </cell>
          <cell r="H36">
            <v>18341928.57</v>
          </cell>
          <cell r="I36">
            <v>19292788.27</v>
          </cell>
          <cell r="J36">
            <v>19429551.77</v>
          </cell>
          <cell r="K36">
            <v>18964687.98</v>
          </cell>
          <cell r="L36">
            <v>18103324.66</v>
          </cell>
          <cell r="M36">
            <v>17683670.390000001</v>
          </cell>
          <cell r="N36">
            <v>17124689.689999998</v>
          </cell>
          <cell r="O36">
            <v>20700011.789999999</v>
          </cell>
          <cell r="P36">
            <v>4009479</v>
          </cell>
          <cell r="Q36">
            <v>2217289</v>
          </cell>
          <cell r="R36">
            <v>2985245.71</v>
          </cell>
          <cell r="S36">
            <v>2251965.5299999998</v>
          </cell>
          <cell r="T36">
            <v>3306752.3</v>
          </cell>
          <cell r="U36">
            <v>1738139.16</v>
          </cell>
          <cell r="V36">
            <v>1296980.05</v>
          </cell>
          <cell r="W36">
            <v>1132574.81</v>
          </cell>
          <cell r="X36">
            <v>568051.29</v>
          </cell>
          <cell r="Y36">
            <v>518694.36</v>
          </cell>
          <cell r="Z36">
            <v>323567.76</v>
          </cell>
          <cell r="AA36">
            <v>351272.82</v>
          </cell>
          <cell r="AB36">
            <v>23811771.170000002</v>
          </cell>
          <cell r="AC36">
            <v>3503309.55</v>
          </cell>
          <cell r="AD36">
            <v>2200203.7400000002</v>
          </cell>
          <cell r="AE36">
            <v>4182937.8</v>
          </cell>
          <cell r="AF36">
            <v>1531568.74</v>
          </cell>
          <cell r="AG36">
            <v>1606547.67</v>
          </cell>
          <cell r="AH36">
            <v>1764058.78</v>
          </cell>
          <cell r="AI36">
            <v>1585237.24</v>
          </cell>
          <cell r="AJ36">
            <v>1684000.39</v>
          </cell>
          <cell r="AK36">
            <v>1643566.25</v>
          </cell>
          <cell r="AL36">
            <v>1346725.52</v>
          </cell>
          <cell r="AM36">
            <v>1438417.78</v>
          </cell>
          <cell r="AN36">
            <v>1325197.71</v>
          </cell>
          <cell r="AO36">
            <v>16190116.609999998</v>
          </cell>
          <cell r="AP36">
            <v>2013287.67</v>
          </cell>
          <cell r="AQ36">
            <v>1219319.3400000001</v>
          </cell>
          <cell r="AR36">
            <v>1115999.77</v>
          </cell>
          <cell r="AS36">
            <v>1421363.51</v>
          </cell>
          <cell r="AT36">
            <v>1415888.25</v>
          </cell>
          <cell r="AU36">
            <v>1325977.69</v>
          </cell>
          <cell r="AV36">
            <v>1359806.59</v>
          </cell>
          <cell r="AW36">
            <v>1756177.52</v>
          </cell>
          <cell r="AX36">
            <v>1372636.03</v>
          </cell>
          <cell r="AY36">
            <v>1128869.83</v>
          </cell>
          <cell r="AZ36">
            <v>1008911.59</v>
          </cell>
          <cell r="BA36">
            <v>1051878.82</v>
          </cell>
          <cell r="BB36">
            <v>32682901.000000004</v>
          </cell>
          <cell r="BC36">
            <v>7891182.6500000004</v>
          </cell>
          <cell r="BD36">
            <v>5799162.5499999998</v>
          </cell>
          <cell r="BE36">
            <v>4185831.98</v>
          </cell>
          <cell r="BF36">
            <v>1647327.11</v>
          </cell>
          <cell r="BG36">
            <v>1645181.18</v>
          </cell>
          <cell r="BH36">
            <v>1645181.18</v>
          </cell>
          <cell r="BI36">
            <v>1644826.67</v>
          </cell>
          <cell r="BJ36">
            <v>1644826.67</v>
          </cell>
          <cell r="BK36">
            <v>1644895.69</v>
          </cell>
          <cell r="BL36">
            <v>1644764.96</v>
          </cell>
          <cell r="BM36">
            <v>1644893.43</v>
          </cell>
          <cell r="BN36">
            <v>1644826.93</v>
          </cell>
          <cell r="BO36">
            <v>12055807</v>
          </cell>
          <cell r="BP36">
            <v>1627800</v>
          </cell>
          <cell r="BQ36">
            <v>1026261</v>
          </cell>
          <cell r="BR36">
            <v>673570</v>
          </cell>
          <cell r="BS36">
            <v>1037656</v>
          </cell>
          <cell r="BT36">
            <v>712863</v>
          </cell>
          <cell r="BU36">
            <v>747911</v>
          </cell>
          <cell r="BV36">
            <v>855957</v>
          </cell>
          <cell r="BW36">
            <v>883287</v>
          </cell>
          <cell r="BX36">
            <v>1422155</v>
          </cell>
          <cell r="BY36">
            <v>1288775</v>
          </cell>
          <cell r="BZ36">
            <v>1050806</v>
          </cell>
          <cell r="CA36">
            <v>728766</v>
          </cell>
          <cell r="CB36">
            <v>37679334.409999996</v>
          </cell>
          <cell r="CC36">
            <v>5900888.2699999996</v>
          </cell>
          <cell r="CD36">
            <v>3324753.56</v>
          </cell>
          <cell r="CE36">
            <v>2589585</v>
          </cell>
          <cell r="CF36">
            <v>2517826.21</v>
          </cell>
          <cell r="CG36">
            <v>2627153.44</v>
          </cell>
          <cell r="CH36">
            <v>1932030.18</v>
          </cell>
          <cell r="CI36">
            <v>3372149.79</v>
          </cell>
          <cell r="CJ36">
            <v>3150854.45</v>
          </cell>
          <cell r="CK36">
            <v>3135552.79</v>
          </cell>
          <cell r="CL36">
            <v>3079894.42</v>
          </cell>
          <cell r="CM36">
            <v>3121473.26</v>
          </cell>
          <cell r="CN36">
            <v>2927173.04</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114464637.96000001</v>
          </cell>
          <cell r="DP36">
            <v>11089591</v>
          </cell>
          <cell r="DQ36">
            <v>10280405.470000001</v>
          </cell>
          <cell r="DR36">
            <v>10894541.470000001</v>
          </cell>
          <cell r="DS36">
            <v>9095600.5700000003</v>
          </cell>
          <cell r="DT36">
            <v>9095600.5700000003</v>
          </cell>
          <cell r="DU36">
            <v>9188630.5800000001</v>
          </cell>
          <cell r="DV36">
            <v>9177830.9299999997</v>
          </cell>
          <cell r="DW36">
            <v>9177830.9299999997</v>
          </cell>
          <cell r="DX36">
            <v>9177830.9299999997</v>
          </cell>
          <cell r="DY36">
            <v>9095600.5700000003</v>
          </cell>
          <cell r="DZ36">
            <v>9095600.5700000003</v>
          </cell>
          <cell r="EA36">
            <v>9095574.3699999992</v>
          </cell>
        </row>
        <row r="38">
          <cell r="A38" t="str">
            <v>Capital expenditures</v>
          </cell>
          <cell r="B38">
            <v>349450115.03999996</v>
          </cell>
          <cell r="C38">
            <v>44556501.469999999</v>
          </cell>
          <cell r="D38">
            <v>33989483.969999999</v>
          </cell>
          <cell r="E38">
            <v>34155699.57</v>
          </cell>
          <cell r="F38">
            <v>27845880.560000002</v>
          </cell>
          <cell r="G38">
            <v>27831076.209999997</v>
          </cell>
          <cell r="H38">
            <v>26541660.130000003</v>
          </cell>
          <cell r="I38">
            <v>27720918.280000001</v>
          </cell>
          <cell r="J38">
            <v>27600370.420000002</v>
          </cell>
          <cell r="K38">
            <v>27238800.170000002</v>
          </cell>
          <cell r="L38">
            <v>26596974.449999999</v>
          </cell>
          <cell r="M38">
            <v>25123630.850000001</v>
          </cell>
          <cell r="N38">
            <v>20249118.959999997</v>
          </cell>
          <cell r="O38">
            <v>20700011.789999999</v>
          </cell>
          <cell r="P38">
            <v>4009479</v>
          </cell>
          <cell r="Q38">
            <v>2217289</v>
          </cell>
          <cell r="R38">
            <v>2985245.71</v>
          </cell>
          <cell r="S38">
            <v>2251965.5299999998</v>
          </cell>
          <cell r="T38">
            <v>3306752.3</v>
          </cell>
          <cell r="U38">
            <v>1738139.16</v>
          </cell>
          <cell r="V38">
            <v>1296980.05</v>
          </cell>
          <cell r="W38">
            <v>1132574.81</v>
          </cell>
          <cell r="X38">
            <v>568051.29</v>
          </cell>
          <cell r="Y38">
            <v>518694.36</v>
          </cell>
          <cell r="Z38">
            <v>323567.76</v>
          </cell>
          <cell r="AA38">
            <v>351272.82</v>
          </cell>
          <cell r="AB38">
            <v>31536527.07</v>
          </cell>
          <cell r="AC38">
            <v>4163140.9</v>
          </cell>
          <cell r="AD38">
            <v>2851728.2</v>
          </cell>
          <cell r="AE38">
            <v>4816243.2799999993</v>
          </cell>
          <cell r="AF38">
            <v>2174919.15</v>
          </cell>
          <cell r="AG38">
            <v>2206179.8199999998</v>
          </cell>
          <cell r="AH38">
            <v>2387386.69</v>
          </cell>
          <cell r="AI38">
            <v>2275509.54</v>
          </cell>
          <cell r="AJ38">
            <v>2344209.84</v>
          </cell>
          <cell r="AK38">
            <v>2264308.0300000003</v>
          </cell>
          <cell r="AL38">
            <v>2044896.54</v>
          </cell>
          <cell r="AM38">
            <v>2047511.08</v>
          </cell>
          <cell r="AN38">
            <v>1960494</v>
          </cell>
          <cell r="AO38">
            <v>20617141.329999998</v>
          </cell>
          <cell r="AP38">
            <v>2255697.67</v>
          </cell>
          <cell r="AQ38">
            <v>1563376.34</v>
          </cell>
          <cell r="AR38">
            <v>1453966.42</v>
          </cell>
          <cell r="AS38">
            <v>1798525.52</v>
          </cell>
          <cell r="AT38">
            <v>1786661.34</v>
          </cell>
          <cell r="AU38">
            <v>1705656.69</v>
          </cell>
          <cell r="AV38">
            <v>1781957.61</v>
          </cell>
          <cell r="AW38">
            <v>2140867.84</v>
          </cell>
          <cell r="AX38">
            <v>1781928.44</v>
          </cell>
          <cell r="AY38">
            <v>1531715.05</v>
          </cell>
          <cell r="AZ38">
            <v>1356799.37</v>
          </cell>
          <cell r="BA38">
            <v>1459989.04</v>
          </cell>
          <cell r="BB38">
            <v>43474085.920000002</v>
          </cell>
          <cell r="BC38">
            <v>8790448.0600000005</v>
          </cell>
          <cell r="BD38">
            <v>6698427.96</v>
          </cell>
          <cell r="BE38">
            <v>5085097.3899999997</v>
          </cell>
          <cell r="BF38">
            <v>2546592.52</v>
          </cell>
          <cell r="BG38">
            <v>2544446.59</v>
          </cell>
          <cell r="BH38">
            <v>2544446.59</v>
          </cell>
          <cell r="BI38">
            <v>2544092.08</v>
          </cell>
          <cell r="BJ38">
            <v>2544092.08</v>
          </cell>
          <cell r="BK38">
            <v>2544161.1</v>
          </cell>
          <cell r="BL38">
            <v>2544030.37</v>
          </cell>
          <cell r="BM38">
            <v>2544158.84</v>
          </cell>
          <cell r="BN38">
            <v>2544092.34</v>
          </cell>
          <cell r="BO38">
            <v>22231759.23</v>
          </cell>
          <cell r="BP38">
            <v>2411447.2999999998</v>
          </cell>
          <cell r="BQ38">
            <v>1811651.63</v>
          </cell>
          <cell r="BR38">
            <v>1476460.73</v>
          </cell>
          <cell r="BS38">
            <v>2576240.02</v>
          </cell>
          <cell r="BT38">
            <v>1557335.7</v>
          </cell>
          <cell r="BU38">
            <v>1550770.45</v>
          </cell>
          <cell r="BV38">
            <v>1615319.85</v>
          </cell>
          <cell r="BW38">
            <v>1599164.23</v>
          </cell>
          <cell r="BX38">
            <v>2225943.46</v>
          </cell>
          <cell r="BY38">
            <v>2092418.95</v>
          </cell>
          <cell r="BZ38">
            <v>1875415.25</v>
          </cell>
          <cell r="CA38">
            <v>1439591.6600000001</v>
          </cell>
          <cell r="CB38">
            <v>57540889.779999994</v>
          </cell>
          <cell r="CC38">
            <v>8596275.709999999</v>
          </cell>
          <cell r="CD38">
            <v>5326183.54</v>
          </cell>
          <cell r="CE38">
            <v>4203722.74</v>
          </cell>
          <cell r="CF38">
            <v>4161615.42</v>
          </cell>
          <cell r="CG38">
            <v>4093678.06</v>
          </cell>
          <cell r="CH38">
            <v>4186208.1399999997</v>
          </cell>
          <cell r="CI38">
            <v>5788806.3900000006</v>
          </cell>
          <cell r="CJ38">
            <v>5421208.8600000003</v>
          </cell>
          <cell r="CK38">
            <v>5436155.0899999999</v>
          </cell>
          <cell r="CL38">
            <v>5529196.7799999993</v>
          </cell>
          <cell r="CM38">
            <v>4640156.1499999994</v>
          </cell>
          <cell r="CN38">
            <v>157682.89999999991</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153349699.92000002</v>
          </cell>
          <cell r="DP38">
            <v>14330012.83</v>
          </cell>
          <cell r="DQ38">
            <v>13520827.300000001</v>
          </cell>
          <cell r="DR38">
            <v>14134963.300000001</v>
          </cell>
          <cell r="DS38">
            <v>12336022.4</v>
          </cell>
          <cell r="DT38">
            <v>12336022.4</v>
          </cell>
          <cell r="DU38">
            <v>12429052.41</v>
          </cell>
          <cell r="DV38">
            <v>12418252.76</v>
          </cell>
          <cell r="DW38">
            <v>12418252.76</v>
          </cell>
          <cell r="DX38">
            <v>12418252.76</v>
          </cell>
          <cell r="DY38">
            <v>12336022.4</v>
          </cell>
          <cell r="DZ38">
            <v>12336022.4</v>
          </cell>
          <cell r="EA38">
            <v>12335996.199999999</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20771837</v>
          </cell>
          <cell r="C42">
            <v>5097762</v>
          </cell>
          <cell r="D42">
            <v>6188926</v>
          </cell>
          <cell r="E42">
            <v>9485149</v>
          </cell>
          <cell r="F42">
            <v>0</v>
          </cell>
          <cell r="G42">
            <v>0</v>
          </cell>
          <cell r="H42">
            <v>0</v>
          </cell>
          <cell r="I42">
            <v>0</v>
          </cell>
          <cell r="J42">
            <v>0</v>
          </cell>
          <cell r="K42">
            <v>0</v>
          </cell>
          <cell r="L42">
            <v>0</v>
          </cell>
          <cell r="M42">
            <v>0</v>
          </cell>
          <cell r="N42">
            <v>0</v>
          </cell>
          <cell r="AB42">
            <v>1637943</v>
          </cell>
          <cell r="AC42">
            <v>493602</v>
          </cell>
          <cell r="AD42">
            <v>594943</v>
          </cell>
          <cell r="AE42">
            <v>549398</v>
          </cell>
          <cell r="AF42">
            <v>0</v>
          </cell>
          <cell r="AG42">
            <v>0</v>
          </cell>
          <cell r="AH42">
            <v>0</v>
          </cell>
          <cell r="AI42">
            <v>0</v>
          </cell>
          <cell r="AJ42">
            <v>0</v>
          </cell>
          <cell r="AK42">
            <v>0</v>
          </cell>
          <cell r="AL42">
            <v>0</v>
          </cell>
          <cell r="AM42">
            <v>0</v>
          </cell>
          <cell r="AN42">
            <v>0</v>
          </cell>
          <cell r="AO42">
            <v>1705371</v>
          </cell>
          <cell r="AP42">
            <v>263840</v>
          </cell>
          <cell r="AQ42">
            <v>417900</v>
          </cell>
          <cell r="AR42">
            <v>1023631</v>
          </cell>
          <cell r="AS42">
            <v>0</v>
          </cell>
          <cell r="AT42">
            <v>0</v>
          </cell>
          <cell r="AU42">
            <v>0</v>
          </cell>
          <cell r="AV42">
            <v>0</v>
          </cell>
          <cell r="AW42">
            <v>0</v>
          </cell>
          <cell r="AX42">
            <v>0</v>
          </cell>
          <cell r="AY42">
            <v>0</v>
          </cell>
          <cell r="AZ42">
            <v>0</v>
          </cell>
          <cell r="BA42">
            <v>0</v>
          </cell>
          <cell r="BB42">
            <v>2224795</v>
          </cell>
          <cell r="BC42">
            <v>813853</v>
          </cell>
          <cell r="BD42">
            <v>802715</v>
          </cell>
          <cell r="BE42">
            <v>608227</v>
          </cell>
          <cell r="BF42">
            <v>0</v>
          </cell>
          <cell r="BG42">
            <v>0</v>
          </cell>
          <cell r="BH42">
            <v>0</v>
          </cell>
          <cell r="BI42">
            <v>0</v>
          </cell>
          <cell r="BJ42">
            <v>0</v>
          </cell>
          <cell r="BK42">
            <v>0</v>
          </cell>
          <cell r="BL42">
            <v>0</v>
          </cell>
          <cell r="BM42">
            <v>0</v>
          </cell>
          <cell r="BN42">
            <v>0</v>
          </cell>
          <cell r="BO42">
            <v>1475257</v>
          </cell>
          <cell r="BP42">
            <v>413312</v>
          </cell>
          <cell r="BQ42">
            <v>473436</v>
          </cell>
          <cell r="BR42">
            <v>588509</v>
          </cell>
          <cell r="BS42">
            <v>0</v>
          </cell>
          <cell r="BT42">
            <v>0</v>
          </cell>
          <cell r="BU42">
            <v>0</v>
          </cell>
          <cell r="BV42">
            <v>0</v>
          </cell>
          <cell r="BW42">
            <v>0</v>
          </cell>
          <cell r="BX42">
            <v>0</v>
          </cell>
          <cell r="BY42">
            <v>0</v>
          </cell>
          <cell r="BZ42">
            <v>0</v>
          </cell>
          <cell r="CA42">
            <v>0</v>
          </cell>
          <cell r="CB42">
            <v>4357113</v>
          </cell>
          <cell r="CC42">
            <v>999116</v>
          </cell>
          <cell r="CD42">
            <v>1142671</v>
          </cell>
          <cell r="CE42">
            <v>2215326</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9371358</v>
          </cell>
          <cell r="DP42">
            <v>2114039</v>
          </cell>
          <cell r="DQ42">
            <v>2757261</v>
          </cell>
          <cell r="DR42">
            <v>4500058</v>
          </cell>
          <cell r="DS42">
            <v>0</v>
          </cell>
          <cell r="DT42">
            <v>0</v>
          </cell>
          <cell r="DU42">
            <v>0</v>
          </cell>
          <cell r="DV42">
            <v>0</v>
          </cell>
          <cell r="DW42">
            <v>0</v>
          </cell>
          <cell r="DX42">
            <v>0</v>
          </cell>
          <cell r="DY42">
            <v>0</v>
          </cell>
          <cell r="DZ42">
            <v>0</v>
          </cell>
          <cell r="EA42">
            <v>0</v>
          </cell>
        </row>
        <row r="43">
          <cell r="A43" t="str">
            <v xml:space="preserve">  Non-Growth</v>
          </cell>
          <cell r="B43">
            <v>63540549</v>
          </cell>
          <cell r="C43">
            <v>17953708</v>
          </cell>
          <cell r="D43">
            <v>23262510</v>
          </cell>
          <cell r="E43">
            <v>22324331</v>
          </cell>
          <cell r="F43">
            <v>0</v>
          </cell>
          <cell r="G43">
            <v>0</v>
          </cell>
          <cell r="H43">
            <v>0</v>
          </cell>
          <cell r="I43">
            <v>0</v>
          </cell>
          <cell r="J43">
            <v>0</v>
          </cell>
          <cell r="K43">
            <v>0</v>
          </cell>
          <cell r="L43">
            <v>0</v>
          </cell>
          <cell r="M43">
            <v>0</v>
          </cell>
          <cell r="N43">
            <v>0</v>
          </cell>
          <cell r="O43">
            <v>3281194</v>
          </cell>
          <cell r="P43">
            <v>1924609</v>
          </cell>
          <cell r="Q43">
            <v>1745580</v>
          </cell>
          <cell r="R43">
            <v>-388995</v>
          </cell>
          <cell r="S43">
            <v>0</v>
          </cell>
          <cell r="T43">
            <v>0</v>
          </cell>
          <cell r="U43">
            <v>0</v>
          </cell>
          <cell r="V43">
            <v>0</v>
          </cell>
          <cell r="W43">
            <v>0</v>
          </cell>
          <cell r="X43">
            <v>0</v>
          </cell>
          <cell r="Y43">
            <v>0</v>
          </cell>
          <cell r="Z43">
            <v>0</v>
          </cell>
          <cell r="AA43">
            <v>0</v>
          </cell>
          <cell r="AB43">
            <v>6400757</v>
          </cell>
          <cell r="AC43">
            <v>1528788</v>
          </cell>
          <cell r="AD43">
            <v>2100434</v>
          </cell>
          <cell r="AE43">
            <v>2771535</v>
          </cell>
          <cell r="AF43">
            <v>0</v>
          </cell>
          <cell r="AG43">
            <v>0</v>
          </cell>
          <cell r="AH43">
            <v>0</v>
          </cell>
          <cell r="AI43">
            <v>0</v>
          </cell>
          <cell r="AJ43">
            <v>0</v>
          </cell>
          <cell r="AK43">
            <v>0</v>
          </cell>
          <cell r="AL43">
            <v>0</v>
          </cell>
          <cell r="AM43">
            <v>0</v>
          </cell>
          <cell r="AN43">
            <v>0</v>
          </cell>
          <cell r="AO43">
            <v>2632600</v>
          </cell>
          <cell r="AP43">
            <v>1034376</v>
          </cell>
          <cell r="AQ43">
            <v>1420353</v>
          </cell>
          <cell r="AR43">
            <v>177871</v>
          </cell>
          <cell r="AS43">
            <v>0</v>
          </cell>
          <cell r="AT43">
            <v>0</v>
          </cell>
          <cell r="AU43">
            <v>0</v>
          </cell>
          <cell r="AV43">
            <v>0</v>
          </cell>
          <cell r="AW43">
            <v>0</v>
          </cell>
          <cell r="AX43">
            <v>0</v>
          </cell>
          <cell r="AY43">
            <v>0</v>
          </cell>
          <cell r="AZ43">
            <v>0</v>
          </cell>
          <cell r="BA43">
            <v>0</v>
          </cell>
          <cell r="BB43">
            <v>12669615</v>
          </cell>
          <cell r="BC43">
            <v>2758650</v>
          </cell>
          <cell r="BD43">
            <v>4324537</v>
          </cell>
          <cell r="BE43">
            <v>5586428</v>
          </cell>
          <cell r="BF43">
            <v>0</v>
          </cell>
          <cell r="BG43">
            <v>0</v>
          </cell>
          <cell r="BH43">
            <v>0</v>
          </cell>
          <cell r="BI43">
            <v>0</v>
          </cell>
          <cell r="BJ43">
            <v>0</v>
          </cell>
          <cell r="BK43">
            <v>0</v>
          </cell>
          <cell r="BL43">
            <v>0</v>
          </cell>
          <cell r="BM43">
            <v>0</v>
          </cell>
          <cell r="BN43">
            <v>0</v>
          </cell>
          <cell r="BO43">
            <v>2460436</v>
          </cell>
          <cell r="BP43">
            <v>814738</v>
          </cell>
          <cell r="BQ43">
            <v>503959</v>
          </cell>
          <cell r="BR43">
            <v>1141739</v>
          </cell>
          <cell r="BS43">
            <v>0</v>
          </cell>
          <cell r="BT43">
            <v>0</v>
          </cell>
          <cell r="BU43">
            <v>0</v>
          </cell>
          <cell r="BV43">
            <v>0</v>
          </cell>
          <cell r="BW43">
            <v>0</v>
          </cell>
          <cell r="BX43">
            <v>0</v>
          </cell>
          <cell r="BY43">
            <v>0</v>
          </cell>
          <cell r="BZ43">
            <v>0</v>
          </cell>
          <cell r="CA43">
            <v>0</v>
          </cell>
          <cell r="CB43">
            <v>7992922</v>
          </cell>
          <cell r="CC43">
            <v>2928858</v>
          </cell>
          <cell r="CD43">
            <v>2790743</v>
          </cell>
          <cell r="CE43">
            <v>2273321</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D43">
            <v>0</v>
          </cell>
          <cell r="DE43">
            <v>0</v>
          </cell>
          <cell r="DF43">
            <v>0</v>
          </cell>
          <cell r="DG43">
            <v>0</v>
          </cell>
          <cell r="DH43">
            <v>0</v>
          </cell>
          <cell r="DI43">
            <v>0</v>
          </cell>
          <cell r="DJ43">
            <v>0</v>
          </cell>
          <cell r="DK43">
            <v>0</v>
          </cell>
          <cell r="DL43">
            <v>0</v>
          </cell>
          <cell r="DM43">
            <v>0</v>
          </cell>
          <cell r="DN43">
            <v>0</v>
          </cell>
          <cell r="DO43">
            <v>28103025</v>
          </cell>
          <cell r="DP43">
            <v>6963689</v>
          </cell>
          <cell r="DQ43">
            <v>10376904</v>
          </cell>
          <cell r="DR43">
            <v>10762432</v>
          </cell>
          <cell r="DS43">
            <v>0</v>
          </cell>
          <cell r="DT43">
            <v>0</v>
          </cell>
          <cell r="DU43">
            <v>0</v>
          </cell>
          <cell r="DV43">
            <v>0</v>
          </cell>
          <cell r="DW43">
            <v>0</v>
          </cell>
          <cell r="DX43">
            <v>0</v>
          </cell>
          <cell r="DY43">
            <v>0</v>
          </cell>
          <cell r="DZ43">
            <v>0</v>
          </cell>
          <cell r="EA43">
            <v>0</v>
          </cell>
        </row>
        <row r="44">
          <cell r="A44" t="str">
            <v>Capital expenditures</v>
          </cell>
          <cell r="B44">
            <v>84312386</v>
          </cell>
          <cell r="C44">
            <v>23051470</v>
          </cell>
          <cell r="D44">
            <v>29451436</v>
          </cell>
          <cell r="E44">
            <v>31809480</v>
          </cell>
          <cell r="F44">
            <v>0</v>
          </cell>
          <cell r="G44">
            <v>0</v>
          </cell>
          <cell r="H44">
            <v>0</v>
          </cell>
          <cell r="I44">
            <v>0</v>
          </cell>
          <cell r="J44">
            <v>0</v>
          </cell>
          <cell r="K44">
            <v>0</v>
          </cell>
          <cell r="L44">
            <v>0</v>
          </cell>
          <cell r="M44">
            <v>0</v>
          </cell>
          <cell r="N44">
            <v>0</v>
          </cell>
          <cell r="O44">
            <v>3281194</v>
          </cell>
          <cell r="P44">
            <v>1924609</v>
          </cell>
          <cell r="Q44">
            <v>1745580</v>
          </cell>
          <cell r="R44">
            <v>-388995</v>
          </cell>
          <cell r="S44">
            <v>0</v>
          </cell>
          <cell r="T44">
            <v>0</v>
          </cell>
          <cell r="U44">
            <v>0</v>
          </cell>
          <cell r="V44">
            <v>0</v>
          </cell>
          <cell r="W44">
            <v>0</v>
          </cell>
          <cell r="X44">
            <v>0</v>
          </cell>
          <cell r="Y44">
            <v>0</v>
          </cell>
          <cell r="Z44">
            <v>0</v>
          </cell>
          <cell r="AA44">
            <v>0</v>
          </cell>
          <cell r="AB44">
            <v>8038700</v>
          </cell>
          <cell r="AC44">
            <v>2022390</v>
          </cell>
          <cell r="AD44">
            <v>2695377</v>
          </cell>
          <cell r="AE44">
            <v>3320933</v>
          </cell>
          <cell r="AF44">
            <v>0</v>
          </cell>
          <cell r="AG44">
            <v>0</v>
          </cell>
          <cell r="AH44">
            <v>0</v>
          </cell>
          <cell r="AI44">
            <v>0</v>
          </cell>
          <cell r="AJ44">
            <v>0</v>
          </cell>
          <cell r="AK44">
            <v>0</v>
          </cell>
          <cell r="AL44">
            <v>0</v>
          </cell>
          <cell r="AM44">
            <v>0</v>
          </cell>
          <cell r="AN44">
            <v>0</v>
          </cell>
          <cell r="AO44">
            <v>4337971</v>
          </cell>
          <cell r="AP44">
            <v>1298216</v>
          </cell>
          <cell r="AQ44">
            <v>1838253</v>
          </cell>
          <cell r="AR44">
            <v>1201502</v>
          </cell>
          <cell r="AS44">
            <v>0</v>
          </cell>
          <cell r="AT44">
            <v>0</v>
          </cell>
          <cell r="AU44">
            <v>0</v>
          </cell>
          <cell r="AV44">
            <v>0</v>
          </cell>
          <cell r="AW44">
            <v>0</v>
          </cell>
          <cell r="AX44">
            <v>0</v>
          </cell>
          <cell r="AY44">
            <v>0</v>
          </cell>
          <cell r="AZ44">
            <v>0</v>
          </cell>
          <cell r="BA44">
            <v>0</v>
          </cell>
          <cell r="BB44">
            <v>14894410</v>
          </cell>
          <cell r="BC44">
            <v>3572503</v>
          </cell>
          <cell r="BD44">
            <v>5127252</v>
          </cell>
          <cell r="BE44">
            <v>6194655</v>
          </cell>
          <cell r="BF44">
            <v>0</v>
          </cell>
          <cell r="BG44">
            <v>0</v>
          </cell>
          <cell r="BH44">
            <v>0</v>
          </cell>
          <cell r="BI44">
            <v>0</v>
          </cell>
          <cell r="BJ44">
            <v>0</v>
          </cell>
          <cell r="BK44">
            <v>0</v>
          </cell>
          <cell r="BL44">
            <v>0</v>
          </cell>
          <cell r="BM44">
            <v>0</v>
          </cell>
          <cell r="BN44">
            <v>0</v>
          </cell>
          <cell r="BO44">
            <v>3935693</v>
          </cell>
          <cell r="BP44">
            <v>1228050</v>
          </cell>
          <cell r="BQ44">
            <v>977395</v>
          </cell>
          <cell r="BR44">
            <v>1730248</v>
          </cell>
          <cell r="BS44">
            <v>0</v>
          </cell>
          <cell r="BT44">
            <v>0</v>
          </cell>
          <cell r="BU44">
            <v>0</v>
          </cell>
          <cell r="BV44">
            <v>0</v>
          </cell>
          <cell r="BW44">
            <v>0</v>
          </cell>
          <cell r="BX44">
            <v>0</v>
          </cell>
          <cell r="BY44">
            <v>0</v>
          </cell>
          <cell r="BZ44">
            <v>0</v>
          </cell>
          <cell r="CA44">
            <v>0</v>
          </cell>
          <cell r="CB44">
            <v>12350035</v>
          </cell>
          <cell r="CC44">
            <v>3927974</v>
          </cell>
          <cell r="CD44">
            <v>3933414</v>
          </cell>
          <cell r="CE44">
            <v>4488647</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37474383</v>
          </cell>
          <cell r="DP44">
            <v>9077728</v>
          </cell>
          <cell r="DQ44">
            <v>13134165</v>
          </cell>
          <cell r="DR44">
            <v>15262490</v>
          </cell>
          <cell r="DS44">
            <v>0</v>
          </cell>
          <cell r="DT44">
            <v>0</v>
          </cell>
          <cell r="DU44">
            <v>0</v>
          </cell>
          <cell r="DV44">
            <v>0</v>
          </cell>
          <cell r="DW44">
            <v>0</v>
          </cell>
          <cell r="DX44">
            <v>0</v>
          </cell>
          <cell r="DY44">
            <v>0</v>
          </cell>
          <cell r="DZ44">
            <v>0</v>
          </cell>
          <cell r="EA44">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I"/>
      <sheetName val="Schedule II"/>
      <sheetName val="Schedule III"/>
      <sheetName val="Schedule IV"/>
      <sheetName val="Schedule V"/>
      <sheetName val="Schedule VI"/>
      <sheetName val="Schedule VII"/>
      <sheetName val="Schedule VIII"/>
      <sheetName val="Schedule IX"/>
      <sheetName val="Collections"/>
      <sheetName val="Depreciation Schedule"/>
      <sheetName val="AD"/>
      <sheetName val="Plant Page Input"/>
      <sheetName val="Rate Base"/>
      <sheetName val="ADIT"/>
    </sheetNames>
    <sheetDataSet>
      <sheetData sheetId="0" refreshError="1"/>
      <sheetData sheetId="1" refreshError="1"/>
      <sheetData sheetId="2" refreshError="1"/>
      <sheetData sheetId="3" refreshError="1"/>
      <sheetData sheetId="4"/>
      <sheetData sheetId="5">
        <row r="13">
          <cell r="G13">
            <v>0.39355000000000001</v>
          </cell>
        </row>
        <row r="21">
          <cell r="G21">
            <v>1.6596669140077502</v>
          </cell>
        </row>
      </sheetData>
      <sheetData sheetId="6">
        <row r="12">
          <cell r="I12">
            <v>2.316E-2</v>
          </cell>
        </row>
        <row r="13">
          <cell r="I13">
            <v>3.0000000000000001E-5</v>
          </cell>
        </row>
        <row r="16">
          <cell r="I16">
            <v>4.8000000000000001E-4</v>
          </cell>
        </row>
        <row r="17">
          <cell r="I17">
            <v>8.2610000000000003E-2</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sheetData sheetId="1" refreshError="1">
        <row r="7">
          <cell r="C7" t="str">
            <v>Atmos Energy Corporation</v>
          </cell>
        </row>
        <row r="8">
          <cell r="C8" t="str">
            <v>Virginia</v>
          </cell>
        </row>
        <row r="9">
          <cell r="C9">
            <v>38990</v>
          </cell>
        </row>
        <row r="10">
          <cell r="C10" t="str">
            <v>PUE NO. 2006 AIF 2007-</v>
          </cell>
        </row>
        <row r="45">
          <cell r="C45">
            <v>9.0977999999999996E-3</v>
          </cell>
        </row>
        <row r="46">
          <cell r="C46">
            <v>7.4427200000000008E-3</v>
          </cell>
        </row>
        <row r="48">
          <cell r="C48">
            <v>6.9723576472184284E-3</v>
          </cell>
        </row>
        <row r="55">
          <cell r="C55">
            <v>8.8499999999999995E-2</v>
          </cell>
        </row>
        <row r="59">
          <cell r="C59">
            <v>7.2400000000000006E-2</v>
          </cell>
        </row>
        <row r="73">
          <cell r="C73">
            <v>0.18759999999999999</v>
          </cell>
        </row>
        <row r="77">
          <cell r="C77">
            <v>0.15440000000000001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row r="56">
          <cell r="F56">
            <v>0.90689999999999993</v>
          </cell>
        </row>
      </sheetData>
      <sheetData sheetId="123"/>
      <sheetData sheetId="124"/>
      <sheetData sheetId="125"/>
      <sheetData sheetId="126"/>
      <sheetData sheetId="127"/>
      <sheetData sheetId="128"/>
      <sheetData sheetId="129"/>
      <sheetData sheetId="130"/>
      <sheetData sheetId="1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vs New Sch No."/>
      <sheetName val="General Instructions"/>
      <sheetName val="Cover"/>
      <sheetName val="Table of Contents"/>
      <sheetName val="1"/>
      <sheetName val="2"/>
      <sheetName val="3"/>
      <sheetName val="4"/>
      <sheetName val="5"/>
      <sheetName val="6"/>
      <sheetName val="7 BS"/>
      <sheetName val="7 IS"/>
      <sheetName val="7CF"/>
      <sheetName val="8"/>
      <sheetName val="9"/>
      <sheetName val="10"/>
      <sheetName val="11"/>
      <sheetName val="12"/>
      <sheetName val="13"/>
      <sheetName val="14"/>
      <sheetName val="15"/>
      <sheetName val="16"/>
      <sheetName val="17"/>
      <sheetName val="18"/>
      <sheetName val="19"/>
      <sheetName val="19 Detail"/>
      <sheetName val="20"/>
      <sheetName val="21"/>
      <sheetName val="22"/>
      <sheetName val="23"/>
      <sheetName val="24"/>
      <sheetName val="25"/>
      <sheetName val="25A1"/>
      <sheetName val="Jun 2011 Juris dth"/>
      <sheetName val="25A2"/>
      <sheetName val="HDD"/>
      <sheetName val="25A3"/>
      <sheetName val="25A4"/>
      <sheetName val="25A4(1)"/>
      <sheetName val="25A5"/>
      <sheetName val="Growth Jun2011"/>
      <sheetName val="Res Customers"/>
      <sheetName val="25A6"/>
      <sheetName val="25-A7Billing Determinants"/>
      <sheetName val="25B"/>
      <sheetName val="25C"/>
      <sheetName val="25-C attatch 1"/>
      <sheetName val="25C1"/>
      <sheetName val="25C2"/>
      <sheetName val="25D"/>
      <sheetName val="25E"/>
      <sheetName val="25F"/>
      <sheetName val="25F1"/>
      <sheetName val="25F Attach 1"/>
      <sheetName val="25F Attach 2"/>
      <sheetName val="25F Attach3"/>
      <sheetName val="25G"/>
      <sheetName val="25H"/>
      <sheetName val="25I"/>
      <sheetName val="25J"/>
      <sheetName val="25K"/>
      <sheetName val="25L"/>
      <sheetName val="25M"/>
      <sheetName val="25N"/>
      <sheetName val="25O"/>
      <sheetName val="25P"/>
      <sheetName val="25Q"/>
      <sheetName val="25R"/>
      <sheetName val="25S"/>
      <sheetName val="25T"/>
      <sheetName val="25U"/>
      <sheetName val="25V"/>
      <sheetName val="25W"/>
      <sheetName val="25X"/>
      <sheetName val="25Y"/>
      <sheetName val="26"/>
      <sheetName val="27"/>
      <sheetName val="28"/>
      <sheetName val="29"/>
      <sheetName val="29a1"/>
      <sheetName val="29a2"/>
      <sheetName val="29a3"/>
      <sheetName val="29a4"/>
      <sheetName val="29a5"/>
      <sheetName val="29a6"/>
      <sheetName val="29a7"/>
      <sheetName val="29-a8"/>
      <sheetName val="30"/>
      <sheetName val="30-A"/>
      <sheetName val="30-B"/>
      <sheetName val="31"/>
      <sheetName val="32"/>
      <sheetName val="33"/>
      <sheetName val="34-A"/>
      <sheetName val="34-B"/>
      <sheetName val="35"/>
      <sheetName val="35 attachments 1"/>
      <sheetName val="35 attachments2-10"/>
      <sheetName val="36"/>
      <sheetName val="37"/>
      <sheetName val="38"/>
      <sheetName val="39"/>
      <sheetName val="40-A "/>
      <sheetName val="40-B"/>
      <sheetName val="40-B1"/>
      <sheetName val="40-C"/>
      <sheetName val="40-D"/>
      <sheetName val="40-E"/>
      <sheetName val="41"/>
      <sheetName val="42"/>
      <sheetName val="42A"/>
      <sheetName val="43"/>
      <sheetName val="49A Rev Conver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6">
          <cell r="B6">
            <v>82322</v>
          </cell>
        </row>
        <row r="7">
          <cell r="C7">
            <v>0</v>
          </cell>
          <cell r="D7">
            <v>0.55687614513754635</v>
          </cell>
          <cell r="E7">
            <v>0</v>
          </cell>
          <cell r="F7">
            <v>6.7382805240649005E-2</v>
          </cell>
          <cell r="G7">
            <v>0</v>
          </cell>
          <cell r="H7">
            <v>0.25896789056347269</v>
          </cell>
          <cell r="I7">
            <v>0</v>
          </cell>
          <cell r="J7">
            <v>0.11677315905833191</v>
          </cell>
        </row>
        <row r="9">
          <cell r="B9">
            <v>83255</v>
          </cell>
        </row>
        <row r="10">
          <cell r="C10">
            <v>0</v>
          </cell>
          <cell r="D10">
            <v>0.55063549360414499</v>
          </cell>
          <cell r="E10">
            <v>0</v>
          </cell>
          <cell r="F10">
            <v>6.6627677533129634E-2</v>
          </cell>
          <cell r="G10">
            <v>0</v>
          </cell>
          <cell r="H10">
            <v>0.25606575805616721</v>
          </cell>
          <cell r="I10">
            <v>0</v>
          </cell>
          <cell r="J10">
            <v>0.12667107080655818</v>
          </cell>
        </row>
        <row r="12">
          <cell r="B12">
            <v>6572827</v>
          </cell>
        </row>
        <row r="13">
          <cell r="C13">
            <v>0</v>
          </cell>
          <cell r="D13">
            <v>0.57616669357036177</v>
          </cell>
          <cell r="E13">
            <v>0</v>
          </cell>
          <cell r="F13">
            <v>6.4632919746708678E-2</v>
          </cell>
          <cell r="G13">
            <v>0</v>
          </cell>
          <cell r="H13">
            <v>0.35920038668292958</v>
          </cell>
          <cell r="I13">
            <v>0</v>
          </cell>
          <cell r="J13">
            <v>0</v>
          </cell>
        </row>
        <row r="15">
          <cell r="B15">
            <v>8738940</v>
          </cell>
        </row>
        <row r="16">
          <cell r="C16">
            <v>0</v>
          </cell>
          <cell r="D16">
            <v>0.43335278649355641</v>
          </cell>
          <cell r="E16">
            <v>0</v>
          </cell>
          <cell r="F16">
            <v>4.8612417524322174E-2</v>
          </cell>
          <cell r="G16">
            <v>0</v>
          </cell>
          <cell r="H16">
            <v>0.27016571803902989</v>
          </cell>
          <cell r="I16">
            <v>0</v>
          </cell>
          <cell r="J16">
            <v>0.24786907794309149</v>
          </cell>
        </row>
        <row r="18">
          <cell r="B18">
            <v>57929</v>
          </cell>
        </row>
        <row r="19">
          <cell r="C19">
            <v>0.91149510607813011</v>
          </cell>
          <cell r="D19">
            <v>0</v>
          </cell>
          <cell r="E19">
            <v>6.1143813979181415E-2</v>
          </cell>
          <cell r="F19">
            <v>0</v>
          </cell>
          <cell r="G19">
            <v>2.6687842013499285E-2</v>
          </cell>
          <cell r="H19">
            <v>0</v>
          </cell>
          <cell r="I19">
            <v>4.8335030813582145E-4</v>
          </cell>
          <cell r="J19">
            <v>0</v>
          </cell>
        </row>
        <row r="21">
          <cell r="B21">
            <v>2875079</v>
          </cell>
        </row>
        <row r="22">
          <cell r="C22">
            <v>0.91149510607813011</v>
          </cell>
          <cell r="D22">
            <v>0</v>
          </cell>
          <cell r="E22">
            <v>6.1143813979181415E-2</v>
          </cell>
          <cell r="F22">
            <v>0</v>
          </cell>
          <cell r="G22">
            <v>2.6687842013499285E-2</v>
          </cell>
          <cell r="H22">
            <v>0</v>
          </cell>
          <cell r="I22">
            <v>4.8335030813582145E-4</v>
          </cell>
          <cell r="J22">
            <v>0</v>
          </cell>
        </row>
        <row r="24">
          <cell r="B24">
            <v>101754294.91588615</v>
          </cell>
        </row>
        <row r="25">
          <cell r="C25">
            <v>0.48754929599554664</v>
          </cell>
          <cell r="D25">
            <v>0.25493419494258246</v>
          </cell>
          <cell r="E25">
            <v>3.2705193106629032E-2</v>
          </cell>
          <cell r="F25">
            <v>3.0847400013435184E-2</v>
          </cell>
          <cell r="G25">
            <v>1.4275050407354174E-2</v>
          </cell>
          <cell r="H25">
            <v>0.11855377766356121</v>
          </cell>
          <cell r="I25">
            <v>7.6771124209195013E-3</v>
          </cell>
          <cell r="J25">
            <v>5.3457975449971974E-2</v>
          </cell>
        </row>
        <row r="27">
          <cell r="B27">
            <v>123546590.35588616</v>
          </cell>
        </row>
        <row r="28">
          <cell r="C28">
            <v>0.44551546626200583</v>
          </cell>
          <cell r="D28">
            <v>0.2809659759914967</v>
          </cell>
          <cell r="E28">
            <v>2.9885530500739076E-2</v>
          </cell>
          <cell r="F28">
            <v>3.3997282528249941E-2</v>
          </cell>
          <cell r="G28">
            <v>1.3044333753287016E-2</v>
          </cell>
          <cell r="H28">
            <v>0.13065951335490134</v>
          </cell>
          <cell r="I28">
            <v>7.0152338396218912E-3</v>
          </cell>
          <cell r="J28">
            <v>5.8916663769698265E-2</v>
          </cell>
        </row>
        <row r="30">
          <cell r="B30">
            <v>61298385.899999999</v>
          </cell>
        </row>
        <row r="31">
          <cell r="C31">
            <v>0.1325616317737332</v>
          </cell>
          <cell r="D31">
            <v>0.48939429936930856</v>
          </cell>
          <cell r="E31">
            <v>1.404600671548841E-2</v>
          </cell>
          <cell r="F31">
            <v>6.0763994113587252E-2</v>
          </cell>
          <cell r="G31">
            <v>2.6623934481119837E-2</v>
          </cell>
          <cell r="H31">
            <v>0.2376061608499874</v>
          </cell>
          <cell r="I31">
            <v>2.1020984175702416E-3</v>
          </cell>
          <cell r="J31">
            <v>3.6901874279205119E-2</v>
          </cell>
        </row>
        <row r="33">
          <cell r="B33">
            <v>88385.89</v>
          </cell>
        </row>
        <row r="34">
          <cell r="C34">
            <v>0</v>
          </cell>
          <cell r="D34">
            <v>0.60356319681095383</v>
          </cell>
          <cell r="E34">
            <v>0</v>
          </cell>
          <cell r="F34">
            <v>6.7706190060750876E-2</v>
          </cell>
          <cell r="G34">
            <v>0</v>
          </cell>
          <cell r="H34">
            <v>0.31776842631371088</v>
          </cell>
          <cell r="I34">
            <v>0</v>
          </cell>
          <cell r="J34">
            <v>1.0962186814584416E-2</v>
          </cell>
        </row>
        <row r="36">
          <cell r="B36">
            <v>82322</v>
          </cell>
        </row>
        <row r="37">
          <cell r="C37">
            <v>0</v>
          </cell>
          <cell r="D37">
            <v>0.55687614513754635</v>
          </cell>
          <cell r="E37">
            <v>0</v>
          </cell>
          <cell r="F37">
            <v>6.7382805240649005E-2</v>
          </cell>
          <cell r="G37">
            <v>0</v>
          </cell>
          <cell r="H37">
            <v>0.25896789056347269</v>
          </cell>
          <cell r="I37">
            <v>0</v>
          </cell>
          <cell r="J37">
            <v>0.11677315905833191</v>
          </cell>
        </row>
        <row r="39">
          <cell r="B39">
            <v>6274478</v>
          </cell>
        </row>
        <row r="42">
          <cell r="B42">
            <v>79411669.060000002</v>
          </cell>
        </row>
        <row r="43">
          <cell r="C43">
            <v>0.44544999542906211</v>
          </cell>
          <cell r="D43">
            <v>0.28092468656863695</v>
          </cell>
          <cell r="E43">
            <v>2.9881138665386497E-2</v>
          </cell>
          <cell r="F43">
            <v>3.3992286449385109E-2</v>
          </cell>
          <cell r="G43">
            <v>1.3042416820069883E-2</v>
          </cell>
          <cell r="H43">
            <v>0.13064031225455985</v>
          </cell>
          <cell r="I43">
            <v>7.0142029142386958E-3</v>
          </cell>
          <cell r="J43">
            <v>5.8908005657144658E-2</v>
          </cell>
        </row>
      </sheetData>
      <sheetData sheetId="106"/>
      <sheetData sheetId="107"/>
      <sheetData sheetId="108"/>
      <sheetData sheetId="109"/>
      <sheetData sheetId="110"/>
      <sheetData sheetId="111"/>
      <sheetData sheetId="112"/>
      <sheetData sheetId="1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11977950.390000001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609298.11</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268630.56</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8827781.6999999993</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2501595.63</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4916414.75</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26380909.25</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O246">
            <v>5286991</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O247">
            <v>4268737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O248">
            <v>435837</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O249">
            <v>519455</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O250">
            <v>-298269</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O252">
            <v>-1166000</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O253">
            <v>118376</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O254">
            <v>6921186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O255">
            <v>24247761</v>
          </cell>
        </row>
        <row r="256">
          <cell r="B256" t="str">
            <v xml:space="preserve">  Vehicles</v>
          </cell>
          <cell r="O256">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11977950.390000001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609298.11</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268630.56</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8827781.6999999993</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2501595.63</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4916414.75</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26380909.25</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O246">
            <v>5286991</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O247">
            <v>4268737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O248">
            <v>435837</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O249">
            <v>519455</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O250">
            <v>-298269</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O252">
            <v>-1166000</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O253">
            <v>118376</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O254">
            <v>6921186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O255">
            <v>24247761</v>
          </cell>
        </row>
        <row r="256">
          <cell r="B256" t="str">
            <v xml:space="preserve">  Vehicles</v>
          </cell>
          <cell r="O256">
            <v>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-1437.8920000000001</v>
          </cell>
          <cell r="D12">
            <v>891.85328094106183</v>
          </cell>
          <cell r="E12">
            <v>2329.745280941062</v>
          </cell>
          <cell r="G12">
            <v>-2437.143</v>
          </cell>
          <cell r="H12">
            <v>1248.6206172152527</v>
          </cell>
          <cell r="I12">
            <v>3685.7636172152525</v>
          </cell>
          <cell r="K12">
            <v>8298.6861400154521</v>
          </cell>
          <cell r="L12">
            <v>12498.686140015452</v>
          </cell>
          <cell r="M12">
            <v>-4200</v>
          </cell>
          <cell r="N12">
            <v>-0.50610421085188551</v>
          </cell>
        </row>
        <row r="14">
          <cell r="A14" t="str">
            <v xml:space="preserve">  Equipment</v>
          </cell>
          <cell r="C14">
            <v>215.94900000000001</v>
          </cell>
          <cell r="D14">
            <v>31.247985510788904</v>
          </cell>
          <cell r="E14">
            <v>-184.7010144892111</v>
          </cell>
          <cell r="G14">
            <v>15.971</v>
          </cell>
          <cell r="H14">
            <v>93.743957020777842</v>
          </cell>
          <cell r="I14">
            <v>77.772957020777838</v>
          </cell>
          <cell r="K14">
            <v>249.98388513091749</v>
          </cell>
          <cell r="L14">
            <v>250</v>
          </cell>
          <cell r="M14">
            <v>-1.611486908251436E-2</v>
          </cell>
          <cell r="N14">
            <v>-6.4463631621994124E-5</v>
          </cell>
        </row>
        <row r="15">
          <cell r="A15" t="str">
            <v xml:space="preserve">  Information Technology</v>
          </cell>
          <cell r="C15">
            <v>11.896000000000001</v>
          </cell>
          <cell r="D15">
            <v>0</v>
          </cell>
          <cell r="E15">
            <v>-11.896000000000001</v>
          </cell>
          <cell r="G15">
            <v>99.587000000000003</v>
          </cell>
          <cell r="H15">
            <v>880.50055437366746</v>
          </cell>
          <cell r="I15">
            <v>780.91355437366747</v>
          </cell>
          <cell r="K15">
            <v>1138.5826288727633</v>
          </cell>
          <cell r="L15">
            <v>1156.5826288727633</v>
          </cell>
          <cell r="M15">
            <v>-18</v>
          </cell>
          <cell r="N15">
            <v>-1.5809129301244153E-2</v>
          </cell>
        </row>
        <row r="16">
          <cell r="A16" t="str">
            <v xml:space="preserve">  Miscellaneous</v>
          </cell>
          <cell r="C16">
            <v>851.72299999999996</v>
          </cell>
          <cell r="D16">
            <v>0</v>
          </cell>
          <cell r="E16">
            <v>-851.72299999999996</v>
          </cell>
          <cell r="G16">
            <v>699.04899999999998</v>
          </cell>
          <cell r="H16">
            <v>0</v>
          </cell>
          <cell r="I16">
            <v>-699.04899999999998</v>
          </cell>
          <cell r="K16">
            <v>0</v>
          </cell>
          <cell r="L16">
            <v>0</v>
          </cell>
          <cell r="M16">
            <v>0</v>
          </cell>
          <cell r="N16">
            <v>0</v>
          </cell>
        </row>
        <row r="17">
          <cell r="A17" t="str">
            <v xml:space="preserve">  Overhead</v>
          </cell>
          <cell r="C17">
            <v>-651.85</v>
          </cell>
          <cell r="D17">
            <v>0</v>
          </cell>
          <cell r="E17">
            <v>651.85</v>
          </cell>
          <cell r="G17">
            <v>-2E-3</v>
          </cell>
          <cell r="H17">
            <v>0</v>
          </cell>
          <cell r="I17">
            <v>2E-3</v>
          </cell>
          <cell r="K17">
            <v>0</v>
          </cell>
          <cell r="L17">
            <v>0</v>
          </cell>
          <cell r="M17">
            <v>0</v>
          </cell>
          <cell r="N17">
            <v>0</v>
          </cell>
        </row>
        <row r="18">
          <cell r="A18" t="str">
            <v xml:space="preserve">  Pipeline Integrity</v>
          </cell>
          <cell r="C18">
            <v>0</v>
          </cell>
          <cell r="D18">
            <v>927.90553699224438</v>
          </cell>
          <cell r="E18">
            <v>927.90553699224438</v>
          </cell>
          <cell r="G18">
            <v>0</v>
          </cell>
          <cell r="H18">
            <v>4673.5711577074717</v>
          </cell>
          <cell r="I18">
            <v>4673.5711577074717</v>
          </cell>
          <cell r="K18">
            <v>10241.004397845049</v>
          </cell>
          <cell r="L18">
            <v>10241</v>
          </cell>
          <cell r="M18">
            <v>4.3978450485155918E-3</v>
          </cell>
          <cell r="N18">
            <v>4.2943493408136837E-7</v>
          </cell>
        </row>
        <row r="19">
          <cell r="A19" t="str">
            <v xml:space="preserve">  Public Improvements</v>
          </cell>
          <cell r="C19">
            <v>525.005</v>
          </cell>
          <cell r="D19">
            <v>316.63433578026508</v>
          </cell>
          <cell r="E19">
            <v>-208.37066421973492</v>
          </cell>
          <cell r="G19">
            <v>1064.634</v>
          </cell>
          <cell r="H19">
            <v>1899.8060311037957</v>
          </cell>
          <cell r="I19">
            <v>835.17203110379569</v>
          </cell>
          <cell r="K19">
            <v>3799.6120596659221</v>
          </cell>
          <cell r="L19">
            <v>3800</v>
          </cell>
          <cell r="M19">
            <v>-0.38794033407793904</v>
          </cell>
          <cell r="N19">
            <v>-1.0209998494215971E-4</v>
          </cell>
        </row>
        <row r="20">
          <cell r="A20" t="str">
            <v xml:space="preserve">  Structures</v>
          </cell>
          <cell r="C20">
            <v>5.7679999999999998</v>
          </cell>
          <cell r="D20">
            <v>0</v>
          </cell>
          <cell r="E20">
            <v>-5.7679999999999998</v>
          </cell>
          <cell r="G20">
            <v>-55.463000000000001</v>
          </cell>
          <cell r="H20">
            <v>19.388113275780395</v>
          </cell>
          <cell r="I20">
            <v>74.851113275780392</v>
          </cell>
          <cell r="K20">
            <v>665.65883014808526</v>
          </cell>
          <cell r="L20">
            <v>666</v>
          </cell>
          <cell r="M20">
            <v>-0.34116985191474214</v>
          </cell>
          <cell r="N20">
            <v>-5.1252959693908677E-4</v>
          </cell>
        </row>
        <row r="21">
          <cell r="A21" t="str">
            <v xml:space="preserve">  System Improvement</v>
          </cell>
          <cell r="C21">
            <v>2603.1060000000002</v>
          </cell>
          <cell r="D21">
            <v>41.904557765135777</v>
          </cell>
          <cell r="E21">
            <v>-2561.2014422348643</v>
          </cell>
          <cell r="G21">
            <v>21712.428</v>
          </cell>
          <cell r="H21">
            <v>1371.4922138779355</v>
          </cell>
          <cell r="I21">
            <v>-20340.935786122063</v>
          </cell>
          <cell r="K21">
            <v>2680.5522820473457</v>
          </cell>
          <cell r="L21">
            <v>2681</v>
          </cell>
          <cell r="M21">
            <v>-0.44771795265432957</v>
          </cell>
          <cell r="N21">
            <v>-1.6702451791478307E-4</v>
          </cell>
        </row>
        <row r="22">
          <cell r="A22" t="str">
            <v xml:space="preserve">  System Integrity</v>
          </cell>
          <cell r="C22">
            <v>694.24900000000002</v>
          </cell>
          <cell r="D22">
            <v>3225.5185844160819</v>
          </cell>
          <cell r="E22">
            <v>2531.2695844160817</v>
          </cell>
          <cell r="G22">
            <v>5282.1980000000003</v>
          </cell>
          <cell r="H22">
            <v>17682.576714820367</v>
          </cell>
          <cell r="I22">
            <v>12400.378714820366</v>
          </cell>
          <cell r="K22">
            <v>27521.627025474474</v>
          </cell>
          <cell r="L22">
            <v>25221.627025474474</v>
          </cell>
          <cell r="M22">
            <v>2300</v>
          </cell>
          <cell r="N22">
            <v>8.3570640568273152E-2</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4255.8460000000005</v>
          </cell>
          <cell r="D24">
            <v>4543.2110004645165</v>
          </cell>
          <cell r="E24">
            <v>287.36500046451556</v>
          </cell>
          <cell r="G24">
            <v>28818.402000000002</v>
          </cell>
          <cell r="H24">
            <v>26621.078742179794</v>
          </cell>
          <cell r="I24">
            <v>-2197.3232578202042</v>
          </cell>
          <cell r="K24">
            <v>46297.021109184556</v>
          </cell>
          <cell r="L24">
            <v>44016.209654347236</v>
          </cell>
          <cell r="M24">
            <v>2280.8114548373192</v>
          </cell>
          <cell r="N24">
            <v>4.926475613751409E-2</v>
          </cell>
        </row>
        <row r="26">
          <cell r="A26" t="str">
            <v xml:space="preserve"> Total Atmos Pipeline - Texas</v>
          </cell>
          <cell r="C26">
            <v>2817.9540000000006</v>
          </cell>
          <cell r="D26">
            <v>5435.0642814055782</v>
          </cell>
          <cell r="E26">
            <v>2617.1102814055776</v>
          </cell>
          <cell r="G26">
            <v>26381.259000000002</v>
          </cell>
          <cell r="H26">
            <v>27869.699359395046</v>
          </cell>
          <cell r="I26">
            <v>1488.4403593950483</v>
          </cell>
          <cell r="K26">
            <v>54595.707249200008</v>
          </cell>
          <cell r="L26">
            <v>56514.895794362688</v>
          </cell>
          <cell r="M26">
            <v>-1919.1885451626808</v>
          </cell>
          <cell r="N26">
            <v>-3.5152737126430446E-2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s>
    <sheetDataSet>
      <sheetData sheetId="0">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2008</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M12">
            <v>0</v>
          </cell>
          <cell r="N12">
            <v>0</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2010.18</v>
          </cell>
          <cell r="D15">
            <v>2985.2457100000001</v>
          </cell>
          <cell r="E15">
            <v>975.06571000000008</v>
          </cell>
          <cell r="G15">
            <v>3027.212</v>
          </cell>
          <cell r="H15">
            <v>8903.1185100000021</v>
          </cell>
          <cell r="I15">
            <v>5875.9065100000025</v>
          </cell>
          <cell r="K15">
            <v>18917.220310000001</v>
          </cell>
          <cell r="L15">
            <v>18917.220310000001</v>
          </cell>
          <cell r="M15">
            <v>0</v>
          </cell>
          <cell r="N15">
            <v>0</v>
          </cell>
        </row>
        <row r="16">
          <cell r="A16" t="str">
            <v xml:space="preserve">  Miscellaneous</v>
          </cell>
          <cell r="C16">
            <v>-440.36700000000002</v>
          </cell>
          <cell r="D16">
            <v>0</v>
          </cell>
          <cell r="E16">
            <v>440.36700000000002</v>
          </cell>
          <cell r="G16">
            <v>74.046000000000006</v>
          </cell>
          <cell r="H16">
            <v>0</v>
          </cell>
          <cell r="I16">
            <v>-74.046000000000006</v>
          </cell>
          <cell r="K16">
            <v>0</v>
          </cell>
          <cell r="M16">
            <v>0</v>
          </cell>
          <cell r="N16">
            <v>0</v>
          </cell>
        </row>
        <row r="17">
          <cell r="A17" t="str">
            <v xml:space="preserve">  Overhead</v>
          </cell>
          <cell r="C17">
            <v>-2002.7650000000001</v>
          </cell>
          <cell r="D17">
            <v>0</v>
          </cell>
          <cell r="E17">
            <v>2002.7650000000001</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43.957000000000001</v>
          </cell>
          <cell r="D20">
            <v>0</v>
          </cell>
          <cell r="E20">
            <v>-43.957000000000001</v>
          </cell>
          <cell r="G20">
            <v>179.935</v>
          </cell>
          <cell r="H20">
            <v>308.89562999999998</v>
          </cell>
          <cell r="I20">
            <v>128.96062999999998</v>
          </cell>
          <cell r="K20">
            <v>1782.7919099999997</v>
          </cell>
          <cell r="M20">
            <v>1782.7919099999997</v>
          </cell>
          <cell r="N20">
            <v>1</v>
          </cell>
        </row>
        <row r="21">
          <cell r="A21" t="str">
            <v xml:space="preserve">  System Improvement</v>
          </cell>
          <cell r="C21">
            <v>0</v>
          </cell>
          <cell r="D21">
            <v>0</v>
          </cell>
          <cell r="E21">
            <v>0</v>
          </cell>
          <cell r="G21">
            <v>0</v>
          </cell>
          <cell r="H21">
            <v>0</v>
          </cell>
          <cell r="I21">
            <v>0</v>
          </cell>
          <cell r="K21">
            <v>0</v>
          </cell>
          <cell r="M21">
            <v>0</v>
          </cell>
          <cell r="N21">
            <v>0</v>
          </cell>
        </row>
        <row r="22">
          <cell r="A22" t="str">
            <v xml:space="preserve">  System Integrity</v>
          </cell>
          <cell r="C22">
            <v>0</v>
          </cell>
          <cell r="D22">
            <v>0</v>
          </cell>
          <cell r="E22">
            <v>0</v>
          </cell>
          <cell r="G22">
            <v>0</v>
          </cell>
          <cell r="H22">
            <v>0</v>
          </cell>
          <cell r="I22">
            <v>0</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-388.995</v>
          </cell>
          <cell r="D24">
            <v>2985.2457100000001</v>
          </cell>
          <cell r="E24">
            <v>3374.2407100000005</v>
          </cell>
          <cell r="G24">
            <v>3281.1929999999998</v>
          </cell>
          <cell r="H24">
            <v>9212.014140000003</v>
          </cell>
          <cell r="I24">
            <v>5930.8211400000018</v>
          </cell>
          <cell r="K24">
            <v>20700.012220000001</v>
          </cell>
          <cell r="L24">
            <v>18917.220310000001</v>
          </cell>
          <cell r="M24">
            <v>1782.7919099999997</v>
          </cell>
          <cell r="N24">
            <v>8.6125162200508087E-2</v>
          </cell>
        </row>
        <row r="26">
          <cell r="A26" t="str">
            <v xml:space="preserve"> Total Shared Services</v>
          </cell>
          <cell r="C26">
            <v>-388.995</v>
          </cell>
          <cell r="D26">
            <v>2985.2457100000001</v>
          </cell>
          <cell r="E26">
            <v>3374.2407100000005</v>
          </cell>
          <cell r="G26">
            <v>3281.1929999999998</v>
          </cell>
          <cell r="H26">
            <v>9212.014140000003</v>
          </cell>
          <cell r="I26">
            <v>5930.8211400000018</v>
          </cell>
          <cell r="K26">
            <v>20700.012220000001</v>
          </cell>
          <cell r="L26">
            <v>18917.220310000001</v>
          </cell>
          <cell r="M26">
            <v>1782.7919099999997</v>
          </cell>
          <cell r="N26">
            <v>8.6125162200508087E-2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s>
    <sheetDataSet>
      <sheetData sheetId="0"/>
      <sheetData sheetId="1"/>
      <sheetData sheetId="2"/>
      <sheetData sheetId="3">
        <row r="8">
          <cell r="B8" t="str">
            <v>Atmos Energy-Mid-Tex</v>
          </cell>
          <cell r="C8" t="str">
            <v>Atmos Energy-Mid-Tex</v>
          </cell>
          <cell r="D8" t="str">
            <v>Atmos Energy-Mid-Tex</v>
          </cell>
          <cell r="E8" t="str">
            <v>Atmos Energy-Mid-Tex</v>
          </cell>
          <cell r="F8" t="str">
            <v>Atmos Energy-Mid-Tex</v>
          </cell>
          <cell r="G8" t="str">
            <v>Atmos Energy-Mid-Tex</v>
          </cell>
          <cell r="H8" t="str">
            <v>Atmos Energy-Mid-Tex</v>
          </cell>
          <cell r="I8" t="str">
            <v>Atmos Energy-Mid-Tex</v>
          </cell>
          <cell r="J8" t="str">
            <v>Atmos Energy-Mid-Tex</v>
          </cell>
          <cell r="K8" t="str">
            <v>Atmos Energy-Mid-Tex</v>
          </cell>
          <cell r="L8" t="str">
            <v>Atmos Energy-Mid-Tex</v>
          </cell>
          <cell r="M8" t="str">
            <v>Atmos Energy-Mid-Tex</v>
          </cell>
          <cell r="N8" t="str">
            <v>Atmos Energy-Mid-Tex</v>
          </cell>
          <cell r="P8" t="str">
            <v>Atmos Energy-Mississippi</v>
          </cell>
          <cell r="Q8" t="str">
            <v>Atmos Energy-Mississippi</v>
          </cell>
          <cell r="R8" t="str">
            <v>Atmos Energy-Mississippi</v>
          </cell>
          <cell r="S8" t="str">
            <v>Atmos Energy-Mississippi</v>
          </cell>
          <cell r="T8" t="str">
            <v>Atmos Energy-Mississippi</v>
          </cell>
          <cell r="U8" t="str">
            <v>Atmos Energy-Mississippi</v>
          </cell>
          <cell r="V8" t="str">
            <v>Atmos Energy-Mississippi</v>
          </cell>
          <cell r="W8" t="str">
            <v>Atmos Energy-Mississippi</v>
          </cell>
          <cell r="X8" t="str">
            <v>Atmos Energy-Mississippi</v>
          </cell>
          <cell r="Y8" t="str">
            <v>Atmos Energy-Mississippi</v>
          </cell>
          <cell r="Z8" t="str">
            <v>Atmos Energy-Mississippi</v>
          </cell>
          <cell r="AA8" t="str">
            <v>Atmos Energy-Mississippi</v>
          </cell>
          <cell r="AB8" t="str">
            <v>Atmos Energy-Mississippi</v>
          </cell>
          <cell r="AD8" t="str">
            <v>SS Rollup w Blueflame</v>
          </cell>
          <cell r="AE8" t="str">
            <v>SS Rollup w Blueflame</v>
          </cell>
          <cell r="AF8" t="str">
            <v>SS Rollup w Blueflame</v>
          </cell>
          <cell r="AG8" t="str">
            <v>SS Rollup w Blueflame</v>
          </cell>
          <cell r="AH8" t="str">
            <v>SS Rollup w Blueflame</v>
          </cell>
          <cell r="AI8" t="str">
            <v>SS Rollup w Blueflame</v>
          </cell>
          <cell r="AJ8" t="str">
            <v>SS Rollup w Blueflame</v>
          </cell>
          <cell r="AK8" t="str">
            <v>SS Rollup w Blueflame</v>
          </cell>
          <cell r="AL8" t="str">
            <v>SS Rollup w Blueflame</v>
          </cell>
          <cell r="AM8" t="str">
            <v>SS Rollup w Blueflame</v>
          </cell>
          <cell r="AN8" t="str">
            <v>SS Rollup w Blueflame</v>
          </cell>
          <cell r="AO8" t="str">
            <v>SS Rollup w Blueflame</v>
          </cell>
          <cell r="AP8" t="str">
            <v>SS Rollup w Blueflame</v>
          </cell>
          <cell r="AR8" t="str">
            <v>Atmos Pipeline - Texas</v>
          </cell>
          <cell r="AS8" t="str">
            <v>Atmos Pipeline - Texas</v>
          </cell>
          <cell r="AT8" t="str">
            <v>Atmos Pipeline - Texas</v>
          </cell>
          <cell r="AU8" t="str">
            <v>Atmos Pipeline - Texas</v>
          </cell>
          <cell r="AV8" t="str">
            <v>Atmos Pipeline - Texas</v>
          </cell>
          <cell r="AW8" t="str">
            <v>Atmos Pipeline - Texas</v>
          </cell>
          <cell r="AX8" t="str">
            <v>Atmos Pipeline - Texas</v>
          </cell>
          <cell r="AY8" t="str">
            <v>Atmos Pipeline - Texas</v>
          </cell>
          <cell r="AZ8" t="str">
            <v>Atmos Pipeline - Texas</v>
          </cell>
          <cell r="BA8" t="str">
            <v>Atmos Pipeline - Texas</v>
          </cell>
          <cell r="BB8" t="str">
            <v>Atmos Pipeline - Texas</v>
          </cell>
          <cell r="BC8" t="str">
            <v>Atmos Pipeline - Texas</v>
          </cell>
          <cell r="BD8" t="str">
            <v>Atmos Pipeline - Texas</v>
          </cell>
          <cell r="BF8" t="str">
            <v>Atmos Energy Marketing Group</v>
          </cell>
          <cell r="BG8" t="str">
            <v>Atmos Energy Marketing Group</v>
          </cell>
          <cell r="BH8" t="str">
            <v>Atmos Energy Marketing Group</v>
          </cell>
          <cell r="BI8" t="str">
            <v>Atmos Energy Marketing Group</v>
          </cell>
          <cell r="BJ8" t="str">
            <v>Atmos Energy Marketing Group</v>
          </cell>
          <cell r="BK8" t="str">
            <v>Atmos Energy Marketing Group</v>
          </cell>
          <cell r="BL8" t="str">
            <v>Atmos Energy Marketing Group</v>
          </cell>
          <cell r="BM8" t="str">
            <v>Atmos Energy Marketing Group</v>
          </cell>
          <cell r="BN8" t="str">
            <v>Atmos Energy Marketing Group</v>
          </cell>
          <cell r="BO8" t="str">
            <v>Atmos Energy Marketing Group</v>
          </cell>
          <cell r="BP8" t="str">
            <v>Atmos Energy Marketing Group</v>
          </cell>
          <cell r="BQ8" t="str">
            <v>Atmos Energy Marketing Group</v>
          </cell>
          <cell r="BR8" t="str">
            <v>Atmos Energy Marketing Group</v>
          </cell>
          <cell r="BT8" t="str">
            <v>Other Non Utility</v>
          </cell>
          <cell r="BU8" t="str">
            <v>Other Non Utility</v>
          </cell>
          <cell r="BV8" t="str">
            <v>Other Non Utility</v>
          </cell>
          <cell r="BW8" t="str">
            <v>Other Non Utility</v>
          </cell>
          <cell r="BX8" t="str">
            <v>Other Non Utility</v>
          </cell>
          <cell r="BY8" t="str">
            <v>Other Non Utility</v>
          </cell>
          <cell r="BZ8" t="str">
            <v>Other Non Utility</v>
          </cell>
          <cell r="CA8" t="str">
            <v>Other Non Utility</v>
          </cell>
          <cell r="CB8" t="str">
            <v>Other Non Utility</v>
          </cell>
          <cell r="CC8" t="str">
            <v>Other Non Utility</v>
          </cell>
          <cell r="CD8" t="str">
            <v>Other Non Utility</v>
          </cell>
          <cell r="CE8" t="str">
            <v>Other Non Utility</v>
          </cell>
          <cell r="CF8" t="str">
            <v>Other Non Utility</v>
          </cell>
          <cell r="CH8" t="str">
            <v>Other Operating Companies (Elim)</v>
          </cell>
          <cell r="CI8" t="str">
            <v>Other Operating Companies (Elim)</v>
          </cell>
          <cell r="CJ8" t="str">
            <v>Other Operating Companies (Elim)</v>
          </cell>
          <cell r="CK8" t="str">
            <v>Other Operating Companies (Elim)</v>
          </cell>
          <cell r="CL8" t="str">
            <v>Other Operating Companies (Elim)</v>
          </cell>
          <cell r="CM8" t="str">
            <v>Other Operating Companies (Elim)</v>
          </cell>
          <cell r="CN8" t="str">
            <v>Other Operating Companies (Elim)</v>
          </cell>
          <cell r="CO8" t="str">
            <v>Other Operating Companies (Elim)</v>
          </cell>
          <cell r="CP8" t="str">
            <v>Other Operating Companies (Elim)</v>
          </cell>
          <cell r="CQ8" t="str">
            <v>Other Operating Companies (Elim)</v>
          </cell>
          <cell r="CR8" t="str">
            <v>Other Operating Companies (Elim)</v>
          </cell>
          <cell r="CS8" t="str">
            <v>Other Operating Companies (Elim)</v>
          </cell>
          <cell r="CT8" t="str">
            <v>Other Operating Companies (Elim)</v>
          </cell>
          <cell r="CV8" t="str">
            <v>Mid-Tex Eliminations</v>
          </cell>
          <cell r="CW8" t="str">
            <v>Mid-Tex Eliminations</v>
          </cell>
          <cell r="CX8" t="str">
            <v>Mid-Tex Eliminations</v>
          </cell>
          <cell r="CY8" t="str">
            <v>Mid-Tex Eliminations</v>
          </cell>
          <cell r="CZ8" t="str">
            <v>Mid-Tex Eliminations</v>
          </cell>
          <cell r="DA8" t="str">
            <v>Mid-Tex Eliminations</v>
          </cell>
          <cell r="DB8" t="str">
            <v>Mid-Tex Eliminations</v>
          </cell>
          <cell r="DC8" t="str">
            <v>Mid-Tex Eliminations</v>
          </cell>
          <cell r="DD8" t="str">
            <v>Mid-Tex Eliminations</v>
          </cell>
          <cell r="DE8" t="str">
            <v>Mid-Tex Eliminations</v>
          </cell>
          <cell r="DF8" t="str">
            <v>Mid-Tex Eliminations</v>
          </cell>
          <cell r="DG8" t="str">
            <v>Mid-Tex Eliminations</v>
          </cell>
          <cell r="DH8" t="str">
            <v>Mid-Tex Eliminations</v>
          </cell>
          <cell r="DJ8" t="str">
            <v>Atmos Energy Corporation Cons (Elim)</v>
          </cell>
          <cell r="DK8" t="str">
            <v>Atmos Energy Corporation Cons (Elim)</v>
          </cell>
          <cell r="DL8" t="str">
            <v>Atmos Energy Corporation Cons (Elim)</v>
          </cell>
          <cell r="DM8" t="str">
            <v>Atmos Energy Corporation Cons (Elim)</v>
          </cell>
          <cell r="DN8" t="str">
            <v>Atmos Energy Corporation Cons (Elim)</v>
          </cell>
          <cell r="DO8" t="str">
            <v>Atmos Energy Corporation Cons (Elim)</v>
          </cell>
          <cell r="DP8" t="str">
            <v>Atmos Energy Corporation Cons (Elim)</v>
          </cell>
          <cell r="DQ8" t="str">
            <v>Atmos Energy Corporation Cons (Elim)</v>
          </cell>
          <cell r="DR8" t="str">
            <v>Atmos Energy Corporation Cons (Elim)</v>
          </cell>
          <cell r="DS8" t="str">
            <v>Atmos Energy Corporation Cons (Elim)</v>
          </cell>
          <cell r="DT8" t="str">
            <v>Atmos Energy Corporation Cons (Elim)</v>
          </cell>
          <cell r="DU8" t="str">
            <v>Atmos Energy Corporation Cons (Elim)</v>
          </cell>
          <cell r="DV8" t="str">
            <v>Atmos Energy Corporation Cons (Elim)</v>
          </cell>
        </row>
        <row r="9">
          <cell r="A9" t="str">
            <v>Total Gas Revenue</v>
          </cell>
          <cell r="B9">
            <v>2156780689.7799997</v>
          </cell>
          <cell r="C9">
            <v>111102630.14</v>
          </cell>
          <cell r="D9">
            <v>165704721.47</v>
          </cell>
          <cell r="E9">
            <v>319431393.66000009</v>
          </cell>
          <cell r="F9">
            <v>410098288.33000004</v>
          </cell>
          <cell r="G9">
            <v>334456875.02999991</v>
          </cell>
          <cell r="H9">
            <v>246321059.47</v>
          </cell>
          <cell r="I9">
            <v>133087178.75</v>
          </cell>
          <cell r="J9">
            <v>108427341.23</v>
          </cell>
          <cell r="K9">
            <v>82050828.700000018</v>
          </cell>
          <cell r="L9">
            <v>79349191.230000004</v>
          </cell>
          <cell r="M9">
            <v>87240942.25999999</v>
          </cell>
          <cell r="N9">
            <v>79510239.50999999</v>
          </cell>
          <cell r="P9">
            <v>494445359.90000004</v>
          </cell>
          <cell r="Q9">
            <v>28668636.479999997</v>
          </cell>
          <cell r="R9">
            <v>45323873.969999999</v>
          </cell>
          <cell r="S9">
            <v>72629837.539999992</v>
          </cell>
          <cell r="T9">
            <v>86572285.370000005</v>
          </cell>
          <cell r="U9">
            <v>71433228.920000002</v>
          </cell>
          <cell r="V9">
            <v>51219320.960000008</v>
          </cell>
          <cell r="W9">
            <v>32250917.809999999</v>
          </cell>
          <cell r="X9">
            <v>23963929.25</v>
          </cell>
          <cell r="Y9">
            <v>20519270.989999998</v>
          </cell>
          <cell r="Z9">
            <v>20502321.329999998</v>
          </cell>
          <cell r="AA9">
            <v>20545834.800000001</v>
          </cell>
          <cell r="AB9">
            <v>20815902.48</v>
          </cell>
          <cell r="AD9" t="str">
            <v>0</v>
          </cell>
          <cell r="AE9" t="str">
            <v>0</v>
          </cell>
          <cell r="AF9" t="str">
            <v>0</v>
          </cell>
          <cell r="AG9" t="str">
            <v>0</v>
          </cell>
          <cell r="AH9" t="str">
            <v>0</v>
          </cell>
          <cell r="AI9" t="str">
            <v>0</v>
          </cell>
          <cell r="AJ9" t="str">
            <v>0</v>
          </cell>
          <cell r="AK9" t="str">
            <v>0</v>
          </cell>
          <cell r="AL9" t="str">
            <v>0</v>
          </cell>
          <cell r="AM9" t="str">
            <v>0</v>
          </cell>
          <cell r="AN9" t="str">
            <v>0</v>
          </cell>
          <cell r="AO9" t="str">
            <v>0</v>
          </cell>
          <cell r="AP9" t="str">
            <v>0</v>
          </cell>
          <cell r="AR9" t="str">
            <v>0</v>
          </cell>
          <cell r="AS9" t="str">
            <v>0</v>
          </cell>
          <cell r="AT9" t="str">
            <v>0</v>
          </cell>
          <cell r="AU9" t="str">
            <v>0</v>
          </cell>
          <cell r="AV9" t="str">
            <v>0</v>
          </cell>
          <cell r="AW9" t="str">
            <v>0</v>
          </cell>
          <cell r="AX9" t="str">
            <v>0</v>
          </cell>
          <cell r="AY9" t="str">
            <v>0</v>
          </cell>
          <cell r="AZ9" t="str">
            <v>0</v>
          </cell>
          <cell r="BA9" t="str">
            <v>0</v>
          </cell>
          <cell r="BB9" t="str">
            <v>0</v>
          </cell>
          <cell r="BC9" t="str">
            <v>0</v>
          </cell>
          <cell r="BD9" t="str">
            <v>0</v>
          </cell>
          <cell r="BF9">
            <v>4811480704</v>
          </cell>
          <cell r="BG9">
            <v>343434751</v>
          </cell>
          <cell r="BH9">
            <v>401355577</v>
          </cell>
          <cell r="BI9">
            <v>481270148</v>
          </cell>
          <cell r="BJ9">
            <v>490011287</v>
          </cell>
          <cell r="BK9">
            <v>472298301</v>
          </cell>
          <cell r="BL9">
            <v>476287091</v>
          </cell>
          <cell r="BM9">
            <v>376551759</v>
          </cell>
          <cell r="BN9">
            <v>345649424</v>
          </cell>
          <cell r="BO9">
            <v>348395464</v>
          </cell>
          <cell r="BP9">
            <v>351873782</v>
          </cell>
          <cell r="BQ9">
            <v>354253684</v>
          </cell>
          <cell r="BR9">
            <v>370099436</v>
          </cell>
          <cell r="BT9">
            <v>666820</v>
          </cell>
          <cell r="BU9">
            <v>55568</v>
          </cell>
          <cell r="BV9">
            <v>55568</v>
          </cell>
          <cell r="BW9">
            <v>55569</v>
          </cell>
          <cell r="BX9">
            <v>55568</v>
          </cell>
          <cell r="BY9">
            <v>55568</v>
          </cell>
          <cell r="BZ9">
            <v>55569</v>
          </cell>
          <cell r="CA9">
            <v>55568</v>
          </cell>
          <cell r="CB9">
            <v>55568</v>
          </cell>
          <cell r="CC9">
            <v>55569</v>
          </cell>
          <cell r="CD9">
            <v>55568</v>
          </cell>
          <cell r="CE9">
            <v>55568</v>
          </cell>
          <cell r="CF9">
            <v>55569</v>
          </cell>
          <cell r="CH9" t="str">
            <v>0</v>
          </cell>
          <cell r="CI9" t="str">
            <v>0</v>
          </cell>
          <cell r="CJ9" t="str">
            <v>0</v>
          </cell>
          <cell r="CK9" t="str">
            <v>0</v>
          </cell>
          <cell r="CL9" t="str">
            <v>0</v>
          </cell>
          <cell r="CM9" t="str">
            <v>0</v>
          </cell>
          <cell r="CN9" t="str">
            <v>0</v>
          </cell>
          <cell r="CO9" t="str">
            <v>0</v>
          </cell>
          <cell r="CP9" t="str">
            <v>0</v>
          </cell>
          <cell r="CQ9" t="str">
            <v>0</v>
          </cell>
          <cell r="CR9" t="str">
            <v>0</v>
          </cell>
          <cell r="CS9" t="str">
            <v>0</v>
          </cell>
          <cell r="CT9" t="str">
            <v>0</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t="str">
            <v>0</v>
          </cell>
          <cell r="DK9" t="str">
            <v>0</v>
          </cell>
          <cell r="DL9" t="str">
            <v>0</v>
          </cell>
          <cell r="DM9" t="str">
            <v>0</v>
          </cell>
          <cell r="DN9" t="str">
            <v>0</v>
          </cell>
          <cell r="DO9" t="str">
            <v>0</v>
          </cell>
          <cell r="DP9" t="str">
            <v>0</v>
          </cell>
          <cell r="DQ9" t="str">
            <v>0</v>
          </cell>
          <cell r="DR9" t="str">
            <v>0</v>
          </cell>
          <cell r="DS9" t="str">
            <v>0</v>
          </cell>
          <cell r="DT9" t="str">
            <v>0</v>
          </cell>
          <cell r="DU9" t="str">
            <v>0</v>
          </cell>
          <cell r="DV9" t="str">
            <v>0</v>
          </cell>
        </row>
        <row r="10">
          <cell r="A10" t="str">
            <v>Transportation Revenue</v>
          </cell>
          <cell r="B10">
            <v>24881604.710000001</v>
          </cell>
          <cell r="C10">
            <v>1782246.13</v>
          </cell>
          <cell r="D10">
            <v>1934145.61</v>
          </cell>
          <cell r="E10">
            <v>2012918.19</v>
          </cell>
          <cell r="F10">
            <v>2208558.21</v>
          </cell>
          <cell r="G10">
            <v>2430532.13</v>
          </cell>
          <cell r="H10">
            <v>2185436.2400000002</v>
          </cell>
          <cell r="I10">
            <v>2071325.06</v>
          </cell>
          <cell r="J10">
            <v>1992978.28</v>
          </cell>
          <cell r="K10">
            <v>1956464.06</v>
          </cell>
          <cell r="L10">
            <v>1858477.56</v>
          </cell>
          <cell r="M10">
            <v>1956457.9</v>
          </cell>
          <cell r="N10">
            <v>2492065.34</v>
          </cell>
          <cell r="P10">
            <v>2112722.0499999998</v>
          </cell>
          <cell r="Q10">
            <v>147234.38</v>
          </cell>
          <cell r="R10">
            <v>147285.88</v>
          </cell>
          <cell r="S10">
            <v>171669.59</v>
          </cell>
          <cell r="T10">
            <v>168942.15</v>
          </cell>
          <cell r="U10">
            <v>217269.23</v>
          </cell>
          <cell r="V10">
            <v>202324.45</v>
          </cell>
          <cell r="W10">
            <v>195464.65</v>
          </cell>
          <cell r="X10">
            <v>160672.56</v>
          </cell>
          <cell r="Y10">
            <v>150858.32999999999</v>
          </cell>
          <cell r="Z10">
            <v>212484.81</v>
          </cell>
          <cell r="AA10">
            <v>183451.96</v>
          </cell>
          <cell r="AB10">
            <v>155064.06</v>
          </cell>
          <cell r="AD10" t="str">
            <v>0</v>
          </cell>
          <cell r="AE10" t="str">
            <v>0</v>
          </cell>
          <cell r="AF10" t="str">
            <v>0</v>
          </cell>
          <cell r="AG10" t="str">
            <v>0</v>
          </cell>
          <cell r="AH10" t="str">
            <v>0</v>
          </cell>
          <cell r="AI10" t="str">
            <v>0</v>
          </cell>
          <cell r="AJ10" t="str">
            <v>0</v>
          </cell>
          <cell r="AK10" t="str">
            <v>0</v>
          </cell>
          <cell r="AL10" t="str">
            <v>0</v>
          </cell>
          <cell r="AM10" t="str">
            <v>0</v>
          </cell>
          <cell r="AN10" t="str">
            <v>0</v>
          </cell>
          <cell r="AO10" t="str">
            <v>0</v>
          </cell>
          <cell r="AP10" t="str">
            <v>0</v>
          </cell>
          <cell r="AR10">
            <v>191554158.32999998</v>
          </cell>
          <cell r="AS10">
            <v>13890727.859999999</v>
          </cell>
          <cell r="AT10">
            <v>14861056.93</v>
          </cell>
          <cell r="AU10">
            <v>17302394.289999999</v>
          </cell>
          <cell r="AV10">
            <v>18515406.489999998</v>
          </cell>
          <cell r="AW10">
            <v>17695551.560000002</v>
          </cell>
          <cell r="AX10">
            <v>17507037.84</v>
          </cell>
          <cell r="AY10">
            <v>14532095.68</v>
          </cell>
          <cell r="AZ10">
            <v>15412205.99</v>
          </cell>
          <cell r="BA10">
            <v>14981100.25</v>
          </cell>
          <cell r="BB10">
            <v>15244929.5</v>
          </cell>
          <cell r="BC10">
            <v>16792083.379999999</v>
          </cell>
          <cell r="BD10">
            <v>14819568.559999999</v>
          </cell>
          <cell r="BF10" t="str">
            <v>0</v>
          </cell>
          <cell r="BG10" t="str">
            <v>0</v>
          </cell>
          <cell r="BH10" t="str">
            <v>0</v>
          </cell>
          <cell r="BI10" t="str">
            <v>0</v>
          </cell>
          <cell r="BJ10" t="str">
            <v>0</v>
          </cell>
          <cell r="BK10" t="str">
            <v>0</v>
          </cell>
          <cell r="BL10" t="str">
            <v>0</v>
          </cell>
          <cell r="BM10" t="str">
            <v>0</v>
          </cell>
          <cell r="BN10" t="str">
            <v>0</v>
          </cell>
          <cell r="BO10" t="str">
            <v>0</v>
          </cell>
          <cell r="BP10" t="str">
            <v>0</v>
          </cell>
          <cell r="BQ10" t="str">
            <v>0</v>
          </cell>
          <cell r="BR10" t="str">
            <v>0</v>
          </cell>
          <cell r="BT10">
            <v>11148803</v>
          </cell>
          <cell r="BU10">
            <v>75000</v>
          </cell>
          <cell r="BV10">
            <v>75000</v>
          </cell>
          <cell r="BW10">
            <v>75000</v>
          </cell>
          <cell r="BX10">
            <v>75000</v>
          </cell>
          <cell r="BY10">
            <v>75000</v>
          </cell>
          <cell r="BZ10">
            <v>75000</v>
          </cell>
          <cell r="CA10">
            <v>75000</v>
          </cell>
          <cell r="CB10">
            <v>75000</v>
          </cell>
          <cell r="CC10">
            <v>10323803</v>
          </cell>
          <cell r="CD10">
            <v>75000</v>
          </cell>
          <cell r="CE10">
            <v>75000</v>
          </cell>
          <cell r="CF10">
            <v>75000</v>
          </cell>
          <cell r="CH10">
            <v>-60000</v>
          </cell>
          <cell r="CI10">
            <v>-5000</v>
          </cell>
          <cell r="CJ10">
            <v>-5000</v>
          </cell>
          <cell r="CK10">
            <v>-5000</v>
          </cell>
          <cell r="CL10">
            <v>-5000</v>
          </cell>
          <cell r="CM10">
            <v>-5000</v>
          </cell>
          <cell r="CN10">
            <v>-5000</v>
          </cell>
          <cell r="CO10">
            <v>-5000</v>
          </cell>
          <cell r="CP10">
            <v>-5000</v>
          </cell>
          <cell r="CQ10">
            <v>-5000</v>
          </cell>
          <cell r="CR10">
            <v>-5000</v>
          </cell>
          <cell r="CS10">
            <v>-5000</v>
          </cell>
          <cell r="CT10">
            <v>-5000</v>
          </cell>
          <cell r="CV10">
            <v>-91107957</v>
          </cell>
          <cell r="CW10">
            <v>-6111171</v>
          </cell>
          <cell r="CX10">
            <v>-7542939</v>
          </cell>
          <cell r="CY10">
            <v>-9834026</v>
          </cell>
          <cell r="CZ10">
            <v>-10822264</v>
          </cell>
          <cell r="DA10">
            <v>-9910626</v>
          </cell>
          <cell r="DB10">
            <v>-8297068</v>
          </cell>
          <cell r="DC10">
            <v>-6712063</v>
          </cell>
          <cell r="DD10">
            <v>-6340440</v>
          </cell>
          <cell r="DE10">
            <v>-6419228</v>
          </cell>
          <cell r="DF10">
            <v>-6337489</v>
          </cell>
          <cell r="DG10">
            <v>-6452681</v>
          </cell>
          <cell r="DH10">
            <v>-6327962</v>
          </cell>
          <cell r="DJ10" t="str">
            <v>0</v>
          </cell>
          <cell r="DK10" t="str">
            <v>0</v>
          </cell>
          <cell r="DL10" t="str">
            <v>0</v>
          </cell>
          <cell r="DM10" t="str">
            <v>0</v>
          </cell>
          <cell r="DN10" t="str">
            <v>0</v>
          </cell>
          <cell r="DO10" t="str">
            <v>0</v>
          </cell>
          <cell r="DP10" t="str">
            <v>0</v>
          </cell>
          <cell r="DQ10" t="str">
            <v>0</v>
          </cell>
          <cell r="DR10" t="str">
            <v>0</v>
          </cell>
          <cell r="DS10" t="str">
            <v>0</v>
          </cell>
          <cell r="DT10" t="str">
            <v>0</v>
          </cell>
          <cell r="DU10" t="str">
            <v>0</v>
          </cell>
          <cell r="DV10" t="str">
            <v>0</v>
          </cell>
        </row>
        <row r="11">
          <cell r="A11" t="str">
            <v>Forfeited Discounts</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P11" t="str">
            <v>0</v>
          </cell>
          <cell r="Q11" t="str">
            <v>0</v>
          </cell>
          <cell r="R11" t="str">
            <v>0</v>
          </cell>
          <cell r="S11" t="str">
            <v>0</v>
          </cell>
          <cell r="T11" t="str">
            <v>0</v>
          </cell>
          <cell r="U11" t="str">
            <v>0</v>
          </cell>
          <cell r="V11" t="str">
            <v>0</v>
          </cell>
          <cell r="W11" t="str">
            <v>0</v>
          </cell>
          <cell r="X11" t="str">
            <v>0</v>
          </cell>
          <cell r="Y11" t="str">
            <v>0</v>
          </cell>
          <cell r="Z11" t="str">
            <v>0</v>
          </cell>
          <cell r="AA11" t="str">
            <v>0</v>
          </cell>
          <cell r="AB11" t="str">
            <v>0</v>
          </cell>
          <cell r="AD11" t="str">
            <v>0</v>
          </cell>
          <cell r="AE11" t="str">
            <v>0</v>
          </cell>
          <cell r="AF11" t="str">
            <v>0</v>
          </cell>
          <cell r="AG11" t="str">
            <v>0</v>
          </cell>
          <cell r="AH11" t="str">
            <v>0</v>
          </cell>
          <cell r="AI11" t="str">
            <v>0</v>
          </cell>
          <cell r="AJ11" t="str">
            <v>0</v>
          </cell>
          <cell r="AK11" t="str">
            <v>0</v>
          </cell>
          <cell r="AL11" t="str">
            <v>0</v>
          </cell>
          <cell r="AM11" t="str">
            <v>0</v>
          </cell>
          <cell r="AN11" t="str">
            <v>0</v>
          </cell>
          <cell r="AO11" t="str">
            <v>0</v>
          </cell>
          <cell r="AP11" t="str">
            <v>0</v>
          </cell>
          <cell r="AR11" t="str">
            <v>0</v>
          </cell>
          <cell r="AS11" t="str">
            <v>0</v>
          </cell>
          <cell r="AT11" t="str">
            <v>0</v>
          </cell>
          <cell r="AU11" t="str">
            <v>0</v>
          </cell>
          <cell r="AV11" t="str">
            <v>0</v>
          </cell>
          <cell r="AW11" t="str">
            <v>0</v>
          </cell>
          <cell r="AX11" t="str">
            <v>0</v>
          </cell>
          <cell r="AY11" t="str">
            <v>0</v>
          </cell>
          <cell r="AZ11" t="str">
            <v>0</v>
          </cell>
          <cell r="BA11" t="str">
            <v>0</v>
          </cell>
          <cell r="BB11" t="str">
            <v>0</v>
          </cell>
          <cell r="BC11" t="str">
            <v>0</v>
          </cell>
          <cell r="BD11" t="str">
            <v>0</v>
          </cell>
          <cell r="BF11" t="str">
            <v>0</v>
          </cell>
          <cell r="BG11" t="str">
            <v>0</v>
          </cell>
          <cell r="BH11" t="str">
            <v>0</v>
          </cell>
          <cell r="BI11" t="str">
            <v>0</v>
          </cell>
          <cell r="BJ11" t="str">
            <v>0</v>
          </cell>
          <cell r="BK11" t="str">
            <v>0</v>
          </cell>
          <cell r="BL11" t="str">
            <v>0</v>
          </cell>
          <cell r="BM11" t="str">
            <v>0</v>
          </cell>
          <cell r="BN11" t="str">
            <v>0</v>
          </cell>
          <cell r="BO11" t="str">
            <v>0</v>
          </cell>
          <cell r="BP11" t="str">
            <v>0</v>
          </cell>
          <cell r="BQ11" t="str">
            <v>0</v>
          </cell>
          <cell r="BR11" t="str">
            <v>0</v>
          </cell>
          <cell r="BT11" t="str">
            <v>0</v>
          </cell>
          <cell r="BU11" t="str">
            <v>0</v>
          </cell>
          <cell r="BV11" t="str">
            <v>0</v>
          </cell>
          <cell r="BW11" t="str">
            <v>0</v>
          </cell>
          <cell r="BX11" t="str">
            <v>0</v>
          </cell>
          <cell r="BY11" t="str">
            <v>0</v>
          </cell>
          <cell r="BZ11" t="str">
            <v>0</v>
          </cell>
          <cell r="CA11" t="str">
            <v>0</v>
          </cell>
          <cell r="CB11" t="str">
            <v>0</v>
          </cell>
          <cell r="CC11" t="str">
            <v>0</v>
          </cell>
          <cell r="CD11" t="str">
            <v>0</v>
          </cell>
          <cell r="CE11" t="str">
            <v>0</v>
          </cell>
          <cell r="CF11" t="str">
            <v>0</v>
          </cell>
          <cell r="CH11" t="str">
            <v>0</v>
          </cell>
          <cell r="CI11" t="str">
            <v>0</v>
          </cell>
          <cell r="CJ11" t="str">
            <v>0</v>
          </cell>
          <cell r="CK11" t="str">
            <v>0</v>
          </cell>
          <cell r="CL11" t="str">
            <v>0</v>
          </cell>
          <cell r="CM11" t="str">
            <v>0</v>
          </cell>
          <cell r="CN11" t="str">
            <v>0</v>
          </cell>
          <cell r="CO11" t="str">
            <v>0</v>
          </cell>
          <cell r="CP11" t="str">
            <v>0</v>
          </cell>
          <cell r="CQ11" t="str">
            <v>0</v>
          </cell>
          <cell r="CR11" t="str">
            <v>0</v>
          </cell>
          <cell r="CS11" t="str">
            <v>0</v>
          </cell>
          <cell r="CT11" t="str">
            <v>0</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t="str">
            <v>0</v>
          </cell>
          <cell r="DK11" t="str">
            <v>0</v>
          </cell>
          <cell r="DL11" t="str">
            <v>0</v>
          </cell>
          <cell r="DM11" t="str">
            <v>0</v>
          </cell>
          <cell r="DN11" t="str">
            <v>0</v>
          </cell>
          <cell r="DO11" t="str">
            <v>0</v>
          </cell>
          <cell r="DP11" t="str">
            <v>0</v>
          </cell>
          <cell r="DQ11" t="str">
            <v>0</v>
          </cell>
          <cell r="DR11" t="str">
            <v>0</v>
          </cell>
          <cell r="DS11" t="str">
            <v>0</v>
          </cell>
          <cell r="DT11" t="str">
            <v>0</v>
          </cell>
          <cell r="DU11" t="str">
            <v>0</v>
          </cell>
          <cell r="DV11" t="str">
            <v>0</v>
          </cell>
        </row>
        <row r="12">
          <cell r="A12" t="str">
            <v>Other Operating Revenue</v>
          </cell>
          <cell r="B12">
            <v>14926456.939999999</v>
          </cell>
          <cell r="C12">
            <v>1307982</v>
          </cell>
          <cell r="D12">
            <v>1410982</v>
          </cell>
          <cell r="E12">
            <v>1084384</v>
          </cell>
          <cell r="F12">
            <v>1396309</v>
          </cell>
          <cell r="G12">
            <v>1332293</v>
          </cell>
          <cell r="H12">
            <v>1268526</v>
          </cell>
          <cell r="I12">
            <v>1246837</v>
          </cell>
          <cell r="J12">
            <v>1304926.75</v>
          </cell>
          <cell r="K12">
            <v>1117539.19</v>
          </cell>
          <cell r="L12">
            <v>1133821</v>
          </cell>
          <cell r="M12">
            <v>1189853</v>
          </cell>
          <cell r="N12">
            <v>1133004</v>
          </cell>
          <cell r="P12">
            <v>2742415.66</v>
          </cell>
          <cell r="Q12">
            <v>243731.05</v>
          </cell>
          <cell r="R12">
            <v>259079.27</v>
          </cell>
          <cell r="S12">
            <v>219344.37</v>
          </cell>
          <cell r="T12">
            <v>278529.11</v>
          </cell>
          <cell r="U12">
            <v>284978.49</v>
          </cell>
          <cell r="V12">
            <v>256969.03</v>
          </cell>
          <cell r="W12">
            <v>259679.86</v>
          </cell>
          <cell r="X12">
            <v>211624.48</v>
          </cell>
          <cell r="Y12">
            <v>196840.35</v>
          </cell>
          <cell r="Z12">
            <v>178854.46</v>
          </cell>
          <cell r="AA12">
            <v>182923.53</v>
          </cell>
          <cell r="AB12">
            <v>169861.66</v>
          </cell>
          <cell r="AD12">
            <v>0</v>
          </cell>
          <cell r="AE12">
            <v>0</v>
          </cell>
          <cell r="AF12">
            <v>0</v>
          </cell>
          <cell r="AG12">
            <v>0</v>
          </cell>
          <cell r="AH12">
            <v>0</v>
          </cell>
          <cell r="AI12">
            <v>0</v>
          </cell>
          <cell r="AJ12">
            <v>0</v>
          </cell>
          <cell r="AK12">
            <v>0</v>
          </cell>
          <cell r="AL12">
            <v>0</v>
          </cell>
          <cell r="AM12">
            <v>0</v>
          </cell>
          <cell r="AN12">
            <v>0</v>
          </cell>
          <cell r="AO12">
            <v>0</v>
          </cell>
          <cell r="AP12">
            <v>0</v>
          </cell>
          <cell r="AR12">
            <v>11782592</v>
          </cell>
          <cell r="AS12">
            <v>129000</v>
          </cell>
          <cell r="AT12">
            <v>130500</v>
          </cell>
          <cell r="AU12">
            <v>141000</v>
          </cell>
          <cell r="AV12">
            <v>3026900</v>
          </cell>
          <cell r="AW12">
            <v>2697000</v>
          </cell>
          <cell r="AX12">
            <v>2693500</v>
          </cell>
          <cell r="AY12">
            <v>135000</v>
          </cell>
          <cell r="AZ12">
            <v>133000</v>
          </cell>
          <cell r="BA12">
            <v>135500</v>
          </cell>
          <cell r="BB12">
            <v>134500</v>
          </cell>
          <cell r="BC12">
            <v>2298000</v>
          </cell>
          <cell r="BD12">
            <v>128692</v>
          </cell>
          <cell r="BF12">
            <v>571152</v>
          </cell>
          <cell r="BG12">
            <v>47596</v>
          </cell>
          <cell r="BH12">
            <v>47596</v>
          </cell>
          <cell r="BI12">
            <v>47596</v>
          </cell>
          <cell r="BJ12">
            <v>47596</v>
          </cell>
          <cell r="BK12">
            <v>47596</v>
          </cell>
          <cell r="BL12">
            <v>47596</v>
          </cell>
          <cell r="BM12">
            <v>47596</v>
          </cell>
          <cell r="BN12">
            <v>47596</v>
          </cell>
          <cell r="BO12">
            <v>47596</v>
          </cell>
          <cell r="BP12">
            <v>47596</v>
          </cell>
          <cell r="BQ12">
            <v>47596</v>
          </cell>
          <cell r="BR12">
            <v>47596</v>
          </cell>
          <cell r="BT12">
            <v>21355494</v>
          </cell>
          <cell r="BU12">
            <v>1406162</v>
          </cell>
          <cell r="BV12">
            <v>1704793</v>
          </cell>
          <cell r="BW12">
            <v>1703111</v>
          </cell>
          <cell r="BX12">
            <v>2327018</v>
          </cell>
          <cell r="BY12">
            <v>2575611</v>
          </cell>
          <cell r="BZ12">
            <v>2474191</v>
          </cell>
          <cell r="CA12">
            <v>1947759</v>
          </cell>
          <cell r="CB12">
            <v>1646313</v>
          </cell>
          <cell r="CC12">
            <v>1394855</v>
          </cell>
          <cell r="CD12">
            <v>1393384</v>
          </cell>
          <cell r="CE12">
            <v>1391898</v>
          </cell>
          <cell r="CF12">
            <v>1390399</v>
          </cell>
          <cell r="CH12" t="str">
            <v>0</v>
          </cell>
          <cell r="CI12" t="str">
            <v>0</v>
          </cell>
          <cell r="CJ12" t="str">
            <v>0</v>
          </cell>
          <cell r="CK12" t="str">
            <v>0</v>
          </cell>
          <cell r="CL12" t="str">
            <v>0</v>
          </cell>
          <cell r="CM12" t="str">
            <v>0</v>
          </cell>
          <cell r="CN12" t="str">
            <v>0</v>
          </cell>
          <cell r="CO12" t="str">
            <v>0</v>
          </cell>
          <cell r="CP12" t="str">
            <v>0</v>
          </cell>
          <cell r="CQ12" t="str">
            <v>0</v>
          </cell>
          <cell r="CR12" t="str">
            <v>0</v>
          </cell>
          <cell r="CS12" t="str">
            <v>0</v>
          </cell>
          <cell r="CT12" t="str">
            <v>0</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-8889844</v>
          </cell>
          <cell r="DK12">
            <v>-740820</v>
          </cell>
          <cell r="DL12">
            <v>-740820</v>
          </cell>
          <cell r="DM12">
            <v>-740821</v>
          </cell>
          <cell r="DN12">
            <v>-740820</v>
          </cell>
          <cell r="DO12">
            <v>-740820</v>
          </cell>
          <cell r="DP12">
            <v>-740821</v>
          </cell>
          <cell r="DQ12">
            <v>-740820</v>
          </cell>
          <cell r="DR12">
            <v>-740820</v>
          </cell>
          <cell r="DS12">
            <v>-740821</v>
          </cell>
          <cell r="DT12">
            <v>-740820</v>
          </cell>
          <cell r="DU12">
            <v>-740820</v>
          </cell>
          <cell r="DV12">
            <v>-740821</v>
          </cell>
        </row>
        <row r="13">
          <cell r="A13" t="str">
            <v>Total Operating Revenues</v>
          </cell>
          <cell r="B13">
            <v>2196588751.4300003</v>
          </cell>
          <cell r="C13">
            <v>114192858.27</v>
          </cell>
          <cell r="D13">
            <v>169049849.08000001</v>
          </cell>
          <cell r="E13">
            <v>322528695.85000008</v>
          </cell>
          <cell r="F13">
            <v>413703155.54000002</v>
          </cell>
          <cell r="G13">
            <v>338219700.15999991</v>
          </cell>
          <cell r="H13">
            <v>249775021.71000001</v>
          </cell>
          <cell r="I13">
            <v>136405340.81</v>
          </cell>
          <cell r="J13">
            <v>111725246.26000001</v>
          </cell>
          <cell r="K13">
            <v>85124831.950000018</v>
          </cell>
          <cell r="L13">
            <v>82341489.790000007</v>
          </cell>
          <cell r="M13">
            <v>90387253.159999996</v>
          </cell>
          <cell r="N13">
            <v>83135308.849999994</v>
          </cell>
          <cell r="P13">
            <v>499300497.61000001</v>
          </cell>
          <cell r="Q13">
            <v>29059601.909999996</v>
          </cell>
          <cell r="R13">
            <v>45730239.120000005</v>
          </cell>
          <cell r="S13">
            <v>73020851.5</v>
          </cell>
          <cell r="T13">
            <v>87019756.63000001</v>
          </cell>
          <cell r="U13">
            <v>71935476.640000001</v>
          </cell>
          <cell r="V13">
            <v>51678614.440000013</v>
          </cell>
          <cell r="W13">
            <v>32706062.319999997</v>
          </cell>
          <cell r="X13">
            <v>24336226.289999999</v>
          </cell>
          <cell r="Y13">
            <v>20866969.669999998</v>
          </cell>
          <cell r="Z13">
            <v>20893660.599999998</v>
          </cell>
          <cell r="AA13">
            <v>20912210.290000003</v>
          </cell>
          <cell r="AB13">
            <v>21140828.199999999</v>
          </cell>
          <cell r="AD13">
            <v>0</v>
          </cell>
          <cell r="AE13">
            <v>0</v>
          </cell>
          <cell r="AF13">
            <v>0</v>
          </cell>
          <cell r="AG13">
            <v>0</v>
          </cell>
          <cell r="AH13">
            <v>0</v>
          </cell>
          <cell r="AI13">
            <v>0</v>
          </cell>
          <cell r="AJ13">
            <v>0</v>
          </cell>
          <cell r="AK13">
            <v>0</v>
          </cell>
          <cell r="AL13">
            <v>0</v>
          </cell>
          <cell r="AM13">
            <v>0</v>
          </cell>
          <cell r="AN13">
            <v>0</v>
          </cell>
          <cell r="AO13">
            <v>0</v>
          </cell>
          <cell r="AP13">
            <v>0</v>
          </cell>
          <cell r="AR13">
            <v>203336750.32999998</v>
          </cell>
          <cell r="AS13">
            <v>14019727.859999999</v>
          </cell>
          <cell r="AT13">
            <v>14991556.93</v>
          </cell>
          <cell r="AU13">
            <v>17443394.289999999</v>
          </cell>
          <cell r="AV13">
            <v>21542306.489999998</v>
          </cell>
          <cell r="AW13">
            <v>20392551.560000002</v>
          </cell>
          <cell r="AX13">
            <v>20200537.84</v>
          </cell>
          <cell r="AY13">
            <v>14667095.68</v>
          </cell>
          <cell r="AZ13">
            <v>15545205.99</v>
          </cell>
          <cell r="BA13">
            <v>15116600.25</v>
          </cell>
          <cell r="BB13">
            <v>15379429.5</v>
          </cell>
          <cell r="BC13">
            <v>19090083.379999999</v>
          </cell>
          <cell r="BD13">
            <v>14948260.559999999</v>
          </cell>
          <cell r="BF13">
            <v>4812051856</v>
          </cell>
          <cell r="BG13">
            <v>343482347</v>
          </cell>
          <cell r="BH13">
            <v>401403173</v>
          </cell>
          <cell r="BI13">
            <v>481317744</v>
          </cell>
          <cell r="BJ13">
            <v>490058883</v>
          </cell>
          <cell r="BK13">
            <v>472345897</v>
          </cell>
          <cell r="BL13">
            <v>476334687</v>
          </cell>
          <cell r="BM13">
            <v>376599355</v>
          </cell>
          <cell r="BN13">
            <v>345697020</v>
          </cell>
          <cell r="BO13">
            <v>348443060</v>
          </cell>
          <cell r="BP13">
            <v>351921378</v>
          </cell>
          <cell r="BQ13">
            <v>354301280</v>
          </cell>
          <cell r="BR13">
            <v>370147032</v>
          </cell>
          <cell r="BT13">
            <v>33171117</v>
          </cell>
          <cell r="BU13">
            <v>1536730</v>
          </cell>
          <cell r="BV13">
            <v>1835361</v>
          </cell>
          <cell r="BW13">
            <v>1833680</v>
          </cell>
          <cell r="BX13">
            <v>2457586</v>
          </cell>
          <cell r="BY13">
            <v>2706179</v>
          </cell>
          <cell r="BZ13">
            <v>2604760</v>
          </cell>
          <cell r="CA13">
            <v>2078327</v>
          </cell>
          <cell r="CB13">
            <v>1776881</v>
          </cell>
          <cell r="CC13">
            <v>11774227</v>
          </cell>
          <cell r="CD13">
            <v>1523952</v>
          </cell>
          <cell r="CE13">
            <v>1522466</v>
          </cell>
          <cell r="CF13">
            <v>1520968</v>
          </cell>
          <cell r="CH13">
            <v>-60000</v>
          </cell>
          <cell r="CI13">
            <v>-5000</v>
          </cell>
          <cell r="CJ13">
            <v>-5000</v>
          </cell>
          <cell r="CK13">
            <v>-5000</v>
          </cell>
          <cell r="CL13">
            <v>-5000</v>
          </cell>
          <cell r="CM13">
            <v>-5000</v>
          </cell>
          <cell r="CN13">
            <v>-5000</v>
          </cell>
          <cell r="CO13">
            <v>-5000</v>
          </cell>
          <cell r="CP13">
            <v>-5000</v>
          </cell>
          <cell r="CQ13">
            <v>-5000</v>
          </cell>
          <cell r="CR13">
            <v>-5000</v>
          </cell>
          <cell r="CS13">
            <v>-5000</v>
          </cell>
          <cell r="CT13">
            <v>-5000</v>
          </cell>
          <cell r="CV13">
            <v>-91107957</v>
          </cell>
          <cell r="CW13">
            <v>-6111171</v>
          </cell>
          <cell r="CX13">
            <v>-7542939</v>
          </cell>
          <cell r="CY13">
            <v>-9834026</v>
          </cell>
          <cell r="CZ13">
            <v>-10822264</v>
          </cell>
          <cell r="DA13">
            <v>-9910626</v>
          </cell>
          <cell r="DB13">
            <v>-8297068</v>
          </cell>
          <cell r="DC13">
            <v>-6712063</v>
          </cell>
          <cell r="DD13">
            <v>-6340440</v>
          </cell>
          <cell r="DE13">
            <v>-6419228</v>
          </cell>
          <cell r="DF13">
            <v>-6337489</v>
          </cell>
          <cell r="DG13">
            <v>-6452681</v>
          </cell>
          <cell r="DH13">
            <v>-6327962</v>
          </cell>
          <cell r="DJ13">
            <v>-714397404</v>
          </cell>
          <cell r="DK13">
            <v>-54518920</v>
          </cell>
          <cell r="DL13">
            <v>-62399712</v>
          </cell>
          <cell r="DM13">
            <v>-65518073</v>
          </cell>
          <cell r="DN13">
            <v>-67245812</v>
          </cell>
          <cell r="DO13">
            <v>-67245812</v>
          </cell>
          <cell r="DP13">
            <v>-65813053</v>
          </cell>
          <cell r="DQ13">
            <v>-54716420</v>
          </cell>
          <cell r="DR13">
            <v>-54202920</v>
          </cell>
          <cell r="DS13">
            <v>-54795421</v>
          </cell>
          <cell r="DT13">
            <v>-55545920</v>
          </cell>
          <cell r="DU13">
            <v>-56059420</v>
          </cell>
          <cell r="DV13">
            <v>-56335921</v>
          </cell>
        </row>
        <row r="14">
          <cell r="A14" t="str">
            <v>Distribution Gas Cost</v>
          </cell>
          <cell r="B14">
            <v>1658578286.8399999</v>
          </cell>
          <cell r="C14">
            <v>82223538.670000002</v>
          </cell>
          <cell r="D14">
            <v>123730816.8</v>
          </cell>
          <cell r="E14">
            <v>252240708.41999999</v>
          </cell>
          <cell r="F14">
            <v>331555768.35000002</v>
          </cell>
          <cell r="G14">
            <v>267976237.5</v>
          </cell>
          <cell r="H14">
            <v>195180259.52000001</v>
          </cell>
          <cell r="I14">
            <v>99734662.650000006</v>
          </cell>
          <cell r="J14">
            <v>79293742.439999998</v>
          </cell>
          <cell r="K14">
            <v>57477501.450000003</v>
          </cell>
          <cell r="L14">
            <v>54367533.149999999</v>
          </cell>
          <cell r="M14">
            <v>61053928.829999998</v>
          </cell>
          <cell r="N14">
            <v>53743589.060000002</v>
          </cell>
          <cell r="P14">
            <v>404978221.76999998</v>
          </cell>
          <cell r="Q14">
            <v>23221751.34</v>
          </cell>
          <cell r="R14">
            <v>37759519.159999996</v>
          </cell>
          <cell r="S14">
            <v>61569599.869999997</v>
          </cell>
          <cell r="T14">
            <v>73126919.519999996</v>
          </cell>
          <cell r="U14">
            <v>59521739.900000006</v>
          </cell>
          <cell r="V14">
            <v>42013419.759999998</v>
          </cell>
          <cell r="W14">
            <v>25024936.880000003</v>
          </cell>
          <cell r="X14">
            <v>18293623.060000002</v>
          </cell>
          <cell r="Y14">
            <v>15989112.950000001</v>
          </cell>
          <cell r="Z14">
            <v>16054622.290000001</v>
          </cell>
          <cell r="AA14">
            <v>16108198.050000001</v>
          </cell>
          <cell r="AB14">
            <v>16294778.990000002</v>
          </cell>
          <cell r="AD14" t="str">
            <v>0</v>
          </cell>
          <cell r="AE14" t="str">
            <v>0</v>
          </cell>
          <cell r="AF14" t="str">
            <v>0</v>
          </cell>
          <cell r="AG14" t="str">
            <v>0</v>
          </cell>
          <cell r="AH14" t="str">
            <v>0</v>
          </cell>
          <cell r="AI14" t="str">
            <v>0</v>
          </cell>
          <cell r="AJ14" t="str">
            <v>0</v>
          </cell>
          <cell r="AK14" t="str">
            <v>0</v>
          </cell>
          <cell r="AL14" t="str">
            <v>0</v>
          </cell>
          <cell r="AM14" t="str">
            <v>0</v>
          </cell>
          <cell r="AN14" t="str">
            <v>0</v>
          </cell>
          <cell r="AO14" t="str">
            <v>0</v>
          </cell>
          <cell r="AP14" t="str">
            <v>0</v>
          </cell>
          <cell r="AR14" t="str">
            <v>0</v>
          </cell>
          <cell r="AS14" t="str">
            <v>0</v>
          </cell>
          <cell r="AT14" t="str">
            <v>0</v>
          </cell>
          <cell r="AU14" t="str">
            <v>0</v>
          </cell>
          <cell r="AV14" t="str">
            <v>0</v>
          </cell>
          <cell r="AW14" t="str">
            <v>0</v>
          </cell>
          <cell r="AX14" t="str">
            <v>0</v>
          </cell>
          <cell r="AY14" t="str">
            <v>0</v>
          </cell>
          <cell r="AZ14" t="str">
            <v>0</v>
          </cell>
          <cell r="BA14" t="str">
            <v>0</v>
          </cell>
          <cell r="BB14" t="str">
            <v>0</v>
          </cell>
          <cell r="BC14" t="str">
            <v>0</v>
          </cell>
          <cell r="BD14" t="str">
            <v>0</v>
          </cell>
          <cell r="BF14">
            <v>4722264639</v>
          </cell>
          <cell r="BG14">
            <v>338107751</v>
          </cell>
          <cell r="BH14">
            <v>394830577</v>
          </cell>
          <cell r="BI14">
            <v>470295148</v>
          </cell>
          <cell r="BJ14">
            <v>479862327</v>
          </cell>
          <cell r="BK14">
            <v>462189121</v>
          </cell>
          <cell r="BL14">
            <v>456771166</v>
          </cell>
          <cell r="BM14">
            <v>371826759</v>
          </cell>
          <cell r="BN14">
            <v>341311424</v>
          </cell>
          <cell r="BO14">
            <v>344057464</v>
          </cell>
          <cell r="BP14">
            <v>347535782</v>
          </cell>
          <cell r="BQ14">
            <v>349915684</v>
          </cell>
          <cell r="BR14">
            <v>365561436</v>
          </cell>
          <cell r="BT14">
            <v>0</v>
          </cell>
          <cell r="BU14">
            <v>0</v>
          </cell>
          <cell r="BV14">
            <v>0</v>
          </cell>
          <cell r="BW14">
            <v>0</v>
          </cell>
          <cell r="BX14">
            <v>0</v>
          </cell>
          <cell r="BY14">
            <v>0</v>
          </cell>
          <cell r="BZ14">
            <v>0</v>
          </cell>
          <cell r="CA14">
            <v>0</v>
          </cell>
          <cell r="CB14">
            <v>0</v>
          </cell>
          <cell r="CC14">
            <v>0</v>
          </cell>
          <cell r="CD14">
            <v>0</v>
          </cell>
          <cell r="CE14">
            <v>0</v>
          </cell>
          <cell r="CF14">
            <v>0</v>
          </cell>
          <cell r="CH14">
            <v>-60000</v>
          </cell>
          <cell r="CI14">
            <v>-5000</v>
          </cell>
          <cell r="CJ14">
            <v>-5000</v>
          </cell>
          <cell r="CK14">
            <v>-5000</v>
          </cell>
          <cell r="CL14">
            <v>-5000</v>
          </cell>
          <cell r="CM14">
            <v>-5000</v>
          </cell>
          <cell r="CN14">
            <v>-5000</v>
          </cell>
          <cell r="CO14">
            <v>-5000</v>
          </cell>
          <cell r="CP14">
            <v>-5000</v>
          </cell>
          <cell r="CQ14">
            <v>-5000</v>
          </cell>
          <cell r="CR14">
            <v>-5000</v>
          </cell>
          <cell r="CS14">
            <v>-5000</v>
          </cell>
          <cell r="CT14">
            <v>-5000</v>
          </cell>
          <cell r="CV14">
            <v>-91107957</v>
          </cell>
          <cell r="CW14">
            <v>-6111171</v>
          </cell>
          <cell r="CX14">
            <v>-7542939</v>
          </cell>
          <cell r="CY14">
            <v>-9834026</v>
          </cell>
          <cell r="CZ14">
            <v>-10822264</v>
          </cell>
          <cell r="DA14">
            <v>-9910626</v>
          </cell>
          <cell r="DB14">
            <v>-8297068</v>
          </cell>
          <cell r="DC14">
            <v>-6712063</v>
          </cell>
          <cell r="DD14">
            <v>-6340440</v>
          </cell>
          <cell r="DE14">
            <v>-6419228</v>
          </cell>
          <cell r="DF14">
            <v>-6337489</v>
          </cell>
          <cell r="DG14">
            <v>-6452681</v>
          </cell>
          <cell r="DH14">
            <v>-6327962</v>
          </cell>
          <cell r="DJ14">
            <v>-7615872</v>
          </cell>
          <cell r="DK14">
            <v>-634656</v>
          </cell>
          <cell r="DL14">
            <v>-634656</v>
          </cell>
          <cell r="DM14">
            <v>-634656</v>
          </cell>
          <cell r="DN14">
            <v>-634656</v>
          </cell>
          <cell r="DO14">
            <v>-634656</v>
          </cell>
          <cell r="DP14">
            <v>-634656</v>
          </cell>
          <cell r="DQ14">
            <v>-634656</v>
          </cell>
          <cell r="DR14">
            <v>-634656</v>
          </cell>
          <cell r="DS14">
            <v>-634656</v>
          </cell>
          <cell r="DT14">
            <v>-634656</v>
          </cell>
          <cell r="DU14">
            <v>-634656</v>
          </cell>
          <cell r="DV14">
            <v>-634656</v>
          </cell>
        </row>
        <row r="15">
          <cell r="A15" t="str">
            <v>Transportation Gas Cost</v>
          </cell>
          <cell r="B15">
            <v>13498733.710000001</v>
          </cell>
          <cell r="C15">
            <v>978748.27</v>
          </cell>
          <cell r="D15">
            <v>1083879.55</v>
          </cell>
          <cell r="E15">
            <v>1118140.96</v>
          </cell>
          <cell r="F15">
            <v>1234504.8500000001</v>
          </cell>
          <cell r="G15">
            <v>1381665.34</v>
          </cell>
          <cell r="H15">
            <v>1226296.05</v>
          </cell>
          <cell r="I15">
            <v>1154263.8999999999</v>
          </cell>
          <cell r="J15">
            <v>1110598.56</v>
          </cell>
          <cell r="K15">
            <v>1104358.3500000001</v>
          </cell>
          <cell r="L15">
            <v>1030269.53</v>
          </cell>
          <cell r="M15">
            <v>1028307.7</v>
          </cell>
          <cell r="N15">
            <v>1047700.65</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row>
        <row r="16">
          <cell r="A16" t="str">
            <v>Purchased Gas Cost</v>
          </cell>
          <cell r="B16">
            <v>1672077020.5500002</v>
          </cell>
          <cell r="C16">
            <v>83202286.939999998</v>
          </cell>
          <cell r="D16">
            <v>124814696.34999999</v>
          </cell>
          <cell r="E16">
            <v>253358849.38</v>
          </cell>
          <cell r="F16">
            <v>332790273.20000005</v>
          </cell>
          <cell r="G16">
            <v>269357902.83999997</v>
          </cell>
          <cell r="H16">
            <v>196406555.57000002</v>
          </cell>
          <cell r="I16">
            <v>100888926.55000001</v>
          </cell>
          <cell r="J16">
            <v>80404341</v>
          </cell>
          <cell r="K16">
            <v>58581859.800000004</v>
          </cell>
          <cell r="L16">
            <v>55397802.68</v>
          </cell>
          <cell r="M16">
            <v>62082236.530000001</v>
          </cell>
          <cell r="N16">
            <v>54791289.710000001</v>
          </cell>
          <cell r="P16">
            <v>404978221.76999998</v>
          </cell>
          <cell r="Q16">
            <v>23221751.34</v>
          </cell>
          <cell r="R16">
            <v>37759519.159999996</v>
          </cell>
          <cell r="S16">
            <v>61569599.869999997</v>
          </cell>
          <cell r="T16">
            <v>73126919.519999996</v>
          </cell>
          <cell r="U16">
            <v>59521739.900000006</v>
          </cell>
          <cell r="V16">
            <v>42013419.759999998</v>
          </cell>
          <cell r="W16">
            <v>25024936.880000003</v>
          </cell>
          <cell r="X16">
            <v>18293623.060000002</v>
          </cell>
          <cell r="Y16">
            <v>15989112.950000001</v>
          </cell>
          <cell r="Z16">
            <v>16054622.290000001</v>
          </cell>
          <cell r="AA16">
            <v>16108198.050000001</v>
          </cell>
          <cell r="AB16">
            <v>16294778.990000002</v>
          </cell>
          <cell r="AD16" t="str">
            <v>0</v>
          </cell>
          <cell r="AE16" t="str">
            <v>0</v>
          </cell>
          <cell r="AF16" t="str">
            <v>0</v>
          </cell>
          <cell r="AG16" t="str">
            <v>0</v>
          </cell>
          <cell r="AH16" t="str">
            <v>0</v>
          </cell>
          <cell r="AI16" t="str">
            <v>0</v>
          </cell>
          <cell r="AJ16" t="str">
            <v>0</v>
          </cell>
          <cell r="AK16" t="str">
            <v>0</v>
          </cell>
          <cell r="AL16" t="str">
            <v>0</v>
          </cell>
          <cell r="AM16" t="str">
            <v>0</v>
          </cell>
          <cell r="AN16" t="str">
            <v>0</v>
          </cell>
          <cell r="AO16" t="str">
            <v>0</v>
          </cell>
          <cell r="AP16" t="str">
            <v>0</v>
          </cell>
          <cell r="AR16" t="str">
            <v>0</v>
          </cell>
          <cell r="AS16" t="str">
            <v>0</v>
          </cell>
          <cell r="AT16" t="str">
            <v>0</v>
          </cell>
          <cell r="AU16" t="str">
            <v>0</v>
          </cell>
          <cell r="AV16" t="str">
            <v>0</v>
          </cell>
          <cell r="AW16" t="str">
            <v>0</v>
          </cell>
          <cell r="AX16" t="str">
            <v>0</v>
          </cell>
          <cell r="AY16" t="str">
            <v>0</v>
          </cell>
          <cell r="AZ16" t="str">
            <v>0</v>
          </cell>
          <cell r="BA16" t="str">
            <v>0</v>
          </cell>
          <cell r="BB16" t="str">
            <v>0</v>
          </cell>
          <cell r="BC16" t="str">
            <v>0</v>
          </cell>
          <cell r="BD16" t="str">
            <v>0</v>
          </cell>
          <cell r="BF16">
            <v>4722264639</v>
          </cell>
          <cell r="BG16">
            <v>338107751</v>
          </cell>
          <cell r="BH16">
            <v>394830577</v>
          </cell>
          <cell r="BI16">
            <v>470295148</v>
          </cell>
          <cell r="BJ16">
            <v>479862327</v>
          </cell>
          <cell r="BK16">
            <v>462189121</v>
          </cell>
          <cell r="BL16">
            <v>456771166</v>
          </cell>
          <cell r="BM16">
            <v>371826759</v>
          </cell>
          <cell r="BN16">
            <v>341311424</v>
          </cell>
          <cell r="BO16">
            <v>344057464</v>
          </cell>
          <cell r="BP16">
            <v>347535782</v>
          </cell>
          <cell r="BQ16">
            <v>349915684</v>
          </cell>
          <cell r="BR16">
            <v>365561436</v>
          </cell>
          <cell r="BT16">
            <v>0</v>
          </cell>
          <cell r="BU16">
            <v>0</v>
          </cell>
          <cell r="BV16">
            <v>0</v>
          </cell>
          <cell r="BW16">
            <v>0</v>
          </cell>
          <cell r="BX16">
            <v>0</v>
          </cell>
          <cell r="BY16">
            <v>0</v>
          </cell>
          <cell r="BZ16">
            <v>0</v>
          </cell>
          <cell r="CA16">
            <v>0</v>
          </cell>
          <cell r="CB16">
            <v>0</v>
          </cell>
          <cell r="CC16">
            <v>0</v>
          </cell>
          <cell r="CD16">
            <v>0</v>
          </cell>
          <cell r="CE16">
            <v>0</v>
          </cell>
          <cell r="CF16">
            <v>0</v>
          </cell>
          <cell r="CH16">
            <v>-60000</v>
          </cell>
          <cell r="CI16">
            <v>-5000</v>
          </cell>
          <cell r="CJ16">
            <v>-5000</v>
          </cell>
          <cell r="CK16">
            <v>-5000</v>
          </cell>
          <cell r="CL16">
            <v>-5000</v>
          </cell>
          <cell r="CM16">
            <v>-5000</v>
          </cell>
          <cell r="CN16">
            <v>-5000</v>
          </cell>
          <cell r="CO16">
            <v>-5000</v>
          </cell>
          <cell r="CP16">
            <v>-5000</v>
          </cell>
          <cell r="CQ16">
            <v>-5000</v>
          </cell>
          <cell r="CR16">
            <v>-5000</v>
          </cell>
          <cell r="CS16">
            <v>-5000</v>
          </cell>
          <cell r="CT16">
            <v>-5000</v>
          </cell>
          <cell r="CV16">
            <v>-91107957</v>
          </cell>
          <cell r="CW16">
            <v>-6111171</v>
          </cell>
          <cell r="CX16">
            <v>-7542939</v>
          </cell>
          <cell r="CY16">
            <v>-9834026</v>
          </cell>
          <cell r="CZ16">
            <v>-10822264</v>
          </cell>
          <cell r="DA16">
            <v>-9910626</v>
          </cell>
          <cell r="DB16">
            <v>-8297068</v>
          </cell>
          <cell r="DC16">
            <v>-6712063</v>
          </cell>
          <cell r="DD16">
            <v>-6340440</v>
          </cell>
          <cell r="DE16">
            <v>-6419228</v>
          </cell>
          <cell r="DF16">
            <v>-6337489</v>
          </cell>
          <cell r="DG16">
            <v>-6452681</v>
          </cell>
          <cell r="DH16">
            <v>-6327962</v>
          </cell>
          <cell r="DJ16">
            <v>-7615872</v>
          </cell>
          <cell r="DK16">
            <v>-634656</v>
          </cell>
          <cell r="DL16">
            <v>-634656</v>
          </cell>
          <cell r="DM16">
            <v>-634656</v>
          </cell>
          <cell r="DN16">
            <v>-634656</v>
          </cell>
          <cell r="DO16">
            <v>-634656</v>
          </cell>
          <cell r="DP16">
            <v>-634656</v>
          </cell>
          <cell r="DQ16">
            <v>-634656</v>
          </cell>
          <cell r="DR16">
            <v>-634656</v>
          </cell>
          <cell r="DS16">
            <v>-634656</v>
          </cell>
          <cell r="DT16">
            <v>-634656</v>
          </cell>
          <cell r="DU16">
            <v>-634656</v>
          </cell>
          <cell r="DV16">
            <v>-634656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v>-705507560</v>
          </cell>
          <cell r="DK17">
            <v>-53778100</v>
          </cell>
          <cell r="DL17">
            <v>-61658892</v>
          </cell>
          <cell r="DM17">
            <v>-64777252</v>
          </cell>
          <cell r="DN17">
            <v>-66504992</v>
          </cell>
          <cell r="DO17">
            <v>-66504992</v>
          </cell>
          <cell r="DP17">
            <v>-65072232</v>
          </cell>
          <cell r="DQ17">
            <v>-53975600</v>
          </cell>
          <cell r="DR17">
            <v>-53462100</v>
          </cell>
          <cell r="DS17">
            <v>-54054600</v>
          </cell>
          <cell r="DT17">
            <v>-54805100</v>
          </cell>
          <cell r="DU17">
            <v>-55318600</v>
          </cell>
          <cell r="DV17">
            <v>-55595100</v>
          </cell>
        </row>
        <row r="18">
          <cell r="A18" t="str">
            <v>Total Purchased Gas Costs</v>
          </cell>
          <cell r="B18">
            <v>1672077020.5500002</v>
          </cell>
          <cell r="C18">
            <v>83202286.939999998</v>
          </cell>
          <cell r="D18">
            <v>124814696.34999999</v>
          </cell>
          <cell r="E18">
            <v>253358849.38</v>
          </cell>
          <cell r="F18">
            <v>332790273.20000005</v>
          </cell>
          <cell r="G18">
            <v>269357902.83999997</v>
          </cell>
          <cell r="H18">
            <v>196406555.57000002</v>
          </cell>
          <cell r="I18">
            <v>100888926.55000001</v>
          </cell>
          <cell r="J18">
            <v>80404341</v>
          </cell>
          <cell r="K18">
            <v>58581859.800000004</v>
          </cell>
          <cell r="L18">
            <v>55397802.68</v>
          </cell>
          <cell r="M18">
            <v>62082236.530000001</v>
          </cell>
          <cell r="N18">
            <v>54791289.710000001</v>
          </cell>
          <cell r="P18">
            <v>404978221.76999998</v>
          </cell>
          <cell r="Q18">
            <v>23221751.34</v>
          </cell>
          <cell r="R18">
            <v>37759519.159999996</v>
          </cell>
          <cell r="S18">
            <v>61569599.869999997</v>
          </cell>
          <cell r="T18">
            <v>73126919.519999996</v>
          </cell>
          <cell r="U18">
            <v>59521739.900000006</v>
          </cell>
          <cell r="V18">
            <v>42013419.759999998</v>
          </cell>
          <cell r="W18">
            <v>25024936.880000003</v>
          </cell>
          <cell r="X18">
            <v>18293623.060000002</v>
          </cell>
          <cell r="Y18">
            <v>15989112.950000001</v>
          </cell>
          <cell r="Z18">
            <v>16054622.290000001</v>
          </cell>
          <cell r="AA18">
            <v>16108198.050000001</v>
          </cell>
          <cell r="AB18">
            <v>16294778.990000002</v>
          </cell>
          <cell r="AD18" t="str">
            <v>0</v>
          </cell>
          <cell r="AE18" t="str">
            <v>0</v>
          </cell>
          <cell r="AF18" t="str">
            <v>0</v>
          </cell>
          <cell r="AG18" t="str">
            <v>0</v>
          </cell>
          <cell r="AH18" t="str">
            <v>0</v>
          </cell>
          <cell r="AI18" t="str">
            <v>0</v>
          </cell>
          <cell r="AJ18" t="str">
            <v>0</v>
          </cell>
          <cell r="AK18" t="str">
            <v>0</v>
          </cell>
          <cell r="AL18" t="str">
            <v>0</v>
          </cell>
          <cell r="AM18" t="str">
            <v>0</v>
          </cell>
          <cell r="AN18" t="str">
            <v>0</v>
          </cell>
          <cell r="AO18" t="str">
            <v>0</v>
          </cell>
          <cell r="AP18" t="str">
            <v>0</v>
          </cell>
          <cell r="AR18" t="str">
            <v>0</v>
          </cell>
          <cell r="AS18" t="str">
            <v>0</v>
          </cell>
          <cell r="AT18" t="str">
            <v>0</v>
          </cell>
          <cell r="AU18" t="str">
            <v>0</v>
          </cell>
          <cell r="AV18" t="str">
            <v>0</v>
          </cell>
          <cell r="AW18" t="str">
            <v>0</v>
          </cell>
          <cell r="AX18" t="str">
            <v>0</v>
          </cell>
          <cell r="AY18" t="str">
            <v>0</v>
          </cell>
          <cell r="AZ18" t="str">
            <v>0</v>
          </cell>
          <cell r="BA18" t="str">
            <v>0</v>
          </cell>
          <cell r="BB18" t="str">
            <v>0</v>
          </cell>
          <cell r="BC18" t="str">
            <v>0</v>
          </cell>
          <cell r="BD18" t="str">
            <v>0</v>
          </cell>
          <cell r="BF18">
            <v>4722264639</v>
          </cell>
          <cell r="BG18">
            <v>338107751</v>
          </cell>
          <cell r="BH18">
            <v>394830577</v>
          </cell>
          <cell r="BI18">
            <v>470295148</v>
          </cell>
          <cell r="BJ18">
            <v>479862327</v>
          </cell>
          <cell r="BK18">
            <v>462189121</v>
          </cell>
          <cell r="BL18">
            <v>456771166</v>
          </cell>
          <cell r="BM18">
            <v>371826759</v>
          </cell>
          <cell r="BN18">
            <v>341311424</v>
          </cell>
          <cell r="BO18">
            <v>344057464</v>
          </cell>
          <cell r="BP18">
            <v>347535782</v>
          </cell>
          <cell r="BQ18">
            <v>349915684</v>
          </cell>
          <cell r="BR18">
            <v>365561436</v>
          </cell>
          <cell r="BT18">
            <v>0</v>
          </cell>
          <cell r="BU18">
            <v>0</v>
          </cell>
          <cell r="BV18">
            <v>0</v>
          </cell>
          <cell r="BW18">
            <v>0</v>
          </cell>
          <cell r="BX18">
            <v>0</v>
          </cell>
          <cell r="BY18">
            <v>0</v>
          </cell>
          <cell r="BZ18">
            <v>0</v>
          </cell>
          <cell r="CA18">
            <v>0</v>
          </cell>
          <cell r="CB18">
            <v>0</v>
          </cell>
          <cell r="CC18">
            <v>0</v>
          </cell>
          <cell r="CD18">
            <v>0</v>
          </cell>
          <cell r="CE18">
            <v>0</v>
          </cell>
          <cell r="CF18">
            <v>0</v>
          </cell>
          <cell r="CH18">
            <v>-60000</v>
          </cell>
          <cell r="CI18">
            <v>-5000</v>
          </cell>
          <cell r="CJ18">
            <v>-5000</v>
          </cell>
          <cell r="CK18">
            <v>-5000</v>
          </cell>
          <cell r="CL18">
            <v>-5000</v>
          </cell>
          <cell r="CM18">
            <v>-5000</v>
          </cell>
          <cell r="CN18">
            <v>-5000</v>
          </cell>
          <cell r="CO18">
            <v>-5000</v>
          </cell>
          <cell r="CP18">
            <v>-5000</v>
          </cell>
          <cell r="CQ18">
            <v>-5000</v>
          </cell>
          <cell r="CR18">
            <v>-5000</v>
          </cell>
          <cell r="CS18">
            <v>-5000</v>
          </cell>
          <cell r="CT18">
            <v>-5000</v>
          </cell>
          <cell r="CV18">
            <v>-91107957</v>
          </cell>
          <cell r="CW18">
            <v>-6111171</v>
          </cell>
          <cell r="CX18">
            <v>-7542939</v>
          </cell>
          <cell r="CY18">
            <v>-9834026</v>
          </cell>
          <cell r="CZ18">
            <v>-10822264</v>
          </cell>
          <cell r="DA18">
            <v>-9910626</v>
          </cell>
          <cell r="DB18">
            <v>-8297068</v>
          </cell>
          <cell r="DC18">
            <v>-6712063</v>
          </cell>
          <cell r="DD18">
            <v>-6340440</v>
          </cell>
          <cell r="DE18">
            <v>-6419228</v>
          </cell>
          <cell r="DF18">
            <v>-6337489</v>
          </cell>
          <cell r="DG18">
            <v>-6452681</v>
          </cell>
          <cell r="DH18">
            <v>-6327962</v>
          </cell>
          <cell r="DJ18">
            <v>-713123432</v>
          </cell>
          <cell r="DK18">
            <v>-54412756</v>
          </cell>
          <cell r="DL18">
            <v>-62293548</v>
          </cell>
          <cell r="DM18">
            <v>-65411908</v>
          </cell>
          <cell r="DN18">
            <v>-67139648</v>
          </cell>
          <cell r="DO18">
            <v>-67139648</v>
          </cell>
          <cell r="DP18">
            <v>-65706888</v>
          </cell>
          <cell r="DQ18">
            <v>-54610256</v>
          </cell>
          <cell r="DR18">
            <v>-54096756</v>
          </cell>
          <cell r="DS18">
            <v>-54689256</v>
          </cell>
          <cell r="DT18">
            <v>-55439756</v>
          </cell>
          <cell r="DU18">
            <v>-55953256</v>
          </cell>
          <cell r="DV18">
            <v>-56229756</v>
          </cell>
        </row>
        <row r="19">
          <cell r="A19" t="str">
            <v>Tranportation margins</v>
          </cell>
          <cell r="B19">
            <v>11382871</v>
          </cell>
          <cell r="C19">
            <v>803497.85999999987</v>
          </cell>
          <cell r="D19">
            <v>850266.06</v>
          </cell>
          <cell r="E19">
            <v>894777.23</v>
          </cell>
          <cell r="F19">
            <v>974053.35999999987</v>
          </cell>
          <cell r="G19">
            <v>1048866.7899999998</v>
          </cell>
          <cell r="H19">
            <v>959140.19000000018</v>
          </cell>
          <cell r="I19">
            <v>917061.16000000015</v>
          </cell>
          <cell r="J19">
            <v>882379.72</v>
          </cell>
          <cell r="K19">
            <v>852105.71</v>
          </cell>
          <cell r="L19">
            <v>828208.03</v>
          </cell>
          <cell r="M19">
            <v>928150.2</v>
          </cell>
          <cell r="N19">
            <v>1444364.69</v>
          </cell>
          <cell r="P19">
            <v>2112722.0499999998</v>
          </cell>
          <cell r="Q19">
            <v>147234.38</v>
          </cell>
          <cell r="R19">
            <v>147285.88</v>
          </cell>
          <cell r="S19">
            <v>171669.59</v>
          </cell>
          <cell r="T19">
            <v>168942.15</v>
          </cell>
          <cell r="U19">
            <v>217269.23</v>
          </cell>
          <cell r="V19">
            <v>202324.45</v>
          </cell>
          <cell r="W19">
            <v>195464.65</v>
          </cell>
          <cell r="X19">
            <v>160672.56</v>
          </cell>
          <cell r="Y19">
            <v>150858.32999999999</v>
          </cell>
          <cell r="Z19">
            <v>212484.81</v>
          </cell>
          <cell r="AA19">
            <v>183451.96</v>
          </cell>
          <cell r="AB19">
            <v>155064.06</v>
          </cell>
          <cell r="AD19">
            <v>0</v>
          </cell>
          <cell r="AE19">
            <v>0</v>
          </cell>
          <cell r="AF19">
            <v>0</v>
          </cell>
          <cell r="AG19">
            <v>0</v>
          </cell>
          <cell r="AH19">
            <v>0</v>
          </cell>
          <cell r="AI19">
            <v>0</v>
          </cell>
          <cell r="AJ19">
            <v>0</v>
          </cell>
          <cell r="AK19">
            <v>0</v>
          </cell>
          <cell r="AL19">
            <v>0</v>
          </cell>
          <cell r="AM19">
            <v>0</v>
          </cell>
          <cell r="AN19">
            <v>0</v>
          </cell>
          <cell r="AO19">
            <v>0</v>
          </cell>
          <cell r="AP19">
            <v>0</v>
          </cell>
          <cell r="AR19">
            <v>191554158.32999998</v>
          </cell>
          <cell r="AS19">
            <v>13890727.859999999</v>
          </cell>
          <cell r="AT19">
            <v>14861056.93</v>
          </cell>
          <cell r="AU19">
            <v>17302394.289999999</v>
          </cell>
          <cell r="AV19">
            <v>18515406.489999998</v>
          </cell>
          <cell r="AW19">
            <v>17695551.560000002</v>
          </cell>
          <cell r="AX19">
            <v>17507037.84</v>
          </cell>
          <cell r="AY19">
            <v>14532095.68</v>
          </cell>
          <cell r="AZ19">
            <v>15412205.99</v>
          </cell>
          <cell r="BA19">
            <v>14981100.25</v>
          </cell>
          <cell r="BB19">
            <v>15244929.5</v>
          </cell>
          <cell r="BC19">
            <v>16792083.379999999</v>
          </cell>
          <cell r="BD19">
            <v>14819568.559999999</v>
          </cell>
          <cell r="BF19">
            <v>0</v>
          </cell>
          <cell r="BG19">
            <v>0</v>
          </cell>
          <cell r="BH19">
            <v>0</v>
          </cell>
          <cell r="BI19">
            <v>0</v>
          </cell>
          <cell r="BJ19">
            <v>0</v>
          </cell>
          <cell r="BK19">
            <v>0</v>
          </cell>
          <cell r="BL19">
            <v>0</v>
          </cell>
          <cell r="BM19">
            <v>0</v>
          </cell>
          <cell r="BN19">
            <v>0</v>
          </cell>
          <cell r="BO19">
            <v>0</v>
          </cell>
          <cell r="BP19">
            <v>0</v>
          </cell>
          <cell r="BQ19">
            <v>0</v>
          </cell>
          <cell r="BR19">
            <v>0</v>
          </cell>
          <cell r="BT19">
            <v>11148803</v>
          </cell>
          <cell r="BU19">
            <v>75000</v>
          </cell>
          <cell r="BV19">
            <v>75000</v>
          </cell>
          <cell r="BW19">
            <v>75000</v>
          </cell>
          <cell r="BX19">
            <v>75000</v>
          </cell>
          <cell r="BY19">
            <v>75000</v>
          </cell>
          <cell r="BZ19">
            <v>75000</v>
          </cell>
          <cell r="CA19">
            <v>75000</v>
          </cell>
          <cell r="CB19">
            <v>75000</v>
          </cell>
          <cell r="CC19">
            <v>10323803</v>
          </cell>
          <cell r="CD19">
            <v>75000</v>
          </cell>
          <cell r="CE19">
            <v>75000</v>
          </cell>
          <cell r="CF19">
            <v>75000</v>
          </cell>
          <cell r="CH19">
            <v>-60000</v>
          </cell>
          <cell r="CI19">
            <v>-5000</v>
          </cell>
          <cell r="CJ19">
            <v>-5000</v>
          </cell>
          <cell r="CK19">
            <v>-5000</v>
          </cell>
          <cell r="CL19">
            <v>-5000</v>
          </cell>
          <cell r="CM19">
            <v>-5000</v>
          </cell>
          <cell r="CN19">
            <v>-5000</v>
          </cell>
          <cell r="CO19">
            <v>-5000</v>
          </cell>
          <cell r="CP19">
            <v>-5000</v>
          </cell>
          <cell r="CQ19">
            <v>-5000</v>
          </cell>
          <cell r="CR19">
            <v>-5000</v>
          </cell>
          <cell r="CS19">
            <v>-5000</v>
          </cell>
          <cell r="CT19">
            <v>-5000</v>
          </cell>
          <cell r="CV19">
            <v>-91107957</v>
          </cell>
          <cell r="CW19">
            <v>-6111171</v>
          </cell>
          <cell r="CX19">
            <v>-7542939</v>
          </cell>
          <cell r="CY19">
            <v>-9834026</v>
          </cell>
          <cell r="CZ19">
            <v>-10822264</v>
          </cell>
          <cell r="DA19">
            <v>-9910626</v>
          </cell>
          <cell r="DB19">
            <v>-8297068</v>
          </cell>
          <cell r="DC19">
            <v>-6712063</v>
          </cell>
          <cell r="DD19">
            <v>-6340440</v>
          </cell>
          <cell r="DE19">
            <v>-6419228</v>
          </cell>
          <cell r="DF19">
            <v>-6337489</v>
          </cell>
          <cell r="DG19">
            <v>-6452681</v>
          </cell>
          <cell r="DH19">
            <v>-6327962</v>
          </cell>
          <cell r="DJ19">
            <v>0</v>
          </cell>
          <cell r="DK19">
            <v>0</v>
          </cell>
          <cell r="DL19">
            <v>0</v>
          </cell>
          <cell r="DM19">
            <v>0</v>
          </cell>
          <cell r="DN19">
            <v>0</v>
          </cell>
          <cell r="DO19">
            <v>0</v>
          </cell>
          <cell r="DP19">
            <v>0</v>
          </cell>
          <cell r="DQ19">
            <v>0</v>
          </cell>
          <cell r="DR19">
            <v>0</v>
          </cell>
          <cell r="DS19">
            <v>0</v>
          </cell>
          <cell r="DT19">
            <v>0</v>
          </cell>
          <cell r="DU19">
            <v>0</v>
          </cell>
          <cell r="DV19">
            <v>0</v>
          </cell>
        </row>
        <row r="20">
          <cell r="A20" t="str">
            <v>Gross Profit</v>
          </cell>
          <cell r="B20">
            <v>524511730.88</v>
          </cell>
          <cell r="C20">
            <v>30990571.329999998</v>
          </cell>
          <cell r="D20">
            <v>44235152.730000019</v>
          </cell>
          <cell r="E20">
            <v>69169846.470000088</v>
          </cell>
          <cell r="F20">
            <v>80912882.339999974</v>
          </cell>
          <cell r="G20">
            <v>68861797.319999933</v>
          </cell>
          <cell r="H20">
            <v>53368466.139999986</v>
          </cell>
          <cell r="I20">
            <v>35516414.25999999</v>
          </cell>
          <cell r="J20">
            <v>31320905.260000005</v>
          </cell>
          <cell r="K20">
            <v>26542972.150000013</v>
          </cell>
          <cell r="L20">
            <v>26943687.110000007</v>
          </cell>
          <cell r="M20">
            <v>28305016.629999995</v>
          </cell>
          <cell r="N20">
            <v>28344019.139999993</v>
          </cell>
          <cell r="P20">
            <v>94322275.840000004</v>
          </cell>
          <cell r="Q20">
            <v>5837850.5699999966</v>
          </cell>
          <cell r="R20">
            <v>7970719.9600000083</v>
          </cell>
          <cell r="S20">
            <v>11451251.630000003</v>
          </cell>
          <cell r="T20">
            <v>13892837.110000014</v>
          </cell>
          <cell r="U20">
            <v>12413736.739999995</v>
          </cell>
          <cell r="V20">
            <v>9665194.6800000146</v>
          </cell>
          <cell r="W20">
            <v>7681125.4399999939</v>
          </cell>
          <cell r="X20">
            <v>6042603.2299999967</v>
          </cell>
          <cell r="Y20">
            <v>4877856.72</v>
          </cell>
          <cell r="Z20">
            <v>4839038.3099999996</v>
          </cell>
          <cell r="AA20">
            <v>4804012.24</v>
          </cell>
          <cell r="AB20">
            <v>4846049.21</v>
          </cell>
          <cell r="AD20">
            <v>0</v>
          </cell>
          <cell r="AE20">
            <v>0</v>
          </cell>
          <cell r="AF20">
            <v>0</v>
          </cell>
          <cell r="AG20">
            <v>0</v>
          </cell>
          <cell r="AH20">
            <v>0</v>
          </cell>
          <cell r="AI20">
            <v>0</v>
          </cell>
          <cell r="AJ20">
            <v>0</v>
          </cell>
          <cell r="AK20">
            <v>0</v>
          </cell>
          <cell r="AL20">
            <v>0</v>
          </cell>
          <cell r="AM20">
            <v>0</v>
          </cell>
          <cell r="AN20">
            <v>0</v>
          </cell>
          <cell r="AO20">
            <v>0</v>
          </cell>
          <cell r="AP20">
            <v>0</v>
          </cell>
          <cell r="AR20">
            <v>203336750.32999998</v>
          </cell>
          <cell r="AS20">
            <v>14019727.859999999</v>
          </cell>
          <cell r="AT20">
            <v>14991556.93</v>
          </cell>
          <cell r="AU20">
            <v>17443394.289999999</v>
          </cell>
          <cell r="AV20">
            <v>21542306.489999998</v>
          </cell>
          <cell r="AW20">
            <v>20392551.560000002</v>
          </cell>
          <cell r="AX20">
            <v>20200537.84</v>
          </cell>
          <cell r="AY20">
            <v>14667095.68</v>
          </cell>
          <cell r="AZ20">
            <v>15545205.99</v>
          </cell>
          <cell r="BA20">
            <v>15116600.25</v>
          </cell>
          <cell r="BB20">
            <v>15379429.5</v>
          </cell>
          <cell r="BC20">
            <v>19090083.379999999</v>
          </cell>
          <cell r="BD20">
            <v>14948260.559999999</v>
          </cell>
          <cell r="BF20">
            <v>89787217</v>
          </cell>
          <cell r="BG20">
            <v>5374596</v>
          </cell>
          <cell r="BH20">
            <v>6572596</v>
          </cell>
          <cell r="BI20">
            <v>11022596</v>
          </cell>
          <cell r="BJ20">
            <v>10196556</v>
          </cell>
          <cell r="BK20">
            <v>10156776</v>
          </cell>
          <cell r="BL20">
            <v>19563521</v>
          </cell>
          <cell r="BM20">
            <v>4772596</v>
          </cell>
          <cell r="BN20">
            <v>4385596</v>
          </cell>
          <cell r="BO20">
            <v>4385596</v>
          </cell>
          <cell r="BP20">
            <v>4385596</v>
          </cell>
          <cell r="BQ20">
            <v>4385596</v>
          </cell>
          <cell r="BR20">
            <v>4585596</v>
          </cell>
          <cell r="BT20">
            <v>33171117</v>
          </cell>
          <cell r="BU20">
            <v>1536730</v>
          </cell>
          <cell r="BV20">
            <v>1835361</v>
          </cell>
          <cell r="BW20">
            <v>1833680</v>
          </cell>
          <cell r="BX20">
            <v>2457586</v>
          </cell>
          <cell r="BY20">
            <v>2706179</v>
          </cell>
          <cell r="BZ20">
            <v>2604760</v>
          </cell>
          <cell r="CA20">
            <v>2078327</v>
          </cell>
          <cell r="CB20">
            <v>1776881</v>
          </cell>
          <cell r="CC20">
            <v>11774227</v>
          </cell>
          <cell r="CD20">
            <v>1523952</v>
          </cell>
          <cell r="CE20">
            <v>1522466</v>
          </cell>
          <cell r="CF20">
            <v>1520968</v>
          </cell>
          <cell r="CH20">
            <v>0</v>
          </cell>
          <cell r="CI20">
            <v>0</v>
          </cell>
          <cell r="CJ20">
            <v>0</v>
          </cell>
          <cell r="CK20">
            <v>0</v>
          </cell>
          <cell r="CL20">
            <v>0</v>
          </cell>
          <cell r="CM20">
            <v>0</v>
          </cell>
          <cell r="CN20">
            <v>0</v>
          </cell>
          <cell r="CO20">
            <v>0</v>
          </cell>
          <cell r="CP20">
            <v>0</v>
          </cell>
          <cell r="CQ20">
            <v>0</v>
          </cell>
          <cell r="CR20">
            <v>0</v>
          </cell>
          <cell r="CS20">
            <v>0</v>
          </cell>
          <cell r="CT20">
            <v>0</v>
          </cell>
          <cell r="CV20">
            <v>0</v>
          </cell>
          <cell r="CW20">
            <v>0</v>
          </cell>
          <cell r="CX20">
            <v>0</v>
          </cell>
          <cell r="CY20">
            <v>0</v>
          </cell>
          <cell r="CZ20">
            <v>0</v>
          </cell>
          <cell r="DA20">
            <v>0</v>
          </cell>
          <cell r="DB20">
            <v>0</v>
          </cell>
          <cell r="DC20">
            <v>0</v>
          </cell>
          <cell r="DD20">
            <v>0</v>
          </cell>
          <cell r="DE20">
            <v>0</v>
          </cell>
          <cell r="DF20">
            <v>0</v>
          </cell>
          <cell r="DG20">
            <v>0</v>
          </cell>
          <cell r="DH20">
            <v>0</v>
          </cell>
          <cell r="DJ20">
            <v>-1273972</v>
          </cell>
          <cell r="DK20">
            <v>-106164</v>
          </cell>
          <cell r="DL20">
            <v>-106164</v>
          </cell>
          <cell r="DM20">
            <v>-106165</v>
          </cell>
          <cell r="DN20">
            <v>-106164</v>
          </cell>
          <cell r="DO20">
            <v>-106164</v>
          </cell>
          <cell r="DP20">
            <v>-106165</v>
          </cell>
          <cell r="DQ20">
            <v>-106164</v>
          </cell>
          <cell r="DR20">
            <v>-106164</v>
          </cell>
          <cell r="DS20">
            <v>-106165</v>
          </cell>
          <cell r="DT20">
            <v>-106164</v>
          </cell>
          <cell r="DU20">
            <v>-106164</v>
          </cell>
          <cell r="DV20">
            <v>-106165</v>
          </cell>
        </row>
        <row r="21">
          <cell r="A21" t="str">
            <v>Direct Expenses</v>
          </cell>
          <cell r="B21">
            <v>107430688.47999999</v>
          </cell>
          <cell r="C21">
            <v>9133613.1899999995</v>
          </cell>
          <cell r="D21">
            <v>8467746.4000000004</v>
          </cell>
          <cell r="E21">
            <v>9651251.5600000005</v>
          </cell>
          <cell r="F21">
            <v>8718150.9000000004</v>
          </cell>
          <cell r="G21">
            <v>8374893.0599999996</v>
          </cell>
          <cell r="H21">
            <v>9206456.7899999991</v>
          </cell>
          <cell r="I21">
            <v>8225464.2300000004</v>
          </cell>
          <cell r="J21">
            <v>8546420.4199999999</v>
          </cell>
          <cell r="K21">
            <v>9344582.9399999995</v>
          </cell>
          <cell r="L21">
            <v>9312920.6600000001</v>
          </cell>
          <cell r="M21">
            <v>8646350.3300000001</v>
          </cell>
          <cell r="N21">
            <v>9802838</v>
          </cell>
          <cell r="P21">
            <v>34782614.710000001</v>
          </cell>
          <cell r="Q21">
            <v>3043349.54</v>
          </cell>
          <cell r="R21">
            <v>2785714.16</v>
          </cell>
          <cell r="S21">
            <v>3051349.77</v>
          </cell>
          <cell r="T21">
            <v>2997295.14</v>
          </cell>
          <cell r="U21">
            <v>2845928.05</v>
          </cell>
          <cell r="V21">
            <v>2872232.14</v>
          </cell>
          <cell r="W21">
            <v>2876216.03</v>
          </cell>
          <cell r="X21">
            <v>2839974.46</v>
          </cell>
          <cell r="Y21">
            <v>2972852.35</v>
          </cell>
          <cell r="Z21">
            <v>2900479.96</v>
          </cell>
          <cell r="AA21">
            <v>2809002.38</v>
          </cell>
          <cell r="AB21">
            <v>2788220.73</v>
          </cell>
          <cell r="AD21">
            <v>112579917.78999999</v>
          </cell>
          <cell r="AE21">
            <v>10307539.439999999</v>
          </cell>
          <cell r="AF21">
            <v>9014182.25</v>
          </cell>
          <cell r="AG21">
            <v>10328647.390000001</v>
          </cell>
          <cell r="AH21">
            <v>10986964.76</v>
          </cell>
          <cell r="AI21">
            <v>9440426.0999999996</v>
          </cell>
          <cell r="AJ21">
            <v>10013480.84</v>
          </cell>
          <cell r="AK21">
            <v>8729747.5599999987</v>
          </cell>
          <cell r="AL21">
            <v>8550200.9399999995</v>
          </cell>
          <cell r="AM21">
            <v>8913168.6099999994</v>
          </cell>
          <cell r="AN21">
            <v>9150887</v>
          </cell>
          <cell r="AO21">
            <v>8389435.879999999</v>
          </cell>
          <cell r="AP21">
            <v>8755237.0199999996</v>
          </cell>
          <cell r="AR21">
            <v>63979888.760000005</v>
          </cell>
          <cell r="AS21">
            <v>4761526.0999999996</v>
          </cell>
          <cell r="AT21">
            <v>4976773.62</v>
          </cell>
          <cell r="AU21">
            <v>5328790.6399999997</v>
          </cell>
          <cell r="AV21">
            <v>4815814.8899999997</v>
          </cell>
          <cell r="AW21">
            <v>4808993.8600000003</v>
          </cell>
          <cell r="AX21">
            <v>5136934.62</v>
          </cell>
          <cell r="AY21">
            <v>4795619.62</v>
          </cell>
          <cell r="AZ21">
            <v>5518149.46</v>
          </cell>
          <cell r="BA21">
            <v>5865259.0300000003</v>
          </cell>
          <cell r="BB21">
            <v>5955294.8099999996</v>
          </cell>
          <cell r="BC21">
            <v>5714863.4100000001</v>
          </cell>
          <cell r="BD21">
            <v>6301868.7000000002</v>
          </cell>
          <cell r="BF21">
            <v>26970238</v>
          </cell>
          <cell r="BG21">
            <v>2297684</v>
          </cell>
          <cell r="BH21">
            <v>2162901</v>
          </cell>
          <cell r="BI21">
            <v>2312442</v>
          </cell>
          <cell r="BJ21">
            <v>2262595</v>
          </cell>
          <cell r="BK21">
            <v>2162901</v>
          </cell>
          <cell r="BL21">
            <v>2262595</v>
          </cell>
          <cell r="BM21">
            <v>2262595</v>
          </cell>
          <cell r="BN21">
            <v>2211715</v>
          </cell>
          <cell r="BO21">
            <v>2258703</v>
          </cell>
          <cell r="BP21">
            <v>2308550</v>
          </cell>
          <cell r="BQ21">
            <v>2208856</v>
          </cell>
          <cell r="BR21">
            <v>2258701</v>
          </cell>
          <cell r="BT21">
            <v>3425807</v>
          </cell>
          <cell r="BU21">
            <v>266878</v>
          </cell>
          <cell r="BV21">
            <v>293884</v>
          </cell>
          <cell r="BW21">
            <v>318057</v>
          </cell>
          <cell r="BX21">
            <v>315469</v>
          </cell>
          <cell r="BY21">
            <v>309173</v>
          </cell>
          <cell r="BZ21">
            <v>315744</v>
          </cell>
          <cell r="CA21">
            <v>263969</v>
          </cell>
          <cell r="CB21">
            <v>266967</v>
          </cell>
          <cell r="CC21">
            <v>269084</v>
          </cell>
          <cell r="CD21">
            <v>271957</v>
          </cell>
          <cell r="CE21">
            <v>265661</v>
          </cell>
          <cell r="CF21">
            <v>268964</v>
          </cell>
          <cell r="CH21" t="str">
            <v>0</v>
          </cell>
          <cell r="CI21" t="str">
            <v>0</v>
          </cell>
          <cell r="CJ21" t="str">
            <v>0</v>
          </cell>
          <cell r="CK21" t="str">
            <v>0</v>
          </cell>
          <cell r="CL21" t="str">
            <v>0</v>
          </cell>
          <cell r="CM21" t="str">
            <v>0</v>
          </cell>
          <cell r="CN21" t="str">
            <v>0</v>
          </cell>
          <cell r="CO21" t="str">
            <v>0</v>
          </cell>
          <cell r="CP21" t="str">
            <v>0</v>
          </cell>
          <cell r="CQ21" t="str">
            <v>0</v>
          </cell>
          <cell r="CR21" t="str">
            <v>0</v>
          </cell>
          <cell r="CS21" t="str">
            <v>0</v>
          </cell>
          <cell r="CT21" t="str">
            <v>0</v>
          </cell>
          <cell r="CV21" t="str">
            <v>0</v>
          </cell>
          <cell r="CW21" t="str">
            <v>0</v>
          </cell>
          <cell r="CX21" t="str">
            <v>0</v>
          </cell>
          <cell r="CY21" t="str">
            <v>0</v>
          </cell>
          <cell r="CZ21" t="str">
            <v>0</v>
          </cell>
          <cell r="DA21" t="str">
            <v>0</v>
          </cell>
          <cell r="DB21" t="str">
            <v>0</v>
          </cell>
          <cell r="DC21" t="str">
            <v>0</v>
          </cell>
          <cell r="DD21" t="str">
            <v>0</v>
          </cell>
          <cell r="DE21" t="str">
            <v>0</v>
          </cell>
          <cell r="DF21" t="str">
            <v>0</v>
          </cell>
          <cell r="DG21" t="str">
            <v>0</v>
          </cell>
          <cell r="DH21" t="str">
            <v>0</v>
          </cell>
          <cell r="DJ21">
            <v>-1617916</v>
          </cell>
          <cell r="DK21">
            <v>-134826</v>
          </cell>
          <cell r="DL21">
            <v>-134826</v>
          </cell>
          <cell r="DM21">
            <v>-134827</v>
          </cell>
          <cell r="DN21">
            <v>-134826</v>
          </cell>
          <cell r="DO21">
            <v>-134826</v>
          </cell>
          <cell r="DP21">
            <v>-134827</v>
          </cell>
          <cell r="DQ21">
            <v>-134826</v>
          </cell>
          <cell r="DR21">
            <v>-134826</v>
          </cell>
          <cell r="DS21">
            <v>-134827</v>
          </cell>
          <cell r="DT21">
            <v>-134826</v>
          </cell>
          <cell r="DU21">
            <v>-134826</v>
          </cell>
          <cell r="DV21">
            <v>-134827</v>
          </cell>
        </row>
        <row r="22">
          <cell r="A22" t="str">
            <v>A&amp;G-Administrative expense transferred- - Admin &amp; General Exp 9220-09341</v>
          </cell>
          <cell r="B22" t="str">
            <v>0</v>
          </cell>
          <cell r="C22" t="str">
            <v>0</v>
          </cell>
          <cell r="D22" t="str">
            <v>0</v>
          </cell>
          <cell r="E22" t="str">
            <v>0</v>
          </cell>
          <cell r="F22" t="str">
            <v>0</v>
          </cell>
          <cell r="G22" t="str">
            <v>0</v>
          </cell>
          <cell r="H22" t="str">
            <v>0</v>
          </cell>
          <cell r="I22" t="str">
            <v>0</v>
          </cell>
          <cell r="J22" t="str">
            <v>0</v>
          </cell>
          <cell r="K22" t="str">
            <v>0</v>
          </cell>
          <cell r="L22" t="str">
            <v>0</v>
          </cell>
          <cell r="M22" t="str">
            <v>0</v>
          </cell>
          <cell r="N22" t="str">
            <v>0</v>
          </cell>
          <cell r="P22" t="str">
            <v>0</v>
          </cell>
          <cell r="Q22" t="str">
            <v>0</v>
          </cell>
          <cell r="R22" t="str">
            <v>0</v>
          </cell>
          <cell r="S22" t="str">
            <v>0</v>
          </cell>
          <cell r="T22" t="str">
            <v>0</v>
          </cell>
          <cell r="U22" t="str">
            <v>0</v>
          </cell>
          <cell r="V22" t="str">
            <v>0</v>
          </cell>
          <cell r="W22" t="str">
            <v>0</v>
          </cell>
          <cell r="X22" t="str">
            <v>0</v>
          </cell>
          <cell r="Y22" t="str">
            <v>0</v>
          </cell>
          <cell r="Z22" t="str">
            <v>0</v>
          </cell>
          <cell r="AA22" t="str">
            <v>0</v>
          </cell>
          <cell r="AB22" t="str">
            <v>0</v>
          </cell>
          <cell r="AD22" t="str">
            <v>0</v>
          </cell>
          <cell r="AE22" t="str">
            <v>0</v>
          </cell>
          <cell r="AF22" t="str">
            <v>0</v>
          </cell>
          <cell r="AG22" t="str">
            <v>0</v>
          </cell>
          <cell r="AH22" t="str">
            <v>0</v>
          </cell>
          <cell r="AI22" t="str">
            <v>0</v>
          </cell>
          <cell r="AJ22" t="str">
            <v>0</v>
          </cell>
          <cell r="AK22" t="str">
            <v>0</v>
          </cell>
          <cell r="AL22" t="str">
            <v>0</v>
          </cell>
          <cell r="AM22" t="str">
            <v>0</v>
          </cell>
          <cell r="AN22" t="str">
            <v>0</v>
          </cell>
          <cell r="AO22" t="str">
            <v>0</v>
          </cell>
          <cell r="AP22" t="str">
            <v>0</v>
          </cell>
          <cell r="AR22" t="str">
            <v>0</v>
          </cell>
          <cell r="AS22" t="str">
            <v>0</v>
          </cell>
          <cell r="AT22" t="str">
            <v>0</v>
          </cell>
          <cell r="AU22" t="str">
            <v>0</v>
          </cell>
          <cell r="AV22" t="str">
            <v>0</v>
          </cell>
          <cell r="AW22" t="str">
            <v>0</v>
          </cell>
          <cell r="AX22" t="str">
            <v>0</v>
          </cell>
          <cell r="AY22" t="str">
            <v>0</v>
          </cell>
          <cell r="AZ22" t="str">
            <v>0</v>
          </cell>
          <cell r="BA22" t="str">
            <v>0</v>
          </cell>
          <cell r="BB22" t="str">
            <v>0</v>
          </cell>
          <cell r="BC22" t="str">
            <v>0</v>
          </cell>
          <cell r="BD22" t="str">
            <v>0</v>
          </cell>
          <cell r="BF22" t="str">
            <v>0</v>
          </cell>
          <cell r="BG22" t="str">
            <v>0</v>
          </cell>
          <cell r="BH22" t="str">
            <v>0</v>
          </cell>
          <cell r="BI22" t="str">
            <v>0</v>
          </cell>
          <cell r="BJ22" t="str">
            <v>0</v>
          </cell>
          <cell r="BK22" t="str">
            <v>0</v>
          </cell>
          <cell r="BL22" t="str">
            <v>0</v>
          </cell>
          <cell r="BM22" t="str">
            <v>0</v>
          </cell>
          <cell r="BN22" t="str">
            <v>0</v>
          </cell>
          <cell r="BO22" t="str">
            <v>0</v>
          </cell>
          <cell r="BP22" t="str">
            <v>0</v>
          </cell>
          <cell r="BQ22" t="str">
            <v>0</v>
          </cell>
          <cell r="BR22" t="str">
            <v>0</v>
          </cell>
          <cell r="BT22" t="str">
            <v>0</v>
          </cell>
          <cell r="BU22" t="str">
            <v>0</v>
          </cell>
          <cell r="BV22" t="str">
            <v>0</v>
          </cell>
          <cell r="BW22" t="str">
            <v>0</v>
          </cell>
          <cell r="BX22" t="str">
            <v>0</v>
          </cell>
          <cell r="BY22" t="str">
            <v>0</v>
          </cell>
          <cell r="BZ22" t="str">
            <v>0</v>
          </cell>
          <cell r="CA22" t="str">
            <v>0</v>
          </cell>
          <cell r="CB22" t="str">
            <v>0</v>
          </cell>
          <cell r="CC22" t="str">
            <v>0</v>
          </cell>
          <cell r="CD22" t="str">
            <v>0</v>
          </cell>
          <cell r="CE22" t="str">
            <v>0</v>
          </cell>
          <cell r="CF22" t="str">
            <v>0</v>
          </cell>
          <cell r="CH22" t="str">
            <v>0</v>
          </cell>
          <cell r="CI22" t="str">
            <v>0</v>
          </cell>
          <cell r="CJ22" t="str">
            <v>0</v>
          </cell>
          <cell r="CK22" t="str">
            <v>0</v>
          </cell>
          <cell r="CL22" t="str">
            <v>0</v>
          </cell>
          <cell r="CM22" t="str">
            <v>0</v>
          </cell>
          <cell r="CN22" t="str">
            <v>0</v>
          </cell>
          <cell r="CO22" t="str">
            <v>0</v>
          </cell>
          <cell r="CP22" t="str">
            <v>0</v>
          </cell>
          <cell r="CQ22" t="str">
            <v>0</v>
          </cell>
          <cell r="CR22" t="str">
            <v>0</v>
          </cell>
          <cell r="CS22" t="str">
            <v>0</v>
          </cell>
          <cell r="CT22" t="str">
            <v>0</v>
          </cell>
          <cell r="CV22" t="str">
            <v>0</v>
          </cell>
          <cell r="CW22" t="str">
            <v>0</v>
          </cell>
          <cell r="CX22" t="str">
            <v>0</v>
          </cell>
          <cell r="CY22" t="str">
            <v>0</v>
          </cell>
          <cell r="CZ22" t="str">
            <v>0</v>
          </cell>
          <cell r="DA22" t="str">
            <v>0</v>
          </cell>
          <cell r="DB22" t="str">
            <v>0</v>
          </cell>
          <cell r="DC22" t="str">
            <v>0</v>
          </cell>
          <cell r="DD22" t="str">
            <v>0</v>
          </cell>
          <cell r="DE22" t="str">
            <v>0</v>
          </cell>
          <cell r="DF22" t="str">
            <v>0</v>
          </cell>
          <cell r="DG22" t="str">
            <v>0</v>
          </cell>
          <cell r="DH22" t="str">
            <v>0</v>
          </cell>
          <cell r="DJ22" t="str">
            <v>0</v>
          </cell>
          <cell r="DK22" t="str">
            <v>0</v>
          </cell>
          <cell r="DL22" t="str">
            <v>0</v>
          </cell>
          <cell r="DM22" t="str">
            <v>0</v>
          </cell>
          <cell r="DN22" t="str">
            <v>0</v>
          </cell>
          <cell r="DO22" t="str">
            <v>0</v>
          </cell>
          <cell r="DP22" t="str">
            <v>0</v>
          </cell>
          <cell r="DQ22" t="str">
            <v>0</v>
          </cell>
          <cell r="DR22" t="str">
            <v>0</v>
          </cell>
          <cell r="DS22" t="str">
            <v>0</v>
          </cell>
          <cell r="DT22" t="str">
            <v>0</v>
          </cell>
          <cell r="DU22" t="str">
            <v>0</v>
          </cell>
          <cell r="DV22" t="str">
            <v>0</v>
          </cell>
        </row>
        <row r="23">
          <cell r="A23" t="str">
            <v>Division G&amp;A Expense Billings</v>
          </cell>
          <cell r="B23" t="str">
            <v>0</v>
          </cell>
          <cell r="C23" t="str">
            <v>0</v>
          </cell>
          <cell r="D23" t="str">
            <v>0</v>
          </cell>
          <cell r="E23" t="str">
            <v>0</v>
          </cell>
          <cell r="F23" t="str">
            <v>0</v>
          </cell>
          <cell r="G23" t="str">
            <v>0</v>
          </cell>
          <cell r="H23" t="str">
            <v>0</v>
          </cell>
          <cell r="I23" t="str">
            <v>0</v>
          </cell>
          <cell r="J23" t="str">
            <v>0</v>
          </cell>
          <cell r="K23" t="str">
            <v>0</v>
          </cell>
          <cell r="L23" t="str">
            <v>0</v>
          </cell>
          <cell r="M23" t="str">
            <v>0</v>
          </cell>
          <cell r="N23" t="str">
            <v>0</v>
          </cell>
          <cell r="P23" t="str">
            <v>0</v>
          </cell>
          <cell r="Q23" t="str">
            <v>0</v>
          </cell>
          <cell r="R23" t="str">
            <v>0</v>
          </cell>
          <cell r="S23" t="str">
            <v>0</v>
          </cell>
          <cell r="T23" t="str">
            <v>0</v>
          </cell>
          <cell r="U23" t="str">
            <v>0</v>
          </cell>
          <cell r="V23" t="str">
            <v>0</v>
          </cell>
          <cell r="W23" t="str">
            <v>0</v>
          </cell>
          <cell r="X23" t="str">
            <v>0</v>
          </cell>
          <cell r="Y23" t="str">
            <v>0</v>
          </cell>
          <cell r="Z23" t="str">
            <v>0</v>
          </cell>
          <cell r="AA23" t="str">
            <v>0</v>
          </cell>
          <cell r="AB23" t="str">
            <v>0</v>
          </cell>
          <cell r="AD23" t="str">
            <v>0</v>
          </cell>
          <cell r="AE23" t="str">
            <v>0</v>
          </cell>
          <cell r="AF23" t="str">
            <v>0</v>
          </cell>
          <cell r="AG23" t="str">
            <v>0</v>
          </cell>
          <cell r="AH23" t="str">
            <v>0</v>
          </cell>
          <cell r="AI23" t="str">
            <v>0</v>
          </cell>
          <cell r="AJ23" t="str">
            <v>0</v>
          </cell>
          <cell r="AK23" t="str">
            <v>0</v>
          </cell>
          <cell r="AL23" t="str">
            <v>0</v>
          </cell>
          <cell r="AM23" t="str">
            <v>0</v>
          </cell>
          <cell r="AN23" t="str">
            <v>0</v>
          </cell>
          <cell r="AO23" t="str">
            <v>0</v>
          </cell>
          <cell r="AP23" t="str">
            <v>0</v>
          </cell>
          <cell r="AR23" t="str">
            <v>0</v>
          </cell>
          <cell r="AS23" t="str">
            <v>0</v>
          </cell>
          <cell r="AT23" t="str">
            <v>0</v>
          </cell>
          <cell r="AU23" t="str">
            <v>0</v>
          </cell>
          <cell r="AV23" t="str">
            <v>0</v>
          </cell>
          <cell r="AW23" t="str">
            <v>0</v>
          </cell>
          <cell r="AX23" t="str">
            <v>0</v>
          </cell>
          <cell r="AY23" t="str">
            <v>0</v>
          </cell>
          <cell r="AZ23" t="str">
            <v>0</v>
          </cell>
          <cell r="BA23" t="str">
            <v>0</v>
          </cell>
          <cell r="BB23" t="str">
            <v>0</v>
          </cell>
          <cell r="BC23" t="str">
            <v>0</v>
          </cell>
          <cell r="BD23" t="str">
            <v>0</v>
          </cell>
          <cell r="BF23" t="str">
            <v>0</v>
          </cell>
          <cell r="BG23" t="str">
            <v>0</v>
          </cell>
          <cell r="BH23" t="str">
            <v>0</v>
          </cell>
          <cell r="BI23" t="str">
            <v>0</v>
          </cell>
          <cell r="BJ23" t="str">
            <v>0</v>
          </cell>
          <cell r="BK23" t="str">
            <v>0</v>
          </cell>
          <cell r="BL23" t="str">
            <v>0</v>
          </cell>
          <cell r="BM23" t="str">
            <v>0</v>
          </cell>
          <cell r="BN23" t="str">
            <v>0</v>
          </cell>
          <cell r="BO23" t="str">
            <v>0</v>
          </cell>
          <cell r="BP23" t="str">
            <v>0</v>
          </cell>
          <cell r="BQ23" t="str">
            <v>0</v>
          </cell>
          <cell r="BR23" t="str">
            <v>0</v>
          </cell>
          <cell r="BT23" t="str">
            <v>0</v>
          </cell>
          <cell r="BU23" t="str">
            <v>0</v>
          </cell>
          <cell r="BV23" t="str">
            <v>0</v>
          </cell>
          <cell r="BW23" t="str">
            <v>0</v>
          </cell>
          <cell r="BX23" t="str">
            <v>0</v>
          </cell>
          <cell r="BY23" t="str">
            <v>0</v>
          </cell>
          <cell r="BZ23" t="str">
            <v>0</v>
          </cell>
          <cell r="CA23" t="str">
            <v>0</v>
          </cell>
          <cell r="CB23" t="str">
            <v>0</v>
          </cell>
          <cell r="CC23" t="str">
            <v>0</v>
          </cell>
          <cell r="CD23" t="str">
            <v>0</v>
          </cell>
          <cell r="CE23" t="str">
            <v>0</v>
          </cell>
          <cell r="CF23" t="str">
            <v>0</v>
          </cell>
          <cell r="CH23" t="str">
            <v>0</v>
          </cell>
          <cell r="CI23" t="str">
            <v>0</v>
          </cell>
          <cell r="CJ23" t="str">
            <v>0</v>
          </cell>
          <cell r="CK23" t="str">
            <v>0</v>
          </cell>
          <cell r="CL23" t="str">
            <v>0</v>
          </cell>
          <cell r="CM23" t="str">
            <v>0</v>
          </cell>
          <cell r="CN23" t="str">
            <v>0</v>
          </cell>
          <cell r="CO23" t="str">
            <v>0</v>
          </cell>
          <cell r="CP23" t="str">
            <v>0</v>
          </cell>
          <cell r="CQ23" t="str">
            <v>0</v>
          </cell>
          <cell r="CR23" t="str">
            <v>0</v>
          </cell>
          <cell r="CS23" t="str">
            <v>0</v>
          </cell>
          <cell r="CT23" t="str">
            <v>0</v>
          </cell>
          <cell r="CV23" t="str">
            <v>0</v>
          </cell>
          <cell r="CW23" t="str">
            <v>0</v>
          </cell>
          <cell r="CX23" t="str">
            <v>0</v>
          </cell>
          <cell r="CY23" t="str">
            <v>0</v>
          </cell>
          <cell r="CZ23" t="str">
            <v>0</v>
          </cell>
          <cell r="DA23" t="str">
            <v>0</v>
          </cell>
          <cell r="DB23" t="str">
            <v>0</v>
          </cell>
          <cell r="DC23" t="str">
            <v>0</v>
          </cell>
          <cell r="DD23" t="str">
            <v>0</v>
          </cell>
          <cell r="DE23" t="str">
            <v>0</v>
          </cell>
          <cell r="DF23" t="str">
            <v>0</v>
          </cell>
          <cell r="DG23" t="str">
            <v>0</v>
          </cell>
          <cell r="DH23" t="str">
            <v>0</v>
          </cell>
          <cell r="DJ23" t="str">
            <v>0</v>
          </cell>
          <cell r="DK23" t="str">
            <v>0</v>
          </cell>
          <cell r="DL23" t="str">
            <v>0</v>
          </cell>
          <cell r="DM23" t="str">
            <v>0</v>
          </cell>
          <cell r="DN23" t="str">
            <v>0</v>
          </cell>
          <cell r="DO23" t="str">
            <v>0</v>
          </cell>
          <cell r="DP23" t="str">
            <v>0</v>
          </cell>
          <cell r="DQ23" t="str">
            <v>0</v>
          </cell>
          <cell r="DR23" t="str">
            <v>0</v>
          </cell>
          <cell r="DS23" t="str">
            <v>0</v>
          </cell>
          <cell r="DT23" t="str">
            <v>0</v>
          </cell>
          <cell r="DU23" t="str">
            <v>0</v>
          </cell>
          <cell r="DV23" t="str">
            <v>0</v>
          </cell>
        </row>
        <row r="24">
          <cell r="A24" t="str">
            <v>Share Services Billings</v>
          </cell>
          <cell r="B24">
            <v>49234043</v>
          </cell>
          <cell r="C24">
            <v>4494304</v>
          </cell>
          <cell r="D24">
            <v>3952302</v>
          </cell>
          <cell r="E24">
            <v>4510937</v>
          </cell>
          <cell r="F24">
            <v>4768776</v>
          </cell>
          <cell r="G24">
            <v>4124647</v>
          </cell>
          <cell r="H24">
            <v>4353305</v>
          </cell>
          <cell r="I24">
            <v>3850037</v>
          </cell>
          <cell r="J24">
            <v>3750351</v>
          </cell>
          <cell r="K24">
            <v>3898535</v>
          </cell>
          <cell r="L24">
            <v>4013524</v>
          </cell>
          <cell r="M24">
            <v>3680287</v>
          </cell>
          <cell r="N24">
            <v>3837038</v>
          </cell>
          <cell r="P24">
            <v>9520258</v>
          </cell>
          <cell r="Q24">
            <v>873186</v>
          </cell>
          <cell r="R24">
            <v>765929</v>
          </cell>
          <cell r="S24">
            <v>873244</v>
          </cell>
          <cell r="T24">
            <v>925121</v>
          </cell>
          <cell r="U24">
            <v>798318</v>
          </cell>
          <cell r="V24">
            <v>842845</v>
          </cell>
          <cell r="W24">
            <v>739574</v>
          </cell>
          <cell r="X24">
            <v>723425</v>
          </cell>
          <cell r="Y24">
            <v>753635</v>
          </cell>
          <cell r="Z24">
            <v>773188</v>
          </cell>
          <cell r="AA24">
            <v>711392</v>
          </cell>
          <cell r="AB24">
            <v>740401</v>
          </cell>
          <cell r="AD24">
            <v>-116389753</v>
          </cell>
          <cell r="AE24">
            <v>-10639994</v>
          </cell>
          <cell r="AF24">
            <v>-9346635</v>
          </cell>
          <cell r="AG24">
            <v>-10661099</v>
          </cell>
          <cell r="AH24">
            <v>-11299508</v>
          </cell>
          <cell r="AI24">
            <v>-9752955</v>
          </cell>
          <cell r="AJ24">
            <v>-10325931</v>
          </cell>
          <cell r="AK24">
            <v>-9042243</v>
          </cell>
          <cell r="AL24">
            <v>-8862689</v>
          </cell>
          <cell r="AM24">
            <v>-9225670</v>
          </cell>
          <cell r="AN24">
            <v>-9463367</v>
          </cell>
          <cell r="AO24">
            <v>-8701934</v>
          </cell>
          <cell r="AP24">
            <v>-9067728</v>
          </cell>
          <cell r="AR24">
            <v>8095946</v>
          </cell>
          <cell r="AS24">
            <v>751267</v>
          </cell>
          <cell r="AT24">
            <v>666237</v>
          </cell>
          <cell r="AU24">
            <v>758197</v>
          </cell>
          <cell r="AV24">
            <v>821648</v>
          </cell>
          <cell r="AW24">
            <v>694269</v>
          </cell>
          <cell r="AX24">
            <v>733796</v>
          </cell>
          <cell r="AY24">
            <v>595987</v>
          </cell>
          <cell r="AZ24">
            <v>600553</v>
          </cell>
          <cell r="BA24">
            <v>633736</v>
          </cell>
          <cell r="BB24">
            <v>632955</v>
          </cell>
          <cell r="BC24">
            <v>592716</v>
          </cell>
          <cell r="BD24">
            <v>614585</v>
          </cell>
          <cell r="BF24">
            <v>484595</v>
          </cell>
          <cell r="BG24">
            <v>33082</v>
          </cell>
          <cell r="BH24">
            <v>21329</v>
          </cell>
          <cell r="BI24">
            <v>33909</v>
          </cell>
          <cell r="BJ24">
            <v>40257</v>
          </cell>
          <cell r="BK24">
            <v>27720</v>
          </cell>
          <cell r="BL24">
            <v>53875</v>
          </cell>
          <cell r="BM24">
            <v>29640</v>
          </cell>
          <cell r="BN24">
            <v>47534</v>
          </cell>
          <cell r="BO24">
            <v>50452</v>
          </cell>
          <cell r="BP24">
            <v>51472</v>
          </cell>
          <cell r="BQ24">
            <v>44698</v>
          </cell>
          <cell r="BR24">
            <v>50627</v>
          </cell>
          <cell r="BT24">
            <v>919290</v>
          </cell>
          <cell r="BU24">
            <v>76242</v>
          </cell>
          <cell r="BV24">
            <v>73413</v>
          </cell>
          <cell r="BW24">
            <v>76562</v>
          </cell>
          <cell r="BX24">
            <v>79122</v>
          </cell>
          <cell r="BY24">
            <v>75470</v>
          </cell>
          <cell r="BZ24">
            <v>84337</v>
          </cell>
          <cell r="CA24">
            <v>75057</v>
          </cell>
          <cell r="CB24">
            <v>75556</v>
          </cell>
          <cell r="CC24">
            <v>76321</v>
          </cell>
          <cell r="CD24">
            <v>76133</v>
          </cell>
          <cell r="CE24">
            <v>74690</v>
          </cell>
          <cell r="CF24">
            <v>76387</v>
          </cell>
          <cell r="CH24" t="str">
            <v>0</v>
          </cell>
          <cell r="CI24" t="str">
            <v>0</v>
          </cell>
          <cell r="CJ24" t="str">
            <v>0</v>
          </cell>
          <cell r="CK24" t="str">
            <v>0</v>
          </cell>
          <cell r="CL24" t="str">
            <v>0</v>
          </cell>
          <cell r="CM24" t="str">
            <v>0</v>
          </cell>
          <cell r="CN24" t="str">
            <v>0</v>
          </cell>
          <cell r="CO24" t="str">
            <v>0</v>
          </cell>
          <cell r="CP24" t="str">
            <v>0</v>
          </cell>
          <cell r="CQ24" t="str">
            <v>0</v>
          </cell>
          <cell r="CR24" t="str">
            <v>0</v>
          </cell>
          <cell r="CS24" t="str">
            <v>0</v>
          </cell>
          <cell r="CT24" t="str">
            <v>0</v>
          </cell>
          <cell r="CV24" t="str">
            <v>0</v>
          </cell>
          <cell r="CW24" t="str">
            <v>0</v>
          </cell>
          <cell r="CX24" t="str">
            <v>0</v>
          </cell>
          <cell r="CY24" t="str">
            <v>0</v>
          </cell>
          <cell r="CZ24" t="str">
            <v>0</v>
          </cell>
          <cell r="DA24" t="str">
            <v>0</v>
          </cell>
          <cell r="DB24" t="str">
            <v>0</v>
          </cell>
          <cell r="DC24" t="str">
            <v>0</v>
          </cell>
          <cell r="DD24" t="str">
            <v>0</v>
          </cell>
          <cell r="DE24" t="str">
            <v>0</v>
          </cell>
          <cell r="DF24" t="str">
            <v>0</v>
          </cell>
          <cell r="DG24" t="str">
            <v>0</v>
          </cell>
          <cell r="DH24" t="str">
            <v>0</v>
          </cell>
          <cell r="DJ24" t="str">
            <v>0</v>
          </cell>
          <cell r="DK24" t="str">
            <v>0</v>
          </cell>
          <cell r="DL24" t="str">
            <v>0</v>
          </cell>
          <cell r="DM24" t="str">
            <v>0</v>
          </cell>
          <cell r="DN24" t="str">
            <v>0</v>
          </cell>
          <cell r="DO24" t="str">
            <v>0</v>
          </cell>
          <cell r="DP24" t="str">
            <v>0</v>
          </cell>
          <cell r="DQ24" t="str">
            <v>0</v>
          </cell>
          <cell r="DR24" t="str">
            <v>0</v>
          </cell>
          <cell r="DS24" t="str">
            <v>0</v>
          </cell>
          <cell r="DT24" t="str">
            <v>0</v>
          </cell>
          <cell r="DU24" t="str">
            <v>0</v>
          </cell>
          <cell r="DV24" t="str">
            <v>0</v>
          </cell>
        </row>
        <row r="25">
          <cell r="A25" t="str">
            <v>SSU Billings</v>
          </cell>
          <cell r="B25">
            <v>49234043</v>
          </cell>
          <cell r="C25">
            <v>4494304</v>
          </cell>
          <cell r="D25">
            <v>3952302</v>
          </cell>
          <cell r="E25">
            <v>4510937</v>
          </cell>
          <cell r="F25">
            <v>4768776</v>
          </cell>
          <cell r="G25">
            <v>4124647</v>
          </cell>
          <cell r="H25">
            <v>4353305</v>
          </cell>
          <cell r="I25">
            <v>3850037</v>
          </cell>
          <cell r="J25">
            <v>3750351</v>
          </cell>
          <cell r="K25">
            <v>3898535</v>
          </cell>
          <cell r="L25">
            <v>4013524</v>
          </cell>
          <cell r="M25">
            <v>3680287</v>
          </cell>
          <cell r="N25">
            <v>3837038</v>
          </cell>
          <cell r="P25">
            <v>9520258</v>
          </cell>
          <cell r="Q25">
            <v>873186</v>
          </cell>
          <cell r="R25">
            <v>765929</v>
          </cell>
          <cell r="S25">
            <v>873244</v>
          </cell>
          <cell r="T25">
            <v>925121</v>
          </cell>
          <cell r="U25">
            <v>798318</v>
          </cell>
          <cell r="V25">
            <v>842845</v>
          </cell>
          <cell r="W25">
            <v>739574</v>
          </cell>
          <cell r="X25">
            <v>723425</v>
          </cell>
          <cell r="Y25">
            <v>753635</v>
          </cell>
          <cell r="Z25">
            <v>773188</v>
          </cell>
          <cell r="AA25">
            <v>711392</v>
          </cell>
          <cell r="AB25">
            <v>740401</v>
          </cell>
          <cell r="AD25">
            <v>-116389753</v>
          </cell>
          <cell r="AE25">
            <v>-10639994</v>
          </cell>
          <cell r="AF25">
            <v>-9346635</v>
          </cell>
          <cell r="AG25">
            <v>-10661099</v>
          </cell>
          <cell r="AH25">
            <v>-11299508</v>
          </cell>
          <cell r="AI25">
            <v>-9752955</v>
          </cell>
          <cell r="AJ25">
            <v>-10325931</v>
          </cell>
          <cell r="AK25">
            <v>-9042243</v>
          </cell>
          <cell r="AL25">
            <v>-8862689</v>
          </cell>
          <cell r="AM25">
            <v>-9225670</v>
          </cell>
          <cell r="AN25">
            <v>-9463367</v>
          </cell>
          <cell r="AO25">
            <v>-8701934</v>
          </cell>
          <cell r="AP25">
            <v>-9067728</v>
          </cell>
          <cell r="AR25">
            <v>8095946</v>
          </cell>
          <cell r="AS25">
            <v>751267</v>
          </cell>
          <cell r="AT25">
            <v>666237</v>
          </cell>
          <cell r="AU25">
            <v>758197</v>
          </cell>
          <cell r="AV25">
            <v>821648</v>
          </cell>
          <cell r="AW25">
            <v>694269</v>
          </cell>
          <cell r="AX25">
            <v>733796</v>
          </cell>
          <cell r="AY25">
            <v>595987</v>
          </cell>
          <cell r="AZ25">
            <v>600553</v>
          </cell>
          <cell r="BA25">
            <v>633736</v>
          </cell>
          <cell r="BB25">
            <v>632955</v>
          </cell>
          <cell r="BC25">
            <v>592716</v>
          </cell>
          <cell r="BD25">
            <v>614585</v>
          </cell>
          <cell r="BF25">
            <v>484595</v>
          </cell>
          <cell r="BG25">
            <v>33082</v>
          </cell>
          <cell r="BH25">
            <v>21329</v>
          </cell>
          <cell r="BI25">
            <v>33909</v>
          </cell>
          <cell r="BJ25">
            <v>40257</v>
          </cell>
          <cell r="BK25">
            <v>27720</v>
          </cell>
          <cell r="BL25">
            <v>53875</v>
          </cell>
          <cell r="BM25">
            <v>29640</v>
          </cell>
          <cell r="BN25">
            <v>47534</v>
          </cell>
          <cell r="BO25">
            <v>50452</v>
          </cell>
          <cell r="BP25">
            <v>51472</v>
          </cell>
          <cell r="BQ25">
            <v>44698</v>
          </cell>
          <cell r="BR25">
            <v>50627</v>
          </cell>
          <cell r="BT25">
            <v>919290</v>
          </cell>
          <cell r="BU25">
            <v>76242</v>
          </cell>
          <cell r="BV25">
            <v>73413</v>
          </cell>
          <cell r="BW25">
            <v>76562</v>
          </cell>
          <cell r="BX25">
            <v>79122</v>
          </cell>
          <cell r="BY25">
            <v>75470</v>
          </cell>
          <cell r="BZ25">
            <v>84337</v>
          </cell>
          <cell r="CA25">
            <v>75057</v>
          </cell>
          <cell r="CB25">
            <v>75556</v>
          </cell>
          <cell r="CC25">
            <v>76321</v>
          </cell>
          <cell r="CD25">
            <v>76133</v>
          </cell>
          <cell r="CE25">
            <v>74690</v>
          </cell>
          <cell r="CF25">
            <v>76387</v>
          </cell>
          <cell r="CH25">
            <v>0</v>
          </cell>
          <cell r="CI25">
            <v>0</v>
          </cell>
          <cell r="CJ25">
            <v>0</v>
          </cell>
          <cell r="CK25">
            <v>0</v>
          </cell>
          <cell r="CL25">
            <v>0</v>
          </cell>
          <cell r="CM25">
            <v>0</v>
          </cell>
          <cell r="CN25">
            <v>0</v>
          </cell>
          <cell r="CO25">
            <v>0</v>
          </cell>
          <cell r="CP25">
            <v>0</v>
          </cell>
          <cell r="CQ25">
            <v>0</v>
          </cell>
          <cell r="CR25">
            <v>0</v>
          </cell>
          <cell r="CS25">
            <v>0</v>
          </cell>
          <cell r="CT25">
            <v>0</v>
          </cell>
          <cell r="CV25">
            <v>0</v>
          </cell>
          <cell r="CW25">
            <v>0</v>
          </cell>
          <cell r="CX25">
            <v>0</v>
          </cell>
          <cell r="CY25">
            <v>0</v>
          </cell>
          <cell r="CZ25">
            <v>0</v>
          </cell>
          <cell r="DA25">
            <v>0</v>
          </cell>
          <cell r="DB25">
            <v>0</v>
          </cell>
          <cell r="DC25">
            <v>0</v>
          </cell>
          <cell r="DD25">
            <v>0</v>
          </cell>
          <cell r="DE25">
            <v>0</v>
          </cell>
          <cell r="DF25">
            <v>0</v>
          </cell>
          <cell r="DG25">
            <v>0</v>
          </cell>
          <cell r="DH25">
            <v>0</v>
          </cell>
          <cell r="DJ25">
            <v>0</v>
          </cell>
          <cell r="DK25">
            <v>0</v>
          </cell>
          <cell r="DL25">
            <v>0</v>
          </cell>
          <cell r="DM25">
            <v>0</v>
          </cell>
          <cell r="DN25">
            <v>0</v>
          </cell>
          <cell r="DO25">
            <v>0</v>
          </cell>
          <cell r="DP25">
            <v>0</v>
          </cell>
          <cell r="DQ25">
            <v>0</v>
          </cell>
          <cell r="DR25">
            <v>0</v>
          </cell>
          <cell r="DS25">
            <v>0</v>
          </cell>
          <cell r="DT25">
            <v>0</v>
          </cell>
          <cell r="DU25">
            <v>0</v>
          </cell>
          <cell r="DV25">
            <v>0</v>
          </cell>
        </row>
        <row r="26">
          <cell r="A26" t="str">
            <v>Total Operation &amp; Maintenance Exp - Excl Bad Debt</v>
          </cell>
          <cell r="B26">
            <v>156664731.48000002</v>
          </cell>
          <cell r="C26">
            <v>13627917.189999999</v>
          </cell>
          <cell r="D26">
            <v>12420048.4</v>
          </cell>
          <cell r="E26">
            <v>14162188.560000001</v>
          </cell>
          <cell r="F26">
            <v>13486926.9</v>
          </cell>
          <cell r="G26">
            <v>12499540.059999999</v>
          </cell>
          <cell r="H26">
            <v>13559761.789999999</v>
          </cell>
          <cell r="I26">
            <v>12075501.23</v>
          </cell>
          <cell r="J26">
            <v>12296771.42</v>
          </cell>
          <cell r="K26">
            <v>13243117.939999999</v>
          </cell>
          <cell r="L26">
            <v>13326444.66</v>
          </cell>
          <cell r="M26">
            <v>12326637.33</v>
          </cell>
          <cell r="N26">
            <v>13639876</v>
          </cell>
          <cell r="P26">
            <v>44302872.710000001</v>
          </cell>
          <cell r="Q26">
            <v>3916535.54</v>
          </cell>
          <cell r="R26">
            <v>3551643.16</v>
          </cell>
          <cell r="S26">
            <v>3924593.77</v>
          </cell>
          <cell r="T26">
            <v>3922416.14</v>
          </cell>
          <cell r="U26">
            <v>3644246.05</v>
          </cell>
          <cell r="V26">
            <v>3715077.14</v>
          </cell>
          <cell r="W26">
            <v>3615790.03</v>
          </cell>
          <cell r="X26">
            <v>3563399.46</v>
          </cell>
          <cell r="Y26">
            <v>3726487.35</v>
          </cell>
          <cell r="Z26">
            <v>3673667.96</v>
          </cell>
          <cell r="AA26">
            <v>3520394.38</v>
          </cell>
          <cell r="AB26">
            <v>3528621.73</v>
          </cell>
          <cell r="AD26">
            <v>-3809835.21</v>
          </cell>
          <cell r="AE26">
            <v>-332454.56000000052</v>
          </cell>
          <cell r="AF26">
            <v>-332452.75</v>
          </cell>
          <cell r="AG26">
            <v>-332451.6099999994</v>
          </cell>
          <cell r="AH26">
            <v>-312543.24</v>
          </cell>
          <cell r="AI26">
            <v>-312528.90000000002</v>
          </cell>
          <cell r="AJ26">
            <v>-312450.15999999997</v>
          </cell>
          <cell r="AK26">
            <v>-312495.44000000134</v>
          </cell>
          <cell r="AL26">
            <v>-312488.06000000052</v>
          </cell>
          <cell r="AM26">
            <v>-312501.3900000006</v>
          </cell>
          <cell r="AN26">
            <v>-312480</v>
          </cell>
          <cell r="AO26">
            <v>-312498.12000000104</v>
          </cell>
          <cell r="AP26">
            <v>-312490.98</v>
          </cell>
          <cell r="AR26">
            <v>72075834.760000005</v>
          </cell>
          <cell r="AS26">
            <v>5512793.0999999996</v>
          </cell>
          <cell r="AT26">
            <v>5643010.6200000001</v>
          </cell>
          <cell r="AU26">
            <v>6086987.6399999997</v>
          </cell>
          <cell r="AV26">
            <v>5637462.8899999997</v>
          </cell>
          <cell r="AW26">
            <v>5503262.8600000003</v>
          </cell>
          <cell r="AX26">
            <v>5870730.6200000001</v>
          </cell>
          <cell r="AY26">
            <v>5391606.6200000001</v>
          </cell>
          <cell r="AZ26">
            <v>6118702.46</v>
          </cell>
          <cell r="BA26">
            <v>6498995.0300000003</v>
          </cell>
          <cell r="BB26">
            <v>6588249.8099999996</v>
          </cell>
          <cell r="BC26">
            <v>6307579.4100000001</v>
          </cell>
          <cell r="BD26">
            <v>6916453.7000000002</v>
          </cell>
          <cell r="BF26">
            <v>27454833</v>
          </cell>
          <cell r="BG26">
            <v>2330766</v>
          </cell>
          <cell r="BH26">
            <v>2184230</v>
          </cell>
          <cell r="BI26">
            <v>2346351</v>
          </cell>
          <cell r="BJ26">
            <v>2302852</v>
          </cell>
          <cell r="BK26">
            <v>2190621</v>
          </cell>
          <cell r="BL26">
            <v>2316470</v>
          </cell>
          <cell r="BM26">
            <v>2292235</v>
          </cell>
          <cell r="BN26">
            <v>2259249</v>
          </cell>
          <cell r="BO26">
            <v>2309155</v>
          </cell>
          <cell r="BP26">
            <v>2360022</v>
          </cell>
          <cell r="BQ26">
            <v>2253554</v>
          </cell>
          <cell r="BR26">
            <v>2309328</v>
          </cell>
          <cell r="BT26">
            <v>4345097</v>
          </cell>
          <cell r="BU26">
            <v>343120</v>
          </cell>
          <cell r="BV26">
            <v>367297</v>
          </cell>
          <cell r="BW26">
            <v>394619</v>
          </cell>
          <cell r="BX26">
            <v>394591</v>
          </cell>
          <cell r="BY26">
            <v>384643</v>
          </cell>
          <cell r="BZ26">
            <v>400081</v>
          </cell>
          <cell r="CA26">
            <v>339026</v>
          </cell>
          <cell r="CB26">
            <v>342523</v>
          </cell>
          <cell r="CC26">
            <v>345405</v>
          </cell>
          <cell r="CD26">
            <v>348090</v>
          </cell>
          <cell r="CE26">
            <v>340351</v>
          </cell>
          <cell r="CF26">
            <v>345351</v>
          </cell>
          <cell r="CH26" t="str">
            <v>0</v>
          </cell>
          <cell r="CI26" t="str">
            <v>0</v>
          </cell>
          <cell r="CJ26" t="str">
            <v>0</v>
          </cell>
          <cell r="CK26" t="str">
            <v>0</v>
          </cell>
          <cell r="CL26" t="str">
            <v>0</v>
          </cell>
          <cell r="CM26" t="str">
            <v>0</v>
          </cell>
          <cell r="CN26" t="str">
            <v>0</v>
          </cell>
          <cell r="CO26" t="str">
            <v>0</v>
          </cell>
          <cell r="CP26" t="str">
            <v>0</v>
          </cell>
          <cell r="CQ26" t="str">
            <v>0</v>
          </cell>
          <cell r="CR26" t="str">
            <v>0</v>
          </cell>
          <cell r="CS26" t="str">
            <v>0</v>
          </cell>
          <cell r="CT26" t="str">
            <v>0</v>
          </cell>
          <cell r="CV26" t="str">
            <v>0</v>
          </cell>
          <cell r="CW26" t="str">
            <v>0</v>
          </cell>
          <cell r="CX26" t="str">
            <v>0</v>
          </cell>
          <cell r="CY26" t="str">
            <v>0</v>
          </cell>
          <cell r="CZ26" t="str">
            <v>0</v>
          </cell>
          <cell r="DA26" t="str">
            <v>0</v>
          </cell>
          <cell r="DB26" t="str">
            <v>0</v>
          </cell>
          <cell r="DC26" t="str">
            <v>0</v>
          </cell>
          <cell r="DD26" t="str">
            <v>0</v>
          </cell>
          <cell r="DE26" t="str">
            <v>0</v>
          </cell>
          <cell r="DF26" t="str">
            <v>0</v>
          </cell>
          <cell r="DG26" t="str">
            <v>0</v>
          </cell>
          <cell r="DH26" t="str">
            <v>0</v>
          </cell>
          <cell r="DJ26">
            <v>-1617916</v>
          </cell>
          <cell r="DK26">
            <v>-134826</v>
          </cell>
          <cell r="DL26">
            <v>-134826</v>
          </cell>
          <cell r="DM26">
            <v>-134827</v>
          </cell>
          <cell r="DN26">
            <v>-134826</v>
          </cell>
          <cell r="DO26">
            <v>-134826</v>
          </cell>
          <cell r="DP26">
            <v>-134827</v>
          </cell>
          <cell r="DQ26">
            <v>-134826</v>
          </cell>
          <cell r="DR26">
            <v>-134826</v>
          </cell>
          <cell r="DS26">
            <v>-134827</v>
          </cell>
          <cell r="DT26">
            <v>-134826</v>
          </cell>
          <cell r="DU26">
            <v>-134826</v>
          </cell>
          <cell r="DV26">
            <v>-134827</v>
          </cell>
        </row>
        <row r="27">
          <cell r="A27" t="str">
            <v>Bad Debt Expense</v>
          </cell>
          <cell r="B27">
            <v>3994732.6</v>
          </cell>
          <cell r="C27">
            <v>236225.72</v>
          </cell>
          <cell r="D27">
            <v>337210.28</v>
          </cell>
          <cell r="E27">
            <v>528553.67000000004</v>
          </cell>
          <cell r="F27">
            <v>612438.47</v>
          </cell>
          <cell r="G27">
            <v>520276.27</v>
          </cell>
          <cell r="H27">
            <v>403831.5</v>
          </cell>
          <cell r="I27">
            <v>269780.31</v>
          </cell>
          <cell r="J27">
            <v>238008.95999999999</v>
          </cell>
          <cell r="K27">
            <v>206489.86</v>
          </cell>
          <cell r="L27">
            <v>209359.14</v>
          </cell>
          <cell r="M27">
            <v>217891.89</v>
          </cell>
          <cell r="N27">
            <v>214666.53</v>
          </cell>
          <cell r="P27">
            <v>2309664.86</v>
          </cell>
          <cell r="Q27">
            <v>116283.05</v>
          </cell>
          <cell r="R27">
            <v>211915.79</v>
          </cell>
          <cell r="S27">
            <v>366733.52</v>
          </cell>
          <cell r="T27">
            <v>446173.59</v>
          </cell>
          <cell r="U27">
            <v>353740.06</v>
          </cell>
          <cell r="V27">
            <v>243673.9</v>
          </cell>
          <cell r="W27">
            <v>146969.59</v>
          </cell>
          <cell r="X27">
            <v>101110.66</v>
          </cell>
          <cell r="Y27">
            <v>80712.67</v>
          </cell>
          <cell r="Z27">
            <v>81178.06</v>
          </cell>
          <cell r="AA27">
            <v>80828.66</v>
          </cell>
          <cell r="AB27">
            <v>80345.31</v>
          </cell>
          <cell r="AD27" t="str">
            <v>0</v>
          </cell>
          <cell r="AE27" t="str">
            <v>0</v>
          </cell>
          <cell r="AF27" t="str">
            <v>0</v>
          </cell>
          <cell r="AG27" t="str">
            <v>0</v>
          </cell>
          <cell r="AH27" t="str">
            <v>0</v>
          </cell>
          <cell r="AI27" t="str">
            <v>0</v>
          </cell>
          <cell r="AJ27" t="str">
            <v>0</v>
          </cell>
          <cell r="AK27" t="str">
            <v>0</v>
          </cell>
          <cell r="AL27" t="str">
            <v>0</v>
          </cell>
          <cell r="AM27" t="str">
            <v>0</v>
          </cell>
          <cell r="AN27" t="str">
            <v>0</v>
          </cell>
          <cell r="AO27" t="str">
            <v>0</v>
          </cell>
          <cell r="AP27" t="str">
            <v>0</v>
          </cell>
          <cell r="AR27">
            <v>60000</v>
          </cell>
          <cell r="AS27">
            <v>5000</v>
          </cell>
          <cell r="AT27">
            <v>5000</v>
          </cell>
          <cell r="AU27">
            <v>5000</v>
          </cell>
          <cell r="AV27">
            <v>5000</v>
          </cell>
          <cell r="AW27">
            <v>5000</v>
          </cell>
          <cell r="AX27">
            <v>5000</v>
          </cell>
          <cell r="AY27">
            <v>5000</v>
          </cell>
          <cell r="AZ27">
            <v>5000</v>
          </cell>
          <cell r="BA27">
            <v>5000</v>
          </cell>
          <cell r="BB27">
            <v>5000</v>
          </cell>
          <cell r="BC27">
            <v>5000</v>
          </cell>
          <cell r="BD27">
            <v>5000</v>
          </cell>
          <cell r="BF27">
            <v>750000</v>
          </cell>
          <cell r="BG27">
            <v>62500</v>
          </cell>
          <cell r="BH27">
            <v>62500</v>
          </cell>
          <cell r="BI27">
            <v>62500</v>
          </cell>
          <cell r="BJ27">
            <v>62500</v>
          </cell>
          <cell r="BK27">
            <v>62500</v>
          </cell>
          <cell r="BL27">
            <v>62500</v>
          </cell>
          <cell r="BM27">
            <v>62500</v>
          </cell>
          <cell r="BN27">
            <v>62500</v>
          </cell>
          <cell r="BO27">
            <v>62500</v>
          </cell>
          <cell r="BP27">
            <v>62500</v>
          </cell>
          <cell r="BQ27">
            <v>62500</v>
          </cell>
          <cell r="BR27">
            <v>62500</v>
          </cell>
          <cell r="BT27" t="str">
            <v>0</v>
          </cell>
          <cell r="BU27" t="str">
            <v>0</v>
          </cell>
          <cell r="BV27" t="str">
            <v>0</v>
          </cell>
          <cell r="BW27" t="str">
            <v>0</v>
          </cell>
          <cell r="BX27" t="str">
            <v>0</v>
          </cell>
          <cell r="BY27" t="str">
            <v>0</v>
          </cell>
          <cell r="BZ27" t="str">
            <v>0</v>
          </cell>
          <cell r="CA27" t="str">
            <v>0</v>
          </cell>
          <cell r="CB27" t="str">
            <v>0</v>
          </cell>
          <cell r="CC27" t="str">
            <v>0</v>
          </cell>
          <cell r="CD27" t="str">
            <v>0</v>
          </cell>
          <cell r="CE27" t="str">
            <v>0</v>
          </cell>
          <cell r="CF27" t="str">
            <v>0</v>
          </cell>
          <cell r="CH27" t="str">
            <v>0</v>
          </cell>
          <cell r="CI27" t="str">
            <v>0</v>
          </cell>
          <cell r="CJ27" t="str">
            <v>0</v>
          </cell>
          <cell r="CK27" t="str">
            <v>0</v>
          </cell>
          <cell r="CL27" t="str">
            <v>0</v>
          </cell>
          <cell r="CM27" t="str">
            <v>0</v>
          </cell>
          <cell r="CN27" t="str">
            <v>0</v>
          </cell>
          <cell r="CO27" t="str">
            <v>0</v>
          </cell>
          <cell r="CP27" t="str">
            <v>0</v>
          </cell>
          <cell r="CQ27" t="str">
            <v>0</v>
          </cell>
          <cell r="CR27" t="str">
            <v>0</v>
          </cell>
          <cell r="CS27" t="str">
            <v>0</v>
          </cell>
          <cell r="CT27" t="str">
            <v>0</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t="str">
            <v>0</v>
          </cell>
          <cell r="DK27" t="str">
            <v>0</v>
          </cell>
          <cell r="DL27" t="str">
            <v>0</v>
          </cell>
          <cell r="DM27" t="str">
            <v>0</v>
          </cell>
          <cell r="DN27" t="str">
            <v>0</v>
          </cell>
          <cell r="DO27" t="str">
            <v>0</v>
          </cell>
          <cell r="DP27" t="str">
            <v>0</v>
          </cell>
          <cell r="DQ27" t="str">
            <v>0</v>
          </cell>
          <cell r="DR27" t="str">
            <v>0</v>
          </cell>
          <cell r="DS27" t="str">
            <v>0</v>
          </cell>
          <cell r="DT27" t="str">
            <v>0</v>
          </cell>
          <cell r="DU27" t="str">
            <v>0</v>
          </cell>
          <cell r="DV27" t="str">
            <v>0</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K28" t="str">
            <v>0</v>
          </cell>
          <cell r="L28" t="str">
            <v>0</v>
          </cell>
          <cell r="M28" t="str">
            <v>0</v>
          </cell>
          <cell r="N28" t="str">
            <v>0</v>
          </cell>
          <cell r="P28">
            <v>10656145</v>
          </cell>
          <cell r="Q28">
            <v>857074</v>
          </cell>
          <cell r="R28">
            <v>859314</v>
          </cell>
          <cell r="S28">
            <v>857928</v>
          </cell>
          <cell r="T28">
            <v>858886</v>
          </cell>
          <cell r="U28">
            <v>858219</v>
          </cell>
          <cell r="V28">
            <v>859241</v>
          </cell>
          <cell r="W28">
            <v>864433</v>
          </cell>
          <cell r="X28">
            <v>904967</v>
          </cell>
          <cell r="Y28">
            <v>918457</v>
          </cell>
          <cell r="Z28">
            <v>924441</v>
          </cell>
          <cell r="AA28">
            <v>934817</v>
          </cell>
          <cell r="AB28">
            <v>958368</v>
          </cell>
          <cell r="AD28" t="str">
            <v>0</v>
          </cell>
          <cell r="AE28" t="str">
            <v>0</v>
          </cell>
          <cell r="AF28" t="str">
            <v>0</v>
          </cell>
          <cell r="AG28" t="str">
            <v>0</v>
          </cell>
          <cell r="AH28" t="str">
            <v>0</v>
          </cell>
          <cell r="AI28" t="str">
            <v>0</v>
          </cell>
          <cell r="AJ28" t="str">
            <v>0</v>
          </cell>
          <cell r="AK28" t="str">
            <v>0</v>
          </cell>
          <cell r="AL28" t="str">
            <v>0</v>
          </cell>
          <cell r="AM28" t="str">
            <v>0</v>
          </cell>
          <cell r="AN28" t="str">
            <v>0</v>
          </cell>
          <cell r="AO28" t="str">
            <v>0</v>
          </cell>
          <cell r="AP28" t="str">
            <v>0</v>
          </cell>
          <cell r="AR28">
            <v>20726968</v>
          </cell>
          <cell r="AS28">
            <v>1640225</v>
          </cell>
          <cell r="AT28">
            <v>1649092</v>
          </cell>
          <cell r="AU28">
            <v>1658845</v>
          </cell>
          <cell r="AV28">
            <v>1669682</v>
          </cell>
          <cell r="AW28">
            <v>1681874</v>
          </cell>
          <cell r="AX28">
            <v>1695807</v>
          </cell>
          <cell r="AY28">
            <v>1712062</v>
          </cell>
          <cell r="AZ28">
            <v>1731568</v>
          </cell>
          <cell r="BA28">
            <v>1719710</v>
          </cell>
          <cell r="BB28">
            <v>1791013</v>
          </cell>
          <cell r="BC28">
            <v>1839779</v>
          </cell>
          <cell r="BD28">
            <v>1937311</v>
          </cell>
          <cell r="BF28">
            <v>1596000</v>
          </cell>
          <cell r="BG28">
            <v>133000</v>
          </cell>
          <cell r="BH28">
            <v>133000</v>
          </cell>
          <cell r="BI28">
            <v>133000</v>
          </cell>
          <cell r="BJ28">
            <v>133000</v>
          </cell>
          <cell r="BK28">
            <v>133000</v>
          </cell>
          <cell r="BL28">
            <v>133000</v>
          </cell>
          <cell r="BM28">
            <v>133000</v>
          </cell>
          <cell r="BN28">
            <v>133000</v>
          </cell>
          <cell r="BO28">
            <v>133000</v>
          </cell>
          <cell r="BP28">
            <v>133000</v>
          </cell>
          <cell r="BQ28">
            <v>133000</v>
          </cell>
          <cell r="BR28">
            <v>133000</v>
          </cell>
          <cell r="BT28">
            <v>288000</v>
          </cell>
          <cell r="BU28">
            <v>24000</v>
          </cell>
          <cell r="BV28">
            <v>24000</v>
          </cell>
          <cell r="BW28">
            <v>24000</v>
          </cell>
          <cell r="BX28">
            <v>24000</v>
          </cell>
          <cell r="BY28">
            <v>24000</v>
          </cell>
          <cell r="BZ28">
            <v>24000</v>
          </cell>
          <cell r="CA28">
            <v>24000</v>
          </cell>
          <cell r="CB28">
            <v>24000</v>
          </cell>
          <cell r="CC28">
            <v>24000</v>
          </cell>
          <cell r="CD28">
            <v>24000</v>
          </cell>
          <cell r="CE28">
            <v>24000</v>
          </cell>
          <cell r="CF28">
            <v>24000</v>
          </cell>
          <cell r="CH28" t="str">
            <v>0</v>
          </cell>
          <cell r="CI28" t="str">
            <v>0</v>
          </cell>
          <cell r="CJ28" t="str">
            <v>0</v>
          </cell>
          <cell r="CK28" t="str">
            <v>0</v>
          </cell>
          <cell r="CL28" t="str">
            <v>0</v>
          </cell>
          <cell r="CM28" t="str">
            <v>0</v>
          </cell>
          <cell r="CN28" t="str">
            <v>0</v>
          </cell>
          <cell r="CO28" t="str">
            <v>0</v>
          </cell>
          <cell r="CP28" t="str">
            <v>0</v>
          </cell>
          <cell r="CQ28" t="str">
            <v>0</v>
          </cell>
          <cell r="CR28" t="str">
            <v>0</v>
          </cell>
          <cell r="CS28" t="str">
            <v>0</v>
          </cell>
          <cell r="CT28" t="str">
            <v>0</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t="str">
            <v>0</v>
          </cell>
          <cell r="DK28" t="str">
            <v>0</v>
          </cell>
          <cell r="DL28" t="str">
            <v>0</v>
          </cell>
          <cell r="DM28" t="str">
            <v>0</v>
          </cell>
          <cell r="DN28" t="str">
            <v>0</v>
          </cell>
          <cell r="DO28" t="str">
            <v>0</v>
          </cell>
          <cell r="DP28" t="str">
            <v>0</v>
          </cell>
          <cell r="DQ28" t="str">
            <v>0</v>
          </cell>
          <cell r="DR28" t="str">
            <v>0</v>
          </cell>
          <cell r="DS28" t="str">
            <v>0</v>
          </cell>
          <cell r="DT28" t="str">
            <v>0</v>
          </cell>
          <cell r="DU28" t="str">
            <v>0</v>
          </cell>
          <cell r="DV28" t="str">
            <v>0</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v>626700</v>
          </cell>
          <cell r="BU32">
            <v>52225</v>
          </cell>
          <cell r="BV32">
            <v>52225</v>
          </cell>
          <cell r="BW32">
            <v>52225</v>
          </cell>
          <cell r="BX32">
            <v>52225</v>
          </cell>
          <cell r="BY32">
            <v>52225</v>
          </cell>
          <cell r="BZ32">
            <v>52225</v>
          </cell>
          <cell r="CA32">
            <v>52225</v>
          </cell>
          <cell r="CB32">
            <v>52225</v>
          </cell>
          <cell r="CC32">
            <v>52225</v>
          </cell>
          <cell r="CD32">
            <v>52225</v>
          </cell>
          <cell r="CE32">
            <v>52225</v>
          </cell>
          <cell r="CF32">
            <v>52225</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v>744000</v>
          </cell>
          <cell r="BU33">
            <v>62000</v>
          </cell>
          <cell r="BV33">
            <v>62000</v>
          </cell>
          <cell r="BW33">
            <v>62000</v>
          </cell>
          <cell r="BX33">
            <v>62000</v>
          </cell>
          <cell r="BY33">
            <v>62000</v>
          </cell>
          <cell r="BZ33">
            <v>62000</v>
          </cell>
          <cell r="CA33">
            <v>62000</v>
          </cell>
          <cell r="CB33">
            <v>62000</v>
          </cell>
          <cell r="CC33">
            <v>62000</v>
          </cell>
          <cell r="CD33">
            <v>62000</v>
          </cell>
          <cell r="CE33">
            <v>62000</v>
          </cell>
          <cell r="CF33">
            <v>62000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row>
        <row r="34">
          <cell r="A34" t="str">
            <v>Depreciation Expense - Depr Exp-Distributi 4030-30005</v>
          </cell>
          <cell r="B34">
            <v>76660447.819999993</v>
          </cell>
          <cell r="C34">
            <v>6151658.5999999996</v>
          </cell>
          <cell r="D34">
            <v>6175133.9400000004</v>
          </cell>
          <cell r="E34">
            <v>6200956.8200000003</v>
          </cell>
          <cell r="F34">
            <v>6229648.9100000001</v>
          </cell>
          <cell r="G34">
            <v>6261928.7599999998</v>
          </cell>
          <cell r="H34">
            <v>6298818.0099999998</v>
          </cell>
          <cell r="I34">
            <v>6341857.1399999997</v>
          </cell>
          <cell r="J34">
            <v>6393503.9000000004</v>
          </cell>
          <cell r="K34">
            <v>6458061.5999999996</v>
          </cell>
          <cell r="L34">
            <v>6544139.8600000003</v>
          </cell>
          <cell r="M34">
            <v>6673255.25</v>
          </cell>
          <cell r="N34">
            <v>6931485.0300000003</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row>
        <row r="35">
          <cell r="A35" t="str">
            <v>Depreciation Expense - Depr Exp-General Pl 4030-30007</v>
          </cell>
          <cell r="B35">
            <v>2058601.04</v>
          </cell>
          <cell r="C35">
            <v>158620</v>
          </cell>
          <cell r="D35">
            <v>158997.07</v>
          </cell>
          <cell r="E35">
            <v>159411.49</v>
          </cell>
          <cell r="F35">
            <v>159871.96</v>
          </cell>
          <cell r="G35">
            <v>160389.99</v>
          </cell>
          <cell r="H35">
            <v>160982.01999999999</v>
          </cell>
          <cell r="I35">
            <v>161672.73000000001</v>
          </cell>
          <cell r="J35">
            <v>162501.57</v>
          </cell>
          <cell r="K35">
            <v>163537.63</v>
          </cell>
          <cell r="L35">
            <v>164919.04000000001</v>
          </cell>
          <cell r="M35">
            <v>166991.16</v>
          </cell>
          <cell r="N35">
            <v>280706.38</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v>100800</v>
          </cell>
          <cell r="BG37">
            <v>8400</v>
          </cell>
          <cell r="BH37">
            <v>8400</v>
          </cell>
          <cell r="BI37">
            <v>8400</v>
          </cell>
          <cell r="BJ37">
            <v>8400</v>
          </cell>
          <cell r="BK37">
            <v>8400</v>
          </cell>
          <cell r="BL37">
            <v>8400</v>
          </cell>
          <cell r="BM37">
            <v>8400</v>
          </cell>
          <cell r="BN37">
            <v>8400</v>
          </cell>
          <cell r="BO37">
            <v>8400</v>
          </cell>
          <cell r="BP37">
            <v>8400</v>
          </cell>
          <cell r="BQ37">
            <v>8400</v>
          </cell>
          <cell r="BR37">
            <v>8400</v>
          </cell>
          <cell r="BT37">
            <v>102900</v>
          </cell>
          <cell r="BU37">
            <v>8575</v>
          </cell>
          <cell r="BV37">
            <v>8575</v>
          </cell>
          <cell r="BW37">
            <v>8575</v>
          </cell>
          <cell r="BX37">
            <v>8575</v>
          </cell>
          <cell r="BY37">
            <v>8575</v>
          </cell>
          <cell r="BZ37">
            <v>8575</v>
          </cell>
          <cell r="CA37">
            <v>8575</v>
          </cell>
          <cell r="CB37">
            <v>8575</v>
          </cell>
          <cell r="CC37">
            <v>8575</v>
          </cell>
          <cell r="CD37">
            <v>8575</v>
          </cell>
          <cell r="CE37">
            <v>8575</v>
          </cell>
          <cell r="CF37">
            <v>8575</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v>13200</v>
          </cell>
          <cell r="BU39">
            <v>1100</v>
          </cell>
          <cell r="BV39">
            <v>1100</v>
          </cell>
          <cell r="BW39">
            <v>1100</v>
          </cell>
          <cell r="BX39">
            <v>1100</v>
          </cell>
          <cell r="BY39">
            <v>1100</v>
          </cell>
          <cell r="BZ39">
            <v>1100</v>
          </cell>
          <cell r="CA39">
            <v>1100</v>
          </cell>
          <cell r="CB39">
            <v>1100</v>
          </cell>
          <cell r="CC39">
            <v>1100</v>
          </cell>
          <cell r="CD39">
            <v>1100</v>
          </cell>
          <cell r="CE39">
            <v>1100</v>
          </cell>
          <cell r="CF39">
            <v>1100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row>
        <row r="44">
          <cell r="A44" t="str">
            <v>Depreciation Expense - Stores Depreciation 4030-30051</v>
          </cell>
          <cell r="B44">
            <v>264.12</v>
          </cell>
          <cell r="C44">
            <v>22.01</v>
          </cell>
          <cell r="D44">
            <v>22.01</v>
          </cell>
          <cell r="E44">
            <v>22.01</v>
          </cell>
          <cell r="F44">
            <v>22.01</v>
          </cell>
          <cell r="G44">
            <v>22.01</v>
          </cell>
          <cell r="H44">
            <v>22.01</v>
          </cell>
          <cell r="I44">
            <v>22.01</v>
          </cell>
          <cell r="J44">
            <v>22.01</v>
          </cell>
          <cell r="K44">
            <v>22.01</v>
          </cell>
          <cell r="L44">
            <v>22.01</v>
          </cell>
          <cell r="M44">
            <v>22.01</v>
          </cell>
          <cell r="N44">
            <v>22.01</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row>
        <row r="46">
          <cell r="A46" t="str">
            <v>Depreciation Expense - Tools &amp; Shop Deprec 4030-30061</v>
          </cell>
          <cell r="B46">
            <v>128326.61</v>
          </cell>
          <cell r="C46">
            <v>10016.31</v>
          </cell>
          <cell r="D46">
            <v>10083.51</v>
          </cell>
          <cell r="E46">
            <v>10157.42</v>
          </cell>
          <cell r="F46">
            <v>10239.549999999999</v>
          </cell>
          <cell r="G46">
            <v>10331.950000000001</v>
          </cell>
          <cell r="H46">
            <v>10437.549999999999</v>
          </cell>
          <cell r="I46">
            <v>10560.74</v>
          </cell>
          <cell r="J46">
            <v>10708.58</v>
          </cell>
          <cell r="K46">
            <v>10893.37</v>
          </cell>
          <cell r="L46">
            <v>11139.76</v>
          </cell>
          <cell r="M46">
            <v>11509.35</v>
          </cell>
          <cell r="N46">
            <v>12248.52</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row>
        <row r="48">
          <cell r="A48" t="str">
            <v>Depreciation Expense - Lab Depreciation 4030-30071</v>
          </cell>
          <cell r="B48">
            <v>8723.86</v>
          </cell>
          <cell r="C48">
            <v>745.47</v>
          </cell>
          <cell r="D48">
            <v>743.64</v>
          </cell>
          <cell r="E48">
            <v>741.62</v>
          </cell>
          <cell r="F48">
            <v>739.38</v>
          </cell>
          <cell r="G48">
            <v>736.86</v>
          </cell>
          <cell r="H48">
            <v>733.98</v>
          </cell>
          <cell r="I48">
            <v>730.62</v>
          </cell>
          <cell r="J48">
            <v>726.59</v>
          </cell>
          <cell r="K48">
            <v>721.55</v>
          </cell>
          <cell r="L48">
            <v>714.83</v>
          </cell>
          <cell r="M48">
            <v>704.74</v>
          </cell>
          <cell r="N48">
            <v>684.58</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row>
        <row r="57">
          <cell r="A57" t="str">
            <v>Depreciation Expense - Billing for Taxes O 4030-41124</v>
          </cell>
          <cell r="B57">
            <v>11277402.550000001</v>
          </cell>
          <cell r="C57">
            <v>942879.72</v>
          </cell>
          <cell r="D57">
            <v>946062.76</v>
          </cell>
          <cell r="E57">
            <v>938723.3</v>
          </cell>
          <cell r="F57">
            <v>904500.51</v>
          </cell>
          <cell r="G57">
            <v>912165.39</v>
          </cell>
          <cell r="H57">
            <v>918499.63</v>
          </cell>
          <cell r="I57">
            <v>923714.12</v>
          </cell>
          <cell r="J57">
            <v>930605.58</v>
          </cell>
          <cell r="K57">
            <v>939219.9</v>
          </cell>
          <cell r="L57">
            <v>950705.68</v>
          </cell>
          <cell r="M57">
            <v>967934.32</v>
          </cell>
          <cell r="N57">
            <v>1002391.64</v>
          </cell>
          <cell r="P57">
            <v>2031117.55</v>
          </cell>
          <cell r="Q57">
            <v>166169.62</v>
          </cell>
          <cell r="R57">
            <v>166784.81</v>
          </cell>
          <cell r="S57">
            <v>167461.51999999999</v>
          </cell>
          <cell r="T57">
            <v>164722.96</v>
          </cell>
          <cell r="U57">
            <v>164826.12</v>
          </cell>
          <cell r="V57">
            <v>165792.84</v>
          </cell>
          <cell r="W57">
            <v>166920.69</v>
          </cell>
          <cell r="X57">
            <v>168274.12</v>
          </cell>
          <cell r="Y57">
            <v>169965.89</v>
          </cell>
          <cell r="Z57">
            <v>172221.59</v>
          </cell>
          <cell r="AA57">
            <v>175605.14</v>
          </cell>
          <cell r="AB57">
            <v>182372.25</v>
          </cell>
          <cell r="AD57" t="str">
            <v>0</v>
          </cell>
          <cell r="AE57" t="str">
            <v>0</v>
          </cell>
          <cell r="AF57" t="str">
            <v>0</v>
          </cell>
          <cell r="AG57" t="str">
            <v>0</v>
          </cell>
          <cell r="AH57" t="str">
            <v>0</v>
          </cell>
          <cell r="AI57" t="str">
            <v>0</v>
          </cell>
          <cell r="AJ57" t="str">
            <v>0</v>
          </cell>
          <cell r="AK57" t="str">
            <v>0</v>
          </cell>
          <cell r="AL57" t="str">
            <v>0</v>
          </cell>
          <cell r="AM57" t="str">
            <v>0</v>
          </cell>
          <cell r="AN57" t="str">
            <v>0</v>
          </cell>
          <cell r="AO57" t="str">
            <v>0</v>
          </cell>
          <cell r="AP57" t="str">
            <v>0</v>
          </cell>
          <cell r="AR57">
            <v>1129527.19</v>
          </cell>
          <cell r="AS57">
            <v>86549.96</v>
          </cell>
          <cell r="AT57">
            <v>86866.46</v>
          </cell>
          <cell r="AU57">
            <v>86992.960000000006</v>
          </cell>
          <cell r="AV57">
            <v>87889.75</v>
          </cell>
          <cell r="AW57">
            <v>89727.82</v>
          </cell>
          <cell r="AX57">
            <v>91867.63</v>
          </cell>
          <cell r="AY57">
            <v>93212.82</v>
          </cell>
          <cell r="AZ57">
            <v>94827.05</v>
          </cell>
          <cell r="BA57">
            <v>96844.83</v>
          </cell>
          <cell r="BB57">
            <v>99535.21</v>
          </cell>
          <cell r="BC57">
            <v>103570.78</v>
          </cell>
          <cell r="BD57">
            <v>111641.92</v>
          </cell>
          <cell r="BF57">
            <v>304176</v>
          </cell>
          <cell r="BG57">
            <v>23401</v>
          </cell>
          <cell r="BH57">
            <v>23594</v>
          </cell>
          <cell r="BI57">
            <v>23806</v>
          </cell>
          <cell r="BJ57">
            <v>24042</v>
          </cell>
          <cell r="BK57">
            <v>24308</v>
          </cell>
          <cell r="BL57">
            <v>24611</v>
          </cell>
          <cell r="BM57">
            <v>24965</v>
          </cell>
          <cell r="BN57">
            <v>25390</v>
          </cell>
          <cell r="BO57">
            <v>25921</v>
          </cell>
          <cell r="BP57">
            <v>26630</v>
          </cell>
          <cell r="BQ57">
            <v>27692</v>
          </cell>
          <cell r="BR57">
            <v>29816</v>
          </cell>
          <cell r="BT57">
            <v>73336</v>
          </cell>
          <cell r="BU57">
            <v>5641</v>
          </cell>
          <cell r="BV57">
            <v>5689</v>
          </cell>
          <cell r="BW57">
            <v>5739</v>
          </cell>
          <cell r="BX57">
            <v>5796</v>
          </cell>
          <cell r="BY57">
            <v>5861</v>
          </cell>
          <cell r="BZ57">
            <v>5934</v>
          </cell>
          <cell r="CA57">
            <v>6019</v>
          </cell>
          <cell r="CB57">
            <v>6122</v>
          </cell>
          <cell r="CC57">
            <v>6249</v>
          </cell>
          <cell r="CD57">
            <v>6421</v>
          </cell>
          <cell r="CE57">
            <v>6676</v>
          </cell>
          <cell r="CF57">
            <v>7189</v>
          </cell>
          <cell r="CH57" t="str">
            <v>0</v>
          </cell>
          <cell r="CI57" t="str">
            <v>0</v>
          </cell>
          <cell r="CJ57" t="str">
            <v>0</v>
          </cell>
          <cell r="CK57" t="str">
            <v>0</v>
          </cell>
          <cell r="CL57" t="str">
            <v>0</v>
          </cell>
          <cell r="CM57" t="str">
            <v>0</v>
          </cell>
          <cell r="CN57" t="str">
            <v>0</v>
          </cell>
          <cell r="CO57" t="str">
            <v>0</v>
          </cell>
          <cell r="CP57" t="str">
            <v>0</v>
          </cell>
          <cell r="CQ57" t="str">
            <v>0</v>
          </cell>
          <cell r="CR57" t="str">
            <v>0</v>
          </cell>
          <cell r="CS57" t="str">
            <v>0</v>
          </cell>
          <cell r="CT57" t="str">
            <v>0</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t="str">
            <v>0</v>
          </cell>
          <cell r="DK57" t="str">
            <v>0</v>
          </cell>
          <cell r="DL57" t="str">
            <v>0</v>
          </cell>
          <cell r="DM57" t="str">
            <v>0</v>
          </cell>
          <cell r="DN57" t="str">
            <v>0</v>
          </cell>
          <cell r="DO57" t="str">
            <v>0</v>
          </cell>
          <cell r="DP57" t="str">
            <v>0</v>
          </cell>
          <cell r="DQ57" t="str">
            <v>0</v>
          </cell>
          <cell r="DR57" t="str">
            <v>0</v>
          </cell>
          <cell r="DS57" t="str">
            <v>0</v>
          </cell>
          <cell r="DT57" t="str">
            <v>0</v>
          </cell>
          <cell r="DU57" t="str">
            <v>0</v>
          </cell>
          <cell r="DV57" t="str">
            <v>0</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row>
        <row r="63">
          <cell r="A63" t="str">
            <v>Amortization of gas plant acquisition a - Amort Util/Plant Ac 4060-30011</v>
          </cell>
          <cell r="B63">
            <v>-3171875.04</v>
          </cell>
          <cell r="C63">
            <v>-264322.92</v>
          </cell>
          <cell r="D63">
            <v>-264322.92</v>
          </cell>
          <cell r="E63">
            <v>-264322.92</v>
          </cell>
          <cell r="F63">
            <v>-264322.92</v>
          </cell>
          <cell r="G63">
            <v>-264322.92</v>
          </cell>
          <cell r="H63">
            <v>-264322.92</v>
          </cell>
          <cell r="I63">
            <v>-264322.92</v>
          </cell>
          <cell r="J63">
            <v>-264322.92</v>
          </cell>
          <cell r="K63">
            <v>-264322.92</v>
          </cell>
          <cell r="L63">
            <v>-264322.92</v>
          </cell>
          <cell r="M63">
            <v>-264322.92</v>
          </cell>
          <cell r="N63">
            <v>-264322.92</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row>
        <row r="64">
          <cell r="A64" t="str">
            <v>Amortization of property losses unrecov - Amort Util/Plant Ac 4071-30011</v>
          </cell>
          <cell r="B64">
            <v>5898191.7799999993</v>
          </cell>
          <cell r="C64">
            <v>523727.58</v>
          </cell>
          <cell r="D64">
            <v>530578.11</v>
          </cell>
          <cell r="E64">
            <v>532665.63</v>
          </cell>
          <cell r="F64">
            <v>536352.93000000005</v>
          </cell>
          <cell r="G64">
            <v>530837.79</v>
          </cell>
          <cell r="H64">
            <v>535080.30000000005</v>
          </cell>
          <cell r="I64">
            <v>532846.66</v>
          </cell>
          <cell r="J64">
            <v>441251.52</v>
          </cell>
          <cell r="K64">
            <v>434342.36</v>
          </cell>
          <cell r="L64">
            <v>432104.87</v>
          </cell>
          <cell r="M64">
            <v>435431.84</v>
          </cell>
          <cell r="N64">
            <v>432972.19</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row>
        <row r="66">
          <cell r="A66" t="str">
            <v>Total Depreciation&amp;Amortization</v>
          </cell>
          <cell r="B66">
            <v>92860082.739999995</v>
          </cell>
          <cell r="C66">
            <v>7523346.7699999986</v>
          </cell>
          <cell r="D66">
            <v>7557298.1200000001</v>
          </cell>
          <cell r="E66">
            <v>7578355.3700000001</v>
          </cell>
          <cell r="F66">
            <v>7577052.3299999991</v>
          </cell>
          <cell r="G66">
            <v>7612089.8300000001</v>
          </cell>
          <cell r="H66">
            <v>7660250.5799999991</v>
          </cell>
          <cell r="I66">
            <v>7707081.1000000006</v>
          </cell>
          <cell r="J66">
            <v>7674996.8300000001</v>
          </cell>
          <cell r="K66">
            <v>7742475.5</v>
          </cell>
          <cell r="L66">
            <v>7839423.1299999999</v>
          </cell>
          <cell r="M66">
            <v>7991525.75</v>
          </cell>
          <cell r="N66">
            <v>8396187.4299999997</v>
          </cell>
          <cell r="P66">
            <v>12687262.550000001</v>
          </cell>
          <cell r="Q66">
            <v>1023243.62</v>
          </cell>
          <cell r="R66">
            <v>1026098.81</v>
          </cell>
          <cell r="S66">
            <v>1025389.52</v>
          </cell>
          <cell r="T66">
            <v>1023608.96</v>
          </cell>
          <cell r="U66">
            <v>1023045.12</v>
          </cell>
          <cell r="V66">
            <v>1025033.84</v>
          </cell>
          <cell r="W66">
            <v>1031353.69</v>
          </cell>
          <cell r="X66">
            <v>1073241.1200000001</v>
          </cell>
          <cell r="Y66">
            <v>1088422.8900000001</v>
          </cell>
          <cell r="Z66">
            <v>1096662.5900000001</v>
          </cell>
          <cell r="AA66">
            <v>1110422.1400000001</v>
          </cell>
          <cell r="AB66">
            <v>1140740.25</v>
          </cell>
          <cell r="AD66">
            <v>0</v>
          </cell>
          <cell r="AE66">
            <v>0</v>
          </cell>
          <cell r="AF66">
            <v>0</v>
          </cell>
          <cell r="AG66">
            <v>0</v>
          </cell>
          <cell r="AH66">
            <v>0</v>
          </cell>
          <cell r="AI66">
            <v>0</v>
          </cell>
          <cell r="AJ66">
            <v>0</v>
          </cell>
          <cell r="AK66">
            <v>0</v>
          </cell>
          <cell r="AL66">
            <v>0</v>
          </cell>
          <cell r="AM66">
            <v>0</v>
          </cell>
          <cell r="AN66">
            <v>0</v>
          </cell>
          <cell r="AO66">
            <v>0</v>
          </cell>
          <cell r="AP66">
            <v>0</v>
          </cell>
          <cell r="AR66">
            <v>21856495.190000001</v>
          </cell>
          <cell r="AS66">
            <v>1726774.96</v>
          </cell>
          <cell r="AT66">
            <v>1735958.46</v>
          </cell>
          <cell r="AU66">
            <v>1745837.96</v>
          </cell>
          <cell r="AV66">
            <v>1757571.75</v>
          </cell>
          <cell r="AW66">
            <v>1771601.82</v>
          </cell>
          <cell r="AX66">
            <v>1787674.63</v>
          </cell>
          <cell r="AY66">
            <v>1805274.82</v>
          </cell>
          <cell r="AZ66">
            <v>1826395.05</v>
          </cell>
          <cell r="BA66">
            <v>1816554.83</v>
          </cell>
          <cell r="BB66">
            <v>1890548.21</v>
          </cell>
          <cell r="BC66">
            <v>1943349.78</v>
          </cell>
          <cell r="BD66">
            <v>2048952.92</v>
          </cell>
          <cell r="BF66">
            <v>2000976</v>
          </cell>
          <cell r="BG66">
            <v>164801</v>
          </cell>
          <cell r="BH66">
            <v>164994</v>
          </cell>
          <cell r="BI66">
            <v>165206</v>
          </cell>
          <cell r="BJ66">
            <v>165442</v>
          </cell>
          <cell r="BK66">
            <v>165708</v>
          </cell>
          <cell r="BL66">
            <v>166011</v>
          </cell>
          <cell r="BM66">
            <v>166365</v>
          </cell>
          <cell r="BN66">
            <v>166790</v>
          </cell>
          <cell r="BO66">
            <v>167321</v>
          </cell>
          <cell r="BP66">
            <v>168030</v>
          </cell>
          <cell r="BQ66">
            <v>169092</v>
          </cell>
          <cell r="BR66">
            <v>171216</v>
          </cell>
          <cell r="BT66">
            <v>1848136</v>
          </cell>
          <cell r="BU66">
            <v>153541</v>
          </cell>
          <cell r="BV66">
            <v>153589</v>
          </cell>
          <cell r="BW66">
            <v>153639</v>
          </cell>
          <cell r="BX66">
            <v>153696</v>
          </cell>
          <cell r="BY66">
            <v>153761</v>
          </cell>
          <cell r="BZ66">
            <v>153834</v>
          </cell>
          <cell r="CA66">
            <v>153919</v>
          </cell>
          <cell r="CB66">
            <v>154022</v>
          </cell>
          <cell r="CC66">
            <v>154149</v>
          </cell>
          <cell r="CD66">
            <v>154321</v>
          </cell>
          <cell r="CE66">
            <v>154576</v>
          </cell>
          <cell r="CF66">
            <v>155089</v>
          </cell>
          <cell r="CH66">
            <v>0</v>
          </cell>
          <cell r="CI66">
            <v>0</v>
          </cell>
          <cell r="CJ66">
            <v>0</v>
          </cell>
          <cell r="CK66">
            <v>0</v>
          </cell>
          <cell r="CL66">
            <v>0</v>
          </cell>
          <cell r="CM66">
            <v>0</v>
          </cell>
          <cell r="CN66">
            <v>0</v>
          </cell>
          <cell r="CO66">
            <v>0</v>
          </cell>
          <cell r="CP66">
            <v>0</v>
          </cell>
          <cell r="CQ66">
            <v>0</v>
          </cell>
          <cell r="CR66">
            <v>0</v>
          </cell>
          <cell r="CS66">
            <v>0</v>
          </cell>
          <cell r="CT66">
            <v>0</v>
          </cell>
          <cell r="CV66">
            <v>0</v>
          </cell>
          <cell r="CW66">
            <v>0</v>
          </cell>
          <cell r="CX66">
            <v>0</v>
          </cell>
          <cell r="CY66">
            <v>0</v>
          </cell>
          <cell r="CZ66">
            <v>0</v>
          </cell>
          <cell r="DA66">
            <v>0</v>
          </cell>
          <cell r="DB66">
            <v>0</v>
          </cell>
          <cell r="DC66">
            <v>0</v>
          </cell>
          <cell r="DD66">
            <v>0</v>
          </cell>
          <cell r="DE66">
            <v>0</v>
          </cell>
          <cell r="DF66">
            <v>0</v>
          </cell>
          <cell r="DG66">
            <v>0</v>
          </cell>
          <cell r="DH66">
            <v>0</v>
          </cell>
          <cell r="DJ66">
            <v>0</v>
          </cell>
          <cell r="DK66">
            <v>0</v>
          </cell>
          <cell r="DL66">
            <v>0</v>
          </cell>
          <cell r="DM66">
            <v>0</v>
          </cell>
          <cell r="DN66">
            <v>0</v>
          </cell>
          <cell r="DO66">
            <v>0</v>
          </cell>
          <cell r="DP66">
            <v>0</v>
          </cell>
          <cell r="DQ66">
            <v>0</v>
          </cell>
          <cell r="DR66">
            <v>0</v>
          </cell>
          <cell r="DS66">
            <v>0</v>
          </cell>
          <cell r="DT66">
            <v>0</v>
          </cell>
          <cell r="DU66">
            <v>0</v>
          </cell>
          <cell r="DV66">
            <v>0</v>
          </cell>
        </row>
        <row r="67">
          <cell r="A67" t="str">
            <v>Depreciation and Amortization</v>
          </cell>
          <cell r="B67">
            <v>92860082.74000001</v>
          </cell>
          <cell r="C67">
            <v>7523346.7699999986</v>
          </cell>
          <cell r="D67">
            <v>7557298.1200000001</v>
          </cell>
          <cell r="E67">
            <v>7578355.3700000001</v>
          </cell>
          <cell r="F67">
            <v>7577052.3299999991</v>
          </cell>
          <cell r="G67">
            <v>7612089.8300000001</v>
          </cell>
          <cell r="H67">
            <v>7660250.5799999991</v>
          </cell>
          <cell r="I67">
            <v>7707081.1000000006</v>
          </cell>
          <cell r="J67">
            <v>7674996.8300000001</v>
          </cell>
          <cell r="K67">
            <v>7742475.5</v>
          </cell>
          <cell r="L67">
            <v>7839423.1299999999</v>
          </cell>
          <cell r="M67">
            <v>7991525.75</v>
          </cell>
          <cell r="N67">
            <v>8396187.4299999997</v>
          </cell>
          <cell r="P67">
            <v>12687262.550000001</v>
          </cell>
          <cell r="Q67">
            <v>1023243.62</v>
          </cell>
          <cell r="R67">
            <v>1026098.81</v>
          </cell>
          <cell r="S67">
            <v>1025389.52</v>
          </cell>
          <cell r="T67">
            <v>1023608.96</v>
          </cell>
          <cell r="U67">
            <v>1023045.12</v>
          </cell>
          <cell r="V67">
            <v>1025033.84</v>
          </cell>
          <cell r="W67">
            <v>1031353.69</v>
          </cell>
          <cell r="X67">
            <v>1073241.1200000001</v>
          </cell>
          <cell r="Y67">
            <v>1088422.8899999999</v>
          </cell>
          <cell r="Z67">
            <v>1096662.5900000001</v>
          </cell>
          <cell r="AA67">
            <v>1110422.1399999999</v>
          </cell>
          <cell r="AB67">
            <v>1140740.25</v>
          </cell>
          <cell r="AD67" t="str">
            <v>0</v>
          </cell>
          <cell r="AE67" t="str">
            <v>0</v>
          </cell>
          <cell r="AF67" t="str">
            <v>0</v>
          </cell>
          <cell r="AG67" t="str">
            <v>0</v>
          </cell>
          <cell r="AH67" t="str">
            <v>0</v>
          </cell>
          <cell r="AI67" t="str">
            <v>0</v>
          </cell>
          <cell r="AJ67" t="str">
            <v>0</v>
          </cell>
          <cell r="AK67" t="str">
            <v>0</v>
          </cell>
          <cell r="AL67" t="str">
            <v>0</v>
          </cell>
          <cell r="AM67" t="str">
            <v>0</v>
          </cell>
          <cell r="AN67" t="str">
            <v>0</v>
          </cell>
          <cell r="AO67" t="str">
            <v>0</v>
          </cell>
          <cell r="AP67" t="str">
            <v>0</v>
          </cell>
          <cell r="AR67">
            <v>21856495.190000001</v>
          </cell>
          <cell r="AS67">
            <v>1726774.96</v>
          </cell>
          <cell r="AT67">
            <v>1735958.46</v>
          </cell>
          <cell r="AU67">
            <v>1745837.96</v>
          </cell>
          <cell r="AV67">
            <v>1757571.75</v>
          </cell>
          <cell r="AW67">
            <v>1771601.82</v>
          </cell>
          <cell r="AX67">
            <v>1787674.63</v>
          </cell>
          <cell r="AY67">
            <v>1805274.82</v>
          </cell>
          <cell r="AZ67">
            <v>1826395.05</v>
          </cell>
          <cell r="BA67">
            <v>1816554.83</v>
          </cell>
          <cell r="BB67">
            <v>1890548.21</v>
          </cell>
          <cell r="BC67">
            <v>1943349.78</v>
          </cell>
          <cell r="BD67">
            <v>2048952.92</v>
          </cell>
          <cell r="BF67">
            <v>2000976</v>
          </cell>
          <cell r="BG67">
            <v>164801</v>
          </cell>
          <cell r="BH67">
            <v>164994</v>
          </cell>
          <cell r="BI67">
            <v>165206</v>
          </cell>
          <cell r="BJ67">
            <v>165442</v>
          </cell>
          <cell r="BK67">
            <v>165708</v>
          </cell>
          <cell r="BL67">
            <v>166011</v>
          </cell>
          <cell r="BM67">
            <v>166365</v>
          </cell>
          <cell r="BN67">
            <v>166790</v>
          </cell>
          <cell r="BO67">
            <v>167321</v>
          </cell>
          <cell r="BP67">
            <v>168030</v>
          </cell>
          <cell r="BQ67">
            <v>169092</v>
          </cell>
          <cell r="BR67">
            <v>171216</v>
          </cell>
          <cell r="BT67">
            <v>1848136</v>
          </cell>
          <cell r="BU67">
            <v>153541</v>
          </cell>
          <cell r="BV67">
            <v>153589</v>
          </cell>
          <cell r="BW67">
            <v>153639</v>
          </cell>
          <cell r="BX67">
            <v>153696</v>
          </cell>
          <cell r="BY67">
            <v>153761</v>
          </cell>
          <cell r="BZ67">
            <v>153834</v>
          </cell>
          <cell r="CA67">
            <v>153919</v>
          </cell>
          <cell r="CB67">
            <v>154022</v>
          </cell>
          <cell r="CC67">
            <v>154149</v>
          </cell>
          <cell r="CD67">
            <v>154321</v>
          </cell>
          <cell r="CE67">
            <v>154576</v>
          </cell>
          <cell r="CF67">
            <v>155089</v>
          </cell>
          <cell r="CH67" t="str">
            <v>0</v>
          </cell>
          <cell r="CI67" t="str">
            <v>0</v>
          </cell>
          <cell r="CJ67" t="str">
            <v>0</v>
          </cell>
          <cell r="CK67" t="str">
            <v>0</v>
          </cell>
          <cell r="CL67" t="str">
            <v>0</v>
          </cell>
          <cell r="CM67" t="str">
            <v>0</v>
          </cell>
          <cell r="CN67" t="str">
            <v>0</v>
          </cell>
          <cell r="CO67" t="str">
            <v>0</v>
          </cell>
          <cell r="CP67" t="str">
            <v>0</v>
          </cell>
          <cell r="CQ67" t="str">
            <v>0</v>
          </cell>
          <cell r="CR67" t="str">
            <v>0</v>
          </cell>
          <cell r="CS67" t="str">
            <v>0</v>
          </cell>
          <cell r="CT67" t="str">
            <v>0</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t="str">
            <v>0</v>
          </cell>
          <cell r="DK67" t="str">
            <v>0</v>
          </cell>
          <cell r="DL67" t="str">
            <v>0</v>
          </cell>
          <cell r="DM67" t="str">
            <v>0</v>
          </cell>
          <cell r="DN67" t="str">
            <v>0</v>
          </cell>
          <cell r="DO67" t="str">
            <v>0</v>
          </cell>
          <cell r="DP67" t="str">
            <v>0</v>
          </cell>
          <cell r="DQ67" t="str">
            <v>0</v>
          </cell>
          <cell r="DR67" t="str">
            <v>0</v>
          </cell>
          <cell r="DS67" t="str">
            <v>0</v>
          </cell>
          <cell r="DT67" t="str">
            <v>0</v>
          </cell>
          <cell r="DU67" t="str">
            <v>0</v>
          </cell>
          <cell r="DV67" t="str">
            <v>0</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row>
        <row r="69">
          <cell r="A69" t="str">
            <v>SSU Depreciation</v>
          </cell>
          <cell r="B69">
            <v>11277402.550000001</v>
          </cell>
          <cell r="C69">
            <v>942879.72</v>
          </cell>
          <cell r="D69">
            <v>946062.76</v>
          </cell>
          <cell r="E69">
            <v>938723.3</v>
          </cell>
          <cell r="F69">
            <v>904500.51</v>
          </cell>
          <cell r="G69">
            <v>912165.39</v>
          </cell>
          <cell r="H69">
            <v>918499.63</v>
          </cell>
          <cell r="I69">
            <v>923714.12</v>
          </cell>
          <cell r="J69">
            <v>930605.58</v>
          </cell>
          <cell r="K69">
            <v>939219.9</v>
          </cell>
          <cell r="L69">
            <v>950705.68</v>
          </cell>
          <cell r="M69">
            <v>967934.32</v>
          </cell>
          <cell r="N69">
            <v>1002391.64</v>
          </cell>
          <cell r="P69">
            <v>2031117.55</v>
          </cell>
          <cell r="Q69">
            <v>166169.62</v>
          </cell>
          <cell r="R69">
            <v>166784.81</v>
          </cell>
          <cell r="S69">
            <v>167461.51999999999</v>
          </cell>
          <cell r="T69">
            <v>164722.96</v>
          </cell>
          <cell r="U69">
            <v>164826.12</v>
          </cell>
          <cell r="V69">
            <v>165792.84</v>
          </cell>
          <cell r="W69">
            <v>166920.69</v>
          </cell>
          <cell r="X69">
            <v>168274.12</v>
          </cell>
          <cell r="Y69">
            <v>169965.89</v>
          </cell>
          <cell r="Z69">
            <v>172221.59</v>
          </cell>
          <cell r="AA69">
            <v>175605.14</v>
          </cell>
          <cell r="AB69">
            <v>182372.25</v>
          </cell>
          <cell r="AD69">
            <v>0</v>
          </cell>
          <cell r="AE69">
            <v>0</v>
          </cell>
          <cell r="AF69">
            <v>0</v>
          </cell>
          <cell r="AG69">
            <v>0</v>
          </cell>
          <cell r="AH69">
            <v>0</v>
          </cell>
          <cell r="AI69">
            <v>0</v>
          </cell>
          <cell r="AJ69">
            <v>0</v>
          </cell>
          <cell r="AK69">
            <v>0</v>
          </cell>
          <cell r="AL69">
            <v>0</v>
          </cell>
          <cell r="AM69">
            <v>0</v>
          </cell>
          <cell r="AN69">
            <v>0</v>
          </cell>
          <cell r="AO69">
            <v>0</v>
          </cell>
          <cell r="AP69">
            <v>0</v>
          </cell>
          <cell r="AR69">
            <v>1129527.19</v>
          </cell>
          <cell r="AS69">
            <v>86549.96</v>
          </cell>
          <cell r="AT69">
            <v>86866.46</v>
          </cell>
          <cell r="AU69">
            <v>86992.960000000006</v>
          </cell>
          <cell r="AV69">
            <v>87889.75</v>
          </cell>
          <cell r="AW69">
            <v>89727.82</v>
          </cell>
          <cell r="AX69">
            <v>91867.63</v>
          </cell>
          <cell r="AY69">
            <v>93212.82</v>
          </cell>
          <cell r="AZ69">
            <v>94827.05</v>
          </cell>
          <cell r="BA69">
            <v>96844.83</v>
          </cell>
          <cell r="BB69">
            <v>99535.21</v>
          </cell>
          <cell r="BC69">
            <v>103570.78</v>
          </cell>
          <cell r="BD69">
            <v>111641.92</v>
          </cell>
          <cell r="BF69">
            <v>304176</v>
          </cell>
          <cell r="BG69">
            <v>23401</v>
          </cell>
          <cell r="BH69">
            <v>23594</v>
          </cell>
          <cell r="BI69">
            <v>23806</v>
          </cell>
          <cell r="BJ69">
            <v>24042</v>
          </cell>
          <cell r="BK69">
            <v>24308</v>
          </cell>
          <cell r="BL69">
            <v>24611</v>
          </cell>
          <cell r="BM69">
            <v>24965</v>
          </cell>
          <cell r="BN69">
            <v>25390</v>
          </cell>
          <cell r="BO69">
            <v>25921</v>
          </cell>
          <cell r="BP69">
            <v>26630</v>
          </cell>
          <cell r="BQ69">
            <v>27692</v>
          </cell>
          <cell r="BR69">
            <v>29816</v>
          </cell>
          <cell r="BT69">
            <v>73336</v>
          </cell>
          <cell r="BU69">
            <v>5641</v>
          </cell>
          <cell r="BV69">
            <v>5689</v>
          </cell>
          <cell r="BW69">
            <v>5739</v>
          </cell>
          <cell r="BX69">
            <v>5796</v>
          </cell>
          <cell r="BY69">
            <v>5861</v>
          </cell>
          <cell r="BZ69">
            <v>5934</v>
          </cell>
          <cell r="CA69">
            <v>6019</v>
          </cell>
          <cell r="CB69">
            <v>6122</v>
          </cell>
          <cell r="CC69">
            <v>6249</v>
          </cell>
          <cell r="CD69">
            <v>6421</v>
          </cell>
          <cell r="CE69">
            <v>6676</v>
          </cell>
          <cell r="CF69">
            <v>7189</v>
          </cell>
          <cell r="CH69">
            <v>0</v>
          </cell>
          <cell r="CI69">
            <v>0</v>
          </cell>
          <cell r="CJ69">
            <v>0</v>
          </cell>
          <cell r="CK69">
            <v>0</v>
          </cell>
          <cell r="CL69">
            <v>0</v>
          </cell>
          <cell r="CM69">
            <v>0</v>
          </cell>
          <cell r="CN69">
            <v>0</v>
          </cell>
          <cell r="CO69">
            <v>0</v>
          </cell>
          <cell r="CP69">
            <v>0</v>
          </cell>
          <cell r="CQ69">
            <v>0</v>
          </cell>
          <cell r="CR69">
            <v>0</v>
          </cell>
          <cell r="CS69">
            <v>0</v>
          </cell>
          <cell r="CT69">
            <v>0</v>
          </cell>
          <cell r="CV69">
            <v>0</v>
          </cell>
          <cell r="CW69">
            <v>0</v>
          </cell>
          <cell r="CX69">
            <v>0</v>
          </cell>
          <cell r="CY69">
            <v>0</v>
          </cell>
          <cell r="CZ69">
            <v>0</v>
          </cell>
          <cell r="DA69">
            <v>0</v>
          </cell>
          <cell r="DB69">
            <v>0</v>
          </cell>
          <cell r="DC69">
            <v>0</v>
          </cell>
          <cell r="DD69">
            <v>0</v>
          </cell>
          <cell r="DE69">
            <v>0</v>
          </cell>
          <cell r="DF69">
            <v>0</v>
          </cell>
          <cell r="DG69">
            <v>0</v>
          </cell>
          <cell r="DH69">
            <v>0</v>
          </cell>
          <cell r="DJ69">
            <v>0</v>
          </cell>
          <cell r="DK69">
            <v>0</v>
          </cell>
          <cell r="DL69">
            <v>0</v>
          </cell>
          <cell r="DM69">
            <v>0</v>
          </cell>
          <cell r="DN69">
            <v>0</v>
          </cell>
          <cell r="DO69">
            <v>0</v>
          </cell>
          <cell r="DP69">
            <v>0</v>
          </cell>
          <cell r="DQ69">
            <v>0</v>
          </cell>
          <cell r="DR69">
            <v>0</v>
          </cell>
          <cell r="DS69">
            <v>0</v>
          </cell>
          <cell r="DT69">
            <v>0</v>
          </cell>
          <cell r="DU69">
            <v>0</v>
          </cell>
          <cell r="DV69">
            <v>0</v>
          </cell>
        </row>
        <row r="70">
          <cell r="A70" t="str">
            <v>Payroll Taxes</v>
          </cell>
          <cell r="B70">
            <v>2842706.38</v>
          </cell>
          <cell r="C70">
            <v>239110.47</v>
          </cell>
          <cell r="D70">
            <v>170920.56</v>
          </cell>
          <cell r="E70">
            <v>193788.88</v>
          </cell>
          <cell r="F70">
            <v>327592.28999999998</v>
          </cell>
          <cell r="G70">
            <v>300765.05</v>
          </cell>
          <cell r="H70">
            <v>229704.95</v>
          </cell>
          <cell r="I70">
            <v>229704.95</v>
          </cell>
          <cell r="J70">
            <v>220299.43</v>
          </cell>
          <cell r="K70">
            <v>229704.95</v>
          </cell>
          <cell r="L70">
            <v>239110.47</v>
          </cell>
          <cell r="M70">
            <v>220299.43</v>
          </cell>
          <cell r="N70">
            <v>241704.95</v>
          </cell>
          <cell r="P70">
            <v>1172813.68</v>
          </cell>
          <cell r="Q70">
            <v>106324.01</v>
          </cell>
          <cell r="R70">
            <v>110853.58</v>
          </cell>
          <cell r="S70">
            <v>95287.56</v>
          </cell>
          <cell r="T70">
            <v>144546.26999999999</v>
          </cell>
          <cell r="U70">
            <v>63649.08</v>
          </cell>
          <cell r="V70">
            <v>97793.42</v>
          </cell>
          <cell r="W70">
            <v>100219.82</v>
          </cell>
          <cell r="X70">
            <v>97810.84</v>
          </cell>
          <cell r="Y70">
            <v>94358.399999999994</v>
          </cell>
          <cell r="Z70">
            <v>113057.22</v>
          </cell>
          <cell r="AA70">
            <v>71475.17</v>
          </cell>
          <cell r="AB70">
            <v>77438.31</v>
          </cell>
          <cell r="AD70" t="str">
            <v>0</v>
          </cell>
          <cell r="AE70" t="str">
            <v>0</v>
          </cell>
          <cell r="AF70" t="str">
            <v>0</v>
          </cell>
          <cell r="AG70" t="str">
            <v>0</v>
          </cell>
          <cell r="AH70" t="str">
            <v>0</v>
          </cell>
          <cell r="AI70" t="str">
            <v>0</v>
          </cell>
          <cell r="AJ70" t="str">
            <v>0</v>
          </cell>
          <cell r="AK70" t="str">
            <v>0</v>
          </cell>
          <cell r="AL70" t="str">
            <v>0</v>
          </cell>
          <cell r="AM70" t="str">
            <v>0</v>
          </cell>
          <cell r="AN70" t="str">
            <v>0</v>
          </cell>
          <cell r="AO70" t="str">
            <v>0</v>
          </cell>
          <cell r="AP70" t="str">
            <v>0</v>
          </cell>
          <cell r="AR70">
            <v>1532079.84</v>
          </cell>
          <cell r="AS70">
            <v>134284.48000000001</v>
          </cell>
          <cell r="AT70">
            <v>118286.88</v>
          </cell>
          <cell r="AU70">
            <v>134393.44</v>
          </cell>
          <cell r="AV70">
            <v>129024.64</v>
          </cell>
          <cell r="AW70">
            <v>118286.88</v>
          </cell>
          <cell r="AX70">
            <v>129024.64</v>
          </cell>
          <cell r="AY70">
            <v>129024.64</v>
          </cell>
          <cell r="AZ70">
            <v>123655.76</v>
          </cell>
          <cell r="BA70">
            <v>129024.64</v>
          </cell>
          <cell r="BB70">
            <v>134393.44</v>
          </cell>
          <cell r="BC70">
            <v>123655.76</v>
          </cell>
          <cell r="BD70">
            <v>129024.64</v>
          </cell>
          <cell r="BF70" t="str">
            <v>0</v>
          </cell>
          <cell r="BG70" t="str">
            <v>0</v>
          </cell>
          <cell r="BH70" t="str">
            <v>0</v>
          </cell>
          <cell r="BI70" t="str">
            <v>0</v>
          </cell>
          <cell r="BJ70" t="str">
            <v>0</v>
          </cell>
          <cell r="BK70" t="str">
            <v>0</v>
          </cell>
          <cell r="BL70" t="str">
            <v>0</v>
          </cell>
          <cell r="BM70" t="str">
            <v>0</v>
          </cell>
          <cell r="BN70" t="str">
            <v>0</v>
          </cell>
          <cell r="BO70" t="str">
            <v>0</v>
          </cell>
          <cell r="BP70" t="str">
            <v>0</v>
          </cell>
          <cell r="BQ70" t="str">
            <v>0</v>
          </cell>
          <cell r="BR70" t="str">
            <v>0</v>
          </cell>
          <cell r="BT70" t="str">
            <v>0</v>
          </cell>
          <cell r="BU70" t="str">
            <v>0</v>
          </cell>
          <cell r="BV70" t="str">
            <v>0</v>
          </cell>
          <cell r="BW70" t="str">
            <v>0</v>
          </cell>
          <cell r="BX70" t="str">
            <v>0</v>
          </cell>
          <cell r="BY70" t="str">
            <v>0</v>
          </cell>
          <cell r="BZ70" t="str">
            <v>0</v>
          </cell>
          <cell r="CA70" t="str">
            <v>0</v>
          </cell>
          <cell r="CB70" t="str">
            <v>0</v>
          </cell>
          <cell r="CC70" t="str">
            <v>0</v>
          </cell>
          <cell r="CD70" t="str">
            <v>0</v>
          </cell>
          <cell r="CE70" t="str">
            <v>0</v>
          </cell>
          <cell r="CF70" t="str">
            <v>0</v>
          </cell>
          <cell r="CH70" t="str">
            <v>0</v>
          </cell>
          <cell r="CI70" t="str">
            <v>0</v>
          </cell>
          <cell r="CJ70" t="str">
            <v>0</v>
          </cell>
          <cell r="CK70" t="str">
            <v>0</v>
          </cell>
          <cell r="CL70" t="str">
            <v>0</v>
          </cell>
          <cell r="CM70" t="str">
            <v>0</v>
          </cell>
          <cell r="CN70" t="str">
            <v>0</v>
          </cell>
          <cell r="CO70" t="str">
            <v>0</v>
          </cell>
          <cell r="CP70" t="str">
            <v>0</v>
          </cell>
          <cell r="CQ70" t="str">
            <v>0</v>
          </cell>
          <cell r="CR70" t="str">
            <v>0</v>
          </cell>
          <cell r="CS70" t="str">
            <v>0</v>
          </cell>
          <cell r="CT70" t="str">
            <v>0</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t="str">
            <v>0</v>
          </cell>
          <cell r="DK70" t="str">
            <v>0</v>
          </cell>
          <cell r="DL70" t="str">
            <v>0</v>
          </cell>
          <cell r="DM70" t="str">
            <v>0</v>
          </cell>
          <cell r="DN70" t="str">
            <v>0</v>
          </cell>
          <cell r="DO70" t="str">
            <v>0</v>
          </cell>
          <cell r="DP70" t="str">
            <v>0</v>
          </cell>
          <cell r="DQ70" t="str">
            <v>0</v>
          </cell>
          <cell r="DR70" t="str">
            <v>0</v>
          </cell>
          <cell r="DS70" t="str">
            <v>0</v>
          </cell>
          <cell r="DT70" t="str">
            <v>0</v>
          </cell>
          <cell r="DU70" t="str">
            <v>0</v>
          </cell>
          <cell r="DV70" t="str">
            <v>0</v>
          </cell>
        </row>
        <row r="71">
          <cell r="A71" t="str">
            <v>Ad Valorem</v>
          </cell>
          <cell r="B71">
            <v>17691000</v>
          </cell>
          <cell r="C71">
            <v>1474250</v>
          </cell>
          <cell r="D71">
            <v>1474250</v>
          </cell>
          <cell r="E71">
            <v>1474250</v>
          </cell>
          <cell r="F71">
            <v>1474250</v>
          </cell>
          <cell r="G71">
            <v>1474250</v>
          </cell>
          <cell r="H71">
            <v>1474250</v>
          </cell>
          <cell r="I71">
            <v>1474250</v>
          </cell>
          <cell r="J71">
            <v>1474250</v>
          </cell>
          <cell r="K71">
            <v>1474250</v>
          </cell>
          <cell r="L71">
            <v>1474250</v>
          </cell>
          <cell r="M71">
            <v>1474250</v>
          </cell>
          <cell r="N71">
            <v>1474250</v>
          </cell>
          <cell r="P71">
            <v>6900000</v>
          </cell>
          <cell r="Q71">
            <v>575000</v>
          </cell>
          <cell r="R71">
            <v>575000</v>
          </cell>
          <cell r="S71">
            <v>575000</v>
          </cell>
          <cell r="T71">
            <v>575000</v>
          </cell>
          <cell r="U71">
            <v>575000</v>
          </cell>
          <cell r="V71">
            <v>575000</v>
          </cell>
          <cell r="W71">
            <v>575000</v>
          </cell>
          <cell r="X71">
            <v>575000</v>
          </cell>
          <cell r="Y71">
            <v>575000</v>
          </cell>
          <cell r="Z71">
            <v>575000</v>
          </cell>
          <cell r="AA71">
            <v>575000</v>
          </cell>
          <cell r="AB71">
            <v>575000</v>
          </cell>
          <cell r="AD71" t="str">
            <v>0</v>
          </cell>
          <cell r="AE71" t="str">
            <v>0</v>
          </cell>
          <cell r="AF71" t="str">
            <v>0</v>
          </cell>
          <cell r="AG71" t="str">
            <v>0</v>
          </cell>
          <cell r="AH71" t="str">
            <v>0</v>
          </cell>
          <cell r="AI71" t="str">
            <v>0</v>
          </cell>
          <cell r="AJ71" t="str">
            <v>0</v>
          </cell>
          <cell r="AK71" t="str">
            <v>0</v>
          </cell>
          <cell r="AL71" t="str">
            <v>0</v>
          </cell>
          <cell r="AM71" t="str">
            <v>0</v>
          </cell>
          <cell r="AN71" t="str">
            <v>0</v>
          </cell>
          <cell r="AO71" t="str">
            <v>0</v>
          </cell>
          <cell r="AP71" t="str">
            <v>0</v>
          </cell>
          <cell r="AR71">
            <v>7168920</v>
          </cell>
          <cell r="AS71">
            <v>578000</v>
          </cell>
          <cell r="AT71">
            <v>578000</v>
          </cell>
          <cell r="AU71">
            <v>578000</v>
          </cell>
          <cell r="AV71">
            <v>603000</v>
          </cell>
          <cell r="AW71">
            <v>603000</v>
          </cell>
          <cell r="AX71">
            <v>603000</v>
          </cell>
          <cell r="AY71">
            <v>603000</v>
          </cell>
          <cell r="AZ71">
            <v>603000</v>
          </cell>
          <cell r="BA71">
            <v>603000</v>
          </cell>
          <cell r="BB71">
            <v>603000</v>
          </cell>
          <cell r="BC71">
            <v>603000</v>
          </cell>
          <cell r="BD71">
            <v>610920</v>
          </cell>
          <cell r="BF71" t="str">
            <v>0</v>
          </cell>
          <cell r="BG71" t="str">
            <v>0</v>
          </cell>
          <cell r="BH71" t="str">
            <v>0</v>
          </cell>
          <cell r="BI71" t="str">
            <v>0</v>
          </cell>
          <cell r="BJ71" t="str">
            <v>0</v>
          </cell>
          <cell r="BK71" t="str">
            <v>0</v>
          </cell>
          <cell r="BL71" t="str">
            <v>0</v>
          </cell>
          <cell r="BM71" t="str">
            <v>0</v>
          </cell>
          <cell r="BN71" t="str">
            <v>0</v>
          </cell>
          <cell r="BO71" t="str">
            <v>0</v>
          </cell>
          <cell r="BP71" t="str">
            <v>0</v>
          </cell>
          <cell r="BQ71" t="str">
            <v>0</v>
          </cell>
          <cell r="BR71" t="str">
            <v>0</v>
          </cell>
          <cell r="BT71">
            <v>18000</v>
          </cell>
          <cell r="BU71">
            <v>1500</v>
          </cell>
          <cell r="BV71">
            <v>1500</v>
          </cell>
          <cell r="BW71">
            <v>1500</v>
          </cell>
          <cell r="BX71">
            <v>1500</v>
          </cell>
          <cell r="BY71">
            <v>1500</v>
          </cell>
          <cell r="BZ71">
            <v>1500</v>
          </cell>
          <cell r="CA71">
            <v>1500</v>
          </cell>
          <cell r="CB71">
            <v>1500</v>
          </cell>
          <cell r="CC71">
            <v>1500</v>
          </cell>
          <cell r="CD71">
            <v>1500</v>
          </cell>
          <cell r="CE71">
            <v>1500</v>
          </cell>
          <cell r="CF71">
            <v>1500</v>
          </cell>
          <cell r="CH71" t="str">
            <v>0</v>
          </cell>
          <cell r="CI71" t="str">
            <v>0</v>
          </cell>
          <cell r="CJ71" t="str">
            <v>0</v>
          </cell>
          <cell r="CK71" t="str">
            <v>0</v>
          </cell>
          <cell r="CL71" t="str">
            <v>0</v>
          </cell>
          <cell r="CM71" t="str">
            <v>0</v>
          </cell>
          <cell r="CN71" t="str">
            <v>0</v>
          </cell>
          <cell r="CO71" t="str">
            <v>0</v>
          </cell>
          <cell r="CP71" t="str">
            <v>0</v>
          </cell>
          <cell r="CQ71" t="str">
            <v>0</v>
          </cell>
          <cell r="CR71" t="str">
            <v>0</v>
          </cell>
          <cell r="CS71" t="str">
            <v>0</v>
          </cell>
          <cell r="CT71" t="str">
            <v>0</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t="str">
            <v>0</v>
          </cell>
          <cell r="DK71" t="str">
            <v>0</v>
          </cell>
          <cell r="DL71" t="str">
            <v>0</v>
          </cell>
          <cell r="DM71" t="str">
            <v>0</v>
          </cell>
          <cell r="DN71" t="str">
            <v>0</v>
          </cell>
          <cell r="DO71" t="str">
            <v>0</v>
          </cell>
          <cell r="DP71" t="str">
            <v>0</v>
          </cell>
          <cell r="DQ71" t="str">
            <v>0</v>
          </cell>
          <cell r="DR71" t="str">
            <v>0</v>
          </cell>
          <cell r="DS71" t="str">
            <v>0</v>
          </cell>
          <cell r="DT71" t="str">
            <v>0</v>
          </cell>
          <cell r="DU71" t="str">
            <v>0</v>
          </cell>
          <cell r="DV71" t="str">
            <v>0</v>
          </cell>
        </row>
        <row r="72">
          <cell r="A72" t="str">
            <v>Franchise Taxes</v>
          </cell>
          <cell r="B72">
            <v>82303012.079999998</v>
          </cell>
          <cell r="C72">
            <v>3814201.88</v>
          </cell>
          <cell r="D72">
            <v>5950073.6799999997</v>
          </cell>
          <cell r="E72">
            <v>10503845.939999999</v>
          </cell>
          <cell r="F72">
            <v>15990091.27</v>
          </cell>
          <cell r="G72">
            <v>12974612.83</v>
          </cell>
          <cell r="H72">
            <v>9880997.1500000004</v>
          </cell>
          <cell r="I72">
            <v>5388393.7599999998</v>
          </cell>
          <cell r="J72">
            <v>4302020.6900000004</v>
          </cell>
          <cell r="K72">
            <v>3337285.67</v>
          </cell>
          <cell r="L72">
            <v>3178870.58</v>
          </cell>
          <cell r="M72">
            <v>3288512.44</v>
          </cell>
          <cell r="N72">
            <v>3694106.19</v>
          </cell>
          <cell r="P72">
            <v>6536616.0599999996</v>
          </cell>
          <cell r="Q72">
            <v>343505.13</v>
          </cell>
          <cell r="R72">
            <v>594749.13</v>
          </cell>
          <cell r="S72">
            <v>1008926.46</v>
          </cell>
          <cell r="T72">
            <v>1223709.6499999999</v>
          </cell>
          <cell r="U72">
            <v>960824.89</v>
          </cell>
          <cell r="V72">
            <v>682905.13</v>
          </cell>
          <cell r="W72">
            <v>426322.01</v>
          </cell>
          <cell r="X72">
            <v>296757.59999999998</v>
          </cell>
          <cell r="Y72">
            <v>249539.1</v>
          </cell>
          <cell r="Z72">
            <v>250496.53</v>
          </cell>
          <cell r="AA72">
            <v>249675.29</v>
          </cell>
          <cell r="AB72">
            <v>249205.14</v>
          </cell>
          <cell r="AD72" t="str">
            <v>0</v>
          </cell>
          <cell r="AE72" t="str">
            <v>0</v>
          </cell>
          <cell r="AF72" t="str">
            <v>0</v>
          </cell>
          <cell r="AG72" t="str">
            <v>0</v>
          </cell>
          <cell r="AH72" t="str">
            <v>0</v>
          </cell>
          <cell r="AI72" t="str">
            <v>0</v>
          </cell>
          <cell r="AJ72" t="str">
            <v>0</v>
          </cell>
          <cell r="AK72" t="str">
            <v>0</v>
          </cell>
          <cell r="AL72" t="str">
            <v>0</v>
          </cell>
          <cell r="AM72" t="str">
            <v>0</v>
          </cell>
          <cell r="AN72" t="str">
            <v>0</v>
          </cell>
          <cell r="AO72" t="str">
            <v>0</v>
          </cell>
          <cell r="AP72" t="str">
            <v>0</v>
          </cell>
          <cell r="AR72" t="str">
            <v>0</v>
          </cell>
          <cell r="AS72" t="str">
            <v>0</v>
          </cell>
          <cell r="AT72" t="str">
            <v>0</v>
          </cell>
          <cell r="AU72" t="str">
            <v>0</v>
          </cell>
          <cell r="AV72" t="str">
            <v>0</v>
          </cell>
          <cell r="AW72" t="str">
            <v>0</v>
          </cell>
          <cell r="AX72" t="str">
            <v>0</v>
          </cell>
          <cell r="AY72" t="str">
            <v>0</v>
          </cell>
          <cell r="AZ72" t="str">
            <v>0</v>
          </cell>
          <cell r="BA72" t="str">
            <v>0</v>
          </cell>
          <cell r="BB72" t="str">
            <v>0</v>
          </cell>
          <cell r="BC72" t="str">
            <v>0</v>
          </cell>
          <cell r="BD72" t="str">
            <v>0</v>
          </cell>
          <cell r="BF72" t="str">
            <v>0</v>
          </cell>
          <cell r="BG72" t="str">
            <v>0</v>
          </cell>
          <cell r="BH72" t="str">
            <v>0</v>
          </cell>
          <cell r="BI72" t="str">
            <v>0</v>
          </cell>
          <cell r="BJ72" t="str">
            <v>0</v>
          </cell>
          <cell r="BK72" t="str">
            <v>0</v>
          </cell>
          <cell r="BL72" t="str">
            <v>0</v>
          </cell>
          <cell r="BM72" t="str">
            <v>0</v>
          </cell>
          <cell r="BN72" t="str">
            <v>0</v>
          </cell>
          <cell r="BO72" t="str">
            <v>0</v>
          </cell>
          <cell r="BP72" t="str">
            <v>0</v>
          </cell>
          <cell r="BQ72" t="str">
            <v>0</v>
          </cell>
          <cell r="BR72" t="str">
            <v>0</v>
          </cell>
          <cell r="BT72">
            <v>21000</v>
          </cell>
          <cell r="BU72">
            <v>1750</v>
          </cell>
          <cell r="BV72">
            <v>1750</v>
          </cell>
          <cell r="BW72">
            <v>1750</v>
          </cell>
          <cell r="BX72">
            <v>1750</v>
          </cell>
          <cell r="BY72">
            <v>1750</v>
          </cell>
          <cell r="BZ72">
            <v>1750</v>
          </cell>
          <cell r="CA72">
            <v>1750</v>
          </cell>
          <cell r="CB72">
            <v>1750</v>
          </cell>
          <cell r="CC72">
            <v>1750</v>
          </cell>
          <cell r="CD72">
            <v>1750</v>
          </cell>
          <cell r="CE72">
            <v>1750</v>
          </cell>
          <cell r="CF72">
            <v>1750</v>
          </cell>
          <cell r="CH72" t="str">
            <v>0</v>
          </cell>
          <cell r="CI72" t="str">
            <v>0</v>
          </cell>
          <cell r="CJ72" t="str">
            <v>0</v>
          </cell>
          <cell r="CK72" t="str">
            <v>0</v>
          </cell>
          <cell r="CL72" t="str">
            <v>0</v>
          </cell>
          <cell r="CM72" t="str">
            <v>0</v>
          </cell>
          <cell r="CN72" t="str">
            <v>0</v>
          </cell>
          <cell r="CO72" t="str">
            <v>0</v>
          </cell>
          <cell r="CP72" t="str">
            <v>0</v>
          </cell>
          <cell r="CQ72" t="str">
            <v>0</v>
          </cell>
          <cell r="CR72" t="str">
            <v>0</v>
          </cell>
          <cell r="CS72" t="str">
            <v>0</v>
          </cell>
          <cell r="CT72" t="str">
            <v>0</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t="str">
            <v>0</v>
          </cell>
          <cell r="DK72" t="str">
            <v>0</v>
          </cell>
          <cell r="DL72" t="str">
            <v>0</v>
          </cell>
          <cell r="DM72" t="str">
            <v>0</v>
          </cell>
          <cell r="DN72" t="str">
            <v>0</v>
          </cell>
          <cell r="DO72" t="str">
            <v>0</v>
          </cell>
          <cell r="DP72" t="str">
            <v>0</v>
          </cell>
          <cell r="DQ72" t="str">
            <v>0</v>
          </cell>
          <cell r="DR72" t="str">
            <v>0</v>
          </cell>
          <cell r="DS72" t="str">
            <v>0</v>
          </cell>
          <cell r="DT72" t="str">
            <v>0</v>
          </cell>
          <cell r="DU72" t="str">
            <v>0</v>
          </cell>
          <cell r="DV72" t="str">
            <v>0</v>
          </cell>
        </row>
        <row r="73">
          <cell r="A73" t="str">
            <v>State Gross Receipts</v>
          </cell>
          <cell r="B73">
            <v>39135056.339999996</v>
          </cell>
          <cell r="C73">
            <v>1196281.67</v>
          </cell>
          <cell r="D73">
            <v>1196281.67</v>
          </cell>
          <cell r="E73">
            <v>1196281.67</v>
          </cell>
          <cell r="F73">
            <v>3645285.5</v>
          </cell>
          <cell r="G73">
            <v>3645285.5</v>
          </cell>
          <cell r="H73">
            <v>3645285.5</v>
          </cell>
          <cell r="I73">
            <v>6145735.8799999999</v>
          </cell>
          <cell r="J73">
            <v>6145735.8799999999</v>
          </cell>
          <cell r="K73">
            <v>6145735.8799999999</v>
          </cell>
          <cell r="L73">
            <v>2057715.73</v>
          </cell>
          <cell r="M73">
            <v>2057715.73</v>
          </cell>
          <cell r="N73">
            <v>2057715.73</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t="str">
            <v>0</v>
          </cell>
          <cell r="AE73" t="str">
            <v>0</v>
          </cell>
          <cell r="AF73" t="str">
            <v>0</v>
          </cell>
          <cell r="AG73" t="str">
            <v>0</v>
          </cell>
          <cell r="AH73" t="str">
            <v>0</v>
          </cell>
          <cell r="AI73" t="str">
            <v>0</v>
          </cell>
          <cell r="AJ73" t="str">
            <v>0</v>
          </cell>
          <cell r="AK73" t="str">
            <v>0</v>
          </cell>
          <cell r="AL73" t="str">
            <v>0</v>
          </cell>
          <cell r="AM73" t="str">
            <v>0</v>
          </cell>
          <cell r="AN73" t="str">
            <v>0</v>
          </cell>
          <cell r="AO73" t="str">
            <v>0</v>
          </cell>
          <cell r="AP73" t="str">
            <v>0</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t="str">
            <v>0</v>
          </cell>
          <cell r="DK73" t="str">
            <v>0</v>
          </cell>
          <cell r="DL73" t="str">
            <v>0</v>
          </cell>
          <cell r="DM73" t="str">
            <v>0</v>
          </cell>
          <cell r="DN73" t="str">
            <v>0</v>
          </cell>
          <cell r="DO73" t="str">
            <v>0</v>
          </cell>
          <cell r="DP73" t="str">
            <v>0</v>
          </cell>
          <cell r="DQ73" t="str">
            <v>0</v>
          </cell>
          <cell r="DR73" t="str">
            <v>0</v>
          </cell>
          <cell r="DS73" t="str">
            <v>0</v>
          </cell>
          <cell r="DT73" t="str">
            <v>0</v>
          </cell>
          <cell r="DU73" t="str">
            <v>0</v>
          </cell>
          <cell r="DV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v>988</v>
          </cell>
          <cell r="Q76">
            <v>267</v>
          </cell>
          <cell r="R76">
            <v>0</v>
          </cell>
          <cell r="S76">
            <v>0</v>
          </cell>
          <cell r="T76">
            <v>0</v>
          </cell>
          <cell r="U76">
            <v>187</v>
          </cell>
          <cell r="V76">
            <v>0</v>
          </cell>
          <cell r="W76">
            <v>31</v>
          </cell>
          <cell r="X76">
            <v>0</v>
          </cell>
          <cell r="Y76">
            <v>21</v>
          </cell>
          <cell r="Z76">
            <v>0</v>
          </cell>
          <cell r="AA76">
            <v>27</v>
          </cell>
          <cell r="AB76">
            <v>455</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row>
        <row r="82">
          <cell r="A82" t="str">
            <v>Taxes other than income taxes, utility  - Public Serv Comm As 4081-30112</v>
          </cell>
          <cell r="B82">
            <v>549996</v>
          </cell>
          <cell r="C82">
            <v>45833</v>
          </cell>
          <cell r="D82">
            <v>45833</v>
          </cell>
          <cell r="E82">
            <v>45833</v>
          </cell>
          <cell r="F82">
            <v>45833</v>
          </cell>
          <cell r="G82">
            <v>45833</v>
          </cell>
          <cell r="H82">
            <v>45833</v>
          </cell>
          <cell r="I82">
            <v>45833</v>
          </cell>
          <cell r="J82">
            <v>45833</v>
          </cell>
          <cell r="K82">
            <v>45833</v>
          </cell>
          <cell r="L82">
            <v>45833</v>
          </cell>
          <cell r="M82">
            <v>45833</v>
          </cell>
          <cell r="N82">
            <v>45833</v>
          </cell>
          <cell r="P82">
            <v>618000</v>
          </cell>
          <cell r="Q82">
            <v>20000</v>
          </cell>
          <cell r="R82">
            <v>20000</v>
          </cell>
          <cell r="S82">
            <v>20000</v>
          </cell>
          <cell r="T82">
            <v>62000</v>
          </cell>
          <cell r="U82">
            <v>62000</v>
          </cell>
          <cell r="V82">
            <v>62000</v>
          </cell>
          <cell r="W82">
            <v>62000</v>
          </cell>
          <cell r="X82">
            <v>62000</v>
          </cell>
          <cell r="Y82">
            <v>62000</v>
          </cell>
          <cell r="Z82">
            <v>62000</v>
          </cell>
          <cell r="AA82">
            <v>62000</v>
          </cell>
          <cell r="AB82">
            <v>62000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v>279999.96000000002</v>
          </cell>
          <cell r="AS82">
            <v>23333.33</v>
          </cell>
          <cell r="AT82">
            <v>23333.33</v>
          </cell>
          <cell r="AU82">
            <v>23333.33</v>
          </cell>
          <cell r="AV82">
            <v>23333.33</v>
          </cell>
          <cell r="AW82">
            <v>23333.33</v>
          </cell>
          <cell r="AX82">
            <v>23333.33</v>
          </cell>
          <cell r="AY82">
            <v>23333.33</v>
          </cell>
          <cell r="AZ82">
            <v>23333.33</v>
          </cell>
          <cell r="BA82">
            <v>23333.33</v>
          </cell>
          <cell r="BB82">
            <v>23333.33</v>
          </cell>
          <cell r="BC82">
            <v>23333.33</v>
          </cell>
          <cell r="BD82">
            <v>23333.33</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t="str">
            <v>0</v>
          </cell>
          <cell r="BU82" t="str">
            <v>0</v>
          </cell>
          <cell r="BV82" t="str">
            <v>0</v>
          </cell>
          <cell r="BW82" t="str">
            <v>0</v>
          </cell>
          <cell r="BX82" t="str">
            <v>0</v>
          </cell>
          <cell r="BY82" t="str">
            <v>0</v>
          </cell>
          <cell r="BZ82" t="str">
            <v>0</v>
          </cell>
          <cell r="CA82" t="str">
            <v>0</v>
          </cell>
          <cell r="CB82" t="str">
            <v>0</v>
          </cell>
          <cell r="CC82" t="str">
            <v>0</v>
          </cell>
          <cell r="CD82" t="str">
            <v>0</v>
          </cell>
          <cell r="CE82" t="str">
            <v>0</v>
          </cell>
          <cell r="CF82" t="str">
            <v>0</v>
          </cell>
          <cell r="CH82" t="str">
            <v>0</v>
          </cell>
          <cell r="CI82" t="str">
            <v>0</v>
          </cell>
          <cell r="CJ82" t="str">
            <v>0</v>
          </cell>
          <cell r="CK82" t="str">
            <v>0</v>
          </cell>
          <cell r="CL82" t="str">
            <v>0</v>
          </cell>
          <cell r="CM82" t="str">
            <v>0</v>
          </cell>
          <cell r="CN82" t="str">
            <v>0</v>
          </cell>
          <cell r="CO82" t="str">
            <v>0</v>
          </cell>
          <cell r="CP82" t="str">
            <v>0</v>
          </cell>
          <cell r="CQ82" t="str">
            <v>0</v>
          </cell>
          <cell r="CR82" t="str">
            <v>0</v>
          </cell>
          <cell r="CS82" t="str">
            <v>0</v>
          </cell>
          <cell r="CT82" t="str">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t="str">
            <v>0</v>
          </cell>
          <cell r="DK82" t="str">
            <v>0</v>
          </cell>
          <cell r="DL82" t="str">
            <v>0</v>
          </cell>
          <cell r="DM82" t="str">
            <v>0</v>
          </cell>
          <cell r="DN82" t="str">
            <v>0</v>
          </cell>
          <cell r="DO82" t="str">
            <v>0</v>
          </cell>
          <cell r="DP82" t="str">
            <v>0</v>
          </cell>
          <cell r="DQ82" t="str">
            <v>0</v>
          </cell>
          <cell r="DR82" t="str">
            <v>0</v>
          </cell>
          <cell r="DS82" t="str">
            <v>0</v>
          </cell>
          <cell r="DT82" t="str">
            <v>0</v>
          </cell>
          <cell r="DU82" t="str">
            <v>0</v>
          </cell>
          <cell r="DV82" t="str">
            <v>0</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cell r="AB83" t="str">
            <v>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t="str">
            <v>0</v>
          </cell>
          <cell r="DK83" t="str">
            <v>0</v>
          </cell>
          <cell r="DL83" t="str">
            <v>0</v>
          </cell>
          <cell r="DM83" t="str">
            <v>0</v>
          </cell>
          <cell r="DN83" t="str">
            <v>0</v>
          </cell>
          <cell r="DO83" t="str">
            <v>0</v>
          </cell>
          <cell r="DP83" t="str">
            <v>0</v>
          </cell>
          <cell r="DQ83" t="str">
            <v>0</v>
          </cell>
          <cell r="DR83" t="str">
            <v>0</v>
          </cell>
          <cell r="DS83" t="str">
            <v>0</v>
          </cell>
          <cell r="DT83" t="str">
            <v>0</v>
          </cell>
          <cell r="DU83" t="str">
            <v>0</v>
          </cell>
          <cell r="DV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row>
        <row r="99">
          <cell r="A99" t="str">
            <v>Taxes other than income taxes, utility  - Billing for Taxes O 4081-41124</v>
          </cell>
          <cell r="B99">
            <v>2018746.32</v>
          </cell>
          <cell r="C99">
            <v>168228.86</v>
          </cell>
          <cell r="D99">
            <v>168228.86</v>
          </cell>
          <cell r="E99">
            <v>168228.86</v>
          </cell>
          <cell r="F99">
            <v>168228.86</v>
          </cell>
          <cell r="G99">
            <v>168228.86</v>
          </cell>
          <cell r="H99">
            <v>168228.86</v>
          </cell>
          <cell r="I99">
            <v>168228.86</v>
          </cell>
          <cell r="J99">
            <v>168228.86</v>
          </cell>
          <cell r="K99">
            <v>168228.86</v>
          </cell>
          <cell r="L99">
            <v>168228.86</v>
          </cell>
          <cell r="M99">
            <v>168228.86</v>
          </cell>
          <cell r="N99">
            <v>168228.86</v>
          </cell>
          <cell r="P99" t="str">
            <v>0</v>
          </cell>
          <cell r="Q99" t="str">
            <v>0</v>
          </cell>
          <cell r="R99" t="str">
            <v>0</v>
          </cell>
          <cell r="S99" t="str">
            <v>0</v>
          </cell>
          <cell r="T99" t="str">
            <v>0</v>
          </cell>
          <cell r="U99" t="str">
            <v>0</v>
          </cell>
          <cell r="V99" t="str">
            <v>0</v>
          </cell>
          <cell r="W99" t="str">
            <v>0</v>
          </cell>
          <cell r="X99" t="str">
            <v>0</v>
          </cell>
          <cell r="Y99" t="str">
            <v>0</v>
          </cell>
          <cell r="Z99" t="str">
            <v>0</v>
          </cell>
          <cell r="AA99" t="str">
            <v>0</v>
          </cell>
          <cell r="AB99" t="str">
            <v>0</v>
          </cell>
          <cell r="AD99" t="str">
            <v>0</v>
          </cell>
          <cell r="AE99" t="str">
            <v>0</v>
          </cell>
          <cell r="AF99" t="str">
            <v>0</v>
          </cell>
          <cell r="AG99" t="str">
            <v>0</v>
          </cell>
          <cell r="AH99" t="str">
            <v>0</v>
          </cell>
          <cell r="AI99" t="str">
            <v>0</v>
          </cell>
          <cell r="AJ99" t="str">
            <v>0</v>
          </cell>
          <cell r="AK99" t="str">
            <v>0</v>
          </cell>
          <cell r="AL99" t="str">
            <v>0</v>
          </cell>
          <cell r="AM99" t="str">
            <v>0</v>
          </cell>
          <cell r="AN99" t="str">
            <v>0</v>
          </cell>
          <cell r="AO99" t="str">
            <v>0</v>
          </cell>
          <cell r="AP99" t="str">
            <v>0</v>
          </cell>
          <cell r="AR99">
            <v>535352</v>
          </cell>
          <cell r="AS99">
            <v>44613</v>
          </cell>
          <cell r="AT99">
            <v>44613</v>
          </cell>
          <cell r="AU99">
            <v>44613</v>
          </cell>
          <cell r="AV99">
            <v>44613</v>
          </cell>
          <cell r="AW99">
            <v>44613</v>
          </cell>
          <cell r="AX99">
            <v>44613</v>
          </cell>
          <cell r="AY99">
            <v>44613</v>
          </cell>
          <cell r="AZ99">
            <v>44613</v>
          </cell>
          <cell r="BA99">
            <v>44613</v>
          </cell>
          <cell r="BB99">
            <v>44613</v>
          </cell>
          <cell r="BC99">
            <v>44613</v>
          </cell>
          <cell r="BD99">
            <v>44609</v>
          </cell>
          <cell r="BF99" t="str">
            <v>0</v>
          </cell>
          <cell r="BG99" t="str">
            <v>0</v>
          </cell>
          <cell r="BH99" t="str">
            <v>0</v>
          </cell>
          <cell r="BI99" t="str">
            <v>0</v>
          </cell>
          <cell r="BJ99" t="str">
            <v>0</v>
          </cell>
          <cell r="BK99" t="str">
            <v>0</v>
          </cell>
          <cell r="BL99" t="str">
            <v>0</v>
          </cell>
          <cell r="BM99" t="str">
            <v>0</v>
          </cell>
          <cell r="BN99" t="str">
            <v>0</v>
          </cell>
          <cell r="BO99" t="str">
            <v>0</v>
          </cell>
          <cell r="BP99" t="str">
            <v>0</v>
          </cell>
          <cell r="BQ99" t="str">
            <v>0</v>
          </cell>
          <cell r="BR99" t="str">
            <v>0</v>
          </cell>
          <cell r="BT99">
            <v>16500</v>
          </cell>
          <cell r="BU99">
            <v>1375</v>
          </cell>
          <cell r="BV99">
            <v>1375</v>
          </cell>
          <cell r="BW99">
            <v>1375</v>
          </cell>
          <cell r="BX99">
            <v>1375</v>
          </cell>
          <cell r="BY99">
            <v>1375</v>
          </cell>
          <cell r="BZ99">
            <v>1375</v>
          </cell>
          <cell r="CA99">
            <v>1375</v>
          </cell>
          <cell r="CB99">
            <v>1375</v>
          </cell>
          <cell r="CC99">
            <v>1375</v>
          </cell>
          <cell r="CD99">
            <v>1375</v>
          </cell>
          <cell r="CE99">
            <v>1375</v>
          </cell>
          <cell r="CF99">
            <v>1375</v>
          </cell>
          <cell r="CH99" t="str">
            <v>0</v>
          </cell>
          <cell r="CI99" t="str">
            <v>0</v>
          </cell>
          <cell r="CJ99" t="str">
            <v>0</v>
          </cell>
          <cell r="CK99" t="str">
            <v>0</v>
          </cell>
          <cell r="CL99" t="str">
            <v>0</v>
          </cell>
          <cell r="CM99" t="str">
            <v>0</v>
          </cell>
          <cell r="CN99" t="str">
            <v>0</v>
          </cell>
          <cell r="CO99" t="str">
            <v>0</v>
          </cell>
          <cell r="CP99" t="str">
            <v>0</v>
          </cell>
          <cell r="CQ99" t="str">
            <v>0</v>
          </cell>
          <cell r="CR99" t="str">
            <v>0</v>
          </cell>
          <cell r="CS99" t="str">
            <v>0</v>
          </cell>
          <cell r="CT99" t="str">
            <v>0</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t="str">
            <v>0</v>
          </cell>
          <cell r="DK99" t="str">
            <v>0</v>
          </cell>
          <cell r="DL99" t="str">
            <v>0</v>
          </cell>
          <cell r="DM99" t="str">
            <v>0</v>
          </cell>
          <cell r="DN99" t="str">
            <v>0</v>
          </cell>
          <cell r="DO99" t="str">
            <v>0</v>
          </cell>
          <cell r="DP99" t="str">
            <v>0</v>
          </cell>
          <cell r="DQ99" t="str">
            <v>0</v>
          </cell>
          <cell r="DR99" t="str">
            <v>0</v>
          </cell>
          <cell r="DS99" t="str">
            <v>0</v>
          </cell>
          <cell r="DT99" t="str">
            <v>0</v>
          </cell>
          <cell r="DU99" t="str">
            <v>0</v>
          </cell>
          <cell r="DV99" t="str">
            <v>0</v>
          </cell>
        </row>
        <row r="100">
          <cell r="A100" t="str">
            <v>Taxes other than income taxes, utility  - Billing for CSC Dep 4081-41129</v>
          </cell>
          <cell r="B100" t="str">
            <v>0</v>
          </cell>
          <cell r="C100" t="str">
            <v>0</v>
          </cell>
          <cell r="D100" t="str">
            <v>0</v>
          </cell>
          <cell r="E100" t="str">
            <v>0</v>
          </cell>
          <cell r="F100" t="str">
            <v>0</v>
          </cell>
          <cell r="G100" t="str">
            <v>0</v>
          </cell>
          <cell r="H100" t="str">
            <v>0</v>
          </cell>
          <cell r="I100" t="str">
            <v>0</v>
          </cell>
          <cell r="J100" t="str">
            <v>0</v>
          </cell>
          <cell r="K100" t="str">
            <v>0</v>
          </cell>
          <cell r="L100" t="str">
            <v>0</v>
          </cell>
          <cell r="M100" t="str">
            <v>0</v>
          </cell>
          <cell r="N100" t="str">
            <v>0</v>
          </cell>
          <cell r="P100">
            <v>454269.84</v>
          </cell>
          <cell r="Q100">
            <v>37855.82</v>
          </cell>
          <cell r="R100">
            <v>37855.82</v>
          </cell>
          <cell r="S100">
            <v>37855.82</v>
          </cell>
          <cell r="T100">
            <v>37855.82</v>
          </cell>
          <cell r="U100">
            <v>37855.82</v>
          </cell>
          <cell r="V100">
            <v>37855.82</v>
          </cell>
          <cell r="W100">
            <v>37855.82</v>
          </cell>
          <cell r="X100">
            <v>37855.82</v>
          </cell>
          <cell r="Y100">
            <v>37855.82</v>
          </cell>
          <cell r="Z100">
            <v>37855.82</v>
          </cell>
          <cell r="AA100">
            <v>37855.82</v>
          </cell>
          <cell r="AB100">
            <v>37855.82</v>
          </cell>
          <cell r="AD100" t="str">
            <v>0</v>
          </cell>
          <cell r="AE100" t="str">
            <v>0</v>
          </cell>
          <cell r="AF100" t="str">
            <v>0</v>
          </cell>
          <cell r="AG100" t="str">
            <v>0</v>
          </cell>
          <cell r="AH100" t="str">
            <v>0</v>
          </cell>
          <cell r="AI100" t="str">
            <v>0</v>
          </cell>
          <cell r="AJ100" t="str">
            <v>0</v>
          </cell>
          <cell r="AK100" t="str">
            <v>0</v>
          </cell>
          <cell r="AL100" t="str">
            <v>0</v>
          </cell>
          <cell r="AM100" t="str">
            <v>0</v>
          </cell>
          <cell r="AN100" t="str">
            <v>0</v>
          </cell>
          <cell r="AO100" t="str">
            <v>0</v>
          </cell>
          <cell r="AP100" t="str">
            <v>0</v>
          </cell>
          <cell r="AR100" t="str">
            <v>0</v>
          </cell>
          <cell r="AS100" t="str">
            <v>0</v>
          </cell>
          <cell r="AT100" t="str">
            <v>0</v>
          </cell>
          <cell r="AU100" t="str">
            <v>0</v>
          </cell>
          <cell r="AV100" t="str">
            <v>0</v>
          </cell>
          <cell r="AW100" t="str">
            <v>0</v>
          </cell>
          <cell r="AX100" t="str">
            <v>0</v>
          </cell>
          <cell r="AY100" t="str">
            <v>0</v>
          </cell>
          <cell r="AZ100" t="str">
            <v>0</v>
          </cell>
          <cell r="BA100" t="str">
            <v>0</v>
          </cell>
          <cell r="BB100" t="str">
            <v>0</v>
          </cell>
          <cell r="BC100" t="str">
            <v>0</v>
          </cell>
          <cell r="BD100" t="str">
            <v>0</v>
          </cell>
          <cell r="BF100" t="str">
            <v>0</v>
          </cell>
          <cell r="BG100" t="str">
            <v>0</v>
          </cell>
          <cell r="BH100" t="str">
            <v>0</v>
          </cell>
          <cell r="BI100" t="str">
            <v>0</v>
          </cell>
          <cell r="BJ100" t="str">
            <v>0</v>
          </cell>
          <cell r="BK100" t="str">
            <v>0</v>
          </cell>
          <cell r="BL100" t="str">
            <v>0</v>
          </cell>
          <cell r="BM100" t="str">
            <v>0</v>
          </cell>
          <cell r="BN100" t="str">
            <v>0</v>
          </cell>
          <cell r="BO100" t="str">
            <v>0</v>
          </cell>
          <cell r="BP100" t="str">
            <v>0</v>
          </cell>
          <cell r="BQ100" t="str">
            <v>0</v>
          </cell>
          <cell r="BR100" t="str">
            <v>0</v>
          </cell>
          <cell r="BT100" t="str">
            <v>0</v>
          </cell>
          <cell r="BU100" t="str">
            <v>0</v>
          </cell>
          <cell r="BV100" t="str">
            <v>0</v>
          </cell>
          <cell r="BW100" t="str">
            <v>0</v>
          </cell>
          <cell r="BX100" t="str">
            <v>0</v>
          </cell>
          <cell r="BY100" t="str">
            <v>0</v>
          </cell>
          <cell r="BZ100" t="str">
            <v>0</v>
          </cell>
          <cell r="CA100" t="str">
            <v>0</v>
          </cell>
          <cell r="CB100" t="str">
            <v>0</v>
          </cell>
          <cell r="CC100" t="str">
            <v>0</v>
          </cell>
          <cell r="CD100" t="str">
            <v>0</v>
          </cell>
          <cell r="CE100" t="str">
            <v>0</v>
          </cell>
          <cell r="CF100" t="str">
            <v>0</v>
          </cell>
          <cell r="CH100" t="str">
            <v>0</v>
          </cell>
          <cell r="CI100" t="str">
            <v>0</v>
          </cell>
          <cell r="CJ100" t="str">
            <v>0</v>
          </cell>
          <cell r="CK100" t="str">
            <v>0</v>
          </cell>
          <cell r="CL100" t="str">
            <v>0</v>
          </cell>
          <cell r="CM100" t="str">
            <v>0</v>
          </cell>
          <cell r="CN100" t="str">
            <v>0</v>
          </cell>
          <cell r="CO100" t="str">
            <v>0</v>
          </cell>
          <cell r="CP100" t="str">
            <v>0</v>
          </cell>
          <cell r="CQ100" t="str">
            <v>0</v>
          </cell>
          <cell r="CR100" t="str">
            <v>0</v>
          </cell>
          <cell r="CS100" t="str">
            <v>0</v>
          </cell>
          <cell r="CT100" t="str">
            <v>0</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t="str">
            <v>0</v>
          </cell>
          <cell r="DK100" t="str">
            <v>0</v>
          </cell>
          <cell r="DL100" t="str">
            <v>0</v>
          </cell>
          <cell r="DM100" t="str">
            <v>0</v>
          </cell>
          <cell r="DN100" t="str">
            <v>0</v>
          </cell>
          <cell r="DO100" t="str">
            <v>0</v>
          </cell>
          <cell r="DP100" t="str">
            <v>0</v>
          </cell>
          <cell r="DQ100" t="str">
            <v>0</v>
          </cell>
          <cell r="DR100" t="str">
            <v>0</v>
          </cell>
          <cell r="DS100" t="str">
            <v>0</v>
          </cell>
          <cell r="DT100" t="str">
            <v>0</v>
          </cell>
          <cell r="DU100" t="str">
            <v>0</v>
          </cell>
          <cell r="DV100" t="str">
            <v>0</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row>
        <row r="103">
          <cell r="A103" t="str">
            <v>Taxes other than income taxes, utility  - Dot Transmission Us 4081-30108</v>
          </cell>
          <cell r="B103">
            <v>60120</v>
          </cell>
          <cell r="C103">
            <v>5010</v>
          </cell>
          <cell r="D103">
            <v>5010</v>
          </cell>
          <cell r="E103">
            <v>5010</v>
          </cell>
          <cell r="F103">
            <v>5010</v>
          </cell>
          <cell r="G103">
            <v>5010</v>
          </cell>
          <cell r="H103">
            <v>5010</v>
          </cell>
          <cell r="I103">
            <v>5010</v>
          </cell>
          <cell r="J103">
            <v>5010</v>
          </cell>
          <cell r="K103">
            <v>5010</v>
          </cell>
          <cell r="L103">
            <v>5010</v>
          </cell>
          <cell r="M103">
            <v>5010</v>
          </cell>
          <cell r="N103">
            <v>5010</v>
          </cell>
          <cell r="P103">
            <v>48343</v>
          </cell>
          <cell r="Q103" t="str">
            <v>0</v>
          </cell>
          <cell r="R103" t="str">
            <v>0</v>
          </cell>
          <cell r="S103" t="str">
            <v>0</v>
          </cell>
          <cell r="T103" t="str">
            <v>0</v>
          </cell>
          <cell r="U103">
            <v>48343</v>
          </cell>
          <cell r="V103">
            <v>0</v>
          </cell>
          <cell r="W103">
            <v>0</v>
          </cell>
          <cell r="X103">
            <v>0</v>
          </cell>
          <cell r="Y103">
            <v>0</v>
          </cell>
          <cell r="Z103">
            <v>0</v>
          </cell>
          <cell r="AA103">
            <v>0</v>
          </cell>
          <cell r="AB103">
            <v>0</v>
          </cell>
          <cell r="AD103" t="str">
            <v>0</v>
          </cell>
          <cell r="AE103" t="str">
            <v>0</v>
          </cell>
          <cell r="AF103" t="str">
            <v>0</v>
          </cell>
          <cell r="AG103" t="str">
            <v>0</v>
          </cell>
          <cell r="AH103" t="str">
            <v>0</v>
          </cell>
          <cell r="AI103" t="str">
            <v>0</v>
          </cell>
          <cell r="AJ103" t="str">
            <v>0</v>
          </cell>
          <cell r="AK103" t="str">
            <v>0</v>
          </cell>
          <cell r="AL103" t="str">
            <v>0</v>
          </cell>
          <cell r="AM103" t="str">
            <v>0</v>
          </cell>
          <cell r="AN103" t="str">
            <v>0</v>
          </cell>
          <cell r="AO103" t="str">
            <v>0</v>
          </cell>
          <cell r="AP103" t="str">
            <v>0</v>
          </cell>
          <cell r="AR103">
            <v>1077150</v>
          </cell>
          <cell r="AS103">
            <v>89762</v>
          </cell>
          <cell r="AT103">
            <v>89762</v>
          </cell>
          <cell r="AU103">
            <v>89762</v>
          </cell>
          <cell r="AV103">
            <v>89762</v>
          </cell>
          <cell r="AW103">
            <v>89762</v>
          </cell>
          <cell r="AX103">
            <v>89762</v>
          </cell>
          <cell r="AY103">
            <v>89762</v>
          </cell>
          <cell r="AZ103">
            <v>89762</v>
          </cell>
          <cell r="BA103">
            <v>89762</v>
          </cell>
          <cell r="BB103">
            <v>89764</v>
          </cell>
          <cell r="BC103">
            <v>89764</v>
          </cell>
          <cell r="BD103">
            <v>89764</v>
          </cell>
          <cell r="BF103" t="str">
            <v>0</v>
          </cell>
          <cell r="BG103" t="str">
            <v>0</v>
          </cell>
          <cell r="BH103" t="str">
            <v>0</v>
          </cell>
          <cell r="BI103" t="str">
            <v>0</v>
          </cell>
          <cell r="BJ103" t="str">
            <v>0</v>
          </cell>
          <cell r="BK103" t="str">
            <v>0</v>
          </cell>
          <cell r="BL103" t="str">
            <v>0</v>
          </cell>
          <cell r="BM103" t="str">
            <v>0</v>
          </cell>
          <cell r="BN103" t="str">
            <v>0</v>
          </cell>
          <cell r="BO103" t="str">
            <v>0</v>
          </cell>
          <cell r="BP103" t="str">
            <v>0</v>
          </cell>
          <cell r="BQ103" t="str">
            <v>0</v>
          </cell>
          <cell r="BR103" t="str">
            <v>0</v>
          </cell>
          <cell r="BT103" t="str">
            <v>0</v>
          </cell>
          <cell r="BU103" t="str">
            <v>0</v>
          </cell>
          <cell r="BV103" t="str">
            <v>0</v>
          </cell>
          <cell r="BW103" t="str">
            <v>0</v>
          </cell>
          <cell r="BX103" t="str">
            <v>0</v>
          </cell>
          <cell r="BY103" t="str">
            <v>0</v>
          </cell>
          <cell r="BZ103" t="str">
            <v>0</v>
          </cell>
          <cell r="CA103" t="str">
            <v>0</v>
          </cell>
          <cell r="CB103" t="str">
            <v>0</v>
          </cell>
          <cell r="CC103" t="str">
            <v>0</v>
          </cell>
          <cell r="CD103" t="str">
            <v>0</v>
          </cell>
          <cell r="CE103" t="str">
            <v>0</v>
          </cell>
          <cell r="CF103" t="str">
            <v>0</v>
          </cell>
          <cell r="CH103" t="str">
            <v>0</v>
          </cell>
          <cell r="CI103" t="str">
            <v>0</v>
          </cell>
          <cell r="CJ103" t="str">
            <v>0</v>
          </cell>
          <cell r="CK103" t="str">
            <v>0</v>
          </cell>
          <cell r="CL103" t="str">
            <v>0</v>
          </cell>
          <cell r="CM103" t="str">
            <v>0</v>
          </cell>
          <cell r="CN103" t="str">
            <v>0</v>
          </cell>
          <cell r="CO103" t="str">
            <v>0</v>
          </cell>
          <cell r="CP103" t="str">
            <v>0</v>
          </cell>
          <cell r="CQ103" t="str">
            <v>0</v>
          </cell>
          <cell r="CR103" t="str">
            <v>0</v>
          </cell>
          <cell r="CS103" t="str">
            <v>0</v>
          </cell>
          <cell r="CT103" t="str">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t="str">
            <v>0</v>
          </cell>
          <cell r="DK103" t="str">
            <v>0</v>
          </cell>
          <cell r="DL103" t="str">
            <v>0</v>
          </cell>
          <cell r="DM103" t="str">
            <v>0</v>
          </cell>
          <cell r="DN103" t="str">
            <v>0</v>
          </cell>
          <cell r="DO103" t="str">
            <v>0</v>
          </cell>
          <cell r="DP103" t="str">
            <v>0</v>
          </cell>
          <cell r="DQ103" t="str">
            <v>0</v>
          </cell>
          <cell r="DR103" t="str">
            <v>0</v>
          </cell>
          <cell r="DS103" t="str">
            <v>0</v>
          </cell>
          <cell r="DT103" t="str">
            <v>0</v>
          </cell>
          <cell r="DU103" t="str">
            <v>0</v>
          </cell>
          <cell r="DV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v>33117</v>
          </cell>
          <cell r="Q104" t="str">
            <v>0</v>
          </cell>
          <cell r="R104">
            <v>5495</v>
          </cell>
          <cell r="S104">
            <v>0</v>
          </cell>
          <cell r="T104">
            <v>0</v>
          </cell>
          <cell r="U104">
            <v>0</v>
          </cell>
          <cell r="V104">
            <v>0</v>
          </cell>
          <cell r="W104">
            <v>0</v>
          </cell>
          <cell r="X104">
            <v>0</v>
          </cell>
          <cell r="Y104">
            <v>0</v>
          </cell>
          <cell r="Z104">
            <v>0</v>
          </cell>
          <cell r="AA104">
            <v>0</v>
          </cell>
          <cell r="AB104">
            <v>27622</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t="str">
            <v>0</v>
          </cell>
          <cell r="AE105" t="str">
            <v>0</v>
          </cell>
          <cell r="AF105" t="str">
            <v>0</v>
          </cell>
          <cell r="AG105" t="str">
            <v>0</v>
          </cell>
          <cell r="AH105" t="str">
            <v>0</v>
          </cell>
          <cell r="AI105" t="str">
            <v>0</v>
          </cell>
          <cell r="AJ105" t="str">
            <v>0</v>
          </cell>
          <cell r="AK105" t="str">
            <v>0</v>
          </cell>
          <cell r="AL105" t="str">
            <v>0</v>
          </cell>
          <cell r="AM105" t="str">
            <v>0</v>
          </cell>
          <cell r="AN105" t="str">
            <v>0</v>
          </cell>
          <cell r="AO105" t="str">
            <v>0</v>
          </cell>
          <cell r="AP105" t="str">
            <v>0</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t="str">
            <v>0</v>
          </cell>
          <cell r="DK105" t="str">
            <v>0</v>
          </cell>
          <cell r="DL105" t="str">
            <v>0</v>
          </cell>
          <cell r="DM105" t="str">
            <v>0</v>
          </cell>
          <cell r="DN105" t="str">
            <v>0</v>
          </cell>
          <cell r="DO105" t="str">
            <v>0</v>
          </cell>
          <cell r="DP105" t="str">
            <v>0</v>
          </cell>
          <cell r="DQ105" t="str">
            <v>0</v>
          </cell>
          <cell r="DR105" t="str">
            <v>0</v>
          </cell>
          <cell r="DS105" t="str">
            <v>0</v>
          </cell>
          <cell r="DT105" t="str">
            <v>0</v>
          </cell>
          <cell r="DU105" t="str">
            <v>0</v>
          </cell>
          <cell r="DV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v>1315200</v>
          </cell>
          <cell r="BG109">
            <v>109600</v>
          </cell>
          <cell r="BH109">
            <v>109600</v>
          </cell>
          <cell r="BI109">
            <v>109600</v>
          </cell>
          <cell r="BJ109">
            <v>109600</v>
          </cell>
          <cell r="BK109">
            <v>109600</v>
          </cell>
          <cell r="BL109">
            <v>109600</v>
          </cell>
          <cell r="BM109">
            <v>109600</v>
          </cell>
          <cell r="BN109">
            <v>109600</v>
          </cell>
          <cell r="BO109">
            <v>109600</v>
          </cell>
          <cell r="BP109">
            <v>109600</v>
          </cell>
          <cell r="BQ109">
            <v>109600</v>
          </cell>
          <cell r="BR109">
            <v>109600</v>
          </cell>
          <cell r="BT109">
            <v>1260000</v>
          </cell>
          <cell r="BU109">
            <v>105000</v>
          </cell>
          <cell r="BV109">
            <v>105000</v>
          </cell>
          <cell r="BW109">
            <v>105000</v>
          </cell>
          <cell r="BX109">
            <v>105000</v>
          </cell>
          <cell r="BY109">
            <v>105000</v>
          </cell>
          <cell r="BZ109">
            <v>105000</v>
          </cell>
          <cell r="CA109">
            <v>105000</v>
          </cell>
          <cell r="CB109">
            <v>105000</v>
          </cell>
          <cell r="CC109">
            <v>105000</v>
          </cell>
          <cell r="CD109">
            <v>105000</v>
          </cell>
          <cell r="CE109">
            <v>105000</v>
          </cell>
          <cell r="CF109">
            <v>105000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row>
        <row r="111">
          <cell r="A111" t="str">
            <v>Others</v>
          </cell>
          <cell r="B111">
            <v>2628862.3199999998</v>
          </cell>
          <cell r="C111">
            <v>219071.86</v>
          </cell>
          <cell r="D111">
            <v>219071.86</v>
          </cell>
          <cell r="E111">
            <v>219071.86</v>
          </cell>
          <cell r="F111">
            <v>219071.86</v>
          </cell>
          <cell r="G111">
            <v>219071.86</v>
          </cell>
          <cell r="H111">
            <v>219071.86</v>
          </cell>
          <cell r="I111">
            <v>219071.86</v>
          </cell>
          <cell r="J111">
            <v>219071.86</v>
          </cell>
          <cell r="K111">
            <v>219071.86</v>
          </cell>
          <cell r="L111">
            <v>219071.86</v>
          </cell>
          <cell r="M111">
            <v>219071.86</v>
          </cell>
          <cell r="N111">
            <v>219071.86</v>
          </cell>
          <cell r="P111">
            <v>1154717.8400000001</v>
          </cell>
          <cell r="Q111">
            <v>58122.82</v>
          </cell>
          <cell r="R111">
            <v>63350.82</v>
          </cell>
          <cell r="S111">
            <v>57855.82</v>
          </cell>
          <cell r="T111">
            <v>99855.82</v>
          </cell>
          <cell r="U111">
            <v>148385.82</v>
          </cell>
          <cell r="V111">
            <v>99855.82</v>
          </cell>
          <cell r="W111">
            <v>99886.82</v>
          </cell>
          <cell r="X111">
            <v>99855.82</v>
          </cell>
          <cell r="Y111">
            <v>99876.82</v>
          </cell>
          <cell r="Z111">
            <v>99855.82</v>
          </cell>
          <cell r="AA111">
            <v>99882.82</v>
          </cell>
          <cell r="AB111">
            <v>127932.82</v>
          </cell>
          <cell r="AD111" t="str">
            <v>0</v>
          </cell>
          <cell r="AE111" t="str">
            <v>0</v>
          </cell>
          <cell r="AF111" t="str">
            <v>0</v>
          </cell>
          <cell r="AG111" t="str">
            <v>0</v>
          </cell>
          <cell r="AH111" t="str">
            <v>0</v>
          </cell>
          <cell r="AI111" t="str">
            <v>0</v>
          </cell>
          <cell r="AJ111" t="str">
            <v>0</v>
          </cell>
          <cell r="AK111" t="str">
            <v>0</v>
          </cell>
          <cell r="AL111" t="str">
            <v>0</v>
          </cell>
          <cell r="AM111" t="str">
            <v>0</v>
          </cell>
          <cell r="AN111" t="str">
            <v>0</v>
          </cell>
          <cell r="AO111" t="str">
            <v>0</v>
          </cell>
          <cell r="AP111" t="str">
            <v>0</v>
          </cell>
          <cell r="AR111">
            <v>1892501.96</v>
          </cell>
          <cell r="AS111">
            <v>157708.32999999999</v>
          </cell>
          <cell r="AT111">
            <v>157708.32999999999</v>
          </cell>
          <cell r="AU111">
            <v>157708.32999999999</v>
          </cell>
          <cell r="AV111">
            <v>157708.32999999999</v>
          </cell>
          <cell r="AW111">
            <v>157708.32999999999</v>
          </cell>
          <cell r="AX111">
            <v>157708.32999999999</v>
          </cell>
          <cell r="AY111">
            <v>157708.32999999999</v>
          </cell>
          <cell r="AZ111">
            <v>157708.32999999999</v>
          </cell>
          <cell r="BA111">
            <v>157708.32999999999</v>
          </cell>
          <cell r="BB111">
            <v>157710.32999999999</v>
          </cell>
          <cell r="BC111">
            <v>157710.32999999999</v>
          </cell>
          <cell r="BD111">
            <v>157706.32999999999</v>
          </cell>
          <cell r="BF111">
            <v>1315200</v>
          </cell>
          <cell r="BG111">
            <v>109600</v>
          </cell>
          <cell r="BH111">
            <v>109600</v>
          </cell>
          <cell r="BI111">
            <v>109600</v>
          </cell>
          <cell r="BJ111">
            <v>109600</v>
          </cell>
          <cell r="BK111">
            <v>109600</v>
          </cell>
          <cell r="BL111">
            <v>109600</v>
          </cell>
          <cell r="BM111">
            <v>109600</v>
          </cell>
          <cell r="BN111">
            <v>109600</v>
          </cell>
          <cell r="BO111">
            <v>109600</v>
          </cell>
          <cell r="BP111">
            <v>109600</v>
          </cell>
          <cell r="BQ111">
            <v>109600</v>
          </cell>
          <cell r="BR111">
            <v>109600</v>
          </cell>
          <cell r="BT111">
            <v>1276500</v>
          </cell>
          <cell r="BU111">
            <v>106375</v>
          </cell>
          <cell r="BV111">
            <v>106375</v>
          </cell>
          <cell r="BW111">
            <v>106375</v>
          </cell>
          <cell r="BX111">
            <v>106375</v>
          </cell>
          <cell r="BY111">
            <v>106375</v>
          </cell>
          <cell r="BZ111">
            <v>106375</v>
          </cell>
          <cell r="CA111">
            <v>106375</v>
          </cell>
          <cell r="CB111">
            <v>106375</v>
          </cell>
          <cell r="CC111">
            <v>106375</v>
          </cell>
          <cell r="CD111">
            <v>106375</v>
          </cell>
          <cell r="CE111">
            <v>106375</v>
          </cell>
          <cell r="CF111">
            <v>106375</v>
          </cell>
          <cell r="CH111" t="str">
            <v>0</v>
          </cell>
          <cell r="CI111" t="str">
            <v>0</v>
          </cell>
          <cell r="CJ111" t="str">
            <v>0</v>
          </cell>
          <cell r="CK111" t="str">
            <v>0</v>
          </cell>
          <cell r="CL111" t="str">
            <v>0</v>
          </cell>
          <cell r="CM111" t="str">
            <v>0</v>
          </cell>
          <cell r="CN111" t="str">
            <v>0</v>
          </cell>
          <cell r="CO111" t="str">
            <v>0</v>
          </cell>
          <cell r="CP111" t="str">
            <v>0</v>
          </cell>
          <cell r="CQ111" t="str">
            <v>0</v>
          </cell>
          <cell r="CR111" t="str">
            <v>0</v>
          </cell>
          <cell r="CS111" t="str">
            <v>0</v>
          </cell>
          <cell r="CT111" t="str">
            <v>0</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t="str">
            <v>0</v>
          </cell>
          <cell r="DK111" t="str">
            <v>0</v>
          </cell>
          <cell r="DL111" t="str">
            <v>0</v>
          </cell>
          <cell r="DM111" t="str">
            <v>0</v>
          </cell>
          <cell r="DN111" t="str">
            <v>0</v>
          </cell>
          <cell r="DO111" t="str">
            <v>0</v>
          </cell>
          <cell r="DP111" t="str">
            <v>0</v>
          </cell>
          <cell r="DQ111" t="str">
            <v>0</v>
          </cell>
          <cell r="DR111" t="str">
            <v>0</v>
          </cell>
          <cell r="DS111" t="str">
            <v>0</v>
          </cell>
          <cell r="DT111" t="str">
            <v>0</v>
          </cell>
          <cell r="DU111" t="str">
            <v>0</v>
          </cell>
          <cell r="DV111" t="str">
            <v>0</v>
          </cell>
        </row>
        <row r="112">
          <cell r="A112" t="str">
            <v>Revenue Related Taxes</v>
          </cell>
          <cell r="B112">
            <v>121438068.41999999</v>
          </cell>
          <cell r="C112">
            <v>5010483.55</v>
          </cell>
          <cell r="D112">
            <v>7146355.3499999996</v>
          </cell>
          <cell r="E112">
            <v>11700127.609999999</v>
          </cell>
          <cell r="F112">
            <v>19635376.77</v>
          </cell>
          <cell r="G112">
            <v>16619898.33</v>
          </cell>
          <cell r="H112">
            <v>13526282.65</v>
          </cell>
          <cell r="I112">
            <v>11534129.640000001</v>
          </cell>
          <cell r="J112">
            <v>10447756.57</v>
          </cell>
          <cell r="K112">
            <v>9483021.5500000007</v>
          </cell>
          <cell r="L112">
            <v>5236586.3100000005</v>
          </cell>
          <cell r="M112">
            <v>5346228.17</v>
          </cell>
          <cell r="N112">
            <v>5751821.9199999999</v>
          </cell>
          <cell r="P112">
            <v>6536616.0599999996</v>
          </cell>
          <cell r="Q112">
            <v>343505.13</v>
          </cell>
          <cell r="R112">
            <v>594749.13</v>
          </cell>
          <cell r="S112">
            <v>1008926.46</v>
          </cell>
          <cell r="T112">
            <v>1223709.6499999999</v>
          </cell>
          <cell r="U112">
            <v>960824.89</v>
          </cell>
          <cell r="V112">
            <v>682905.13</v>
          </cell>
          <cell r="W112">
            <v>426322.01</v>
          </cell>
          <cell r="X112">
            <v>296757.59999999998</v>
          </cell>
          <cell r="Y112">
            <v>249539.1</v>
          </cell>
          <cell r="Z112">
            <v>250496.53</v>
          </cell>
          <cell r="AA112">
            <v>249675.29</v>
          </cell>
          <cell r="AB112">
            <v>249205.14</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T112">
            <v>21000</v>
          </cell>
          <cell r="BU112">
            <v>1750</v>
          </cell>
          <cell r="BV112">
            <v>1750</v>
          </cell>
          <cell r="BW112">
            <v>1750</v>
          </cell>
          <cell r="BX112">
            <v>1750</v>
          </cell>
          <cell r="BY112">
            <v>1750</v>
          </cell>
          <cell r="BZ112">
            <v>1750</v>
          </cell>
          <cell r="CA112">
            <v>1750</v>
          </cell>
          <cell r="CB112">
            <v>1750</v>
          </cell>
          <cell r="CC112">
            <v>1750</v>
          </cell>
          <cell r="CD112">
            <v>1750</v>
          </cell>
          <cell r="CE112">
            <v>1750</v>
          </cell>
          <cell r="CF112">
            <v>1750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row>
        <row r="113">
          <cell r="A113" t="str">
            <v>SSU  Taxes</v>
          </cell>
          <cell r="B113">
            <v>2018746.32</v>
          </cell>
          <cell r="C113">
            <v>168228.86</v>
          </cell>
          <cell r="D113">
            <v>168228.86</v>
          </cell>
          <cell r="E113">
            <v>168228.86</v>
          </cell>
          <cell r="F113">
            <v>168228.86</v>
          </cell>
          <cell r="G113">
            <v>168228.86</v>
          </cell>
          <cell r="H113">
            <v>168228.86</v>
          </cell>
          <cell r="I113">
            <v>168228.86</v>
          </cell>
          <cell r="J113">
            <v>168228.86</v>
          </cell>
          <cell r="K113">
            <v>168228.86</v>
          </cell>
          <cell r="L113">
            <v>168228.86</v>
          </cell>
          <cell r="M113">
            <v>168228.86</v>
          </cell>
          <cell r="N113">
            <v>168228.86</v>
          </cell>
          <cell r="P113">
            <v>454269.84</v>
          </cell>
          <cell r="Q113">
            <v>37855.82</v>
          </cell>
          <cell r="R113">
            <v>37855.82</v>
          </cell>
          <cell r="S113">
            <v>37855.82</v>
          </cell>
          <cell r="T113">
            <v>37855.82</v>
          </cell>
          <cell r="U113">
            <v>37855.82</v>
          </cell>
          <cell r="V113">
            <v>37855.82</v>
          </cell>
          <cell r="W113">
            <v>37855.82</v>
          </cell>
          <cell r="X113">
            <v>37855.82</v>
          </cell>
          <cell r="Y113">
            <v>37855.82</v>
          </cell>
          <cell r="Z113">
            <v>37855.82</v>
          </cell>
          <cell r="AA113">
            <v>37855.82</v>
          </cell>
          <cell r="AB113">
            <v>37855.82</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R113">
            <v>535352</v>
          </cell>
          <cell r="AS113">
            <v>44613</v>
          </cell>
          <cell r="AT113">
            <v>44613</v>
          </cell>
          <cell r="AU113">
            <v>44613</v>
          </cell>
          <cell r="AV113">
            <v>44613</v>
          </cell>
          <cell r="AW113">
            <v>44613</v>
          </cell>
          <cell r="AX113">
            <v>44613</v>
          </cell>
          <cell r="AY113">
            <v>44613</v>
          </cell>
          <cell r="AZ113">
            <v>44613</v>
          </cell>
          <cell r="BA113">
            <v>44613</v>
          </cell>
          <cell r="BB113">
            <v>44613</v>
          </cell>
          <cell r="BC113">
            <v>44613</v>
          </cell>
          <cell r="BD113">
            <v>44609</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T113">
            <v>16500</v>
          </cell>
          <cell r="BU113">
            <v>1375</v>
          </cell>
          <cell r="BV113">
            <v>1375</v>
          </cell>
          <cell r="BW113">
            <v>1375</v>
          </cell>
          <cell r="BX113">
            <v>1375</v>
          </cell>
          <cell r="BY113">
            <v>1375</v>
          </cell>
          <cell r="BZ113">
            <v>1375</v>
          </cell>
          <cell r="CA113">
            <v>1375</v>
          </cell>
          <cell r="CB113">
            <v>1375</v>
          </cell>
          <cell r="CC113">
            <v>1375</v>
          </cell>
          <cell r="CD113">
            <v>1375</v>
          </cell>
          <cell r="CE113">
            <v>1375</v>
          </cell>
          <cell r="CF113">
            <v>1375</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row>
        <row r="114">
          <cell r="A114" t="str">
            <v>Total Taxes - Other Than Income Taxes</v>
          </cell>
          <cell r="B114">
            <v>144600637.12</v>
          </cell>
          <cell r="C114">
            <v>6942915.8799999999</v>
          </cell>
          <cell r="D114">
            <v>9010597.7699999996</v>
          </cell>
          <cell r="E114">
            <v>13587238.35</v>
          </cell>
          <cell r="F114">
            <v>21656290.919999998</v>
          </cell>
          <cell r="G114">
            <v>18613985.240000002</v>
          </cell>
          <cell r="H114">
            <v>15449309.459999999</v>
          </cell>
          <cell r="I114">
            <v>13457156.449999999</v>
          </cell>
          <cell r="J114">
            <v>12361377.859999999</v>
          </cell>
          <cell r="K114">
            <v>11406048.359999999</v>
          </cell>
          <cell r="L114">
            <v>7169018.6399999997</v>
          </cell>
          <cell r="M114">
            <v>7259849.46</v>
          </cell>
          <cell r="N114">
            <v>7686848.7299999995</v>
          </cell>
          <cell r="P114">
            <v>15764147.580000002</v>
          </cell>
          <cell r="Q114">
            <v>1082951.96</v>
          </cell>
          <cell r="R114">
            <v>1343953.53</v>
          </cell>
          <cell r="S114">
            <v>1737069.84</v>
          </cell>
          <cell r="T114">
            <v>2043111.74</v>
          </cell>
          <cell r="U114">
            <v>1747859.79</v>
          </cell>
          <cell r="V114">
            <v>1455554.37</v>
          </cell>
          <cell r="W114">
            <v>1201428.6499999999</v>
          </cell>
          <cell r="X114">
            <v>1069424.26</v>
          </cell>
          <cell r="Y114">
            <v>1018774.32</v>
          </cell>
          <cell r="Z114">
            <v>1038409.57</v>
          </cell>
          <cell r="AA114">
            <v>996033.28</v>
          </cell>
          <cell r="AB114">
            <v>1029576.27</v>
          </cell>
          <cell r="AD114" t="str">
            <v>0</v>
          </cell>
          <cell r="AE114" t="str">
            <v>0</v>
          </cell>
          <cell r="AF114" t="str">
            <v>0</v>
          </cell>
          <cell r="AG114" t="str">
            <v>0</v>
          </cell>
          <cell r="AH114" t="str">
            <v>0</v>
          </cell>
          <cell r="AI114" t="str">
            <v>0</v>
          </cell>
          <cell r="AJ114" t="str">
            <v>0</v>
          </cell>
          <cell r="AK114" t="str">
            <v>0</v>
          </cell>
          <cell r="AL114" t="str">
            <v>0</v>
          </cell>
          <cell r="AM114" t="str">
            <v>0</v>
          </cell>
          <cell r="AN114" t="str">
            <v>0</v>
          </cell>
          <cell r="AO114" t="str">
            <v>0</v>
          </cell>
          <cell r="AP114" t="str">
            <v>0</v>
          </cell>
          <cell r="AR114">
            <v>10593501.800000001</v>
          </cell>
          <cell r="AS114">
            <v>869992.81</v>
          </cell>
          <cell r="AT114">
            <v>853995.21</v>
          </cell>
          <cell r="AU114">
            <v>870101.77</v>
          </cell>
          <cell r="AV114">
            <v>889732.97</v>
          </cell>
          <cell r="AW114">
            <v>878995.21</v>
          </cell>
          <cell r="AX114">
            <v>889732.97</v>
          </cell>
          <cell r="AY114">
            <v>889732.97</v>
          </cell>
          <cell r="AZ114">
            <v>884364.09</v>
          </cell>
          <cell r="BA114">
            <v>889732.97</v>
          </cell>
          <cell r="BB114">
            <v>895103.77</v>
          </cell>
          <cell r="BC114">
            <v>884366.09</v>
          </cell>
          <cell r="BD114">
            <v>897650.97</v>
          </cell>
          <cell r="BF114">
            <v>1315200</v>
          </cell>
          <cell r="BG114">
            <v>109600</v>
          </cell>
          <cell r="BH114">
            <v>109600</v>
          </cell>
          <cell r="BI114">
            <v>109600</v>
          </cell>
          <cell r="BJ114">
            <v>109600</v>
          </cell>
          <cell r="BK114">
            <v>109600</v>
          </cell>
          <cell r="BL114">
            <v>109600</v>
          </cell>
          <cell r="BM114">
            <v>109600</v>
          </cell>
          <cell r="BN114">
            <v>109600</v>
          </cell>
          <cell r="BO114">
            <v>109600</v>
          </cell>
          <cell r="BP114">
            <v>109600</v>
          </cell>
          <cell r="BQ114">
            <v>109600</v>
          </cell>
          <cell r="BR114">
            <v>109600</v>
          </cell>
          <cell r="BT114">
            <v>1315500</v>
          </cell>
          <cell r="BU114">
            <v>109625</v>
          </cell>
          <cell r="BV114">
            <v>109625</v>
          </cell>
          <cell r="BW114">
            <v>109625</v>
          </cell>
          <cell r="BX114">
            <v>109625</v>
          </cell>
          <cell r="BY114">
            <v>109625</v>
          </cell>
          <cell r="BZ114">
            <v>109625</v>
          </cell>
          <cell r="CA114">
            <v>109625</v>
          </cell>
          <cell r="CB114">
            <v>109625</v>
          </cell>
          <cell r="CC114">
            <v>109625</v>
          </cell>
          <cell r="CD114">
            <v>109625</v>
          </cell>
          <cell r="CE114">
            <v>109625</v>
          </cell>
          <cell r="CF114">
            <v>109625</v>
          </cell>
          <cell r="CH114" t="str">
            <v>0</v>
          </cell>
          <cell r="CI114" t="str">
            <v>0</v>
          </cell>
          <cell r="CJ114" t="str">
            <v>0</v>
          </cell>
          <cell r="CK114" t="str">
            <v>0</v>
          </cell>
          <cell r="CL114" t="str">
            <v>0</v>
          </cell>
          <cell r="CM114" t="str">
            <v>0</v>
          </cell>
          <cell r="CN114" t="str">
            <v>0</v>
          </cell>
          <cell r="CO114" t="str">
            <v>0</v>
          </cell>
          <cell r="CP114" t="str">
            <v>0</v>
          </cell>
          <cell r="CQ114" t="str">
            <v>0</v>
          </cell>
          <cell r="CR114" t="str">
            <v>0</v>
          </cell>
          <cell r="CS114" t="str">
            <v>0</v>
          </cell>
          <cell r="CT114" t="str">
            <v>0</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t="str">
            <v>0</v>
          </cell>
          <cell r="DK114" t="str">
            <v>0</v>
          </cell>
          <cell r="DL114" t="str">
            <v>0</v>
          </cell>
          <cell r="DM114" t="str">
            <v>0</v>
          </cell>
          <cell r="DN114" t="str">
            <v>0</v>
          </cell>
          <cell r="DO114" t="str">
            <v>0</v>
          </cell>
          <cell r="DP114" t="str">
            <v>0</v>
          </cell>
          <cell r="DQ114" t="str">
            <v>0</v>
          </cell>
          <cell r="DR114" t="str">
            <v>0</v>
          </cell>
          <cell r="DS114" t="str">
            <v>0</v>
          </cell>
          <cell r="DT114" t="str">
            <v>0</v>
          </cell>
          <cell r="DU114" t="str">
            <v>0</v>
          </cell>
          <cell r="DV114" t="str">
            <v>0</v>
          </cell>
        </row>
        <row r="115">
          <cell r="A115" t="str">
            <v>Total Operating Expenses</v>
          </cell>
          <cell r="B115">
            <v>398120183.94</v>
          </cell>
          <cell r="C115">
            <v>28330405.559999995</v>
          </cell>
          <cell r="D115">
            <v>29325154.57</v>
          </cell>
          <cell r="E115">
            <v>35856335.950000003</v>
          </cell>
          <cell r="F115">
            <v>43332708.619999997</v>
          </cell>
          <cell r="G115">
            <v>39245891.400000006</v>
          </cell>
          <cell r="H115">
            <v>37073153.329999998</v>
          </cell>
          <cell r="I115">
            <v>33509519.09</v>
          </cell>
          <cell r="J115">
            <v>32571155.07</v>
          </cell>
          <cell r="K115">
            <v>32598131.659999996</v>
          </cell>
          <cell r="L115">
            <v>28544245.57</v>
          </cell>
          <cell r="M115">
            <v>27795904.43</v>
          </cell>
          <cell r="N115">
            <v>29937578.690000001</v>
          </cell>
          <cell r="P115">
            <v>75063947.700000003</v>
          </cell>
          <cell r="Q115">
            <v>6139014.1699999999</v>
          </cell>
          <cell r="R115">
            <v>6133611.29</v>
          </cell>
          <cell r="S115">
            <v>7053786.6500000004</v>
          </cell>
          <cell r="T115">
            <v>7435310.4299999997</v>
          </cell>
          <cell r="U115">
            <v>6768891.0199999996</v>
          </cell>
          <cell r="V115">
            <v>6439339.25</v>
          </cell>
          <cell r="W115">
            <v>5995541.96</v>
          </cell>
          <cell r="X115">
            <v>5807175.5</v>
          </cell>
          <cell r="Y115">
            <v>5914397.2300000004</v>
          </cell>
          <cell r="Z115">
            <v>5889918.1799999997</v>
          </cell>
          <cell r="AA115">
            <v>5707678.46</v>
          </cell>
          <cell r="AB115">
            <v>5779283.5600000005</v>
          </cell>
          <cell r="AD115">
            <v>-3809835.21</v>
          </cell>
          <cell r="AE115">
            <v>-332454.56000000052</v>
          </cell>
          <cell r="AF115">
            <v>-332452.75</v>
          </cell>
          <cell r="AG115">
            <v>-332451.6099999994</v>
          </cell>
          <cell r="AH115">
            <v>-312543.24</v>
          </cell>
          <cell r="AI115">
            <v>-312528.90000000002</v>
          </cell>
          <cell r="AJ115">
            <v>-312450.15999999997</v>
          </cell>
          <cell r="AK115">
            <v>-312495.44000000134</v>
          </cell>
          <cell r="AL115">
            <v>-312488.06000000052</v>
          </cell>
          <cell r="AM115">
            <v>-312501.3900000006</v>
          </cell>
          <cell r="AN115">
            <v>-312480</v>
          </cell>
          <cell r="AO115">
            <v>-312498.12000000104</v>
          </cell>
          <cell r="AP115">
            <v>-312490.98</v>
          </cell>
          <cell r="AR115">
            <v>104585831.75</v>
          </cell>
          <cell r="AS115">
            <v>8114560.8699999992</v>
          </cell>
          <cell r="AT115">
            <v>8237964.29</v>
          </cell>
          <cell r="AU115">
            <v>8707927.3699999992</v>
          </cell>
          <cell r="AV115">
            <v>8289767.6099999994</v>
          </cell>
          <cell r="AW115">
            <v>8158859.8900000006</v>
          </cell>
          <cell r="AX115">
            <v>8553138.2199999988</v>
          </cell>
          <cell r="AY115">
            <v>8091614.4100000001</v>
          </cell>
          <cell r="AZ115">
            <v>8834461.5999999996</v>
          </cell>
          <cell r="BA115">
            <v>9210282.8300000001</v>
          </cell>
          <cell r="BB115">
            <v>9378901.7899999991</v>
          </cell>
          <cell r="BC115">
            <v>9140295.2800000012</v>
          </cell>
          <cell r="BD115">
            <v>9868057.5899999999</v>
          </cell>
          <cell r="BF115">
            <v>31521009</v>
          </cell>
          <cell r="BG115">
            <v>2667667</v>
          </cell>
          <cell r="BH115">
            <v>2521324</v>
          </cell>
          <cell r="BI115">
            <v>2683657</v>
          </cell>
          <cell r="BJ115">
            <v>2640394</v>
          </cell>
          <cell r="BK115">
            <v>2528429</v>
          </cell>
          <cell r="BL115">
            <v>2654581</v>
          </cell>
          <cell r="BM115">
            <v>2630700</v>
          </cell>
          <cell r="BN115">
            <v>2598139</v>
          </cell>
          <cell r="BO115">
            <v>2648576</v>
          </cell>
          <cell r="BP115">
            <v>2700152</v>
          </cell>
          <cell r="BQ115">
            <v>2594746</v>
          </cell>
          <cell r="BR115">
            <v>2652644</v>
          </cell>
          <cell r="BT115">
            <v>7508733</v>
          </cell>
          <cell r="BU115">
            <v>606286</v>
          </cell>
          <cell r="BV115">
            <v>630511</v>
          </cell>
          <cell r="BW115">
            <v>657883</v>
          </cell>
          <cell r="BX115">
            <v>657912</v>
          </cell>
          <cell r="BY115">
            <v>648029</v>
          </cell>
          <cell r="BZ115">
            <v>663540</v>
          </cell>
          <cell r="CA115">
            <v>602570</v>
          </cell>
          <cell r="CB115">
            <v>606170</v>
          </cell>
          <cell r="CC115">
            <v>609179</v>
          </cell>
          <cell r="CD115">
            <v>612036</v>
          </cell>
          <cell r="CE115">
            <v>604552</v>
          </cell>
          <cell r="CF115">
            <v>610065</v>
          </cell>
          <cell r="CH115" t="str">
            <v>0</v>
          </cell>
          <cell r="CI115" t="str">
            <v>0</v>
          </cell>
          <cell r="CJ115" t="str">
            <v>0</v>
          </cell>
          <cell r="CK115" t="str">
            <v>0</v>
          </cell>
          <cell r="CL115" t="str">
            <v>0</v>
          </cell>
          <cell r="CM115" t="str">
            <v>0</v>
          </cell>
          <cell r="CN115" t="str">
            <v>0</v>
          </cell>
          <cell r="CO115" t="str">
            <v>0</v>
          </cell>
          <cell r="CP115" t="str">
            <v>0</v>
          </cell>
          <cell r="CQ115" t="str">
            <v>0</v>
          </cell>
          <cell r="CR115" t="str">
            <v>0</v>
          </cell>
          <cell r="CS115" t="str">
            <v>0</v>
          </cell>
          <cell r="CT115" t="str">
            <v>0</v>
          </cell>
          <cell r="CV115" t="str">
            <v>0</v>
          </cell>
          <cell r="CW115" t="str">
            <v>0</v>
          </cell>
          <cell r="CX115" t="str">
            <v>0</v>
          </cell>
          <cell r="CY115" t="str">
            <v>0</v>
          </cell>
          <cell r="CZ115" t="str">
            <v>0</v>
          </cell>
          <cell r="DA115" t="str">
            <v>0</v>
          </cell>
          <cell r="DB115" t="str">
            <v>0</v>
          </cell>
          <cell r="DC115" t="str">
            <v>0</v>
          </cell>
          <cell r="DD115" t="str">
            <v>0</v>
          </cell>
          <cell r="DE115" t="str">
            <v>0</v>
          </cell>
          <cell r="DF115" t="str">
            <v>0</v>
          </cell>
          <cell r="DG115" t="str">
            <v>0</v>
          </cell>
          <cell r="DH115" t="str">
            <v>0</v>
          </cell>
          <cell r="DJ115">
            <v>-1617916</v>
          </cell>
          <cell r="DK115">
            <v>-134826</v>
          </cell>
          <cell r="DL115">
            <v>-134826</v>
          </cell>
          <cell r="DM115">
            <v>-134827</v>
          </cell>
          <cell r="DN115">
            <v>-134826</v>
          </cell>
          <cell r="DO115">
            <v>-134826</v>
          </cell>
          <cell r="DP115">
            <v>-134827</v>
          </cell>
          <cell r="DQ115">
            <v>-134826</v>
          </cell>
          <cell r="DR115">
            <v>-134826</v>
          </cell>
          <cell r="DS115">
            <v>-134827</v>
          </cell>
          <cell r="DT115">
            <v>-134826</v>
          </cell>
          <cell r="DU115">
            <v>-134826</v>
          </cell>
          <cell r="DV115">
            <v>-134827</v>
          </cell>
        </row>
        <row r="116">
          <cell r="A116" t="str">
            <v>Operating (Income) Loss</v>
          </cell>
          <cell r="B116">
            <v>126391546.94000001</v>
          </cell>
          <cell r="C116">
            <v>2660165.77</v>
          </cell>
          <cell r="D116">
            <v>14909998.160000019</v>
          </cell>
          <cell r="E116">
            <v>33313510.520000085</v>
          </cell>
          <cell r="F116">
            <v>37580173.719999976</v>
          </cell>
          <cell r="G116">
            <v>29615905.919999931</v>
          </cell>
          <cell r="H116">
            <v>16295312.809999987</v>
          </cell>
          <cell r="I116">
            <v>2006895.1699999892</v>
          </cell>
          <cell r="J116">
            <v>-1250249.809999994</v>
          </cell>
          <cell r="K116">
            <v>-6055159.509999983</v>
          </cell>
          <cell r="L116">
            <v>-1600558.4599999934</v>
          </cell>
          <cell r="M116">
            <v>509112.199999996</v>
          </cell>
          <cell r="N116">
            <v>-1593559.5500000068</v>
          </cell>
          <cell r="P116">
            <v>19258328.140000015</v>
          </cell>
          <cell r="Q116">
            <v>-301163.60000000359</v>
          </cell>
          <cell r="R116">
            <v>1837108.6700000083</v>
          </cell>
          <cell r="S116">
            <v>4397464.9800000004</v>
          </cell>
          <cell r="T116">
            <v>6457526.6800000146</v>
          </cell>
          <cell r="U116">
            <v>5644845.7199999951</v>
          </cell>
          <cell r="V116">
            <v>3225855.4300000151</v>
          </cell>
          <cell r="W116">
            <v>1685583.4799999939</v>
          </cell>
          <cell r="X116">
            <v>235427.72999999684</v>
          </cell>
          <cell r="Y116">
            <v>-1036540.51</v>
          </cell>
          <cell r="Z116">
            <v>-1050879.8700000001</v>
          </cell>
          <cell r="AA116">
            <v>-903666.21999999776</v>
          </cell>
          <cell r="AB116">
            <v>-933234.35000000289</v>
          </cell>
          <cell r="AD116">
            <v>3809835.21</v>
          </cell>
          <cell r="AE116">
            <v>332454.56000000052</v>
          </cell>
          <cell r="AF116">
            <v>332452.75</v>
          </cell>
          <cell r="AG116">
            <v>332451.6099999994</v>
          </cell>
          <cell r="AH116">
            <v>312543.24</v>
          </cell>
          <cell r="AI116">
            <v>312528.90000000002</v>
          </cell>
          <cell r="AJ116">
            <v>312450.15999999997</v>
          </cell>
          <cell r="AK116">
            <v>312495.44000000134</v>
          </cell>
          <cell r="AL116">
            <v>312488.06000000052</v>
          </cell>
          <cell r="AM116">
            <v>312501.3900000006</v>
          </cell>
          <cell r="AN116">
            <v>312480</v>
          </cell>
          <cell r="AO116">
            <v>312498.12000000104</v>
          </cell>
          <cell r="AP116">
            <v>312490.98</v>
          </cell>
          <cell r="AR116">
            <v>98750918.579999998</v>
          </cell>
          <cell r="AS116">
            <v>5905166.9900000002</v>
          </cell>
          <cell r="AT116">
            <v>6753592.6399999997</v>
          </cell>
          <cell r="AU116">
            <v>8735466.9199999999</v>
          </cell>
          <cell r="AV116">
            <v>13252538.879999999</v>
          </cell>
          <cell r="AW116">
            <v>12233691.670000002</v>
          </cell>
          <cell r="AX116">
            <v>11647399.620000001</v>
          </cell>
          <cell r="AY116">
            <v>6575481.2699999996</v>
          </cell>
          <cell r="AZ116">
            <v>6710744.3900000006</v>
          </cell>
          <cell r="BA116">
            <v>5906317.4199999999</v>
          </cell>
          <cell r="BB116">
            <v>6000527.7100000009</v>
          </cell>
          <cell r="BC116">
            <v>9949788.0999999978</v>
          </cell>
          <cell r="BD116">
            <v>5080202.97</v>
          </cell>
          <cell r="BF116">
            <v>58266208</v>
          </cell>
          <cell r="BG116">
            <v>2706929</v>
          </cell>
          <cell r="BH116">
            <v>4051272</v>
          </cell>
          <cell r="BI116">
            <v>8338939</v>
          </cell>
          <cell r="BJ116">
            <v>7556162</v>
          </cell>
          <cell r="BK116">
            <v>7628347</v>
          </cell>
          <cell r="BL116">
            <v>16908940</v>
          </cell>
          <cell r="BM116">
            <v>2141896</v>
          </cell>
          <cell r="BN116">
            <v>1787457</v>
          </cell>
          <cell r="BO116">
            <v>1737020</v>
          </cell>
          <cell r="BP116">
            <v>1685444</v>
          </cell>
          <cell r="BQ116">
            <v>1790850</v>
          </cell>
          <cell r="BR116">
            <v>1932952</v>
          </cell>
          <cell r="BT116">
            <v>25662384</v>
          </cell>
          <cell r="BU116">
            <v>930444</v>
          </cell>
          <cell r="BV116">
            <v>1204850</v>
          </cell>
          <cell r="BW116">
            <v>1175797</v>
          </cell>
          <cell r="BX116">
            <v>1799674</v>
          </cell>
          <cell r="BY116">
            <v>2058150</v>
          </cell>
          <cell r="BZ116">
            <v>1941220</v>
          </cell>
          <cell r="CA116">
            <v>1475757</v>
          </cell>
          <cell r="CB116">
            <v>1170711</v>
          </cell>
          <cell r="CC116">
            <v>11165048</v>
          </cell>
          <cell r="CD116">
            <v>911916</v>
          </cell>
          <cell r="CE116">
            <v>917914</v>
          </cell>
          <cell r="CF116">
            <v>910903</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343944</v>
          </cell>
          <cell r="DK116">
            <v>28662</v>
          </cell>
          <cell r="DL116">
            <v>28662</v>
          </cell>
          <cell r="DM116">
            <v>28662</v>
          </cell>
          <cell r="DN116">
            <v>28662</v>
          </cell>
          <cell r="DO116">
            <v>28662</v>
          </cell>
          <cell r="DP116">
            <v>28662</v>
          </cell>
          <cell r="DQ116">
            <v>28662</v>
          </cell>
          <cell r="DR116">
            <v>28662</v>
          </cell>
          <cell r="DS116">
            <v>28662</v>
          </cell>
          <cell r="DT116">
            <v>28662</v>
          </cell>
          <cell r="DU116">
            <v>28662</v>
          </cell>
          <cell r="DV116">
            <v>28662</v>
          </cell>
        </row>
        <row r="117">
          <cell r="A117" t="str">
            <v>Interest Income</v>
          </cell>
          <cell r="B117">
            <v>3895230</v>
          </cell>
          <cell r="C117">
            <v>229233</v>
          </cell>
          <cell r="D117">
            <v>189447</v>
          </cell>
          <cell r="E117">
            <v>244043</v>
          </cell>
          <cell r="F117">
            <v>223662</v>
          </cell>
          <cell r="G117">
            <v>191713</v>
          </cell>
          <cell r="H117">
            <v>251121</v>
          </cell>
          <cell r="I117">
            <v>315930</v>
          </cell>
          <cell r="J117">
            <v>422824</v>
          </cell>
          <cell r="K117">
            <v>498926</v>
          </cell>
          <cell r="L117">
            <v>457029</v>
          </cell>
          <cell r="M117">
            <v>441011</v>
          </cell>
          <cell r="N117">
            <v>430291</v>
          </cell>
          <cell r="P117">
            <v>725823.79</v>
          </cell>
          <cell r="Q117">
            <v>48222.239999999998</v>
          </cell>
          <cell r="R117">
            <v>39825.35</v>
          </cell>
          <cell r="S117">
            <v>44858.06</v>
          </cell>
          <cell r="T117">
            <v>40938.18</v>
          </cell>
          <cell r="U117">
            <v>39463.760000000002</v>
          </cell>
          <cell r="V117">
            <v>45947.56</v>
          </cell>
          <cell r="W117">
            <v>56635.96</v>
          </cell>
          <cell r="X117">
            <v>78448.94</v>
          </cell>
          <cell r="Y117">
            <v>88264.44</v>
          </cell>
          <cell r="Z117">
            <v>85868.56</v>
          </cell>
          <cell r="AA117">
            <v>82628.83</v>
          </cell>
          <cell r="AB117">
            <v>74721.91</v>
          </cell>
          <cell r="AD117">
            <v>272035.24</v>
          </cell>
          <cell r="AE117" t="str">
            <v>0</v>
          </cell>
          <cell r="AF117" t="str">
            <v>0</v>
          </cell>
          <cell r="AG117">
            <v>76275.66</v>
          </cell>
          <cell r="AH117">
            <v>0</v>
          </cell>
          <cell r="AI117">
            <v>0</v>
          </cell>
          <cell r="AJ117">
            <v>74796.06</v>
          </cell>
          <cell r="AK117">
            <v>0</v>
          </cell>
          <cell r="AL117">
            <v>0</v>
          </cell>
          <cell r="AM117">
            <v>60481.760000000002</v>
          </cell>
          <cell r="AN117">
            <v>0</v>
          </cell>
          <cell r="AO117">
            <v>0</v>
          </cell>
          <cell r="AP117">
            <v>60481.760000000002</v>
          </cell>
          <cell r="AR117">
            <v>1927180</v>
          </cell>
          <cell r="AS117">
            <v>121503</v>
          </cell>
          <cell r="AT117">
            <v>100381</v>
          </cell>
          <cell r="AU117">
            <v>127650</v>
          </cell>
          <cell r="AV117">
            <v>104430</v>
          </cell>
          <cell r="AW117">
            <v>100863</v>
          </cell>
          <cell r="AX117">
            <v>131426</v>
          </cell>
          <cell r="AY117">
            <v>146450</v>
          </cell>
          <cell r="AZ117">
            <v>203946</v>
          </cell>
          <cell r="BA117">
            <v>243469</v>
          </cell>
          <cell r="BB117">
            <v>223812</v>
          </cell>
          <cell r="BC117">
            <v>215319</v>
          </cell>
          <cell r="BD117">
            <v>207931</v>
          </cell>
          <cell r="BF117">
            <v>1252367</v>
          </cell>
          <cell r="BG117">
            <v>109268</v>
          </cell>
          <cell r="BH117">
            <v>127563</v>
          </cell>
          <cell r="BI117">
            <v>159113</v>
          </cell>
          <cell r="BJ117">
            <v>121984</v>
          </cell>
          <cell r="BK117">
            <v>85623</v>
          </cell>
          <cell r="BL117">
            <v>74149</v>
          </cell>
          <cell r="BM117">
            <v>78532</v>
          </cell>
          <cell r="BN117">
            <v>99384</v>
          </cell>
          <cell r="BO117">
            <v>113090</v>
          </cell>
          <cell r="BP117">
            <v>78104</v>
          </cell>
          <cell r="BQ117">
            <v>110877</v>
          </cell>
          <cell r="BR117">
            <v>94680</v>
          </cell>
          <cell r="BT117">
            <v>7168823</v>
          </cell>
          <cell r="BU117">
            <v>517374</v>
          </cell>
          <cell r="BV117">
            <v>424045</v>
          </cell>
          <cell r="BW117">
            <v>426206</v>
          </cell>
          <cell r="BX117">
            <v>436929</v>
          </cell>
          <cell r="BY117">
            <v>480809</v>
          </cell>
          <cell r="BZ117">
            <v>543570</v>
          </cell>
          <cell r="CA117">
            <v>636878</v>
          </cell>
          <cell r="CB117">
            <v>768187</v>
          </cell>
          <cell r="CC117">
            <v>821873</v>
          </cell>
          <cell r="CD117">
            <v>774538</v>
          </cell>
          <cell r="CE117">
            <v>702933</v>
          </cell>
          <cell r="CF117">
            <v>635481</v>
          </cell>
          <cell r="CH117">
            <v>-216330</v>
          </cell>
          <cell r="CI117">
            <v>-20442</v>
          </cell>
          <cell r="CJ117">
            <v>-18311</v>
          </cell>
          <cell r="CK117">
            <v>-693</v>
          </cell>
          <cell r="CL117">
            <v>0</v>
          </cell>
          <cell r="CM117">
            <v>0</v>
          </cell>
          <cell r="CN117">
            <v>0</v>
          </cell>
          <cell r="CO117">
            <v>-55969</v>
          </cell>
          <cell r="CP117">
            <v>-43848</v>
          </cell>
          <cell r="CQ117">
            <v>-1268</v>
          </cell>
          <cell r="CR117">
            <v>-23838</v>
          </cell>
          <cell r="CS117">
            <v>-51961</v>
          </cell>
          <cell r="CT117">
            <v>0</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-16544124</v>
          </cell>
          <cell r="DK117">
            <v>-1124755</v>
          </cell>
          <cell r="DL117">
            <v>-924425</v>
          </cell>
          <cell r="DM117">
            <v>-997148</v>
          </cell>
          <cell r="DN117">
            <v>-957823</v>
          </cell>
          <cell r="DO117">
            <v>-983634</v>
          </cell>
          <cell r="DP117">
            <v>-1132519</v>
          </cell>
          <cell r="DQ117">
            <v>-1352169</v>
          </cell>
          <cell r="DR117">
            <v>-1793213</v>
          </cell>
          <cell r="DS117">
            <v>-1979542</v>
          </cell>
          <cell r="DT117">
            <v>-1900205</v>
          </cell>
          <cell r="DU117">
            <v>-1785575</v>
          </cell>
          <cell r="DV117">
            <v>-1613116</v>
          </cell>
        </row>
        <row r="118">
          <cell r="A118" t="str">
            <v>Others Income</v>
          </cell>
          <cell r="B118" t="str">
            <v>0</v>
          </cell>
          <cell r="C118" t="str">
            <v>0</v>
          </cell>
          <cell r="D118" t="str">
            <v>0</v>
          </cell>
          <cell r="E118" t="str">
            <v>0</v>
          </cell>
          <cell r="F118" t="str">
            <v>0</v>
          </cell>
          <cell r="G118" t="str">
            <v>0</v>
          </cell>
          <cell r="H118" t="str">
            <v>0</v>
          </cell>
          <cell r="I118" t="str">
            <v>0</v>
          </cell>
          <cell r="J118" t="str">
            <v>0</v>
          </cell>
          <cell r="K118" t="str">
            <v>0</v>
          </cell>
          <cell r="L118" t="str">
            <v>0</v>
          </cell>
          <cell r="M118" t="str">
            <v>0</v>
          </cell>
          <cell r="N118" t="str">
            <v>0</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v>250000</v>
          </cell>
          <cell r="BG118">
            <v>20833</v>
          </cell>
          <cell r="BH118">
            <v>20833</v>
          </cell>
          <cell r="BI118">
            <v>20834</v>
          </cell>
          <cell r="BJ118">
            <v>20833</v>
          </cell>
          <cell r="BK118">
            <v>20833</v>
          </cell>
          <cell r="BL118">
            <v>20834</v>
          </cell>
          <cell r="BM118">
            <v>20833</v>
          </cell>
          <cell r="BN118">
            <v>20833</v>
          </cell>
          <cell r="BO118">
            <v>20834</v>
          </cell>
          <cell r="BP118">
            <v>20833</v>
          </cell>
          <cell r="BQ118">
            <v>20833</v>
          </cell>
          <cell r="BR118">
            <v>20834</v>
          </cell>
          <cell r="BT118">
            <v>22200</v>
          </cell>
          <cell r="BU118">
            <v>1850</v>
          </cell>
          <cell r="BV118">
            <v>1850</v>
          </cell>
          <cell r="BW118">
            <v>1850</v>
          </cell>
          <cell r="BX118">
            <v>1850</v>
          </cell>
          <cell r="BY118">
            <v>1850</v>
          </cell>
          <cell r="BZ118">
            <v>1850</v>
          </cell>
          <cell r="CA118">
            <v>1850</v>
          </cell>
          <cell r="CB118">
            <v>1850</v>
          </cell>
          <cell r="CC118">
            <v>1850</v>
          </cell>
          <cell r="CD118">
            <v>1850</v>
          </cell>
          <cell r="CE118">
            <v>1850</v>
          </cell>
          <cell r="CF118">
            <v>1850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-343944</v>
          </cell>
          <cell r="DK118">
            <v>-28662</v>
          </cell>
          <cell r="DL118">
            <v>-28662</v>
          </cell>
          <cell r="DM118">
            <v>-28662</v>
          </cell>
          <cell r="DN118">
            <v>-28662</v>
          </cell>
          <cell r="DO118">
            <v>-28662</v>
          </cell>
          <cell r="DP118">
            <v>-28662</v>
          </cell>
          <cell r="DQ118">
            <v>-28662</v>
          </cell>
          <cell r="DR118">
            <v>-28662</v>
          </cell>
          <cell r="DS118">
            <v>-28662</v>
          </cell>
          <cell r="DT118">
            <v>-28662</v>
          </cell>
          <cell r="DU118">
            <v>-28662</v>
          </cell>
          <cell r="DV118">
            <v>-28662</v>
          </cell>
        </row>
        <row r="119">
          <cell r="A119" t="str">
            <v>Total Non-Operating Income</v>
          </cell>
          <cell r="B119">
            <v>3895230</v>
          </cell>
          <cell r="C119">
            <v>229233</v>
          </cell>
          <cell r="D119">
            <v>189447</v>
          </cell>
          <cell r="E119">
            <v>244043</v>
          </cell>
          <cell r="F119">
            <v>223662</v>
          </cell>
          <cell r="G119">
            <v>191713</v>
          </cell>
          <cell r="H119">
            <v>251121</v>
          </cell>
          <cell r="I119">
            <v>315930</v>
          </cell>
          <cell r="J119">
            <v>422824</v>
          </cell>
          <cell r="K119">
            <v>498926</v>
          </cell>
          <cell r="L119">
            <v>457029</v>
          </cell>
          <cell r="M119">
            <v>441011</v>
          </cell>
          <cell r="N119">
            <v>430291</v>
          </cell>
          <cell r="P119">
            <v>725823.79</v>
          </cell>
          <cell r="Q119">
            <v>48222.239999999998</v>
          </cell>
          <cell r="R119">
            <v>39825.35</v>
          </cell>
          <cell r="S119">
            <v>44858.06</v>
          </cell>
          <cell r="T119">
            <v>40938.18</v>
          </cell>
          <cell r="U119">
            <v>39463.760000000002</v>
          </cell>
          <cell r="V119">
            <v>45947.56</v>
          </cell>
          <cell r="W119">
            <v>56635.96</v>
          </cell>
          <cell r="X119">
            <v>78448.94</v>
          </cell>
          <cell r="Y119">
            <v>88264.44</v>
          </cell>
          <cell r="Z119">
            <v>85868.56</v>
          </cell>
          <cell r="AA119">
            <v>82628.83</v>
          </cell>
          <cell r="AB119">
            <v>74721.91</v>
          </cell>
          <cell r="AD119">
            <v>272035.24</v>
          </cell>
          <cell r="AE119" t="str">
            <v>0</v>
          </cell>
          <cell r="AF119" t="str">
            <v>0</v>
          </cell>
          <cell r="AG119">
            <v>76275.66</v>
          </cell>
          <cell r="AH119">
            <v>0</v>
          </cell>
          <cell r="AI119">
            <v>0</v>
          </cell>
          <cell r="AJ119">
            <v>74796.06</v>
          </cell>
          <cell r="AK119">
            <v>0</v>
          </cell>
          <cell r="AL119">
            <v>0</v>
          </cell>
          <cell r="AM119">
            <v>60481.760000000002</v>
          </cell>
          <cell r="AN119">
            <v>0</v>
          </cell>
          <cell r="AO119">
            <v>0</v>
          </cell>
          <cell r="AP119">
            <v>60481.760000000002</v>
          </cell>
          <cell r="AR119">
            <v>1927180</v>
          </cell>
          <cell r="AS119">
            <v>121503</v>
          </cell>
          <cell r="AT119">
            <v>100381</v>
          </cell>
          <cell r="AU119">
            <v>127650</v>
          </cell>
          <cell r="AV119">
            <v>104430</v>
          </cell>
          <cell r="AW119">
            <v>100863</v>
          </cell>
          <cell r="AX119">
            <v>131426</v>
          </cell>
          <cell r="AY119">
            <v>146450</v>
          </cell>
          <cell r="AZ119">
            <v>203946</v>
          </cell>
          <cell r="BA119">
            <v>243469</v>
          </cell>
          <cell r="BB119">
            <v>223812</v>
          </cell>
          <cell r="BC119">
            <v>215319</v>
          </cell>
          <cell r="BD119">
            <v>207931</v>
          </cell>
          <cell r="BF119">
            <v>1502367</v>
          </cell>
          <cell r="BG119">
            <v>130101</v>
          </cell>
          <cell r="BH119">
            <v>148396</v>
          </cell>
          <cell r="BI119">
            <v>179947</v>
          </cell>
          <cell r="BJ119">
            <v>142817</v>
          </cell>
          <cell r="BK119">
            <v>106456</v>
          </cell>
          <cell r="BL119">
            <v>94983</v>
          </cell>
          <cell r="BM119">
            <v>99365</v>
          </cell>
          <cell r="BN119">
            <v>120217</v>
          </cell>
          <cell r="BO119">
            <v>133924</v>
          </cell>
          <cell r="BP119">
            <v>98937</v>
          </cell>
          <cell r="BQ119">
            <v>131710</v>
          </cell>
          <cell r="BR119">
            <v>115514</v>
          </cell>
          <cell r="BT119">
            <v>7191023</v>
          </cell>
          <cell r="BU119">
            <v>519224</v>
          </cell>
          <cell r="BV119">
            <v>425895</v>
          </cell>
          <cell r="BW119">
            <v>428056</v>
          </cell>
          <cell r="BX119">
            <v>438779</v>
          </cell>
          <cell r="BY119">
            <v>482659</v>
          </cell>
          <cell r="BZ119">
            <v>545420</v>
          </cell>
          <cell r="CA119">
            <v>638728</v>
          </cell>
          <cell r="CB119">
            <v>770037</v>
          </cell>
          <cell r="CC119">
            <v>823723</v>
          </cell>
          <cell r="CD119">
            <v>776388</v>
          </cell>
          <cell r="CE119">
            <v>704783</v>
          </cell>
          <cell r="CF119">
            <v>637331</v>
          </cell>
          <cell r="CH119">
            <v>-216330</v>
          </cell>
          <cell r="CI119">
            <v>-20442</v>
          </cell>
          <cell r="CJ119">
            <v>-18311</v>
          </cell>
          <cell r="CK119">
            <v>-693</v>
          </cell>
          <cell r="CL119">
            <v>0</v>
          </cell>
          <cell r="CM119">
            <v>0</v>
          </cell>
          <cell r="CN119">
            <v>0</v>
          </cell>
          <cell r="CO119">
            <v>-55969</v>
          </cell>
          <cell r="CP119">
            <v>-43848</v>
          </cell>
          <cell r="CQ119">
            <v>-1268</v>
          </cell>
          <cell r="CR119">
            <v>-23838</v>
          </cell>
          <cell r="CS119">
            <v>-51961</v>
          </cell>
          <cell r="CT119">
            <v>0</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-16888068</v>
          </cell>
          <cell r="DK119">
            <v>-1153417</v>
          </cell>
          <cell r="DL119">
            <v>-953087</v>
          </cell>
          <cell r="DM119">
            <v>-1025810</v>
          </cell>
          <cell r="DN119">
            <v>-986485</v>
          </cell>
          <cell r="DO119">
            <v>-1012296</v>
          </cell>
          <cell r="DP119">
            <v>-1161181</v>
          </cell>
          <cell r="DQ119">
            <v>-1380831</v>
          </cell>
          <cell r="DR119">
            <v>-1821875</v>
          </cell>
          <cell r="DS119">
            <v>-2008204</v>
          </cell>
          <cell r="DT119">
            <v>-1928867</v>
          </cell>
          <cell r="DU119">
            <v>-1814237</v>
          </cell>
          <cell r="DV119">
            <v>-1641778</v>
          </cell>
        </row>
        <row r="120">
          <cell r="A120" t="str">
            <v>Long Term Interest Expenses</v>
          </cell>
          <cell r="B120">
            <v>48058944.240000002</v>
          </cell>
          <cell r="C120">
            <v>4004912.02</v>
          </cell>
          <cell r="D120">
            <v>4004912.02</v>
          </cell>
          <cell r="E120">
            <v>4004912.02</v>
          </cell>
          <cell r="F120">
            <v>4004912.02</v>
          </cell>
          <cell r="G120">
            <v>4004912.02</v>
          </cell>
          <cell r="H120">
            <v>4004912.02</v>
          </cell>
          <cell r="I120">
            <v>4004912.02</v>
          </cell>
          <cell r="J120">
            <v>4004912.02</v>
          </cell>
          <cell r="K120">
            <v>4004912.02</v>
          </cell>
          <cell r="L120">
            <v>4004912.02</v>
          </cell>
          <cell r="M120">
            <v>4004912.02</v>
          </cell>
          <cell r="N120">
            <v>4004912.02</v>
          </cell>
          <cell r="P120">
            <v>9720221.6400000006</v>
          </cell>
          <cell r="Q120">
            <v>810018.47</v>
          </cell>
          <cell r="R120">
            <v>810018.47</v>
          </cell>
          <cell r="S120">
            <v>810018.47</v>
          </cell>
          <cell r="T120">
            <v>810018.47</v>
          </cell>
          <cell r="U120">
            <v>810018.47</v>
          </cell>
          <cell r="V120">
            <v>810018.47</v>
          </cell>
          <cell r="W120">
            <v>810018.47</v>
          </cell>
          <cell r="X120">
            <v>810018.47</v>
          </cell>
          <cell r="Y120">
            <v>810018.47</v>
          </cell>
          <cell r="Z120">
            <v>810018.47</v>
          </cell>
          <cell r="AA120">
            <v>810018.47</v>
          </cell>
          <cell r="AB120">
            <v>810018.47</v>
          </cell>
          <cell r="AD120" t="str">
            <v>0</v>
          </cell>
          <cell r="AE120" t="str">
            <v>0</v>
          </cell>
          <cell r="AF120" t="str">
            <v>0</v>
          </cell>
          <cell r="AG120" t="str">
            <v>0</v>
          </cell>
          <cell r="AH120" t="str">
            <v>0</v>
          </cell>
          <cell r="AI120" t="str">
            <v>0</v>
          </cell>
          <cell r="AJ120" t="str">
            <v>0</v>
          </cell>
          <cell r="AK120" t="str">
            <v>0</v>
          </cell>
          <cell r="AL120" t="str">
            <v>0</v>
          </cell>
          <cell r="AM120" t="str">
            <v>0</v>
          </cell>
          <cell r="AN120" t="str">
            <v>0</v>
          </cell>
          <cell r="AO120" t="str">
            <v>0</v>
          </cell>
          <cell r="AP120" t="str">
            <v>0</v>
          </cell>
          <cell r="AR120">
            <v>25481696.52</v>
          </cell>
          <cell r="AS120">
            <v>2123474.71</v>
          </cell>
          <cell r="AT120">
            <v>2123474.71</v>
          </cell>
          <cell r="AU120">
            <v>2123474.71</v>
          </cell>
          <cell r="AV120">
            <v>2123474.71</v>
          </cell>
          <cell r="AW120">
            <v>2123474.71</v>
          </cell>
          <cell r="AX120">
            <v>2123474.71</v>
          </cell>
          <cell r="AY120">
            <v>2123474.71</v>
          </cell>
          <cell r="AZ120">
            <v>2123474.71</v>
          </cell>
          <cell r="BA120">
            <v>2123474.71</v>
          </cell>
          <cell r="BB120">
            <v>2123474.71</v>
          </cell>
          <cell r="BC120">
            <v>2123474.71</v>
          </cell>
          <cell r="BD120">
            <v>2123474.71</v>
          </cell>
          <cell r="BF120" t="str">
            <v>0</v>
          </cell>
          <cell r="BG120" t="str">
            <v>0</v>
          </cell>
          <cell r="BH120" t="str">
            <v>0</v>
          </cell>
          <cell r="BI120" t="str">
            <v>0</v>
          </cell>
          <cell r="BJ120" t="str">
            <v>0</v>
          </cell>
          <cell r="BK120" t="str">
            <v>0</v>
          </cell>
          <cell r="BL120" t="str">
            <v>0</v>
          </cell>
          <cell r="BM120" t="str">
            <v>0</v>
          </cell>
          <cell r="BN120" t="str">
            <v>0</v>
          </cell>
          <cell r="BO120" t="str">
            <v>0</v>
          </cell>
          <cell r="BP120" t="str">
            <v>0</v>
          </cell>
          <cell r="BQ120" t="str">
            <v>0</v>
          </cell>
          <cell r="BR120" t="str">
            <v>0</v>
          </cell>
          <cell r="BT120">
            <v>58129</v>
          </cell>
          <cell r="BU120">
            <v>7192</v>
          </cell>
          <cell r="BV120">
            <v>6786</v>
          </cell>
          <cell r="BW120">
            <v>6378</v>
          </cell>
          <cell r="BX120">
            <v>5537</v>
          </cell>
          <cell r="BY120">
            <v>5125</v>
          </cell>
          <cell r="BZ120">
            <v>4712</v>
          </cell>
          <cell r="CA120">
            <v>4297</v>
          </cell>
          <cell r="CB120">
            <v>3879</v>
          </cell>
          <cell r="CC120">
            <v>3879</v>
          </cell>
          <cell r="CD120">
            <v>3448</v>
          </cell>
          <cell r="CE120">
            <v>3448</v>
          </cell>
          <cell r="CF120">
            <v>3448</v>
          </cell>
          <cell r="CH120" t="str">
            <v>0</v>
          </cell>
          <cell r="CI120" t="str">
            <v>0</v>
          </cell>
          <cell r="CJ120" t="str">
            <v>0</v>
          </cell>
          <cell r="CK120" t="str">
            <v>0</v>
          </cell>
          <cell r="CL120" t="str">
            <v>0</v>
          </cell>
          <cell r="CM120" t="str">
            <v>0</v>
          </cell>
          <cell r="CN120" t="str">
            <v>0</v>
          </cell>
          <cell r="CO120" t="str">
            <v>0</v>
          </cell>
          <cell r="CP120" t="str">
            <v>0</v>
          </cell>
          <cell r="CQ120" t="str">
            <v>0</v>
          </cell>
          <cell r="CR120" t="str">
            <v>0</v>
          </cell>
          <cell r="CS120" t="str">
            <v>0</v>
          </cell>
          <cell r="CT120" t="str">
            <v>0</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t="str">
            <v>0</v>
          </cell>
          <cell r="DK120" t="str">
            <v>0</v>
          </cell>
          <cell r="DL120" t="str">
            <v>0</v>
          </cell>
          <cell r="DM120" t="str">
            <v>0</v>
          </cell>
          <cell r="DN120" t="str">
            <v>0</v>
          </cell>
          <cell r="DO120" t="str">
            <v>0</v>
          </cell>
          <cell r="DP120" t="str">
            <v>0</v>
          </cell>
          <cell r="DQ120" t="str">
            <v>0</v>
          </cell>
          <cell r="DR120" t="str">
            <v>0</v>
          </cell>
          <cell r="DS120" t="str">
            <v>0</v>
          </cell>
          <cell r="DT120" t="str">
            <v>0</v>
          </cell>
          <cell r="DU120" t="str">
            <v>0</v>
          </cell>
          <cell r="DV120" t="str">
            <v>0</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v>216330</v>
          </cell>
          <cell r="BU121" t="str">
            <v>0</v>
          </cell>
          <cell r="BV121">
            <v>20442</v>
          </cell>
          <cell r="BW121">
            <v>18311</v>
          </cell>
          <cell r="BX121">
            <v>693</v>
          </cell>
          <cell r="BY121">
            <v>0</v>
          </cell>
          <cell r="BZ121">
            <v>0</v>
          </cell>
          <cell r="CA121">
            <v>0</v>
          </cell>
          <cell r="CB121">
            <v>55969</v>
          </cell>
          <cell r="CC121">
            <v>43848</v>
          </cell>
          <cell r="CD121">
            <v>1268</v>
          </cell>
          <cell r="CE121">
            <v>23838</v>
          </cell>
          <cell r="CF121">
            <v>51961</v>
          </cell>
          <cell r="CH121">
            <v>-216330</v>
          </cell>
          <cell r="CI121">
            <v>-20442</v>
          </cell>
          <cell r="CJ121">
            <v>-18311</v>
          </cell>
          <cell r="CK121">
            <v>-693</v>
          </cell>
          <cell r="CL121">
            <v>0</v>
          </cell>
          <cell r="CM121">
            <v>0</v>
          </cell>
          <cell r="CN121">
            <v>0</v>
          </cell>
          <cell r="CO121">
            <v>-55969</v>
          </cell>
          <cell r="CP121">
            <v>-43848</v>
          </cell>
          <cell r="CQ121">
            <v>-1268</v>
          </cell>
          <cell r="CR121">
            <v>-23838</v>
          </cell>
          <cell r="CS121">
            <v>-51961</v>
          </cell>
          <cell r="CT121">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row>
        <row r="125">
          <cell r="A125" t="str">
            <v>Other interest expense - SSU Allocation 4310-09999</v>
          </cell>
          <cell r="B125">
            <v>6674537</v>
          </cell>
          <cell r="C125">
            <v>542781</v>
          </cell>
          <cell r="D125">
            <v>563242</v>
          </cell>
          <cell r="E125">
            <v>644933</v>
          </cell>
          <cell r="F125">
            <v>635551</v>
          </cell>
          <cell r="G125">
            <v>528633</v>
          </cell>
          <cell r="H125">
            <v>449600</v>
          </cell>
          <cell r="I125">
            <v>386165</v>
          </cell>
          <cell r="J125">
            <v>456555</v>
          </cell>
          <cell r="K125">
            <v>516078</v>
          </cell>
          <cell r="L125">
            <v>572948</v>
          </cell>
          <cell r="M125">
            <v>675295</v>
          </cell>
          <cell r="N125">
            <v>702756</v>
          </cell>
          <cell r="P125">
            <v>1349967.18</v>
          </cell>
          <cell r="Q125">
            <v>109780.91</v>
          </cell>
          <cell r="R125">
            <v>113919.3</v>
          </cell>
          <cell r="S125">
            <v>130441.65</v>
          </cell>
          <cell r="T125">
            <v>128544.15</v>
          </cell>
          <cell r="U125">
            <v>106919.34</v>
          </cell>
          <cell r="V125">
            <v>90934.44</v>
          </cell>
          <cell r="W125">
            <v>78104.350000000006</v>
          </cell>
          <cell r="X125">
            <v>92341.19</v>
          </cell>
          <cell r="Y125">
            <v>104380.03</v>
          </cell>
          <cell r="Z125">
            <v>115882.39</v>
          </cell>
          <cell r="AA125">
            <v>136582.57</v>
          </cell>
          <cell r="AB125">
            <v>142136.85999999999</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v>3538959</v>
          </cell>
          <cell r="AS125">
            <v>287792</v>
          </cell>
          <cell r="AT125">
            <v>298641</v>
          </cell>
          <cell r="AU125">
            <v>341955</v>
          </cell>
          <cell r="AV125">
            <v>336980</v>
          </cell>
          <cell r="AW125">
            <v>280291</v>
          </cell>
          <cell r="AX125">
            <v>238386</v>
          </cell>
          <cell r="AY125">
            <v>204752</v>
          </cell>
          <cell r="AZ125">
            <v>242074</v>
          </cell>
          <cell r="BA125">
            <v>273634</v>
          </cell>
          <cell r="BB125">
            <v>303787</v>
          </cell>
          <cell r="BC125">
            <v>358053</v>
          </cell>
          <cell r="BD125">
            <v>372614</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t="str">
            <v>0</v>
          </cell>
          <cell r="BG129" t="str">
            <v>0</v>
          </cell>
          <cell r="BH129" t="str">
            <v>0</v>
          </cell>
          <cell r="BI129" t="str">
            <v>0</v>
          </cell>
          <cell r="BJ129" t="str">
            <v>0</v>
          </cell>
          <cell r="BK129" t="str">
            <v>0</v>
          </cell>
          <cell r="BL129" t="str">
            <v>0</v>
          </cell>
          <cell r="BM129" t="str">
            <v>0</v>
          </cell>
          <cell r="BN129" t="str">
            <v>0</v>
          </cell>
          <cell r="BO129" t="str">
            <v>0</v>
          </cell>
          <cell r="BP129" t="str">
            <v>0</v>
          </cell>
          <cell r="BQ129" t="str">
            <v>0</v>
          </cell>
          <cell r="BR129" t="str">
            <v>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t="str">
            <v>0</v>
          </cell>
          <cell r="DK129" t="str">
            <v>0</v>
          </cell>
          <cell r="DL129" t="str">
            <v>0</v>
          </cell>
          <cell r="DM129" t="str">
            <v>0</v>
          </cell>
          <cell r="DN129" t="str">
            <v>0</v>
          </cell>
          <cell r="DO129" t="str">
            <v>0</v>
          </cell>
          <cell r="DP129" t="str">
            <v>0</v>
          </cell>
          <cell r="DQ129" t="str">
            <v>0</v>
          </cell>
          <cell r="DR129" t="str">
            <v>0</v>
          </cell>
          <cell r="DS129" t="str">
            <v>0</v>
          </cell>
          <cell r="DT129" t="str">
            <v>0</v>
          </cell>
          <cell r="DU129" t="str">
            <v>0</v>
          </cell>
          <cell r="DV129" t="str">
            <v>0</v>
          </cell>
        </row>
        <row r="130">
          <cell r="A130" t="str">
            <v>Other interest expense - Cust Deps-By Acct/D 4310-30119</v>
          </cell>
          <cell r="B130">
            <v>1358400</v>
          </cell>
          <cell r="C130">
            <v>113200</v>
          </cell>
          <cell r="D130">
            <v>113200</v>
          </cell>
          <cell r="E130">
            <v>113200</v>
          </cell>
          <cell r="F130">
            <v>113200</v>
          </cell>
          <cell r="G130">
            <v>113200</v>
          </cell>
          <cell r="H130">
            <v>113200</v>
          </cell>
          <cell r="I130">
            <v>113200</v>
          </cell>
          <cell r="J130">
            <v>113200</v>
          </cell>
          <cell r="K130">
            <v>113200</v>
          </cell>
          <cell r="L130">
            <v>113200</v>
          </cell>
          <cell r="M130">
            <v>113200</v>
          </cell>
          <cell r="N130">
            <v>113200</v>
          </cell>
          <cell r="P130">
            <v>744000</v>
          </cell>
          <cell r="Q130">
            <v>62000</v>
          </cell>
          <cell r="R130">
            <v>62000</v>
          </cell>
          <cell r="S130">
            <v>62000</v>
          </cell>
          <cell r="T130">
            <v>62000</v>
          </cell>
          <cell r="U130">
            <v>62000</v>
          </cell>
          <cell r="V130">
            <v>62000</v>
          </cell>
          <cell r="W130">
            <v>62000</v>
          </cell>
          <cell r="X130">
            <v>62000</v>
          </cell>
          <cell r="Y130">
            <v>62000</v>
          </cell>
          <cell r="Z130">
            <v>62000</v>
          </cell>
          <cell r="AA130">
            <v>62000</v>
          </cell>
          <cell r="AB130">
            <v>62000</v>
          </cell>
          <cell r="AD130" t="str">
            <v>0</v>
          </cell>
          <cell r="AE130" t="str">
            <v>0</v>
          </cell>
          <cell r="AF130" t="str">
            <v>0</v>
          </cell>
          <cell r="AG130" t="str">
            <v>0</v>
          </cell>
          <cell r="AH130" t="str">
            <v>0</v>
          </cell>
          <cell r="AI130" t="str">
            <v>0</v>
          </cell>
          <cell r="AJ130" t="str">
            <v>0</v>
          </cell>
          <cell r="AK130" t="str">
            <v>0</v>
          </cell>
          <cell r="AL130" t="str">
            <v>0</v>
          </cell>
          <cell r="AM130" t="str">
            <v>0</v>
          </cell>
          <cell r="AN130" t="str">
            <v>0</v>
          </cell>
          <cell r="AO130" t="str">
            <v>0</v>
          </cell>
          <cell r="AP130" t="str">
            <v>0</v>
          </cell>
          <cell r="AR130" t="str">
            <v>0</v>
          </cell>
          <cell r="AS130" t="str">
            <v>0</v>
          </cell>
          <cell r="AT130" t="str">
            <v>0</v>
          </cell>
          <cell r="AU130" t="str">
            <v>0</v>
          </cell>
          <cell r="AV130" t="str">
            <v>0</v>
          </cell>
          <cell r="AW130" t="str">
            <v>0</v>
          </cell>
          <cell r="AX130" t="str">
            <v>0</v>
          </cell>
          <cell r="AY130" t="str">
            <v>0</v>
          </cell>
          <cell r="AZ130" t="str">
            <v>0</v>
          </cell>
          <cell r="BA130" t="str">
            <v>0</v>
          </cell>
          <cell r="BB130" t="str">
            <v>0</v>
          </cell>
          <cell r="BC130" t="str">
            <v>0</v>
          </cell>
          <cell r="BD130" t="str">
            <v>0</v>
          </cell>
          <cell r="BF130" t="str">
            <v>0</v>
          </cell>
          <cell r="BG130" t="str">
            <v>0</v>
          </cell>
          <cell r="BH130" t="str">
            <v>0</v>
          </cell>
          <cell r="BI130" t="str">
            <v>0</v>
          </cell>
          <cell r="BJ130" t="str">
            <v>0</v>
          </cell>
          <cell r="BK130" t="str">
            <v>0</v>
          </cell>
          <cell r="BL130" t="str">
            <v>0</v>
          </cell>
          <cell r="BM130" t="str">
            <v>0</v>
          </cell>
          <cell r="BN130" t="str">
            <v>0</v>
          </cell>
          <cell r="BO130" t="str">
            <v>0</v>
          </cell>
          <cell r="BP130" t="str">
            <v>0</v>
          </cell>
          <cell r="BQ130" t="str">
            <v>0</v>
          </cell>
          <cell r="BR130" t="str">
            <v>0</v>
          </cell>
          <cell r="BT130" t="str">
            <v>0</v>
          </cell>
          <cell r="BU130" t="str">
            <v>0</v>
          </cell>
          <cell r="BV130" t="str">
            <v>0</v>
          </cell>
          <cell r="BW130" t="str">
            <v>0</v>
          </cell>
          <cell r="BX130" t="str">
            <v>0</v>
          </cell>
          <cell r="BY130" t="str">
            <v>0</v>
          </cell>
          <cell r="BZ130" t="str">
            <v>0</v>
          </cell>
          <cell r="CA130" t="str">
            <v>0</v>
          </cell>
          <cell r="CB130" t="str">
            <v>0</v>
          </cell>
          <cell r="CC130" t="str">
            <v>0</v>
          </cell>
          <cell r="CD130" t="str">
            <v>0</v>
          </cell>
          <cell r="CE130" t="str">
            <v>0</v>
          </cell>
          <cell r="CF130" t="str">
            <v>0</v>
          </cell>
          <cell r="CH130" t="str">
            <v>0</v>
          </cell>
          <cell r="CI130" t="str">
            <v>0</v>
          </cell>
          <cell r="CJ130" t="str">
            <v>0</v>
          </cell>
          <cell r="CK130" t="str">
            <v>0</v>
          </cell>
          <cell r="CL130" t="str">
            <v>0</v>
          </cell>
          <cell r="CM130" t="str">
            <v>0</v>
          </cell>
          <cell r="CN130" t="str">
            <v>0</v>
          </cell>
          <cell r="CO130" t="str">
            <v>0</v>
          </cell>
          <cell r="CP130" t="str">
            <v>0</v>
          </cell>
          <cell r="CQ130" t="str">
            <v>0</v>
          </cell>
          <cell r="CR130" t="str">
            <v>0</v>
          </cell>
          <cell r="CS130" t="str">
            <v>0</v>
          </cell>
          <cell r="CT130" t="str">
            <v>0</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t="str">
            <v>0</v>
          </cell>
          <cell r="DK130" t="str">
            <v>0</v>
          </cell>
          <cell r="DL130" t="str">
            <v>0</v>
          </cell>
          <cell r="DM130" t="str">
            <v>0</v>
          </cell>
          <cell r="DN130" t="str">
            <v>0</v>
          </cell>
          <cell r="DO130" t="str">
            <v>0</v>
          </cell>
          <cell r="DP130" t="str">
            <v>0</v>
          </cell>
          <cell r="DQ130" t="str">
            <v>0</v>
          </cell>
          <cell r="DR130" t="str">
            <v>0</v>
          </cell>
          <cell r="DS130" t="str">
            <v>0</v>
          </cell>
          <cell r="DT130" t="str">
            <v>0</v>
          </cell>
          <cell r="DU130" t="str">
            <v>0</v>
          </cell>
          <cell r="DV130" t="str">
            <v>0</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v>7210055</v>
          </cell>
          <cell r="BG133">
            <v>545059</v>
          </cell>
          <cell r="BH133">
            <v>407934</v>
          </cell>
          <cell r="BI133">
            <v>380919</v>
          </cell>
          <cell r="BJ133">
            <v>398011</v>
          </cell>
          <cell r="BK133">
            <v>385227</v>
          </cell>
          <cell r="BL133">
            <v>453037</v>
          </cell>
          <cell r="BM133">
            <v>562504</v>
          </cell>
          <cell r="BN133">
            <v>795580</v>
          </cell>
          <cell r="BO133">
            <v>915014</v>
          </cell>
          <cell r="BP133">
            <v>899876</v>
          </cell>
          <cell r="BQ133">
            <v>811578</v>
          </cell>
          <cell r="BR133">
            <v>655316</v>
          </cell>
          <cell r="BT133">
            <v>2308002</v>
          </cell>
          <cell r="BU133">
            <v>159085</v>
          </cell>
          <cell r="BV133">
            <v>156614</v>
          </cell>
          <cell r="BW133">
            <v>244172</v>
          </cell>
          <cell r="BX133">
            <v>182497</v>
          </cell>
          <cell r="BY133">
            <v>165752</v>
          </cell>
          <cell r="BZ133">
            <v>171913</v>
          </cell>
          <cell r="CA133">
            <v>176635</v>
          </cell>
          <cell r="CB133">
            <v>185172</v>
          </cell>
          <cell r="CC133">
            <v>198348</v>
          </cell>
          <cell r="CD133">
            <v>211910</v>
          </cell>
          <cell r="CE133">
            <v>222461</v>
          </cell>
          <cell r="CF133">
            <v>233443</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v>-16544124</v>
          </cell>
          <cell r="DK133">
            <v>-1124755</v>
          </cell>
          <cell r="DL133">
            <v>-924425</v>
          </cell>
          <cell r="DM133">
            <v>-997148</v>
          </cell>
          <cell r="DN133">
            <v>-957823</v>
          </cell>
          <cell r="DO133">
            <v>-983634</v>
          </cell>
          <cell r="DP133">
            <v>-1132519</v>
          </cell>
          <cell r="DQ133">
            <v>-1352169</v>
          </cell>
          <cell r="DR133">
            <v>-1793213</v>
          </cell>
          <cell r="DS133">
            <v>-1979542</v>
          </cell>
          <cell r="DT133">
            <v>-1900205</v>
          </cell>
          <cell r="DU133">
            <v>-1785575</v>
          </cell>
          <cell r="DV133">
            <v>-1613116</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row>
        <row r="152">
          <cell r="A152" t="str">
            <v>Other interest expense - Int on Taxes 4310-30157</v>
          </cell>
          <cell r="B152">
            <v>750000</v>
          </cell>
          <cell r="C152">
            <v>62500</v>
          </cell>
          <cell r="D152">
            <v>62500</v>
          </cell>
          <cell r="E152">
            <v>62500</v>
          </cell>
          <cell r="F152">
            <v>62500</v>
          </cell>
          <cell r="G152">
            <v>62500</v>
          </cell>
          <cell r="H152">
            <v>62500</v>
          </cell>
          <cell r="I152">
            <v>62500</v>
          </cell>
          <cell r="J152">
            <v>62500</v>
          </cell>
          <cell r="K152">
            <v>62500</v>
          </cell>
          <cell r="L152">
            <v>62500</v>
          </cell>
          <cell r="M152">
            <v>62500</v>
          </cell>
          <cell r="N152">
            <v>62500</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v>9070</v>
          </cell>
          <cell r="AS152" t="str">
            <v>0</v>
          </cell>
          <cell r="AT152" t="str">
            <v>0</v>
          </cell>
          <cell r="AU152" t="str">
            <v>0</v>
          </cell>
          <cell r="AV152" t="str">
            <v>0</v>
          </cell>
          <cell r="AW152" t="str">
            <v>0</v>
          </cell>
          <cell r="AX152">
            <v>9070</v>
          </cell>
          <cell r="AY152">
            <v>0</v>
          </cell>
          <cell r="AZ152">
            <v>0</v>
          </cell>
          <cell r="BA152">
            <v>0</v>
          </cell>
          <cell r="BB152">
            <v>0</v>
          </cell>
          <cell r="BC152">
            <v>0</v>
          </cell>
          <cell r="BD152">
            <v>0</v>
          </cell>
          <cell r="BF152" t="str">
            <v>0</v>
          </cell>
          <cell r="BG152" t="str">
            <v>0</v>
          </cell>
          <cell r="BH152" t="str">
            <v>0</v>
          </cell>
          <cell r="BI152" t="str">
            <v>0</v>
          </cell>
          <cell r="BJ152" t="str">
            <v>0</v>
          </cell>
          <cell r="BK152" t="str">
            <v>0</v>
          </cell>
          <cell r="BL152" t="str">
            <v>0</v>
          </cell>
          <cell r="BM152" t="str">
            <v>0</v>
          </cell>
          <cell r="BN152" t="str">
            <v>0</v>
          </cell>
          <cell r="BO152" t="str">
            <v>0</v>
          </cell>
          <cell r="BP152" t="str">
            <v>0</v>
          </cell>
          <cell r="BQ152" t="str">
            <v>0</v>
          </cell>
          <cell r="BR152" t="str">
            <v>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t="str">
            <v>0</v>
          </cell>
          <cell r="CI152" t="str">
            <v>0</v>
          </cell>
          <cell r="CJ152" t="str">
            <v>0</v>
          </cell>
          <cell r="CK152" t="str">
            <v>0</v>
          </cell>
          <cell r="CL152" t="str">
            <v>0</v>
          </cell>
          <cell r="CM152" t="str">
            <v>0</v>
          </cell>
          <cell r="CN152" t="str">
            <v>0</v>
          </cell>
          <cell r="CO152" t="str">
            <v>0</v>
          </cell>
          <cell r="CP152" t="str">
            <v>0</v>
          </cell>
          <cell r="CQ152" t="str">
            <v>0</v>
          </cell>
          <cell r="CR152" t="str">
            <v>0</v>
          </cell>
          <cell r="CS152" t="str">
            <v>0</v>
          </cell>
          <cell r="CT152" t="str">
            <v>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t="str">
            <v>0</v>
          </cell>
          <cell r="DK152" t="str">
            <v>0</v>
          </cell>
          <cell r="DL152" t="str">
            <v>0</v>
          </cell>
          <cell r="DM152" t="str">
            <v>0</v>
          </cell>
          <cell r="DN152" t="str">
            <v>0</v>
          </cell>
          <cell r="DO152" t="str">
            <v>0</v>
          </cell>
          <cell r="DP152" t="str">
            <v>0</v>
          </cell>
          <cell r="DQ152" t="str">
            <v>0</v>
          </cell>
          <cell r="DR152" t="str">
            <v>0</v>
          </cell>
          <cell r="DS152" t="str">
            <v>0</v>
          </cell>
          <cell r="DT152" t="str">
            <v>0</v>
          </cell>
          <cell r="DU152" t="str">
            <v>0</v>
          </cell>
          <cell r="DV152" t="str">
            <v>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row>
        <row r="155">
          <cell r="A155" t="str">
            <v>Allowance for borrowed funds used durin - Default 4320-00000</v>
          </cell>
          <cell r="B155">
            <v>-707021</v>
          </cell>
          <cell r="C155">
            <v>-68297</v>
          </cell>
          <cell r="D155">
            <v>-64735</v>
          </cell>
          <cell r="E155">
            <v>-28552</v>
          </cell>
          <cell r="F155">
            <v>-34502</v>
          </cell>
          <cell r="G155">
            <v>-42055</v>
          </cell>
          <cell r="H155">
            <v>-52005</v>
          </cell>
          <cell r="I155">
            <v>-55418</v>
          </cell>
          <cell r="J155">
            <v>-64097</v>
          </cell>
          <cell r="K155">
            <v>-74340</v>
          </cell>
          <cell r="L155">
            <v>-74340</v>
          </cell>
          <cell r="M155">
            <v>-74340</v>
          </cell>
          <cell r="N155">
            <v>-74340</v>
          </cell>
          <cell r="P155">
            <v>-217053.79</v>
          </cell>
          <cell r="Q155">
            <v>-9626.6200000000008</v>
          </cell>
          <cell r="R155">
            <v>-12977.98</v>
          </cell>
          <cell r="S155">
            <v>-14645.4</v>
          </cell>
          <cell r="T155">
            <v>-16908.12</v>
          </cell>
          <cell r="U155">
            <v>-19258.53</v>
          </cell>
          <cell r="V155">
            <v>-21885.16</v>
          </cell>
          <cell r="W155">
            <v>-21640.42</v>
          </cell>
          <cell r="X155">
            <v>-24263.02</v>
          </cell>
          <cell r="Y155">
            <v>-15964.31</v>
          </cell>
          <cell r="Z155">
            <v>-19961.41</v>
          </cell>
          <cell r="AA155">
            <v>-19961.41</v>
          </cell>
          <cell r="AB155">
            <v>-19961.41</v>
          </cell>
          <cell r="AD155" t="str">
            <v>0</v>
          </cell>
          <cell r="AE155" t="str">
            <v>0</v>
          </cell>
          <cell r="AF155" t="str">
            <v>0</v>
          </cell>
          <cell r="AG155" t="str">
            <v>0</v>
          </cell>
          <cell r="AH155" t="str">
            <v>0</v>
          </cell>
          <cell r="AI155" t="str">
            <v>0</v>
          </cell>
          <cell r="AJ155" t="str">
            <v>0</v>
          </cell>
          <cell r="AK155" t="str">
            <v>0</v>
          </cell>
          <cell r="AL155" t="str">
            <v>0</v>
          </cell>
          <cell r="AM155" t="str">
            <v>0</v>
          </cell>
          <cell r="AN155" t="str">
            <v>0</v>
          </cell>
          <cell r="AO155" t="str">
            <v>0</v>
          </cell>
          <cell r="AP155" t="str">
            <v>0</v>
          </cell>
          <cell r="AR155">
            <v>-1407900</v>
          </cell>
          <cell r="AS155">
            <v>-84950</v>
          </cell>
          <cell r="AT155">
            <v>-84950</v>
          </cell>
          <cell r="AU155">
            <v>-84950</v>
          </cell>
          <cell r="AV155">
            <v>-84950</v>
          </cell>
          <cell r="AW155">
            <v>-84950</v>
          </cell>
          <cell r="AX155">
            <v>-84950</v>
          </cell>
          <cell r="AY155">
            <v>-103450</v>
          </cell>
          <cell r="AZ155">
            <v>-121950</v>
          </cell>
          <cell r="BA155">
            <v>-140450</v>
          </cell>
          <cell r="BB155">
            <v>-158950</v>
          </cell>
          <cell r="BC155">
            <v>-177450</v>
          </cell>
          <cell r="BD155">
            <v>-195950</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t="str">
            <v>0</v>
          </cell>
          <cell r="BU155" t="str">
            <v>0</v>
          </cell>
          <cell r="BV155" t="str">
            <v>0</v>
          </cell>
          <cell r="BW155" t="str">
            <v>0</v>
          </cell>
          <cell r="BX155" t="str">
            <v>0</v>
          </cell>
          <cell r="BY155" t="str">
            <v>0</v>
          </cell>
          <cell r="BZ155" t="str">
            <v>0</v>
          </cell>
          <cell r="CA155" t="str">
            <v>0</v>
          </cell>
          <cell r="CB155" t="str">
            <v>0</v>
          </cell>
          <cell r="CC155" t="str">
            <v>0</v>
          </cell>
          <cell r="CD155" t="str">
            <v>0</v>
          </cell>
          <cell r="CE155" t="str">
            <v>0</v>
          </cell>
          <cell r="CF155" t="str">
            <v>0</v>
          </cell>
          <cell r="CH155" t="str">
            <v>0</v>
          </cell>
          <cell r="CI155" t="str">
            <v>0</v>
          </cell>
          <cell r="CJ155" t="str">
            <v>0</v>
          </cell>
          <cell r="CK155" t="str">
            <v>0</v>
          </cell>
          <cell r="CL155" t="str">
            <v>0</v>
          </cell>
          <cell r="CM155" t="str">
            <v>0</v>
          </cell>
          <cell r="CN155" t="str">
            <v>0</v>
          </cell>
          <cell r="CO155" t="str">
            <v>0</v>
          </cell>
          <cell r="CP155" t="str">
            <v>0</v>
          </cell>
          <cell r="CQ155" t="str">
            <v>0</v>
          </cell>
          <cell r="CR155" t="str">
            <v>0</v>
          </cell>
          <cell r="CS155" t="str">
            <v>0</v>
          </cell>
          <cell r="CT155" t="str">
            <v>0</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t="str">
            <v>0</v>
          </cell>
          <cell r="DK155" t="str">
            <v>0</v>
          </cell>
          <cell r="DL155" t="str">
            <v>0</v>
          </cell>
          <cell r="DM155" t="str">
            <v>0</v>
          </cell>
          <cell r="DN155" t="str">
            <v>0</v>
          </cell>
          <cell r="DO155" t="str">
            <v>0</v>
          </cell>
          <cell r="DP155" t="str">
            <v>0</v>
          </cell>
          <cell r="DQ155" t="str">
            <v>0</v>
          </cell>
          <cell r="DR155" t="str">
            <v>0</v>
          </cell>
          <cell r="DS155" t="str">
            <v>0</v>
          </cell>
          <cell r="DT155" t="str">
            <v>0</v>
          </cell>
          <cell r="DU155" t="str">
            <v>0</v>
          </cell>
          <cell r="DV155" t="str">
            <v>0</v>
          </cell>
        </row>
        <row r="156">
          <cell r="A156" t="str">
            <v>Total ShortTerm</v>
          </cell>
          <cell r="B156">
            <v>8075916</v>
          </cell>
          <cell r="C156">
            <v>650184</v>
          </cell>
          <cell r="D156">
            <v>674207</v>
          </cell>
          <cell r="E156">
            <v>792081</v>
          </cell>
          <cell r="F156">
            <v>776749</v>
          </cell>
          <cell r="G156">
            <v>662278</v>
          </cell>
          <cell r="H156">
            <v>573295</v>
          </cell>
          <cell r="I156">
            <v>506447</v>
          </cell>
          <cell r="J156">
            <v>568158</v>
          </cell>
          <cell r="K156">
            <v>617438</v>
          </cell>
          <cell r="L156">
            <v>674308</v>
          </cell>
          <cell r="M156">
            <v>776655</v>
          </cell>
          <cell r="N156">
            <v>804116</v>
          </cell>
          <cell r="P156">
            <v>1876913.39</v>
          </cell>
          <cell r="Q156">
            <v>162154.29</v>
          </cell>
          <cell r="R156">
            <v>162941.31999999998</v>
          </cell>
          <cell r="S156">
            <v>177796.25</v>
          </cell>
          <cell r="T156">
            <v>173636.03</v>
          </cell>
          <cell r="U156">
            <v>149660.81</v>
          </cell>
          <cell r="V156">
            <v>131049.28</v>
          </cell>
          <cell r="W156">
            <v>118463.93000000001</v>
          </cell>
          <cell r="X156">
            <v>130078.17</v>
          </cell>
          <cell r="Y156">
            <v>150415.72</v>
          </cell>
          <cell r="Z156">
            <v>157920.98000000001</v>
          </cell>
          <cell r="AA156">
            <v>178621.16</v>
          </cell>
          <cell r="AB156">
            <v>184175.44999999998</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R156">
            <v>2140129</v>
          </cell>
          <cell r="AS156">
            <v>202842</v>
          </cell>
          <cell r="AT156">
            <v>213691</v>
          </cell>
          <cell r="AU156">
            <v>257005</v>
          </cell>
          <cell r="AV156">
            <v>252030</v>
          </cell>
          <cell r="AW156">
            <v>195341</v>
          </cell>
          <cell r="AX156">
            <v>162506</v>
          </cell>
          <cell r="AY156">
            <v>101302</v>
          </cell>
          <cell r="AZ156">
            <v>120124</v>
          </cell>
          <cell r="BA156">
            <v>133184</v>
          </cell>
          <cell r="BB156">
            <v>144837</v>
          </cell>
          <cell r="BC156">
            <v>180603</v>
          </cell>
          <cell r="BD156">
            <v>176664</v>
          </cell>
          <cell r="BF156">
            <v>7210055</v>
          </cell>
          <cell r="BG156">
            <v>545059</v>
          </cell>
          <cell r="BH156">
            <v>407934</v>
          </cell>
          <cell r="BI156">
            <v>380919</v>
          </cell>
          <cell r="BJ156">
            <v>398011</v>
          </cell>
          <cell r="BK156">
            <v>385227</v>
          </cell>
          <cell r="BL156">
            <v>453037</v>
          </cell>
          <cell r="BM156">
            <v>562504</v>
          </cell>
          <cell r="BN156">
            <v>795580</v>
          </cell>
          <cell r="BO156">
            <v>915014</v>
          </cell>
          <cell r="BP156">
            <v>899876</v>
          </cell>
          <cell r="BQ156">
            <v>811578</v>
          </cell>
          <cell r="BR156">
            <v>655316</v>
          </cell>
          <cell r="BT156">
            <v>2524332</v>
          </cell>
          <cell r="BU156">
            <v>159085</v>
          </cell>
          <cell r="BV156">
            <v>177056</v>
          </cell>
          <cell r="BW156">
            <v>262483</v>
          </cell>
          <cell r="BX156">
            <v>183190</v>
          </cell>
          <cell r="BY156">
            <v>165752</v>
          </cell>
          <cell r="BZ156">
            <v>171913</v>
          </cell>
          <cell r="CA156">
            <v>176635</v>
          </cell>
          <cell r="CB156">
            <v>241141</v>
          </cell>
          <cell r="CC156">
            <v>242196</v>
          </cell>
          <cell r="CD156">
            <v>213178</v>
          </cell>
          <cell r="CE156">
            <v>246299</v>
          </cell>
          <cell r="CF156">
            <v>285404</v>
          </cell>
          <cell r="CH156">
            <v>-216330</v>
          </cell>
          <cell r="CI156">
            <v>-20442</v>
          </cell>
          <cell r="CJ156">
            <v>-18311</v>
          </cell>
          <cell r="CK156">
            <v>-693</v>
          </cell>
          <cell r="CL156">
            <v>0</v>
          </cell>
          <cell r="CM156">
            <v>0</v>
          </cell>
          <cell r="CN156">
            <v>0</v>
          </cell>
          <cell r="CO156">
            <v>-55969</v>
          </cell>
          <cell r="CP156">
            <v>-43848</v>
          </cell>
          <cell r="CQ156">
            <v>-1268</v>
          </cell>
          <cell r="CR156">
            <v>-23838</v>
          </cell>
          <cell r="CS156">
            <v>-51961</v>
          </cell>
          <cell r="CT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-16544124</v>
          </cell>
          <cell r="DK156">
            <v>-1124755</v>
          </cell>
          <cell r="DL156">
            <v>-924425</v>
          </cell>
          <cell r="DM156">
            <v>-997148</v>
          </cell>
          <cell r="DN156">
            <v>-957823</v>
          </cell>
          <cell r="DO156">
            <v>-983634</v>
          </cell>
          <cell r="DP156">
            <v>-1132519</v>
          </cell>
          <cell r="DQ156">
            <v>-1352169</v>
          </cell>
          <cell r="DR156">
            <v>-1793213</v>
          </cell>
          <cell r="DS156">
            <v>-1979542</v>
          </cell>
          <cell r="DT156">
            <v>-1900205</v>
          </cell>
          <cell r="DU156">
            <v>-1785575</v>
          </cell>
          <cell r="DV156">
            <v>-1613116</v>
          </cell>
        </row>
        <row r="157">
          <cell r="A157" t="str">
            <v>Short Term Interest Expenses</v>
          </cell>
          <cell r="B157">
            <v>8075916</v>
          </cell>
          <cell r="C157">
            <v>650184</v>
          </cell>
          <cell r="D157">
            <v>674207</v>
          </cell>
          <cell r="E157">
            <v>792081</v>
          </cell>
          <cell r="F157">
            <v>776749</v>
          </cell>
          <cell r="G157">
            <v>662278</v>
          </cell>
          <cell r="H157">
            <v>573295</v>
          </cell>
          <cell r="I157">
            <v>506447</v>
          </cell>
          <cell r="J157">
            <v>568158</v>
          </cell>
          <cell r="K157">
            <v>617438</v>
          </cell>
          <cell r="L157">
            <v>674308</v>
          </cell>
          <cell r="M157">
            <v>776655</v>
          </cell>
          <cell r="N157">
            <v>804116</v>
          </cell>
          <cell r="P157">
            <v>1876913.39</v>
          </cell>
          <cell r="Q157">
            <v>162154.29</v>
          </cell>
          <cell r="R157">
            <v>162941.32</v>
          </cell>
          <cell r="S157">
            <v>177796.25</v>
          </cell>
          <cell r="T157">
            <v>173636.03</v>
          </cell>
          <cell r="U157">
            <v>149660.81</v>
          </cell>
          <cell r="V157">
            <v>131049.28</v>
          </cell>
          <cell r="W157">
            <v>118463.93</v>
          </cell>
          <cell r="X157">
            <v>130078.17</v>
          </cell>
          <cell r="Y157">
            <v>150415.72</v>
          </cell>
          <cell r="Z157">
            <v>157920.98000000001</v>
          </cell>
          <cell r="AA157">
            <v>178621.16</v>
          </cell>
          <cell r="AB157">
            <v>184175.45</v>
          </cell>
          <cell r="AD157" t="str">
            <v>0</v>
          </cell>
          <cell r="AE157" t="str">
            <v>0</v>
          </cell>
          <cell r="AF157" t="str">
            <v>0</v>
          </cell>
          <cell r="AG157" t="str">
            <v>0</v>
          </cell>
          <cell r="AH157" t="str">
            <v>0</v>
          </cell>
          <cell r="AI157" t="str">
            <v>0</v>
          </cell>
          <cell r="AJ157" t="str">
            <v>0</v>
          </cell>
          <cell r="AK157" t="str">
            <v>0</v>
          </cell>
          <cell r="AL157" t="str">
            <v>0</v>
          </cell>
          <cell r="AM157" t="str">
            <v>0</v>
          </cell>
          <cell r="AN157" t="str">
            <v>0</v>
          </cell>
          <cell r="AO157" t="str">
            <v>0</v>
          </cell>
          <cell r="AP157" t="str">
            <v>0</v>
          </cell>
          <cell r="AR157">
            <v>2140129</v>
          </cell>
          <cell r="AS157">
            <v>202842</v>
          </cell>
          <cell r="AT157">
            <v>213691</v>
          </cell>
          <cell r="AU157">
            <v>257005</v>
          </cell>
          <cell r="AV157">
            <v>252030</v>
          </cell>
          <cell r="AW157">
            <v>195341</v>
          </cell>
          <cell r="AX157">
            <v>162506</v>
          </cell>
          <cell r="AY157">
            <v>101302</v>
          </cell>
          <cell r="AZ157">
            <v>120124</v>
          </cell>
          <cell r="BA157">
            <v>133184</v>
          </cell>
          <cell r="BB157">
            <v>144837</v>
          </cell>
          <cell r="BC157">
            <v>180603</v>
          </cell>
          <cell r="BD157">
            <v>176664</v>
          </cell>
          <cell r="BF157">
            <v>7210055</v>
          </cell>
          <cell r="BG157">
            <v>545059</v>
          </cell>
          <cell r="BH157">
            <v>407934</v>
          </cell>
          <cell r="BI157">
            <v>380919</v>
          </cell>
          <cell r="BJ157">
            <v>398011</v>
          </cell>
          <cell r="BK157">
            <v>385227</v>
          </cell>
          <cell r="BL157">
            <v>453037</v>
          </cell>
          <cell r="BM157">
            <v>562504</v>
          </cell>
          <cell r="BN157">
            <v>795580</v>
          </cell>
          <cell r="BO157">
            <v>915014</v>
          </cell>
          <cell r="BP157">
            <v>899876</v>
          </cell>
          <cell r="BQ157">
            <v>811578</v>
          </cell>
          <cell r="BR157">
            <v>655316</v>
          </cell>
          <cell r="BT157">
            <v>2524332</v>
          </cell>
          <cell r="BU157">
            <v>159085</v>
          </cell>
          <cell r="BV157">
            <v>177056</v>
          </cell>
          <cell r="BW157">
            <v>262483</v>
          </cell>
          <cell r="BX157">
            <v>183190</v>
          </cell>
          <cell r="BY157">
            <v>165752</v>
          </cell>
          <cell r="BZ157">
            <v>171913</v>
          </cell>
          <cell r="CA157">
            <v>176635</v>
          </cell>
          <cell r="CB157">
            <v>241141</v>
          </cell>
          <cell r="CC157">
            <v>242196</v>
          </cell>
          <cell r="CD157">
            <v>213178</v>
          </cell>
          <cell r="CE157">
            <v>246299</v>
          </cell>
          <cell r="CF157">
            <v>285404</v>
          </cell>
          <cell r="CH157">
            <v>-216330</v>
          </cell>
          <cell r="CI157">
            <v>-20442</v>
          </cell>
          <cell r="CJ157">
            <v>-18311</v>
          </cell>
          <cell r="CK157">
            <v>-693</v>
          </cell>
          <cell r="CL157">
            <v>0</v>
          </cell>
          <cell r="CM157">
            <v>0</v>
          </cell>
          <cell r="CN157">
            <v>0</v>
          </cell>
          <cell r="CO157">
            <v>-55969</v>
          </cell>
          <cell r="CP157">
            <v>-43848</v>
          </cell>
          <cell r="CQ157">
            <v>-1268</v>
          </cell>
          <cell r="CR157">
            <v>-23838</v>
          </cell>
          <cell r="CS157">
            <v>-51961</v>
          </cell>
          <cell r="CT157">
            <v>0</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-16544124</v>
          </cell>
          <cell r="DK157">
            <v>-1124755</v>
          </cell>
          <cell r="DL157">
            <v>-924425</v>
          </cell>
          <cell r="DM157">
            <v>-997148</v>
          </cell>
          <cell r="DN157">
            <v>-957823</v>
          </cell>
          <cell r="DO157">
            <v>-983634</v>
          </cell>
          <cell r="DP157">
            <v>-1132519</v>
          </cell>
          <cell r="DQ157">
            <v>-1352169</v>
          </cell>
          <cell r="DR157">
            <v>-1793213</v>
          </cell>
          <cell r="DS157">
            <v>-1979542</v>
          </cell>
          <cell r="DT157">
            <v>-1900205</v>
          </cell>
          <cell r="DU157">
            <v>-1785575</v>
          </cell>
          <cell r="DV157">
            <v>-1613116</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row>
        <row r="159">
          <cell r="A159" t="str">
            <v>ShortTerm Interest Expenses</v>
          </cell>
          <cell r="B159">
            <v>6674537</v>
          </cell>
          <cell r="C159">
            <v>542781</v>
          </cell>
          <cell r="D159">
            <v>563242</v>
          </cell>
          <cell r="E159">
            <v>644933</v>
          </cell>
          <cell r="F159">
            <v>635551</v>
          </cell>
          <cell r="G159">
            <v>528633</v>
          </cell>
          <cell r="H159">
            <v>449600</v>
          </cell>
          <cell r="I159">
            <v>386165</v>
          </cell>
          <cell r="J159">
            <v>456555</v>
          </cell>
          <cell r="K159">
            <v>516078</v>
          </cell>
          <cell r="L159">
            <v>572948</v>
          </cell>
          <cell r="M159">
            <v>675295</v>
          </cell>
          <cell r="N159">
            <v>702756</v>
          </cell>
          <cell r="P159">
            <v>1349967.18</v>
          </cell>
          <cell r="Q159">
            <v>109780.91</v>
          </cell>
          <cell r="R159">
            <v>113919.3</v>
          </cell>
          <cell r="S159">
            <v>130441.65</v>
          </cell>
          <cell r="T159">
            <v>128544.15</v>
          </cell>
          <cell r="U159">
            <v>106919.34</v>
          </cell>
          <cell r="V159">
            <v>90934.44</v>
          </cell>
          <cell r="W159">
            <v>78104.350000000006</v>
          </cell>
          <cell r="X159">
            <v>92341.19</v>
          </cell>
          <cell r="Y159">
            <v>104380.03</v>
          </cell>
          <cell r="Z159">
            <v>115882.39</v>
          </cell>
          <cell r="AA159">
            <v>136582.57</v>
          </cell>
          <cell r="AB159">
            <v>142136.85999999999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3538959</v>
          </cell>
          <cell r="AS159">
            <v>287792</v>
          </cell>
          <cell r="AT159">
            <v>298641</v>
          </cell>
          <cell r="AU159">
            <v>341955</v>
          </cell>
          <cell r="AV159">
            <v>336980</v>
          </cell>
          <cell r="AW159">
            <v>280291</v>
          </cell>
          <cell r="AX159">
            <v>238386</v>
          </cell>
          <cell r="AY159">
            <v>204752</v>
          </cell>
          <cell r="AZ159">
            <v>242074</v>
          </cell>
          <cell r="BA159">
            <v>273634</v>
          </cell>
          <cell r="BB159">
            <v>303787</v>
          </cell>
          <cell r="BC159">
            <v>358053</v>
          </cell>
          <cell r="BD159">
            <v>372614</v>
          </cell>
          <cell r="BF159">
            <v>7210055</v>
          </cell>
          <cell r="BG159">
            <v>545059</v>
          </cell>
          <cell r="BH159">
            <v>407934</v>
          </cell>
          <cell r="BI159">
            <v>380919</v>
          </cell>
          <cell r="BJ159">
            <v>398011</v>
          </cell>
          <cell r="BK159">
            <v>385227</v>
          </cell>
          <cell r="BL159">
            <v>453037</v>
          </cell>
          <cell r="BM159">
            <v>562504</v>
          </cell>
          <cell r="BN159">
            <v>795580</v>
          </cell>
          <cell r="BO159">
            <v>915014</v>
          </cell>
          <cell r="BP159">
            <v>899876</v>
          </cell>
          <cell r="BQ159">
            <v>811578</v>
          </cell>
          <cell r="BR159">
            <v>655316</v>
          </cell>
          <cell r="BT159">
            <v>2524332</v>
          </cell>
          <cell r="BU159">
            <v>159085</v>
          </cell>
          <cell r="BV159">
            <v>177056</v>
          </cell>
          <cell r="BW159">
            <v>262483</v>
          </cell>
          <cell r="BX159">
            <v>183190</v>
          </cell>
          <cell r="BY159">
            <v>165752</v>
          </cell>
          <cell r="BZ159">
            <v>171913</v>
          </cell>
          <cell r="CA159">
            <v>176635</v>
          </cell>
          <cell r="CB159">
            <v>241141</v>
          </cell>
          <cell r="CC159">
            <v>242196</v>
          </cell>
          <cell r="CD159">
            <v>213178</v>
          </cell>
          <cell r="CE159">
            <v>246299</v>
          </cell>
          <cell r="CF159">
            <v>285404</v>
          </cell>
          <cell r="CH159">
            <v>-216330</v>
          </cell>
          <cell r="CI159">
            <v>-20442</v>
          </cell>
          <cell r="CJ159">
            <v>-18311</v>
          </cell>
          <cell r="CK159">
            <v>-693</v>
          </cell>
          <cell r="CL159">
            <v>0</v>
          </cell>
          <cell r="CM159">
            <v>0</v>
          </cell>
          <cell r="CN159">
            <v>0</v>
          </cell>
          <cell r="CO159">
            <v>-55969</v>
          </cell>
          <cell r="CP159">
            <v>-43848</v>
          </cell>
          <cell r="CQ159">
            <v>-1268</v>
          </cell>
          <cell r="CR159">
            <v>-23838</v>
          </cell>
          <cell r="CS159">
            <v>-51961</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-16544124</v>
          </cell>
          <cell r="DK159">
            <v>-1124755</v>
          </cell>
          <cell r="DL159">
            <v>-924425</v>
          </cell>
          <cell r="DM159">
            <v>-997148</v>
          </cell>
          <cell r="DN159">
            <v>-957823</v>
          </cell>
          <cell r="DO159">
            <v>-983634</v>
          </cell>
          <cell r="DP159">
            <v>-1132519</v>
          </cell>
          <cell r="DQ159">
            <v>-1352169</v>
          </cell>
          <cell r="DR159">
            <v>-1793213</v>
          </cell>
          <cell r="DS159">
            <v>-1979542</v>
          </cell>
          <cell r="DT159">
            <v>-1900205</v>
          </cell>
          <cell r="DU159">
            <v>-1785575</v>
          </cell>
          <cell r="DV159">
            <v>-1613116</v>
          </cell>
        </row>
        <row r="160">
          <cell r="A160" t="str">
            <v>ShortTerm Interest - Div. Other</v>
          </cell>
          <cell r="B160">
            <v>1401379</v>
          </cell>
          <cell r="C160">
            <v>107403</v>
          </cell>
          <cell r="D160">
            <v>110965</v>
          </cell>
          <cell r="E160">
            <v>147148</v>
          </cell>
          <cell r="F160">
            <v>141198</v>
          </cell>
          <cell r="G160">
            <v>133645</v>
          </cell>
          <cell r="H160">
            <v>123695</v>
          </cell>
          <cell r="I160">
            <v>120282</v>
          </cell>
          <cell r="J160">
            <v>111603</v>
          </cell>
          <cell r="K160">
            <v>101360</v>
          </cell>
          <cell r="L160">
            <v>101360</v>
          </cell>
          <cell r="M160">
            <v>101360</v>
          </cell>
          <cell r="N160">
            <v>101360</v>
          </cell>
          <cell r="P160">
            <v>526946.21</v>
          </cell>
          <cell r="Q160">
            <v>52373.380000000005</v>
          </cell>
          <cell r="R160">
            <v>49022.020000000004</v>
          </cell>
          <cell r="S160">
            <v>47354.600000000006</v>
          </cell>
          <cell r="T160">
            <v>45091.880000000005</v>
          </cell>
          <cell r="U160">
            <v>42741.47</v>
          </cell>
          <cell r="V160">
            <v>40114.839999999997</v>
          </cell>
          <cell r="W160">
            <v>40359.579999999987</v>
          </cell>
          <cell r="X160">
            <v>37736.979999999996</v>
          </cell>
          <cell r="Y160">
            <v>46035.69</v>
          </cell>
          <cell r="Z160">
            <v>42038.590000000011</v>
          </cell>
          <cell r="AA160">
            <v>42038.59</v>
          </cell>
          <cell r="AB160">
            <v>42038.590000000026</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R160">
            <v>-1398830</v>
          </cell>
          <cell r="AS160">
            <v>-84950</v>
          </cell>
          <cell r="AT160">
            <v>-84950</v>
          </cell>
          <cell r="AU160">
            <v>-84950</v>
          </cell>
          <cell r="AV160">
            <v>-84950</v>
          </cell>
          <cell r="AW160">
            <v>-84950</v>
          </cell>
          <cell r="AX160">
            <v>-75880</v>
          </cell>
          <cell r="AY160">
            <v>-103450</v>
          </cell>
          <cell r="AZ160">
            <v>-121950</v>
          </cell>
          <cell r="BA160">
            <v>-140450</v>
          </cell>
          <cell r="BB160">
            <v>-158950</v>
          </cell>
          <cell r="BC160">
            <v>-177450</v>
          </cell>
          <cell r="BD160">
            <v>-195950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row>
        <row r="161">
          <cell r="A161" t="str">
            <v>Total Interest Expense</v>
          </cell>
          <cell r="B161">
            <v>56134860.239999995</v>
          </cell>
          <cell r="C161">
            <v>4655096.0199999996</v>
          </cell>
          <cell r="D161">
            <v>4679119.0199999996</v>
          </cell>
          <cell r="E161">
            <v>4796993.0199999996</v>
          </cell>
          <cell r="F161">
            <v>4781661.0199999996</v>
          </cell>
          <cell r="G161">
            <v>4667190.0199999996</v>
          </cell>
          <cell r="H161">
            <v>4578207.0199999996</v>
          </cell>
          <cell r="I161">
            <v>4511359.0199999996</v>
          </cell>
          <cell r="J161">
            <v>4573070.0199999996</v>
          </cell>
          <cell r="K161">
            <v>4622350.0199999996</v>
          </cell>
          <cell r="L161">
            <v>4679220.0199999996</v>
          </cell>
          <cell r="M161">
            <v>4781567.0199999996</v>
          </cell>
          <cell r="N161">
            <v>4809028.0199999996</v>
          </cell>
          <cell r="P161">
            <v>11597135.029999999</v>
          </cell>
          <cell r="Q161">
            <v>972172.76</v>
          </cell>
          <cell r="R161">
            <v>972959.79</v>
          </cell>
          <cell r="S161">
            <v>987814.72</v>
          </cell>
          <cell r="T161">
            <v>983654.5</v>
          </cell>
          <cell r="U161">
            <v>959679.28</v>
          </cell>
          <cell r="V161">
            <v>941067.75</v>
          </cell>
          <cell r="W161">
            <v>928482.4</v>
          </cell>
          <cell r="X161">
            <v>940096.64</v>
          </cell>
          <cell r="Y161">
            <v>960434.19</v>
          </cell>
          <cell r="Z161">
            <v>967939.45</v>
          </cell>
          <cell r="AA161">
            <v>988639.63</v>
          </cell>
          <cell r="AB161">
            <v>994193.92000000004</v>
          </cell>
          <cell r="AD161" t="str">
            <v>0</v>
          </cell>
          <cell r="AE161" t="str">
            <v>0</v>
          </cell>
          <cell r="AF161" t="str">
            <v>0</v>
          </cell>
          <cell r="AG161" t="str">
            <v>0</v>
          </cell>
          <cell r="AH161" t="str">
            <v>0</v>
          </cell>
          <cell r="AI161" t="str">
            <v>0</v>
          </cell>
          <cell r="AJ161" t="str">
            <v>0</v>
          </cell>
          <cell r="AK161" t="str">
            <v>0</v>
          </cell>
          <cell r="AL161" t="str">
            <v>0</v>
          </cell>
          <cell r="AM161" t="str">
            <v>0</v>
          </cell>
          <cell r="AN161" t="str">
            <v>0</v>
          </cell>
          <cell r="AO161" t="str">
            <v>0</v>
          </cell>
          <cell r="AP161" t="str">
            <v>0</v>
          </cell>
          <cell r="AR161">
            <v>27621825.52</v>
          </cell>
          <cell r="AS161">
            <v>2326316.71</v>
          </cell>
          <cell r="AT161">
            <v>2337165.71</v>
          </cell>
          <cell r="AU161">
            <v>2380479.71</v>
          </cell>
          <cell r="AV161">
            <v>2375504.71</v>
          </cell>
          <cell r="AW161">
            <v>2318815.71</v>
          </cell>
          <cell r="AX161">
            <v>2285980.71</v>
          </cell>
          <cell r="AY161">
            <v>2224776.71</v>
          </cell>
          <cell r="AZ161">
            <v>2243598.71</v>
          </cell>
          <cell r="BA161">
            <v>2256658.71</v>
          </cell>
          <cell r="BB161">
            <v>2268311.71</v>
          </cell>
          <cell r="BC161">
            <v>2304077.71</v>
          </cell>
          <cell r="BD161">
            <v>2300138.71</v>
          </cell>
          <cell r="BF161">
            <v>7210055</v>
          </cell>
          <cell r="BG161">
            <v>545059</v>
          </cell>
          <cell r="BH161">
            <v>407934</v>
          </cell>
          <cell r="BI161">
            <v>380919</v>
          </cell>
          <cell r="BJ161">
            <v>398011</v>
          </cell>
          <cell r="BK161">
            <v>385227</v>
          </cell>
          <cell r="BL161">
            <v>453037</v>
          </cell>
          <cell r="BM161">
            <v>562504</v>
          </cell>
          <cell r="BN161">
            <v>795580</v>
          </cell>
          <cell r="BO161">
            <v>915014</v>
          </cell>
          <cell r="BP161">
            <v>899876</v>
          </cell>
          <cell r="BQ161">
            <v>811578</v>
          </cell>
          <cell r="BR161">
            <v>655316</v>
          </cell>
          <cell r="BT161">
            <v>2582461</v>
          </cell>
          <cell r="BU161">
            <v>166277</v>
          </cell>
          <cell r="BV161">
            <v>183842</v>
          </cell>
          <cell r="BW161">
            <v>268861</v>
          </cell>
          <cell r="BX161">
            <v>188727</v>
          </cell>
          <cell r="BY161">
            <v>170877</v>
          </cell>
          <cell r="BZ161">
            <v>176625</v>
          </cell>
          <cell r="CA161">
            <v>180932</v>
          </cell>
          <cell r="CB161">
            <v>245020</v>
          </cell>
          <cell r="CC161">
            <v>246075</v>
          </cell>
          <cell r="CD161">
            <v>216626</v>
          </cell>
          <cell r="CE161">
            <v>249747</v>
          </cell>
          <cell r="CF161">
            <v>288852</v>
          </cell>
          <cell r="CH161">
            <v>-216330</v>
          </cell>
          <cell r="CI161">
            <v>-20442</v>
          </cell>
          <cell r="CJ161">
            <v>-18311</v>
          </cell>
          <cell r="CK161">
            <v>-693</v>
          </cell>
          <cell r="CL161">
            <v>0</v>
          </cell>
          <cell r="CM161">
            <v>0</v>
          </cell>
          <cell r="CN161">
            <v>0</v>
          </cell>
          <cell r="CO161">
            <v>-55969</v>
          </cell>
          <cell r="CP161">
            <v>-43848</v>
          </cell>
          <cell r="CQ161">
            <v>-1268</v>
          </cell>
          <cell r="CR161">
            <v>-23838</v>
          </cell>
          <cell r="CS161">
            <v>-51961</v>
          </cell>
          <cell r="CT161">
            <v>0</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-16544124</v>
          </cell>
          <cell r="DK161">
            <v>-1124755</v>
          </cell>
          <cell r="DL161">
            <v>-924425</v>
          </cell>
          <cell r="DM161">
            <v>-997148</v>
          </cell>
          <cell r="DN161">
            <v>-957823</v>
          </cell>
          <cell r="DO161">
            <v>-983634</v>
          </cell>
          <cell r="DP161">
            <v>-1132519</v>
          </cell>
          <cell r="DQ161">
            <v>-1352169</v>
          </cell>
          <cell r="DR161">
            <v>-1793213</v>
          </cell>
          <cell r="DS161">
            <v>-1979542</v>
          </cell>
          <cell r="DT161">
            <v>-1900205</v>
          </cell>
          <cell r="DU161">
            <v>-1785575</v>
          </cell>
          <cell r="DV161">
            <v>-1613116</v>
          </cell>
        </row>
        <row r="162">
          <cell r="A162" t="str">
            <v>Donations</v>
          </cell>
          <cell r="B162">
            <v>472605.49</v>
          </cell>
          <cell r="C162">
            <v>2820.55</v>
          </cell>
          <cell r="D162">
            <v>287103.65000000002</v>
          </cell>
          <cell r="E162">
            <v>4327.47</v>
          </cell>
          <cell r="F162">
            <v>5342.7</v>
          </cell>
          <cell r="G162">
            <v>6568.98</v>
          </cell>
          <cell r="H162">
            <v>35033.050000000003</v>
          </cell>
          <cell r="I162">
            <v>34661.32</v>
          </cell>
          <cell r="J162">
            <v>11431.09</v>
          </cell>
          <cell r="K162">
            <v>2763.56</v>
          </cell>
          <cell r="L162">
            <v>25602.03</v>
          </cell>
          <cell r="M162">
            <v>4268.9799999999996</v>
          </cell>
          <cell r="N162">
            <v>52682.11</v>
          </cell>
          <cell r="P162">
            <v>146875.38</v>
          </cell>
          <cell r="Q162">
            <v>13333.33</v>
          </cell>
          <cell r="R162">
            <v>13333.33</v>
          </cell>
          <cell r="S162">
            <v>13333.33</v>
          </cell>
          <cell r="T162">
            <v>13333.33</v>
          </cell>
          <cell r="U162">
            <v>13333.33</v>
          </cell>
          <cell r="V162">
            <v>13333.33</v>
          </cell>
          <cell r="W162">
            <v>13333.33</v>
          </cell>
          <cell r="X162">
            <v>13333.33</v>
          </cell>
          <cell r="Y162">
            <v>0</v>
          </cell>
          <cell r="Z162">
            <v>13342.08</v>
          </cell>
          <cell r="AA162">
            <v>13333.33</v>
          </cell>
          <cell r="AB162">
            <v>13533.33</v>
          </cell>
          <cell r="AD162" t="str">
            <v>0</v>
          </cell>
          <cell r="AE162" t="str">
            <v>0</v>
          </cell>
          <cell r="AF162" t="str">
            <v>0</v>
          </cell>
          <cell r="AG162" t="str">
            <v>0</v>
          </cell>
          <cell r="AH162" t="str">
            <v>0</v>
          </cell>
          <cell r="AI162" t="str">
            <v>0</v>
          </cell>
          <cell r="AJ162" t="str">
            <v>0</v>
          </cell>
          <cell r="AK162" t="str">
            <v>0</v>
          </cell>
          <cell r="AL162" t="str">
            <v>0</v>
          </cell>
          <cell r="AM162" t="str">
            <v>0</v>
          </cell>
          <cell r="AN162" t="str">
            <v>0</v>
          </cell>
          <cell r="AO162" t="str">
            <v>0</v>
          </cell>
          <cell r="AP162" t="str">
            <v>0</v>
          </cell>
          <cell r="AR162">
            <v>202227.51</v>
          </cell>
          <cell r="AS162">
            <v>2216.16</v>
          </cell>
          <cell r="AT162">
            <v>56476.08</v>
          </cell>
          <cell r="AU162">
            <v>3400.16</v>
          </cell>
          <cell r="AV162">
            <v>4197.84</v>
          </cell>
          <cell r="AW162">
            <v>5161.33</v>
          </cell>
          <cell r="AX162">
            <v>27525.97</v>
          </cell>
          <cell r="AY162">
            <v>27233.88</v>
          </cell>
          <cell r="AZ162">
            <v>8981.57</v>
          </cell>
          <cell r="BA162">
            <v>2171.36</v>
          </cell>
          <cell r="BB162">
            <v>20115.89</v>
          </cell>
          <cell r="BC162">
            <v>3354.19</v>
          </cell>
          <cell r="BD162">
            <v>41393.08</v>
          </cell>
          <cell r="BF162" t="str">
            <v>0</v>
          </cell>
          <cell r="BG162" t="str">
            <v>0</v>
          </cell>
          <cell r="BH162" t="str">
            <v>0</v>
          </cell>
          <cell r="BI162" t="str">
            <v>0</v>
          </cell>
          <cell r="BJ162" t="str">
            <v>0</v>
          </cell>
          <cell r="BK162" t="str">
            <v>0</v>
          </cell>
          <cell r="BL162" t="str">
            <v>0</v>
          </cell>
          <cell r="BM162" t="str">
            <v>0</v>
          </cell>
          <cell r="BN162" t="str">
            <v>0</v>
          </cell>
          <cell r="BO162" t="str">
            <v>0</v>
          </cell>
          <cell r="BP162" t="str">
            <v>0</v>
          </cell>
          <cell r="BQ162" t="str">
            <v>0</v>
          </cell>
          <cell r="BR162" t="str">
            <v>0</v>
          </cell>
          <cell r="BT162" t="str">
            <v>0</v>
          </cell>
          <cell r="BU162" t="str">
            <v>0</v>
          </cell>
          <cell r="BV162" t="str">
            <v>0</v>
          </cell>
          <cell r="BW162" t="str">
            <v>0</v>
          </cell>
          <cell r="BX162" t="str">
            <v>0</v>
          </cell>
          <cell r="BY162" t="str">
            <v>0</v>
          </cell>
          <cell r="BZ162" t="str">
            <v>0</v>
          </cell>
          <cell r="CA162" t="str">
            <v>0</v>
          </cell>
          <cell r="CB162" t="str">
            <v>0</v>
          </cell>
          <cell r="CC162" t="str">
            <v>0</v>
          </cell>
          <cell r="CD162" t="str">
            <v>0</v>
          </cell>
          <cell r="CE162" t="str">
            <v>0</v>
          </cell>
          <cell r="CF162" t="str">
            <v>0</v>
          </cell>
          <cell r="CH162" t="str">
            <v>0</v>
          </cell>
          <cell r="CI162" t="str">
            <v>0</v>
          </cell>
          <cell r="CJ162" t="str">
            <v>0</v>
          </cell>
          <cell r="CK162" t="str">
            <v>0</v>
          </cell>
          <cell r="CL162" t="str">
            <v>0</v>
          </cell>
          <cell r="CM162" t="str">
            <v>0</v>
          </cell>
          <cell r="CN162" t="str">
            <v>0</v>
          </cell>
          <cell r="CO162" t="str">
            <v>0</v>
          </cell>
          <cell r="CP162" t="str">
            <v>0</v>
          </cell>
          <cell r="CQ162" t="str">
            <v>0</v>
          </cell>
          <cell r="CR162" t="str">
            <v>0</v>
          </cell>
          <cell r="CS162" t="str">
            <v>0</v>
          </cell>
          <cell r="CT162" t="str">
            <v>0</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t="str">
            <v>0</v>
          </cell>
          <cell r="DK162" t="str">
            <v>0</v>
          </cell>
          <cell r="DL162" t="str">
            <v>0</v>
          </cell>
          <cell r="DM162" t="str">
            <v>0</v>
          </cell>
          <cell r="DN162" t="str">
            <v>0</v>
          </cell>
          <cell r="DO162" t="str">
            <v>0</v>
          </cell>
          <cell r="DP162" t="str">
            <v>0</v>
          </cell>
          <cell r="DQ162" t="str">
            <v>0</v>
          </cell>
          <cell r="DR162" t="str">
            <v>0</v>
          </cell>
          <cell r="DS162" t="str">
            <v>0</v>
          </cell>
          <cell r="DT162" t="str">
            <v>0</v>
          </cell>
          <cell r="DU162" t="str">
            <v>0</v>
          </cell>
          <cell r="DV162" t="str">
            <v>0</v>
          </cell>
        </row>
        <row r="163">
          <cell r="A163" t="str">
            <v>Other Non-Operating Expense</v>
          </cell>
          <cell r="B163">
            <v>2433056.5299999998</v>
          </cell>
          <cell r="C163">
            <v>121746.79</v>
          </cell>
          <cell r="D163">
            <v>121746.79</v>
          </cell>
          <cell r="E163">
            <v>371746.79</v>
          </cell>
          <cell r="F163">
            <v>121746.79</v>
          </cell>
          <cell r="G163">
            <v>121746.79</v>
          </cell>
          <cell r="H163">
            <v>371746.79</v>
          </cell>
          <cell r="I163">
            <v>121745.79</v>
          </cell>
          <cell r="J163">
            <v>101166</v>
          </cell>
          <cell r="K163">
            <v>351166</v>
          </cell>
          <cell r="L163">
            <v>101166</v>
          </cell>
          <cell r="M163">
            <v>101166</v>
          </cell>
          <cell r="N163">
            <v>426166</v>
          </cell>
          <cell r="P163">
            <v>202483.17</v>
          </cell>
          <cell r="Q163">
            <v>15048.23</v>
          </cell>
          <cell r="R163">
            <v>36949.47</v>
          </cell>
          <cell r="S163">
            <v>13882.39</v>
          </cell>
          <cell r="T163">
            <v>26075.73</v>
          </cell>
          <cell r="U163">
            <v>14998.07</v>
          </cell>
          <cell r="V163">
            <v>23180.25</v>
          </cell>
          <cell r="W163">
            <v>19026.330000000002</v>
          </cell>
          <cell r="X163">
            <v>13107.84</v>
          </cell>
          <cell r="Y163">
            <v>5585.42</v>
          </cell>
          <cell r="Z163">
            <v>28665.99</v>
          </cell>
          <cell r="AA163">
            <v>-2466.9699999999998</v>
          </cell>
          <cell r="AB163">
            <v>8430.42</v>
          </cell>
          <cell r="AD163">
            <v>57000</v>
          </cell>
          <cell r="AE163">
            <v>4750</v>
          </cell>
          <cell r="AF163">
            <v>4750</v>
          </cell>
          <cell r="AG163">
            <v>4750</v>
          </cell>
          <cell r="AH163">
            <v>4750</v>
          </cell>
          <cell r="AI163">
            <v>4750</v>
          </cell>
          <cell r="AJ163">
            <v>4750</v>
          </cell>
          <cell r="AK163">
            <v>4750</v>
          </cell>
          <cell r="AL163">
            <v>4750</v>
          </cell>
          <cell r="AM163">
            <v>4750</v>
          </cell>
          <cell r="AN163">
            <v>4750</v>
          </cell>
          <cell r="AO163">
            <v>4750</v>
          </cell>
          <cell r="AP163">
            <v>4750</v>
          </cell>
          <cell r="AR163">
            <v>405354.47</v>
          </cell>
          <cell r="AS163">
            <v>36374.21</v>
          </cell>
          <cell r="AT163">
            <v>36338.21</v>
          </cell>
          <cell r="AU163">
            <v>36338.21</v>
          </cell>
          <cell r="AV163">
            <v>36338.21</v>
          </cell>
          <cell r="AW163">
            <v>36338.21</v>
          </cell>
          <cell r="AX163">
            <v>36338.21</v>
          </cell>
          <cell r="AY163">
            <v>36338.21</v>
          </cell>
          <cell r="AZ163">
            <v>30191</v>
          </cell>
          <cell r="BA163">
            <v>30190</v>
          </cell>
          <cell r="BB163">
            <v>30190</v>
          </cell>
          <cell r="BC163">
            <v>30190</v>
          </cell>
          <cell r="BD163">
            <v>30190</v>
          </cell>
          <cell r="BF163" t="str">
            <v>0</v>
          </cell>
          <cell r="BG163" t="str">
            <v>0</v>
          </cell>
          <cell r="BH163" t="str">
            <v>0</v>
          </cell>
          <cell r="BI163" t="str">
            <v>0</v>
          </cell>
          <cell r="BJ163" t="str">
            <v>0</v>
          </cell>
          <cell r="BK163" t="str">
            <v>0</v>
          </cell>
          <cell r="BL163" t="str">
            <v>0</v>
          </cell>
          <cell r="BM163" t="str">
            <v>0</v>
          </cell>
          <cell r="BN163" t="str">
            <v>0</v>
          </cell>
          <cell r="BO163" t="str">
            <v>0</v>
          </cell>
          <cell r="BP163" t="str">
            <v>0</v>
          </cell>
          <cell r="BQ163" t="str">
            <v>0</v>
          </cell>
          <cell r="BR163" t="str">
            <v>0</v>
          </cell>
          <cell r="BT163">
            <v>48000</v>
          </cell>
          <cell r="BU163">
            <v>4000</v>
          </cell>
          <cell r="BV163">
            <v>4000</v>
          </cell>
          <cell r="BW163">
            <v>4000</v>
          </cell>
          <cell r="BX163">
            <v>4000</v>
          </cell>
          <cell r="BY163">
            <v>4000</v>
          </cell>
          <cell r="BZ163">
            <v>4000</v>
          </cell>
          <cell r="CA163">
            <v>4000</v>
          </cell>
          <cell r="CB163">
            <v>4000</v>
          </cell>
          <cell r="CC163">
            <v>4000</v>
          </cell>
          <cell r="CD163">
            <v>4000</v>
          </cell>
          <cell r="CE163">
            <v>4000</v>
          </cell>
          <cell r="CF163">
            <v>4000</v>
          </cell>
          <cell r="CH163" t="str">
            <v>0</v>
          </cell>
          <cell r="CI163" t="str">
            <v>0</v>
          </cell>
          <cell r="CJ163" t="str">
            <v>0</v>
          </cell>
          <cell r="CK163" t="str">
            <v>0</v>
          </cell>
          <cell r="CL163" t="str">
            <v>0</v>
          </cell>
          <cell r="CM163" t="str">
            <v>0</v>
          </cell>
          <cell r="CN163" t="str">
            <v>0</v>
          </cell>
          <cell r="CO163" t="str">
            <v>0</v>
          </cell>
          <cell r="CP163" t="str">
            <v>0</v>
          </cell>
          <cell r="CQ163" t="str">
            <v>0</v>
          </cell>
          <cell r="CR163" t="str">
            <v>0</v>
          </cell>
          <cell r="CS163" t="str">
            <v>0</v>
          </cell>
          <cell r="CT163" t="str">
            <v>0</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t="str">
            <v>0</v>
          </cell>
          <cell r="DK163" t="str">
            <v>0</v>
          </cell>
          <cell r="DL163" t="str">
            <v>0</v>
          </cell>
          <cell r="DM163" t="str">
            <v>0</v>
          </cell>
          <cell r="DN163" t="str">
            <v>0</v>
          </cell>
          <cell r="DO163" t="str">
            <v>0</v>
          </cell>
          <cell r="DP163" t="str">
            <v>0</v>
          </cell>
          <cell r="DQ163" t="str">
            <v>0</v>
          </cell>
          <cell r="DR163" t="str">
            <v>0</v>
          </cell>
          <cell r="DS163" t="str">
            <v>0</v>
          </cell>
          <cell r="DT163" t="str">
            <v>0</v>
          </cell>
          <cell r="DU163" t="str">
            <v>0</v>
          </cell>
          <cell r="DV163" t="str">
            <v>0</v>
          </cell>
        </row>
        <row r="164">
          <cell r="A164" t="str">
            <v>Total Non-Operating Expense</v>
          </cell>
          <cell r="B164">
            <v>59040522.259999998</v>
          </cell>
          <cell r="C164">
            <v>4779663.3600000003</v>
          </cell>
          <cell r="D164">
            <v>5087969.46</v>
          </cell>
          <cell r="E164">
            <v>5173067.28</v>
          </cell>
          <cell r="F164">
            <v>4908750.51</v>
          </cell>
          <cell r="G164">
            <v>4795505.79</v>
          </cell>
          <cell r="H164">
            <v>4984986.8600000003</v>
          </cell>
          <cell r="I164">
            <v>4667766.13</v>
          </cell>
          <cell r="J164">
            <v>4685667.1100000003</v>
          </cell>
          <cell r="K164">
            <v>4976279.58</v>
          </cell>
          <cell r="L164">
            <v>4805988.05</v>
          </cell>
          <cell r="M164">
            <v>4887002</v>
          </cell>
          <cell r="N164">
            <v>5287876.13</v>
          </cell>
          <cell r="P164">
            <v>11946493.58</v>
          </cell>
          <cell r="Q164">
            <v>1000554.32</v>
          </cell>
          <cell r="R164">
            <v>1023242.59</v>
          </cell>
          <cell r="S164">
            <v>1015030.44</v>
          </cell>
          <cell r="T164">
            <v>1023063.56</v>
          </cell>
          <cell r="U164">
            <v>988010.68</v>
          </cell>
          <cell r="V164">
            <v>977581.33</v>
          </cell>
          <cell r="W164">
            <v>960842.06</v>
          </cell>
          <cell r="X164">
            <v>966537.81</v>
          </cell>
          <cell r="Y164">
            <v>966019.61</v>
          </cell>
          <cell r="Z164">
            <v>1009947.52</v>
          </cell>
          <cell r="AA164">
            <v>999505.99</v>
          </cell>
          <cell r="AB164">
            <v>1016157.67</v>
          </cell>
          <cell r="AD164">
            <v>57000</v>
          </cell>
          <cell r="AE164">
            <v>4750</v>
          </cell>
          <cell r="AF164">
            <v>4750</v>
          </cell>
          <cell r="AG164">
            <v>4750</v>
          </cell>
          <cell r="AH164">
            <v>4750</v>
          </cell>
          <cell r="AI164">
            <v>4750</v>
          </cell>
          <cell r="AJ164">
            <v>4750</v>
          </cell>
          <cell r="AK164">
            <v>4750</v>
          </cell>
          <cell r="AL164">
            <v>4750</v>
          </cell>
          <cell r="AM164">
            <v>4750</v>
          </cell>
          <cell r="AN164">
            <v>4750</v>
          </cell>
          <cell r="AO164">
            <v>4750</v>
          </cell>
          <cell r="AP164">
            <v>4750</v>
          </cell>
          <cell r="AR164">
            <v>28229407.5</v>
          </cell>
          <cell r="AS164">
            <v>2364907.08</v>
          </cell>
          <cell r="AT164">
            <v>2429980</v>
          </cell>
          <cell r="AU164">
            <v>2420218.08</v>
          </cell>
          <cell r="AV164">
            <v>2416040.7599999998</v>
          </cell>
          <cell r="AW164">
            <v>2360315.25</v>
          </cell>
          <cell r="AX164">
            <v>2349844.89</v>
          </cell>
          <cell r="AY164">
            <v>2288348.7999999998</v>
          </cell>
          <cell r="AZ164">
            <v>2282771.2799999998</v>
          </cell>
          <cell r="BA164">
            <v>2289020.0699999998</v>
          </cell>
          <cell r="BB164">
            <v>2318617.6000000001</v>
          </cell>
          <cell r="BC164">
            <v>2337621.9</v>
          </cell>
          <cell r="BD164">
            <v>2371721.79</v>
          </cell>
          <cell r="BF164">
            <v>7210055</v>
          </cell>
          <cell r="BG164">
            <v>545059</v>
          </cell>
          <cell r="BH164">
            <v>407934</v>
          </cell>
          <cell r="BI164">
            <v>380919</v>
          </cell>
          <cell r="BJ164">
            <v>398011</v>
          </cell>
          <cell r="BK164">
            <v>385227</v>
          </cell>
          <cell r="BL164">
            <v>453037</v>
          </cell>
          <cell r="BM164">
            <v>562504</v>
          </cell>
          <cell r="BN164">
            <v>795580</v>
          </cell>
          <cell r="BO164">
            <v>915014</v>
          </cell>
          <cell r="BP164">
            <v>899876</v>
          </cell>
          <cell r="BQ164">
            <v>811578</v>
          </cell>
          <cell r="BR164">
            <v>655316</v>
          </cell>
          <cell r="BT164">
            <v>2630461</v>
          </cell>
          <cell r="BU164">
            <v>170277</v>
          </cell>
          <cell r="BV164">
            <v>187842</v>
          </cell>
          <cell r="BW164">
            <v>272861</v>
          </cell>
          <cell r="BX164">
            <v>192727</v>
          </cell>
          <cell r="BY164">
            <v>174877</v>
          </cell>
          <cell r="BZ164">
            <v>180625</v>
          </cell>
          <cell r="CA164">
            <v>184932</v>
          </cell>
          <cell r="CB164">
            <v>249020</v>
          </cell>
          <cell r="CC164">
            <v>250075</v>
          </cell>
          <cell r="CD164">
            <v>220626</v>
          </cell>
          <cell r="CE164">
            <v>253747</v>
          </cell>
          <cell r="CF164">
            <v>292852</v>
          </cell>
          <cell r="CH164">
            <v>-216330</v>
          </cell>
          <cell r="CI164">
            <v>-20442</v>
          </cell>
          <cell r="CJ164">
            <v>-18311</v>
          </cell>
          <cell r="CK164">
            <v>-693</v>
          </cell>
          <cell r="CL164">
            <v>0</v>
          </cell>
          <cell r="CM164">
            <v>0</v>
          </cell>
          <cell r="CN164">
            <v>0</v>
          </cell>
          <cell r="CO164">
            <v>-55969</v>
          </cell>
          <cell r="CP164">
            <v>-43848</v>
          </cell>
          <cell r="CQ164">
            <v>-1268</v>
          </cell>
          <cell r="CR164">
            <v>-23838</v>
          </cell>
          <cell r="CS164">
            <v>-51961</v>
          </cell>
          <cell r="CT164">
            <v>0</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-16544124</v>
          </cell>
          <cell r="DK164">
            <v>-1124755</v>
          </cell>
          <cell r="DL164">
            <v>-924425</v>
          </cell>
          <cell r="DM164">
            <v>-997148</v>
          </cell>
          <cell r="DN164">
            <v>-957823</v>
          </cell>
          <cell r="DO164">
            <v>-983634</v>
          </cell>
          <cell r="DP164">
            <v>-1132519</v>
          </cell>
          <cell r="DQ164">
            <v>-1352169</v>
          </cell>
          <cell r="DR164">
            <v>-1793213</v>
          </cell>
          <cell r="DS164">
            <v>-1979542</v>
          </cell>
          <cell r="DT164">
            <v>-1900205</v>
          </cell>
          <cell r="DU164">
            <v>-1785575</v>
          </cell>
          <cell r="DV164">
            <v>-1613116</v>
          </cell>
        </row>
        <row r="165">
          <cell r="A165" t="str">
            <v>Total Other Non-Operating Income/Expense</v>
          </cell>
          <cell r="B165">
            <v>55145292.259999998</v>
          </cell>
          <cell r="C165">
            <v>4550430.3600000003</v>
          </cell>
          <cell r="D165">
            <v>4898522.46</v>
          </cell>
          <cell r="E165">
            <v>4929024.28</v>
          </cell>
          <cell r="F165">
            <v>4685088.51</v>
          </cell>
          <cell r="G165">
            <v>4603792.79</v>
          </cell>
          <cell r="H165">
            <v>4733865.8600000003</v>
          </cell>
          <cell r="I165">
            <v>4351836.13</v>
          </cell>
          <cell r="J165">
            <v>4262843.1100000003</v>
          </cell>
          <cell r="K165">
            <v>4477353.58</v>
          </cell>
          <cell r="L165">
            <v>4348959.05</v>
          </cell>
          <cell r="M165">
            <v>4445991</v>
          </cell>
          <cell r="N165">
            <v>4857585.13</v>
          </cell>
          <cell r="P165">
            <v>11220669.789999999</v>
          </cell>
          <cell r="Q165">
            <v>952332.08</v>
          </cell>
          <cell r="R165">
            <v>983417.24</v>
          </cell>
          <cell r="S165">
            <v>970172.38</v>
          </cell>
          <cell r="T165">
            <v>982125.38</v>
          </cell>
          <cell r="U165">
            <v>948546.92</v>
          </cell>
          <cell r="V165">
            <v>931633.77</v>
          </cell>
          <cell r="W165">
            <v>904206.1</v>
          </cell>
          <cell r="X165">
            <v>888088.87</v>
          </cell>
          <cell r="Y165">
            <v>877755.17</v>
          </cell>
          <cell r="Z165">
            <v>924078.96</v>
          </cell>
          <cell r="AA165">
            <v>916877.16</v>
          </cell>
          <cell r="AB165">
            <v>941435.76</v>
          </cell>
          <cell r="AD165">
            <v>-215035.24</v>
          </cell>
          <cell r="AE165">
            <v>4750</v>
          </cell>
          <cell r="AF165">
            <v>4750</v>
          </cell>
          <cell r="AG165">
            <v>-71525.66</v>
          </cell>
          <cell r="AH165">
            <v>4750</v>
          </cell>
          <cell r="AI165">
            <v>4750</v>
          </cell>
          <cell r="AJ165">
            <v>-70046.06</v>
          </cell>
          <cell r="AK165">
            <v>4750</v>
          </cell>
          <cell r="AL165">
            <v>4750</v>
          </cell>
          <cell r="AM165">
            <v>-55731.76</v>
          </cell>
          <cell r="AN165">
            <v>4750</v>
          </cell>
          <cell r="AO165">
            <v>4750</v>
          </cell>
          <cell r="AP165">
            <v>-55731.76</v>
          </cell>
          <cell r="AR165">
            <v>26302227.5</v>
          </cell>
          <cell r="AS165">
            <v>2243404.08</v>
          </cell>
          <cell r="AT165">
            <v>2329599</v>
          </cell>
          <cell r="AU165">
            <v>2292568.08</v>
          </cell>
          <cell r="AV165">
            <v>2311610.7599999998</v>
          </cell>
          <cell r="AW165">
            <v>2259452.25</v>
          </cell>
          <cell r="AX165">
            <v>2218418.89</v>
          </cell>
          <cell r="AY165">
            <v>2141898.7999999998</v>
          </cell>
          <cell r="AZ165">
            <v>2078825.28</v>
          </cell>
          <cell r="BA165">
            <v>2045551.07</v>
          </cell>
          <cell r="BB165">
            <v>2094805.6</v>
          </cell>
          <cell r="BC165">
            <v>2122302.9</v>
          </cell>
          <cell r="BD165">
            <v>2163790.79</v>
          </cell>
          <cell r="BF165">
            <v>5707688</v>
          </cell>
          <cell r="BG165">
            <v>414958</v>
          </cell>
          <cell r="BH165">
            <v>259538</v>
          </cell>
          <cell r="BI165">
            <v>200972</v>
          </cell>
          <cell r="BJ165">
            <v>255194</v>
          </cell>
          <cell r="BK165">
            <v>278771</v>
          </cell>
          <cell r="BL165">
            <v>358054</v>
          </cell>
          <cell r="BM165">
            <v>463139</v>
          </cell>
          <cell r="BN165">
            <v>675363</v>
          </cell>
          <cell r="BO165">
            <v>781090</v>
          </cell>
          <cell r="BP165">
            <v>800939</v>
          </cell>
          <cell r="BQ165">
            <v>679868</v>
          </cell>
          <cell r="BR165">
            <v>539802</v>
          </cell>
          <cell r="BT165">
            <v>-4560562</v>
          </cell>
          <cell r="BU165">
            <v>-348947</v>
          </cell>
          <cell r="BV165">
            <v>-238053</v>
          </cell>
          <cell r="BW165">
            <v>-155195</v>
          </cell>
          <cell r="BX165">
            <v>-246052</v>
          </cell>
          <cell r="BY165">
            <v>-307782</v>
          </cell>
          <cell r="BZ165">
            <v>-364795</v>
          </cell>
          <cell r="CA165">
            <v>-453796</v>
          </cell>
          <cell r="CB165">
            <v>-521017</v>
          </cell>
          <cell r="CC165">
            <v>-573648</v>
          </cell>
          <cell r="CD165">
            <v>-555762</v>
          </cell>
          <cell r="CE165">
            <v>-451036</v>
          </cell>
          <cell r="CF165">
            <v>-344479</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343944</v>
          </cell>
          <cell r="DK165">
            <v>28662</v>
          </cell>
          <cell r="DL165">
            <v>28662</v>
          </cell>
          <cell r="DM165">
            <v>28662</v>
          </cell>
          <cell r="DN165">
            <v>28662</v>
          </cell>
          <cell r="DO165">
            <v>28662</v>
          </cell>
          <cell r="DP165">
            <v>28662</v>
          </cell>
          <cell r="DQ165">
            <v>28662</v>
          </cell>
          <cell r="DR165">
            <v>28662</v>
          </cell>
          <cell r="DS165">
            <v>28662</v>
          </cell>
          <cell r="DT165">
            <v>28662</v>
          </cell>
          <cell r="DU165">
            <v>28662</v>
          </cell>
          <cell r="DV165">
            <v>28662</v>
          </cell>
        </row>
        <row r="166">
          <cell r="A166" t="str">
            <v>Other Non-Operating Income/(Expense)</v>
          </cell>
          <cell r="B166">
            <v>-2905662.0200000033</v>
          </cell>
          <cell r="C166">
            <v>-124567.34000000078</v>
          </cell>
          <cell r="D166">
            <v>-408850.44000000041</v>
          </cell>
          <cell r="E166">
            <v>-376074.26000000071</v>
          </cell>
          <cell r="F166">
            <v>-127089.49000000022</v>
          </cell>
          <cell r="G166">
            <v>-128315.77000000048</v>
          </cell>
          <cell r="H166">
            <v>-406779.84000000078</v>
          </cell>
          <cell r="I166">
            <v>-156407.11000000034</v>
          </cell>
          <cell r="J166">
            <v>-112597.09000000078</v>
          </cell>
          <cell r="K166">
            <v>-353929.56000000052</v>
          </cell>
          <cell r="L166">
            <v>-126768.03000000026</v>
          </cell>
          <cell r="M166">
            <v>-105434.98000000045</v>
          </cell>
          <cell r="N166">
            <v>-478848.11000000034</v>
          </cell>
          <cell r="P166">
            <v>-349358.54999999981</v>
          </cell>
          <cell r="Q166">
            <v>-28381.559999999947</v>
          </cell>
          <cell r="R166">
            <v>-50282.799999999952</v>
          </cell>
          <cell r="S166">
            <v>-27215.719999999914</v>
          </cell>
          <cell r="T166">
            <v>-39409.060000000005</v>
          </cell>
          <cell r="U166">
            <v>-28331.400000000016</v>
          </cell>
          <cell r="V166">
            <v>-36513.580000000016</v>
          </cell>
          <cell r="W166">
            <v>-32359.660000000069</v>
          </cell>
          <cell r="X166">
            <v>-26441.1700000001</v>
          </cell>
          <cell r="Y166">
            <v>-5585.4199999999837</v>
          </cell>
          <cell r="Z166">
            <v>-42008.070000000007</v>
          </cell>
          <cell r="AA166">
            <v>-10866.36000000003</v>
          </cell>
          <cell r="AB166">
            <v>-21963.749999999971</v>
          </cell>
          <cell r="AD166">
            <v>-57000</v>
          </cell>
          <cell r="AE166">
            <v>-4750</v>
          </cell>
          <cell r="AF166">
            <v>-4750</v>
          </cell>
          <cell r="AG166">
            <v>-4750</v>
          </cell>
          <cell r="AH166">
            <v>-4750</v>
          </cell>
          <cell r="AI166">
            <v>-4750</v>
          </cell>
          <cell r="AJ166">
            <v>-4750</v>
          </cell>
          <cell r="AK166">
            <v>-4750</v>
          </cell>
          <cell r="AL166">
            <v>-4750</v>
          </cell>
          <cell r="AM166">
            <v>-4750</v>
          </cell>
          <cell r="AN166">
            <v>-4750</v>
          </cell>
          <cell r="AO166">
            <v>-4750</v>
          </cell>
          <cell r="AP166">
            <v>-4750</v>
          </cell>
          <cell r="AR166">
            <v>-607581.98000000045</v>
          </cell>
          <cell r="AS166">
            <v>-38590.370000000112</v>
          </cell>
          <cell r="AT166">
            <v>-92814.290000000037</v>
          </cell>
          <cell r="AU166">
            <v>-39738.370000000112</v>
          </cell>
          <cell r="AV166">
            <v>-40536.049999999814</v>
          </cell>
          <cell r="AW166">
            <v>-41499.540000000037</v>
          </cell>
          <cell r="AX166">
            <v>-63864.180000000168</v>
          </cell>
          <cell r="AY166">
            <v>-63572.089999999851</v>
          </cell>
          <cell r="AZ166">
            <v>-39172.569999999832</v>
          </cell>
          <cell r="BA166">
            <v>-32361.35999999987</v>
          </cell>
          <cell r="BB166">
            <v>-50305.89000000013</v>
          </cell>
          <cell r="BC166">
            <v>-33544.189999999944</v>
          </cell>
          <cell r="BD166">
            <v>-71583.080000000075</v>
          </cell>
          <cell r="BF166">
            <v>250000</v>
          </cell>
          <cell r="BG166">
            <v>20833</v>
          </cell>
          <cell r="BH166">
            <v>20833</v>
          </cell>
          <cell r="BI166">
            <v>20834</v>
          </cell>
          <cell r="BJ166">
            <v>20833</v>
          </cell>
          <cell r="BK166">
            <v>20833</v>
          </cell>
          <cell r="BL166">
            <v>20834</v>
          </cell>
          <cell r="BM166">
            <v>20833</v>
          </cell>
          <cell r="BN166">
            <v>20833</v>
          </cell>
          <cell r="BO166">
            <v>20834</v>
          </cell>
          <cell r="BP166">
            <v>20833</v>
          </cell>
          <cell r="BQ166">
            <v>20833</v>
          </cell>
          <cell r="BR166">
            <v>20834</v>
          </cell>
          <cell r="BT166">
            <v>-25800</v>
          </cell>
          <cell r="BU166">
            <v>-2150</v>
          </cell>
          <cell r="BV166">
            <v>-2150</v>
          </cell>
          <cell r="BW166">
            <v>-2150</v>
          </cell>
          <cell r="BX166">
            <v>-2150</v>
          </cell>
          <cell r="BY166">
            <v>-2150</v>
          </cell>
          <cell r="BZ166">
            <v>-2150</v>
          </cell>
          <cell r="CA166">
            <v>-2150</v>
          </cell>
          <cell r="CB166">
            <v>-2150</v>
          </cell>
          <cell r="CC166">
            <v>-2150</v>
          </cell>
          <cell r="CD166">
            <v>-2150</v>
          </cell>
          <cell r="CE166">
            <v>-2150</v>
          </cell>
          <cell r="CF166">
            <v>-2150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-343944</v>
          </cell>
          <cell r="DK166">
            <v>-28662</v>
          </cell>
          <cell r="DL166">
            <v>-28662</v>
          </cell>
          <cell r="DM166">
            <v>-28662</v>
          </cell>
          <cell r="DN166">
            <v>-28662</v>
          </cell>
          <cell r="DO166">
            <v>-28662</v>
          </cell>
          <cell r="DP166">
            <v>-28662</v>
          </cell>
          <cell r="DQ166">
            <v>-28662</v>
          </cell>
          <cell r="DR166">
            <v>-28662</v>
          </cell>
          <cell r="DS166">
            <v>-28662</v>
          </cell>
          <cell r="DT166">
            <v>-28662</v>
          </cell>
          <cell r="DU166">
            <v>-28662</v>
          </cell>
          <cell r="DV166">
            <v>-28662</v>
          </cell>
        </row>
        <row r="167">
          <cell r="A167" t="str">
            <v>Income / Loss, Before Income Taxes</v>
          </cell>
          <cell r="B167">
            <v>71246254.680000007</v>
          </cell>
          <cell r="C167">
            <v>-1890264.59</v>
          </cell>
          <cell r="D167">
            <v>10011475.70000002</v>
          </cell>
          <cell r="E167">
            <v>28384486.240000091</v>
          </cell>
          <cell r="F167">
            <v>32895085.209999971</v>
          </cell>
          <cell r="G167">
            <v>25012113.129999932</v>
          </cell>
          <cell r="H167">
            <v>11561446.949999988</v>
          </cell>
          <cell r="I167">
            <v>-2344940.9600000102</v>
          </cell>
          <cell r="J167">
            <v>-5513092.9199999934</v>
          </cell>
          <cell r="K167">
            <v>-10532513.089999983</v>
          </cell>
          <cell r="L167">
            <v>-5949517.5099999933</v>
          </cell>
          <cell r="M167">
            <v>-3936878.8</v>
          </cell>
          <cell r="N167">
            <v>-6451144.6800000062</v>
          </cell>
          <cell r="P167">
            <v>8037658.3500000164</v>
          </cell>
          <cell r="Q167">
            <v>-1253495.68</v>
          </cell>
          <cell r="R167">
            <v>853691.43000000855</v>
          </cell>
          <cell r="S167">
            <v>3427292.6</v>
          </cell>
          <cell r="T167">
            <v>5475401.3000000147</v>
          </cell>
          <cell r="U167">
            <v>4696298.8</v>
          </cell>
          <cell r="V167">
            <v>2294221.6600000151</v>
          </cell>
          <cell r="W167">
            <v>781377.37999999372</v>
          </cell>
          <cell r="X167">
            <v>-652661.14000000304</v>
          </cell>
          <cell r="Y167">
            <v>-1914295.68</v>
          </cell>
          <cell r="Z167">
            <v>-1974958.83</v>
          </cell>
          <cell r="AA167">
            <v>-1820543.38</v>
          </cell>
          <cell r="AB167">
            <v>-1874670.11</v>
          </cell>
          <cell r="AD167">
            <v>4024870.45</v>
          </cell>
          <cell r="AE167">
            <v>327704.56000000052</v>
          </cell>
          <cell r="AF167">
            <v>327702.75</v>
          </cell>
          <cell r="AG167">
            <v>403977.26999999944</v>
          </cell>
          <cell r="AH167">
            <v>307793.24</v>
          </cell>
          <cell r="AI167">
            <v>307778.90000000002</v>
          </cell>
          <cell r="AJ167">
            <v>382496.22</v>
          </cell>
          <cell r="AK167">
            <v>307745.44000000134</v>
          </cell>
          <cell r="AL167">
            <v>307738.06000000052</v>
          </cell>
          <cell r="AM167">
            <v>368233.15000000061</v>
          </cell>
          <cell r="AN167">
            <v>307730</v>
          </cell>
          <cell r="AO167">
            <v>307748.12000000104</v>
          </cell>
          <cell r="AP167">
            <v>368222.74</v>
          </cell>
          <cell r="AR167">
            <v>72448691.079999998</v>
          </cell>
          <cell r="AS167">
            <v>3661762.91</v>
          </cell>
          <cell r="AT167">
            <v>4423993.6399999997</v>
          </cell>
          <cell r="AU167">
            <v>6442898.8399999999</v>
          </cell>
          <cell r="AV167">
            <v>10940928.119999999</v>
          </cell>
          <cell r="AW167">
            <v>9974239.4200000018</v>
          </cell>
          <cell r="AX167">
            <v>9428980.7300000004</v>
          </cell>
          <cell r="AY167">
            <v>4433582.47</v>
          </cell>
          <cell r="AZ167">
            <v>4631919.1100000003</v>
          </cell>
          <cell r="BA167">
            <v>3860766.35</v>
          </cell>
          <cell r="BB167">
            <v>3905722.11</v>
          </cell>
          <cell r="BC167">
            <v>7827485.1999999974</v>
          </cell>
          <cell r="BD167">
            <v>2916412.18</v>
          </cell>
          <cell r="BF167">
            <v>52558520</v>
          </cell>
          <cell r="BG167">
            <v>2291971</v>
          </cell>
          <cell r="BH167">
            <v>3791734</v>
          </cell>
          <cell r="BI167">
            <v>8137967</v>
          </cell>
          <cell r="BJ167">
            <v>7300968</v>
          </cell>
          <cell r="BK167">
            <v>7349576</v>
          </cell>
          <cell r="BL167">
            <v>16550886</v>
          </cell>
          <cell r="BM167">
            <v>1678757</v>
          </cell>
          <cell r="BN167">
            <v>1112094</v>
          </cell>
          <cell r="BO167">
            <v>955930</v>
          </cell>
          <cell r="BP167">
            <v>884505</v>
          </cell>
          <cell r="BQ167">
            <v>1110982</v>
          </cell>
          <cell r="BR167">
            <v>1393150</v>
          </cell>
          <cell r="BT167">
            <v>30222946</v>
          </cell>
          <cell r="BU167">
            <v>1279391</v>
          </cell>
          <cell r="BV167">
            <v>1442903</v>
          </cell>
          <cell r="BW167">
            <v>1330992</v>
          </cell>
          <cell r="BX167">
            <v>2045726</v>
          </cell>
          <cell r="BY167">
            <v>2365932</v>
          </cell>
          <cell r="BZ167">
            <v>2306015</v>
          </cell>
          <cell r="CA167">
            <v>1929553</v>
          </cell>
          <cell r="CB167">
            <v>1691728</v>
          </cell>
          <cell r="CC167">
            <v>11738696</v>
          </cell>
          <cell r="CD167">
            <v>1467678</v>
          </cell>
          <cell r="CE167">
            <v>1368950</v>
          </cell>
          <cell r="CF167">
            <v>1255382</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row>
        <row r="168">
          <cell r="A168" t="str">
            <v>Total Provision (Benefit) for Inc Tax</v>
          </cell>
          <cell r="B168">
            <v>29324954.400000002</v>
          </cell>
          <cell r="C168">
            <v>-777957.88</v>
          </cell>
          <cell r="D168">
            <v>4120617.86</v>
          </cell>
          <cell r="E168">
            <v>11683130.189999999</v>
          </cell>
          <cell r="F168">
            <v>13539631.73</v>
          </cell>
          <cell r="G168">
            <v>10294880.6</v>
          </cell>
          <cell r="H168">
            <v>4758706.3</v>
          </cell>
          <cell r="I168">
            <v>-965163.79</v>
          </cell>
          <cell r="J168">
            <v>-2269234.31</v>
          </cell>
          <cell r="K168">
            <v>-4335168.42</v>
          </cell>
          <cell r="L168">
            <v>-2448746.86</v>
          </cell>
          <cell r="M168">
            <v>-1620464.35</v>
          </cell>
          <cell r="N168">
            <v>-2655276.67</v>
          </cell>
          <cell r="P168">
            <v>3520494.88</v>
          </cell>
          <cell r="Q168">
            <v>-549018.54</v>
          </cell>
          <cell r="R168">
            <v>373898.67</v>
          </cell>
          <cell r="S168">
            <v>1501166.74</v>
          </cell>
          <cell r="T168">
            <v>2398228.39</v>
          </cell>
          <cell r="U168">
            <v>2056961.07</v>
          </cell>
          <cell r="V168">
            <v>1004871.33</v>
          </cell>
          <cell r="W168">
            <v>342245.25</v>
          </cell>
          <cell r="X168">
            <v>-285872.76</v>
          </cell>
          <cell r="Y168">
            <v>-838458.48</v>
          </cell>
          <cell r="Z168">
            <v>-865018.91</v>
          </cell>
          <cell r="AA168">
            <v>-797405.09</v>
          </cell>
          <cell r="AB168">
            <v>-821102.79</v>
          </cell>
          <cell r="AD168">
            <v>1565634.03</v>
          </cell>
          <cell r="AE168">
            <v>127458.31</v>
          </cell>
          <cell r="AF168">
            <v>127458.05</v>
          </cell>
          <cell r="AG168">
            <v>157129.78</v>
          </cell>
          <cell r="AH168">
            <v>119716.56</v>
          </cell>
          <cell r="AI168">
            <v>119714.21</v>
          </cell>
          <cell r="AJ168">
            <v>148812.20000000001</v>
          </cell>
          <cell r="AK168">
            <v>119716.64</v>
          </cell>
          <cell r="AL168">
            <v>119714.1</v>
          </cell>
          <cell r="AM168">
            <v>143242.93</v>
          </cell>
          <cell r="AN168">
            <v>119714.74</v>
          </cell>
          <cell r="AO168">
            <v>119713.74</v>
          </cell>
          <cell r="AP168">
            <v>143242.76999999999</v>
          </cell>
          <cell r="AR168">
            <v>26443773.350000001</v>
          </cell>
          <cell r="AS168">
            <v>1336543.48</v>
          </cell>
          <cell r="AT168">
            <v>1614757.86</v>
          </cell>
          <cell r="AU168">
            <v>2351658.2200000002</v>
          </cell>
          <cell r="AV168">
            <v>3993438.64</v>
          </cell>
          <cell r="AW168">
            <v>3640598.2</v>
          </cell>
          <cell r="AX168">
            <v>3441578.48</v>
          </cell>
          <cell r="AY168">
            <v>1618258.07</v>
          </cell>
          <cell r="AZ168">
            <v>1690650.4</v>
          </cell>
          <cell r="BA168">
            <v>1409180.15</v>
          </cell>
          <cell r="BB168">
            <v>1425588.28</v>
          </cell>
          <cell r="BC168">
            <v>2857032.14</v>
          </cell>
          <cell r="BD168">
            <v>1064489.43</v>
          </cell>
          <cell r="BF168">
            <v>20813170</v>
          </cell>
          <cell r="BG168">
            <v>907620</v>
          </cell>
          <cell r="BH168">
            <v>1501527</v>
          </cell>
          <cell r="BI168">
            <v>3222634</v>
          </cell>
          <cell r="BJ168">
            <v>2891183</v>
          </cell>
          <cell r="BK168">
            <v>2910432</v>
          </cell>
          <cell r="BL168">
            <v>6554151</v>
          </cell>
          <cell r="BM168">
            <v>664788</v>
          </cell>
          <cell r="BN168">
            <v>440388</v>
          </cell>
          <cell r="BO168">
            <v>378548</v>
          </cell>
          <cell r="BP168">
            <v>350264</v>
          </cell>
          <cell r="BQ168">
            <v>439948</v>
          </cell>
          <cell r="BR168">
            <v>551687</v>
          </cell>
          <cell r="BT168">
            <v>11968290</v>
          </cell>
          <cell r="BU168">
            <v>506640</v>
          </cell>
          <cell r="BV168">
            <v>571390</v>
          </cell>
          <cell r="BW168">
            <v>527074</v>
          </cell>
          <cell r="BX168">
            <v>810108</v>
          </cell>
          <cell r="BY168">
            <v>936910</v>
          </cell>
          <cell r="BZ168">
            <v>913183</v>
          </cell>
          <cell r="CA168">
            <v>764103</v>
          </cell>
          <cell r="CB168">
            <v>669924</v>
          </cell>
          <cell r="CC168">
            <v>4648523</v>
          </cell>
          <cell r="CD168">
            <v>581201</v>
          </cell>
          <cell r="CE168">
            <v>542104</v>
          </cell>
          <cell r="CF168">
            <v>497130</v>
          </cell>
          <cell r="CH168" t="str">
            <v>0</v>
          </cell>
          <cell r="CI168" t="str">
            <v>0</v>
          </cell>
          <cell r="CJ168" t="str">
            <v>0</v>
          </cell>
          <cell r="CK168" t="str">
            <v>0</v>
          </cell>
          <cell r="CL168" t="str">
            <v>0</v>
          </cell>
          <cell r="CM168" t="str">
            <v>0</v>
          </cell>
          <cell r="CN168" t="str">
            <v>0</v>
          </cell>
          <cell r="CO168" t="str">
            <v>0</v>
          </cell>
          <cell r="CP168" t="str">
            <v>0</v>
          </cell>
          <cell r="CQ168" t="str">
            <v>0</v>
          </cell>
          <cell r="CR168" t="str">
            <v>0</v>
          </cell>
          <cell r="CS168" t="str">
            <v>0</v>
          </cell>
          <cell r="CT168" t="str">
            <v>0</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t="str">
            <v>0</v>
          </cell>
          <cell r="DK168" t="str">
            <v>0</v>
          </cell>
          <cell r="DL168" t="str">
            <v>0</v>
          </cell>
          <cell r="DM168" t="str">
            <v>0</v>
          </cell>
          <cell r="DN168" t="str">
            <v>0</v>
          </cell>
          <cell r="DO168" t="str">
            <v>0</v>
          </cell>
          <cell r="DP168" t="str">
            <v>0</v>
          </cell>
          <cell r="DQ168" t="str">
            <v>0</v>
          </cell>
          <cell r="DR168" t="str">
            <v>0</v>
          </cell>
          <cell r="DS168" t="str">
            <v>0</v>
          </cell>
          <cell r="DT168" t="str">
            <v>0</v>
          </cell>
          <cell r="DU168" t="str">
            <v>0</v>
          </cell>
          <cell r="DV168" t="str">
            <v>0</v>
          </cell>
        </row>
        <row r="169">
          <cell r="A169" t="str">
            <v>Income / Loss, Before Cumulative Effect</v>
          </cell>
          <cell r="B169">
            <v>41921300.280000016</v>
          </cell>
          <cell r="C169">
            <v>-1112306.71</v>
          </cell>
          <cell r="D169">
            <v>5890857.8400000203</v>
          </cell>
          <cell r="E169">
            <v>16701356.050000094</v>
          </cell>
          <cell r="F169">
            <v>19355453.479999971</v>
          </cell>
          <cell r="G169">
            <v>14717232.529999934</v>
          </cell>
          <cell r="H169">
            <v>6802740.6499999873</v>
          </cell>
          <cell r="I169">
            <v>-1379777.1700000102</v>
          </cell>
          <cell r="J169">
            <v>-3243858.6099999934</v>
          </cell>
          <cell r="K169">
            <v>-6197344.6699999832</v>
          </cell>
          <cell r="L169">
            <v>-3500770.6499999934</v>
          </cell>
          <cell r="M169">
            <v>-2316414.4500000002</v>
          </cell>
          <cell r="N169">
            <v>-3795868.0100000063</v>
          </cell>
          <cell r="P169">
            <v>4517163.4700000174</v>
          </cell>
          <cell r="Q169">
            <v>-704477.14000000351</v>
          </cell>
          <cell r="R169">
            <v>479792.76000000862</v>
          </cell>
          <cell r="S169">
            <v>1926125.86</v>
          </cell>
          <cell r="T169">
            <v>3077172.9100000151</v>
          </cell>
          <cell r="U169">
            <v>2639337.7299999944</v>
          </cell>
          <cell r="V169">
            <v>1289350.330000015</v>
          </cell>
          <cell r="W169">
            <v>439132.12999999372</v>
          </cell>
          <cell r="X169">
            <v>-366788.38000000303</v>
          </cell>
          <cell r="Y169">
            <v>-1075837.2</v>
          </cell>
          <cell r="Z169">
            <v>-1109939.92</v>
          </cell>
          <cell r="AA169">
            <v>-1023138.29</v>
          </cell>
          <cell r="AB169">
            <v>-1053567.32</v>
          </cell>
          <cell r="AD169">
            <v>2459236.420000005</v>
          </cell>
          <cell r="AE169">
            <v>200246.25</v>
          </cell>
          <cell r="AF169">
            <v>200244.70000000083</v>
          </cell>
          <cell r="AG169">
            <v>246847.49</v>
          </cell>
          <cell r="AH169">
            <v>188076.68</v>
          </cell>
          <cell r="AI169">
            <v>188064.68999999948</v>
          </cell>
          <cell r="AJ169">
            <v>233684.0200000008</v>
          </cell>
          <cell r="AK169">
            <v>188028.80000000075</v>
          </cell>
          <cell r="AL169">
            <v>188023.96000000089</v>
          </cell>
          <cell r="AM169">
            <v>224990.22000000128</v>
          </cell>
          <cell r="AN169">
            <v>188015.26</v>
          </cell>
          <cell r="AO169">
            <v>188034.38000000082</v>
          </cell>
          <cell r="AP169">
            <v>224979.97000000128</v>
          </cell>
          <cell r="AR169">
            <v>46004917.729999989</v>
          </cell>
          <cell r="AS169">
            <v>2325219.4300000002</v>
          </cell>
          <cell r="AT169">
            <v>2809235.78</v>
          </cell>
          <cell r="AU169">
            <v>4091240.62</v>
          </cell>
          <cell r="AV169">
            <v>6947489.4799999986</v>
          </cell>
          <cell r="AW169">
            <v>6333641.2200000016</v>
          </cell>
          <cell r="AX169">
            <v>5987402.2500000009</v>
          </cell>
          <cell r="AY169">
            <v>2815324.4</v>
          </cell>
          <cell r="AZ169">
            <v>2941268.71</v>
          </cell>
          <cell r="BA169">
            <v>2451586.2000000002</v>
          </cell>
          <cell r="BB169">
            <v>2480133.83</v>
          </cell>
          <cell r="BC169">
            <v>4970453.0599999996</v>
          </cell>
          <cell r="BD169">
            <v>1851922.75</v>
          </cell>
          <cell r="BF169">
            <v>31745350</v>
          </cell>
          <cell r="BG169">
            <v>1384351</v>
          </cell>
          <cell r="BH169">
            <v>2290207</v>
          </cell>
          <cell r="BI169">
            <v>4915333</v>
          </cell>
          <cell r="BJ169">
            <v>4409785</v>
          </cell>
          <cell r="BK169">
            <v>4439144</v>
          </cell>
          <cell r="BL169">
            <v>9996735</v>
          </cell>
          <cell r="BM169">
            <v>1013969</v>
          </cell>
          <cell r="BN169">
            <v>671706</v>
          </cell>
          <cell r="BO169">
            <v>577382</v>
          </cell>
          <cell r="BP169">
            <v>534241</v>
          </cell>
          <cell r="BQ169">
            <v>671034</v>
          </cell>
          <cell r="BR169">
            <v>841463</v>
          </cell>
          <cell r="BT169">
            <v>18254656</v>
          </cell>
          <cell r="BU169">
            <v>772751</v>
          </cell>
          <cell r="BV169">
            <v>871513</v>
          </cell>
          <cell r="BW169">
            <v>803918</v>
          </cell>
          <cell r="BX169">
            <v>1235618</v>
          </cell>
          <cell r="BY169">
            <v>1429022</v>
          </cell>
          <cell r="BZ169">
            <v>1392832</v>
          </cell>
          <cell r="CA169">
            <v>1165450</v>
          </cell>
          <cell r="CB169">
            <v>1021804</v>
          </cell>
          <cell r="CC169">
            <v>7090173</v>
          </cell>
          <cell r="CD169">
            <v>886477</v>
          </cell>
          <cell r="CE169">
            <v>826846</v>
          </cell>
          <cell r="CF169">
            <v>758252</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row>
        <row r="170">
          <cell r="A170" t="str">
            <v>Income Statement - Net (Income) Loss</v>
          </cell>
          <cell r="B170">
            <v>41921300.280000016</v>
          </cell>
          <cell r="C170">
            <v>-1112306.71</v>
          </cell>
          <cell r="D170">
            <v>5890857.8400000203</v>
          </cell>
          <cell r="E170">
            <v>16701356.050000094</v>
          </cell>
          <cell r="F170">
            <v>19355453.479999971</v>
          </cell>
          <cell r="G170">
            <v>14717232.529999934</v>
          </cell>
          <cell r="H170">
            <v>6802740.6499999873</v>
          </cell>
          <cell r="I170">
            <v>-1379777.1700000102</v>
          </cell>
          <cell r="J170">
            <v>-3243858.6099999934</v>
          </cell>
          <cell r="K170">
            <v>-6197344.6699999832</v>
          </cell>
          <cell r="L170">
            <v>-3500770.6499999934</v>
          </cell>
          <cell r="M170">
            <v>-2316414.4500000002</v>
          </cell>
          <cell r="N170">
            <v>-3795868.0100000063</v>
          </cell>
          <cell r="P170">
            <v>4517163.4700000174</v>
          </cell>
          <cell r="Q170">
            <v>-704477.14000000351</v>
          </cell>
          <cell r="R170">
            <v>479792.76000000862</v>
          </cell>
          <cell r="S170">
            <v>1926125.86</v>
          </cell>
          <cell r="T170">
            <v>3077172.9100000151</v>
          </cell>
          <cell r="U170">
            <v>2639337.7299999944</v>
          </cell>
          <cell r="V170">
            <v>1289350.330000015</v>
          </cell>
          <cell r="W170">
            <v>439132.12999999372</v>
          </cell>
          <cell r="X170">
            <v>-366788.38000000303</v>
          </cell>
          <cell r="Y170">
            <v>-1075837.2</v>
          </cell>
          <cell r="Z170">
            <v>-1109939.92</v>
          </cell>
          <cell r="AA170">
            <v>-1023138.29</v>
          </cell>
          <cell r="AB170">
            <v>-1053567.32</v>
          </cell>
          <cell r="AD170">
            <v>2459236.420000005</v>
          </cell>
          <cell r="AE170">
            <v>200246.25</v>
          </cell>
          <cell r="AF170">
            <v>200244.70000000083</v>
          </cell>
          <cell r="AG170">
            <v>246847.49</v>
          </cell>
          <cell r="AH170">
            <v>188076.68</v>
          </cell>
          <cell r="AI170">
            <v>188064.68999999948</v>
          </cell>
          <cell r="AJ170">
            <v>233684.0200000008</v>
          </cell>
          <cell r="AK170">
            <v>188028.80000000075</v>
          </cell>
          <cell r="AL170">
            <v>188023.96000000089</v>
          </cell>
          <cell r="AM170">
            <v>224990.22000000128</v>
          </cell>
          <cell r="AN170">
            <v>188015.26</v>
          </cell>
          <cell r="AO170">
            <v>188034.38000000082</v>
          </cell>
          <cell r="AP170">
            <v>224979.97000000128</v>
          </cell>
          <cell r="AR170">
            <v>46004917.729999989</v>
          </cell>
          <cell r="AS170">
            <v>2325219.4300000002</v>
          </cell>
          <cell r="AT170">
            <v>2809235.78</v>
          </cell>
          <cell r="AU170">
            <v>4091240.62</v>
          </cell>
          <cell r="AV170">
            <v>6947489.4799999986</v>
          </cell>
          <cell r="AW170">
            <v>6333641.2200000016</v>
          </cell>
          <cell r="AX170">
            <v>5987402.2500000009</v>
          </cell>
          <cell r="AY170">
            <v>2815324.4</v>
          </cell>
          <cell r="AZ170">
            <v>2941268.71</v>
          </cell>
          <cell r="BA170">
            <v>2451586.2000000002</v>
          </cell>
          <cell r="BB170">
            <v>2480133.83</v>
          </cell>
          <cell r="BC170">
            <v>4970453.0599999996</v>
          </cell>
          <cell r="BD170">
            <v>1851922.75</v>
          </cell>
          <cell r="BF170">
            <v>31745350</v>
          </cell>
          <cell r="BG170">
            <v>1384351</v>
          </cell>
          <cell r="BH170">
            <v>2290207</v>
          </cell>
          <cell r="BI170">
            <v>4915333</v>
          </cell>
          <cell r="BJ170">
            <v>4409785</v>
          </cell>
          <cell r="BK170">
            <v>4439144</v>
          </cell>
          <cell r="BL170">
            <v>9996735</v>
          </cell>
          <cell r="BM170">
            <v>1013969</v>
          </cell>
          <cell r="BN170">
            <v>671706</v>
          </cell>
          <cell r="BO170">
            <v>577382</v>
          </cell>
          <cell r="BP170">
            <v>534241</v>
          </cell>
          <cell r="BQ170">
            <v>671034</v>
          </cell>
          <cell r="BR170">
            <v>841463</v>
          </cell>
          <cell r="BT170">
            <v>18254656</v>
          </cell>
          <cell r="BU170">
            <v>772751</v>
          </cell>
          <cell r="BV170">
            <v>871513</v>
          </cell>
          <cell r="BW170">
            <v>803918</v>
          </cell>
          <cell r="BX170">
            <v>1235618</v>
          </cell>
          <cell r="BY170">
            <v>1429022</v>
          </cell>
          <cell r="BZ170">
            <v>1392832</v>
          </cell>
          <cell r="CA170">
            <v>1165450</v>
          </cell>
          <cell r="CB170">
            <v>1021804</v>
          </cell>
          <cell r="CC170">
            <v>7090173</v>
          </cell>
          <cell r="CD170">
            <v>886477</v>
          </cell>
          <cell r="CE170">
            <v>826846</v>
          </cell>
          <cell r="CF170">
            <v>758252</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row>
        <row r="172">
          <cell r="A172" t="str">
            <v>Labor</v>
          </cell>
          <cell r="B172">
            <v>30690338.739999998</v>
          </cell>
          <cell r="C172">
            <v>2678081.12</v>
          </cell>
          <cell r="D172">
            <v>2375916.12</v>
          </cell>
          <cell r="E172">
            <v>2688777.21</v>
          </cell>
          <cell r="F172">
            <v>2584490.2599999998</v>
          </cell>
          <cell r="G172">
            <v>2375916.12</v>
          </cell>
          <cell r="H172">
            <v>2584490.2599999998</v>
          </cell>
          <cell r="I172">
            <v>2584490.2599999998</v>
          </cell>
          <cell r="J172">
            <v>2480203.2200000002</v>
          </cell>
          <cell r="K172">
            <v>2584490.2599999998</v>
          </cell>
          <cell r="L172">
            <v>2688777.21</v>
          </cell>
          <cell r="M172">
            <v>2480204.2200000002</v>
          </cell>
          <cell r="N172">
            <v>2584502.48</v>
          </cell>
          <cell r="P172">
            <v>14086425.41</v>
          </cell>
          <cell r="Q172">
            <v>1228886.9099999999</v>
          </cell>
          <cell r="R172">
            <v>1081114.6200000001</v>
          </cell>
          <cell r="S172">
            <v>1229989.74</v>
          </cell>
          <cell r="T172">
            <v>1181056.7</v>
          </cell>
          <cell r="U172">
            <v>1082700.98</v>
          </cell>
          <cell r="V172">
            <v>1181694.23</v>
          </cell>
          <cell r="W172">
            <v>1181806.73</v>
          </cell>
          <cell r="X172">
            <v>1140932.52</v>
          </cell>
          <cell r="Y172">
            <v>1192600.6200000001</v>
          </cell>
          <cell r="Z172">
            <v>1245659.6100000001</v>
          </cell>
          <cell r="AA172">
            <v>1144729.79</v>
          </cell>
          <cell r="AB172">
            <v>1195252.96</v>
          </cell>
          <cell r="AD172">
            <v>58881072.959999993</v>
          </cell>
          <cell r="AE172">
            <v>5171463.07</v>
          </cell>
          <cell r="AF172">
            <v>4512943.3600000003</v>
          </cell>
          <cell r="AG172">
            <v>5171463.07</v>
          </cell>
          <cell r="AH172">
            <v>4965056.63</v>
          </cell>
          <cell r="AI172">
            <v>4524852.57</v>
          </cell>
          <cell r="AJ172">
            <v>4965056.63</v>
          </cell>
          <cell r="AK172">
            <v>4965056.63</v>
          </cell>
          <cell r="AL172">
            <v>4744954.53</v>
          </cell>
          <cell r="AM172">
            <v>4965056.63</v>
          </cell>
          <cell r="AN172">
            <v>5185158.68</v>
          </cell>
          <cell r="AO172">
            <v>4744954.53</v>
          </cell>
          <cell r="AP172">
            <v>4965056.63</v>
          </cell>
          <cell r="AR172">
            <v>19151001.869999997</v>
          </cell>
          <cell r="AS172">
            <v>1648776.95</v>
          </cell>
          <cell r="AT172">
            <v>1496950.81</v>
          </cell>
          <cell r="AU172">
            <v>1669570.34</v>
          </cell>
          <cell r="AV172">
            <v>1612030.48</v>
          </cell>
          <cell r="AW172">
            <v>1496950.81</v>
          </cell>
          <cell r="AX172">
            <v>1612030.48</v>
          </cell>
          <cell r="AY172">
            <v>1612030.48</v>
          </cell>
          <cell r="AZ172">
            <v>1554490.63</v>
          </cell>
          <cell r="BA172">
            <v>1612030.48</v>
          </cell>
          <cell r="BB172">
            <v>1669570.3</v>
          </cell>
          <cell r="BC172">
            <v>1554490.63</v>
          </cell>
          <cell r="BD172">
            <v>1612079.48</v>
          </cell>
          <cell r="BF172">
            <v>11922322</v>
          </cell>
          <cell r="BG172">
            <v>1038280</v>
          </cell>
          <cell r="BH172">
            <v>914625</v>
          </cell>
          <cell r="BI172">
            <v>1051819</v>
          </cell>
          <cell r="BJ172">
            <v>1006088</v>
          </cell>
          <cell r="BK172">
            <v>914625</v>
          </cell>
          <cell r="BL172">
            <v>1006088</v>
          </cell>
          <cell r="BM172">
            <v>1006088</v>
          </cell>
          <cell r="BN172">
            <v>960357</v>
          </cell>
          <cell r="BO172">
            <v>1006088</v>
          </cell>
          <cell r="BP172">
            <v>1051819</v>
          </cell>
          <cell r="BQ172">
            <v>960357</v>
          </cell>
          <cell r="BR172">
            <v>1006088</v>
          </cell>
          <cell r="BT172">
            <v>751698</v>
          </cell>
          <cell r="BU172">
            <v>65669</v>
          </cell>
          <cell r="BV172">
            <v>57103</v>
          </cell>
          <cell r="BW172">
            <v>65669</v>
          </cell>
          <cell r="BX172">
            <v>63547</v>
          </cell>
          <cell r="BY172">
            <v>57770</v>
          </cell>
          <cell r="BZ172">
            <v>63547</v>
          </cell>
          <cell r="CA172">
            <v>63547</v>
          </cell>
          <cell r="CB172">
            <v>60658</v>
          </cell>
          <cell r="CC172">
            <v>63547</v>
          </cell>
          <cell r="CD172">
            <v>66436</v>
          </cell>
          <cell r="CE172">
            <v>60658</v>
          </cell>
          <cell r="CF172">
            <v>63547</v>
          </cell>
          <cell r="CH172" t="str">
            <v>0</v>
          </cell>
          <cell r="CI172" t="str">
            <v>0</v>
          </cell>
          <cell r="CJ172" t="str">
            <v>0</v>
          </cell>
          <cell r="CK172" t="str">
            <v>0</v>
          </cell>
          <cell r="CL172" t="str">
            <v>0</v>
          </cell>
          <cell r="CM172" t="str">
            <v>0</v>
          </cell>
          <cell r="CN172" t="str">
            <v>0</v>
          </cell>
          <cell r="CO172" t="str">
            <v>0</v>
          </cell>
          <cell r="CP172" t="str">
            <v>0</v>
          </cell>
          <cell r="CQ172" t="str">
            <v>0</v>
          </cell>
          <cell r="CR172" t="str">
            <v>0</v>
          </cell>
          <cell r="CS172" t="str">
            <v>0</v>
          </cell>
          <cell r="CT172" t="str">
            <v>0</v>
          </cell>
          <cell r="CV172" t="str">
            <v>0</v>
          </cell>
          <cell r="CW172" t="str">
            <v>0</v>
          </cell>
          <cell r="CX172" t="str">
            <v>0</v>
          </cell>
          <cell r="CY172" t="str">
            <v>0</v>
          </cell>
          <cell r="CZ172" t="str">
            <v>0</v>
          </cell>
          <cell r="DA172" t="str">
            <v>0</v>
          </cell>
          <cell r="DB172" t="str">
            <v>0</v>
          </cell>
          <cell r="DC172" t="str">
            <v>0</v>
          </cell>
          <cell r="DD172" t="str">
            <v>0</v>
          </cell>
          <cell r="DE172" t="str">
            <v>0</v>
          </cell>
          <cell r="DF172" t="str">
            <v>0</v>
          </cell>
          <cell r="DG172" t="str">
            <v>0</v>
          </cell>
          <cell r="DH172" t="str">
            <v>0</v>
          </cell>
          <cell r="DJ172" t="str">
            <v>0</v>
          </cell>
          <cell r="DK172" t="str">
            <v>0</v>
          </cell>
          <cell r="DL172" t="str">
            <v>0</v>
          </cell>
          <cell r="DM172" t="str">
            <v>0</v>
          </cell>
          <cell r="DN172" t="str">
            <v>0</v>
          </cell>
          <cell r="DO172" t="str">
            <v>0</v>
          </cell>
          <cell r="DP172" t="str">
            <v>0</v>
          </cell>
          <cell r="DQ172" t="str">
            <v>0</v>
          </cell>
          <cell r="DR172" t="str">
            <v>0</v>
          </cell>
          <cell r="DS172" t="str">
            <v>0</v>
          </cell>
          <cell r="DT172" t="str">
            <v>0</v>
          </cell>
          <cell r="DU172" t="str">
            <v>0</v>
          </cell>
          <cell r="DV172" t="str">
            <v>0</v>
          </cell>
        </row>
        <row r="173">
          <cell r="A173" t="str">
            <v>Benefits</v>
          </cell>
          <cell r="B173">
            <v>10902252.899999999</v>
          </cell>
          <cell r="C173">
            <v>934172.64</v>
          </cell>
          <cell r="D173">
            <v>876398.8</v>
          </cell>
          <cell r="E173">
            <v>934342.18</v>
          </cell>
          <cell r="F173">
            <v>918370.66</v>
          </cell>
          <cell r="G173">
            <v>846370.77</v>
          </cell>
          <cell r="H173">
            <v>918370.66</v>
          </cell>
          <cell r="I173">
            <v>918370.66</v>
          </cell>
          <cell r="J173">
            <v>882370.91</v>
          </cell>
          <cell r="K173">
            <v>918370.66</v>
          </cell>
          <cell r="L173">
            <v>954370.77</v>
          </cell>
          <cell r="M173">
            <v>882371.86</v>
          </cell>
          <cell r="N173">
            <v>918372.33</v>
          </cell>
          <cell r="P173">
            <v>5816613.9699999997</v>
          </cell>
          <cell r="Q173">
            <v>506046.08</v>
          </cell>
          <cell r="R173">
            <v>448787.45</v>
          </cell>
          <cell r="S173">
            <v>506493.98</v>
          </cell>
          <cell r="T173">
            <v>487451.01</v>
          </cell>
          <cell r="U173">
            <v>449353.96</v>
          </cell>
          <cell r="V173">
            <v>487714.37</v>
          </cell>
          <cell r="W173">
            <v>487762.02</v>
          </cell>
          <cell r="X173">
            <v>471898.86</v>
          </cell>
          <cell r="Y173">
            <v>491967</v>
          </cell>
          <cell r="Z173">
            <v>512605.93</v>
          </cell>
          <cell r="AA173">
            <v>473470.2</v>
          </cell>
          <cell r="AB173">
            <v>493063.11</v>
          </cell>
          <cell r="AD173">
            <v>18118254.07</v>
          </cell>
          <cell r="AE173">
            <v>1590854.66</v>
          </cell>
          <cell r="AF173">
            <v>1389347.65</v>
          </cell>
          <cell r="AG173">
            <v>1590854.66</v>
          </cell>
          <cell r="AH173">
            <v>1527694.32</v>
          </cell>
          <cell r="AI173">
            <v>1392991.85</v>
          </cell>
          <cell r="AJ173">
            <v>1527694.32</v>
          </cell>
          <cell r="AK173">
            <v>1527694.32</v>
          </cell>
          <cell r="AL173">
            <v>1460343.06</v>
          </cell>
          <cell r="AM173">
            <v>1527694.32</v>
          </cell>
          <cell r="AN173">
            <v>1595045.53</v>
          </cell>
          <cell r="AO173">
            <v>1460343.06</v>
          </cell>
          <cell r="AP173">
            <v>1527696.32</v>
          </cell>
          <cell r="AR173">
            <v>6758418.6900000004</v>
          </cell>
          <cell r="AS173">
            <v>589264.73</v>
          </cell>
          <cell r="AT173">
            <v>528290.28</v>
          </cell>
          <cell r="AU173">
            <v>587950.17000000004</v>
          </cell>
          <cell r="AV173">
            <v>568063.53</v>
          </cell>
          <cell r="AW173">
            <v>528290.28</v>
          </cell>
          <cell r="AX173">
            <v>568063.53</v>
          </cell>
          <cell r="AY173">
            <v>568063.53</v>
          </cell>
          <cell r="AZ173">
            <v>548176.91</v>
          </cell>
          <cell r="BA173">
            <v>568063.53</v>
          </cell>
          <cell r="BB173">
            <v>587950.17000000004</v>
          </cell>
          <cell r="BC173">
            <v>548176.91</v>
          </cell>
          <cell r="BD173">
            <v>568065.12</v>
          </cell>
          <cell r="BF173">
            <v>1073009</v>
          </cell>
          <cell r="BG173">
            <v>93445</v>
          </cell>
          <cell r="BH173">
            <v>82316</v>
          </cell>
          <cell r="BI173">
            <v>94664</v>
          </cell>
          <cell r="BJ173">
            <v>90548</v>
          </cell>
          <cell r="BK173">
            <v>82316</v>
          </cell>
          <cell r="BL173">
            <v>90548</v>
          </cell>
          <cell r="BM173">
            <v>90548</v>
          </cell>
          <cell r="BN173">
            <v>86432</v>
          </cell>
          <cell r="BO173">
            <v>90548</v>
          </cell>
          <cell r="BP173">
            <v>94664</v>
          </cell>
          <cell r="BQ173">
            <v>86432</v>
          </cell>
          <cell r="BR173">
            <v>90548</v>
          </cell>
          <cell r="BT173">
            <v>67653</v>
          </cell>
          <cell r="BU173">
            <v>5911</v>
          </cell>
          <cell r="BV173">
            <v>5139</v>
          </cell>
          <cell r="BW173">
            <v>5911</v>
          </cell>
          <cell r="BX173">
            <v>5719</v>
          </cell>
          <cell r="BY173">
            <v>5199</v>
          </cell>
          <cell r="BZ173">
            <v>5719</v>
          </cell>
          <cell r="CA173">
            <v>5719</v>
          </cell>
          <cell r="CB173">
            <v>5459</v>
          </cell>
          <cell r="CC173">
            <v>5719</v>
          </cell>
          <cell r="CD173">
            <v>5980</v>
          </cell>
          <cell r="CE173">
            <v>5459</v>
          </cell>
          <cell r="CF173">
            <v>5719</v>
          </cell>
          <cell r="CH173" t="str">
            <v>0</v>
          </cell>
          <cell r="CI173" t="str">
            <v>0</v>
          </cell>
          <cell r="CJ173" t="str">
            <v>0</v>
          </cell>
          <cell r="CK173" t="str">
            <v>0</v>
          </cell>
          <cell r="CL173" t="str">
            <v>0</v>
          </cell>
          <cell r="CM173" t="str">
            <v>0</v>
          </cell>
          <cell r="CN173" t="str">
            <v>0</v>
          </cell>
          <cell r="CO173" t="str">
            <v>0</v>
          </cell>
          <cell r="CP173" t="str">
            <v>0</v>
          </cell>
          <cell r="CQ173" t="str">
            <v>0</v>
          </cell>
          <cell r="CR173" t="str">
            <v>0</v>
          </cell>
          <cell r="CS173" t="str">
            <v>0</v>
          </cell>
          <cell r="CT173" t="str">
            <v>0</v>
          </cell>
          <cell r="CV173" t="str">
            <v>0</v>
          </cell>
          <cell r="CW173" t="str">
            <v>0</v>
          </cell>
          <cell r="CX173" t="str">
            <v>0</v>
          </cell>
          <cell r="CY173" t="str">
            <v>0</v>
          </cell>
          <cell r="CZ173" t="str">
            <v>0</v>
          </cell>
          <cell r="DA173" t="str">
            <v>0</v>
          </cell>
          <cell r="DB173" t="str">
            <v>0</v>
          </cell>
          <cell r="DC173" t="str">
            <v>0</v>
          </cell>
          <cell r="DD173" t="str">
            <v>0</v>
          </cell>
          <cell r="DE173" t="str">
            <v>0</v>
          </cell>
          <cell r="DF173" t="str">
            <v>0</v>
          </cell>
          <cell r="DG173" t="str">
            <v>0</v>
          </cell>
          <cell r="DH173" t="str">
            <v>0</v>
          </cell>
          <cell r="DJ173" t="str">
            <v>0</v>
          </cell>
          <cell r="DK173" t="str">
            <v>0</v>
          </cell>
          <cell r="DL173" t="str">
            <v>0</v>
          </cell>
          <cell r="DM173" t="str">
            <v>0</v>
          </cell>
          <cell r="DN173" t="str">
            <v>0</v>
          </cell>
          <cell r="DO173" t="str">
            <v>0</v>
          </cell>
          <cell r="DP173" t="str">
            <v>0</v>
          </cell>
          <cell r="DQ173" t="str">
            <v>0</v>
          </cell>
          <cell r="DR173" t="str">
            <v>0</v>
          </cell>
          <cell r="DS173" t="str">
            <v>0</v>
          </cell>
          <cell r="DT173" t="str">
            <v>0</v>
          </cell>
          <cell r="DU173" t="str">
            <v>0</v>
          </cell>
          <cell r="DV173" t="str">
            <v>0</v>
          </cell>
        </row>
        <row r="174">
          <cell r="A174" t="str">
            <v>Materials &amp; Supplies</v>
          </cell>
          <cell r="B174">
            <v>7273461.4199999999</v>
          </cell>
          <cell r="C174">
            <v>604504.56999999995</v>
          </cell>
          <cell r="D174">
            <v>578023.91</v>
          </cell>
          <cell r="E174">
            <v>628935.68999999994</v>
          </cell>
          <cell r="F174">
            <v>656297</v>
          </cell>
          <cell r="G174">
            <v>590791.89</v>
          </cell>
          <cell r="H174">
            <v>605616.43999999994</v>
          </cell>
          <cell r="I174">
            <v>581000.43999999994</v>
          </cell>
          <cell r="J174">
            <v>598190.46</v>
          </cell>
          <cell r="K174">
            <v>565291.82999999996</v>
          </cell>
          <cell r="L174">
            <v>588386.31999999995</v>
          </cell>
          <cell r="M174">
            <v>598456.49</v>
          </cell>
          <cell r="N174">
            <v>677966.38</v>
          </cell>
          <cell r="P174">
            <v>1536329.2</v>
          </cell>
          <cell r="Q174">
            <v>133321.5</v>
          </cell>
          <cell r="R174">
            <v>123511.6</v>
          </cell>
          <cell r="S174">
            <v>126690.55</v>
          </cell>
          <cell r="T174">
            <v>118670.75</v>
          </cell>
          <cell r="U174">
            <v>125391.9</v>
          </cell>
          <cell r="V174">
            <v>127092.65</v>
          </cell>
          <cell r="W174">
            <v>134056.65</v>
          </cell>
          <cell r="X174">
            <v>126101.1</v>
          </cell>
          <cell r="Y174">
            <v>144637.79999999999</v>
          </cell>
          <cell r="Z174">
            <v>128520.3</v>
          </cell>
          <cell r="AA174">
            <v>126200.9</v>
          </cell>
          <cell r="AB174">
            <v>122133.5</v>
          </cell>
          <cell r="AD174">
            <v>862303.04</v>
          </cell>
          <cell r="AE174">
            <v>69910.67</v>
          </cell>
          <cell r="AF174">
            <v>69495.67</v>
          </cell>
          <cell r="AG174">
            <v>76506.67</v>
          </cell>
          <cell r="AH174">
            <v>69879.67</v>
          </cell>
          <cell r="AI174">
            <v>69496.67</v>
          </cell>
          <cell r="AJ174">
            <v>69506.67</v>
          </cell>
          <cell r="AK174">
            <v>76879.67</v>
          </cell>
          <cell r="AL174">
            <v>69496.67</v>
          </cell>
          <cell r="AM174">
            <v>69506.67</v>
          </cell>
          <cell r="AN174">
            <v>71879.67</v>
          </cell>
          <cell r="AO174">
            <v>78296.67</v>
          </cell>
          <cell r="AP174">
            <v>71447.67</v>
          </cell>
          <cell r="AR174">
            <v>4499962.95</v>
          </cell>
          <cell r="AS174">
            <v>270247.15000000002</v>
          </cell>
          <cell r="AT174">
            <v>334866.15000000002</v>
          </cell>
          <cell r="AU174">
            <v>463501.25</v>
          </cell>
          <cell r="AV174">
            <v>362812.7</v>
          </cell>
          <cell r="AW174">
            <v>447582</v>
          </cell>
          <cell r="AX174">
            <v>382615.85</v>
          </cell>
          <cell r="AY174">
            <v>266353.7</v>
          </cell>
          <cell r="AZ174">
            <v>369954.9</v>
          </cell>
          <cell r="BA174">
            <v>280523.5</v>
          </cell>
          <cell r="BB174">
            <v>301632.7</v>
          </cell>
          <cell r="BC174">
            <v>463392.2</v>
          </cell>
          <cell r="BD174">
            <v>556480.85</v>
          </cell>
          <cell r="BF174">
            <v>278400</v>
          </cell>
          <cell r="BG174">
            <v>23200</v>
          </cell>
          <cell r="BH174">
            <v>23200</v>
          </cell>
          <cell r="BI174">
            <v>23200</v>
          </cell>
          <cell r="BJ174">
            <v>23200</v>
          </cell>
          <cell r="BK174">
            <v>23200</v>
          </cell>
          <cell r="BL174">
            <v>23200</v>
          </cell>
          <cell r="BM174">
            <v>23200</v>
          </cell>
          <cell r="BN174">
            <v>23200</v>
          </cell>
          <cell r="BO174">
            <v>23200</v>
          </cell>
          <cell r="BP174">
            <v>23200</v>
          </cell>
          <cell r="BQ174">
            <v>23200</v>
          </cell>
          <cell r="BR174">
            <v>23200</v>
          </cell>
          <cell r="BT174">
            <v>220900</v>
          </cell>
          <cell r="BU174">
            <v>16950</v>
          </cell>
          <cell r="BV174">
            <v>20450</v>
          </cell>
          <cell r="BW174">
            <v>20450</v>
          </cell>
          <cell r="BX174">
            <v>20450</v>
          </cell>
          <cell r="BY174">
            <v>20450</v>
          </cell>
          <cell r="BZ174">
            <v>20450</v>
          </cell>
          <cell r="CA174">
            <v>16950</v>
          </cell>
          <cell r="CB174">
            <v>16950</v>
          </cell>
          <cell r="CC174">
            <v>16950</v>
          </cell>
          <cell r="CD174">
            <v>16950</v>
          </cell>
          <cell r="CE174">
            <v>16950</v>
          </cell>
          <cell r="CF174">
            <v>16950</v>
          </cell>
          <cell r="CH174" t="str">
            <v>0</v>
          </cell>
          <cell r="CI174" t="str">
            <v>0</v>
          </cell>
          <cell r="CJ174" t="str">
            <v>0</v>
          </cell>
          <cell r="CK174" t="str">
            <v>0</v>
          </cell>
          <cell r="CL174" t="str">
            <v>0</v>
          </cell>
          <cell r="CM174" t="str">
            <v>0</v>
          </cell>
          <cell r="CN174" t="str">
            <v>0</v>
          </cell>
          <cell r="CO174" t="str">
            <v>0</v>
          </cell>
          <cell r="CP174" t="str">
            <v>0</v>
          </cell>
          <cell r="CQ174" t="str">
            <v>0</v>
          </cell>
          <cell r="CR174" t="str">
            <v>0</v>
          </cell>
          <cell r="CS174" t="str">
            <v>0</v>
          </cell>
          <cell r="CT174" t="str">
            <v>0</v>
          </cell>
          <cell r="CV174" t="str">
            <v>0</v>
          </cell>
          <cell r="CW174" t="str">
            <v>0</v>
          </cell>
          <cell r="CX174" t="str">
            <v>0</v>
          </cell>
          <cell r="CY174" t="str">
            <v>0</v>
          </cell>
          <cell r="CZ174" t="str">
            <v>0</v>
          </cell>
          <cell r="DA174" t="str">
            <v>0</v>
          </cell>
          <cell r="DB174" t="str">
            <v>0</v>
          </cell>
          <cell r="DC174" t="str">
            <v>0</v>
          </cell>
          <cell r="DD174" t="str">
            <v>0</v>
          </cell>
          <cell r="DE174" t="str">
            <v>0</v>
          </cell>
          <cell r="DF174" t="str">
            <v>0</v>
          </cell>
          <cell r="DG174" t="str">
            <v>0</v>
          </cell>
          <cell r="DH174" t="str">
            <v>0</v>
          </cell>
          <cell r="DJ174" t="str">
            <v>0</v>
          </cell>
          <cell r="DK174" t="str">
            <v>0</v>
          </cell>
          <cell r="DL174" t="str">
            <v>0</v>
          </cell>
          <cell r="DM174" t="str">
            <v>0</v>
          </cell>
          <cell r="DN174" t="str">
            <v>0</v>
          </cell>
          <cell r="DO174" t="str">
            <v>0</v>
          </cell>
          <cell r="DP174" t="str">
            <v>0</v>
          </cell>
          <cell r="DQ174" t="str">
            <v>0</v>
          </cell>
          <cell r="DR174" t="str">
            <v>0</v>
          </cell>
          <cell r="DS174" t="str">
            <v>0</v>
          </cell>
          <cell r="DT174" t="str">
            <v>0</v>
          </cell>
          <cell r="DU174" t="str">
            <v>0</v>
          </cell>
          <cell r="DV174" t="str">
            <v>0</v>
          </cell>
        </row>
        <row r="175">
          <cell r="A175" t="str">
            <v>Vehicles &amp; Equip</v>
          </cell>
          <cell r="B175">
            <v>7027651.9000000004</v>
          </cell>
          <cell r="C175">
            <v>585676.52</v>
          </cell>
          <cell r="D175">
            <v>585624.02</v>
          </cell>
          <cell r="E175">
            <v>585608.02</v>
          </cell>
          <cell r="F175">
            <v>585650.52</v>
          </cell>
          <cell r="G175">
            <v>585624.02</v>
          </cell>
          <cell r="H175">
            <v>585624.02</v>
          </cell>
          <cell r="I175">
            <v>585676.52</v>
          </cell>
          <cell r="J175">
            <v>585624.02</v>
          </cell>
          <cell r="K175">
            <v>585624.02</v>
          </cell>
          <cell r="L175">
            <v>585676.52</v>
          </cell>
          <cell r="M175">
            <v>585610.02</v>
          </cell>
          <cell r="N175">
            <v>585633.68000000005</v>
          </cell>
          <cell r="P175">
            <v>2190578.59</v>
          </cell>
          <cell r="Q175">
            <v>173437.33</v>
          </cell>
          <cell r="R175">
            <v>176487.66</v>
          </cell>
          <cell r="S175">
            <v>179108.66</v>
          </cell>
          <cell r="T175">
            <v>176069.66</v>
          </cell>
          <cell r="U175">
            <v>177868.66</v>
          </cell>
          <cell r="V175">
            <v>188301.66</v>
          </cell>
          <cell r="W175">
            <v>188263.66</v>
          </cell>
          <cell r="X175">
            <v>186132.66</v>
          </cell>
          <cell r="Y175">
            <v>191562.66</v>
          </cell>
          <cell r="Z175">
            <v>182390.66</v>
          </cell>
          <cell r="AA175">
            <v>186161.66</v>
          </cell>
          <cell r="AB175">
            <v>184793.66</v>
          </cell>
          <cell r="AD175">
            <v>123296</v>
          </cell>
          <cell r="AE175">
            <v>10358</v>
          </cell>
          <cell r="AF175">
            <v>10258</v>
          </cell>
          <cell r="AG175">
            <v>10258</v>
          </cell>
          <cell r="AH175">
            <v>10258</v>
          </cell>
          <cell r="AI175">
            <v>10308</v>
          </cell>
          <cell r="AJ175">
            <v>10258</v>
          </cell>
          <cell r="AK175">
            <v>10258</v>
          </cell>
          <cell r="AL175">
            <v>10258</v>
          </cell>
          <cell r="AM175">
            <v>10308</v>
          </cell>
          <cell r="AN175">
            <v>10258</v>
          </cell>
          <cell r="AO175">
            <v>10258</v>
          </cell>
          <cell r="AP175">
            <v>10258</v>
          </cell>
          <cell r="AR175">
            <v>2896854.34</v>
          </cell>
          <cell r="AS175">
            <v>241551.5</v>
          </cell>
          <cell r="AT175">
            <v>241347</v>
          </cell>
          <cell r="AU175">
            <v>241514</v>
          </cell>
          <cell r="AV175">
            <v>241380.5</v>
          </cell>
          <cell r="AW175">
            <v>241390</v>
          </cell>
          <cell r="AX175">
            <v>241351</v>
          </cell>
          <cell r="AY175">
            <v>241372.5</v>
          </cell>
          <cell r="AZ175">
            <v>241371</v>
          </cell>
          <cell r="BA175">
            <v>241492</v>
          </cell>
          <cell r="BB175">
            <v>241414.5</v>
          </cell>
          <cell r="BC175">
            <v>241291</v>
          </cell>
          <cell r="BD175">
            <v>241379.34</v>
          </cell>
          <cell r="BF175">
            <v>2700</v>
          </cell>
          <cell r="BG175">
            <v>225</v>
          </cell>
          <cell r="BH175">
            <v>225</v>
          </cell>
          <cell r="BI175">
            <v>225</v>
          </cell>
          <cell r="BJ175">
            <v>225</v>
          </cell>
          <cell r="BK175">
            <v>225</v>
          </cell>
          <cell r="BL175">
            <v>225</v>
          </cell>
          <cell r="BM175">
            <v>225</v>
          </cell>
          <cell r="BN175">
            <v>225</v>
          </cell>
          <cell r="BO175">
            <v>225</v>
          </cell>
          <cell r="BP175">
            <v>225</v>
          </cell>
          <cell r="BQ175">
            <v>225</v>
          </cell>
          <cell r="BR175">
            <v>225</v>
          </cell>
          <cell r="BT175">
            <v>5100</v>
          </cell>
          <cell r="BU175">
            <v>425</v>
          </cell>
          <cell r="BV175">
            <v>425</v>
          </cell>
          <cell r="BW175">
            <v>425</v>
          </cell>
          <cell r="BX175">
            <v>425</v>
          </cell>
          <cell r="BY175">
            <v>425</v>
          </cell>
          <cell r="BZ175">
            <v>425</v>
          </cell>
          <cell r="CA175">
            <v>425</v>
          </cell>
          <cell r="CB175">
            <v>425</v>
          </cell>
          <cell r="CC175">
            <v>425</v>
          </cell>
          <cell r="CD175">
            <v>425</v>
          </cell>
          <cell r="CE175">
            <v>425</v>
          </cell>
          <cell r="CF175">
            <v>425</v>
          </cell>
          <cell r="CH175" t="str">
            <v>0</v>
          </cell>
          <cell r="CI175" t="str">
            <v>0</v>
          </cell>
          <cell r="CJ175" t="str">
            <v>0</v>
          </cell>
          <cell r="CK175" t="str">
            <v>0</v>
          </cell>
          <cell r="CL175" t="str">
            <v>0</v>
          </cell>
          <cell r="CM175" t="str">
            <v>0</v>
          </cell>
          <cell r="CN175" t="str">
            <v>0</v>
          </cell>
          <cell r="CO175" t="str">
            <v>0</v>
          </cell>
          <cell r="CP175" t="str">
            <v>0</v>
          </cell>
          <cell r="CQ175" t="str">
            <v>0</v>
          </cell>
          <cell r="CR175" t="str">
            <v>0</v>
          </cell>
          <cell r="CS175" t="str">
            <v>0</v>
          </cell>
          <cell r="CT175" t="str">
            <v>0</v>
          </cell>
          <cell r="CV175" t="str">
            <v>0</v>
          </cell>
          <cell r="CW175" t="str">
            <v>0</v>
          </cell>
          <cell r="CX175" t="str">
            <v>0</v>
          </cell>
          <cell r="CY175" t="str">
            <v>0</v>
          </cell>
          <cell r="CZ175" t="str">
            <v>0</v>
          </cell>
          <cell r="DA175" t="str">
            <v>0</v>
          </cell>
          <cell r="DB175" t="str">
            <v>0</v>
          </cell>
          <cell r="DC175" t="str">
            <v>0</v>
          </cell>
          <cell r="DD175" t="str">
            <v>0</v>
          </cell>
          <cell r="DE175" t="str">
            <v>0</v>
          </cell>
          <cell r="DF175" t="str">
            <v>0</v>
          </cell>
          <cell r="DG175" t="str">
            <v>0</v>
          </cell>
          <cell r="DH175" t="str">
            <v>0</v>
          </cell>
          <cell r="DJ175">
            <v>-36000</v>
          </cell>
          <cell r="DK175">
            <v>-3000</v>
          </cell>
          <cell r="DL175">
            <v>-3000</v>
          </cell>
          <cell r="DM175">
            <v>-3000</v>
          </cell>
          <cell r="DN175">
            <v>-3000</v>
          </cell>
          <cell r="DO175">
            <v>-3000</v>
          </cell>
          <cell r="DP175">
            <v>-3000</v>
          </cell>
          <cell r="DQ175">
            <v>-3000</v>
          </cell>
          <cell r="DR175">
            <v>-3000</v>
          </cell>
          <cell r="DS175">
            <v>-3000</v>
          </cell>
          <cell r="DT175">
            <v>-3000</v>
          </cell>
          <cell r="DU175">
            <v>-3000</v>
          </cell>
          <cell r="DV175">
            <v>-3000</v>
          </cell>
        </row>
        <row r="176">
          <cell r="A176" t="str">
            <v>Print &amp; Postages</v>
          </cell>
          <cell r="B176">
            <v>198643.20000000001</v>
          </cell>
          <cell r="C176">
            <v>22563.35</v>
          </cell>
          <cell r="D176">
            <v>16109</v>
          </cell>
          <cell r="E176">
            <v>18590.3</v>
          </cell>
          <cell r="F176">
            <v>15186.45</v>
          </cell>
          <cell r="G176">
            <v>13323.5</v>
          </cell>
          <cell r="H176">
            <v>13136.05</v>
          </cell>
          <cell r="I176">
            <v>15636.9</v>
          </cell>
          <cell r="J176">
            <v>21369.1</v>
          </cell>
          <cell r="K176">
            <v>19614.75</v>
          </cell>
          <cell r="L176">
            <v>15166.05</v>
          </cell>
          <cell r="M176">
            <v>13550.5</v>
          </cell>
          <cell r="N176">
            <v>14397.25</v>
          </cell>
          <cell r="P176">
            <v>86630</v>
          </cell>
          <cell r="Q176">
            <v>7559</v>
          </cell>
          <cell r="R176">
            <v>6911</v>
          </cell>
          <cell r="S176">
            <v>6921</v>
          </cell>
          <cell r="T176">
            <v>7581</v>
          </cell>
          <cell r="U176">
            <v>7434</v>
          </cell>
          <cell r="V176">
            <v>6995</v>
          </cell>
          <cell r="W176">
            <v>7058</v>
          </cell>
          <cell r="X176">
            <v>6934</v>
          </cell>
          <cell r="Y176">
            <v>7109</v>
          </cell>
          <cell r="Z176">
            <v>7374</v>
          </cell>
          <cell r="AA176">
            <v>7235</v>
          </cell>
          <cell r="AB176">
            <v>7519</v>
          </cell>
          <cell r="AD176">
            <v>361426.04</v>
          </cell>
          <cell r="AE176">
            <v>29603.67</v>
          </cell>
          <cell r="AF176">
            <v>29136.67</v>
          </cell>
          <cell r="AG176">
            <v>29135.67</v>
          </cell>
          <cell r="AH176">
            <v>29745.67</v>
          </cell>
          <cell r="AI176">
            <v>30332.67</v>
          </cell>
          <cell r="AJ176">
            <v>29135.67</v>
          </cell>
          <cell r="AK176">
            <v>32198.67</v>
          </cell>
          <cell r="AL176">
            <v>30862.67</v>
          </cell>
          <cell r="AM176">
            <v>31227.67</v>
          </cell>
          <cell r="AN176">
            <v>30954.67</v>
          </cell>
          <cell r="AO176">
            <v>29130.67</v>
          </cell>
          <cell r="AP176">
            <v>29961.67</v>
          </cell>
          <cell r="AR176">
            <v>171252.1</v>
          </cell>
          <cell r="AS176">
            <v>18090.5</v>
          </cell>
          <cell r="AT176">
            <v>11550.65</v>
          </cell>
          <cell r="AU176">
            <v>15808.55</v>
          </cell>
          <cell r="AV176">
            <v>14503.7</v>
          </cell>
          <cell r="AW176">
            <v>11980.85</v>
          </cell>
          <cell r="AX176">
            <v>10127.950000000001</v>
          </cell>
          <cell r="AY176">
            <v>13252.05</v>
          </cell>
          <cell r="AZ176">
            <v>18630.599999999999</v>
          </cell>
          <cell r="BA176">
            <v>17356.650000000001</v>
          </cell>
          <cell r="BB176">
            <v>12470.55</v>
          </cell>
          <cell r="BC176">
            <v>13407.85</v>
          </cell>
          <cell r="BD176">
            <v>14072.2</v>
          </cell>
          <cell r="BF176">
            <v>66900</v>
          </cell>
          <cell r="BG176">
            <v>5575</v>
          </cell>
          <cell r="BH176">
            <v>5575</v>
          </cell>
          <cell r="BI176">
            <v>5575</v>
          </cell>
          <cell r="BJ176">
            <v>5575</v>
          </cell>
          <cell r="BK176">
            <v>5575</v>
          </cell>
          <cell r="BL176">
            <v>5575</v>
          </cell>
          <cell r="BM176">
            <v>5575</v>
          </cell>
          <cell r="BN176">
            <v>5575</v>
          </cell>
          <cell r="BO176">
            <v>5575</v>
          </cell>
          <cell r="BP176">
            <v>5575</v>
          </cell>
          <cell r="BQ176">
            <v>5575</v>
          </cell>
          <cell r="BR176">
            <v>5575</v>
          </cell>
          <cell r="BT176">
            <v>8520</v>
          </cell>
          <cell r="BU176">
            <v>710</v>
          </cell>
          <cell r="BV176">
            <v>710</v>
          </cell>
          <cell r="BW176">
            <v>710</v>
          </cell>
          <cell r="BX176">
            <v>710</v>
          </cell>
          <cell r="BY176">
            <v>710</v>
          </cell>
          <cell r="BZ176">
            <v>710</v>
          </cell>
          <cell r="CA176">
            <v>710</v>
          </cell>
          <cell r="CB176">
            <v>710</v>
          </cell>
          <cell r="CC176">
            <v>710</v>
          </cell>
          <cell r="CD176">
            <v>710</v>
          </cell>
          <cell r="CE176">
            <v>710</v>
          </cell>
          <cell r="CF176">
            <v>710</v>
          </cell>
          <cell r="CH176" t="str">
            <v>0</v>
          </cell>
          <cell r="CI176" t="str">
            <v>0</v>
          </cell>
          <cell r="CJ176" t="str">
            <v>0</v>
          </cell>
          <cell r="CK176" t="str">
            <v>0</v>
          </cell>
          <cell r="CL176" t="str">
            <v>0</v>
          </cell>
          <cell r="CM176" t="str">
            <v>0</v>
          </cell>
          <cell r="CN176" t="str">
            <v>0</v>
          </cell>
          <cell r="CO176" t="str">
            <v>0</v>
          </cell>
          <cell r="CP176" t="str">
            <v>0</v>
          </cell>
          <cell r="CQ176" t="str">
            <v>0</v>
          </cell>
          <cell r="CR176" t="str">
            <v>0</v>
          </cell>
          <cell r="CS176" t="str">
            <v>0</v>
          </cell>
          <cell r="CT176" t="str">
            <v>0</v>
          </cell>
          <cell r="CV176" t="str">
            <v>0</v>
          </cell>
          <cell r="CW176" t="str">
            <v>0</v>
          </cell>
          <cell r="CX176" t="str">
            <v>0</v>
          </cell>
          <cell r="CY176" t="str">
            <v>0</v>
          </cell>
          <cell r="CZ176" t="str">
            <v>0</v>
          </cell>
          <cell r="DA176" t="str">
            <v>0</v>
          </cell>
          <cell r="DB176" t="str">
            <v>0</v>
          </cell>
          <cell r="DC176" t="str">
            <v>0</v>
          </cell>
          <cell r="DD176" t="str">
            <v>0</v>
          </cell>
          <cell r="DE176" t="str">
            <v>0</v>
          </cell>
          <cell r="DF176" t="str">
            <v>0</v>
          </cell>
          <cell r="DG176" t="str">
            <v>0</v>
          </cell>
          <cell r="DH176" t="str">
            <v>0</v>
          </cell>
          <cell r="DJ176" t="str">
            <v>0</v>
          </cell>
          <cell r="DK176" t="str">
            <v>0</v>
          </cell>
          <cell r="DL176" t="str">
            <v>0</v>
          </cell>
          <cell r="DM176" t="str">
            <v>0</v>
          </cell>
          <cell r="DN176" t="str">
            <v>0</v>
          </cell>
          <cell r="DO176" t="str">
            <v>0</v>
          </cell>
          <cell r="DP176" t="str">
            <v>0</v>
          </cell>
          <cell r="DQ176" t="str">
            <v>0</v>
          </cell>
          <cell r="DR176" t="str">
            <v>0</v>
          </cell>
          <cell r="DS176" t="str">
            <v>0</v>
          </cell>
          <cell r="DT176" t="str">
            <v>0</v>
          </cell>
          <cell r="DU176" t="str">
            <v>0</v>
          </cell>
          <cell r="DV176" t="str">
            <v>0</v>
          </cell>
        </row>
        <row r="177">
          <cell r="A177" t="str">
            <v>Insurance</v>
          </cell>
          <cell r="B177">
            <v>1191221.8400000001</v>
          </cell>
          <cell r="C177">
            <v>102743.28</v>
          </cell>
          <cell r="D177">
            <v>60587.87</v>
          </cell>
          <cell r="E177">
            <v>110640.42</v>
          </cell>
          <cell r="F177">
            <v>104688.01</v>
          </cell>
          <cell r="G177">
            <v>94203.77</v>
          </cell>
          <cell r="H177">
            <v>104194.8</v>
          </cell>
          <cell r="I177">
            <v>102456.9</v>
          </cell>
          <cell r="J177">
            <v>99060.86</v>
          </cell>
          <cell r="K177">
            <v>103355.73</v>
          </cell>
          <cell r="L177">
            <v>105833.74</v>
          </cell>
          <cell r="M177">
            <v>99024.47</v>
          </cell>
          <cell r="N177">
            <v>104431.99</v>
          </cell>
          <cell r="P177">
            <v>325019.93</v>
          </cell>
          <cell r="Q177">
            <v>26140.89</v>
          </cell>
          <cell r="R177">
            <v>26002.89</v>
          </cell>
          <cell r="S177">
            <v>26157.89</v>
          </cell>
          <cell r="T177">
            <v>26955.11</v>
          </cell>
          <cell r="U177">
            <v>27510.11</v>
          </cell>
          <cell r="V177">
            <v>27266.720000000001</v>
          </cell>
          <cell r="W177">
            <v>27469.72</v>
          </cell>
          <cell r="X177">
            <v>27466.720000000001</v>
          </cell>
          <cell r="Y177">
            <v>27283.72</v>
          </cell>
          <cell r="Z177">
            <v>27878.720000000001</v>
          </cell>
          <cell r="AA177">
            <v>27348.720000000001</v>
          </cell>
          <cell r="AB177">
            <v>27538.720000000001</v>
          </cell>
          <cell r="AD177">
            <v>3492707.73</v>
          </cell>
          <cell r="AE177">
            <v>287164.74</v>
          </cell>
          <cell r="AF177">
            <v>273099.74</v>
          </cell>
          <cell r="AG177">
            <v>273918.74</v>
          </cell>
          <cell r="AH177">
            <v>294763.82</v>
          </cell>
          <cell r="AI177">
            <v>294763.82</v>
          </cell>
          <cell r="AJ177">
            <v>294766.65999999997</v>
          </cell>
          <cell r="AK177">
            <v>294766.65999999997</v>
          </cell>
          <cell r="AL177">
            <v>294766.65999999997</v>
          </cell>
          <cell r="AM177">
            <v>294766.65999999997</v>
          </cell>
          <cell r="AN177">
            <v>296643.40999999997</v>
          </cell>
          <cell r="AO177">
            <v>296643.40999999997</v>
          </cell>
          <cell r="AP177">
            <v>296643.40999999997</v>
          </cell>
          <cell r="AR177">
            <v>742875.83</v>
          </cell>
          <cell r="AS177">
            <v>78565.399999999994</v>
          </cell>
          <cell r="AT177">
            <v>26138.17</v>
          </cell>
          <cell r="AU177">
            <v>93729.08</v>
          </cell>
          <cell r="AV177">
            <v>60814.559999999998</v>
          </cell>
          <cell r="AW177">
            <v>56204.39</v>
          </cell>
          <cell r="AX177">
            <v>73174.44</v>
          </cell>
          <cell r="AY177">
            <v>51668.86</v>
          </cell>
          <cell r="AZ177">
            <v>51605.48</v>
          </cell>
          <cell r="BA177">
            <v>64259.199999999997</v>
          </cell>
          <cell r="BB177">
            <v>75795.81</v>
          </cell>
          <cell r="BC177">
            <v>49097.27</v>
          </cell>
          <cell r="BD177">
            <v>61823.17</v>
          </cell>
          <cell r="BF177">
            <v>150000</v>
          </cell>
          <cell r="BG177">
            <v>12500</v>
          </cell>
          <cell r="BH177">
            <v>12500</v>
          </cell>
          <cell r="BI177">
            <v>12500</v>
          </cell>
          <cell r="BJ177">
            <v>12500</v>
          </cell>
          <cell r="BK177">
            <v>12500</v>
          </cell>
          <cell r="BL177">
            <v>12500</v>
          </cell>
          <cell r="BM177">
            <v>12500</v>
          </cell>
          <cell r="BN177">
            <v>12500</v>
          </cell>
          <cell r="BO177">
            <v>12500</v>
          </cell>
          <cell r="BP177">
            <v>12500</v>
          </cell>
          <cell r="BQ177">
            <v>12500</v>
          </cell>
          <cell r="BR177">
            <v>12500</v>
          </cell>
          <cell r="BT177">
            <v>64440</v>
          </cell>
          <cell r="BU177">
            <v>5370</v>
          </cell>
          <cell r="BV177">
            <v>5370</v>
          </cell>
          <cell r="BW177">
            <v>5370</v>
          </cell>
          <cell r="BX177">
            <v>5370</v>
          </cell>
          <cell r="BY177">
            <v>5370</v>
          </cell>
          <cell r="BZ177">
            <v>5370</v>
          </cell>
          <cell r="CA177">
            <v>5370</v>
          </cell>
          <cell r="CB177">
            <v>5370</v>
          </cell>
          <cell r="CC177">
            <v>5370</v>
          </cell>
          <cell r="CD177">
            <v>5370</v>
          </cell>
          <cell r="CE177">
            <v>5370</v>
          </cell>
          <cell r="CF177">
            <v>5370</v>
          </cell>
          <cell r="CH177" t="str">
            <v>0</v>
          </cell>
          <cell r="CI177" t="str">
            <v>0</v>
          </cell>
          <cell r="CJ177" t="str">
            <v>0</v>
          </cell>
          <cell r="CK177" t="str">
            <v>0</v>
          </cell>
          <cell r="CL177" t="str">
            <v>0</v>
          </cell>
          <cell r="CM177" t="str">
            <v>0</v>
          </cell>
          <cell r="CN177" t="str">
            <v>0</v>
          </cell>
          <cell r="CO177" t="str">
            <v>0</v>
          </cell>
          <cell r="CP177" t="str">
            <v>0</v>
          </cell>
          <cell r="CQ177" t="str">
            <v>0</v>
          </cell>
          <cell r="CR177" t="str">
            <v>0</v>
          </cell>
          <cell r="CS177" t="str">
            <v>0</v>
          </cell>
          <cell r="CT177" t="str">
            <v>0</v>
          </cell>
          <cell r="CV177" t="str">
            <v>0</v>
          </cell>
          <cell r="CW177" t="str">
            <v>0</v>
          </cell>
          <cell r="CX177" t="str">
            <v>0</v>
          </cell>
          <cell r="CY177" t="str">
            <v>0</v>
          </cell>
          <cell r="CZ177" t="str">
            <v>0</v>
          </cell>
          <cell r="DA177" t="str">
            <v>0</v>
          </cell>
          <cell r="DB177" t="str">
            <v>0</v>
          </cell>
          <cell r="DC177" t="str">
            <v>0</v>
          </cell>
          <cell r="DD177" t="str">
            <v>0</v>
          </cell>
          <cell r="DE177" t="str">
            <v>0</v>
          </cell>
          <cell r="DF177" t="str">
            <v>0</v>
          </cell>
          <cell r="DG177" t="str">
            <v>0</v>
          </cell>
          <cell r="DH177" t="str">
            <v>0</v>
          </cell>
          <cell r="DJ177" t="str">
            <v>0</v>
          </cell>
          <cell r="DK177" t="str">
            <v>0</v>
          </cell>
          <cell r="DL177" t="str">
            <v>0</v>
          </cell>
          <cell r="DM177" t="str">
            <v>0</v>
          </cell>
          <cell r="DN177" t="str">
            <v>0</v>
          </cell>
          <cell r="DO177" t="str">
            <v>0</v>
          </cell>
          <cell r="DP177" t="str">
            <v>0</v>
          </cell>
          <cell r="DQ177" t="str">
            <v>0</v>
          </cell>
          <cell r="DR177" t="str">
            <v>0</v>
          </cell>
          <cell r="DS177" t="str">
            <v>0</v>
          </cell>
          <cell r="DT177" t="str">
            <v>0</v>
          </cell>
          <cell r="DU177" t="str">
            <v>0</v>
          </cell>
          <cell r="DV177" t="str">
            <v>0</v>
          </cell>
        </row>
        <row r="178">
          <cell r="A178" t="str">
            <v>Marketing</v>
          </cell>
          <cell r="B178">
            <v>2139612.94</v>
          </cell>
          <cell r="C178">
            <v>146619.39000000001</v>
          </cell>
          <cell r="D178">
            <v>86064.39</v>
          </cell>
          <cell r="E178">
            <v>410825.39</v>
          </cell>
          <cell r="F178">
            <v>153617.01999999999</v>
          </cell>
          <cell r="G178">
            <v>144685.9</v>
          </cell>
          <cell r="H178">
            <v>282815.39</v>
          </cell>
          <cell r="I178">
            <v>85265.39</v>
          </cell>
          <cell r="J178">
            <v>83696.509999999995</v>
          </cell>
          <cell r="K178">
            <v>358318.39</v>
          </cell>
          <cell r="L178">
            <v>82833.39</v>
          </cell>
          <cell r="M178">
            <v>34840.39</v>
          </cell>
          <cell r="N178">
            <v>270031.39</v>
          </cell>
          <cell r="P178">
            <v>473020</v>
          </cell>
          <cell r="Q178">
            <v>32554</v>
          </cell>
          <cell r="R178">
            <v>40628</v>
          </cell>
          <cell r="S178">
            <v>70466</v>
          </cell>
          <cell r="T178">
            <v>47468</v>
          </cell>
          <cell r="U178">
            <v>50619</v>
          </cell>
          <cell r="V178">
            <v>36817</v>
          </cell>
          <cell r="W178">
            <v>36734</v>
          </cell>
          <cell r="X178">
            <v>40027</v>
          </cell>
          <cell r="Y178">
            <v>24842</v>
          </cell>
          <cell r="Z178">
            <v>33934</v>
          </cell>
          <cell r="AA178">
            <v>37317</v>
          </cell>
          <cell r="AB178">
            <v>21614</v>
          </cell>
          <cell r="AD178">
            <v>706680</v>
          </cell>
          <cell r="AE178">
            <v>58765</v>
          </cell>
          <cell r="AF178">
            <v>58765</v>
          </cell>
          <cell r="AG178">
            <v>59265</v>
          </cell>
          <cell r="AH178">
            <v>58765</v>
          </cell>
          <cell r="AI178">
            <v>58765</v>
          </cell>
          <cell r="AJ178">
            <v>58765</v>
          </cell>
          <cell r="AK178">
            <v>58765</v>
          </cell>
          <cell r="AL178">
            <v>59265</v>
          </cell>
          <cell r="AM178">
            <v>58765</v>
          </cell>
          <cell r="AN178">
            <v>58765</v>
          </cell>
          <cell r="AO178">
            <v>58765</v>
          </cell>
          <cell r="AP178">
            <v>59265</v>
          </cell>
          <cell r="AR178">
            <v>105579</v>
          </cell>
          <cell r="AS178">
            <v>3714.25</v>
          </cell>
          <cell r="AT178">
            <v>4908.25</v>
          </cell>
          <cell r="AU178">
            <v>62510.25</v>
          </cell>
          <cell r="AV178">
            <v>4284.25</v>
          </cell>
          <cell r="AW178">
            <v>7930.25</v>
          </cell>
          <cell r="AX178">
            <v>4207.25</v>
          </cell>
          <cell r="AY178">
            <v>4058.25</v>
          </cell>
          <cell r="AZ178">
            <v>2776.25</v>
          </cell>
          <cell r="BA178">
            <v>3310.25</v>
          </cell>
          <cell r="BB178">
            <v>2644.25</v>
          </cell>
          <cell r="BC178">
            <v>2986.25</v>
          </cell>
          <cell r="BD178">
            <v>2249.25</v>
          </cell>
          <cell r="BF178">
            <v>43200</v>
          </cell>
          <cell r="BG178">
            <v>3600</v>
          </cell>
          <cell r="BH178">
            <v>3600</v>
          </cell>
          <cell r="BI178">
            <v>3600</v>
          </cell>
          <cell r="BJ178">
            <v>3600</v>
          </cell>
          <cell r="BK178">
            <v>3600</v>
          </cell>
          <cell r="BL178">
            <v>3600</v>
          </cell>
          <cell r="BM178">
            <v>3600</v>
          </cell>
          <cell r="BN178">
            <v>3600</v>
          </cell>
          <cell r="BO178">
            <v>3600</v>
          </cell>
          <cell r="BP178">
            <v>3600</v>
          </cell>
          <cell r="BQ178">
            <v>3600</v>
          </cell>
          <cell r="BR178">
            <v>3600</v>
          </cell>
          <cell r="BT178">
            <v>23400</v>
          </cell>
          <cell r="BU178">
            <v>1950</v>
          </cell>
          <cell r="BV178">
            <v>1950</v>
          </cell>
          <cell r="BW178">
            <v>1950</v>
          </cell>
          <cell r="BX178">
            <v>1950</v>
          </cell>
          <cell r="BY178">
            <v>1950</v>
          </cell>
          <cell r="BZ178">
            <v>1950</v>
          </cell>
          <cell r="CA178">
            <v>1950</v>
          </cell>
          <cell r="CB178">
            <v>1950</v>
          </cell>
          <cell r="CC178">
            <v>1950</v>
          </cell>
          <cell r="CD178">
            <v>1950</v>
          </cell>
          <cell r="CE178">
            <v>1950</v>
          </cell>
          <cell r="CF178">
            <v>1950</v>
          </cell>
          <cell r="CH178" t="str">
            <v>0</v>
          </cell>
          <cell r="CI178" t="str">
            <v>0</v>
          </cell>
          <cell r="CJ178" t="str">
            <v>0</v>
          </cell>
          <cell r="CK178" t="str">
            <v>0</v>
          </cell>
          <cell r="CL178" t="str">
            <v>0</v>
          </cell>
          <cell r="CM178" t="str">
            <v>0</v>
          </cell>
          <cell r="CN178" t="str">
            <v>0</v>
          </cell>
          <cell r="CO178" t="str">
            <v>0</v>
          </cell>
          <cell r="CP178" t="str">
            <v>0</v>
          </cell>
          <cell r="CQ178" t="str">
            <v>0</v>
          </cell>
          <cell r="CR178" t="str">
            <v>0</v>
          </cell>
          <cell r="CS178" t="str">
            <v>0</v>
          </cell>
          <cell r="CT178" t="str">
            <v>0</v>
          </cell>
          <cell r="CV178" t="str">
            <v>0</v>
          </cell>
          <cell r="CW178" t="str">
            <v>0</v>
          </cell>
          <cell r="CX178" t="str">
            <v>0</v>
          </cell>
          <cell r="CY178" t="str">
            <v>0</v>
          </cell>
          <cell r="CZ178" t="str">
            <v>0</v>
          </cell>
          <cell r="DA178" t="str">
            <v>0</v>
          </cell>
          <cell r="DB178" t="str">
            <v>0</v>
          </cell>
          <cell r="DC178" t="str">
            <v>0</v>
          </cell>
          <cell r="DD178" t="str">
            <v>0</v>
          </cell>
          <cell r="DE178" t="str">
            <v>0</v>
          </cell>
          <cell r="DF178" t="str">
            <v>0</v>
          </cell>
          <cell r="DG178" t="str">
            <v>0</v>
          </cell>
          <cell r="DH178" t="str">
            <v>0</v>
          </cell>
          <cell r="DJ178" t="str">
            <v>0</v>
          </cell>
          <cell r="DK178" t="str">
            <v>0</v>
          </cell>
          <cell r="DL178" t="str">
            <v>0</v>
          </cell>
          <cell r="DM178" t="str">
            <v>0</v>
          </cell>
          <cell r="DN178" t="str">
            <v>0</v>
          </cell>
          <cell r="DO178" t="str">
            <v>0</v>
          </cell>
          <cell r="DP178" t="str">
            <v>0</v>
          </cell>
          <cell r="DQ178" t="str">
            <v>0</v>
          </cell>
          <cell r="DR178" t="str">
            <v>0</v>
          </cell>
          <cell r="DS178" t="str">
            <v>0</v>
          </cell>
          <cell r="DT178" t="str">
            <v>0</v>
          </cell>
          <cell r="DU178" t="str">
            <v>0</v>
          </cell>
          <cell r="DV178" t="str">
            <v>0</v>
          </cell>
        </row>
        <row r="179">
          <cell r="A179" t="str">
            <v>Employee Welfare</v>
          </cell>
          <cell r="B179">
            <v>2146057.36</v>
          </cell>
          <cell r="C179">
            <v>309198.87</v>
          </cell>
          <cell r="D179">
            <v>232741.56</v>
          </cell>
          <cell r="E179">
            <v>294876.12</v>
          </cell>
          <cell r="F179">
            <v>255511.08</v>
          </cell>
          <cell r="G179">
            <v>225710.85</v>
          </cell>
          <cell r="H179">
            <v>140780.98000000001</v>
          </cell>
          <cell r="I179">
            <v>108251.45</v>
          </cell>
          <cell r="J179">
            <v>112219.32</v>
          </cell>
          <cell r="K179">
            <v>110084.97</v>
          </cell>
          <cell r="L179">
            <v>131022.32</v>
          </cell>
          <cell r="M179">
            <v>112850.67</v>
          </cell>
          <cell r="N179">
            <v>112809.17</v>
          </cell>
          <cell r="P179">
            <v>1205161.81</v>
          </cell>
          <cell r="Q179">
            <v>141304.64000000001</v>
          </cell>
          <cell r="R179">
            <v>136381.29</v>
          </cell>
          <cell r="S179">
            <v>160321.92000000001</v>
          </cell>
          <cell r="T179">
            <v>158453.23000000001</v>
          </cell>
          <cell r="U179">
            <v>142617.43</v>
          </cell>
          <cell r="V179">
            <v>77743.009999999995</v>
          </cell>
          <cell r="W179">
            <v>68630.14</v>
          </cell>
          <cell r="X179">
            <v>70283.59</v>
          </cell>
          <cell r="Y179">
            <v>69162.39</v>
          </cell>
          <cell r="Z179">
            <v>60218.39</v>
          </cell>
          <cell r="AA179">
            <v>60109.39</v>
          </cell>
          <cell r="AB179">
            <v>59936.39</v>
          </cell>
          <cell r="AD179">
            <v>19341997.299999997</v>
          </cell>
          <cell r="AE179">
            <v>2018580.98</v>
          </cell>
          <cell r="AF179">
            <v>2007890</v>
          </cell>
          <cell r="AG179">
            <v>2316695.04</v>
          </cell>
          <cell r="AH179">
            <v>2499462.9900000002</v>
          </cell>
          <cell r="AI179">
            <v>1988297.35</v>
          </cell>
          <cell r="AJ179">
            <v>1059348.95</v>
          </cell>
          <cell r="AK179">
            <v>1051094.95</v>
          </cell>
          <cell r="AL179">
            <v>1328726.6399999999</v>
          </cell>
          <cell r="AM179">
            <v>1269589.3500000001</v>
          </cell>
          <cell r="AN179">
            <v>1267295.3500000001</v>
          </cell>
          <cell r="AO179">
            <v>1267300.3500000001</v>
          </cell>
          <cell r="AP179">
            <v>1267715.3500000001</v>
          </cell>
          <cell r="AR179">
            <v>1254960.82</v>
          </cell>
          <cell r="AS179">
            <v>183612.47</v>
          </cell>
          <cell r="AT179">
            <v>136043.6</v>
          </cell>
          <cell r="AU179">
            <v>172409.35</v>
          </cell>
          <cell r="AV179">
            <v>161524.89000000001</v>
          </cell>
          <cell r="AW179">
            <v>138099.42000000001</v>
          </cell>
          <cell r="AX179">
            <v>81641.899999999994</v>
          </cell>
          <cell r="AY179">
            <v>57453.93</v>
          </cell>
          <cell r="AZ179">
            <v>60799.79</v>
          </cell>
          <cell r="BA179">
            <v>63833.88</v>
          </cell>
          <cell r="BB179">
            <v>71209.88</v>
          </cell>
          <cell r="BC179">
            <v>62865.93</v>
          </cell>
          <cell r="BD179">
            <v>65465.78</v>
          </cell>
          <cell r="BF179">
            <v>7584305</v>
          </cell>
          <cell r="BG179">
            <v>633409</v>
          </cell>
          <cell r="BH179">
            <v>633409</v>
          </cell>
          <cell r="BI179">
            <v>633409</v>
          </cell>
          <cell r="BJ179">
            <v>633409</v>
          </cell>
          <cell r="BK179">
            <v>633409</v>
          </cell>
          <cell r="BL179">
            <v>633409</v>
          </cell>
          <cell r="BM179">
            <v>633409</v>
          </cell>
          <cell r="BN179">
            <v>632376</v>
          </cell>
          <cell r="BO179">
            <v>629517</v>
          </cell>
          <cell r="BP179">
            <v>629517</v>
          </cell>
          <cell r="BQ179">
            <v>629517</v>
          </cell>
          <cell r="BR179">
            <v>629515</v>
          </cell>
          <cell r="BT179">
            <v>364201</v>
          </cell>
          <cell r="BU179">
            <v>28734</v>
          </cell>
          <cell r="BV179">
            <v>28576</v>
          </cell>
          <cell r="BW179">
            <v>28138</v>
          </cell>
          <cell r="BX179">
            <v>28138</v>
          </cell>
          <cell r="BY179">
            <v>28138</v>
          </cell>
          <cell r="BZ179">
            <v>28138</v>
          </cell>
          <cell r="CA179">
            <v>28138</v>
          </cell>
          <cell r="CB179">
            <v>34284</v>
          </cell>
          <cell r="CC179">
            <v>32978</v>
          </cell>
          <cell r="CD179">
            <v>32978</v>
          </cell>
          <cell r="CE179">
            <v>32978</v>
          </cell>
          <cell r="CF179">
            <v>32983</v>
          </cell>
          <cell r="CH179" t="str">
            <v>0</v>
          </cell>
          <cell r="CI179" t="str">
            <v>0</v>
          </cell>
          <cell r="CJ179" t="str">
            <v>0</v>
          </cell>
          <cell r="CK179" t="str">
            <v>0</v>
          </cell>
          <cell r="CL179" t="str">
            <v>0</v>
          </cell>
          <cell r="CM179" t="str">
            <v>0</v>
          </cell>
          <cell r="CN179" t="str">
            <v>0</v>
          </cell>
          <cell r="CO179" t="str">
            <v>0</v>
          </cell>
          <cell r="CP179" t="str">
            <v>0</v>
          </cell>
          <cell r="CQ179" t="str">
            <v>0</v>
          </cell>
          <cell r="CR179" t="str">
            <v>0</v>
          </cell>
          <cell r="CS179" t="str">
            <v>0</v>
          </cell>
          <cell r="CT179" t="str">
            <v>0</v>
          </cell>
          <cell r="CV179" t="str">
            <v>0</v>
          </cell>
          <cell r="CW179" t="str">
            <v>0</v>
          </cell>
          <cell r="CX179" t="str">
            <v>0</v>
          </cell>
          <cell r="CY179" t="str">
            <v>0</v>
          </cell>
          <cell r="CZ179" t="str">
            <v>0</v>
          </cell>
          <cell r="DA179" t="str">
            <v>0</v>
          </cell>
          <cell r="DB179" t="str">
            <v>0</v>
          </cell>
          <cell r="DC179" t="str">
            <v>0</v>
          </cell>
          <cell r="DD179" t="str">
            <v>0</v>
          </cell>
          <cell r="DE179" t="str">
            <v>0</v>
          </cell>
          <cell r="DF179" t="str">
            <v>0</v>
          </cell>
          <cell r="DG179" t="str">
            <v>0</v>
          </cell>
          <cell r="DH179" t="str">
            <v>0</v>
          </cell>
          <cell r="DJ179" t="str">
            <v>0</v>
          </cell>
          <cell r="DK179" t="str">
            <v>0</v>
          </cell>
          <cell r="DL179" t="str">
            <v>0</v>
          </cell>
          <cell r="DM179" t="str">
            <v>0</v>
          </cell>
          <cell r="DN179" t="str">
            <v>0</v>
          </cell>
          <cell r="DO179" t="str">
            <v>0</v>
          </cell>
          <cell r="DP179" t="str">
            <v>0</v>
          </cell>
          <cell r="DQ179" t="str">
            <v>0</v>
          </cell>
          <cell r="DR179" t="str">
            <v>0</v>
          </cell>
          <cell r="DS179" t="str">
            <v>0</v>
          </cell>
          <cell r="DT179" t="str">
            <v>0</v>
          </cell>
          <cell r="DU179" t="str">
            <v>0</v>
          </cell>
          <cell r="DV179" t="str">
            <v>0</v>
          </cell>
        </row>
        <row r="180">
          <cell r="A180" t="str">
            <v>Information Technologies</v>
          </cell>
          <cell r="B180">
            <v>634290</v>
          </cell>
          <cell r="C180">
            <v>56125</v>
          </cell>
          <cell r="D180">
            <v>45633</v>
          </cell>
          <cell r="E180">
            <v>48532</v>
          </cell>
          <cell r="F180">
            <v>70225</v>
          </cell>
          <cell r="G180">
            <v>50265</v>
          </cell>
          <cell r="H180">
            <v>67632</v>
          </cell>
          <cell r="I180">
            <v>56975</v>
          </cell>
          <cell r="J180">
            <v>45582</v>
          </cell>
          <cell r="K180">
            <v>47032</v>
          </cell>
          <cell r="L180">
            <v>55175</v>
          </cell>
          <cell r="M180">
            <v>45502</v>
          </cell>
          <cell r="N180">
            <v>45612</v>
          </cell>
          <cell r="P180">
            <v>197009</v>
          </cell>
          <cell r="Q180">
            <v>16417</v>
          </cell>
          <cell r="R180">
            <v>16417</v>
          </cell>
          <cell r="S180">
            <v>16417</v>
          </cell>
          <cell r="T180">
            <v>16417</v>
          </cell>
          <cell r="U180">
            <v>16417</v>
          </cell>
          <cell r="V180">
            <v>16417</v>
          </cell>
          <cell r="W180">
            <v>16417</v>
          </cell>
          <cell r="X180">
            <v>16417</v>
          </cell>
          <cell r="Y180">
            <v>16417</v>
          </cell>
          <cell r="Z180">
            <v>16417</v>
          </cell>
          <cell r="AA180">
            <v>16417</v>
          </cell>
          <cell r="AB180">
            <v>16422</v>
          </cell>
          <cell r="AD180">
            <v>10133891.920000002</v>
          </cell>
          <cell r="AE180">
            <v>976858.91</v>
          </cell>
          <cell r="AF180">
            <v>822194.91</v>
          </cell>
          <cell r="AG180">
            <v>765651.91</v>
          </cell>
          <cell r="AH180">
            <v>854850.91</v>
          </cell>
          <cell r="AI180">
            <v>870427.91</v>
          </cell>
          <cell r="AJ180">
            <v>1135164.4099999999</v>
          </cell>
          <cell r="AK180">
            <v>749675.91</v>
          </cell>
          <cell r="AL180">
            <v>786117.41</v>
          </cell>
          <cell r="AM180">
            <v>857158.91</v>
          </cell>
          <cell r="AN180">
            <v>804953.91</v>
          </cell>
          <cell r="AO180">
            <v>787948.91</v>
          </cell>
          <cell r="AP180">
            <v>722887.91</v>
          </cell>
          <cell r="AR180">
            <v>228132</v>
          </cell>
          <cell r="AS180">
            <v>35165</v>
          </cell>
          <cell r="AT180">
            <v>37077</v>
          </cell>
          <cell r="AU180">
            <v>3315</v>
          </cell>
          <cell r="AV180">
            <v>58815</v>
          </cell>
          <cell r="AW180">
            <v>11715</v>
          </cell>
          <cell r="AX180">
            <v>24815</v>
          </cell>
          <cell r="AY180">
            <v>25545</v>
          </cell>
          <cell r="AZ180">
            <v>3415</v>
          </cell>
          <cell r="BA180">
            <v>13315</v>
          </cell>
          <cell r="BB180">
            <v>3315</v>
          </cell>
          <cell r="BC180">
            <v>5815</v>
          </cell>
          <cell r="BD180">
            <v>5825</v>
          </cell>
          <cell r="BF180">
            <v>72000</v>
          </cell>
          <cell r="BG180">
            <v>6000</v>
          </cell>
          <cell r="BH180">
            <v>6000</v>
          </cell>
          <cell r="BI180">
            <v>6000</v>
          </cell>
          <cell r="BJ180">
            <v>6000</v>
          </cell>
          <cell r="BK180">
            <v>6000</v>
          </cell>
          <cell r="BL180">
            <v>6000</v>
          </cell>
          <cell r="BM180">
            <v>6000</v>
          </cell>
          <cell r="BN180">
            <v>6000</v>
          </cell>
          <cell r="BO180">
            <v>6000</v>
          </cell>
          <cell r="BP180">
            <v>6000</v>
          </cell>
          <cell r="BQ180">
            <v>6000</v>
          </cell>
          <cell r="BR180">
            <v>6000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t="str">
            <v>0</v>
          </cell>
          <cell r="CW180" t="str">
            <v>0</v>
          </cell>
          <cell r="CX180" t="str">
            <v>0</v>
          </cell>
          <cell r="CY180" t="str">
            <v>0</v>
          </cell>
          <cell r="CZ180" t="str">
            <v>0</v>
          </cell>
          <cell r="DA180" t="str">
            <v>0</v>
          </cell>
          <cell r="DB180" t="str">
            <v>0</v>
          </cell>
          <cell r="DC180" t="str">
            <v>0</v>
          </cell>
          <cell r="DD180" t="str">
            <v>0</v>
          </cell>
          <cell r="DE180" t="str">
            <v>0</v>
          </cell>
          <cell r="DF180" t="str">
            <v>0</v>
          </cell>
          <cell r="DG180" t="str">
            <v>0</v>
          </cell>
          <cell r="DH180" t="str">
            <v>0</v>
          </cell>
          <cell r="DJ180" t="str">
            <v>0</v>
          </cell>
          <cell r="DK180" t="str">
            <v>0</v>
          </cell>
          <cell r="DL180" t="str">
            <v>0</v>
          </cell>
          <cell r="DM180" t="str">
            <v>0</v>
          </cell>
          <cell r="DN180" t="str">
            <v>0</v>
          </cell>
          <cell r="DO180" t="str">
            <v>0</v>
          </cell>
          <cell r="DP180" t="str">
            <v>0</v>
          </cell>
          <cell r="DQ180" t="str">
            <v>0</v>
          </cell>
          <cell r="DR180" t="str">
            <v>0</v>
          </cell>
          <cell r="DS180" t="str">
            <v>0</v>
          </cell>
          <cell r="DT180" t="str">
            <v>0</v>
          </cell>
          <cell r="DU180" t="str">
            <v>0</v>
          </cell>
          <cell r="DV180" t="str">
            <v>0</v>
          </cell>
        </row>
        <row r="181">
          <cell r="A181" t="str">
            <v>Rent, Maint., &amp; Utilities</v>
          </cell>
          <cell r="B181">
            <v>2550147.41</v>
          </cell>
          <cell r="C181">
            <v>201596.95</v>
          </cell>
          <cell r="D181">
            <v>205459.91</v>
          </cell>
          <cell r="E181">
            <v>207210.38</v>
          </cell>
          <cell r="F181">
            <v>204677.25</v>
          </cell>
          <cell r="G181">
            <v>196775.76</v>
          </cell>
          <cell r="H181">
            <v>213030.58</v>
          </cell>
          <cell r="I181">
            <v>193409.3</v>
          </cell>
          <cell r="J181">
            <v>215910.46</v>
          </cell>
          <cell r="K181">
            <v>227279.68</v>
          </cell>
          <cell r="L181">
            <v>219258.62</v>
          </cell>
          <cell r="M181">
            <v>227873.06</v>
          </cell>
          <cell r="N181">
            <v>237665.46</v>
          </cell>
          <cell r="P181">
            <v>1484049.44</v>
          </cell>
          <cell r="Q181">
            <v>120815.45</v>
          </cell>
          <cell r="R181">
            <v>122104.92</v>
          </cell>
          <cell r="S181">
            <v>117913.55</v>
          </cell>
          <cell r="T181">
            <v>127812.2</v>
          </cell>
          <cell r="U181">
            <v>127690.02</v>
          </cell>
          <cell r="V181">
            <v>119577.53</v>
          </cell>
          <cell r="W181">
            <v>117716.13</v>
          </cell>
          <cell r="X181">
            <v>126940.98</v>
          </cell>
          <cell r="Y181">
            <v>122636.17</v>
          </cell>
          <cell r="Z181">
            <v>131040.36</v>
          </cell>
          <cell r="AA181">
            <v>122724.73</v>
          </cell>
          <cell r="AB181">
            <v>127077.4</v>
          </cell>
          <cell r="AD181">
            <v>7183321.3999999994</v>
          </cell>
          <cell r="AE181">
            <v>595720.94999999995</v>
          </cell>
          <cell r="AF181">
            <v>595710.94999999995</v>
          </cell>
          <cell r="AG181">
            <v>603117.94999999995</v>
          </cell>
          <cell r="AH181">
            <v>596712.94999999995</v>
          </cell>
          <cell r="AI181">
            <v>595719.94999999995</v>
          </cell>
          <cell r="AJ181">
            <v>595710.94999999995</v>
          </cell>
          <cell r="AK181">
            <v>595715.94999999995</v>
          </cell>
          <cell r="AL181">
            <v>600797.94999999995</v>
          </cell>
          <cell r="AM181">
            <v>601704.94999999995</v>
          </cell>
          <cell r="AN181">
            <v>600795.94999999995</v>
          </cell>
          <cell r="AO181">
            <v>600802.94999999995</v>
          </cell>
          <cell r="AP181">
            <v>600809.94999999995</v>
          </cell>
          <cell r="AR181">
            <v>2711366.85</v>
          </cell>
          <cell r="AS181">
            <v>209299.3</v>
          </cell>
          <cell r="AT181">
            <v>203751.73</v>
          </cell>
          <cell r="AU181">
            <v>195226.65</v>
          </cell>
          <cell r="AV181">
            <v>223650.45</v>
          </cell>
          <cell r="AW181">
            <v>209371.58</v>
          </cell>
          <cell r="AX181">
            <v>243329.05</v>
          </cell>
          <cell r="AY181">
            <v>207988.5</v>
          </cell>
          <cell r="AZ181">
            <v>251155.33</v>
          </cell>
          <cell r="BA181">
            <v>236145.4</v>
          </cell>
          <cell r="BB181">
            <v>245383.1</v>
          </cell>
          <cell r="BC181">
            <v>232051.18</v>
          </cell>
          <cell r="BD181">
            <v>254014.58</v>
          </cell>
          <cell r="BF181">
            <v>741000</v>
          </cell>
          <cell r="BG181">
            <v>61750</v>
          </cell>
          <cell r="BH181">
            <v>61750</v>
          </cell>
          <cell r="BI181">
            <v>61750</v>
          </cell>
          <cell r="BJ181">
            <v>61750</v>
          </cell>
          <cell r="BK181">
            <v>61750</v>
          </cell>
          <cell r="BL181">
            <v>61750</v>
          </cell>
          <cell r="BM181">
            <v>61750</v>
          </cell>
          <cell r="BN181">
            <v>61750</v>
          </cell>
          <cell r="BO181">
            <v>61750</v>
          </cell>
          <cell r="BP181">
            <v>61750</v>
          </cell>
          <cell r="BQ181">
            <v>61750</v>
          </cell>
          <cell r="BR181">
            <v>61750</v>
          </cell>
          <cell r="BT181">
            <v>552600</v>
          </cell>
          <cell r="BU181">
            <v>44800</v>
          </cell>
          <cell r="BV181">
            <v>47800</v>
          </cell>
          <cell r="BW181">
            <v>47800</v>
          </cell>
          <cell r="BX181">
            <v>47800</v>
          </cell>
          <cell r="BY181">
            <v>47800</v>
          </cell>
          <cell r="BZ181">
            <v>47800</v>
          </cell>
          <cell r="CA181">
            <v>44800</v>
          </cell>
          <cell r="CB181">
            <v>44800</v>
          </cell>
          <cell r="CC181">
            <v>44800</v>
          </cell>
          <cell r="CD181">
            <v>44800</v>
          </cell>
          <cell r="CE181">
            <v>44800</v>
          </cell>
          <cell r="CF181">
            <v>44800</v>
          </cell>
          <cell r="CH181" t="str">
            <v>0</v>
          </cell>
          <cell r="CI181" t="str">
            <v>0</v>
          </cell>
          <cell r="CJ181" t="str">
            <v>0</v>
          </cell>
          <cell r="CK181" t="str">
            <v>0</v>
          </cell>
          <cell r="CL181" t="str">
            <v>0</v>
          </cell>
          <cell r="CM181" t="str">
            <v>0</v>
          </cell>
          <cell r="CN181" t="str">
            <v>0</v>
          </cell>
          <cell r="CO181" t="str">
            <v>0</v>
          </cell>
          <cell r="CP181" t="str">
            <v>0</v>
          </cell>
          <cell r="CQ181" t="str">
            <v>0</v>
          </cell>
          <cell r="CR181" t="str">
            <v>0</v>
          </cell>
          <cell r="CS181" t="str">
            <v>0</v>
          </cell>
          <cell r="CT181" t="str">
            <v>0</v>
          </cell>
          <cell r="CV181" t="str">
            <v>0</v>
          </cell>
          <cell r="CW181" t="str">
            <v>0</v>
          </cell>
          <cell r="CX181" t="str">
            <v>0</v>
          </cell>
          <cell r="CY181" t="str">
            <v>0</v>
          </cell>
          <cell r="CZ181" t="str">
            <v>0</v>
          </cell>
          <cell r="DA181" t="str">
            <v>0</v>
          </cell>
          <cell r="DB181" t="str">
            <v>0</v>
          </cell>
          <cell r="DC181" t="str">
            <v>0</v>
          </cell>
          <cell r="DD181" t="str">
            <v>0</v>
          </cell>
          <cell r="DE181" t="str">
            <v>0</v>
          </cell>
          <cell r="DF181" t="str">
            <v>0</v>
          </cell>
          <cell r="DG181" t="str">
            <v>0</v>
          </cell>
          <cell r="DH181" t="str">
            <v>0</v>
          </cell>
          <cell r="DJ181">
            <v>-571152</v>
          </cell>
          <cell r="DK181">
            <v>-47596</v>
          </cell>
          <cell r="DL181">
            <v>-47596</v>
          </cell>
          <cell r="DM181">
            <v>-47596</v>
          </cell>
          <cell r="DN181">
            <v>-47596</v>
          </cell>
          <cell r="DO181">
            <v>-47596</v>
          </cell>
          <cell r="DP181">
            <v>-47596</v>
          </cell>
          <cell r="DQ181">
            <v>-47596</v>
          </cell>
          <cell r="DR181">
            <v>-47596</v>
          </cell>
          <cell r="DS181">
            <v>-47596</v>
          </cell>
          <cell r="DT181">
            <v>-47596</v>
          </cell>
          <cell r="DU181">
            <v>-47596</v>
          </cell>
          <cell r="DV181">
            <v>-47596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v>220</v>
          </cell>
          <cell r="Q182" t="str">
            <v>0</v>
          </cell>
          <cell r="R182">
            <v>220</v>
          </cell>
          <cell r="S182">
            <v>0</v>
          </cell>
          <cell r="T182">
            <v>0</v>
          </cell>
          <cell r="U182">
            <v>0</v>
          </cell>
          <cell r="V182">
            <v>0</v>
          </cell>
          <cell r="W182">
            <v>0</v>
          </cell>
          <cell r="X182">
            <v>0</v>
          </cell>
          <cell r="Y182">
            <v>0</v>
          </cell>
          <cell r="Z182">
            <v>0</v>
          </cell>
          <cell r="AA182">
            <v>0</v>
          </cell>
          <cell r="AB182">
            <v>0</v>
          </cell>
          <cell r="AD182">
            <v>4901209.1900000004</v>
          </cell>
          <cell r="AE182">
            <v>249908.33</v>
          </cell>
          <cell r="AF182">
            <v>234558.33</v>
          </cell>
          <cell r="AG182">
            <v>338370.21</v>
          </cell>
          <cell r="AH182">
            <v>727288.33</v>
          </cell>
          <cell r="AI182">
            <v>480008.33</v>
          </cell>
          <cell r="AJ182">
            <v>1200001.1100000001</v>
          </cell>
          <cell r="AK182">
            <v>246583.33</v>
          </cell>
          <cell r="AL182">
            <v>257008.33</v>
          </cell>
          <cell r="AM182">
            <v>339505.95</v>
          </cell>
          <cell r="AN182">
            <v>246258.33</v>
          </cell>
          <cell r="AO182">
            <v>233008.33</v>
          </cell>
          <cell r="AP182">
            <v>348710.28</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v>66000</v>
          </cell>
          <cell r="BG182">
            <v>5500</v>
          </cell>
          <cell r="BH182">
            <v>5500</v>
          </cell>
          <cell r="BI182">
            <v>5500</v>
          </cell>
          <cell r="BJ182">
            <v>5500</v>
          </cell>
          <cell r="BK182">
            <v>5500</v>
          </cell>
          <cell r="BL182">
            <v>5500</v>
          </cell>
          <cell r="BM182">
            <v>5500</v>
          </cell>
          <cell r="BN182">
            <v>5500</v>
          </cell>
          <cell r="BO182">
            <v>5500</v>
          </cell>
          <cell r="BP182">
            <v>5500</v>
          </cell>
          <cell r="BQ182">
            <v>5500</v>
          </cell>
          <cell r="BR182">
            <v>5500</v>
          </cell>
          <cell r="BT182">
            <v>21720</v>
          </cell>
          <cell r="BU182">
            <v>1810</v>
          </cell>
          <cell r="BV182">
            <v>1810</v>
          </cell>
          <cell r="BW182">
            <v>1810</v>
          </cell>
          <cell r="BX182">
            <v>1810</v>
          </cell>
          <cell r="BY182">
            <v>1810</v>
          </cell>
          <cell r="BZ182">
            <v>1810</v>
          </cell>
          <cell r="CA182">
            <v>1810</v>
          </cell>
          <cell r="CB182">
            <v>1810</v>
          </cell>
          <cell r="CC182">
            <v>1810</v>
          </cell>
          <cell r="CD182">
            <v>1810</v>
          </cell>
          <cell r="CE182">
            <v>1810</v>
          </cell>
          <cell r="CF182">
            <v>1810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t="str">
            <v>0</v>
          </cell>
          <cell r="CW182" t="str">
            <v>0</v>
          </cell>
          <cell r="CX182" t="str">
            <v>0</v>
          </cell>
          <cell r="CY182" t="str">
            <v>0</v>
          </cell>
          <cell r="CZ182" t="str">
            <v>0</v>
          </cell>
          <cell r="DA182" t="str">
            <v>0</v>
          </cell>
          <cell r="DB182" t="str">
            <v>0</v>
          </cell>
          <cell r="DC182" t="str">
            <v>0</v>
          </cell>
          <cell r="DD182" t="str">
            <v>0</v>
          </cell>
          <cell r="DE182" t="str">
            <v>0</v>
          </cell>
          <cell r="DF182" t="str">
            <v>0</v>
          </cell>
          <cell r="DG182" t="str">
            <v>0</v>
          </cell>
          <cell r="DH182" t="str">
            <v>0</v>
          </cell>
          <cell r="DJ182" t="str">
            <v>0</v>
          </cell>
          <cell r="DK182" t="str">
            <v>0</v>
          </cell>
          <cell r="DL182" t="str">
            <v>0</v>
          </cell>
          <cell r="DM182" t="str">
            <v>0</v>
          </cell>
          <cell r="DN182" t="str">
            <v>0</v>
          </cell>
          <cell r="DO182" t="str">
            <v>0</v>
          </cell>
          <cell r="DP182" t="str">
            <v>0</v>
          </cell>
          <cell r="DQ182" t="str">
            <v>0</v>
          </cell>
          <cell r="DR182" t="str">
            <v>0</v>
          </cell>
          <cell r="DS182" t="str">
            <v>0</v>
          </cell>
          <cell r="DT182" t="str">
            <v>0</v>
          </cell>
          <cell r="DU182" t="str">
            <v>0</v>
          </cell>
          <cell r="DV182" t="str">
            <v>0</v>
          </cell>
        </row>
        <row r="183">
          <cell r="A183" t="str">
            <v>Telecom</v>
          </cell>
          <cell r="B183">
            <v>1141976.21</v>
          </cell>
          <cell r="C183">
            <v>97283.99</v>
          </cell>
          <cell r="D183">
            <v>94600.36</v>
          </cell>
          <cell r="E183">
            <v>94118.36</v>
          </cell>
          <cell r="F183">
            <v>97831.21</v>
          </cell>
          <cell r="G183">
            <v>93769.01</v>
          </cell>
          <cell r="H183">
            <v>94242.16</v>
          </cell>
          <cell r="I183">
            <v>98095.96</v>
          </cell>
          <cell r="J183">
            <v>93397.11</v>
          </cell>
          <cell r="K183">
            <v>93341.21</v>
          </cell>
          <cell r="L183">
            <v>98021.22</v>
          </cell>
          <cell r="M183">
            <v>93733.21</v>
          </cell>
          <cell r="N183">
            <v>93542.41</v>
          </cell>
          <cell r="P183">
            <v>742468</v>
          </cell>
          <cell r="Q183">
            <v>61820</v>
          </cell>
          <cell r="R183">
            <v>61948</v>
          </cell>
          <cell r="S183">
            <v>61854</v>
          </cell>
          <cell r="T183">
            <v>61759</v>
          </cell>
          <cell r="U183">
            <v>61867</v>
          </cell>
          <cell r="V183">
            <v>61786</v>
          </cell>
          <cell r="W183">
            <v>62044</v>
          </cell>
          <cell r="X183">
            <v>61786</v>
          </cell>
          <cell r="Y183">
            <v>61820</v>
          </cell>
          <cell r="Z183">
            <v>61908</v>
          </cell>
          <cell r="AA183">
            <v>61948</v>
          </cell>
          <cell r="AB183">
            <v>61928</v>
          </cell>
          <cell r="AD183">
            <v>4410214.92</v>
          </cell>
          <cell r="AE183">
            <v>407941.41</v>
          </cell>
          <cell r="AF183">
            <v>355337.41</v>
          </cell>
          <cell r="AG183">
            <v>346528.41</v>
          </cell>
          <cell r="AH183">
            <v>394223.41</v>
          </cell>
          <cell r="AI183">
            <v>393207.41</v>
          </cell>
          <cell r="AJ183">
            <v>397028.41</v>
          </cell>
          <cell r="AK183">
            <v>377312.41</v>
          </cell>
          <cell r="AL183">
            <v>361671.41</v>
          </cell>
          <cell r="AM183">
            <v>365497.41</v>
          </cell>
          <cell r="AN183">
            <v>345188.41</v>
          </cell>
          <cell r="AO183">
            <v>340237.41</v>
          </cell>
          <cell r="AP183">
            <v>326041.40999999997</v>
          </cell>
          <cell r="AR183">
            <v>1209551.51</v>
          </cell>
          <cell r="AS183">
            <v>100740.39</v>
          </cell>
          <cell r="AT183">
            <v>100876.51</v>
          </cell>
          <cell r="AU183">
            <v>100652.51</v>
          </cell>
          <cell r="AV183">
            <v>100846.36</v>
          </cell>
          <cell r="AW183">
            <v>101995.81</v>
          </cell>
          <cell r="AX183">
            <v>101111.71</v>
          </cell>
          <cell r="AY183">
            <v>100698.36</v>
          </cell>
          <cell r="AZ183">
            <v>100507.04</v>
          </cell>
          <cell r="BA183">
            <v>100362.66</v>
          </cell>
          <cell r="BB183">
            <v>100501.04</v>
          </cell>
          <cell r="BC183">
            <v>100775.66</v>
          </cell>
          <cell r="BD183">
            <v>100483.46</v>
          </cell>
          <cell r="BF183">
            <v>315000</v>
          </cell>
          <cell r="BG183">
            <v>26250</v>
          </cell>
          <cell r="BH183">
            <v>26250</v>
          </cell>
          <cell r="BI183">
            <v>26250</v>
          </cell>
          <cell r="BJ183">
            <v>26250</v>
          </cell>
          <cell r="BK183">
            <v>26250</v>
          </cell>
          <cell r="BL183">
            <v>26250</v>
          </cell>
          <cell r="BM183">
            <v>26250</v>
          </cell>
          <cell r="BN183">
            <v>26250</v>
          </cell>
          <cell r="BO183">
            <v>26250</v>
          </cell>
          <cell r="BP183">
            <v>26250</v>
          </cell>
          <cell r="BQ183">
            <v>26250</v>
          </cell>
          <cell r="BR183">
            <v>26250</v>
          </cell>
          <cell r="BT183">
            <v>78300</v>
          </cell>
          <cell r="BU183">
            <v>6525</v>
          </cell>
          <cell r="BV183">
            <v>6525</v>
          </cell>
          <cell r="BW183">
            <v>6525</v>
          </cell>
          <cell r="BX183">
            <v>6525</v>
          </cell>
          <cell r="BY183">
            <v>6525</v>
          </cell>
          <cell r="BZ183">
            <v>6525</v>
          </cell>
          <cell r="CA183">
            <v>6525</v>
          </cell>
          <cell r="CB183">
            <v>6525</v>
          </cell>
          <cell r="CC183">
            <v>6525</v>
          </cell>
          <cell r="CD183">
            <v>6525</v>
          </cell>
          <cell r="CE183">
            <v>6525</v>
          </cell>
          <cell r="CF183">
            <v>6525</v>
          </cell>
          <cell r="CH183" t="str">
            <v>0</v>
          </cell>
          <cell r="CI183" t="str">
            <v>0</v>
          </cell>
          <cell r="CJ183" t="str">
            <v>0</v>
          </cell>
          <cell r="CK183" t="str">
            <v>0</v>
          </cell>
          <cell r="CL183" t="str">
            <v>0</v>
          </cell>
          <cell r="CM183" t="str">
            <v>0</v>
          </cell>
          <cell r="CN183" t="str">
            <v>0</v>
          </cell>
          <cell r="CO183" t="str">
            <v>0</v>
          </cell>
          <cell r="CP183" t="str">
            <v>0</v>
          </cell>
          <cell r="CQ183" t="str">
            <v>0</v>
          </cell>
          <cell r="CR183" t="str">
            <v>0</v>
          </cell>
          <cell r="CS183" t="str">
            <v>0</v>
          </cell>
          <cell r="CT183" t="str">
            <v>0</v>
          </cell>
          <cell r="CV183" t="str">
            <v>0</v>
          </cell>
          <cell r="CW183" t="str">
            <v>0</v>
          </cell>
          <cell r="CX183" t="str">
            <v>0</v>
          </cell>
          <cell r="CY183" t="str">
            <v>0</v>
          </cell>
          <cell r="CZ183" t="str">
            <v>0</v>
          </cell>
          <cell r="DA183" t="str">
            <v>0</v>
          </cell>
          <cell r="DB183" t="str">
            <v>0</v>
          </cell>
          <cell r="DC183" t="str">
            <v>0</v>
          </cell>
          <cell r="DD183" t="str">
            <v>0</v>
          </cell>
          <cell r="DE183" t="str">
            <v>0</v>
          </cell>
          <cell r="DF183" t="str">
            <v>0</v>
          </cell>
          <cell r="DG183" t="str">
            <v>0</v>
          </cell>
          <cell r="DH183" t="str">
            <v>0</v>
          </cell>
          <cell r="DJ183" t="str">
            <v>0</v>
          </cell>
          <cell r="DK183" t="str">
            <v>0</v>
          </cell>
          <cell r="DL183" t="str">
            <v>0</v>
          </cell>
          <cell r="DM183" t="str">
            <v>0</v>
          </cell>
          <cell r="DN183" t="str">
            <v>0</v>
          </cell>
          <cell r="DO183" t="str">
            <v>0</v>
          </cell>
          <cell r="DP183" t="str">
            <v>0</v>
          </cell>
          <cell r="DQ183" t="str">
            <v>0</v>
          </cell>
          <cell r="DR183" t="str">
            <v>0</v>
          </cell>
          <cell r="DS183" t="str">
            <v>0</v>
          </cell>
          <cell r="DT183" t="str">
            <v>0</v>
          </cell>
          <cell r="DU183" t="str">
            <v>0</v>
          </cell>
          <cell r="DV183" t="str">
            <v>0</v>
          </cell>
        </row>
        <row r="184">
          <cell r="A184" t="str">
            <v>Travel &amp; Entertainment</v>
          </cell>
          <cell r="B184">
            <v>1654615</v>
          </cell>
          <cell r="C184">
            <v>146714.5</v>
          </cell>
          <cell r="D184">
            <v>133536.5</v>
          </cell>
          <cell r="E184">
            <v>139742.5</v>
          </cell>
          <cell r="F184">
            <v>141845.5</v>
          </cell>
          <cell r="G184">
            <v>135125.5</v>
          </cell>
          <cell r="H184">
            <v>141121.5</v>
          </cell>
          <cell r="I184">
            <v>134829.5</v>
          </cell>
          <cell r="J184">
            <v>139970.5</v>
          </cell>
          <cell r="K184">
            <v>137439.5</v>
          </cell>
          <cell r="L184">
            <v>134332.5</v>
          </cell>
          <cell r="M184">
            <v>131945.5</v>
          </cell>
          <cell r="N184">
            <v>138011.5</v>
          </cell>
          <cell r="P184">
            <v>841214</v>
          </cell>
          <cell r="Q184">
            <v>77813</v>
          </cell>
          <cell r="R184">
            <v>97813</v>
          </cell>
          <cell r="S184">
            <v>52203.5</v>
          </cell>
          <cell r="T184">
            <v>49248.5</v>
          </cell>
          <cell r="U184">
            <v>91310</v>
          </cell>
          <cell r="V184">
            <v>56725</v>
          </cell>
          <cell r="W184">
            <v>57903</v>
          </cell>
          <cell r="X184">
            <v>102161</v>
          </cell>
          <cell r="Y184">
            <v>56784</v>
          </cell>
          <cell r="Z184">
            <v>51109</v>
          </cell>
          <cell r="AA184">
            <v>95864</v>
          </cell>
          <cell r="AB184">
            <v>52280</v>
          </cell>
          <cell r="AD184">
            <v>2718614</v>
          </cell>
          <cell r="AE184">
            <v>227028</v>
          </cell>
          <cell r="AF184">
            <v>221152</v>
          </cell>
          <cell r="AG184">
            <v>231995</v>
          </cell>
          <cell r="AH184">
            <v>221683</v>
          </cell>
          <cell r="AI184">
            <v>225246</v>
          </cell>
          <cell r="AJ184">
            <v>235189</v>
          </cell>
          <cell r="AK184">
            <v>219711</v>
          </cell>
          <cell r="AL184">
            <v>226589</v>
          </cell>
          <cell r="AM184">
            <v>228884</v>
          </cell>
          <cell r="AN184">
            <v>231808</v>
          </cell>
          <cell r="AO184">
            <v>224923</v>
          </cell>
          <cell r="AP184">
            <v>224406</v>
          </cell>
          <cell r="AR184">
            <v>966896</v>
          </cell>
          <cell r="AS184">
            <v>68151.25</v>
          </cell>
          <cell r="AT184">
            <v>73539.25</v>
          </cell>
          <cell r="AU184">
            <v>109376.25</v>
          </cell>
          <cell r="AV184">
            <v>66187.25</v>
          </cell>
          <cell r="AW184">
            <v>65402.25</v>
          </cell>
          <cell r="AX184">
            <v>100838.25</v>
          </cell>
          <cell r="AY184">
            <v>69799.25</v>
          </cell>
          <cell r="AZ184">
            <v>95361.25</v>
          </cell>
          <cell r="BA184">
            <v>74113.25</v>
          </cell>
          <cell r="BB184">
            <v>59178.25</v>
          </cell>
          <cell r="BC184">
            <v>80229.25</v>
          </cell>
          <cell r="BD184">
            <v>104720.25</v>
          </cell>
          <cell r="BF184">
            <v>1104000</v>
          </cell>
          <cell r="BG184">
            <v>92000</v>
          </cell>
          <cell r="BH184">
            <v>92000</v>
          </cell>
          <cell r="BI184">
            <v>92000</v>
          </cell>
          <cell r="BJ184">
            <v>92000</v>
          </cell>
          <cell r="BK184">
            <v>92000</v>
          </cell>
          <cell r="BL184">
            <v>92000</v>
          </cell>
          <cell r="BM184">
            <v>92000</v>
          </cell>
          <cell r="BN184">
            <v>92000</v>
          </cell>
          <cell r="BO184">
            <v>92000</v>
          </cell>
          <cell r="BP184">
            <v>92000</v>
          </cell>
          <cell r="BQ184">
            <v>92000</v>
          </cell>
          <cell r="BR184">
            <v>92000</v>
          </cell>
          <cell r="BT184">
            <v>84000</v>
          </cell>
          <cell r="BU184">
            <v>7000</v>
          </cell>
          <cell r="BV184">
            <v>7000</v>
          </cell>
          <cell r="BW184">
            <v>7000</v>
          </cell>
          <cell r="BX184">
            <v>7000</v>
          </cell>
          <cell r="BY184">
            <v>7000</v>
          </cell>
          <cell r="BZ184">
            <v>7000</v>
          </cell>
          <cell r="CA184">
            <v>7000</v>
          </cell>
          <cell r="CB184">
            <v>7000</v>
          </cell>
          <cell r="CC184">
            <v>7000</v>
          </cell>
          <cell r="CD184">
            <v>7000</v>
          </cell>
          <cell r="CE184">
            <v>7000</v>
          </cell>
          <cell r="CF184">
            <v>7000</v>
          </cell>
          <cell r="CH184" t="str">
            <v>0</v>
          </cell>
          <cell r="CI184" t="str">
            <v>0</v>
          </cell>
          <cell r="CJ184" t="str">
            <v>0</v>
          </cell>
          <cell r="CK184" t="str">
            <v>0</v>
          </cell>
          <cell r="CL184" t="str">
            <v>0</v>
          </cell>
          <cell r="CM184" t="str">
            <v>0</v>
          </cell>
          <cell r="CN184" t="str">
            <v>0</v>
          </cell>
          <cell r="CO184" t="str">
            <v>0</v>
          </cell>
          <cell r="CP184" t="str">
            <v>0</v>
          </cell>
          <cell r="CQ184" t="str">
            <v>0</v>
          </cell>
          <cell r="CR184" t="str">
            <v>0</v>
          </cell>
          <cell r="CS184" t="str">
            <v>0</v>
          </cell>
          <cell r="CT184" t="str">
            <v>0</v>
          </cell>
          <cell r="CV184" t="str">
            <v>0</v>
          </cell>
          <cell r="CW184" t="str">
            <v>0</v>
          </cell>
          <cell r="CX184" t="str">
            <v>0</v>
          </cell>
          <cell r="CY184" t="str">
            <v>0</v>
          </cell>
          <cell r="CZ184" t="str">
            <v>0</v>
          </cell>
          <cell r="DA184" t="str">
            <v>0</v>
          </cell>
          <cell r="DB184" t="str">
            <v>0</v>
          </cell>
          <cell r="DC184" t="str">
            <v>0</v>
          </cell>
          <cell r="DD184" t="str">
            <v>0</v>
          </cell>
          <cell r="DE184" t="str">
            <v>0</v>
          </cell>
          <cell r="DF184" t="str">
            <v>0</v>
          </cell>
          <cell r="DG184" t="str">
            <v>0</v>
          </cell>
          <cell r="DH184" t="str">
            <v>0</v>
          </cell>
          <cell r="DJ184" t="str">
            <v>0</v>
          </cell>
          <cell r="DK184" t="str">
            <v>0</v>
          </cell>
          <cell r="DL184" t="str">
            <v>0</v>
          </cell>
          <cell r="DM184" t="str">
            <v>0</v>
          </cell>
          <cell r="DN184" t="str">
            <v>0</v>
          </cell>
          <cell r="DO184" t="str">
            <v>0</v>
          </cell>
          <cell r="DP184" t="str">
            <v>0</v>
          </cell>
          <cell r="DQ184" t="str">
            <v>0</v>
          </cell>
          <cell r="DR184" t="str">
            <v>0</v>
          </cell>
          <cell r="DS184" t="str">
            <v>0</v>
          </cell>
          <cell r="DT184" t="str">
            <v>0</v>
          </cell>
          <cell r="DU184" t="str">
            <v>0</v>
          </cell>
          <cell r="DV184" t="str">
            <v>0</v>
          </cell>
        </row>
        <row r="185">
          <cell r="A185" t="str">
            <v>Dues &amp; Donations</v>
          </cell>
          <cell r="B185">
            <v>600560</v>
          </cell>
          <cell r="C185">
            <v>74878</v>
          </cell>
          <cell r="D185">
            <v>42195</v>
          </cell>
          <cell r="E185">
            <v>43985</v>
          </cell>
          <cell r="F185">
            <v>78200</v>
          </cell>
          <cell r="G185">
            <v>64724</v>
          </cell>
          <cell r="H185">
            <v>47752</v>
          </cell>
          <cell r="I185">
            <v>44673</v>
          </cell>
          <cell r="J185">
            <v>36134</v>
          </cell>
          <cell r="K185">
            <v>28650</v>
          </cell>
          <cell r="L185">
            <v>40085</v>
          </cell>
          <cell r="M185">
            <v>35971</v>
          </cell>
          <cell r="N185">
            <v>63313</v>
          </cell>
          <cell r="P185">
            <v>200413</v>
          </cell>
          <cell r="Q185">
            <v>17513</v>
          </cell>
          <cell r="R185">
            <v>17455</v>
          </cell>
          <cell r="S185">
            <v>29899</v>
          </cell>
          <cell r="T185">
            <v>17049</v>
          </cell>
          <cell r="U185">
            <v>14942</v>
          </cell>
          <cell r="V185">
            <v>11393</v>
          </cell>
          <cell r="W185">
            <v>12553</v>
          </cell>
          <cell r="X185">
            <v>36131</v>
          </cell>
          <cell r="Y185">
            <v>11943</v>
          </cell>
          <cell r="Z185">
            <v>11515</v>
          </cell>
          <cell r="AA185">
            <v>9531</v>
          </cell>
          <cell r="AB185">
            <v>10489</v>
          </cell>
          <cell r="AD185">
            <v>399655.08</v>
          </cell>
          <cell r="AE185">
            <v>26797.09</v>
          </cell>
          <cell r="AF185">
            <v>40041.589999999997</v>
          </cell>
          <cell r="AG185">
            <v>41790.089999999997</v>
          </cell>
          <cell r="AH185">
            <v>40997.089999999997</v>
          </cell>
          <cell r="AI185">
            <v>38427.589999999997</v>
          </cell>
          <cell r="AJ185">
            <v>17734.09</v>
          </cell>
          <cell r="AK185">
            <v>17407.09</v>
          </cell>
          <cell r="AL185">
            <v>43361.59</v>
          </cell>
          <cell r="AM185">
            <v>55600.09</v>
          </cell>
          <cell r="AN185">
            <v>21370.09</v>
          </cell>
          <cell r="AO185">
            <v>39532.589999999997</v>
          </cell>
          <cell r="AP185">
            <v>16596.09</v>
          </cell>
          <cell r="AR185">
            <v>194199</v>
          </cell>
          <cell r="AS185">
            <v>25194.25</v>
          </cell>
          <cell r="AT185">
            <v>13646.25</v>
          </cell>
          <cell r="AU185">
            <v>39306.25</v>
          </cell>
          <cell r="AV185">
            <v>27693.25</v>
          </cell>
          <cell r="AW185">
            <v>28607.25</v>
          </cell>
          <cell r="AX185">
            <v>19372.25</v>
          </cell>
          <cell r="AY185">
            <v>15663.25</v>
          </cell>
          <cell r="AZ185">
            <v>7394.25</v>
          </cell>
          <cell r="BA185">
            <v>4546.25</v>
          </cell>
          <cell r="BB185">
            <v>8436.25</v>
          </cell>
          <cell r="BC185">
            <v>2254.25</v>
          </cell>
          <cell r="BD185">
            <v>2085.25</v>
          </cell>
          <cell r="BF185">
            <v>420000</v>
          </cell>
          <cell r="BG185">
            <v>35000</v>
          </cell>
          <cell r="BH185">
            <v>35000</v>
          </cell>
          <cell r="BI185">
            <v>35000</v>
          </cell>
          <cell r="BJ185">
            <v>35000</v>
          </cell>
          <cell r="BK185">
            <v>35000</v>
          </cell>
          <cell r="BL185">
            <v>35000</v>
          </cell>
          <cell r="BM185">
            <v>35000</v>
          </cell>
          <cell r="BN185">
            <v>35000</v>
          </cell>
          <cell r="BO185">
            <v>35000</v>
          </cell>
          <cell r="BP185">
            <v>35000</v>
          </cell>
          <cell r="BQ185">
            <v>35000</v>
          </cell>
          <cell r="BR185">
            <v>35000</v>
          </cell>
          <cell r="BT185">
            <v>3375</v>
          </cell>
          <cell r="BU185">
            <v>200</v>
          </cell>
          <cell r="BV185">
            <v>200</v>
          </cell>
          <cell r="BW185">
            <v>475</v>
          </cell>
          <cell r="BX185">
            <v>200</v>
          </cell>
          <cell r="BY185">
            <v>200</v>
          </cell>
          <cell r="BZ185">
            <v>475</v>
          </cell>
          <cell r="CA185">
            <v>200</v>
          </cell>
          <cell r="CB185">
            <v>200</v>
          </cell>
          <cell r="CC185">
            <v>475</v>
          </cell>
          <cell r="CD185">
            <v>200</v>
          </cell>
          <cell r="CE185">
            <v>200</v>
          </cell>
          <cell r="CF185">
            <v>350</v>
          </cell>
          <cell r="CH185" t="str">
            <v>0</v>
          </cell>
          <cell r="CI185" t="str">
            <v>0</v>
          </cell>
          <cell r="CJ185" t="str">
            <v>0</v>
          </cell>
          <cell r="CK185" t="str">
            <v>0</v>
          </cell>
          <cell r="CL185" t="str">
            <v>0</v>
          </cell>
          <cell r="CM185" t="str">
            <v>0</v>
          </cell>
          <cell r="CN185" t="str">
            <v>0</v>
          </cell>
          <cell r="CO185" t="str">
            <v>0</v>
          </cell>
          <cell r="CP185" t="str">
            <v>0</v>
          </cell>
          <cell r="CQ185" t="str">
            <v>0</v>
          </cell>
          <cell r="CR185" t="str">
            <v>0</v>
          </cell>
          <cell r="CS185" t="str">
            <v>0</v>
          </cell>
          <cell r="CT185" t="str">
            <v>0</v>
          </cell>
          <cell r="CV185" t="str">
            <v>0</v>
          </cell>
          <cell r="CW185" t="str">
            <v>0</v>
          </cell>
          <cell r="CX185" t="str">
            <v>0</v>
          </cell>
          <cell r="CY185" t="str">
            <v>0</v>
          </cell>
          <cell r="CZ185" t="str">
            <v>0</v>
          </cell>
          <cell r="DA185" t="str">
            <v>0</v>
          </cell>
          <cell r="DB185" t="str">
            <v>0</v>
          </cell>
          <cell r="DC185" t="str">
            <v>0</v>
          </cell>
          <cell r="DD185" t="str">
            <v>0</v>
          </cell>
          <cell r="DE185" t="str">
            <v>0</v>
          </cell>
          <cell r="DF185" t="str">
            <v>0</v>
          </cell>
          <cell r="DG185" t="str">
            <v>0</v>
          </cell>
          <cell r="DH185" t="str">
            <v>0</v>
          </cell>
          <cell r="DJ185" t="str">
            <v>0</v>
          </cell>
          <cell r="DK185" t="str">
            <v>0</v>
          </cell>
          <cell r="DL185" t="str">
            <v>0</v>
          </cell>
          <cell r="DM185" t="str">
            <v>0</v>
          </cell>
          <cell r="DN185" t="str">
            <v>0</v>
          </cell>
          <cell r="DO185" t="str">
            <v>0</v>
          </cell>
          <cell r="DP185" t="str">
            <v>0</v>
          </cell>
          <cell r="DQ185" t="str">
            <v>0</v>
          </cell>
          <cell r="DR185" t="str">
            <v>0</v>
          </cell>
          <cell r="DS185" t="str">
            <v>0</v>
          </cell>
          <cell r="DT185" t="str">
            <v>0</v>
          </cell>
          <cell r="DU185" t="str">
            <v>0</v>
          </cell>
          <cell r="DV185" t="str">
            <v>0</v>
          </cell>
        </row>
        <row r="186">
          <cell r="A186" t="str">
            <v>Training</v>
          </cell>
          <cell r="B186">
            <v>942405</v>
          </cell>
          <cell r="C186">
            <v>158739</v>
          </cell>
          <cell r="D186">
            <v>107265</v>
          </cell>
          <cell r="E186">
            <v>24370</v>
          </cell>
          <cell r="F186">
            <v>95045</v>
          </cell>
          <cell r="G186">
            <v>12970</v>
          </cell>
          <cell r="H186">
            <v>98914</v>
          </cell>
          <cell r="I186">
            <v>12216</v>
          </cell>
          <cell r="J186">
            <v>99573</v>
          </cell>
          <cell r="K186">
            <v>14251</v>
          </cell>
          <cell r="L186">
            <v>91202</v>
          </cell>
          <cell r="M186">
            <v>6073</v>
          </cell>
          <cell r="N186">
            <v>221787</v>
          </cell>
          <cell r="P186">
            <v>46600</v>
          </cell>
          <cell r="Q186">
            <v>5950</v>
          </cell>
          <cell r="R186">
            <v>2800</v>
          </cell>
          <cell r="S186">
            <v>3950</v>
          </cell>
          <cell r="T186">
            <v>4150</v>
          </cell>
          <cell r="U186">
            <v>2000</v>
          </cell>
          <cell r="V186">
            <v>4700</v>
          </cell>
          <cell r="W186">
            <v>6200</v>
          </cell>
          <cell r="X186">
            <v>2200</v>
          </cell>
          <cell r="Y186">
            <v>3200</v>
          </cell>
          <cell r="Z186">
            <v>5700</v>
          </cell>
          <cell r="AA186">
            <v>2000</v>
          </cell>
          <cell r="AB186">
            <v>3750</v>
          </cell>
          <cell r="AD186">
            <v>2092991.33</v>
          </cell>
          <cell r="AE186">
            <v>179213.5</v>
          </cell>
          <cell r="AF186">
            <v>168194.5</v>
          </cell>
          <cell r="AG186">
            <v>165846.5</v>
          </cell>
          <cell r="AH186">
            <v>171525.5</v>
          </cell>
          <cell r="AI186">
            <v>164345.5</v>
          </cell>
          <cell r="AJ186">
            <v>163097.5</v>
          </cell>
          <cell r="AK186">
            <v>184566.5</v>
          </cell>
          <cell r="AL186">
            <v>164305.5</v>
          </cell>
          <cell r="AM186">
            <v>184896.5</v>
          </cell>
          <cell r="AN186">
            <v>196610.5</v>
          </cell>
          <cell r="AO186">
            <v>180848.5</v>
          </cell>
          <cell r="AP186">
            <v>169540.83</v>
          </cell>
          <cell r="AR186">
            <v>615117</v>
          </cell>
          <cell r="AS186">
            <v>119353</v>
          </cell>
          <cell r="AT186">
            <v>80777</v>
          </cell>
          <cell r="AU186">
            <v>12767</v>
          </cell>
          <cell r="AV186">
            <v>68884</v>
          </cell>
          <cell r="AW186">
            <v>9398</v>
          </cell>
          <cell r="AX186">
            <v>94650</v>
          </cell>
          <cell r="AY186">
            <v>7066</v>
          </cell>
          <cell r="AZ186">
            <v>70114</v>
          </cell>
          <cell r="BA186">
            <v>8205</v>
          </cell>
          <cell r="BB186">
            <v>67130</v>
          </cell>
          <cell r="BC186">
            <v>6642</v>
          </cell>
          <cell r="BD186">
            <v>70131</v>
          </cell>
          <cell r="BF186">
            <v>90000</v>
          </cell>
          <cell r="BG186">
            <v>7500</v>
          </cell>
          <cell r="BH186">
            <v>7500</v>
          </cell>
          <cell r="BI186">
            <v>7500</v>
          </cell>
          <cell r="BJ186">
            <v>7500</v>
          </cell>
          <cell r="BK186">
            <v>7500</v>
          </cell>
          <cell r="BL186">
            <v>7500</v>
          </cell>
          <cell r="BM186">
            <v>7500</v>
          </cell>
          <cell r="BN186">
            <v>7500</v>
          </cell>
          <cell r="BO186">
            <v>7500</v>
          </cell>
          <cell r="BP186">
            <v>7500</v>
          </cell>
          <cell r="BQ186">
            <v>7500</v>
          </cell>
          <cell r="BR186">
            <v>7500</v>
          </cell>
          <cell r="BT186" t="str">
            <v>0</v>
          </cell>
          <cell r="BU186" t="str">
            <v>0</v>
          </cell>
          <cell r="BV186" t="str">
            <v>0</v>
          </cell>
          <cell r="BW186" t="str">
            <v>0</v>
          </cell>
          <cell r="BX186" t="str">
            <v>0</v>
          </cell>
          <cell r="BY186" t="str">
            <v>0</v>
          </cell>
          <cell r="BZ186" t="str">
            <v>0</v>
          </cell>
          <cell r="CA186" t="str">
            <v>0</v>
          </cell>
          <cell r="CB186" t="str">
            <v>0</v>
          </cell>
          <cell r="CC186" t="str">
            <v>0</v>
          </cell>
          <cell r="CD186" t="str">
            <v>0</v>
          </cell>
          <cell r="CE186" t="str">
            <v>0</v>
          </cell>
          <cell r="CF186" t="str">
            <v>0</v>
          </cell>
          <cell r="CH186" t="str">
            <v>0</v>
          </cell>
          <cell r="CI186" t="str">
            <v>0</v>
          </cell>
          <cell r="CJ186" t="str">
            <v>0</v>
          </cell>
          <cell r="CK186" t="str">
            <v>0</v>
          </cell>
          <cell r="CL186" t="str">
            <v>0</v>
          </cell>
          <cell r="CM186" t="str">
            <v>0</v>
          </cell>
          <cell r="CN186" t="str">
            <v>0</v>
          </cell>
          <cell r="CO186" t="str">
            <v>0</v>
          </cell>
          <cell r="CP186" t="str">
            <v>0</v>
          </cell>
          <cell r="CQ186" t="str">
            <v>0</v>
          </cell>
          <cell r="CR186" t="str">
            <v>0</v>
          </cell>
          <cell r="CS186" t="str">
            <v>0</v>
          </cell>
          <cell r="CT186" t="str">
            <v>0</v>
          </cell>
          <cell r="CV186" t="str">
            <v>0</v>
          </cell>
          <cell r="CW186" t="str">
            <v>0</v>
          </cell>
          <cell r="CX186" t="str">
            <v>0</v>
          </cell>
          <cell r="CY186" t="str">
            <v>0</v>
          </cell>
          <cell r="CZ186" t="str">
            <v>0</v>
          </cell>
          <cell r="DA186" t="str">
            <v>0</v>
          </cell>
          <cell r="DB186" t="str">
            <v>0</v>
          </cell>
          <cell r="DC186" t="str">
            <v>0</v>
          </cell>
          <cell r="DD186" t="str">
            <v>0</v>
          </cell>
          <cell r="DE186" t="str">
            <v>0</v>
          </cell>
          <cell r="DF186" t="str">
            <v>0</v>
          </cell>
          <cell r="DG186" t="str">
            <v>0</v>
          </cell>
          <cell r="DH186" t="str">
            <v>0</v>
          </cell>
          <cell r="DJ186" t="str">
            <v>0</v>
          </cell>
          <cell r="DK186" t="str">
            <v>0</v>
          </cell>
          <cell r="DL186" t="str">
            <v>0</v>
          </cell>
          <cell r="DM186" t="str">
            <v>0</v>
          </cell>
          <cell r="DN186" t="str">
            <v>0</v>
          </cell>
          <cell r="DO186" t="str">
            <v>0</v>
          </cell>
          <cell r="DP186" t="str">
            <v>0</v>
          </cell>
          <cell r="DQ186" t="str">
            <v>0</v>
          </cell>
          <cell r="DR186" t="str">
            <v>0</v>
          </cell>
          <cell r="DS186" t="str">
            <v>0</v>
          </cell>
          <cell r="DT186" t="str">
            <v>0</v>
          </cell>
          <cell r="DU186" t="str">
            <v>0</v>
          </cell>
          <cell r="DV186" t="str">
            <v>0</v>
          </cell>
        </row>
        <row r="187">
          <cell r="A187" t="str">
            <v>Outside Services</v>
          </cell>
          <cell r="B187">
            <v>38947455</v>
          </cell>
          <cell r="C187">
            <v>3107716</v>
          </cell>
          <cell r="D187">
            <v>3027591</v>
          </cell>
          <cell r="E187">
            <v>3420698</v>
          </cell>
          <cell r="F187">
            <v>2929516</v>
          </cell>
          <cell r="G187">
            <v>2944637</v>
          </cell>
          <cell r="H187">
            <v>3308736</v>
          </cell>
          <cell r="I187">
            <v>2944117</v>
          </cell>
          <cell r="J187">
            <v>3053119</v>
          </cell>
          <cell r="K187">
            <v>3551439</v>
          </cell>
          <cell r="L187">
            <v>3626780</v>
          </cell>
          <cell r="M187">
            <v>3298344</v>
          </cell>
          <cell r="N187">
            <v>3734762</v>
          </cell>
          <cell r="P187">
            <v>5184479.5199999996</v>
          </cell>
          <cell r="Q187">
            <v>479787.76</v>
          </cell>
          <cell r="R187">
            <v>399914.76</v>
          </cell>
          <cell r="S187">
            <v>415174</v>
          </cell>
          <cell r="T187">
            <v>444972</v>
          </cell>
          <cell r="U187">
            <v>400212</v>
          </cell>
          <cell r="V187">
            <v>422519</v>
          </cell>
          <cell r="W187">
            <v>441241</v>
          </cell>
          <cell r="X187">
            <v>407642</v>
          </cell>
          <cell r="Y187">
            <v>539502</v>
          </cell>
          <cell r="Z187">
            <v>413200</v>
          </cell>
          <cell r="AA187">
            <v>427077</v>
          </cell>
          <cell r="AB187">
            <v>393238</v>
          </cell>
          <cell r="AD187">
            <v>11530556</v>
          </cell>
          <cell r="AE187">
            <v>1130397.5</v>
          </cell>
          <cell r="AF187">
            <v>949333.5</v>
          </cell>
          <cell r="AG187">
            <v>1030467.5</v>
          </cell>
          <cell r="AH187">
            <v>1247084.5</v>
          </cell>
          <cell r="AI187">
            <v>1026512.5</v>
          </cell>
          <cell r="AJ187">
            <v>978300.5</v>
          </cell>
          <cell r="AK187">
            <v>1045088.5</v>
          </cell>
          <cell r="AL187">
            <v>834953.5</v>
          </cell>
          <cell r="AM187">
            <v>776283.5</v>
          </cell>
          <cell r="AN187">
            <v>910928.5</v>
          </cell>
          <cell r="AO187">
            <v>759718.5</v>
          </cell>
          <cell r="AP187">
            <v>841487.5</v>
          </cell>
          <cell r="AR187">
            <v>21913759</v>
          </cell>
          <cell r="AS187">
            <v>1110318</v>
          </cell>
          <cell r="AT187">
            <v>1645014</v>
          </cell>
          <cell r="AU187">
            <v>1490912</v>
          </cell>
          <cell r="AV187">
            <v>1179867</v>
          </cell>
          <cell r="AW187">
            <v>1385416</v>
          </cell>
          <cell r="AX187">
            <v>1530390</v>
          </cell>
          <cell r="AY187">
            <v>1523612</v>
          </cell>
          <cell r="AZ187">
            <v>2125846</v>
          </cell>
          <cell r="BA187">
            <v>2546708</v>
          </cell>
          <cell r="BB187">
            <v>2476485</v>
          </cell>
          <cell r="BC187">
            <v>2314354</v>
          </cell>
          <cell r="BD187">
            <v>2584837</v>
          </cell>
          <cell r="BF187">
            <v>3014400</v>
          </cell>
          <cell r="BG187">
            <v>251200</v>
          </cell>
          <cell r="BH187">
            <v>251200</v>
          </cell>
          <cell r="BI187">
            <v>251200</v>
          </cell>
          <cell r="BJ187">
            <v>251200</v>
          </cell>
          <cell r="BK187">
            <v>251200</v>
          </cell>
          <cell r="BL187">
            <v>251200</v>
          </cell>
          <cell r="BM187">
            <v>251200</v>
          </cell>
          <cell r="BN187">
            <v>251200</v>
          </cell>
          <cell r="BO187">
            <v>251200</v>
          </cell>
          <cell r="BP187">
            <v>251200</v>
          </cell>
          <cell r="BQ187">
            <v>251200</v>
          </cell>
          <cell r="BR187">
            <v>251200</v>
          </cell>
          <cell r="BT187">
            <v>1113900</v>
          </cell>
          <cell r="BU187">
            <v>75325</v>
          </cell>
          <cell r="BV187">
            <v>105325</v>
          </cell>
          <cell r="BW187">
            <v>120325</v>
          </cell>
          <cell r="BX187">
            <v>120325</v>
          </cell>
          <cell r="BY187">
            <v>120325</v>
          </cell>
          <cell r="BZ187">
            <v>120325</v>
          </cell>
          <cell r="CA187">
            <v>75325</v>
          </cell>
          <cell r="CB187">
            <v>75325</v>
          </cell>
          <cell r="CC187">
            <v>75325</v>
          </cell>
          <cell r="CD187">
            <v>75325</v>
          </cell>
          <cell r="CE187">
            <v>75325</v>
          </cell>
          <cell r="CF187">
            <v>75325</v>
          </cell>
          <cell r="CH187" t="str">
            <v>0</v>
          </cell>
          <cell r="CI187" t="str">
            <v>0</v>
          </cell>
          <cell r="CJ187" t="str">
            <v>0</v>
          </cell>
          <cell r="CK187" t="str">
            <v>0</v>
          </cell>
          <cell r="CL187" t="str">
            <v>0</v>
          </cell>
          <cell r="CM187" t="str">
            <v>0</v>
          </cell>
          <cell r="CN187" t="str">
            <v>0</v>
          </cell>
          <cell r="CO187" t="str">
            <v>0</v>
          </cell>
          <cell r="CP187" t="str">
            <v>0</v>
          </cell>
          <cell r="CQ187" t="str">
            <v>0</v>
          </cell>
          <cell r="CR187" t="str">
            <v>0</v>
          </cell>
          <cell r="CS187" t="str">
            <v>0</v>
          </cell>
          <cell r="CT187" t="str">
            <v>0</v>
          </cell>
          <cell r="CV187" t="str">
            <v>0</v>
          </cell>
          <cell r="CW187" t="str">
            <v>0</v>
          </cell>
          <cell r="CX187" t="str">
            <v>0</v>
          </cell>
          <cell r="CY187" t="str">
            <v>0</v>
          </cell>
          <cell r="CZ187" t="str">
            <v>0</v>
          </cell>
          <cell r="DA187" t="str">
            <v>0</v>
          </cell>
          <cell r="DB187" t="str">
            <v>0</v>
          </cell>
          <cell r="DC187" t="str">
            <v>0</v>
          </cell>
          <cell r="DD187" t="str">
            <v>0</v>
          </cell>
          <cell r="DE187" t="str">
            <v>0</v>
          </cell>
          <cell r="DF187" t="str">
            <v>0</v>
          </cell>
          <cell r="DG187" t="str">
            <v>0</v>
          </cell>
          <cell r="DH187" t="str">
            <v>0</v>
          </cell>
          <cell r="DJ187">
            <v>-1010764</v>
          </cell>
          <cell r="DK187">
            <v>-84230</v>
          </cell>
          <cell r="DL187">
            <v>-84230</v>
          </cell>
          <cell r="DM187">
            <v>-84231</v>
          </cell>
          <cell r="DN187">
            <v>-84230</v>
          </cell>
          <cell r="DO187">
            <v>-84230</v>
          </cell>
          <cell r="DP187">
            <v>-84231</v>
          </cell>
          <cell r="DQ187">
            <v>-84230</v>
          </cell>
          <cell r="DR187">
            <v>-84230</v>
          </cell>
          <cell r="DS187">
            <v>-84231</v>
          </cell>
          <cell r="DT187">
            <v>-84230</v>
          </cell>
          <cell r="DU187">
            <v>-84230</v>
          </cell>
          <cell r="DV187">
            <v>-84231</v>
          </cell>
        </row>
        <row r="188">
          <cell r="A188" t="str">
            <v>Provision for Bad Debt</v>
          </cell>
          <cell r="B188">
            <v>3994732.6</v>
          </cell>
          <cell r="C188">
            <v>236225.72</v>
          </cell>
          <cell r="D188">
            <v>337210.28</v>
          </cell>
          <cell r="E188">
            <v>528553.67000000004</v>
          </cell>
          <cell r="F188">
            <v>612438.47</v>
          </cell>
          <cell r="G188">
            <v>520276.27</v>
          </cell>
          <cell r="H188">
            <v>403831.5</v>
          </cell>
          <cell r="I188">
            <v>269780.31</v>
          </cell>
          <cell r="J188">
            <v>238008.95999999999</v>
          </cell>
          <cell r="K188">
            <v>206489.86</v>
          </cell>
          <cell r="L188">
            <v>209359.14</v>
          </cell>
          <cell r="M188">
            <v>217891.89</v>
          </cell>
          <cell r="N188">
            <v>214666.53</v>
          </cell>
          <cell r="P188">
            <v>2309664.86</v>
          </cell>
          <cell r="Q188">
            <v>116283.05</v>
          </cell>
          <cell r="R188">
            <v>211915.79</v>
          </cell>
          <cell r="S188">
            <v>366733.52</v>
          </cell>
          <cell r="T188">
            <v>446173.59</v>
          </cell>
          <cell r="U188">
            <v>353740.06</v>
          </cell>
          <cell r="V188">
            <v>243673.9</v>
          </cell>
          <cell r="W188">
            <v>146969.59</v>
          </cell>
          <cell r="X188">
            <v>101110.66</v>
          </cell>
          <cell r="Y188">
            <v>80712.67</v>
          </cell>
          <cell r="Z188">
            <v>81178.06</v>
          </cell>
          <cell r="AA188">
            <v>80828.66</v>
          </cell>
          <cell r="AB188">
            <v>80345.31</v>
          </cell>
          <cell r="AD188" t="str">
            <v>0</v>
          </cell>
          <cell r="AE188" t="str">
            <v>0</v>
          </cell>
          <cell r="AF188" t="str">
            <v>0</v>
          </cell>
          <cell r="AG188" t="str">
            <v>0</v>
          </cell>
          <cell r="AH188" t="str">
            <v>0</v>
          </cell>
          <cell r="AI188" t="str">
            <v>0</v>
          </cell>
          <cell r="AJ188" t="str">
            <v>0</v>
          </cell>
          <cell r="AK188" t="str">
            <v>0</v>
          </cell>
          <cell r="AL188" t="str">
            <v>0</v>
          </cell>
          <cell r="AM188" t="str">
            <v>0</v>
          </cell>
          <cell r="AN188" t="str">
            <v>0</v>
          </cell>
          <cell r="AO188" t="str">
            <v>0</v>
          </cell>
          <cell r="AP188" t="str">
            <v>0</v>
          </cell>
          <cell r="AR188">
            <v>60000</v>
          </cell>
          <cell r="AS188">
            <v>5000</v>
          </cell>
          <cell r="AT188">
            <v>5000</v>
          </cell>
          <cell r="AU188">
            <v>5000</v>
          </cell>
          <cell r="AV188">
            <v>5000</v>
          </cell>
          <cell r="AW188">
            <v>5000</v>
          </cell>
          <cell r="AX188">
            <v>5000</v>
          </cell>
          <cell r="AY188">
            <v>5000</v>
          </cell>
          <cell r="AZ188">
            <v>5000</v>
          </cell>
          <cell r="BA188">
            <v>5000</v>
          </cell>
          <cell r="BB188">
            <v>5000</v>
          </cell>
          <cell r="BC188">
            <v>5000</v>
          </cell>
          <cell r="BD188">
            <v>5000</v>
          </cell>
          <cell r="BF188">
            <v>750000</v>
          </cell>
          <cell r="BG188">
            <v>62500</v>
          </cell>
          <cell r="BH188">
            <v>62500</v>
          </cell>
          <cell r="BI188">
            <v>62500</v>
          </cell>
          <cell r="BJ188">
            <v>62500</v>
          </cell>
          <cell r="BK188">
            <v>62500</v>
          </cell>
          <cell r="BL188">
            <v>62500</v>
          </cell>
          <cell r="BM188">
            <v>62500</v>
          </cell>
          <cell r="BN188">
            <v>62500</v>
          </cell>
          <cell r="BO188">
            <v>62500</v>
          </cell>
          <cell r="BP188">
            <v>62500</v>
          </cell>
          <cell r="BQ188">
            <v>62500</v>
          </cell>
          <cell r="BR188">
            <v>62500</v>
          </cell>
          <cell r="BT188" t="str">
            <v>0</v>
          </cell>
          <cell r="BU188" t="str">
            <v>0</v>
          </cell>
          <cell r="BV188" t="str">
            <v>0</v>
          </cell>
          <cell r="BW188" t="str">
            <v>0</v>
          </cell>
          <cell r="BX188" t="str">
            <v>0</v>
          </cell>
          <cell r="BY188" t="str">
            <v>0</v>
          </cell>
          <cell r="BZ188" t="str">
            <v>0</v>
          </cell>
          <cell r="CA188" t="str">
            <v>0</v>
          </cell>
          <cell r="CB188" t="str">
            <v>0</v>
          </cell>
          <cell r="CC188" t="str">
            <v>0</v>
          </cell>
          <cell r="CD188" t="str">
            <v>0</v>
          </cell>
          <cell r="CE188" t="str">
            <v>0</v>
          </cell>
          <cell r="CF188" t="str">
            <v>0</v>
          </cell>
          <cell r="CH188" t="str">
            <v>0</v>
          </cell>
          <cell r="CI188" t="str">
            <v>0</v>
          </cell>
          <cell r="CJ188" t="str">
            <v>0</v>
          </cell>
          <cell r="CK188" t="str">
            <v>0</v>
          </cell>
          <cell r="CL188" t="str">
            <v>0</v>
          </cell>
          <cell r="CM188" t="str">
            <v>0</v>
          </cell>
          <cell r="CN188" t="str">
            <v>0</v>
          </cell>
          <cell r="CO188" t="str">
            <v>0</v>
          </cell>
          <cell r="CP188" t="str">
            <v>0</v>
          </cell>
          <cell r="CQ188" t="str">
            <v>0</v>
          </cell>
          <cell r="CR188" t="str">
            <v>0</v>
          </cell>
          <cell r="CS188" t="str">
            <v>0</v>
          </cell>
          <cell r="CT188" t="str">
            <v>0</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t="str">
            <v>0</v>
          </cell>
          <cell r="DK188" t="str">
            <v>0</v>
          </cell>
          <cell r="DL188" t="str">
            <v>0</v>
          </cell>
          <cell r="DM188" t="str">
            <v>0</v>
          </cell>
          <cell r="DN188" t="str">
            <v>0</v>
          </cell>
          <cell r="DO188" t="str">
            <v>0</v>
          </cell>
          <cell r="DP188" t="str">
            <v>0</v>
          </cell>
          <cell r="DQ188" t="str">
            <v>0</v>
          </cell>
          <cell r="DR188" t="str">
            <v>0</v>
          </cell>
          <cell r="DS188" t="str">
            <v>0</v>
          </cell>
          <cell r="DT188" t="str">
            <v>0</v>
          </cell>
          <cell r="DU188" t="str">
            <v>0</v>
          </cell>
          <cell r="DV188" t="str">
            <v>0</v>
          </cell>
        </row>
        <row r="189">
          <cell r="A189" t="str">
            <v>Miscellaneous</v>
          </cell>
          <cell r="B189">
            <v>-610000</v>
          </cell>
          <cell r="C189">
            <v>-93000</v>
          </cell>
          <cell r="D189">
            <v>0</v>
          </cell>
          <cell r="E189">
            <v>0</v>
          </cell>
          <cell r="F189">
            <v>-173000</v>
          </cell>
          <cell r="G189">
            <v>0</v>
          </cell>
          <cell r="H189">
            <v>0</v>
          </cell>
          <cell r="I189">
            <v>-240000</v>
          </cell>
          <cell r="J189">
            <v>0</v>
          </cell>
          <cell r="K189">
            <v>0</v>
          </cell>
          <cell r="L189">
            <v>-104000</v>
          </cell>
          <cell r="M189">
            <v>0</v>
          </cell>
          <cell r="N189">
            <v>0</v>
          </cell>
          <cell r="P189">
            <v>366383</v>
          </cell>
          <cell r="Q189">
            <v>13983</v>
          </cell>
          <cell r="R189">
            <v>27217</v>
          </cell>
          <cell r="S189">
            <v>47789</v>
          </cell>
          <cell r="T189">
            <v>72182</v>
          </cell>
          <cell r="U189">
            <v>67994</v>
          </cell>
          <cell r="V189">
            <v>45490</v>
          </cell>
          <cell r="W189">
            <v>30361</v>
          </cell>
          <cell r="X189">
            <v>16920</v>
          </cell>
          <cell r="Y189">
            <v>11385</v>
          </cell>
          <cell r="Z189">
            <v>11009</v>
          </cell>
          <cell r="AA189">
            <v>10868</v>
          </cell>
          <cell r="AB189">
            <v>11185</v>
          </cell>
          <cell r="AD189">
            <v>-32678273</v>
          </cell>
          <cell r="AE189">
            <v>-2723027</v>
          </cell>
          <cell r="AF189">
            <v>-2723277</v>
          </cell>
          <cell r="AG189">
            <v>-2723217</v>
          </cell>
          <cell r="AH189">
            <v>-2723027</v>
          </cell>
          <cell r="AI189">
            <v>-2723277</v>
          </cell>
          <cell r="AJ189">
            <v>-2723277</v>
          </cell>
          <cell r="AK189">
            <v>-2723027</v>
          </cell>
          <cell r="AL189">
            <v>-2723277</v>
          </cell>
          <cell r="AM189">
            <v>-2723277</v>
          </cell>
          <cell r="AN189">
            <v>-2723027</v>
          </cell>
          <cell r="AO189">
            <v>-2723276</v>
          </cell>
          <cell r="AP189">
            <v>-2723287</v>
          </cell>
          <cell r="AR189">
            <v>559962</v>
          </cell>
          <cell r="AS189">
            <v>59482</v>
          </cell>
          <cell r="AT189">
            <v>41997</v>
          </cell>
          <cell r="AU189">
            <v>70242</v>
          </cell>
          <cell r="AV189">
            <v>64457</v>
          </cell>
          <cell r="AW189">
            <v>68660</v>
          </cell>
          <cell r="AX189">
            <v>49216</v>
          </cell>
          <cell r="AY189">
            <v>30994</v>
          </cell>
          <cell r="AZ189">
            <v>16551</v>
          </cell>
          <cell r="BA189">
            <v>30994</v>
          </cell>
          <cell r="BB189">
            <v>32178</v>
          </cell>
          <cell r="BC189">
            <v>37034</v>
          </cell>
          <cell r="BD189">
            <v>58157</v>
          </cell>
          <cell r="BF189">
            <v>27000</v>
          </cell>
          <cell r="BG189">
            <v>2250</v>
          </cell>
          <cell r="BH189">
            <v>2250</v>
          </cell>
          <cell r="BI189">
            <v>2250</v>
          </cell>
          <cell r="BJ189">
            <v>2250</v>
          </cell>
          <cell r="BK189">
            <v>2250</v>
          </cell>
          <cell r="BL189">
            <v>2250</v>
          </cell>
          <cell r="BM189">
            <v>2250</v>
          </cell>
          <cell r="BN189">
            <v>2250</v>
          </cell>
          <cell r="BO189">
            <v>2250</v>
          </cell>
          <cell r="BP189">
            <v>2250</v>
          </cell>
          <cell r="BQ189">
            <v>2250</v>
          </cell>
          <cell r="BR189">
            <v>2250</v>
          </cell>
          <cell r="BT189">
            <v>66000</v>
          </cell>
          <cell r="BU189">
            <v>5500</v>
          </cell>
          <cell r="BV189">
            <v>5500</v>
          </cell>
          <cell r="BW189">
            <v>5500</v>
          </cell>
          <cell r="BX189">
            <v>5500</v>
          </cell>
          <cell r="BY189">
            <v>5500</v>
          </cell>
          <cell r="BZ189">
            <v>5500</v>
          </cell>
          <cell r="CA189">
            <v>5500</v>
          </cell>
          <cell r="CB189">
            <v>5500</v>
          </cell>
          <cell r="CC189">
            <v>5500</v>
          </cell>
          <cell r="CD189">
            <v>5500</v>
          </cell>
          <cell r="CE189">
            <v>5500</v>
          </cell>
          <cell r="CF189">
            <v>5500</v>
          </cell>
          <cell r="CH189" t="str">
            <v>0</v>
          </cell>
          <cell r="CI189" t="str">
            <v>0</v>
          </cell>
          <cell r="CJ189" t="str">
            <v>0</v>
          </cell>
          <cell r="CK189" t="str">
            <v>0</v>
          </cell>
          <cell r="CL189" t="str">
            <v>0</v>
          </cell>
          <cell r="CM189" t="str">
            <v>0</v>
          </cell>
          <cell r="CN189" t="str">
            <v>0</v>
          </cell>
          <cell r="CO189" t="str">
            <v>0</v>
          </cell>
          <cell r="CP189" t="str">
            <v>0</v>
          </cell>
          <cell r="CQ189" t="str">
            <v>0</v>
          </cell>
          <cell r="CR189" t="str">
            <v>0</v>
          </cell>
          <cell r="CS189" t="str">
            <v>0</v>
          </cell>
          <cell r="CT189" t="str">
            <v>0</v>
          </cell>
          <cell r="CV189" t="str">
            <v>0</v>
          </cell>
          <cell r="CW189" t="str">
            <v>0</v>
          </cell>
          <cell r="CX189" t="str">
            <v>0</v>
          </cell>
          <cell r="CY189" t="str">
            <v>0</v>
          </cell>
          <cell r="CZ189" t="str">
            <v>0</v>
          </cell>
          <cell r="DA189" t="str">
            <v>0</v>
          </cell>
          <cell r="DB189" t="str">
            <v>0</v>
          </cell>
          <cell r="DC189" t="str">
            <v>0</v>
          </cell>
          <cell r="DD189" t="str">
            <v>0</v>
          </cell>
          <cell r="DE189" t="str">
            <v>0</v>
          </cell>
          <cell r="DF189" t="str">
            <v>0</v>
          </cell>
          <cell r="DG189" t="str">
            <v>0</v>
          </cell>
          <cell r="DH189" t="str">
            <v>0</v>
          </cell>
          <cell r="DJ189" t="str">
            <v>0</v>
          </cell>
          <cell r="DK189" t="str">
            <v>0</v>
          </cell>
          <cell r="DL189" t="str">
            <v>0</v>
          </cell>
          <cell r="DM189" t="str">
            <v>0</v>
          </cell>
          <cell r="DN189" t="str">
            <v>0</v>
          </cell>
          <cell r="DO189" t="str">
            <v>0</v>
          </cell>
          <cell r="DP189" t="str">
            <v>0</v>
          </cell>
          <cell r="DQ189" t="str">
            <v>0</v>
          </cell>
          <cell r="DR189" t="str">
            <v>0</v>
          </cell>
          <cell r="DS189" t="str">
            <v>0</v>
          </cell>
          <cell r="DT189" t="str">
            <v>0</v>
          </cell>
          <cell r="DU189" t="str">
            <v>0</v>
          </cell>
          <cell r="DV189" t="str">
            <v>0</v>
          </cell>
        </row>
      </sheetData>
      <sheetData sheetId="4"/>
      <sheetData sheetId="5"/>
      <sheetData sheetId="6">
        <row r="8">
          <cell r="B8" t="str">
            <v>Atmos Energy-Mid-Tex</v>
          </cell>
          <cell r="C8" t="str">
            <v>Atmos Energy-Mississippi</v>
          </cell>
          <cell r="D8" t="str">
            <v>SS Rollup w Blueflame</v>
          </cell>
          <cell r="E8" t="str">
            <v>Atmos Pipeline - Texas</v>
          </cell>
          <cell r="F8" t="str">
            <v>Atmos Energy Marketing Group</v>
          </cell>
          <cell r="G8" t="str">
            <v>Other Non Utility</v>
          </cell>
          <cell r="H8" t="str">
            <v>Other Operating Companies (Elim)</v>
          </cell>
          <cell r="I8" t="str">
            <v>Mid-Tex Eliminations</v>
          </cell>
          <cell r="J8" t="str">
            <v>Atmos Energy Corporation Cons (Elim)</v>
          </cell>
          <cell r="L8" t="str">
            <v>Atmos Energy-West Texas</v>
          </cell>
          <cell r="M8" t="str">
            <v>Atmos Energy-Louisiana</v>
          </cell>
          <cell r="N8" t="str">
            <v>Atmos Energy-KY/Mid-States</v>
          </cell>
          <cell r="O8" t="str">
            <v>Atmos Energy-Colorado-Kansas</v>
          </cell>
          <cell r="P8" t="str">
            <v>Company</v>
          </cell>
        </row>
        <row r="9">
          <cell r="A9" t="str">
            <v>Total Gas Revenue</v>
          </cell>
          <cell r="B9">
            <v>253738964.86999997</v>
          </cell>
          <cell r="C9">
            <v>58214401.240000002</v>
          </cell>
          <cell r="D9" t="str">
            <v>0</v>
          </cell>
          <cell r="E9" t="str">
            <v>0</v>
          </cell>
          <cell r="F9">
            <v>292798745.31999999</v>
          </cell>
          <cell r="G9">
            <v>223197.15</v>
          </cell>
          <cell r="H9">
            <v>-678150</v>
          </cell>
          <cell r="I9" t="str">
            <v>0</v>
          </cell>
          <cell r="J9" t="str">
            <v>0</v>
          </cell>
          <cell r="L9">
            <v>42557160.439999998</v>
          </cell>
          <cell r="M9">
            <v>37273674.75</v>
          </cell>
          <cell r="N9">
            <v>102509648.48</v>
          </cell>
          <cell r="O9">
            <v>48468189.589999996</v>
          </cell>
          <cell r="P9">
            <v>835105831.83999991</v>
          </cell>
        </row>
        <row r="10">
          <cell r="A10" t="str">
            <v>Transportation Revenue</v>
          </cell>
          <cell r="B10">
            <v>2182925.21</v>
          </cell>
          <cell r="C10">
            <v>222871.61</v>
          </cell>
          <cell r="D10" t="str">
            <v>0</v>
          </cell>
          <cell r="E10">
            <v>18754362.420000002</v>
          </cell>
          <cell r="F10">
            <v>48120.76</v>
          </cell>
          <cell r="G10">
            <v>35413.93</v>
          </cell>
          <cell r="H10">
            <v>-37117.11</v>
          </cell>
          <cell r="I10">
            <v>-10535101.93</v>
          </cell>
          <cell r="J10">
            <v>-73760.62</v>
          </cell>
          <cell r="L10">
            <v>518257.91999999998</v>
          </cell>
          <cell r="M10">
            <v>84921.69</v>
          </cell>
          <cell r="N10">
            <v>2104685.14</v>
          </cell>
          <cell r="O10">
            <v>679458.96</v>
          </cell>
          <cell r="P10">
            <v>13985037.980000004</v>
          </cell>
        </row>
        <row r="11">
          <cell r="A11" t="str">
            <v>Forfeited Discounts</v>
          </cell>
          <cell r="B11" t="str">
            <v>0</v>
          </cell>
          <cell r="C11" t="str">
            <v>0</v>
          </cell>
          <cell r="D11" t="str">
            <v>0</v>
          </cell>
          <cell r="E11" t="str">
            <v>0</v>
          </cell>
          <cell r="F11">
            <v>2500.96</v>
          </cell>
          <cell r="G11" t="str">
            <v>0</v>
          </cell>
          <cell r="H11" t="str">
            <v>0</v>
          </cell>
          <cell r="I11" t="str">
            <v>0</v>
          </cell>
          <cell r="J11" t="str">
            <v>0</v>
          </cell>
          <cell r="L11">
            <v>3461.7</v>
          </cell>
          <cell r="M11">
            <v>257304.75</v>
          </cell>
          <cell r="N11">
            <v>414699.48</v>
          </cell>
          <cell r="O11">
            <v>53765.23</v>
          </cell>
          <cell r="P11">
            <v>731732.12</v>
          </cell>
        </row>
        <row r="12">
          <cell r="A12" t="str">
            <v>Other Operating Revenue</v>
          </cell>
          <cell r="B12">
            <v>1137143</v>
          </cell>
          <cell r="C12">
            <v>197768.91</v>
          </cell>
          <cell r="D12">
            <v>0.36999999999534339</v>
          </cell>
          <cell r="E12">
            <v>109130.33</v>
          </cell>
          <cell r="F12">
            <v>47570.83</v>
          </cell>
          <cell r="G12">
            <v>2963476.69</v>
          </cell>
          <cell r="H12" t="str">
            <v>0</v>
          </cell>
          <cell r="I12" t="str">
            <v>0</v>
          </cell>
          <cell r="J12">
            <v>-782531.93</v>
          </cell>
          <cell r="L12">
            <v>260623.17</v>
          </cell>
          <cell r="M12">
            <v>146498.63</v>
          </cell>
          <cell r="N12">
            <v>334681.55</v>
          </cell>
          <cell r="O12">
            <v>262590.15999999997</v>
          </cell>
          <cell r="P12">
            <v>4676951.71</v>
          </cell>
        </row>
        <row r="13">
          <cell r="A13" t="str">
            <v>Total Operating Revenues</v>
          </cell>
          <cell r="B13">
            <v>257059033.07999998</v>
          </cell>
          <cell r="C13">
            <v>58635041.759999998</v>
          </cell>
          <cell r="D13">
            <v>0.36999999999534339</v>
          </cell>
          <cell r="E13">
            <v>18863492.75</v>
          </cell>
          <cell r="F13">
            <v>285310669.64000005</v>
          </cell>
          <cell r="G13">
            <v>4430954.7</v>
          </cell>
          <cell r="H13">
            <v>-715267.11</v>
          </cell>
          <cell r="I13">
            <v>-10535101.93</v>
          </cell>
          <cell r="J13">
            <v>-39041073.029999994</v>
          </cell>
          <cell r="L13">
            <v>43339503.230000004</v>
          </cell>
          <cell r="M13">
            <v>37762399.820000008</v>
          </cell>
          <cell r="N13">
            <v>105363714.64999999</v>
          </cell>
          <cell r="O13">
            <v>49464003.940000013</v>
          </cell>
          <cell r="P13">
            <v>809937371.87000012</v>
          </cell>
        </row>
        <row r="14">
          <cell r="A14" t="str">
            <v>Distribution Gas Cost</v>
          </cell>
          <cell r="B14">
            <v>187981639.20000002</v>
          </cell>
          <cell r="C14">
            <v>46318938.539999992</v>
          </cell>
          <cell r="D14" t="str">
            <v>0</v>
          </cell>
          <cell r="E14" t="str">
            <v>0</v>
          </cell>
          <cell r="F14">
            <v>282516772.37999994</v>
          </cell>
          <cell r="G14">
            <v>129285.98999999705</v>
          </cell>
          <cell r="H14">
            <v>-715267.11</v>
          </cell>
          <cell r="I14">
            <v>-10535101.93</v>
          </cell>
          <cell r="J14">
            <v>-651571.47</v>
          </cell>
          <cell r="L14">
            <v>32239320.719999999</v>
          </cell>
          <cell r="M14">
            <v>24246198.410000004</v>
          </cell>
          <cell r="N14">
            <v>85435655.560000017</v>
          </cell>
          <cell r="O14">
            <v>39229957.710000008</v>
          </cell>
          <cell r="P14">
            <v>686195827.99999988</v>
          </cell>
        </row>
        <row r="15">
          <cell r="A15" t="str">
            <v>Transportation Gas Cost</v>
          </cell>
          <cell r="B15">
            <v>1259289.77</v>
          </cell>
          <cell r="C15" t="str">
            <v>0</v>
          </cell>
          <cell r="D15" t="str">
            <v>0</v>
          </cell>
          <cell r="E15" t="str">
            <v>0</v>
          </cell>
          <cell r="F15" t="str">
            <v>0</v>
          </cell>
          <cell r="G15" t="str">
            <v>0</v>
          </cell>
          <cell r="H15" t="str">
            <v>0</v>
          </cell>
          <cell r="I15" t="str">
            <v>0</v>
          </cell>
          <cell r="J15">
            <v>-64350.62</v>
          </cell>
          <cell r="L15" t="str">
            <v>0</v>
          </cell>
          <cell r="M15">
            <v>1070.07</v>
          </cell>
          <cell r="N15">
            <v>69354</v>
          </cell>
          <cell r="O15">
            <v>6172.65</v>
          </cell>
          <cell r="P15">
            <v>1271535.8700000001</v>
          </cell>
        </row>
        <row r="16">
          <cell r="A16" t="str">
            <v>Purchased Gas Cost</v>
          </cell>
          <cell r="B16">
            <v>189240928.97000003</v>
          </cell>
          <cell r="C16">
            <v>46318938.539999992</v>
          </cell>
          <cell r="D16" t="str">
            <v>0</v>
          </cell>
          <cell r="E16" t="str">
            <v>0</v>
          </cell>
          <cell r="F16">
            <v>282516772.37999994</v>
          </cell>
          <cell r="G16">
            <v>129285.98999999705</v>
          </cell>
          <cell r="H16">
            <v>-715267.11</v>
          </cell>
          <cell r="I16">
            <v>-10535101.93</v>
          </cell>
          <cell r="J16">
            <v>-715922.09</v>
          </cell>
          <cell r="L16">
            <v>32239320.719999999</v>
          </cell>
          <cell r="M16">
            <v>24247268.480000004</v>
          </cell>
          <cell r="N16">
            <v>85505009.560000017</v>
          </cell>
          <cell r="O16">
            <v>39236130.360000007</v>
          </cell>
          <cell r="P16">
            <v>687467363.86999989</v>
          </cell>
        </row>
        <row r="17">
          <cell r="A17" t="str">
            <v>Intersegment Gas Cost Elimination</v>
          </cell>
          <cell r="B17" t="str">
            <v>0</v>
          </cell>
          <cell r="C17" t="str">
            <v>0</v>
          </cell>
          <cell r="D17" t="str">
            <v>0</v>
          </cell>
          <cell r="E17" t="str">
            <v>0</v>
          </cell>
          <cell r="F17" t="str">
            <v>0</v>
          </cell>
          <cell r="G17" t="str">
            <v>0</v>
          </cell>
          <cell r="H17" t="str">
            <v>0</v>
          </cell>
          <cell r="I17" t="str">
            <v>0</v>
          </cell>
          <cell r="J17">
            <v>-38184780.479999997</v>
          </cell>
          <cell r="L17" t="str">
            <v>0</v>
          </cell>
          <cell r="M17" t="str">
            <v>0</v>
          </cell>
          <cell r="N17" t="str">
            <v>0</v>
          </cell>
          <cell r="O17" t="str">
            <v>0</v>
          </cell>
          <cell r="P17">
            <v>-38184780.479999997</v>
          </cell>
        </row>
        <row r="18">
          <cell r="A18" t="str">
            <v>Total Purchased Gas Costs</v>
          </cell>
          <cell r="B18">
            <v>189240928.97000003</v>
          </cell>
          <cell r="C18">
            <v>46318938.539999992</v>
          </cell>
          <cell r="D18" t="str">
            <v>0</v>
          </cell>
          <cell r="E18" t="str">
            <v>0</v>
          </cell>
          <cell r="F18">
            <v>282516772.37999994</v>
          </cell>
          <cell r="G18">
            <v>129285.98999999705</v>
          </cell>
          <cell r="H18">
            <v>-715267.11</v>
          </cell>
          <cell r="I18">
            <v>-10535101.93</v>
          </cell>
          <cell r="J18">
            <v>-38900702.57</v>
          </cell>
          <cell r="L18">
            <v>32239320.719999999</v>
          </cell>
          <cell r="M18">
            <v>24247268.480000004</v>
          </cell>
          <cell r="N18">
            <v>85505009.560000017</v>
          </cell>
          <cell r="O18">
            <v>39236130.360000007</v>
          </cell>
          <cell r="P18">
            <v>649282583.38999987</v>
          </cell>
        </row>
        <row r="19">
          <cell r="A19" t="str">
            <v>Tranportation margins</v>
          </cell>
          <cell r="B19">
            <v>923635.44</v>
          </cell>
          <cell r="C19">
            <v>222871.61</v>
          </cell>
          <cell r="D19">
            <v>0</v>
          </cell>
          <cell r="E19">
            <v>18754362.420000002</v>
          </cell>
          <cell r="F19">
            <v>48120.76</v>
          </cell>
          <cell r="G19">
            <v>35413.93</v>
          </cell>
          <cell r="H19">
            <v>-37117.11</v>
          </cell>
          <cell r="I19">
            <v>-10535101.93</v>
          </cell>
          <cell r="J19">
            <v>-9409.9999999999927</v>
          </cell>
          <cell r="L19">
            <v>518257.91999999998</v>
          </cell>
          <cell r="M19">
            <v>83851.62</v>
          </cell>
          <cell r="N19">
            <v>2035331.1400000001</v>
          </cell>
          <cell r="O19">
            <v>673286.30999999994</v>
          </cell>
          <cell r="P19">
            <v>12713502.110000003</v>
          </cell>
        </row>
        <row r="20">
          <cell r="A20" t="str">
            <v>Gross Profit</v>
          </cell>
          <cell r="B20">
            <v>67818104.109999955</v>
          </cell>
          <cell r="C20">
            <v>12316103.220000006</v>
          </cell>
          <cell r="D20">
            <v>0.36999999999534339</v>
          </cell>
          <cell r="E20">
            <v>18863492.75</v>
          </cell>
          <cell r="F20">
            <v>2793897.2600001097</v>
          </cell>
          <cell r="G20">
            <v>4301668.71</v>
          </cell>
          <cell r="H20">
            <v>0</v>
          </cell>
          <cell r="I20">
            <v>0</v>
          </cell>
          <cell r="J20">
            <v>-140370.45999999344</v>
          </cell>
          <cell r="L20">
            <v>11100182.510000005</v>
          </cell>
          <cell r="M20">
            <v>13515131.340000004</v>
          </cell>
          <cell r="N20">
            <v>19858705.089999974</v>
          </cell>
          <cell r="O20">
            <v>10227873.580000006</v>
          </cell>
          <cell r="P20">
            <v>160654788.48000005</v>
          </cell>
        </row>
        <row r="21">
          <cell r="A21" t="str">
            <v>Direct Expenses</v>
          </cell>
          <cell r="B21">
            <v>8878009.129999999</v>
          </cell>
          <cell r="C21">
            <v>3000170.7</v>
          </cell>
          <cell r="D21">
            <v>13372763.180000003</v>
          </cell>
          <cell r="E21">
            <v>12772371.680000002</v>
          </cell>
          <cell r="F21">
            <v>2300225.65</v>
          </cell>
          <cell r="G21">
            <v>367454.89</v>
          </cell>
          <cell r="H21" t="str">
            <v>0</v>
          </cell>
          <cell r="I21" t="str">
            <v>0</v>
          </cell>
          <cell r="J21">
            <v>-169032.46</v>
          </cell>
          <cell r="L21">
            <v>2367389.19</v>
          </cell>
          <cell r="M21">
            <v>2667955.27</v>
          </cell>
          <cell r="N21">
            <v>4275095.66</v>
          </cell>
          <cell r="O21">
            <v>2046520.18</v>
          </cell>
          <cell r="P21">
            <v>51878923.07</v>
          </cell>
        </row>
        <row r="22">
          <cell r="A22" t="str">
            <v>A&amp;G-Administrative expense transferred- - Admin &amp; General Exp 9220-09341</v>
          </cell>
          <cell r="B22" t="str">
            <v>0</v>
          </cell>
          <cell r="C22" t="str">
            <v>0</v>
          </cell>
          <cell r="D22" t="str">
            <v>0</v>
          </cell>
          <cell r="E22" t="str">
            <v>0</v>
          </cell>
          <cell r="F22" t="str">
            <v>0</v>
          </cell>
          <cell r="G22" t="str">
            <v>0</v>
          </cell>
          <cell r="H22" t="str">
            <v>0</v>
          </cell>
          <cell r="I22" t="str">
            <v>0</v>
          </cell>
          <cell r="J22" t="str">
            <v>0</v>
          </cell>
          <cell r="L22">
            <v>-1.1641532182693481E-10</v>
          </cell>
          <cell r="M22">
            <v>0</v>
          </cell>
          <cell r="N22">
            <v>1.1641532182693481E-10</v>
          </cell>
          <cell r="O22">
            <v>1.1641532182693481E-10</v>
          </cell>
          <cell r="P22">
            <v>1.1641532182693481E-10</v>
          </cell>
        </row>
        <row r="23">
          <cell r="A23" t="str">
            <v>Division G&amp;A Expense Billings</v>
          </cell>
          <cell r="B23" t="str">
            <v>0</v>
          </cell>
          <cell r="C23" t="str">
            <v>0</v>
          </cell>
          <cell r="D23" t="str">
            <v>0</v>
          </cell>
          <cell r="E23" t="str">
            <v>0</v>
          </cell>
          <cell r="F23" t="str">
            <v>0</v>
          </cell>
          <cell r="G23" t="str">
            <v>0</v>
          </cell>
          <cell r="H23" t="str">
            <v>0</v>
          </cell>
          <cell r="I23" t="str">
            <v>0</v>
          </cell>
          <cell r="J23" t="str">
            <v>0</v>
          </cell>
          <cell r="L23">
            <v>-1.1641532182693481E-10</v>
          </cell>
          <cell r="M23">
            <v>0</v>
          </cell>
          <cell r="N23">
            <v>1.1641532182693481E-10</v>
          </cell>
          <cell r="O23">
            <v>1.1641532182693481E-10</v>
          </cell>
          <cell r="P23">
            <v>1.1641532182693481E-10</v>
          </cell>
        </row>
        <row r="24">
          <cell r="A24" t="str">
            <v>Share Services Billings</v>
          </cell>
          <cell r="B24">
            <v>5667935.3699999992</v>
          </cell>
          <cell r="C24">
            <v>1086024.79</v>
          </cell>
          <cell r="D24">
            <v>-13686704.219999999</v>
          </cell>
          <cell r="E24">
            <v>1163537.0900000001</v>
          </cell>
          <cell r="F24">
            <v>122953.43</v>
          </cell>
          <cell r="G24">
            <v>100450.34</v>
          </cell>
          <cell r="H24" t="str">
            <v>0</v>
          </cell>
          <cell r="I24" t="str">
            <v>0</v>
          </cell>
          <cell r="J24" t="str">
            <v>0</v>
          </cell>
          <cell r="L24">
            <v>1132836.33</v>
          </cell>
          <cell r="M24">
            <v>1346441.84</v>
          </cell>
          <cell r="N24">
            <v>2063530.46</v>
          </cell>
          <cell r="O24">
            <v>1003017.98</v>
          </cell>
          <cell r="P24">
            <v>23.410000000847504</v>
          </cell>
        </row>
        <row r="25">
          <cell r="A25" t="str">
            <v>SSU Billings</v>
          </cell>
          <cell r="B25">
            <v>5667935.3699999992</v>
          </cell>
          <cell r="C25">
            <v>1086024.79</v>
          </cell>
          <cell r="D25">
            <v>-13686704.219999999</v>
          </cell>
          <cell r="E25">
            <v>1163537.0900000001</v>
          </cell>
          <cell r="F25">
            <v>122953.43</v>
          </cell>
          <cell r="G25">
            <v>100450.34</v>
          </cell>
          <cell r="H25">
            <v>0</v>
          </cell>
          <cell r="I25">
            <v>0</v>
          </cell>
          <cell r="J25">
            <v>0</v>
          </cell>
          <cell r="L25">
            <v>1132836.33</v>
          </cell>
          <cell r="M25">
            <v>1346441.84</v>
          </cell>
          <cell r="N25">
            <v>2063530.46</v>
          </cell>
          <cell r="O25">
            <v>1003017.9799999999</v>
          </cell>
          <cell r="P25">
            <v>23.410000000731088</v>
          </cell>
        </row>
        <row r="26">
          <cell r="A26" t="str">
            <v>Total Operation &amp; Maintenance Exp - Excl Bad Debt</v>
          </cell>
          <cell r="B26">
            <v>14545944.499999998</v>
          </cell>
          <cell r="C26">
            <v>4086195.49</v>
          </cell>
          <cell r="D26">
            <v>-313941.03999999672</v>
          </cell>
          <cell r="E26">
            <v>13935908.770000001</v>
          </cell>
          <cell r="F26">
            <v>2423179.08</v>
          </cell>
          <cell r="G26">
            <v>467905.23</v>
          </cell>
          <cell r="H26" t="str">
            <v>0</v>
          </cell>
          <cell r="I26" t="str">
            <v>0</v>
          </cell>
          <cell r="J26">
            <v>-169032.46</v>
          </cell>
          <cell r="L26">
            <v>3500225.52</v>
          </cell>
          <cell r="M26">
            <v>4014397.11</v>
          </cell>
          <cell r="N26">
            <v>6338626.1199999992</v>
          </cell>
          <cell r="O26">
            <v>3049538.16</v>
          </cell>
          <cell r="P26">
            <v>51878946.480000004</v>
          </cell>
        </row>
        <row r="27">
          <cell r="A27" t="str">
            <v>Bad Debt Expense</v>
          </cell>
          <cell r="B27">
            <v>530889</v>
          </cell>
          <cell r="C27">
            <v>357525.21</v>
          </cell>
          <cell r="D27" t="str">
            <v>0</v>
          </cell>
          <cell r="E27">
            <v>-44183.75</v>
          </cell>
          <cell r="F27">
            <v>62500</v>
          </cell>
          <cell r="G27" t="str">
            <v>0</v>
          </cell>
          <cell r="H27" t="str">
            <v>0</v>
          </cell>
          <cell r="I27" t="str">
            <v>0</v>
          </cell>
          <cell r="J27" t="str">
            <v>0</v>
          </cell>
          <cell r="L27">
            <v>58288</v>
          </cell>
          <cell r="M27">
            <v>186369</v>
          </cell>
          <cell r="N27">
            <v>334965</v>
          </cell>
          <cell r="O27">
            <v>71879</v>
          </cell>
          <cell r="P27">
            <v>1558231.46</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L29">
            <v>0</v>
          </cell>
          <cell r="M29">
            <v>0</v>
          </cell>
          <cell r="N29">
            <v>0</v>
          </cell>
          <cell r="O29">
            <v>0</v>
          </cell>
          <cell r="P29">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L30" t="str">
            <v>0</v>
          </cell>
          <cell r="M30" t="str">
            <v>0</v>
          </cell>
          <cell r="N30">
            <v>3726.42</v>
          </cell>
          <cell r="O30" t="str">
            <v>0</v>
          </cell>
          <cell r="P30">
            <v>3726.42</v>
          </cell>
        </row>
        <row r="31">
          <cell r="A31" t="str">
            <v>Depreciation Expense - Depr Exp-Natural Ga 4030-30002</v>
          </cell>
          <cell r="B31" t="str">
            <v>0</v>
          </cell>
          <cell r="C31">
            <v>12481.96</v>
          </cell>
          <cell r="D31" t="str">
            <v>0</v>
          </cell>
          <cell r="E31">
            <v>245652.05</v>
          </cell>
          <cell r="F31" t="str">
            <v>0</v>
          </cell>
          <cell r="G31">
            <v>24985.67</v>
          </cell>
          <cell r="H31" t="str">
            <v>0</v>
          </cell>
          <cell r="I31" t="str">
            <v>0</v>
          </cell>
          <cell r="J31" t="str">
            <v>0</v>
          </cell>
          <cell r="L31" t="str">
            <v>0</v>
          </cell>
          <cell r="M31" t="str">
            <v>0</v>
          </cell>
          <cell r="N31">
            <v>9291.9</v>
          </cell>
          <cell r="O31">
            <v>979.65</v>
          </cell>
          <cell r="P31">
            <v>293391.23</v>
          </cell>
        </row>
        <row r="32">
          <cell r="A32" t="str">
            <v>Depreciation Expense - Depr Exp-Undergroun 4030-30003</v>
          </cell>
          <cell r="B32" t="str">
            <v>0</v>
          </cell>
          <cell r="C32">
            <v>2725.18</v>
          </cell>
          <cell r="D32" t="str">
            <v>0</v>
          </cell>
          <cell r="E32" t="str">
            <v>0</v>
          </cell>
          <cell r="F32" t="str">
            <v>0</v>
          </cell>
          <cell r="G32">
            <v>52197.440000000002</v>
          </cell>
          <cell r="H32" t="str">
            <v>0</v>
          </cell>
          <cell r="I32" t="str">
            <v>0</v>
          </cell>
          <cell r="J32" t="str">
            <v>0</v>
          </cell>
          <cell r="L32" t="str">
            <v>0</v>
          </cell>
          <cell r="M32" t="str">
            <v>0</v>
          </cell>
          <cell r="N32">
            <v>6679.63</v>
          </cell>
          <cell r="O32">
            <v>17567.03</v>
          </cell>
          <cell r="P32">
            <v>79169.279999999999</v>
          </cell>
        </row>
        <row r="33">
          <cell r="A33" t="str">
            <v>Depreciation Expense - Depr Exp-Transmissi 4030-30004</v>
          </cell>
          <cell r="B33" t="str">
            <v>0</v>
          </cell>
          <cell r="C33">
            <v>39317.74</v>
          </cell>
          <cell r="D33" t="str">
            <v>0</v>
          </cell>
          <cell r="E33">
            <v>1344876.28</v>
          </cell>
          <cell r="F33" t="str">
            <v>0</v>
          </cell>
          <cell r="G33">
            <v>53597.05</v>
          </cell>
          <cell r="H33" t="str">
            <v>0</v>
          </cell>
          <cell r="I33" t="str">
            <v>0</v>
          </cell>
          <cell r="J33" t="str">
            <v>0</v>
          </cell>
          <cell r="L33">
            <v>27528.97</v>
          </cell>
          <cell r="M33">
            <v>6443.23</v>
          </cell>
          <cell r="N33">
            <v>91963.56</v>
          </cell>
          <cell r="O33">
            <v>7381.62</v>
          </cell>
          <cell r="P33">
            <v>1571108.45</v>
          </cell>
        </row>
        <row r="34">
          <cell r="A34" t="str">
            <v>Depreciation Expense - Depr Exp-Distributi 4030-30005</v>
          </cell>
          <cell r="B34">
            <v>6103027.0499999998</v>
          </cell>
          <cell r="C34">
            <v>572746.91</v>
          </cell>
          <cell r="D34" t="str">
            <v>0</v>
          </cell>
          <cell r="E34" t="str">
            <v>0</v>
          </cell>
          <cell r="F34">
            <v>12173.05</v>
          </cell>
          <cell r="G34">
            <v>7275.05</v>
          </cell>
          <cell r="H34" t="str">
            <v>0</v>
          </cell>
          <cell r="I34" t="str">
            <v>0</v>
          </cell>
          <cell r="J34" t="str">
            <v>0</v>
          </cell>
          <cell r="L34">
            <v>902261.24</v>
          </cell>
          <cell r="M34">
            <v>1270774.9099999999</v>
          </cell>
          <cell r="N34">
            <v>2046804.27</v>
          </cell>
          <cell r="O34">
            <v>928704.96</v>
          </cell>
          <cell r="P34">
            <v>11843767.439999999</v>
          </cell>
        </row>
        <row r="35">
          <cell r="A35" t="str">
            <v>Depreciation Expense - Depr Exp-General Pl 4030-30007</v>
          </cell>
          <cell r="B35">
            <v>166477.17000000001</v>
          </cell>
          <cell r="C35">
            <v>204467.75</v>
          </cell>
          <cell r="D35">
            <v>2207501.75</v>
          </cell>
          <cell r="E35">
            <v>53291.28</v>
          </cell>
          <cell r="F35">
            <v>23.01</v>
          </cell>
          <cell r="G35">
            <v>51797.7</v>
          </cell>
          <cell r="H35" t="str">
            <v>0</v>
          </cell>
          <cell r="I35" t="str">
            <v>0</v>
          </cell>
          <cell r="J35" t="str">
            <v>0</v>
          </cell>
          <cell r="L35">
            <v>107037.86</v>
          </cell>
          <cell r="M35">
            <v>351007.34</v>
          </cell>
          <cell r="N35">
            <v>118968.03</v>
          </cell>
          <cell r="O35">
            <v>84632.02</v>
          </cell>
          <cell r="P35">
            <v>3345203.91</v>
          </cell>
        </row>
        <row r="36">
          <cell r="A36" t="str">
            <v>Depreciation Expense - Amort-Lease Improve 4030-30010</v>
          </cell>
          <cell r="B36" t="str">
            <v>0</v>
          </cell>
          <cell r="C36" t="str">
            <v>0</v>
          </cell>
          <cell r="D36" t="str">
            <v>0</v>
          </cell>
          <cell r="E36" t="str">
            <v>0</v>
          </cell>
          <cell r="F36">
            <v>3239.48</v>
          </cell>
          <cell r="G36" t="str">
            <v>0</v>
          </cell>
          <cell r="H36" t="str">
            <v>0</v>
          </cell>
          <cell r="I36" t="str">
            <v>0</v>
          </cell>
          <cell r="J36" t="str">
            <v>0</v>
          </cell>
          <cell r="L36" t="str">
            <v>0</v>
          </cell>
          <cell r="M36" t="str">
            <v>0</v>
          </cell>
          <cell r="N36" t="str">
            <v>0</v>
          </cell>
          <cell r="O36" t="str">
            <v>0</v>
          </cell>
          <cell r="P36">
            <v>3239.48</v>
          </cell>
        </row>
        <row r="37">
          <cell r="A37" t="str">
            <v>Depreciation Expense - Depreciation-Buildi 4030-30013</v>
          </cell>
          <cell r="B37" t="str">
            <v>0</v>
          </cell>
          <cell r="C37" t="str">
            <v>0</v>
          </cell>
          <cell r="D37" t="str">
            <v>0</v>
          </cell>
          <cell r="E37" t="str">
            <v>0</v>
          </cell>
          <cell r="F37">
            <v>8394</v>
          </cell>
          <cell r="G37">
            <v>7755</v>
          </cell>
          <cell r="H37" t="str">
            <v>0</v>
          </cell>
          <cell r="I37" t="str">
            <v>0</v>
          </cell>
          <cell r="J37" t="str">
            <v>0</v>
          </cell>
          <cell r="L37" t="str">
            <v>0</v>
          </cell>
          <cell r="M37" t="str">
            <v>0</v>
          </cell>
          <cell r="N37" t="str">
            <v>0</v>
          </cell>
          <cell r="O37" t="str">
            <v>0</v>
          </cell>
          <cell r="P37">
            <v>16149</v>
          </cell>
        </row>
        <row r="38">
          <cell r="A38" t="str">
            <v>Depreciation Expense - Depreciation-Office 4030-30014</v>
          </cell>
          <cell r="B38" t="str">
            <v>0</v>
          </cell>
          <cell r="C38" t="str">
            <v>0</v>
          </cell>
          <cell r="D38" t="str">
            <v>0</v>
          </cell>
          <cell r="E38" t="str">
            <v>0</v>
          </cell>
          <cell r="F38">
            <v>29545.06</v>
          </cell>
          <cell r="G38" t="str">
            <v>0</v>
          </cell>
          <cell r="H38" t="str">
            <v>0</v>
          </cell>
          <cell r="I38" t="str">
            <v>0</v>
          </cell>
          <cell r="J38" t="str">
            <v>0</v>
          </cell>
          <cell r="L38" t="str">
            <v>0</v>
          </cell>
          <cell r="M38" t="str">
            <v>0</v>
          </cell>
          <cell r="N38" t="str">
            <v>0</v>
          </cell>
          <cell r="O38" t="str">
            <v>0</v>
          </cell>
          <cell r="P38">
            <v>29545.06</v>
          </cell>
        </row>
        <row r="39">
          <cell r="A39" t="str">
            <v>Depreciation Expense - Depreciation-Comm E 4030-30015</v>
          </cell>
          <cell r="B39" t="str">
            <v>0</v>
          </cell>
          <cell r="C39" t="str">
            <v>0</v>
          </cell>
          <cell r="D39" t="str">
            <v>0</v>
          </cell>
          <cell r="E39" t="str">
            <v>0</v>
          </cell>
          <cell r="F39" t="str">
            <v>0</v>
          </cell>
          <cell r="G39">
            <v>868.16</v>
          </cell>
          <cell r="H39" t="str">
            <v>0</v>
          </cell>
          <cell r="I39" t="str">
            <v>0</v>
          </cell>
          <cell r="J39" t="str">
            <v>0</v>
          </cell>
          <cell r="L39" t="str">
            <v>0</v>
          </cell>
          <cell r="M39" t="str">
            <v>0</v>
          </cell>
          <cell r="N39" t="str">
            <v>0</v>
          </cell>
          <cell r="O39" t="str">
            <v>0</v>
          </cell>
          <cell r="P39">
            <v>868.16</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L40">
            <v>840.37</v>
          </cell>
          <cell r="M40" t="str">
            <v>0</v>
          </cell>
          <cell r="N40">
            <v>20015.87</v>
          </cell>
          <cell r="O40">
            <v>2718.79</v>
          </cell>
          <cell r="P40">
            <v>23575.03</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L41">
            <v>-376.42</v>
          </cell>
          <cell r="M41" t="str">
            <v>0</v>
          </cell>
          <cell r="N41">
            <v>-9790.09</v>
          </cell>
          <cell r="O41">
            <v>-2204.0700000000002</v>
          </cell>
          <cell r="P41">
            <v>-12370.58</v>
          </cell>
        </row>
        <row r="42">
          <cell r="A42" t="str">
            <v>Depreciation Expense - Heavy Equipment Dep 4030-30041</v>
          </cell>
          <cell r="B42" t="str">
            <v>0</v>
          </cell>
          <cell r="C42">
            <v>29461.52</v>
          </cell>
          <cell r="D42" t="str">
            <v>0</v>
          </cell>
          <cell r="E42" t="str">
            <v>0</v>
          </cell>
          <cell r="F42" t="str">
            <v>0</v>
          </cell>
          <cell r="G42" t="str">
            <v>0</v>
          </cell>
          <cell r="H42" t="str">
            <v>0</v>
          </cell>
          <cell r="I42" t="str">
            <v>0</v>
          </cell>
          <cell r="J42" t="str">
            <v>0</v>
          </cell>
          <cell r="L42">
            <v>4599.1099999999997</v>
          </cell>
          <cell r="M42">
            <v>21824.09</v>
          </cell>
          <cell r="N42">
            <v>33661.629999999997</v>
          </cell>
          <cell r="O42">
            <v>11538.72</v>
          </cell>
          <cell r="P42">
            <v>101085.07</v>
          </cell>
        </row>
        <row r="43">
          <cell r="A43" t="str">
            <v>Depreciation Expense - Heavy Equipment Dep 4030-30042</v>
          </cell>
          <cell r="B43" t="str">
            <v>0</v>
          </cell>
          <cell r="C43">
            <v>-29461.52</v>
          </cell>
          <cell r="D43" t="str">
            <v>0</v>
          </cell>
          <cell r="E43" t="str">
            <v>0</v>
          </cell>
          <cell r="F43" t="str">
            <v>0</v>
          </cell>
          <cell r="G43" t="str">
            <v>0</v>
          </cell>
          <cell r="H43" t="str">
            <v>0</v>
          </cell>
          <cell r="I43" t="str">
            <v>0</v>
          </cell>
          <cell r="J43" t="str">
            <v>0</v>
          </cell>
          <cell r="L43">
            <v>-3909.24</v>
          </cell>
          <cell r="M43">
            <v>-18558.810000000001</v>
          </cell>
          <cell r="N43">
            <v>-28612.39</v>
          </cell>
          <cell r="O43">
            <v>-9807.92</v>
          </cell>
          <cell r="P43">
            <v>-90349.88</v>
          </cell>
        </row>
        <row r="44">
          <cell r="A44" t="str">
            <v>Depreciation Expense - Stores Depreciation 4030-30051</v>
          </cell>
          <cell r="B44">
            <v>22.01</v>
          </cell>
          <cell r="C44">
            <v>853.24</v>
          </cell>
          <cell r="D44" t="str">
            <v>0</v>
          </cell>
          <cell r="E44" t="str">
            <v>0</v>
          </cell>
          <cell r="F44" t="str">
            <v>0</v>
          </cell>
          <cell r="G44" t="str">
            <v>0</v>
          </cell>
          <cell r="H44" t="str">
            <v>0</v>
          </cell>
          <cell r="I44" t="str">
            <v>0</v>
          </cell>
          <cell r="J44" t="str">
            <v>0</v>
          </cell>
          <cell r="L44">
            <v>50.21</v>
          </cell>
          <cell r="M44">
            <v>142.12</v>
          </cell>
          <cell r="N44">
            <v>111.72</v>
          </cell>
          <cell r="O44">
            <v>28.73</v>
          </cell>
          <cell r="P44">
            <v>1208.03</v>
          </cell>
        </row>
        <row r="45">
          <cell r="A45" t="str">
            <v>Depreciation Expense - Stores Depreciation 4030-30052</v>
          </cell>
          <cell r="B45">
            <v>-13.65</v>
          </cell>
          <cell r="C45">
            <v>-252.8</v>
          </cell>
          <cell r="D45" t="str">
            <v>0</v>
          </cell>
          <cell r="E45" t="str">
            <v>0</v>
          </cell>
          <cell r="F45" t="str">
            <v>0</v>
          </cell>
          <cell r="G45" t="str">
            <v>0</v>
          </cell>
          <cell r="H45" t="str">
            <v>0</v>
          </cell>
          <cell r="I45" t="str">
            <v>0</v>
          </cell>
          <cell r="J45" t="str">
            <v>0</v>
          </cell>
          <cell r="L45">
            <v>-22.49</v>
          </cell>
          <cell r="M45">
            <v>-63</v>
          </cell>
          <cell r="N45">
            <v>-52.63</v>
          </cell>
          <cell r="O45">
            <v>-13.46</v>
          </cell>
          <cell r="P45">
            <v>-418.03</v>
          </cell>
        </row>
        <row r="46">
          <cell r="A46" t="str">
            <v>Depreciation Expense - Tools &amp; Shop Deprec 4030-30061</v>
          </cell>
          <cell r="B46">
            <v>11257.21</v>
          </cell>
          <cell r="C46">
            <v>28771.14</v>
          </cell>
          <cell r="D46" t="str">
            <v>0</v>
          </cell>
          <cell r="E46" t="str">
            <v>0</v>
          </cell>
          <cell r="F46" t="str">
            <v>0</v>
          </cell>
          <cell r="G46" t="str">
            <v>0</v>
          </cell>
          <cell r="H46" t="str">
            <v>0</v>
          </cell>
          <cell r="I46" t="str">
            <v>0</v>
          </cell>
          <cell r="J46" t="str">
            <v>0</v>
          </cell>
          <cell r="L46">
            <v>22877.53</v>
          </cell>
          <cell r="M46">
            <v>23141.25</v>
          </cell>
          <cell r="N46">
            <v>23048.2</v>
          </cell>
          <cell r="O46">
            <v>24022.44</v>
          </cell>
          <cell r="P46">
            <v>133117.76999999999</v>
          </cell>
        </row>
        <row r="47">
          <cell r="A47" t="str">
            <v>Depreciation Expense - Tools &amp; Shop Deprec 4030-30062</v>
          </cell>
          <cell r="B47">
            <v>-6979.47</v>
          </cell>
          <cell r="C47">
            <v>-8524.42</v>
          </cell>
          <cell r="D47" t="str">
            <v>0</v>
          </cell>
          <cell r="E47" t="str">
            <v>0</v>
          </cell>
          <cell r="F47" t="str">
            <v>0</v>
          </cell>
          <cell r="G47" t="str">
            <v>0</v>
          </cell>
          <cell r="H47" t="str">
            <v>0</v>
          </cell>
          <cell r="I47" t="str">
            <v>0</v>
          </cell>
          <cell r="J47" t="str">
            <v>0</v>
          </cell>
          <cell r="L47">
            <v>-10247.41</v>
          </cell>
          <cell r="M47">
            <v>-10257.459999999999</v>
          </cell>
          <cell r="N47">
            <v>-10857.69</v>
          </cell>
          <cell r="O47">
            <v>-11251.34</v>
          </cell>
          <cell r="P47">
            <v>-58117.79</v>
          </cell>
        </row>
        <row r="48">
          <cell r="A48" t="str">
            <v>Depreciation Expense - Lab Depreciation 4030-30071</v>
          </cell>
          <cell r="B48">
            <v>795.15</v>
          </cell>
          <cell r="C48">
            <v>21.07</v>
          </cell>
          <cell r="D48" t="str">
            <v>0</v>
          </cell>
          <cell r="E48" t="str">
            <v>0</v>
          </cell>
          <cell r="F48" t="str">
            <v>0</v>
          </cell>
          <cell r="G48" t="str">
            <v>0</v>
          </cell>
          <cell r="H48" t="str">
            <v>0</v>
          </cell>
          <cell r="I48" t="str">
            <v>0</v>
          </cell>
          <cell r="J48" t="str">
            <v>0</v>
          </cell>
          <cell r="L48" t="str">
            <v>0</v>
          </cell>
          <cell r="M48">
            <v>3681.42</v>
          </cell>
          <cell r="N48" t="str">
            <v>0</v>
          </cell>
          <cell r="O48">
            <v>297.51</v>
          </cell>
          <cell r="P48">
            <v>4795.1499999999996</v>
          </cell>
        </row>
        <row r="49">
          <cell r="A49" t="str">
            <v>Depreciation Expense - Lab Depreciation Ca 4030-30072</v>
          </cell>
          <cell r="B49">
            <v>-492.99</v>
          </cell>
          <cell r="C49">
            <v>-6.24</v>
          </cell>
          <cell r="D49" t="str">
            <v>0</v>
          </cell>
          <cell r="E49" t="str">
            <v>0</v>
          </cell>
          <cell r="F49" t="str">
            <v>0</v>
          </cell>
          <cell r="G49" t="str">
            <v>0</v>
          </cell>
          <cell r="H49" t="str">
            <v>0</v>
          </cell>
          <cell r="I49" t="str">
            <v>0</v>
          </cell>
          <cell r="J49" t="str">
            <v>0</v>
          </cell>
          <cell r="L49" t="str">
            <v>0</v>
          </cell>
          <cell r="M49">
            <v>-1631.81</v>
          </cell>
          <cell r="N49" t="str">
            <v>0</v>
          </cell>
          <cell r="O49">
            <v>-139.35</v>
          </cell>
          <cell r="P49">
            <v>-2270.39</v>
          </cell>
        </row>
        <row r="50">
          <cell r="A50" t="str">
            <v>Depreciation Expense - Billed to West Tex  4030-40001</v>
          </cell>
          <cell r="B50" t="str">
            <v>0</v>
          </cell>
          <cell r="C50" t="str">
            <v>0</v>
          </cell>
          <cell r="D50">
            <v>-189799.45</v>
          </cell>
          <cell r="E50" t="str">
            <v>0</v>
          </cell>
          <cell r="F50" t="str">
            <v>0</v>
          </cell>
          <cell r="G50" t="str">
            <v>0</v>
          </cell>
          <cell r="H50" t="str">
            <v>0</v>
          </cell>
          <cell r="I50" t="str">
            <v>0</v>
          </cell>
          <cell r="J50" t="str">
            <v>0</v>
          </cell>
          <cell r="L50" t="str">
            <v>0</v>
          </cell>
          <cell r="M50" t="str">
            <v>0</v>
          </cell>
          <cell r="N50" t="str">
            <v>0</v>
          </cell>
          <cell r="O50" t="str">
            <v>0</v>
          </cell>
          <cell r="P50">
            <v>-189799.45</v>
          </cell>
        </row>
        <row r="51">
          <cell r="A51" t="str">
            <v>Depreciation Expense - Billed to CO/KS Div 4030-40002</v>
          </cell>
          <cell r="B51" t="str">
            <v>0</v>
          </cell>
          <cell r="C51" t="str">
            <v>0</v>
          </cell>
          <cell r="D51">
            <v>-150835.32</v>
          </cell>
          <cell r="E51" t="str">
            <v>0</v>
          </cell>
          <cell r="F51" t="str">
            <v>0</v>
          </cell>
          <cell r="G51" t="str">
            <v>0</v>
          </cell>
          <cell r="H51" t="str">
            <v>0</v>
          </cell>
          <cell r="I51" t="str">
            <v>0</v>
          </cell>
          <cell r="J51" t="str">
            <v>0</v>
          </cell>
          <cell r="L51" t="str">
            <v>0</v>
          </cell>
          <cell r="M51" t="str">
            <v>0</v>
          </cell>
          <cell r="N51" t="str">
            <v>0</v>
          </cell>
          <cell r="O51" t="str">
            <v>0</v>
          </cell>
          <cell r="P51">
            <v>-150835.32</v>
          </cell>
        </row>
        <row r="52">
          <cell r="A52" t="str">
            <v>Depreciation Expense - Billed to LA Div 4030-40003</v>
          </cell>
          <cell r="B52" t="str">
            <v>0</v>
          </cell>
          <cell r="C52" t="str">
            <v>0</v>
          </cell>
          <cell r="D52">
            <v>-225583.55</v>
          </cell>
          <cell r="E52" t="str">
            <v>0</v>
          </cell>
          <cell r="F52" t="str">
            <v>0</v>
          </cell>
          <cell r="G52" t="str">
            <v>0</v>
          </cell>
          <cell r="H52" t="str">
            <v>0</v>
          </cell>
          <cell r="I52" t="str">
            <v>0</v>
          </cell>
          <cell r="J52" t="str">
            <v>0</v>
          </cell>
          <cell r="L52" t="str">
            <v>0</v>
          </cell>
          <cell r="M52" t="str">
            <v>0</v>
          </cell>
          <cell r="N52" t="str">
            <v>0</v>
          </cell>
          <cell r="O52" t="str">
            <v>0</v>
          </cell>
          <cell r="P52">
            <v>-225583.55</v>
          </cell>
        </row>
        <row r="53">
          <cell r="A53" t="str">
            <v>Depreciation Expense - Billed to Mid St Di 4030-40004</v>
          </cell>
          <cell r="B53" t="str">
            <v>0</v>
          </cell>
          <cell r="C53" t="str">
            <v>0</v>
          </cell>
          <cell r="D53">
            <v>-316167.38</v>
          </cell>
          <cell r="E53" t="str">
            <v>0</v>
          </cell>
          <cell r="F53" t="str">
            <v>0</v>
          </cell>
          <cell r="G53" t="str">
            <v>0</v>
          </cell>
          <cell r="H53" t="str">
            <v>0</v>
          </cell>
          <cell r="I53" t="str">
            <v>0</v>
          </cell>
          <cell r="J53" t="str">
            <v>0</v>
          </cell>
          <cell r="L53" t="str">
            <v>0</v>
          </cell>
          <cell r="M53" t="str">
            <v>0</v>
          </cell>
          <cell r="N53" t="str">
            <v>0</v>
          </cell>
          <cell r="O53" t="str">
            <v>0</v>
          </cell>
          <cell r="P53">
            <v>-316167.38</v>
          </cell>
        </row>
        <row r="54">
          <cell r="A54" t="str">
            <v>Depreciation Expense - Billed to Mid-Tex D 4030-40008</v>
          </cell>
          <cell r="B54" t="str">
            <v>0</v>
          </cell>
          <cell r="C54" t="str">
            <v>0</v>
          </cell>
          <cell r="D54">
            <v>-1009136.27</v>
          </cell>
          <cell r="E54" t="str">
            <v>0</v>
          </cell>
          <cell r="F54" t="str">
            <v>0</v>
          </cell>
          <cell r="G54" t="str">
            <v>0</v>
          </cell>
          <cell r="H54" t="str">
            <v>0</v>
          </cell>
          <cell r="I54" t="str">
            <v>0</v>
          </cell>
          <cell r="J54" t="str">
            <v>0</v>
          </cell>
          <cell r="L54" t="str">
            <v>0</v>
          </cell>
          <cell r="M54" t="str">
            <v>0</v>
          </cell>
          <cell r="N54" t="str">
            <v>0</v>
          </cell>
          <cell r="O54" t="str">
            <v>0</v>
          </cell>
          <cell r="P54">
            <v>-1009136.27</v>
          </cell>
        </row>
        <row r="55">
          <cell r="A55" t="str">
            <v>Depreciation Expense - Billed to MS Div 4030-40009</v>
          </cell>
          <cell r="B55" t="str">
            <v>0</v>
          </cell>
          <cell r="C55" t="str">
            <v>0</v>
          </cell>
          <cell r="D55">
            <v>-177700.26</v>
          </cell>
          <cell r="E55" t="str">
            <v>0</v>
          </cell>
          <cell r="F55" t="str">
            <v>0</v>
          </cell>
          <cell r="G55" t="str">
            <v>0</v>
          </cell>
          <cell r="H55" t="str">
            <v>0</v>
          </cell>
          <cell r="I55" t="str">
            <v>0</v>
          </cell>
          <cell r="J55" t="str">
            <v>0</v>
          </cell>
          <cell r="L55" t="str">
            <v>0</v>
          </cell>
          <cell r="M55" t="str">
            <v>0</v>
          </cell>
          <cell r="N55" t="str">
            <v>0</v>
          </cell>
          <cell r="O55" t="str">
            <v>0</v>
          </cell>
          <cell r="P55">
            <v>-177700.26</v>
          </cell>
        </row>
        <row r="56">
          <cell r="A56" t="str">
            <v>Depreciation Expense - Billed to Atmos Pip 4030-40010</v>
          </cell>
          <cell r="B56" t="str">
            <v>0</v>
          </cell>
          <cell r="C56" t="str">
            <v>0</v>
          </cell>
          <cell r="D56">
            <v>-104174.6</v>
          </cell>
          <cell r="E56" t="str">
            <v>0</v>
          </cell>
          <cell r="F56" t="str">
            <v>0</v>
          </cell>
          <cell r="G56" t="str">
            <v>0</v>
          </cell>
          <cell r="H56" t="str">
            <v>0</v>
          </cell>
          <cell r="I56" t="str">
            <v>0</v>
          </cell>
          <cell r="J56" t="str">
            <v>0</v>
          </cell>
          <cell r="L56" t="str">
            <v>0</v>
          </cell>
          <cell r="M56" t="str">
            <v>0</v>
          </cell>
          <cell r="N56" t="str">
            <v>0</v>
          </cell>
          <cell r="O56" t="str">
            <v>0</v>
          </cell>
          <cell r="P56">
            <v>-104174.6</v>
          </cell>
        </row>
        <row r="57">
          <cell r="A57" t="str">
            <v>Depreciation Expense - Billing for Taxes O 4030-41124</v>
          </cell>
          <cell r="B57">
            <v>1009136.27</v>
          </cell>
          <cell r="C57">
            <v>177700.26</v>
          </cell>
          <cell r="D57">
            <v>-34104.92</v>
          </cell>
          <cell r="E57">
            <v>104174.6</v>
          </cell>
          <cell r="F57">
            <v>27589.360000000001</v>
          </cell>
          <cell r="G57">
            <v>6515.56</v>
          </cell>
          <cell r="H57" t="str">
            <v>0</v>
          </cell>
          <cell r="I57" t="str">
            <v>0</v>
          </cell>
          <cell r="J57" t="str">
            <v>0</v>
          </cell>
          <cell r="L57">
            <v>189799.45</v>
          </cell>
          <cell r="M57">
            <v>225583.55</v>
          </cell>
          <cell r="N57">
            <v>316167.38</v>
          </cell>
          <cell r="O57">
            <v>150835.32</v>
          </cell>
          <cell r="P57">
            <v>2173396.83</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0</v>
          </cell>
          <cell r="M58" t="str">
            <v>0</v>
          </cell>
          <cell r="N58" t="str">
            <v>0</v>
          </cell>
          <cell r="O58">
            <v>-6.3664629124104977E-12</v>
          </cell>
          <cell r="P58">
            <v>-6.3664629124104977E-12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v>1135.31</v>
          </cell>
          <cell r="O59" t="str">
            <v>0</v>
          </cell>
          <cell r="P59">
            <v>1135.31</v>
          </cell>
        </row>
        <row r="60">
          <cell r="A60" t="str">
            <v>Amortization of Other Limited-Term Gas  - Customer Contracts  4043-30021</v>
          </cell>
          <cell r="B60" t="str">
            <v>0</v>
          </cell>
          <cell r="C60" t="str">
            <v>0</v>
          </cell>
          <cell r="D60" t="str">
            <v>0</v>
          </cell>
          <cell r="E60" t="str">
            <v>0</v>
          </cell>
          <cell r="F60">
            <v>52267.05</v>
          </cell>
          <cell r="G60" t="str">
            <v>0</v>
          </cell>
          <cell r="H60" t="str">
            <v>0</v>
          </cell>
          <cell r="I60" t="str">
            <v>0</v>
          </cell>
          <cell r="J60" t="str">
            <v>0</v>
          </cell>
          <cell r="L60" t="str">
            <v>0</v>
          </cell>
          <cell r="M60" t="str">
            <v>0</v>
          </cell>
          <cell r="N60" t="str">
            <v>0</v>
          </cell>
          <cell r="O60" t="str">
            <v>0</v>
          </cell>
          <cell r="P60">
            <v>52267.05</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L62" t="str">
            <v>0</v>
          </cell>
          <cell r="M62" t="str">
            <v>0</v>
          </cell>
          <cell r="N62">
            <v>8322.4</v>
          </cell>
          <cell r="O62" t="str">
            <v>0</v>
          </cell>
          <cell r="P62">
            <v>8322.4</v>
          </cell>
        </row>
        <row r="63">
          <cell r="A63" t="str">
            <v>Amortization of gas plant acquisition a - Amort Util/Plant Ac 4060-30011</v>
          </cell>
          <cell r="B63">
            <v>-264322.92</v>
          </cell>
          <cell r="C63" t="str">
            <v>0</v>
          </cell>
          <cell r="D63" t="str">
            <v>0</v>
          </cell>
          <cell r="E63">
            <v>-113281.25</v>
          </cell>
          <cell r="F63" t="str">
            <v>0</v>
          </cell>
          <cell r="G63" t="str">
            <v>0</v>
          </cell>
          <cell r="H63" t="str">
            <v>0</v>
          </cell>
          <cell r="I63" t="str">
            <v>0</v>
          </cell>
          <cell r="J63" t="str">
            <v>0</v>
          </cell>
          <cell r="L63" t="str">
            <v>0</v>
          </cell>
          <cell r="M63">
            <v>10458.969999999999</v>
          </cell>
          <cell r="N63">
            <v>47207.23</v>
          </cell>
          <cell r="O63">
            <v>31118.13</v>
          </cell>
          <cell r="P63">
            <v>-288819.84000000003</v>
          </cell>
        </row>
        <row r="64">
          <cell r="A64" t="str">
            <v>Amortization of property losses unrecov - Amort Util/Plant Ac 4071-30011</v>
          </cell>
          <cell r="B64">
            <v>703497.23</v>
          </cell>
          <cell r="C64" t="str">
            <v>0</v>
          </cell>
          <cell r="D64" t="str">
            <v>0</v>
          </cell>
          <cell r="E64">
            <v>36241.269999999997</v>
          </cell>
          <cell r="F64" t="str">
            <v>0</v>
          </cell>
          <cell r="G64" t="str">
            <v>0</v>
          </cell>
          <cell r="H64" t="str">
            <v>0</v>
          </cell>
          <cell r="I64" t="str">
            <v>0</v>
          </cell>
          <cell r="J64" t="str">
            <v>0</v>
          </cell>
          <cell r="L64" t="str">
            <v>0</v>
          </cell>
          <cell r="M64" t="str">
            <v>0</v>
          </cell>
          <cell r="N64" t="str">
            <v>0</v>
          </cell>
          <cell r="O64" t="str">
            <v>0</v>
          </cell>
          <cell r="P64">
            <v>739738.5</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7722403.0600000005</v>
          </cell>
          <cell r="C66">
            <v>1030301.7899999999</v>
          </cell>
          <cell r="D66">
            <v>-2.1827872842550278E-10</v>
          </cell>
          <cell r="E66">
            <v>1670954.2300000002</v>
          </cell>
          <cell r="F66">
            <v>133231.01</v>
          </cell>
          <cell r="G66">
            <v>204991.62999999998</v>
          </cell>
          <cell r="H66">
            <v>0</v>
          </cell>
          <cell r="I66">
            <v>0</v>
          </cell>
          <cell r="J66">
            <v>0</v>
          </cell>
          <cell r="L66">
            <v>1240439.18</v>
          </cell>
          <cell r="M66">
            <v>1882545.8</v>
          </cell>
          <cell r="N66">
            <v>2677790.75</v>
          </cell>
          <cell r="O66">
            <v>1236408.78</v>
          </cell>
          <cell r="P66">
            <v>17799066.23</v>
          </cell>
        </row>
        <row r="67">
          <cell r="A67" t="str">
            <v>Depreciation and Amortization</v>
          </cell>
          <cell r="B67">
            <v>7722403.0600000005</v>
          </cell>
          <cell r="C67">
            <v>1030301.79</v>
          </cell>
          <cell r="D67">
            <v>-1.3096723705530167E-10</v>
          </cell>
          <cell r="E67">
            <v>1670954.23</v>
          </cell>
          <cell r="F67">
            <v>133231.01</v>
          </cell>
          <cell r="G67">
            <v>204991.63</v>
          </cell>
          <cell r="H67" t="str">
            <v>0</v>
          </cell>
          <cell r="I67" t="str">
            <v>0</v>
          </cell>
          <cell r="J67" t="str">
            <v>0</v>
          </cell>
          <cell r="L67">
            <v>1240439.18</v>
          </cell>
          <cell r="M67">
            <v>1882545.8</v>
          </cell>
          <cell r="N67">
            <v>2677790.75</v>
          </cell>
          <cell r="O67">
            <v>1236408.78</v>
          </cell>
          <cell r="P67">
            <v>17799066.23</v>
          </cell>
        </row>
        <row r="68">
          <cell r="A68" t="str">
            <v>Check Dep</v>
          </cell>
          <cell r="B68">
            <v>0</v>
          </cell>
          <cell r="C68">
            <v>0</v>
          </cell>
          <cell r="D68">
            <v>-8.7311491370201111E-11</v>
          </cell>
          <cell r="E68">
            <v>0</v>
          </cell>
          <cell r="F68">
            <v>0</v>
          </cell>
          <cell r="G68">
            <v>0</v>
          </cell>
          <cell r="H68">
            <v>0</v>
          </cell>
          <cell r="I68">
            <v>0</v>
          </cell>
          <cell r="J68">
            <v>0</v>
          </cell>
          <cell r="L68">
            <v>0</v>
          </cell>
          <cell r="M68">
            <v>0</v>
          </cell>
          <cell r="N68">
            <v>0</v>
          </cell>
          <cell r="O68">
            <v>0</v>
          </cell>
          <cell r="P68">
            <v>0</v>
          </cell>
        </row>
        <row r="69">
          <cell r="A69" t="str">
            <v>SSU Depreciation</v>
          </cell>
          <cell r="B69">
            <v>1009136.27</v>
          </cell>
          <cell r="C69">
            <v>177700.26</v>
          </cell>
          <cell r="D69">
            <v>-34104.92</v>
          </cell>
          <cell r="E69">
            <v>104174.6</v>
          </cell>
          <cell r="F69">
            <v>27589.360000000001</v>
          </cell>
          <cell r="G69">
            <v>6515.56</v>
          </cell>
          <cell r="H69">
            <v>0</v>
          </cell>
          <cell r="I69">
            <v>0</v>
          </cell>
          <cell r="J69">
            <v>0</v>
          </cell>
          <cell r="L69">
            <v>189799.45</v>
          </cell>
          <cell r="M69">
            <v>225583.55</v>
          </cell>
          <cell r="N69">
            <v>316167.38</v>
          </cell>
          <cell r="O69">
            <v>150835.32</v>
          </cell>
          <cell r="P69">
            <v>2173396.83</v>
          </cell>
        </row>
        <row r="70">
          <cell r="A70" t="str">
            <v>Payroll Taxes</v>
          </cell>
          <cell r="B70">
            <v>143894.20000000001</v>
          </cell>
          <cell r="C70">
            <v>70531.83</v>
          </cell>
          <cell r="D70">
            <v>196909.42</v>
          </cell>
          <cell r="E70">
            <v>91572.41</v>
          </cell>
          <cell r="F70">
            <v>-23220.85</v>
          </cell>
          <cell r="G70">
            <v>8002.25</v>
          </cell>
          <cell r="H70" t="str">
            <v>0</v>
          </cell>
          <cell r="I70" t="str">
            <v>0</v>
          </cell>
          <cell r="J70" t="str">
            <v>0</v>
          </cell>
          <cell r="L70">
            <v>40713.42</v>
          </cell>
          <cell r="M70">
            <v>51568.27</v>
          </cell>
          <cell r="N70">
            <v>67326.95</v>
          </cell>
          <cell r="O70">
            <v>31270.61</v>
          </cell>
          <cell r="P70">
            <v>678568.51</v>
          </cell>
        </row>
        <row r="71">
          <cell r="A71" t="str">
            <v>Ad Valorem</v>
          </cell>
          <cell r="B71">
            <v>-525750</v>
          </cell>
          <cell r="C71">
            <v>675000</v>
          </cell>
          <cell r="D71">
            <v>120500</v>
          </cell>
          <cell r="E71">
            <v>578000</v>
          </cell>
          <cell r="F71">
            <v>50000</v>
          </cell>
          <cell r="G71">
            <v>-255837.12</v>
          </cell>
          <cell r="H71" t="str">
            <v>0</v>
          </cell>
          <cell r="I71" t="str">
            <v>0</v>
          </cell>
          <cell r="J71" t="str">
            <v>0</v>
          </cell>
          <cell r="L71">
            <v>-121230</v>
          </cell>
          <cell r="M71">
            <v>422703</v>
          </cell>
          <cell r="N71">
            <v>-57318</v>
          </cell>
          <cell r="O71">
            <v>593723.16</v>
          </cell>
          <cell r="P71">
            <v>1479791.04</v>
          </cell>
        </row>
        <row r="72">
          <cell r="A72" t="str">
            <v>Franchise Taxes</v>
          </cell>
          <cell r="B72">
            <v>7159937.1999999983</v>
          </cell>
          <cell r="C72">
            <v>844550.38</v>
          </cell>
          <cell r="D72" t="str">
            <v>0</v>
          </cell>
          <cell r="E72" t="str">
            <v>0</v>
          </cell>
          <cell r="F72" t="str">
            <v>0</v>
          </cell>
          <cell r="G72">
            <v>38160.6</v>
          </cell>
          <cell r="H72" t="str">
            <v>0</v>
          </cell>
          <cell r="I72" t="str">
            <v>0</v>
          </cell>
          <cell r="J72" t="str">
            <v>0</v>
          </cell>
          <cell r="L72">
            <v>1503485.2</v>
          </cell>
          <cell r="M72">
            <v>93690.78</v>
          </cell>
          <cell r="N72">
            <v>89174.38</v>
          </cell>
          <cell r="O72">
            <v>1666.67</v>
          </cell>
          <cell r="P72">
            <v>9730665.209999999</v>
          </cell>
        </row>
        <row r="73">
          <cell r="A73" t="str">
            <v>State Gross Receipts</v>
          </cell>
          <cell r="B73">
            <v>1534425.25</v>
          </cell>
          <cell r="C73" t="str">
            <v>0</v>
          </cell>
          <cell r="D73" t="str">
            <v>0</v>
          </cell>
          <cell r="E73" t="str">
            <v>0</v>
          </cell>
          <cell r="F73" t="str">
            <v>0</v>
          </cell>
          <cell r="G73" t="str">
            <v>0</v>
          </cell>
          <cell r="H73" t="str">
            <v>0</v>
          </cell>
          <cell r="I73" t="str">
            <v>0</v>
          </cell>
          <cell r="J73" t="str">
            <v>0</v>
          </cell>
          <cell r="L73">
            <v>259074.69</v>
          </cell>
          <cell r="M73" t="str">
            <v>0</v>
          </cell>
          <cell r="N73">
            <v>245986.66</v>
          </cell>
          <cell r="O73" t="str">
            <v>0</v>
          </cell>
          <cell r="P73">
            <v>2039486.6</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t="str">
            <v>0</v>
          </cell>
          <cell r="C76">
            <v>102</v>
          </cell>
          <cell r="D76" t="str">
            <v>0</v>
          </cell>
          <cell r="E76" t="str">
            <v>0</v>
          </cell>
          <cell r="F76" t="str">
            <v>0</v>
          </cell>
          <cell r="G76" t="str">
            <v>0</v>
          </cell>
          <cell r="H76" t="str">
            <v>0</v>
          </cell>
          <cell r="I76" t="str">
            <v>0</v>
          </cell>
          <cell r="J76" t="str">
            <v>0</v>
          </cell>
          <cell r="L76">
            <v>0</v>
          </cell>
          <cell r="M76">
            <v>-1.4551915228366852E-11</v>
          </cell>
          <cell r="N76">
            <v>-3.637978807091713E-12</v>
          </cell>
          <cell r="O76">
            <v>-1.0004441719502211E-11</v>
          </cell>
          <cell r="P76">
            <v>101.99999999997135</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v>10290.18</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v>10290.18</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v>4045.49</v>
          </cell>
          <cell r="M81" t="str">
            <v>0</v>
          </cell>
          <cell r="N81" t="str">
            <v>0</v>
          </cell>
          <cell r="O81" t="str">
            <v>0</v>
          </cell>
          <cell r="P81">
            <v>4045.49</v>
          </cell>
        </row>
        <row r="82">
          <cell r="A82" t="str">
            <v>Taxes other than income taxes, utility  - Public Serv Comm As 4081-30112</v>
          </cell>
          <cell r="B82">
            <v>37858.769999999997</v>
          </cell>
          <cell r="C82">
            <v>20000</v>
          </cell>
          <cell r="D82" t="str">
            <v>0</v>
          </cell>
          <cell r="E82">
            <v>25899.93</v>
          </cell>
          <cell r="F82" t="str">
            <v>0</v>
          </cell>
          <cell r="G82" t="str">
            <v>0</v>
          </cell>
          <cell r="H82" t="str">
            <v>0</v>
          </cell>
          <cell r="I82" t="str">
            <v>0</v>
          </cell>
          <cell r="J82" t="str">
            <v>0</v>
          </cell>
          <cell r="L82" t="str">
            <v>0</v>
          </cell>
          <cell r="M82" t="str">
            <v>0</v>
          </cell>
          <cell r="N82">
            <v>27155.71</v>
          </cell>
          <cell r="O82">
            <v>35638.449999999997</v>
          </cell>
          <cell r="P82">
            <v>146552.85999999999</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L83" t="str">
            <v>0</v>
          </cell>
          <cell r="M83" t="str">
            <v>0</v>
          </cell>
          <cell r="N83">
            <v>19152</v>
          </cell>
          <cell r="O83" t="str">
            <v>0</v>
          </cell>
          <cell r="P83">
            <v>19152</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v>-25842</v>
          </cell>
          <cell r="E90" t="str">
            <v>0</v>
          </cell>
          <cell r="F90" t="str">
            <v>0</v>
          </cell>
          <cell r="G90" t="str">
            <v>0</v>
          </cell>
          <cell r="H90" t="str">
            <v>0</v>
          </cell>
          <cell r="I90" t="str">
            <v>0</v>
          </cell>
          <cell r="J90" t="str">
            <v>0</v>
          </cell>
          <cell r="L90" t="str">
            <v>0</v>
          </cell>
          <cell r="M90" t="str">
            <v>0</v>
          </cell>
          <cell r="N90" t="str">
            <v>0</v>
          </cell>
          <cell r="O90" t="str">
            <v>0</v>
          </cell>
          <cell r="P90">
            <v>-25842</v>
          </cell>
        </row>
        <row r="91">
          <cell r="A91" t="str">
            <v>Taxes other than income taxes, utility  - Billed to CO/KS Div 4081-40002</v>
          </cell>
          <cell r="B91" t="str">
            <v>0</v>
          </cell>
          <cell r="C91" t="str">
            <v>0</v>
          </cell>
          <cell r="D91">
            <v>-22761.26</v>
          </cell>
          <cell r="E91" t="str">
            <v>0</v>
          </cell>
          <cell r="F91" t="str">
            <v>0</v>
          </cell>
          <cell r="G91" t="str">
            <v>0</v>
          </cell>
          <cell r="H91" t="str">
            <v>0</v>
          </cell>
          <cell r="I91" t="str">
            <v>0</v>
          </cell>
          <cell r="J91" t="str">
            <v>0</v>
          </cell>
          <cell r="L91" t="str">
            <v>0</v>
          </cell>
          <cell r="M91" t="str">
            <v>0</v>
          </cell>
          <cell r="N91" t="str">
            <v>0</v>
          </cell>
          <cell r="O91" t="str">
            <v>0</v>
          </cell>
          <cell r="P91">
            <v>-22761.26</v>
          </cell>
        </row>
        <row r="92">
          <cell r="A92" t="str">
            <v>Taxes other than income taxes, utility  - Billed to LA Div 4081-40003</v>
          </cell>
          <cell r="B92" t="str">
            <v>0</v>
          </cell>
          <cell r="C92" t="str">
            <v>0</v>
          </cell>
          <cell r="D92">
            <v>-31190.69</v>
          </cell>
          <cell r="E92" t="str">
            <v>0</v>
          </cell>
          <cell r="F92" t="str">
            <v>0</v>
          </cell>
          <cell r="G92" t="str">
            <v>0</v>
          </cell>
          <cell r="H92" t="str">
            <v>0</v>
          </cell>
          <cell r="I92" t="str">
            <v>0</v>
          </cell>
          <cell r="J92" t="str">
            <v>0</v>
          </cell>
          <cell r="L92" t="str">
            <v>0</v>
          </cell>
          <cell r="M92" t="str">
            <v>0</v>
          </cell>
          <cell r="N92" t="str">
            <v>0</v>
          </cell>
          <cell r="O92" t="str">
            <v>0</v>
          </cell>
          <cell r="P92">
            <v>-31190.69</v>
          </cell>
        </row>
        <row r="93">
          <cell r="A93" t="str">
            <v>Taxes other than income taxes, utility  - Billed to Mid St Di 4081-40004</v>
          </cell>
          <cell r="B93" t="str">
            <v>0</v>
          </cell>
          <cell r="C93" t="str">
            <v>0</v>
          </cell>
          <cell r="D93">
            <v>-46559.78</v>
          </cell>
          <cell r="E93" t="str">
            <v>0</v>
          </cell>
          <cell r="F93" t="str">
            <v>0</v>
          </cell>
          <cell r="G93" t="str">
            <v>0</v>
          </cell>
          <cell r="H93" t="str">
            <v>0</v>
          </cell>
          <cell r="I93" t="str">
            <v>0</v>
          </cell>
          <cell r="J93" t="str">
            <v>0</v>
          </cell>
          <cell r="L93" t="str">
            <v>0</v>
          </cell>
          <cell r="M93" t="str">
            <v>0</v>
          </cell>
          <cell r="N93" t="str">
            <v>0</v>
          </cell>
          <cell r="O93" t="str">
            <v>0</v>
          </cell>
          <cell r="P93">
            <v>-46559.78</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v>-7868.27</v>
          </cell>
          <cell r="E95" t="str">
            <v>0</v>
          </cell>
          <cell r="F95" t="str">
            <v>0</v>
          </cell>
          <cell r="G95" t="str">
            <v>0</v>
          </cell>
          <cell r="H95" t="str">
            <v>0</v>
          </cell>
          <cell r="I95" t="str">
            <v>0</v>
          </cell>
          <cell r="J95" t="str">
            <v>0</v>
          </cell>
          <cell r="L95" t="str">
            <v>0</v>
          </cell>
          <cell r="M95" t="str">
            <v>0</v>
          </cell>
          <cell r="N95" t="str">
            <v>0</v>
          </cell>
          <cell r="O95" t="str">
            <v>0</v>
          </cell>
          <cell r="P95">
            <v>-7868.27</v>
          </cell>
        </row>
        <row r="96">
          <cell r="A96" t="str">
            <v>Taxes other than income taxes, utility  - Billed to Mid-Tex D 4081-40008</v>
          </cell>
          <cell r="B96" t="str">
            <v>0</v>
          </cell>
          <cell r="C96" t="str">
            <v>0</v>
          </cell>
          <cell r="D96">
            <v>-132294.85</v>
          </cell>
          <cell r="E96" t="str">
            <v>0</v>
          </cell>
          <cell r="F96" t="str">
            <v>0</v>
          </cell>
          <cell r="G96" t="str">
            <v>0</v>
          </cell>
          <cell r="H96" t="str">
            <v>0</v>
          </cell>
          <cell r="I96" t="str">
            <v>0</v>
          </cell>
          <cell r="J96" t="str">
            <v>0</v>
          </cell>
          <cell r="L96" t="str">
            <v>0</v>
          </cell>
          <cell r="M96" t="str">
            <v>0</v>
          </cell>
          <cell r="N96" t="str">
            <v>0</v>
          </cell>
          <cell r="O96" t="str">
            <v>0</v>
          </cell>
          <cell r="P96">
            <v>-132294.85</v>
          </cell>
        </row>
        <row r="97">
          <cell r="A97" t="str">
            <v>Taxes other than income taxes, utility  - Billed to MS Div 4081-40009</v>
          </cell>
          <cell r="B97" t="str">
            <v>0</v>
          </cell>
          <cell r="C97" t="str">
            <v>0</v>
          </cell>
          <cell r="D97">
            <v>-24688.7</v>
          </cell>
          <cell r="E97" t="str">
            <v>0</v>
          </cell>
          <cell r="F97" t="str">
            <v>0</v>
          </cell>
          <cell r="G97" t="str">
            <v>0</v>
          </cell>
          <cell r="H97" t="str">
            <v>0</v>
          </cell>
          <cell r="I97" t="str">
            <v>0</v>
          </cell>
          <cell r="J97" t="str">
            <v>0</v>
          </cell>
          <cell r="L97" t="str">
            <v>0</v>
          </cell>
          <cell r="M97" t="str">
            <v>0</v>
          </cell>
          <cell r="N97" t="str">
            <v>0</v>
          </cell>
          <cell r="O97" t="str">
            <v>0</v>
          </cell>
          <cell r="P97">
            <v>-24688.7</v>
          </cell>
        </row>
        <row r="98">
          <cell r="A98" t="str">
            <v>Taxes other than income taxes, utility  - Billed to Atmos Pip 4081-40010</v>
          </cell>
          <cell r="B98" t="str">
            <v>0</v>
          </cell>
          <cell r="C98" t="str">
            <v>0</v>
          </cell>
          <cell r="D98">
            <v>-26204.13</v>
          </cell>
          <cell r="E98" t="str">
            <v>0</v>
          </cell>
          <cell r="F98" t="str">
            <v>0</v>
          </cell>
          <cell r="G98" t="str">
            <v>0</v>
          </cell>
          <cell r="H98" t="str">
            <v>0</v>
          </cell>
          <cell r="I98" t="str">
            <v>0</v>
          </cell>
          <cell r="J98" t="str">
            <v>0</v>
          </cell>
          <cell r="L98" t="str">
            <v>0</v>
          </cell>
          <cell r="M98" t="str">
            <v>0</v>
          </cell>
          <cell r="N98" t="str">
            <v>0</v>
          </cell>
          <cell r="O98" t="str">
            <v>0</v>
          </cell>
          <cell r="P98">
            <v>-26204.13</v>
          </cell>
        </row>
        <row r="99">
          <cell r="A99" t="str">
            <v>Taxes other than income taxes, utility  - Billing for Taxes O 4081-41124</v>
          </cell>
          <cell r="B99">
            <v>91351.5</v>
          </cell>
          <cell r="C99">
            <v>18054.86</v>
          </cell>
          <cell r="D99" t="str">
            <v>0</v>
          </cell>
          <cell r="E99">
            <v>26204.13</v>
          </cell>
          <cell r="F99">
            <v>6346.13</v>
          </cell>
          <cell r="G99">
            <v>1498.72</v>
          </cell>
          <cell r="H99" t="str">
            <v>0</v>
          </cell>
          <cell r="I99" t="str">
            <v>0</v>
          </cell>
          <cell r="J99" t="str">
            <v>0</v>
          </cell>
          <cell r="L99">
            <v>17984.61</v>
          </cell>
          <cell r="M99">
            <v>22176.33</v>
          </cell>
          <cell r="N99">
            <v>34166.07</v>
          </cell>
          <cell r="O99">
            <v>16368.8</v>
          </cell>
          <cell r="P99">
            <v>234151.15</v>
          </cell>
        </row>
        <row r="100">
          <cell r="A100" t="str">
            <v>Taxes other than income taxes, utility  - Billing for CSC Dep 4081-41129</v>
          </cell>
          <cell r="B100">
            <v>40943.35</v>
          </cell>
          <cell r="C100">
            <v>6633.84</v>
          </cell>
          <cell r="D100" t="str">
            <v>0</v>
          </cell>
          <cell r="E100" t="str">
            <v>0</v>
          </cell>
          <cell r="F100" t="str">
            <v>0</v>
          </cell>
          <cell r="G100" t="str">
            <v>0</v>
          </cell>
          <cell r="H100" t="str">
            <v>0</v>
          </cell>
          <cell r="I100" t="str">
            <v>0</v>
          </cell>
          <cell r="J100" t="str">
            <v>0</v>
          </cell>
          <cell r="L100">
            <v>7857.39</v>
          </cell>
          <cell r="M100">
            <v>9014.36</v>
          </cell>
          <cell r="N100">
            <v>12393.71</v>
          </cell>
          <cell r="O100">
            <v>6392.47</v>
          </cell>
          <cell r="P100">
            <v>83235.12</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L101">
            <v>0</v>
          </cell>
          <cell r="M101">
            <v>0</v>
          </cell>
          <cell r="N101">
            <v>0</v>
          </cell>
          <cell r="O101">
            <v>1.8189894035458565E-12</v>
          </cell>
          <cell r="P101">
            <v>1.8189894035458565E-12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4718.57</v>
          </cell>
          <cell r="C103" t="str">
            <v>0</v>
          </cell>
          <cell r="D103" t="str">
            <v>0</v>
          </cell>
          <cell r="E103">
            <v>87551.54</v>
          </cell>
          <cell r="F103" t="str">
            <v>0</v>
          </cell>
          <cell r="G103" t="str">
            <v>0</v>
          </cell>
          <cell r="H103" t="str">
            <v>0</v>
          </cell>
          <cell r="I103" t="str">
            <v>0</v>
          </cell>
          <cell r="J103" t="str">
            <v>0</v>
          </cell>
          <cell r="L103" t="str">
            <v>0</v>
          </cell>
          <cell r="M103" t="str">
            <v>0</v>
          </cell>
          <cell r="N103" t="str">
            <v>0</v>
          </cell>
          <cell r="O103" t="str">
            <v>0</v>
          </cell>
          <cell r="P103">
            <v>92270.11</v>
          </cell>
        </row>
        <row r="104">
          <cell r="A104" t="str">
            <v>Taxes other than income taxes, utility  - Taxes Property And  4081-30102</v>
          </cell>
          <cell r="B104">
            <v>148788.63</v>
          </cell>
          <cell r="C104">
            <v>131144.65</v>
          </cell>
          <cell r="D104" t="str">
            <v>0</v>
          </cell>
          <cell r="E104">
            <v>178311.14</v>
          </cell>
          <cell r="F104">
            <v>0</v>
          </cell>
          <cell r="G104" t="str">
            <v>0</v>
          </cell>
          <cell r="H104" t="str">
            <v>0</v>
          </cell>
          <cell r="I104" t="str">
            <v>0</v>
          </cell>
          <cell r="J104" t="str">
            <v>0</v>
          </cell>
          <cell r="L104" t="str">
            <v>0</v>
          </cell>
          <cell r="M104" t="str">
            <v>0</v>
          </cell>
          <cell r="N104">
            <v>-304122.98</v>
          </cell>
          <cell r="O104" t="str">
            <v>0</v>
          </cell>
          <cell r="P104">
            <v>154121.44</v>
          </cell>
        </row>
        <row r="105">
          <cell r="A105" t="str">
            <v>Taxes other than income taxes, utility  - State Supv &amp; Inspec 4081-30104</v>
          </cell>
          <cell r="B105" t="str">
            <v>0</v>
          </cell>
          <cell r="C105" t="str">
            <v>0</v>
          </cell>
          <cell r="D105" t="str">
            <v>0</v>
          </cell>
          <cell r="E105" t="str">
            <v>0</v>
          </cell>
          <cell r="F105" t="str">
            <v>0</v>
          </cell>
          <cell r="G105">
            <v>10000</v>
          </cell>
          <cell r="H105" t="str">
            <v>0</v>
          </cell>
          <cell r="I105" t="str">
            <v>0</v>
          </cell>
          <cell r="J105" t="str">
            <v>0</v>
          </cell>
          <cell r="L105" t="str">
            <v>0</v>
          </cell>
          <cell r="M105">
            <v>9303.99</v>
          </cell>
          <cell r="N105">
            <v>27124.66</v>
          </cell>
          <cell r="O105" t="str">
            <v>0</v>
          </cell>
          <cell r="P105">
            <v>46428.65</v>
          </cell>
        </row>
        <row r="106">
          <cell r="A106" t="str">
            <v>Taxes other than income taxes, utility  - Occupational Licens 4081-30103</v>
          </cell>
          <cell r="B106" t="str">
            <v>0</v>
          </cell>
          <cell r="C106" t="str">
            <v>0</v>
          </cell>
          <cell r="D106" t="str">
            <v>0</v>
          </cell>
          <cell r="E106" t="str">
            <v>0</v>
          </cell>
          <cell r="F106">
            <v>10030.84</v>
          </cell>
          <cell r="G106" t="str">
            <v>0</v>
          </cell>
          <cell r="H106" t="str">
            <v>0</v>
          </cell>
          <cell r="I106" t="str">
            <v>0</v>
          </cell>
          <cell r="J106" t="str">
            <v>0</v>
          </cell>
          <cell r="L106" t="str">
            <v>0</v>
          </cell>
          <cell r="M106">
            <v>19835.73</v>
          </cell>
          <cell r="N106" t="str">
            <v>0</v>
          </cell>
          <cell r="O106">
            <v>294</v>
          </cell>
          <cell r="P106">
            <v>30160.57</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333951</v>
          </cell>
          <cell r="C111">
            <v>175935.35</v>
          </cell>
          <cell r="D111">
            <v>-317409.68</v>
          </cell>
          <cell r="E111">
            <v>317966.74</v>
          </cell>
          <cell r="F111">
            <v>16376.97</v>
          </cell>
          <cell r="G111">
            <v>11498.72</v>
          </cell>
          <cell r="H111" t="str">
            <v>0</v>
          </cell>
          <cell r="I111" t="str">
            <v>0</v>
          </cell>
          <cell r="J111" t="str">
            <v>0</v>
          </cell>
          <cell r="L111">
            <v>29887.49</v>
          </cell>
          <cell r="M111">
            <v>60330.41</v>
          </cell>
          <cell r="N111">
            <v>-184130.83</v>
          </cell>
          <cell r="O111">
            <v>58693.72</v>
          </cell>
          <cell r="P111">
            <v>503099.89</v>
          </cell>
        </row>
        <row r="112">
          <cell r="A112" t="str">
            <v>Revenue Related Taxes</v>
          </cell>
          <cell r="B112">
            <v>8694362.4499999993</v>
          </cell>
          <cell r="C112">
            <v>844550.38</v>
          </cell>
          <cell r="D112">
            <v>0</v>
          </cell>
          <cell r="E112">
            <v>0</v>
          </cell>
          <cell r="F112">
            <v>0</v>
          </cell>
          <cell r="G112">
            <v>38160.6</v>
          </cell>
          <cell r="H112">
            <v>0</v>
          </cell>
          <cell r="I112">
            <v>0</v>
          </cell>
          <cell r="J112">
            <v>0</v>
          </cell>
          <cell r="L112">
            <v>1762559.89</v>
          </cell>
          <cell r="M112">
            <v>93690.78</v>
          </cell>
          <cell r="N112">
            <v>335161.04000000004</v>
          </cell>
          <cell r="O112">
            <v>1666.67</v>
          </cell>
          <cell r="P112">
            <v>11770151.809999999</v>
          </cell>
        </row>
        <row r="113">
          <cell r="A113" t="str">
            <v>SSU  Taxes</v>
          </cell>
          <cell r="B113">
            <v>132294.85</v>
          </cell>
          <cell r="C113">
            <v>24688.7</v>
          </cell>
          <cell r="D113">
            <v>0</v>
          </cell>
          <cell r="E113">
            <v>26204.13</v>
          </cell>
          <cell r="F113">
            <v>6346.13</v>
          </cell>
          <cell r="G113">
            <v>1498.72</v>
          </cell>
          <cell r="H113">
            <v>0</v>
          </cell>
          <cell r="I113">
            <v>0</v>
          </cell>
          <cell r="J113">
            <v>0</v>
          </cell>
          <cell r="L113">
            <v>25842</v>
          </cell>
          <cell r="M113">
            <v>31190.690000000002</v>
          </cell>
          <cell r="N113">
            <v>46559.78</v>
          </cell>
          <cell r="O113">
            <v>22761.270000000004</v>
          </cell>
          <cell r="P113">
            <v>317386.27</v>
          </cell>
        </row>
        <row r="114">
          <cell r="A114" t="str">
            <v>Total Taxes - Other Than Income Taxes</v>
          </cell>
          <cell r="B114">
            <v>8646457.6499999966</v>
          </cell>
          <cell r="C114">
            <v>1766017.56</v>
          </cell>
          <cell r="D114">
            <v>-0.26000000000931323</v>
          </cell>
          <cell r="E114">
            <v>987539.15</v>
          </cell>
          <cell r="F114">
            <v>43156.12</v>
          </cell>
          <cell r="G114">
            <v>-198175.55</v>
          </cell>
          <cell r="H114" t="str">
            <v>0</v>
          </cell>
          <cell r="I114" t="str">
            <v>0</v>
          </cell>
          <cell r="J114" t="str">
            <v>0</v>
          </cell>
          <cell r="L114">
            <v>1711930.8</v>
          </cell>
          <cell r="M114">
            <v>628292.46</v>
          </cell>
          <cell r="N114">
            <v>161039.16</v>
          </cell>
          <cell r="O114">
            <v>685354.16</v>
          </cell>
          <cell r="P114">
            <v>14431611.249999998</v>
          </cell>
        </row>
        <row r="115">
          <cell r="A115" t="str">
            <v>Total Operating Expenses</v>
          </cell>
          <cell r="B115">
            <v>31445694.209999997</v>
          </cell>
          <cell r="C115">
            <v>7240040.0500000007</v>
          </cell>
          <cell r="D115">
            <v>-313941.3</v>
          </cell>
          <cell r="E115">
            <v>16550218.399999999</v>
          </cell>
          <cell r="F115">
            <v>2662066.21</v>
          </cell>
          <cell r="G115">
            <v>474721.31</v>
          </cell>
          <cell r="H115" t="str">
            <v>0</v>
          </cell>
          <cell r="I115" t="str">
            <v>0</v>
          </cell>
          <cell r="J115">
            <v>-169032.46</v>
          </cell>
          <cell r="L115">
            <v>6510883.5</v>
          </cell>
          <cell r="M115">
            <v>6711604.3700000001</v>
          </cell>
          <cell r="N115">
            <v>9512421.0299999993</v>
          </cell>
          <cell r="O115">
            <v>5043180.0999999996</v>
          </cell>
          <cell r="P115">
            <v>85667855.419999987</v>
          </cell>
        </row>
        <row r="116">
          <cell r="A116" t="str">
            <v>Operating (Income) Loss</v>
          </cell>
          <cell r="B116">
            <v>36372409.899999961</v>
          </cell>
          <cell r="C116">
            <v>5076063.1700000064</v>
          </cell>
          <cell r="D116">
            <v>313941.67</v>
          </cell>
          <cell r="E116">
            <v>2313274.35</v>
          </cell>
          <cell r="F116">
            <v>131831.05000010924</v>
          </cell>
          <cell r="G116">
            <v>3826947.4</v>
          </cell>
          <cell r="H116">
            <v>0</v>
          </cell>
          <cell r="I116">
            <v>0</v>
          </cell>
          <cell r="J116">
            <v>28662.000000006577</v>
          </cell>
          <cell r="L116">
            <v>4589299.0100000054</v>
          </cell>
          <cell r="M116">
            <v>6803526.9700000035</v>
          </cell>
          <cell r="N116">
            <v>10346284.059999973</v>
          </cell>
          <cell r="O116">
            <v>5184693.480000006</v>
          </cell>
          <cell r="P116">
            <v>74986933.060000077</v>
          </cell>
        </row>
        <row r="117">
          <cell r="A117" t="str">
            <v>Interest Income</v>
          </cell>
          <cell r="B117">
            <v>607767.54</v>
          </cell>
          <cell r="C117">
            <v>108951.77</v>
          </cell>
          <cell r="D117">
            <v>42136.76000000006</v>
          </cell>
          <cell r="E117">
            <v>326417.96000000002</v>
          </cell>
          <cell r="F117">
            <v>102639.26</v>
          </cell>
          <cell r="G117">
            <v>942878.54</v>
          </cell>
          <cell r="H117" t="str">
            <v>0</v>
          </cell>
          <cell r="I117" t="str">
            <v>0</v>
          </cell>
          <cell r="J117">
            <v>-2425257.85</v>
          </cell>
          <cell r="L117">
            <v>81522.86</v>
          </cell>
          <cell r="M117">
            <v>155716.14000000001</v>
          </cell>
          <cell r="N117">
            <v>198347.36</v>
          </cell>
          <cell r="O117">
            <v>85561.61</v>
          </cell>
          <cell r="P117">
            <v>226681.95</v>
          </cell>
        </row>
        <row r="118">
          <cell r="A118" t="str">
            <v>Others Income</v>
          </cell>
          <cell r="B118">
            <v>0</v>
          </cell>
          <cell r="C118">
            <v>177.34</v>
          </cell>
          <cell r="D118">
            <v>0</v>
          </cell>
          <cell r="E118">
            <v>0</v>
          </cell>
          <cell r="F118">
            <v>-23145.919999999998</v>
          </cell>
          <cell r="G118">
            <v>-151806.16</v>
          </cell>
          <cell r="H118" t="str">
            <v>0</v>
          </cell>
          <cell r="I118" t="str">
            <v>0</v>
          </cell>
          <cell r="J118">
            <v>-28662</v>
          </cell>
          <cell r="L118">
            <v>3040.06</v>
          </cell>
          <cell r="M118">
            <v>5544.88</v>
          </cell>
          <cell r="N118">
            <v>260997.38</v>
          </cell>
          <cell r="O118">
            <v>4946.3999999999996</v>
          </cell>
          <cell r="P118">
            <v>71091.98</v>
          </cell>
        </row>
        <row r="119">
          <cell r="A119" t="str">
            <v>Total Non-Operating Income</v>
          </cell>
          <cell r="B119">
            <v>607767.54</v>
          </cell>
          <cell r="C119">
            <v>109129.11</v>
          </cell>
          <cell r="D119">
            <v>42136.76000000006</v>
          </cell>
          <cell r="E119">
            <v>326417.96000000002</v>
          </cell>
          <cell r="F119">
            <v>79493.34</v>
          </cell>
          <cell r="G119">
            <v>791072.38</v>
          </cell>
          <cell r="H119" t="str">
            <v>0</v>
          </cell>
          <cell r="I119" t="str">
            <v>0</v>
          </cell>
          <cell r="J119">
            <v>-2453919.85</v>
          </cell>
          <cell r="L119">
            <v>84562.92</v>
          </cell>
          <cell r="M119">
            <v>161261.01999999999</v>
          </cell>
          <cell r="N119">
            <v>589048.63</v>
          </cell>
          <cell r="O119">
            <v>90508.01</v>
          </cell>
          <cell r="P119">
            <v>427477.82</v>
          </cell>
        </row>
        <row r="120">
          <cell r="A120" t="str">
            <v>Long Term Interest Expenses</v>
          </cell>
          <cell r="B120">
            <v>3975151.95</v>
          </cell>
          <cell r="C120">
            <v>781908.95</v>
          </cell>
          <cell r="D120">
            <v>8.9494278654456139E-10</v>
          </cell>
          <cell r="E120">
            <v>2251080.36</v>
          </cell>
          <cell r="F120" t="str">
            <v>0</v>
          </cell>
          <cell r="G120">
            <v>5515.42</v>
          </cell>
          <cell r="H120" t="str">
            <v>0</v>
          </cell>
          <cell r="I120" t="str">
            <v>0</v>
          </cell>
          <cell r="J120" t="str">
            <v>0</v>
          </cell>
          <cell r="L120">
            <v>586162.81000000006</v>
          </cell>
          <cell r="M120">
            <v>1119624.78</v>
          </cell>
          <cell r="N120">
            <v>1428086.24</v>
          </cell>
          <cell r="O120">
            <v>615202.1</v>
          </cell>
          <cell r="P120">
            <v>10762732.609999998</v>
          </cell>
        </row>
        <row r="121">
          <cell r="A121" t="str">
            <v>Interest on debt to associated companie - Int On Debt To Asso 4300-30128</v>
          </cell>
          <cell r="B121" t="str">
            <v>0</v>
          </cell>
          <cell r="C121" t="str">
            <v>0</v>
          </cell>
          <cell r="D121">
            <v>42112.5</v>
          </cell>
          <cell r="E121" t="str">
            <v>0</v>
          </cell>
          <cell r="F121" t="str">
            <v>0</v>
          </cell>
          <cell r="G121" t="str">
            <v>0</v>
          </cell>
          <cell r="H121" t="str">
            <v>0</v>
          </cell>
          <cell r="I121" t="str">
            <v>0</v>
          </cell>
          <cell r="J121">
            <v>-42112.5</v>
          </cell>
          <cell r="L121" t="str">
            <v>0</v>
          </cell>
          <cell r="M121" t="str">
            <v>0</v>
          </cell>
          <cell r="N121" t="str">
            <v>0</v>
          </cell>
          <cell r="O121" t="str">
            <v>0</v>
          </cell>
          <cell r="P121">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t="str">
            <v>0</v>
          </cell>
          <cell r="E129" t="str">
            <v>0</v>
          </cell>
          <cell r="F129">
            <v>52.93</v>
          </cell>
          <cell r="G129" t="str">
            <v>0</v>
          </cell>
          <cell r="H129" t="str">
            <v>0</v>
          </cell>
          <cell r="I129" t="str">
            <v>0</v>
          </cell>
          <cell r="J129" t="str">
            <v>0</v>
          </cell>
          <cell r="L129" t="str">
            <v>0</v>
          </cell>
          <cell r="M129" t="str">
            <v>0</v>
          </cell>
          <cell r="N129">
            <v>4600</v>
          </cell>
          <cell r="O129" t="str">
            <v>0</v>
          </cell>
          <cell r="P129">
            <v>4652.93</v>
          </cell>
        </row>
        <row r="130">
          <cell r="A130" t="str">
            <v>Other interest expense - Cust Deps-By Acct/D 4310-30119</v>
          </cell>
          <cell r="B130">
            <v>152557.87</v>
          </cell>
          <cell r="C130">
            <v>74346.19</v>
          </cell>
          <cell r="D130" t="str">
            <v>0</v>
          </cell>
          <cell r="E130" t="str">
            <v>0</v>
          </cell>
          <cell r="F130" t="str">
            <v>0</v>
          </cell>
          <cell r="G130" t="str">
            <v>0</v>
          </cell>
          <cell r="H130" t="str">
            <v>0</v>
          </cell>
          <cell r="I130" t="str">
            <v>0</v>
          </cell>
          <cell r="J130" t="str">
            <v>0</v>
          </cell>
          <cell r="L130">
            <v>37643.58</v>
          </cell>
          <cell r="M130">
            <v>41461.15</v>
          </cell>
          <cell r="N130">
            <v>117036.92</v>
          </cell>
          <cell r="O130">
            <v>35432.639999999999</v>
          </cell>
          <cell r="P130">
            <v>458478.35</v>
          </cell>
        </row>
        <row r="131">
          <cell r="A131" t="str">
            <v>Other interest expense - Commitment Fees-Anb 4310-30120</v>
          </cell>
          <cell r="B131" t="str">
            <v>0</v>
          </cell>
          <cell r="C131" t="str">
            <v>0</v>
          </cell>
          <cell r="D131">
            <v>1199.8800000000001</v>
          </cell>
          <cell r="E131" t="str">
            <v>0</v>
          </cell>
          <cell r="F131" t="str">
            <v>0</v>
          </cell>
          <cell r="G131" t="str">
            <v>0</v>
          </cell>
          <cell r="H131" t="str">
            <v>0</v>
          </cell>
          <cell r="I131" t="str">
            <v>0</v>
          </cell>
          <cell r="J131" t="str">
            <v>0</v>
          </cell>
          <cell r="L131" t="str">
            <v>0</v>
          </cell>
          <cell r="M131" t="str">
            <v>0</v>
          </cell>
          <cell r="N131" t="str">
            <v>0</v>
          </cell>
          <cell r="O131" t="str">
            <v>0</v>
          </cell>
          <cell r="P131">
            <v>1199.8800000000001</v>
          </cell>
        </row>
        <row r="132">
          <cell r="A132" t="str">
            <v>Other interest expense - Commitment Fee-SunT 4310-30121</v>
          </cell>
          <cell r="B132" t="str">
            <v>0</v>
          </cell>
          <cell r="C132" t="str">
            <v>0</v>
          </cell>
          <cell r="D132">
            <v>1096065.93</v>
          </cell>
          <cell r="E132" t="str">
            <v>0</v>
          </cell>
          <cell r="F132" t="str">
            <v>0</v>
          </cell>
          <cell r="G132" t="str">
            <v>0</v>
          </cell>
          <cell r="H132" t="str">
            <v>0</v>
          </cell>
          <cell r="I132" t="str">
            <v>0</v>
          </cell>
          <cell r="J132" t="str">
            <v>0</v>
          </cell>
          <cell r="L132" t="str">
            <v>0</v>
          </cell>
          <cell r="M132" t="str">
            <v>0</v>
          </cell>
          <cell r="N132" t="str">
            <v>0</v>
          </cell>
          <cell r="O132" t="str">
            <v>0</v>
          </cell>
          <cell r="P132">
            <v>1096065.93</v>
          </cell>
        </row>
        <row r="133">
          <cell r="A133" t="str">
            <v>Other interest expense - Int On Debt To Asso 4310-30128</v>
          </cell>
          <cell r="B133" t="str">
            <v>0</v>
          </cell>
          <cell r="C133" t="str">
            <v>0</v>
          </cell>
          <cell r="D133">
            <v>887743.99</v>
          </cell>
          <cell r="E133" t="str">
            <v>0</v>
          </cell>
          <cell r="F133">
            <v>1229835.75</v>
          </cell>
          <cell r="G133">
            <v>265565.61</v>
          </cell>
          <cell r="H133" t="str">
            <v>0</v>
          </cell>
          <cell r="I133" t="str">
            <v>0</v>
          </cell>
          <cell r="J133">
            <v>-2383145.35</v>
          </cell>
          <cell r="L133" t="str">
            <v>0</v>
          </cell>
          <cell r="M133" t="str">
            <v>0</v>
          </cell>
          <cell r="N133" t="str">
            <v>0</v>
          </cell>
          <cell r="O133" t="str">
            <v>0</v>
          </cell>
          <cell r="P133">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v>1131.8800000000001</v>
          </cell>
          <cell r="E136" t="str">
            <v>0</v>
          </cell>
          <cell r="F136" t="str">
            <v>0</v>
          </cell>
          <cell r="G136" t="str">
            <v>0</v>
          </cell>
          <cell r="H136" t="str">
            <v>0</v>
          </cell>
          <cell r="I136" t="str">
            <v>0</v>
          </cell>
          <cell r="J136" t="str">
            <v>0</v>
          </cell>
          <cell r="L136" t="str">
            <v>0</v>
          </cell>
          <cell r="M136" t="str">
            <v>0</v>
          </cell>
          <cell r="N136" t="str">
            <v>0</v>
          </cell>
          <cell r="O136" t="str">
            <v>0</v>
          </cell>
          <cell r="P136">
            <v>1131.8800000000001</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v>720833.87</v>
          </cell>
          <cell r="E139" t="str">
            <v>0</v>
          </cell>
          <cell r="F139" t="str">
            <v>0</v>
          </cell>
          <cell r="G139" t="str">
            <v>0</v>
          </cell>
          <cell r="H139" t="str">
            <v>0</v>
          </cell>
          <cell r="I139" t="str">
            <v>0</v>
          </cell>
          <cell r="J139" t="str">
            <v>0</v>
          </cell>
          <cell r="L139" t="str">
            <v>0</v>
          </cell>
          <cell r="M139" t="str">
            <v>0</v>
          </cell>
          <cell r="N139" t="str">
            <v>0</v>
          </cell>
          <cell r="O139" t="str">
            <v>0</v>
          </cell>
          <cell r="P139">
            <v>720833.87</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v>0</v>
          </cell>
          <cell r="N144" t="str">
            <v>0</v>
          </cell>
          <cell r="O144" t="str">
            <v>0</v>
          </cell>
          <cell r="P144">
            <v>0</v>
          </cell>
        </row>
        <row r="145">
          <cell r="A145" t="str">
            <v>Other interest expense - Comm Paper - Discou 4310-30147</v>
          </cell>
          <cell r="B145" t="str">
            <v>0</v>
          </cell>
          <cell r="C145" t="str">
            <v>0</v>
          </cell>
          <cell r="D145">
            <v>138926.92000000001</v>
          </cell>
          <cell r="E145" t="str">
            <v>0</v>
          </cell>
          <cell r="F145" t="str">
            <v>0</v>
          </cell>
          <cell r="G145" t="str">
            <v>0</v>
          </cell>
          <cell r="H145" t="str">
            <v>0</v>
          </cell>
          <cell r="I145" t="str">
            <v>0</v>
          </cell>
          <cell r="J145" t="str">
            <v>0</v>
          </cell>
          <cell r="L145" t="str">
            <v>0</v>
          </cell>
          <cell r="M145" t="str">
            <v>0</v>
          </cell>
          <cell r="N145" t="str">
            <v>0</v>
          </cell>
          <cell r="O145" t="str">
            <v>0</v>
          </cell>
          <cell r="P145">
            <v>138926.92000000001</v>
          </cell>
        </row>
        <row r="146">
          <cell r="A146" t="str">
            <v>Other interest expense - Comm Paper - Discou 4310-30148</v>
          </cell>
          <cell r="B146" t="str">
            <v>0</v>
          </cell>
          <cell r="C146" t="str">
            <v>0</v>
          </cell>
          <cell r="D146">
            <v>186247.06</v>
          </cell>
          <cell r="E146" t="str">
            <v>0</v>
          </cell>
          <cell r="F146" t="str">
            <v>0</v>
          </cell>
          <cell r="G146" t="str">
            <v>0</v>
          </cell>
          <cell r="H146" t="str">
            <v>0</v>
          </cell>
          <cell r="I146" t="str">
            <v>0</v>
          </cell>
          <cell r="J146" t="str">
            <v>0</v>
          </cell>
          <cell r="L146" t="str">
            <v>0</v>
          </cell>
          <cell r="M146" t="str">
            <v>0</v>
          </cell>
          <cell r="N146" t="str">
            <v>0</v>
          </cell>
          <cell r="O146" t="str">
            <v>0</v>
          </cell>
          <cell r="P146">
            <v>186247.06</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v>117079.17</v>
          </cell>
          <cell r="G150" t="str">
            <v>0</v>
          </cell>
          <cell r="H150" t="str">
            <v>0</v>
          </cell>
          <cell r="I150" t="str">
            <v>0</v>
          </cell>
          <cell r="J150" t="str">
            <v>0</v>
          </cell>
          <cell r="L150" t="str">
            <v>0</v>
          </cell>
          <cell r="M150" t="str">
            <v>0</v>
          </cell>
          <cell r="N150" t="str">
            <v>0</v>
          </cell>
          <cell r="O150" t="str">
            <v>0</v>
          </cell>
          <cell r="P150">
            <v>117079.17</v>
          </cell>
        </row>
        <row r="151">
          <cell r="A151" t="str">
            <v>Other interest expense - Int On deferred dir 4310-30156</v>
          </cell>
          <cell r="B151" t="str">
            <v>0</v>
          </cell>
          <cell r="C151" t="str">
            <v>0</v>
          </cell>
          <cell r="D151">
            <v>3326.78</v>
          </cell>
          <cell r="E151" t="str">
            <v>0</v>
          </cell>
          <cell r="F151" t="str">
            <v>0</v>
          </cell>
          <cell r="G151" t="str">
            <v>0</v>
          </cell>
          <cell r="H151" t="str">
            <v>0</v>
          </cell>
          <cell r="I151" t="str">
            <v>0</v>
          </cell>
          <cell r="J151" t="str">
            <v>0</v>
          </cell>
          <cell r="L151" t="str">
            <v>0</v>
          </cell>
          <cell r="M151" t="str">
            <v>0</v>
          </cell>
          <cell r="N151" t="str">
            <v>0</v>
          </cell>
          <cell r="O151" t="str">
            <v>0</v>
          </cell>
          <cell r="P151">
            <v>3326.78</v>
          </cell>
        </row>
        <row r="152">
          <cell r="A152" t="str">
            <v>Other interest expense - Int on Taxes 4310-30157</v>
          </cell>
          <cell r="B152">
            <v>203578</v>
          </cell>
          <cell r="C152" t="str">
            <v>0</v>
          </cell>
          <cell r="D152" t="str">
            <v>0</v>
          </cell>
          <cell r="E152" t="str">
            <v>0</v>
          </cell>
          <cell r="F152">
            <v>0</v>
          </cell>
          <cell r="G152" t="str">
            <v>0</v>
          </cell>
          <cell r="H152" t="str">
            <v>0</v>
          </cell>
          <cell r="I152" t="str">
            <v>0</v>
          </cell>
          <cell r="J152" t="str">
            <v>0</v>
          </cell>
          <cell r="L152" t="str">
            <v>0</v>
          </cell>
          <cell r="M152">
            <v>-8158.08</v>
          </cell>
          <cell r="N152">
            <v>-50201.42</v>
          </cell>
          <cell r="O152">
            <v>-11206.98</v>
          </cell>
          <cell r="P152">
            <v>134011.51999999999</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-79075.42</v>
          </cell>
          <cell r="C155">
            <v>-13432.18</v>
          </cell>
          <cell r="D155" t="str">
            <v>0</v>
          </cell>
          <cell r="E155">
            <v>-55010.74</v>
          </cell>
          <cell r="F155" t="str">
            <v>0</v>
          </cell>
          <cell r="G155" t="str">
            <v>0</v>
          </cell>
          <cell r="H155" t="str">
            <v>0</v>
          </cell>
          <cell r="I155" t="str">
            <v>0</v>
          </cell>
          <cell r="J155" t="str">
            <v>0</v>
          </cell>
          <cell r="L155">
            <v>-2040.2</v>
          </cell>
          <cell r="M155">
            <v>-19289.169999999998</v>
          </cell>
          <cell r="N155">
            <v>-56494.43</v>
          </cell>
          <cell r="O155">
            <v>-13238.27</v>
          </cell>
          <cell r="P155">
            <v>-238580.41</v>
          </cell>
        </row>
        <row r="156">
          <cell r="A156" t="str">
            <v>Total ShortTerm</v>
          </cell>
          <cell r="B156">
            <v>277060.45</v>
          </cell>
          <cell r="C156">
            <v>60914.01</v>
          </cell>
          <cell r="D156">
            <v>3077588.8099999996</v>
          </cell>
          <cell r="E156">
            <v>-55010.74</v>
          </cell>
          <cell r="F156">
            <v>1346967.8499999999</v>
          </cell>
          <cell r="G156">
            <v>265565.61</v>
          </cell>
          <cell r="H156">
            <v>0</v>
          </cell>
          <cell r="I156">
            <v>0</v>
          </cell>
          <cell r="J156">
            <v>-2425257.85</v>
          </cell>
          <cell r="L156">
            <v>35603.380000000005</v>
          </cell>
          <cell r="M156">
            <v>14013.900000000001</v>
          </cell>
          <cell r="N156">
            <v>14941.07</v>
          </cell>
          <cell r="O156">
            <v>10987.39</v>
          </cell>
          <cell r="P156">
            <v>2623373.8799999994</v>
          </cell>
        </row>
        <row r="157">
          <cell r="A157" t="str">
            <v>Short Term Interest Expenses</v>
          </cell>
          <cell r="B157">
            <v>1653868.21</v>
          </cell>
          <cell r="C157">
            <v>331730.90999999997</v>
          </cell>
          <cell r="D157">
            <v>-5.0000000256204657E-2</v>
          </cell>
          <cell r="E157">
            <v>724658.81</v>
          </cell>
          <cell r="F157">
            <v>1346967.85</v>
          </cell>
          <cell r="G157">
            <v>265565.61</v>
          </cell>
          <cell r="H157" t="str">
            <v>0</v>
          </cell>
          <cell r="I157" t="str">
            <v>0</v>
          </cell>
          <cell r="J157">
            <v>-2425257.85</v>
          </cell>
          <cell r="L157">
            <v>238622.94</v>
          </cell>
          <cell r="M157">
            <v>401799.85</v>
          </cell>
          <cell r="N157">
            <v>508893.22</v>
          </cell>
          <cell r="O157">
            <v>224064.79</v>
          </cell>
          <cell r="P157">
            <v>3270914.29</v>
          </cell>
        </row>
        <row r="158">
          <cell r="A158" t="str">
            <v>Check ST</v>
          </cell>
          <cell r="B158">
            <v>-1376807.76</v>
          </cell>
          <cell r="C158">
            <v>-270816.89999999997</v>
          </cell>
          <cell r="D158">
            <v>3077588.86</v>
          </cell>
          <cell r="E158">
            <v>-779669.55</v>
          </cell>
          <cell r="F158">
            <v>0</v>
          </cell>
          <cell r="G158">
            <v>0</v>
          </cell>
          <cell r="H158">
            <v>0</v>
          </cell>
          <cell r="I158">
            <v>0</v>
          </cell>
          <cell r="J158">
            <v>0</v>
          </cell>
          <cell r="L158">
            <v>-203019.56</v>
          </cell>
          <cell r="M158">
            <v>-387785.94999999995</v>
          </cell>
          <cell r="N158">
            <v>-493952.14999999997</v>
          </cell>
          <cell r="O158">
            <v>-213077.40000000002</v>
          </cell>
          <cell r="P158">
            <v>-647540.41000000061</v>
          </cell>
        </row>
        <row r="159">
          <cell r="A159" t="str">
            <v>ShortTerm Interest Expenses</v>
          </cell>
          <cell r="B159">
            <v>0</v>
          </cell>
          <cell r="C159">
            <v>0</v>
          </cell>
          <cell r="D159">
            <v>929856.49</v>
          </cell>
          <cell r="E159">
            <v>0</v>
          </cell>
          <cell r="F159">
            <v>1229835.75</v>
          </cell>
          <cell r="G159">
            <v>265565.61</v>
          </cell>
          <cell r="H159">
            <v>0</v>
          </cell>
          <cell r="I159">
            <v>0</v>
          </cell>
          <cell r="J159">
            <v>-2425257.85</v>
          </cell>
          <cell r="L159">
            <v>0</v>
          </cell>
          <cell r="M159">
            <v>0</v>
          </cell>
          <cell r="N159">
            <v>0</v>
          </cell>
          <cell r="O159">
            <v>0</v>
          </cell>
          <cell r="P159">
            <v>0</v>
          </cell>
        </row>
        <row r="160">
          <cell r="A160" t="str">
            <v>ShortTerm Interest - Div. Other</v>
          </cell>
          <cell r="B160">
            <v>1653868.21</v>
          </cell>
          <cell r="C160">
            <v>331730.90999999997</v>
          </cell>
          <cell r="D160">
            <v>-929856.54000000027</v>
          </cell>
          <cell r="E160">
            <v>724658.81</v>
          </cell>
          <cell r="F160">
            <v>117132.10000000009</v>
          </cell>
          <cell r="G160">
            <v>0</v>
          </cell>
          <cell r="H160">
            <v>0</v>
          </cell>
          <cell r="I160">
            <v>0</v>
          </cell>
          <cell r="J160">
            <v>0</v>
          </cell>
          <cell r="L160">
            <v>238622.94</v>
          </cell>
          <cell r="M160">
            <v>401799.85</v>
          </cell>
          <cell r="N160">
            <v>508893.22</v>
          </cell>
          <cell r="O160">
            <v>224064.79</v>
          </cell>
          <cell r="P160">
            <v>3270914.29</v>
          </cell>
        </row>
        <row r="161">
          <cell r="A161" t="str">
            <v>Total Interest Expense</v>
          </cell>
          <cell r="B161">
            <v>5629020.1600000001</v>
          </cell>
          <cell r="C161">
            <v>1113639.8600000001</v>
          </cell>
          <cell r="D161">
            <v>-4.9999999361261871E-2</v>
          </cell>
          <cell r="E161">
            <v>2975739.17</v>
          </cell>
          <cell r="F161">
            <v>1346967.85</v>
          </cell>
          <cell r="G161">
            <v>271081.03000000003</v>
          </cell>
          <cell r="H161" t="str">
            <v>0</v>
          </cell>
          <cell r="I161" t="str">
            <v>0</v>
          </cell>
          <cell r="J161">
            <v>-2425257.85</v>
          </cell>
          <cell r="L161">
            <v>824785.75</v>
          </cell>
          <cell r="M161">
            <v>1521424.63</v>
          </cell>
          <cell r="N161">
            <v>1936979.46</v>
          </cell>
          <cell r="O161">
            <v>839266.89</v>
          </cell>
          <cell r="P161">
            <v>14033646.9</v>
          </cell>
        </row>
        <row r="162">
          <cell r="A162" t="str">
            <v>Donations</v>
          </cell>
          <cell r="B162">
            <v>26667.47</v>
          </cell>
          <cell r="C162">
            <v>5075.18</v>
          </cell>
          <cell r="D162">
            <v>-3.0000000006111804E-2</v>
          </cell>
          <cell r="E162">
            <v>16320.63</v>
          </cell>
          <cell r="F162">
            <v>1450</v>
          </cell>
          <cell r="G162" t="str">
            <v>0</v>
          </cell>
          <cell r="H162" t="str">
            <v>0</v>
          </cell>
          <cell r="I162" t="str">
            <v>0</v>
          </cell>
          <cell r="J162" t="str">
            <v>0</v>
          </cell>
          <cell r="L162">
            <v>10563.61</v>
          </cell>
          <cell r="M162">
            <v>28459.11</v>
          </cell>
          <cell r="N162">
            <v>41976.42</v>
          </cell>
          <cell r="O162">
            <v>9398.18</v>
          </cell>
          <cell r="P162">
            <v>139910.57</v>
          </cell>
        </row>
        <row r="163">
          <cell r="A163" t="str">
            <v>Other Non-Operating Expense</v>
          </cell>
          <cell r="B163">
            <v>111622.56</v>
          </cell>
          <cell r="C163">
            <v>5456.78</v>
          </cell>
          <cell r="D163">
            <v>2.0000000000436557E-2</v>
          </cell>
          <cell r="E163">
            <v>28297.09</v>
          </cell>
          <cell r="F163">
            <v>28318.83</v>
          </cell>
          <cell r="G163">
            <v>1835.39</v>
          </cell>
          <cell r="H163" t="str">
            <v>0</v>
          </cell>
          <cell r="I163" t="str">
            <v>0</v>
          </cell>
          <cell r="J163" t="str">
            <v>0</v>
          </cell>
          <cell r="L163">
            <v>65558.5</v>
          </cell>
          <cell r="M163">
            <v>21494.27</v>
          </cell>
          <cell r="N163">
            <v>125789.37</v>
          </cell>
          <cell r="O163">
            <v>6623.05</v>
          </cell>
          <cell r="P163">
            <v>394995.86</v>
          </cell>
        </row>
        <row r="164">
          <cell r="A164" t="str">
            <v>Total Non-Operating Expense</v>
          </cell>
          <cell r="B164">
            <v>5767310.1900000004</v>
          </cell>
          <cell r="C164">
            <v>1124171.82</v>
          </cell>
          <cell r="D164">
            <v>-5.9999999357387424E-2</v>
          </cell>
          <cell r="E164">
            <v>3020356.89</v>
          </cell>
          <cell r="F164">
            <v>1376736.68</v>
          </cell>
          <cell r="G164">
            <v>272916.42</v>
          </cell>
          <cell r="H164" t="str">
            <v>0</v>
          </cell>
          <cell r="I164" t="str">
            <v>0</v>
          </cell>
          <cell r="J164">
            <v>-2425257.85</v>
          </cell>
          <cell r="L164">
            <v>900907.86</v>
          </cell>
          <cell r="M164">
            <v>1571378.01</v>
          </cell>
          <cell r="N164">
            <v>2104745.25</v>
          </cell>
          <cell r="O164">
            <v>855288.12</v>
          </cell>
          <cell r="P164">
            <v>14568553.330000002</v>
          </cell>
        </row>
        <row r="165">
          <cell r="A165" t="str">
            <v>Total Other Non-Operating Income/Expense</v>
          </cell>
          <cell r="B165">
            <v>5159542.6500000004</v>
          </cell>
          <cell r="C165">
            <v>1015042.71</v>
          </cell>
          <cell r="D165">
            <v>-42136.819999999418</v>
          </cell>
          <cell r="E165">
            <v>2693938.93</v>
          </cell>
          <cell r="F165">
            <v>1297243.3400000001</v>
          </cell>
          <cell r="G165">
            <v>-516506.7</v>
          </cell>
          <cell r="H165" t="str">
            <v>0</v>
          </cell>
          <cell r="I165" t="str">
            <v>0</v>
          </cell>
          <cell r="J165">
            <v>28662</v>
          </cell>
          <cell r="L165">
            <v>816344.94</v>
          </cell>
          <cell r="M165">
            <v>1410116.99</v>
          </cell>
          <cell r="N165">
            <v>1515696.62</v>
          </cell>
          <cell r="O165">
            <v>764780.11</v>
          </cell>
          <cell r="P165">
            <v>14142724.77</v>
          </cell>
        </row>
        <row r="166">
          <cell r="A166" t="str">
            <v>Other Non-Operating Income/(Expense)</v>
          </cell>
          <cell r="B166">
            <v>-138290.03000000026</v>
          </cell>
          <cell r="C166">
            <v>-10354.619999999981</v>
          </cell>
          <cell r="D166">
            <v>9.9999999947613105E-3</v>
          </cell>
          <cell r="E166">
            <v>-44617.720000000263</v>
          </cell>
          <cell r="F166">
            <v>-52914.749999999753</v>
          </cell>
          <cell r="G166">
            <v>-155290.81000000006</v>
          </cell>
          <cell r="H166">
            <v>0</v>
          </cell>
          <cell r="I166">
            <v>0</v>
          </cell>
          <cell r="J166">
            <v>-28662</v>
          </cell>
          <cell r="L166">
            <v>-73082.049999999945</v>
          </cell>
          <cell r="M166">
            <v>-44408.500000000116</v>
          </cell>
          <cell r="N166">
            <v>222935.47999999986</v>
          </cell>
          <cell r="O166">
            <v>-11074.829999999973</v>
          </cell>
          <cell r="P166">
            <v>-334110.56000000128</v>
          </cell>
        </row>
        <row r="167">
          <cell r="A167" t="str">
            <v>Income / Loss, Before Income Taxes</v>
          </cell>
          <cell r="B167">
            <v>31212867.249999959</v>
          </cell>
          <cell r="C167">
            <v>4061020.4600000065</v>
          </cell>
          <cell r="D167">
            <v>356078.48999999935</v>
          </cell>
          <cell r="E167">
            <v>-380664.58000000194</v>
          </cell>
          <cell r="F167">
            <v>-1165412.2899998906</v>
          </cell>
          <cell r="G167">
            <v>4343454.0999999996</v>
          </cell>
          <cell r="H167">
            <v>0</v>
          </cell>
          <cell r="I167">
            <v>0</v>
          </cell>
          <cell r="J167">
            <v>6.577465683221817E-9</v>
          </cell>
          <cell r="L167">
            <v>3772954.07</v>
          </cell>
          <cell r="M167">
            <v>5393409.9800000023</v>
          </cell>
          <cell r="N167">
            <v>8830587.4399999734</v>
          </cell>
          <cell r="O167">
            <v>4419913.37</v>
          </cell>
          <cell r="P167">
            <v>60844208.290000066</v>
          </cell>
        </row>
        <row r="168">
          <cell r="A168" t="str">
            <v>Total Provision (Benefit) for Inc Tax</v>
          </cell>
          <cell r="B168">
            <v>12285982.73</v>
          </cell>
          <cell r="C168">
            <v>1445379.08</v>
          </cell>
          <cell r="D168">
            <v>615516.59</v>
          </cell>
          <cell r="E168">
            <v>-3040.6699999999255</v>
          </cell>
          <cell r="F168">
            <v>-900945.34</v>
          </cell>
          <cell r="G168">
            <v>1427237.37</v>
          </cell>
          <cell r="H168" t="str">
            <v>0</v>
          </cell>
          <cell r="I168" t="str">
            <v>0</v>
          </cell>
          <cell r="J168" t="str">
            <v>0</v>
          </cell>
          <cell r="L168">
            <v>1717403.09</v>
          </cell>
          <cell r="M168">
            <v>1976189.44</v>
          </cell>
          <cell r="N168">
            <v>3196345.61</v>
          </cell>
          <cell r="O168">
            <v>1542567.08</v>
          </cell>
          <cell r="P168">
            <v>23302634.980000004</v>
          </cell>
        </row>
        <row r="169">
          <cell r="A169" t="str">
            <v>Income / Loss, Before Cumulative Effect</v>
          </cell>
          <cell r="B169">
            <v>18926884.519999962</v>
          </cell>
          <cell r="C169">
            <v>2615641.3800000064</v>
          </cell>
          <cell r="D169">
            <v>-259438.10000000076</v>
          </cell>
          <cell r="E169">
            <v>-377623.91000000201</v>
          </cell>
          <cell r="F169">
            <v>-264466.94999989029</v>
          </cell>
          <cell r="G169">
            <v>2916216.73</v>
          </cell>
          <cell r="H169">
            <v>0</v>
          </cell>
          <cell r="I169">
            <v>0</v>
          </cell>
          <cell r="J169">
            <v>6.577465683221817E-9</v>
          </cell>
          <cell r="L169">
            <v>2055550.98</v>
          </cell>
          <cell r="M169">
            <v>3417220.54</v>
          </cell>
          <cell r="N169">
            <v>5634241.829999974</v>
          </cell>
          <cell r="O169">
            <v>2877346.2900000052</v>
          </cell>
          <cell r="P169">
            <v>37541573.310000069</v>
          </cell>
        </row>
        <row r="170">
          <cell r="A170" t="str">
            <v>Income Statement - Net (Income) Loss</v>
          </cell>
          <cell r="B170">
            <v>18926884.519999962</v>
          </cell>
          <cell r="C170">
            <v>2615641.3800000064</v>
          </cell>
          <cell r="D170">
            <v>-259438.10000000076</v>
          </cell>
          <cell r="E170">
            <v>-377623.91000000201</v>
          </cell>
          <cell r="F170">
            <v>-264466.94999989029</v>
          </cell>
          <cell r="G170">
            <v>2916216.73</v>
          </cell>
          <cell r="H170">
            <v>0</v>
          </cell>
          <cell r="I170">
            <v>0</v>
          </cell>
          <cell r="J170">
            <v>6.577465683221817E-9</v>
          </cell>
          <cell r="L170">
            <v>2055550.98</v>
          </cell>
          <cell r="M170">
            <v>3417220.54</v>
          </cell>
          <cell r="N170">
            <v>5634241.829999974</v>
          </cell>
          <cell r="O170">
            <v>2877346.2900000052</v>
          </cell>
          <cell r="P170">
            <v>37541573.310000069</v>
          </cell>
        </row>
        <row r="172">
          <cell r="A172" t="str">
            <v>Labor</v>
          </cell>
          <cell r="B172">
            <v>3200428.54</v>
          </cell>
          <cell r="C172">
            <v>1211022.45</v>
          </cell>
          <cell r="D172">
            <v>5235161.34</v>
          </cell>
          <cell r="E172">
            <v>2031440.04</v>
          </cell>
          <cell r="F172">
            <v>1034920.25</v>
          </cell>
          <cell r="G172">
            <v>140859.48000000001</v>
          </cell>
          <cell r="H172" t="str">
            <v>0</v>
          </cell>
          <cell r="I172" t="str">
            <v>0</v>
          </cell>
          <cell r="J172" t="str">
            <v>0</v>
          </cell>
          <cell r="L172">
            <v>1007084.59</v>
          </cell>
          <cell r="M172">
            <v>1202913.48</v>
          </cell>
          <cell r="N172">
            <v>1693366.58</v>
          </cell>
          <cell r="O172">
            <v>773289.59</v>
          </cell>
          <cell r="P172">
            <v>17530486.34</v>
          </cell>
        </row>
        <row r="173">
          <cell r="A173" t="str">
            <v>Benefits</v>
          </cell>
          <cell r="B173">
            <v>745410.9</v>
          </cell>
          <cell r="C173">
            <v>379325.9</v>
          </cell>
          <cell r="D173">
            <v>1301341.6399999999</v>
          </cell>
          <cell r="E173">
            <v>701330.85</v>
          </cell>
          <cell r="F173">
            <v>86769.15</v>
          </cell>
          <cell r="G173">
            <v>10201.879999999999</v>
          </cell>
          <cell r="H173" t="str">
            <v>0</v>
          </cell>
          <cell r="I173" t="str">
            <v>0</v>
          </cell>
          <cell r="J173" t="str">
            <v>0</v>
          </cell>
          <cell r="L173">
            <v>365659.84</v>
          </cell>
          <cell r="M173">
            <v>391947.01</v>
          </cell>
          <cell r="N173">
            <v>579666.63</v>
          </cell>
          <cell r="O173">
            <v>228135.03</v>
          </cell>
          <cell r="P173">
            <v>4789788.83</v>
          </cell>
        </row>
        <row r="174">
          <cell r="A174" t="str">
            <v>Materials &amp; Supplies</v>
          </cell>
          <cell r="B174">
            <v>345146.64</v>
          </cell>
          <cell r="C174">
            <v>114299.4</v>
          </cell>
          <cell r="D174">
            <v>62745.69</v>
          </cell>
          <cell r="E174">
            <v>1162728.83</v>
          </cell>
          <cell r="F174">
            <v>24443.77</v>
          </cell>
          <cell r="G174">
            <v>32188.41</v>
          </cell>
          <cell r="H174" t="str">
            <v>0</v>
          </cell>
          <cell r="I174" t="str">
            <v>0</v>
          </cell>
          <cell r="J174" t="str">
            <v>0</v>
          </cell>
          <cell r="L174">
            <v>78252.13</v>
          </cell>
          <cell r="M174">
            <v>64558.95</v>
          </cell>
          <cell r="N174">
            <v>118300.24</v>
          </cell>
          <cell r="O174">
            <v>56266.86</v>
          </cell>
          <cell r="P174">
            <v>2058930.92</v>
          </cell>
        </row>
        <row r="175">
          <cell r="A175" t="str">
            <v>Vehicles &amp; Equip</v>
          </cell>
          <cell r="B175">
            <v>375652.94</v>
          </cell>
          <cell r="C175">
            <v>152948.84</v>
          </cell>
          <cell r="D175">
            <v>5350.3</v>
          </cell>
          <cell r="E175">
            <v>204526.58</v>
          </cell>
          <cell r="F175">
            <v>60.91</v>
          </cell>
          <cell r="G175">
            <v>5806.14</v>
          </cell>
          <cell r="H175" t="str">
            <v>0</v>
          </cell>
          <cell r="I175" t="str">
            <v>0</v>
          </cell>
          <cell r="J175">
            <v>-1232.18</v>
          </cell>
          <cell r="L175">
            <v>157575.09</v>
          </cell>
          <cell r="M175">
            <v>167743.9</v>
          </cell>
          <cell r="N175">
            <v>228089.09</v>
          </cell>
          <cell r="O175">
            <v>115691.95</v>
          </cell>
          <cell r="P175">
            <v>1412213.56</v>
          </cell>
        </row>
        <row r="176">
          <cell r="A176" t="str">
            <v>Print &amp; Postages</v>
          </cell>
          <cell r="B176">
            <v>22293.02</v>
          </cell>
          <cell r="C176">
            <v>4118.5</v>
          </cell>
          <cell r="D176">
            <v>26951.68</v>
          </cell>
          <cell r="E176">
            <v>20453.580000000002</v>
          </cell>
          <cell r="F176">
            <v>4261.96</v>
          </cell>
          <cell r="G176">
            <v>909.92</v>
          </cell>
          <cell r="H176" t="str">
            <v>0</v>
          </cell>
          <cell r="I176" t="str">
            <v>0</v>
          </cell>
          <cell r="J176" t="str">
            <v>0</v>
          </cell>
          <cell r="L176">
            <v>3171.82</v>
          </cell>
          <cell r="M176">
            <v>2400.7800000000002</v>
          </cell>
          <cell r="N176">
            <v>7128.98</v>
          </cell>
          <cell r="O176">
            <v>6234.52</v>
          </cell>
          <cell r="P176">
            <v>97924.76</v>
          </cell>
        </row>
        <row r="177">
          <cell r="A177" t="str">
            <v>Insurance</v>
          </cell>
          <cell r="B177">
            <v>89112.57</v>
          </cell>
          <cell r="C177">
            <v>25663.02</v>
          </cell>
          <cell r="D177">
            <v>239496.28</v>
          </cell>
          <cell r="E177">
            <v>24310.43</v>
          </cell>
          <cell r="F177">
            <v>12445.72</v>
          </cell>
          <cell r="G177">
            <v>5601.88</v>
          </cell>
          <cell r="H177" t="str">
            <v>0</v>
          </cell>
          <cell r="I177" t="str">
            <v>0</v>
          </cell>
          <cell r="J177" t="str">
            <v>0</v>
          </cell>
          <cell r="L177">
            <v>21948.720000000001</v>
          </cell>
          <cell r="M177">
            <v>26438.58</v>
          </cell>
          <cell r="N177">
            <v>49323.55</v>
          </cell>
          <cell r="O177">
            <v>18074.939999999999</v>
          </cell>
          <cell r="P177">
            <v>512415.69</v>
          </cell>
        </row>
        <row r="178">
          <cell r="A178" t="str">
            <v>Marketing</v>
          </cell>
          <cell r="B178">
            <v>132339.26999999999</v>
          </cell>
          <cell r="C178">
            <v>47390.82</v>
          </cell>
          <cell r="D178">
            <v>68938.399999999994</v>
          </cell>
          <cell r="E178">
            <v>2184.71</v>
          </cell>
          <cell r="F178">
            <v>7179.18</v>
          </cell>
          <cell r="G178">
            <v>4780.88</v>
          </cell>
          <cell r="H178" t="str">
            <v>0</v>
          </cell>
          <cell r="I178" t="str">
            <v>0</v>
          </cell>
          <cell r="J178" t="str">
            <v>0</v>
          </cell>
          <cell r="L178">
            <v>36444.449999999997</v>
          </cell>
          <cell r="M178">
            <v>25443.77</v>
          </cell>
          <cell r="N178">
            <v>80418.5</v>
          </cell>
          <cell r="O178">
            <v>59952.4</v>
          </cell>
          <cell r="P178">
            <v>465072.38</v>
          </cell>
        </row>
        <row r="179">
          <cell r="A179" t="str">
            <v>Employee Welfare</v>
          </cell>
          <cell r="B179">
            <v>354815.75</v>
          </cell>
          <cell r="C179">
            <v>152343.16</v>
          </cell>
          <cell r="D179">
            <v>5244065.05</v>
          </cell>
          <cell r="E179">
            <v>67074.66</v>
          </cell>
          <cell r="F179">
            <v>410432.81</v>
          </cell>
          <cell r="G179">
            <v>30429.79</v>
          </cell>
          <cell r="H179" t="str">
            <v>0</v>
          </cell>
          <cell r="I179" t="str">
            <v>0</v>
          </cell>
          <cell r="J179" t="str">
            <v>0</v>
          </cell>
          <cell r="L179">
            <v>130531.41</v>
          </cell>
          <cell r="M179">
            <v>135229.39000000001</v>
          </cell>
          <cell r="N179">
            <v>196944.87</v>
          </cell>
          <cell r="O179">
            <v>91245.27</v>
          </cell>
          <cell r="P179">
            <v>6813112.1599999992</v>
          </cell>
        </row>
        <row r="180">
          <cell r="A180" t="str">
            <v>Information Technologies</v>
          </cell>
          <cell r="B180">
            <v>1370.03</v>
          </cell>
          <cell r="C180">
            <v>1596.96</v>
          </cell>
          <cell r="D180">
            <v>990407.12</v>
          </cell>
          <cell r="E180">
            <v>56580.75</v>
          </cell>
          <cell r="F180">
            <v>894.99</v>
          </cell>
          <cell r="G180" t="str">
            <v>0</v>
          </cell>
          <cell r="H180" t="str">
            <v>0</v>
          </cell>
          <cell r="I180" t="str">
            <v>0</v>
          </cell>
          <cell r="J180" t="str">
            <v>0</v>
          </cell>
          <cell r="L180">
            <v>1621</v>
          </cell>
          <cell r="M180">
            <v>2045.79</v>
          </cell>
          <cell r="N180">
            <v>3129.83</v>
          </cell>
          <cell r="O180">
            <v>38354.879999999997</v>
          </cell>
          <cell r="P180">
            <v>1096001.3500000001</v>
          </cell>
        </row>
        <row r="181">
          <cell r="A181" t="str">
            <v>Rent, Maint., &amp; Utilities</v>
          </cell>
          <cell r="B181">
            <v>160269.32</v>
          </cell>
          <cell r="C181">
            <v>123426.14</v>
          </cell>
          <cell r="D181">
            <v>628513.64</v>
          </cell>
          <cell r="E181">
            <v>215295.2</v>
          </cell>
          <cell r="F181">
            <v>61691.15</v>
          </cell>
          <cell r="G181">
            <v>164226.07999999999</v>
          </cell>
          <cell r="H181" t="str">
            <v>0</v>
          </cell>
          <cell r="I181" t="str">
            <v>0</v>
          </cell>
          <cell r="J181">
            <v>-82514.58</v>
          </cell>
          <cell r="L181">
            <v>172480.05</v>
          </cell>
          <cell r="M181">
            <v>91425.93</v>
          </cell>
          <cell r="N181">
            <v>232185.62</v>
          </cell>
          <cell r="O181">
            <v>127945.34</v>
          </cell>
          <cell r="P181">
            <v>1894943.89</v>
          </cell>
        </row>
        <row r="182">
          <cell r="A182" t="str">
            <v>Directors &amp; Shareholders &amp;PR</v>
          </cell>
          <cell r="B182">
            <v>0</v>
          </cell>
          <cell r="C182">
            <v>800</v>
          </cell>
          <cell r="D182">
            <v>406804.51</v>
          </cell>
          <cell r="E182" t="str">
            <v>0</v>
          </cell>
          <cell r="F182">
            <v>4140.59</v>
          </cell>
          <cell r="G182">
            <v>2718.46</v>
          </cell>
          <cell r="H182" t="str">
            <v>0</v>
          </cell>
          <cell r="I182" t="str">
            <v>0</v>
          </cell>
          <cell r="J182" t="str">
            <v>0</v>
          </cell>
          <cell r="L182">
            <v>0</v>
          </cell>
          <cell r="M182" t="str">
            <v>0</v>
          </cell>
          <cell r="N182">
            <v>6109.5</v>
          </cell>
          <cell r="O182">
            <v>63.98</v>
          </cell>
          <cell r="P182">
            <v>420637.04</v>
          </cell>
        </row>
        <row r="183">
          <cell r="A183" t="str">
            <v>Telecom</v>
          </cell>
          <cell r="B183">
            <v>103809.23</v>
          </cell>
          <cell r="C183">
            <v>60132.13</v>
          </cell>
          <cell r="D183">
            <v>285068.48</v>
          </cell>
          <cell r="E183">
            <v>73674.92</v>
          </cell>
          <cell r="F183">
            <v>26245.88</v>
          </cell>
          <cell r="G183">
            <v>4447.3900000000003</v>
          </cell>
          <cell r="H183" t="str">
            <v>0</v>
          </cell>
          <cell r="I183" t="str">
            <v>0</v>
          </cell>
          <cell r="J183" t="str">
            <v>0</v>
          </cell>
          <cell r="L183">
            <v>49400.43</v>
          </cell>
          <cell r="M183">
            <v>78528.160000000003</v>
          </cell>
          <cell r="N183">
            <v>91518.19</v>
          </cell>
          <cell r="O183">
            <v>60969.59</v>
          </cell>
          <cell r="P183">
            <v>833794.4</v>
          </cell>
        </row>
        <row r="184">
          <cell r="A184" t="str">
            <v>Travel &amp; Entertainment</v>
          </cell>
          <cell r="B184">
            <v>186117.62</v>
          </cell>
          <cell r="C184">
            <v>58838.080000000002</v>
          </cell>
          <cell r="D184">
            <v>175496.33</v>
          </cell>
          <cell r="E184">
            <v>122045.79</v>
          </cell>
          <cell r="F184">
            <v>59988.74</v>
          </cell>
          <cell r="G184">
            <v>2294.4899999999998</v>
          </cell>
          <cell r="H184" t="str">
            <v>0</v>
          </cell>
          <cell r="I184" t="str">
            <v>0</v>
          </cell>
          <cell r="J184" t="str">
            <v>0</v>
          </cell>
          <cell r="L184">
            <v>119379.45</v>
          </cell>
          <cell r="M184">
            <v>63846.29</v>
          </cell>
          <cell r="N184">
            <v>134180.21</v>
          </cell>
          <cell r="O184">
            <v>67921.070000000007</v>
          </cell>
          <cell r="P184">
            <v>990108.07</v>
          </cell>
        </row>
        <row r="185">
          <cell r="A185" t="str">
            <v>Dues &amp; Donations</v>
          </cell>
          <cell r="B185">
            <v>31000.87</v>
          </cell>
          <cell r="C185">
            <v>12244.57</v>
          </cell>
          <cell r="D185">
            <v>14073.45</v>
          </cell>
          <cell r="E185">
            <v>36108.269999999997</v>
          </cell>
          <cell r="F185">
            <v>9040.36</v>
          </cell>
          <cell r="G185">
            <v>0</v>
          </cell>
          <cell r="H185" t="str">
            <v>0</v>
          </cell>
          <cell r="I185" t="str">
            <v>0</v>
          </cell>
          <cell r="J185" t="str">
            <v>0</v>
          </cell>
          <cell r="L185">
            <v>15217.92</v>
          </cell>
          <cell r="M185">
            <v>14792.66</v>
          </cell>
          <cell r="N185">
            <v>32835.79</v>
          </cell>
          <cell r="O185">
            <v>11879.54</v>
          </cell>
          <cell r="P185">
            <v>177193.43</v>
          </cell>
        </row>
        <row r="186">
          <cell r="A186" t="str">
            <v>Training</v>
          </cell>
          <cell r="B186">
            <v>9073.42</v>
          </cell>
          <cell r="C186">
            <v>9667.3799999999992</v>
          </cell>
          <cell r="D186">
            <v>118116.52</v>
          </cell>
          <cell r="E186">
            <v>16319.77</v>
          </cell>
          <cell r="F186">
            <v>1899.63</v>
          </cell>
          <cell r="G186">
            <v>2822</v>
          </cell>
          <cell r="H186" t="str">
            <v>0</v>
          </cell>
          <cell r="I186" t="str">
            <v>0</v>
          </cell>
          <cell r="J186" t="str">
            <v>0</v>
          </cell>
          <cell r="L186">
            <v>4103.9799999999996</v>
          </cell>
          <cell r="M186">
            <v>795</v>
          </cell>
          <cell r="N186">
            <v>2317.6999999999998</v>
          </cell>
          <cell r="O186">
            <v>2245.59</v>
          </cell>
          <cell r="P186">
            <v>167360.99</v>
          </cell>
        </row>
        <row r="187">
          <cell r="A187" t="str">
            <v>Outside Services</v>
          </cell>
          <cell r="B187">
            <v>3126718.08</v>
          </cell>
          <cell r="C187">
            <v>556383.79</v>
          </cell>
          <cell r="D187">
            <v>1113296.4099999999</v>
          </cell>
          <cell r="E187">
            <v>7990115.8800000008</v>
          </cell>
          <cell r="F187">
            <v>560608.18999999994</v>
          </cell>
          <cell r="G187">
            <v>-33171.67</v>
          </cell>
          <cell r="H187" t="str">
            <v>0</v>
          </cell>
          <cell r="I187" t="str">
            <v>0</v>
          </cell>
          <cell r="J187">
            <v>-85285.7</v>
          </cell>
          <cell r="L187">
            <v>389213.76</v>
          </cell>
          <cell r="M187">
            <v>351866.37</v>
          </cell>
          <cell r="N187">
            <v>768045.64</v>
          </cell>
          <cell r="O187">
            <v>394941.5</v>
          </cell>
          <cell r="P187">
            <v>15132732.25</v>
          </cell>
        </row>
        <row r="188">
          <cell r="A188" t="str">
            <v>Provision for Bad Debt</v>
          </cell>
          <cell r="B188">
            <v>530889</v>
          </cell>
          <cell r="C188">
            <v>357525.21</v>
          </cell>
          <cell r="D188" t="str">
            <v>0</v>
          </cell>
          <cell r="E188">
            <v>-44183.75</v>
          </cell>
          <cell r="F188">
            <v>62500</v>
          </cell>
          <cell r="G188" t="str">
            <v>0</v>
          </cell>
          <cell r="H188" t="str">
            <v>0</v>
          </cell>
          <cell r="I188" t="str">
            <v>0</v>
          </cell>
          <cell r="J188" t="str">
            <v>0</v>
          </cell>
          <cell r="L188">
            <v>58288</v>
          </cell>
          <cell r="M188">
            <v>186369</v>
          </cell>
          <cell r="N188">
            <v>334965</v>
          </cell>
          <cell r="O188">
            <v>71879</v>
          </cell>
          <cell r="P188">
            <v>1558231.46</v>
          </cell>
        </row>
        <row r="189">
          <cell r="A189" t="str">
            <v>Miscellaneous</v>
          </cell>
          <cell r="B189">
            <v>-5549.07</v>
          </cell>
          <cell r="C189">
            <v>89969.56</v>
          </cell>
          <cell r="D189">
            <v>-2543063.66</v>
          </cell>
          <cell r="E189">
            <v>48181.42</v>
          </cell>
          <cell r="F189">
            <v>-4797.63</v>
          </cell>
          <cell r="G189">
            <v>-6660.24</v>
          </cell>
          <cell r="H189" t="str">
            <v>0</v>
          </cell>
          <cell r="I189" t="str">
            <v>0</v>
          </cell>
          <cell r="J189" t="str">
            <v>0</v>
          </cell>
          <cell r="L189">
            <v>-184695.45</v>
          </cell>
          <cell r="M189">
            <v>47979.21</v>
          </cell>
          <cell r="N189">
            <v>51534.74</v>
          </cell>
          <cell r="O189">
            <v>-6691.87</v>
          </cell>
          <cell r="P189">
            <v>-2513792.9900000002</v>
          </cell>
        </row>
      </sheetData>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Summary Factors"/>
      <sheetName val="Allocations"/>
      <sheetName val="O&amp;M - AE "/>
      <sheetName val="Aviation - AF"/>
      <sheetName val="Fixed Assets - AD"/>
      <sheetName val="Capitalization - AO"/>
      <sheetName val="Headcount - B"/>
      <sheetName val="Risk Mgt - F"/>
      <sheetName val="Tax - I"/>
      <sheetName val="# Of Cust - L"/>
      <sheetName val="EID'S - M"/>
      <sheetName val="Mainframe Usage - M"/>
      <sheetName val="Telecom - O"/>
      <sheetName val="Sq. footage - P"/>
      <sheetName val="Cust Pymt - R"/>
      <sheetName val="AP Invoices - S"/>
      <sheetName val="AP-PCards - S-3"/>
      <sheetName val="Fleet - T"/>
      <sheetName val="Purchases - U"/>
      <sheetName val="Gas Flow - X-7"/>
      <sheetName val="Gas Vol - X-3B"/>
      <sheetName val="Pipe Miles - Z"/>
      <sheetName val="Segment"/>
    </sheetNames>
    <sheetDataSet>
      <sheetData sheetId="0" refreshError="1"/>
      <sheetData sheetId="1">
        <row r="5">
          <cell r="D5" t="str">
            <v>B</v>
          </cell>
          <cell r="E5" t="str">
            <v>B-2</v>
          </cell>
          <cell r="F5" t="str">
            <v>B-2A</v>
          </cell>
          <cell r="G5" t="str">
            <v>B-2B</v>
          </cell>
          <cell r="H5" t="str">
            <v>B-2C</v>
          </cell>
          <cell r="I5" t="str">
            <v>B-2D</v>
          </cell>
          <cell r="J5" t="str">
            <v>B-2J</v>
          </cell>
          <cell r="K5" t="str">
            <v>B-3</v>
          </cell>
          <cell r="L5" t="str">
            <v>B-3A</v>
          </cell>
          <cell r="M5" t="str">
            <v>B-3B</v>
          </cell>
          <cell r="N5" t="str">
            <v>B-6</v>
          </cell>
          <cell r="O5" t="str">
            <v>B-9H</v>
          </cell>
          <cell r="P5" t="str">
            <v>B-9J</v>
          </cell>
          <cell r="Q5" t="str">
            <v>B-9K</v>
          </cell>
          <cell r="R5" t="str">
            <v>F</v>
          </cell>
          <cell r="S5" t="str">
            <v>I-1</v>
          </cell>
          <cell r="T5" t="str">
            <v>I-1C</v>
          </cell>
          <cell r="U5" t="str">
            <v>I-2</v>
          </cell>
          <cell r="V5" t="str">
            <v>I-6</v>
          </cell>
          <cell r="W5" t="str">
            <v>I-7</v>
          </cell>
          <cell r="X5" t="str">
            <v>L-3C</v>
          </cell>
          <cell r="Y5" t="str">
            <v>M-1</v>
          </cell>
          <cell r="Z5" t="str">
            <v>M-1D</v>
          </cell>
          <cell r="AA5" t="str">
            <v>M-1J</v>
          </cell>
          <cell r="AB5" t="str">
            <v>M-2</v>
          </cell>
          <cell r="AC5" t="str">
            <v>M-2A</v>
          </cell>
          <cell r="AD5" t="str">
            <v>M-2H</v>
          </cell>
          <cell r="AE5" t="str">
            <v>M-2P</v>
          </cell>
          <cell r="AF5" t="str">
            <v>M-3</v>
          </cell>
          <cell r="AG5" t="str">
            <v>M-3G</v>
          </cell>
          <cell r="AH5" t="str">
            <v>M-3J</v>
          </cell>
          <cell r="AI5" t="str">
            <v>M-4</v>
          </cell>
          <cell r="AJ5" t="str">
            <v>M-6</v>
          </cell>
          <cell r="AK5" t="str">
            <v>M-8</v>
          </cell>
          <cell r="AL5" t="str">
            <v>O</v>
          </cell>
          <cell r="AM5" t="str">
            <v>P</v>
          </cell>
          <cell r="AN5" t="str">
            <v>R-1</v>
          </cell>
          <cell r="AO5" t="str">
            <v>S</v>
          </cell>
          <cell r="AP5" t="str">
            <v>S-3</v>
          </cell>
          <cell r="AQ5" t="str">
            <v>T</v>
          </cell>
          <cell r="AR5" t="str">
            <v>U-1</v>
          </cell>
          <cell r="AS5" t="str">
            <v>U-2A</v>
          </cell>
          <cell r="AT5" t="str">
            <v>U-2B</v>
          </cell>
          <cell r="AU5" t="str">
            <v>U-2C</v>
          </cell>
          <cell r="AV5" t="str">
            <v>U-3E</v>
          </cell>
          <cell r="AW5" t="str">
            <v>U-5</v>
          </cell>
          <cell r="AX5" t="str">
            <v>X-3B</v>
          </cell>
          <cell r="AY5" t="str">
            <v>X-7</v>
          </cell>
          <cell r="AZ5" t="str">
            <v>Z-2</v>
          </cell>
          <cell r="BA5" t="str">
            <v>Z-2A</v>
          </cell>
          <cell r="BB5" t="str">
            <v>AD-1</v>
          </cell>
          <cell r="BC5" t="str">
            <v>AE-1</v>
          </cell>
          <cell r="BD5" t="str">
            <v>AE-1A</v>
          </cell>
          <cell r="BE5" t="str">
            <v>AE-1B</v>
          </cell>
          <cell r="BF5" t="str">
            <v>AE-1C</v>
          </cell>
          <cell r="BG5" t="str">
            <v>AE-1D</v>
          </cell>
          <cell r="BH5" t="str">
            <v>AE-1J</v>
          </cell>
          <cell r="BI5" t="str">
            <v>AE-2</v>
          </cell>
          <cell r="BJ5" t="str">
            <v>AE-2A</v>
          </cell>
          <cell r="BK5" t="str">
            <v>AE-2B</v>
          </cell>
          <cell r="BL5" t="str">
            <v>AE-2C</v>
          </cell>
          <cell r="BM5" t="str">
            <v>AE-2E</v>
          </cell>
          <cell r="BN5" t="str">
            <v>AE-2F</v>
          </cell>
          <cell r="BO5" t="str">
            <v>AE-2H</v>
          </cell>
          <cell r="BP5" t="str">
            <v>AE-2J</v>
          </cell>
          <cell r="BQ5" t="str">
            <v>AE-2L</v>
          </cell>
          <cell r="BR5" t="str">
            <v>AE-2M</v>
          </cell>
          <cell r="BS5" t="str">
            <v>AE-2N</v>
          </cell>
          <cell r="BT5" t="str">
            <v>AE-3</v>
          </cell>
          <cell r="BU5" t="str">
            <v>AE-3A</v>
          </cell>
          <cell r="BV5" t="str">
            <v>AE-3B</v>
          </cell>
          <cell r="BW5" t="str">
            <v>AE-3C</v>
          </cell>
          <cell r="BX5" t="str">
            <v>AE-3D</v>
          </cell>
          <cell r="BY5" t="str">
            <v>AE-3F</v>
          </cell>
          <cell r="BZ5" t="str">
            <v>AE-4</v>
          </cell>
          <cell r="CA5" t="str">
            <v>AE-5</v>
          </cell>
          <cell r="CB5" t="str">
            <v>AE-6</v>
          </cell>
          <cell r="CC5" t="str">
            <v>AE-6A</v>
          </cell>
          <cell r="CD5" t="str">
            <v>AE-7</v>
          </cell>
          <cell r="CE5" t="str">
            <v>AE-7A</v>
          </cell>
          <cell r="CF5" t="str">
            <v>AE-7C</v>
          </cell>
          <cell r="CG5" t="str">
            <v>AE-7E</v>
          </cell>
          <cell r="CH5" t="str">
            <v>AE-7G</v>
          </cell>
          <cell r="CI5" t="str">
            <v>AE-9E</v>
          </cell>
          <cell r="CJ5" t="str">
            <v>AE-9F</v>
          </cell>
          <cell r="CK5" t="str">
            <v>AE-9G</v>
          </cell>
          <cell r="CL5" t="str">
            <v>AE-9H</v>
          </cell>
          <cell r="CM5" t="str">
            <v>AE-9I</v>
          </cell>
          <cell r="CN5" t="str">
            <v>AE-10</v>
          </cell>
          <cell r="CO5" t="str">
            <v>AE-10A</v>
          </cell>
          <cell r="CP5" t="str">
            <v>AE-10B</v>
          </cell>
          <cell r="CQ5" t="str">
            <v>AE-10C</v>
          </cell>
          <cell r="CR5" t="str">
            <v>AF-1</v>
          </cell>
          <cell r="CS5" t="str">
            <v>AO-1</v>
          </cell>
          <cell r="CT5" t="str">
            <v>AO-2</v>
          </cell>
          <cell r="CU5" t="str">
            <v>AO-2A</v>
          </cell>
          <cell r="CV5" t="str">
            <v>AO-2C</v>
          </cell>
          <cell r="CW5" t="str">
            <v>AO-2F</v>
          </cell>
          <cell r="CX5" t="str">
            <v>AO-2J</v>
          </cell>
          <cell r="CY5" t="str">
            <v>AO-3</v>
          </cell>
          <cell r="CZ5" t="str">
            <v>AO-3B</v>
          </cell>
          <cell r="DA5" t="str">
            <v>AO-6</v>
          </cell>
          <cell r="DB5" t="str">
            <v>AO-7</v>
          </cell>
          <cell r="DC5" t="str">
            <v>AO-9L</v>
          </cell>
        </row>
        <row r="6">
          <cell r="A6" t="str">
            <v>CLRVENT</v>
          </cell>
          <cell r="B6">
            <v>8165</v>
          </cell>
          <cell r="C6" t="str">
            <v>GENERATION</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row>
        <row r="7">
          <cell r="A7" t="str">
            <v>CNG</v>
          </cell>
          <cell r="B7">
            <v>7100</v>
          </cell>
          <cell r="C7" t="str">
            <v>CORP</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row>
        <row r="8">
          <cell r="A8" t="str">
            <v>CNGC</v>
          </cell>
          <cell r="B8">
            <v>7104</v>
          </cell>
          <cell r="C8" t="str">
            <v>CORP</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1E-4</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1E-3</v>
          </cell>
          <cell r="CT8">
            <v>0</v>
          </cell>
          <cell r="CU8">
            <v>0</v>
          </cell>
          <cell r="CV8">
            <v>0</v>
          </cell>
          <cell r="CW8">
            <v>0</v>
          </cell>
          <cell r="CX8">
            <v>0</v>
          </cell>
          <cell r="CY8">
            <v>0</v>
          </cell>
          <cell r="CZ8">
            <v>0</v>
          </cell>
          <cell r="DA8">
            <v>0</v>
          </cell>
          <cell r="DB8">
            <v>3.5999999999999999E-3</v>
          </cell>
          <cell r="DC8">
            <v>1.8E-3</v>
          </cell>
        </row>
        <row r="9">
          <cell r="A9" t="str">
            <v>CNGF</v>
          </cell>
          <cell r="B9">
            <v>7113</v>
          </cell>
          <cell r="C9" t="str">
            <v>ENERGY</v>
          </cell>
          <cell r="D9">
            <v>1.4E-3</v>
          </cell>
          <cell r="E9">
            <v>0</v>
          </cell>
          <cell r="F9">
            <v>0</v>
          </cell>
          <cell r="G9">
            <v>0</v>
          </cell>
          <cell r="H9">
            <v>0</v>
          </cell>
          <cell r="I9">
            <v>0</v>
          </cell>
          <cell r="J9">
            <v>6.1000000000000004E-3</v>
          </cell>
          <cell r="K9">
            <v>0</v>
          </cell>
          <cell r="L9">
            <v>0</v>
          </cell>
          <cell r="M9">
            <v>0</v>
          </cell>
          <cell r="N9">
            <v>0</v>
          </cell>
          <cell r="O9">
            <v>0</v>
          </cell>
          <cell r="P9">
            <v>0</v>
          </cell>
          <cell r="Q9">
            <v>0.20430000000000001</v>
          </cell>
          <cell r="R9">
            <v>1.031941141134913E-3</v>
          </cell>
          <cell r="S9">
            <v>5.8999999999999999E-3</v>
          </cell>
          <cell r="T9">
            <v>6.6E-3</v>
          </cell>
          <cell r="U9">
            <v>0</v>
          </cell>
          <cell r="V9">
            <v>0</v>
          </cell>
          <cell r="W9">
            <v>2.9399999999999999E-2</v>
          </cell>
          <cell r="X9">
            <v>0</v>
          </cell>
          <cell r="Y9">
            <v>0</v>
          </cell>
          <cell r="Z9">
            <v>0</v>
          </cell>
          <cell r="AA9">
            <v>0</v>
          </cell>
          <cell r="AB9">
            <v>1.1999999999999999E-3</v>
          </cell>
          <cell r="AC9">
            <v>0</v>
          </cell>
          <cell r="AD9">
            <v>0</v>
          </cell>
          <cell r="AE9">
            <v>2.5000000000000001E-3</v>
          </cell>
          <cell r="AF9">
            <v>0</v>
          </cell>
          <cell r="AG9">
            <v>0</v>
          </cell>
          <cell r="AH9">
            <v>5.5999999999999999E-3</v>
          </cell>
          <cell r="AI9">
            <v>0</v>
          </cell>
          <cell r="AJ9">
            <v>0</v>
          </cell>
          <cell r="AK9">
            <v>0</v>
          </cell>
          <cell r="AL9">
            <v>0</v>
          </cell>
          <cell r="AM9">
            <v>5.9999999999999995E-4</v>
          </cell>
          <cell r="AN9">
            <v>0</v>
          </cell>
          <cell r="AO9">
            <v>1.8700000000000001E-2</v>
          </cell>
          <cell r="AP9">
            <v>1.2900444211954971E-3</v>
          </cell>
          <cell r="AQ9">
            <v>0</v>
          </cell>
          <cell r="AR9">
            <v>1.2999999999999999E-3</v>
          </cell>
          <cell r="AS9">
            <v>0</v>
          </cell>
          <cell r="AT9">
            <v>0</v>
          </cell>
          <cell r="AU9">
            <v>0</v>
          </cell>
          <cell r="AV9">
            <v>0</v>
          </cell>
          <cell r="AW9">
            <v>0</v>
          </cell>
          <cell r="AX9">
            <v>0</v>
          </cell>
          <cell r="AY9">
            <v>0</v>
          </cell>
          <cell r="AZ9">
            <v>0</v>
          </cell>
          <cell r="BA9">
            <v>0</v>
          </cell>
          <cell r="BB9">
            <v>1.1728398336537573E-3</v>
          </cell>
          <cell r="BC9">
            <v>1.6000000000000001E-3</v>
          </cell>
          <cell r="BD9">
            <v>0</v>
          </cell>
          <cell r="BE9">
            <v>0</v>
          </cell>
          <cell r="BF9">
            <v>1.6999999999999999E-3</v>
          </cell>
          <cell r="BG9">
            <v>0</v>
          </cell>
          <cell r="BH9">
            <v>0</v>
          </cell>
          <cell r="BI9">
            <v>2.0999999999999999E-3</v>
          </cell>
          <cell r="BJ9">
            <v>0</v>
          </cell>
          <cell r="BK9">
            <v>0</v>
          </cell>
          <cell r="BL9">
            <v>0</v>
          </cell>
          <cell r="BM9">
            <v>0</v>
          </cell>
          <cell r="BN9">
            <v>0</v>
          </cell>
          <cell r="BO9">
            <v>0.12839999999999999</v>
          </cell>
          <cell r="BP9">
            <v>7.1000000000000004E-3</v>
          </cell>
          <cell r="BQ9">
            <v>0</v>
          </cell>
          <cell r="BR9">
            <v>0</v>
          </cell>
          <cell r="BS9">
            <v>0</v>
          </cell>
          <cell r="BT9">
            <v>0</v>
          </cell>
          <cell r="BU9">
            <v>0</v>
          </cell>
          <cell r="BV9">
            <v>0</v>
          </cell>
          <cell r="BW9">
            <v>0</v>
          </cell>
          <cell r="BX9">
            <v>0</v>
          </cell>
          <cell r="BY9">
            <v>0</v>
          </cell>
          <cell r="BZ9">
            <v>0</v>
          </cell>
          <cell r="CA9">
            <v>2.5999999999999999E-3</v>
          </cell>
          <cell r="CB9">
            <v>0</v>
          </cell>
          <cell r="CC9">
            <v>0</v>
          </cell>
          <cell r="CD9">
            <v>6.1000000000000004E-3</v>
          </cell>
          <cell r="CE9">
            <v>0</v>
          </cell>
          <cell r="CF9">
            <v>0</v>
          </cell>
          <cell r="CG9">
            <v>0</v>
          </cell>
          <cell r="CH9">
            <v>0</v>
          </cell>
          <cell r="CI9">
            <v>0</v>
          </cell>
          <cell r="CJ9">
            <v>0</v>
          </cell>
          <cell r="CK9">
            <v>0</v>
          </cell>
          <cell r="CL9">
            <v>0</v>
          </cell>
          <cell r="CM9">
            <v>0</v>
          </cell>
          <cell r="CN9">
            <v>1.6999999999999999E-3</v>
          </cell>
          <cell r="CO9">
            <v>3.0000000000000001E-3</v>
          </cell>
          <cell r="CP9">
            <v>0</v>
          </cell>
          <cell r="CQ9">
            <v>0</v>
          </cell>
          <cell r="CR9">
            <v>2.9999999999999997E-4</v>
          </cell>
          <cell r="CS9">
            <v>8.9999999999999998E-4</v>
          </cell>
          <cell r="CT9">
            <v>1.4E-3</v>
          </cell>
          <cell r="CU9">
            <v>0</v>
          </cell>
          <cell r="CV9">
            <v>0</v>
          </cell>
          <cell r="CW9">
            <v>0</v>
          </cell>
          <cell r="CX9">
            <v>4.3E-3</v>
          </cell>
          <cell r="CY9">
            <v>0</v>
          </cell>
          <cell r="CZ9">
            <v>0</v>
          </cell>
          <cell r="DA9">
            <v>0</v>
          </cell>
          <cell r="DB9">
            <v>3.3999999999999998E-3</v>
          </cell>
          <cell r="DC9">
            <v>1.6999999999999999E-3</v>
          </cell>
        </row>
        <row r="10">
          <cell r="A10" t="str">
            <v>CNGINT</v>
          </cell>
          <cell r="B10">
            <v>7114</v>
          </cell>
          <cell r="C10" t="str">
            <v>CORP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5.0000000000000001E-4</v>
          </cell>
          <cell r="T10">
            <v>5.0000000000000001E-4</v>
          </cell>
          <cell r="U10">
            <v>0</v>
          </cell>
          <cell r="V10">
            <v>0</v>
          </cell>
          <cell r="W10">
            <v>2.3E-3</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1.12E-2</v>
          </cell>
          <cell r="CT10">
            <v>0</v>
          </cell>
          <cell r="CU10">
            <v>0</v>
          </cell>
          <cell r="CV10">
            <v>0</v>
          </cell>
          <cell r="CW10">
            <v>0</v>
          </cell>
          <cell r="CX10">
            <v>0</v>
          </cell>
          <cell r="CY10">
            <v>0</v>
          </cell>
          <cell r="CZ10">
            <v>0</v>
          </cell>
          <cell r="DA10">
            <v>0</v>
          </cell>
          <cell r="DB10">
            <v>4.1099999999999998E-2</v>
          </cell>
          <cell r="DC10">
            <v>2.0199999999999999E-2</v>
          </cell>
        </row>
        <row r="11">
          <cell r="A11" t="str">
            <v>CNGIR</v>
          </cell>
          <cell r="B11">
            <v>1005</v>
          </cell>
          <cell r="C11" t="str">
            <v>ENERGY</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4.1479115635626707E-7</v>
          </cell>
          <cell r="S11">
            <v>5.9999999999999995E-4</v>
          </cell>
          <cell r="T11">
            <v>6.9999999999999999E-4</v>
          </cell>
          <cell r="U11">
            <v>0</v>
          </cell>
          <cell r="V11">
            <v>0</v>
          </cell>
          <cell r="W11">
            <v>3.0999999999999999E-3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1E-4</v>
          </cell>
          <cell r="BN11">
            <v>0</v>
          </cell>
          <cell r="BO11">
            <v>0</v>
          </cell>
          <cell r="BP11">
            <v>0</v>
          </cell>
          <cell r="BQ11">
            <v>0</v>
          </cell>
          <cell r="BR11">
            <v>0</v>
          </cell>
          <cell r="BS11">
            <v>1E-4</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1.1000000000000001E-3</v>
          </cell>
          <cell r="CT11">
            <v>1.6000000000000001E-3</v>
          </cell>
          <cell r="CU11">
            <v>0</v>
          </cell>
          <cell r="CV11">
            <v>0</v>
          </cell>
          <cell r="CW11">
            <v>0</v>
          </cell>
          <cell r="CX11">
            <v>5.1000000000000004E-3</v>
          </cell>
          <cell r="CY11">
            <v>0</v>
          </cell>
          <cell r="CZ11">
            <v>0</v>
          </cell>
          <cell r="DA11">
            <v>0</v>
          </cell>
          <cell r="DB11">
            <v>4.0000000000000001E-3</v>
          </cell>
          <cell r="DC11">
            <v>2E-3</v>
          </cell>
        </row>
        <row r="12">
          <cell r="A12" t="str">
            <v>CNGMP</v>
          </cell>
          <cell r="B12">
            <v>8516</v>
          </cell>
          <cell r="C12" t="str">
            <v>CORP</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row>
        <row r="13">
          <cell r="A13" t="str">
            <v>CNGO</v>
          </cell>
          <cell r="B13">
            <v>8517</v>
          </cell>
          <cell r="C13" t="str">
            <v>CORP</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row>
        <row r="14">
          <cell r="A14" t="str">
            <v>CNGP</v>
          </cell>
          <cell r="B14">
            <v>8514</v>
          </cell>
          <cell r="C14" t="str">
            <v>ENERGY</v>
          </cell>
          <cell r="D14">
            <v>1.38E-2</v>
          </cell>
          <cell r="E14">
            <v>0</v>
          </cell>
          <cell r="F14">
            <v>0</v>
          </cell>
          <cell r="G14">
            <v>0</v>
          </cell>
          <cell r="H14">
            <v>0</v>
          </cell>
          <cell r="I14">
            <v>0</v>
          </cell>
          <cell r="J14">
            <v>6.1600000000000002E-2</v>
          </cell>
          <cell r="K14">
            <v>0</v>
          </cell>
          <cell r="L14">
            <v>0</v>
          </cell>
          <cell r="M14">
            <v>0</v>
          </cell>
          <cell r="N14">
            <v>0</v>
          </cell>
          <cell r="O14">
            <v>0</v>
          </cell>
          <cell r="P14">
            <v>0</v>
          </cell>
          <cell r="Q14">
            <v>0</v>
          </cell>
          <cell r="R14">
            <v>6.7267778060066202E-2</v>
          </cell>
          <cell r="S14">
            <v>0.1123</v>
          </cell>
          <cell r="T14">
            <v>0</v>
          </cell>
          <cell r="U14">
            <v>0</v>
          </cell>
          <cell r="V14">
            <v>0</v>
          </cell>
          <cell r="W14">
            <v>0</v>
          </cell>
          <cell r="X14">
            <v>0</v>
          </cell>
          <cell r="Y14">
            <v>0</v>
          </cell>
          <cell r="Z14">
            <v>0</v>
          </cell>
          <cell r="AA14">
            <v>0</v>
          </cell>
          <cell r="AB14">
            <v>2.5000000000000001E-2</v>
          </cell>
          <cell r="AC14">
            <v>0</v>
          </cell>
          <cell r="AD14">
            <v>0</v>
          </cell>
          <cell r="AE14">
            <v>5.1499999999999997E-2</v>
          </cell>
          <cell r="AF14">
            <v>0</v>
          </cell>
          <cell r="AG14">
            <v>0</v>
          </cell>
          <cell r="AH14">
            <v>0.1176</v>
          </cell>
          <cell r="AI14">
            <v>0</v>
          </cell>
          <cell r="AJ14">
            <v>0</v>
          </cell>
          <cell r="AK14">
            <v>0</v>
          </cell>
          <cell r="AL14">
            <v>1.8200000000000001E-2</v>
          </cell>
          <cell r="AM14">
            <v>4.4000000000000003E-3</v>
          </cell>
          <cell r="AN14">
            <v>0</v>
          </cell>
          <cell r="AO14">
            <v>2.4E-2</v>
          </cell>
          <cell r="AP14">
            <v>1.0936817080594147E-2</v>
          </cell>
          <cell r="AQ14">
            <v>9.4000000000000004E-3</v>
          </cell>
          <cell r="AR14">
            <v>1.0699999999999999E-2</v>
          </cell>
          <cell r="AS14">
            <v>0</v>
          </cell>
          <cell r="AT14">
            <v>0</v>
          </cell>
          <cell r="AU14">
            <v>0</v>
          </cell>
          <cell r="AV14">
            <v>0</v>
          </cell>
          <cell r="AW14">
            <v>0</v>
          </cell>
          <cell r="AX14">
            <v>0</v>
          </cell>
          <cell r="AY14">
            <v>0</v>
          </cell>
          <cell r="AZ14">
            <v>0</v>
          </cell>
          <cell r="BA14">
            <v>0</v>
          </cell>
          <cell r="BB14">
            <v>0</v>
          </cell>
          <cell r="BC14">
            <v>3.1300000000000001E-2</v>
          </cell>
          <cell r="BD14">
            <v>0</v>
          </cell>
          <cell r="BE14">
            <v>0</v>
          </cell>
          <cell r="BF14">
            <v>0</v>
          </cell>
          <cell r="BG14">
            <v>0</v>
          </cell>
          <cell r="BH14">
            <v>0</v>
          </cell>
          <cell r="BI14">
            <v>4.0899999999999999E-2</v>
          </cell>
          <cell r="BJ14">
            <v>0</v>
          </cell>
          <cell r="BK14">
            <v>0</v>
          </cell>
          <cell r="BL14">
            <v>0</v>
          </cell>
          <cell r="BM14">
            <v>0</v>
          </cell>
          <cell r="BN14">
            <v>0</v>
          </cell>
          <cell r="BO14">
            <v>0</v>
          </cell>
          <cell r="BP14">
            <v>0.1363</v>
          </cell>
          <cell r="BQ14">
            <v>0</v>
          </cell>
          <cell r="BR14">
            <v>0</v>
          </cell>
          <cell r="BS14">
            <v>0</v>
          </cell>
          <cell r="BT14">
            <v>0</v>
          </cell>
          <cell r="BU14">
            <v>0</v>
          </cell>
          <cell r="BV14">
            <v>0</v>
          </cell>
          <cell r="BW14">
            <v>0</v>
          </cell>
          <cell r="BX14">
            <v>0</v>
          </cell>
          <cell r="BY14">
            <v>0</v>
          </cell>
          <cell r="BZ14">
            <v>0</v>
          </cell>
          <cell r="CA14">
            <v>4.9099999999999998E-2</v>
          </cell>
          <cell r="CB14">
            <v>0</v>
          </cell>
          <cell r="CC14">
            <v>0</v>
          </cell>
          <cell r="CD14">
            <v>0.1177</v>
          </cell>
          <cell r="CE14">
            <v>0.1487</v>
          </cell>
          <cell r="CF14">
            <v>0</v>
          </cell>
          <cell r="CG14">
            <v>0</v>
          </cell>
          <cell r="CH14">
            <v>0</v>
          </cell>
          <cell r="CI14">
            <v>0</v>
          </cell>
          <cell r="CJ14">
            <v>0</v>
          </cell>
          <cell r="CK14">
            <v>0</v>
          </cell>
          <cell r="CL14">
            <v>0</v>
          </cell>
          <cell r="CM14">
            <v>0</v>
          </cell>
          <cell r="CN14">
            <v>3.1800000000000002E-2</v>
          </cell>
          <cell r="CO14">
            <v>0</v>
          </cell>
          <cell r="CP14">
            <v>0</v>
          </cell>
          <cell r="CQ14">
            <v>1</v>
          </cell>
          <cell r="CR14">
            <v>4.5600000000000002E-2</v>
          </cell>
          <cell r="CS14">
            <v>4.7899999999999998E-2</v>
          </cell>
          <cell r="CT14">
            <v>7.1800000000000003E-2</v>
          </cell>
          <cell r="CU14">
            <v>0</v>
          </cell>
          <cell r="CV14">
            <v>0</v>
          </cell>
          <cell r="CW14">
            <v>0</v>
          </cell>
          <cell r="CX14">
            <v>0.22159999999999999</v>
          </cell>
          <cell r="CY14">
            <v>0</v>
          </cell>
          <cell r="CZ14">
            <v>0</v>
          </cell>
          <cell r="DA14">
            <v>0</v>
          </cell>
          <cell r="DB14">
            <v>0.17610000000000001</v>
          </cell>
          <cell r="DC14">
            <v>8.6400000000000005E-2</v>
          </cell>
        </row>
        <row r="15">
          <cell r="A15" t="str">
            <v>CNGPS</v>
          </cell>
          <cell r="B15">
            <v>7107</v>
          </cell>
          <cell r="C15" t="str">
            <v>DOM VP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1.8690193226015997E-3</v>
          </cell>
          <cell r="S15">
            <v>3.3E-3</v>
          </cell>
          <cell r="T15">
            <v>3.8E-3</v>
          </cell>
          <cell r="U15">
            <v>0</v>
          </cell>
          <cell r="V15">
            <v>0</v>
          </cell>
          <cell r="W15">
            <v>1.67E-2</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8.0000000000000004E-4</v>
          </cell>
          <cell r="AN15">
            <v>0</v>
          </cell>
          <cell r="AO15">
            <v>6.1800000000000001E-2</v>
          </cell>
          <cell r="AP15">
            <v>0</v>
          </cell>
          <cell r="AQ15">
            <v>0</v>
          </cell>
          <cell r="AR15">
            <v>8.9999999999999998E-4</v>
          </cell>
          <cell r="AS15">
            <v>0</v>
          </cell>
          <cell r="AT15">
            <v>0</v>
          </cell>
          <cell r="AU15">
            <v>0</v>
          </cell>
          <cell r="AV15">
            <v>0</v>
          </cell>
          <cell r="AW15">
            <v>5.1000000000000004E-3</v>
          </cell>
          <cell r="AX15">
            <v>0</v>
          </cell>
          <cell r="AY15">
            <v>0</v>
          </cell>
          <cell r="AZ15">
            <v>0</v>
          </cell>
          <cell r="BA15">
            <v>0</v>
          </cell>
          <cell r="BB15">
            <v>0</v>
          </cell>
          <cell r="BC15">
            <v>4.4999999999999997E-3</v>
          </cell>
          <cell r="BD15">
            <v>0</v>
          </cell>
          <cell r="BE15">
            <v>0</v>
          </cell>
          <cell r="BF15">
            <v>4.5999999999999999E-3</v>
          </cell>
          <cell r="BG15">
            <v>0</v>
          </cell>
          <cell r="BH15">
            <v>0</v>
          </cell>
          <cell r="BI15">
            <v>0</v>
          </cell>
          <cell r="BJ15">
            <v>0</v>
          </cell>
          <cell r="BK15">
            <v>0</v>
          </cell>
          <cell r="BL15">
            <v>0</v>
          </cell>
          <cell r="BM15">
            <v>0</v>
          </cell>
          <cell r="BN15">
            <v>0</v>
          </cell>
          <cell r="BO15">
            <v>0</v>
          </cell>
          <cell r="BP15">
            <v>0</v>
          </cell>
          <cell r="BQ15">
            <v>0</v>
          </cell>
          <cell r="BR15">
            <v>0</v>
          </cell>
          <cell r="BS15">
            <v>0</v>
          </cell>
          <cell r="BT15">
            <v>2.2499999999999999E-2</v>
          </cell>
          <cell r="BU15">
            <v>0</v>
          </cell>
          <cell r="BV15">
            <v>0</v>
          </cell>
          <cell r="BW15">
            <v>0</v>
          </cell>
          <cell r="BX15">
            <v>0</v>
          </cell>
          <cell r="BY15">
            <v>0</v>
          </cell>
          <cell r="BZ15">
            <v>0</v>
          </cell>
          <cell r="CA15">
            <v>0</v>
          </cell>
          <cell r="CB15">
            <v>0</v>
          </cell>
          <cell r="CC15">
            <v>0</v>
          </cell>
          <cell r="CD15">
            <v>1.6899999999999998E-2</v>
          </cell>
          <cell r="CE15">
            <v>0</v>
          </cell>
          <cell r="CF15">
            <v>0</v>
          </cell>
          <cell r="CG15">
            <v>0</v>
          </cell>
          <cell r="CH15">
            <v>0</v>
          </cell>
          <cell r="CI15">
            <v>0</v>
          </cell>
          <cell r="CJ15">
            <v>0</v>
          </cell>
          <cell r="CK15">
            <v>0</v>
          </cell>
          <cell r="CL15">
            <v>0</v>
          </cell>
          <cell r="CM15">
            <v>0</v>
          </cell>
          <cell r="CN15">
            <v>4.5999999999999999E-3</v>
          </cell>
          <cell r="CO15">
            <v>0</v>
          </cell>
          <cell r="CP15">
            <v>1.1299999999999999E-2</v>
          </cell>
          <cell r="CQ15">
            <v>0</v>
          </cell>
          <cell r="CR15">
            <v>3.0999999999999999E-3</v>
          </cell>
          <cell r="CS15">
            <v>4.5999999999999999E-3</v>
          </cell>
          <cell r="CT15">
            <v>0</v>
          </cell>
          <cell r="CU15">
            <v>0</v>
          </cell>
          <cell r="CV15">
            <v>0</v>
          </cell>
          <cell r="CW15">
            <v>0</v>
          </cell>
          <cell r="CX15">
            <v>0</v>
          </cell>
          <cell r="CY15">
            <v>0</v>
          </cell>
          <cell r="CZ15">
            <v>0</v>
          </cell>
          <cell r="DA15">
            <v>0</v>
          </cell>
          <cell r="DB15">
            <v>1.7000000000000001E-2</v>
          </cell>
          <cell r="DC15">
            <v>8.3999999999999995E-3</v>
          </cell>
        </row>
        <row r="16">
          <cell r="A16" t="str">
            <v>CNGPSC</v>
          </cell>
          <cell r="B16">
            <v>7101</v>
          </cell>
          <cell r="C16" t="str">
            <v>GENERATION</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2.9568683860253895E-5</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9.7999999999999997E-3</v>
          </cell>
          <cell r="CT16">
            <v>1.47E-2</v>
          </cell>
          <cell r="CU16">
            <v>0</v>
          </cell>
          <cell r="CV16">
            <v>2.1700000000000001E-2</v>
          </cell>
          <cell r="CW16">
            <v>0.14599999999999999</v>
          </cell>
          <cell r="CX16">
            <v>0</v>
          </cell>
          <cell r="CY16">
            <v>0</v>
          </cell>
          <cell r="CZ16">
            <v>0</v>
          </cell>
          <cell r="DA16">
            <v>0</v>
          </cell>
          <cell r="DB16">
            <v>3.5999999999999997E-2</v>
          </cell>
          <cell r="DC16">
            <v>1.77E-2</v>
          </cell>
        </row>
        <row r="17">
          <cell r="A17" t="str">
            <v>CNGR</v>
          </cell>
          <cell r="B17">
            <v>7106</v>
          </cell>
          <cell r="C17" t="str">
            <v>DOM VP</v>
          </cell>
          <cell r="D17">
            <v>5.1000000000000004E-3</v>
          </cell>
          <cell r="E17">
            <v>0</v>
          </cell>
          <cell r="F17">
            <v>0</v>
          </cell>
          <cell r="G17">
            <v>0</v>
          </cell>
          <cell r="H17">
            <v>0</v>
          </cell>
          <cell r="I17">
            <v>0.41520000000000001</v>
          </cell>
          <cell r="J17">
            <v>0</v>
          </cell>
          <cell r="K17">
            <v>1.7399999999999999E-2</v>
          </cell>
          <cell r="L17">
            <v>0</v>
          </cell>
          <cell r="M17">
            <v>0</v>
          </cell>
          <cell r="N17">
            <v>0</v>
          </cell>
          <cell r="O17">
            <v>0</v>
          </cell>
          <cell r="P17">
            <v>0</v>
          </cell>
          <cell r="Q17">
            <v>0</v>
          </cell>
          <cell r="R17">
            <v>5.320200255244701E-3</v>
          </cell>
          <cell r="S17">
            <v>1.2200000000000001E-2</v>
          </cell>
          <cell r="T17">
            <v>1.38E-2</v>
          </cell>
          <cell r="U17">
            <v>0</v>
          </cell>
          <cell r="V17">
            <v>0</v>
          </cell>
          <cell r="W17">
            <v>6.1199999999999997E-2</v>
          </cell>
          <cell r="X17">
            <v>0</v>
          </cell>
          <cell r="Y17">
            <v>0</v>
          </cell>
          <cell r="Z17">
            <v>0</v>
          </cell>
          <cell r="AA17">
            <v>8.3999999999999995E-3</v>
          </cell>
          <cell r="AB17">
            <v>5.5999999999999999E-3</v>
          </cell>
          <cell r="AC17">
            <v>0</v>
          </cell>
          <cell r="AD17">
            <v>0</v>
          </cell>
          <cell r="AE17">
            <v>1.15E-2</v>
          </cell>
          <cell r="AF17">
            <v>1.32E-2</v>
          </cell>
          <cell r="AG17">
            <v>1.4800000000000001E-2</v>
          </cell>
          <cell r="AH17">
            <v>0</v>
          </cell>
          <cell r="AI17">
            <v>0</v>
          </cell>
          <cell r="AJ17">
            <v>0</v>
          </cell>
          <cell r="AK17">
            <v>0</v>
          </cell>
          <cell r="AL17">
            <v>3.7000000000000002E-3</v>
          </cell>
          <cell r="AM17">
            <v>6.4999999999999997E-3</v>
          </cell>
          <cell r="AN17">
            <v>0</v>
          </cell>
          <cell r="AO17">
            <v>3.3700000000000001E-2</v>
          </cell>
          <cell r="AP17">
            <v>3.6803193524265684E-3</v>
          </cell>
          <cell r="AQ17">
            <v>1E-4</v>
          </cell>
          <cell r="AR17">
            <v>2.8999999999999998E-3</v>
          </cell>
          <cell r="AS17">
            <v>0</v>
          </cell>
          <cell r="AT17">
            <v>0</v>
          </cell>
          <cell r="AU17">
            <v>0</v>
          </cell>
          <cell r="AV17">
            <v>0</v>
          </cell>
          <cell r="AW17">
            <v>1.6199999999999999E-2</v>
          </cell>
          <cell r="AX17">
            <v>0</v>
          </cell>
          <cell r="AY17">
            <v>0</v>
          </cell>
          <cell r="AZ17">
            <v>0</v>
          </cell>
          <cell r="BA17">
            <v>0</v>
          </cell>
          <cell r="BB17">
            <v>1.2065428824548914E-3</v>
          </cell>
          <cell r="BC17">
            <v>6.6E-3</v>
          </cell>
          <cell r="BD17">
            <v>0</v>
          </cell>
          <cell r="BE17">
            <v>0</v>
          </cell>
          <cell r="BF17">
            <v>6.7999999999999996E-3</v>
          </cell>
          <cell r="BG17">
            <v>0</v>
          </cell>
          <cell r="BH17">
            <v>9.4999999999999998E-3</v>
          </cell>
          <cell r="BI17">
            <v>0</v>
          </cell>
          <cell r="BJ17">
            <v>0</v>
          </cell>
          <cell r="BK17">
            <v>0</v>
          </cell>
          <cell r="BL17">
            <v>0</v>
          </cell>
          <cell r="BM17">
            <v>0</v>
          </cell>
          <cell r="BN17">
            <v>0</v>
          </cell>
          <cell r="BO17">
            <v>0</v>
          </cell>
          <cell r="BP17">
            <v>0</v>
          </cell>
          <cell r="BQ17">
            <v>0</v>
          </cell>
          <cell r="BR17">
            <v>0</v>
          </cell>
          <cell r="BS17">
            <v>0</v>
          </cell>
          <cell r="BT17">
            <v>3.32E-2</v>
          </cell>
          <cell r="BU17">
            <v>0</v>
          </cell>
          <cell r="BV17">
            <v>0</v>
          </cell>
          <cell r="BW17">
            <v>0</v>
          </cell>
          <cell r="BX17">
            <v>0</v>
          </cell>
          <cell r="BY17">
            <v>0</v>
          </cell>
          <cell r="BZ17">
            <v>0</v>
          </cell>
          <cell r="CA17">
            <v>1.04E-2</v>
          </cell>
          <cell r="CB17">
            <v>0</v>
          </cell>
          <cell r="CC17">
            <v>0</v>
          </cell>
          <cell r="CD17">
            <v>2.5000000000000001E-2</v>
          </cell>
          <cell r="CE17">
            <v>0</v>
          </cell>
          <cell r="CF17">
            <v>0</v>
          </cell>
          <cell r="CG17">
            <v>0</v>
          </cell>
          <cell r="CH17">
            <v>0</v>
          </cell>
          <cell r="CI17">
            <v>0</v>
          </cell>
          <cell r="CJ17">
            <v>0</v>
          </cell>
          <cell r="CK17">
            <v>0</v>
          </cell>
          <cell r="CL17">
            <v>0</v>
          </cell>
          <cell r="CM17">
            <v>0</v>
          </cell>
          <cell r="CN17">
            <v>6.7000000000000002E-3</v>
          </cell>
          <cell r="CO17">
            <v>0</v>
          </cell>
          <cell r="CP17">
            <v>1.67E-2</v>
          </cell>
          <cell r="CQ17">
            <v>0</v>
          </cell>
          <cell r="CR17">
            <v>1.17E-2</v>
          </cell>
          <cell r="CS17">
            <v>8.8000000000000005E-3</v>
          </cell>
          <cell r="CT17">
            <v>0</v>
          </cell>
          <cell r="CU17">
            <v>0</v>
          </cell>
          <cell r="CV17">
            <v>0</v>
          </cell>
          <cell r="CW17">
            <v>0</v>
          </cell>
          <cell r="CX17">
            <v>0</v>
          </cell>
          <cell r="CY17">
            <v>0</v>
          </cell>
          <cell r="CZ17">
            <v>0</v>
          </cell>
          <cell r="DA17">
            <v>0</v>
          </cell>
          <cell r="DB17">
            <v>3.2500000000000001E-2</v>
          </cell>
          <cell r="DC17">
            <v>1.5900000000000001E-2</v>
          </cell>
        </row>
        <row r="18">
          <cell r="A18" t="str">
            <v>CNGT</v>
          </cell>
          <cell r="B18">
            <v>1004</v>
          </cell>
          <cell r="C18" t="str">
            <v>ENERGY</v>
          </cell>
          <cell r="D18">
            <v>9.0200000000000002E-2</v>
          </cell>
          <cell r="E18">
            <v>0</v>
          </cell>
          <cell r="F18">
            <v>0</v>
          </cell>
          <cell r="G18">
            <v>0</v>
          </cell>
          <cell r="H18">
            <v>0</v>
          </cell>
          <cell r="I18">
            <v>0</v>
          </cell>
          <cell r="J18">
            <v>0.4012</v>
          </cell>
          <cell r="K18">
            <v>0</v>
          </cell>
          <cell r="L18">
            <v>0</v>
          </cell>
          <cell r="M18">
            <v>0</v>
          </cell>
          <cell r="N18">
            <v>0</v>
          </cell>
          <cell r="O18">
            <v>0</v>
          </cell>
          <cell r="P18">
            <v>0</v>
          </cell>
          <cell r="Q18">
            <v>0</v>
          </cell>
          <cell r="R18">
            <v>0.10425390551798157</v>
          </cell>
          <cell r="S18">
            <v>6.6799999999999998E-2</v>
          </cell>
          <cell r="T18">
            <v>7.5200000000000003E-2</v>
          </cell>
          <cell r="U18">
            <v>0</v>
          </cell>
          <cell r="V18">
            <v>0</v>
          </cell>
          <cell r="W18">
            <v>0.33390000000000003</v>
          </cell>
          <cell r="X18">
            <v>0</v>
          </cell>
          <cell r="Y18">
            <v>0</v>
          </cell>
          <cell r="Z18">
            <v>0.1085</v>
          </cell>
          <cell r="AA18">
            <v>0</v>
          </cell>
          <cell r="AB18">
            <v>8.0399999999999999E-2</v>
          </cell>
          <cell r="AC18">
            <v>0</v>
          </cell>
          <cell r="AD18">
            <v>0</v>
          </cell>
          <cell r="AE18">
            <v>0.1656</v>
          </cell>
          <cell r="AF18">
            <v>0</v>
          </cell>
          <cell r="AG18">
            <v>0</v>
          </cell>
          <cell r="AH18">
            <v>0.37830000000000003</v>
          </cell>
          <cell r="AI18">
            <v>0</v>
          </cell>
          <cell r="AJ18">
            <v>0</v>
          </cell>
          <cell r="AK18">
            <v>0</v>
          </cell>
          <cell r="AL18">
            <v>7.1199999999999999E-2</v>
          </cell>
          <cell r="AM18">
            <v>7.5200000000000003E-2</v>
          </cell>
          <cell r="AN18">
            <v>0</v>
          </cell>
          <cell r="AO18">
            <v>4.2099999999999999E-2</v>
          </cell>
          <cell r="AP18">
            <v>0.12285533880075578</v>
          </cell>
          <cell r="AQ18">
            <v>0.1346</v>
          </cell>
          <cell r="AR18">
            <v>9.1999999999999998E-2</v>
          </cell>
          <cell r="AS18">
            <v>0</v>
          </cell>
          <cell r="AT18">
            <v>0</v>
          </cell>
          <cell r="AU18">
            <v>0</v>
          </cell>
          <cell r="AV18">
            <v>0</v>
          </cell>
          <cell r="AW18">
            <v>0</v>
          </cell>
          <cell r="AX18">
            <v>0</v>
          </cell>
          <cell r="AY18">
            <v>0.74609999999999999</v>
          </cell>
          <cell r="AZ18">
            <v>0.54180168502916393</v>
          </cell>
          <cell r="BA18">
            <v>0.66008685353335961</v>
          </cell>
          <cell r="BB18">
            <v>9.8372378992774262E-2</v>
          </cell>
          <cell r="BC18">
            <v>7.6399999999999996E-2</v>
          </cell>
          <cell r="BD18">
            <v>0</v>
          </cell>
          <cell r="BE18">
            <v>0.34470000000000001</v>
          </cell>
          <cell r="BF18">
            <v>7.8899999999999998E-2</v>
          </cell>
          <cell r="BG18">
            <v>0.1123</v>
          </cell>
          <cell r="BH18">
            <v>0</v>
          </cell>
          <cell r="BI18">
            <v>9.9900000000000003E-2</v>
          </cell>
          <cell r="BJ18">
            <v>0</v>
          </cell>
          <cell r="BK18">
            <v>0</v>
          </cell>
          <cell r="BL18">
            <v>0</v>
          </cell>
          <cell r="BM18">
            <v>0.63600000000000001</v>
          </cell>
          <cell r="BN18">
            <v>0</v>
          </cell>
          <cell r="BO18">
            <v>0</v>
          </cell>
          <cell r="BP18">
            <v>0.33300000000000002</v>
          </cell>
          <cell r="BQ18">
            <v>0</v>
          </cell>
          <cell r="BR18">
            <v>0</v>
          </cell>
          <cell r="BS18">
            <v>0.88590000000000002</v>
          </cell>
          <cell r="BT18">
            <v>0</v>
          </cell>
          <cell r="BU18">
            <v>0</v>
          </cell>
          <cell r="BV18">
            <v>0</v>
          </cell>
          <cell r="BW18">
            <v>0</v>
          </cell>
          <cell r="BX18">
            <v>0</v>
          </cell>
          <cell r="BY18">
            <v>0</v>
          </cell>
          <cell r="BZ18">
            <v>0</v>
          </cell>
          <cell r="CA18">
            <v>0.12</v>
          </cell>
          <cell r="CB18">
            <v>0</v>
          </cell>
          <cell r="CC18">
            <v>0</v>
          </cell>
          <cell r="CD18">
            <v>0.28760000000000002</v>
          </cell>
          <cell r="CE18">
            <v>0.36330000000000001</v>
          </cell>
          <cell r="CF18">
            <v>0.87580000000000002</v>
          </cell>
          <cell r="CG18">
            <v>0</v>
          </cell>
          <cell r="CH18">
            <v>0</v>
          </cell>
          <cell r="CI18">
            <v>0.90890000000000004</v>
          </cell>
          <cell r="CJ18">
            <v>0</v>
          </cell>
          <cell r="CK18">
            <v>0</v>
          </cell>
          <cell r="CL18">
            <v>0</v>
          </cell>
          <cell r="CM18">
            <v>0.35599999999999998</v>
          </cell>
          <cell r="CN18">
            <v>7.7600000000000002E-2</v>
          </cell>
          <cell r="CO18">
            <v>0</v>
          </cell>
          <cell r="CP18">
            <v>0.1928</v>
          </cell>
          <cell r="CQ18">
            <v>0</v>
          </cell>
          <cell r="CR18">
            <v>6.6299999999999998E-2</v>
          </cell>
          <cell r="CS18">
            <v>5.7500000000000002E-2</v>
          </cell>
          <cell r="CT18">
            <v>8.6099999999999996E-2</v>
          </cell>
          <cell r="CU18">
            <v>0</v>
          </cell>
          <cell r="CV18">
            <v>0</v>
          </cell>
          <cell r="CW18">
            <v>0</v>
          </cell>
          <cell r="CX18">
            <v>0.26579999999999998</v>
          </cell>
          <cell r="CY18">
            <v>0</v>
          </cell>
          <cell r="CZ18">
            <v>0</v>
          </cell>
          <cell r="DA18">
            <v>0</v>
          </cell>
          <cell r="DB18">
            <v>0.2112</v>
          </cell>
          <cell r="DC18">
            <v>0.1036</v>
          </cell>
        </row>
        <row r="19">
          <cell r="A19" t="str">
            <v>DALH</v>
          </cell>
          <cell r="B19">
            <v>5004</v>
          </cell>
          <cell r="C19" t="str">
            <v>DOM VP</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2.9999999999999997E-4</v>
          </cell>
          <cell r="CT19">
            <v>0</v>
          </cell>
          <cell r="CU19">
            <v>0</v>
          </cell>
          <cell r="CV19">
            <v>0</v>
          </cell>
          <cell r="CW19">
            <v>0</v>
          </cell>
          <cell r="CX19">
            <v>0</v>
          </cell>
          <cell r="CY19">
            <v>0</v>
          </cell>
          <cell r="CZ19">
            <v>0</v>
          </cell>
          <cell r="DA19">
            <v>0</v>
          </cell>
          <cell r="DB19">
            <v>0</v>
          </cell>
          <cell r="DC19">
            <v>5.0000000000000001E-4</v>
          </cell>
        </row>
        <row r="20">
          <cell r="A20" t="str">
            <v>DARM</v>
          </cell>
          <cell r="B20">
            <v>8133</v>
          </cell>
          <cell r="C20" t="str">
            <v>GENERATION</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row>
        <row r="21">
          <cell r="A21" t="str">
            <v>DBRAY</v>
          </cell>
          <cell r="B21">
            <v>8169</v>
          </cell>
          <cell r="C21" t="str">
            <v>GENERATION</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5.765576333794295E-2</v>
          </cell>
          <cell r="S21">
            <v>0</v>
          </cell>
          <cell r="T21">
            <v>0</v>
          </cell>
          <cell r="U21">
            <v>0</v>
          </cell>
          <cell r="V21">
            <v>0</v>
          </cell>
          <cell r="W21">
            <v>0</v>
          </cell>
          <cell r="X21">
            <v>0</v>
          </cell>
          <cell r="Y21">
            <v>0</v>
          </cell>
          <cell r="Z21">
            <v>0</v>
          </cell>
          <cell r="AA21">
            <v>2.76E-2</v>
          </cell>
          <cell r="AB21">
            <v>1.83E-2</v>
          </cell>
          <cell r="AC21">
            <v>0</v>
          </cell>
          <cell r="AD21">
            <v>0</v>
          </cell>
          <cell r="AE21">
            <v>3.7699999999999997E-2</v>
          </cell>
          <cell r="AF21">
            <v>0</v>
          </cell>
          <cell r="AG21">
            <v>0</v>
          </cell>
          <cell r="AH21">
            <v>0</v>
          </cell>
          <cell r="AI21">
            <v>4.2099999999999999E-2</v>
          </cell>
          <cell r="AJ21">
            <v>0</v>
          </cell>
          <cell r="AK21">
            <v>0.32769999999999999</v>
          </cell>
          <cell r="AL21">
            <v>0</v>
          </cell>
          <cell r="AM21">
            <v>0</v>
          </cell>
          <cell r="AN21">
            <v>0</v>
          </cell>
          <cell r="AO21">
            <v>3.5900000000000001E-2</v>
          </cell>
          <cell r="AP21">
            <v>1.6672720689478532E-2</v>
          </cell>
          <cell r="AQ21">
            <v>7.0000000000000001E-3</v>
          </cell>
          <cell r="AR21">
            <v>5.3800000000000001E-2</v>
          </cell>
          <cell r="AS21">
            <v>0</v>
          </cell>
          <cell r="AT21">
            <v>0.16209999999999999</v>
          </cell>
          <cell r="AU21">
            <v>9.5000000000000001E-2</v>
          </cell>
          <cell r="AV21">
            <v>0</v>
          </cell>
          <cell r="AW21">
            <v>0</v>
          </cell>
          <cell r="AX21">
            <v>0</v>
          </cell>
          <cell r="AY21">
            <v>0</v>
          </cell>
          <cell r="AZ21">
            <v>0</v>
          </cell>
          <cell r="BA21">
            <v>0</v>
          </cell>
          <cell r="BB21">
            <v>3.8597460923352617E-2</v>
          </cell>
          <cell r="BC21">
            <v>3.7900000000000003E-2</v>
          </cell>
          <cell r="BD21">
            <v>5.28E-2</v>
          </cell>
          <cell r="BE21">
            <v>0</v>
          </cell>
          <cell r="BF21">
            <v>3.9199999999999999E-2</v>
          </cell>
          <cell r="BG21">
            <v>0</v>
          </cell>
          <cell r="BH21">
            <v>5.4199999999999998E-2</v>
          </cell>
          <cell r="BI21">
            <v>4.9599999999999998E-2</v>
          </cell>
          <cell r="BJ21">
            <v>0</v>
          </cell>
          <cell r="BK21">
            <v>0.13539999999999999</v>
          </cell>
          <cell r="BL21">
            <v>7.0900000000000005E-2</v>
          </cell>
          <cell r="BM21">
            <v>0</v>
          </cell>
          <cell r="BN21">
            <v>0.30649999999999999</v>
          </cell>
          <cell r="BO21">
            <v>0</v>
          </cell>
          <cell r="BP21">
            <v>0</v>
          </cell>
          <cell r="BQ21">
            <v>0</v>
          </cell>
          <cell r="BR21">
            <v>0</v>
          </cell>
          <cell r="BS21">
            <v>0</v>
          </cell>
          <cell r="BT21">
            <v>0</v>
          </cell>
          <cell r="BU21">
            <v>0</v>
          </cell>
          <cell r="BV21">
            <v>0</v>
          </cell>
          <cell r="BW21">
            <v>0</v>
          </cell>
          <cell r="BX21">
            <v>0</v>
          </cell>
          <cell r="BY21">
            <v>0</v>
          </cell>
          <cell r="BZ21">
            <v>0</v>
          </cell>
          <cell r="CA21">
            <v>5.96E-2</v>
          </cell>
          <cell r="CB21">
            <v>0</v>
          </cell>
          <cell r="CC21">
            <v>0</v>
          </cell>
          <cell r="CD21">
            <v>0</v>
          </cell>
          <cell r="CE21">
            <v>0</v>
          </cell>
          <cell r="CF21">
            <v>0</v>
          </cell>
          <cell r="CG21">
            <v>0</v>
          </cell>
          <cell r="CH21">
            <v>0</v>
          </cell>
          <cell r="CI21">
            <v>0</v>
          </cell>
          <cell r="CJ21">
            <v>0</v>
          </cell>
          <cell r="CK21">
            <v>0</v>
          </cell>
          <cell r="CL21">
            <v>0</v>
          </cell>
          <cell r="CM21">
            <v>0</v>
          </cell>
          <cell r="CN21">
            <v>3.85E-2</v>
          </cell>
          <cell r="CO21">
            <v>6.9699999999999998E-2</v>
          </cell>
          <cell r="CP21">
            <v>0</v>
          </cell>
          <cell r="CQ21">
            <v>0</v>
          </cell>
          <cell r="CR21">
            <v>9.9000000000000008E-3</v>
          </cell>
          <cell r="CS21">
            <v>2.2599999999999999E-2</v>
          </cell>
          <cell r="CT21">
            <v>3.3799999999999997E-2</v>
          </cell>
          <cell r="CU21">
            <v>0</v>
          </cell>
          <cell r="CV21">
            <v>4.99E-2</v>
          </cell>
          <cell r="CW21">
            <v>0.33600000000000002</v>
          </cell>
          <cell r="CX21">
            <v>0</v>
          </cell>
          <cell r="CY21">
            <v>0</v>
          </cell>
          <cell r="CZ21">
            <v>0</v>
          </cell>
          <cell r="DA21">
            <v>0</v>
          </cell>
          <cell r="DB21">
            <v>0</v>
          </cell>
          <cell r="DC21">
            <v>4.0599999999999997E-2</v>
          </cell>
        </row>
        <row r="22">
          <cell r="A22" t="str">
            <v>DCI</v>
          </cell>
          <cell r="B22" t="str">
            <v>Not in SAP</v>
          </cell>
          <cell r="C22" t="str">
            <v>CORP</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2.0692153114229781E-4</v>
          </cell>
          <cell r="S22">
            <v>4.8999999999999998E-3</v>
          </cell>
          <cell r="T22">
            <v>5.4999999999999997E-3</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2.9999999999999997E-4</v>
          </cell>
          <cell r="BD22">
            <v>0</v>
          </cell>
          <cell r="BE22">
            <v>0</v>
          </cell>
          <cell r="BF22">
            <v>2.9999999999999997E-4</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2.9999999999999997E-4</v>
          </cell>
          <cell r="CO22">
            <v>0</v>
          </cell>
          <cell r="CP22">
            <v>0</v>
          </cell>
          <cell r="CQ22">
            <v>0</v>
          </cell>
          <cell r="CR22">
            <v>0</v>
          </cell>
          <cell r="CS22">
            <v>4.4299999999999999E-2</v>
          </cell>
          <cell r="CT22">
            <v>0</v>
          </cell>
          <cell r="CU22">
            <v>0</v>
          </cell>
          <cell r="CV22">
            <v>0</v>
          </cell>
          <cell r="CW22">
            <v>0</v>
          </cell>
          <cell r="CX22">
            <v>0</v>
          </cell>
          <cell r="CY22">
            <v>0</v>
          </cell>
          <cell r="CZ22">
            <v>0</v>
          </cell>
          <cell r="DA22">
            <v>0</v>
          </cell>
          <cell r="DB22">
            <v>0</v>
          </cell>
          <cell r="DC22">
            <v>7.9699999999999993E-2</v>
          </cell>
        </row>
        <row r="23">
          <cell r="A23" t="str">
            <v>DCOVE</v>
          </cell>
          <cell r="B23">
            <v>8155</v>
          </cell>
          <cell r="C23" t="str">
            <v>ENERGY</v>
          </cell>
          <cell r="D23">
            <v>6.7000000000000002E-3</v>
          </cell>
          <cell r="E23">
            <v>0</v>
          </cell>
          <cell r="F23">
            <v>0</v>
          </cell>
          <cell r="G23">
            <v>0</v>
          </cell>
          <cell r="H23">
            <v>0</v>
          </cell>
          <cell r="I23">
            <v>0</v>
          </cell>
          <cell r="J23">
            <v>2.9700000000000001E-2</v>
          </cell>
          <cell r="K23">
            <v>0</v>
          </cell>
          <cell r="L23">
            <v>0</v>
          </cell>
          <cell r="M23">
            <v>0</v>
          </cell>
          <cell r="N23">
            <v>0</v>
          </cell>
          <cell r="O23">
            <v>0</v>
          </cell>
          <cell r="P23">
            <v>0</v>
          </cell>
          <cell r="Q23">
            <v>0</v>
          </cell>
          <cell r="R23">
            <v>3.6254317346343948E-2</v>
          </cell>
          <cell r="S23">
            <v>9.1000000000000004E-3</v>
          </cell>
          <cell r="T23">
            <v>1.03E-2</v>
          </cell>
          <cell r="U23">
            <v>0</v>
          </cell>
          <cell r="V23">
            <v>0</v>
          </cell>
          <cell r="W23">
            <v>4.5600000000000002E-2</v>
          </cell>
          <cell r="X23">
            <v>0</v>
          </cell>
          <cell r="Y23">
            <v>0</v>
          </cell>
          <cell r="Z23">
            <v>8.8000000000000005E-3</v>
          </cell>
          <cell r="AA23">
            <v>0</v>
          </cell>
          <cell r="AB23">
            <v>6.4999999999999997E-3</v>
          </cell>
          <cell r="AC23">
            <v>0</v>
          </cell>
          <cell r="AD23">
            <v>0</v>
          </cell>
          <cell r="AE23">
            <v>1.35E-2</v>
          </cell>
          <cell r="AF23">
            <v>0</v>
          </cell>
          <cell r="AG23">
            <v>0</v>
          </cell>
          <cell r="AH23">
            <v>3.0700000000000002E-2</v>
          </cell>
          <cell r="AI23">
            <v>0</v>
          </cell>
          <cell r="AJ23">
            <v>0</v>
          </cell>
          <cell r="AK23">
            <v>0</v>
          </cell>
          <cell r="AL23">
            <v>8.2000000000000007E-3</v>
          </cell>
          <cell r="AM23">
            <v>3.3E-3</v>
          </cell>
          <cell r="AN23">
            <v>0</v>
          </cell>
          <cell r="AO23">
            <v>1.7100000000000001E-2</v>
          </cell>
          <cell r="AP23">
            <v>3.0263841000541705E-2</v>
          </cell>
          <cell r="AQ23">
            <v>9.2999999999999992E-3</v>
          </cell>
          <cell r="AR23">
            <v>7.8100000000000003E-2</v>
          </cell>
          <cell r="AS23">
            <v>0</v>
          </cell>
          <cell r="AT23">
            <v>0</v>
          </cell>
          <cell r="AU23">
            <v>0</v>
          </cell>
          <cell r="AV23">
            <v>0</v>
          </cell>
          <cell r="AW23">
            <v>0</v>
          </cell>
          <cell r="AX23">
            <v>0</v>
          </cell>
          <cell r="AY23">
            <v>0.1741</v>
          </cell>
          <cell r="AZ23">
            <v>1.458198314970836E-2</v>
          </cell>
          <cell r="BA23">
            <v>1.7765495459928938E-2</v>
          </cell>
          <cell r="BB23">
            <v>0.10370833592738603</v>
          </cell>
          <cell r="BC23">
            <v>9.7999999999999997E-3</v>
          </cell>
          <cell r="BD23">
            <v>0</v>
          </cell>
          <cell r="BE23">
            <v>4.4299999999999999E-2</v>
          </cell>
          <cell r="BF23">
            <v>1.0200000000000001E-2</v>
          </cell>
          <cell r="BG23">
            <v>1.44E-2</v>
          </cell>
          <cell r="BH23">
            <v>0</v>
          </cell>
          <cell r="BI23">
            <v>1.29E-2</v>
          </cell>
          <cell r="BJ23">
            <v>0</v>
          </cell>
          <cell r="BK23">
            <v>0</v>
          </cell>
          <cell r="BL23">
            <v>0</v>
          </cell>
          <cell r="BM23">
            <v>8.1799999999999998E-2</v>
          </cell>
          <cell r="BN23">
            <v>0</v>
          </cell>
          <cell r="BO23">
            <v>0</v>
          </cell>
          <cell r="BP23">
            <v>4.2799999999999998E-2</v>
          </cell>
          <cell r="BQ23">
            <v>0.56189999999999996</v>
          </cell>
          <cell r="BR23">
            <v>0</v>
          </cell>
          <cell r="BS23">
            <v>0.1139</v>
          </cell>
          <cell r="BT23">
            <v>0</v>
          </cell>
          <cell r="BU23">
            <v>0</v>
          </cell>
          <cell r="BV23">
            <v>0</v>
          </cell>
          <cell r="BW23">
            <v>0</v>
          </cell>
          <cell r="BX23">
            <v>0</v>
          </cell>
          <cell r="BY23">
            <v>0</v>
          </cell>
          <cell r="BZ23">
            <v>0</v>
          </cell>
          <cell r="CA23">
            <v>1.54E-2</v>
          </cell>
          <cell r="CB23">
            <v>0</v>
          </cell>
          <cell r="CC23">
            <v>0</v>
          </cell>
          <cell r="CD23">
            <v>3.6999999999999998E-2</v>
          </cell>
          <cell r="CE23">
            <v>0</v>
          </cell>
          <cell r="CF23">
            <v>0</v>
          </cell>
          <cell r="CG23">
            <v>0</v>
          </cell>
          <cell r="CH23">
            <v>0</v>
          </cell>
          <cell r="CI23">
            <v>0</v>
          </cell>
          <cell r="CJ23">
            <v>0</v>
          </cell>
          <cell r="CK23">
            <v>0</v>
          </cell>
          <cell r="CL23">
            <v>0</v>
          </cell>
          <cell r="CM23">
            <v>0</v>
          </cell>
          <cell r="CN23">
            <v>0.01</v>
          </cell>
          <cell r="CO23">
            <v>0</v>
          </cell>
          <cell r="CP23">
            <v>2.4799999999999999E-2</v>
          </cell>
          <cell r="CQ23">
            <v>0</v>
          </cell>
          <cell r="CR23">
            <v>2.4E-2</v>
          </cell>
          <cell r="CS23">
            <v>3.5000000000000003E-2</v>
          </cell>
          <cell r="CT23">
            <v>5.2400000000000002E-2</v>
          </cell>
          <cell r="CU23">
            <v>0</v>
          </cell>
          <cell r="CV23">
            <v>0</v>
          </cell>
          <cell r="CW23">
            <v>0</v>
          </cell>
          <cell r="CX23">
            <v>0.1618</v>
          </cell>
          <cell r="CY23">
            <v>0</v>
          </cell>
          <cell r="CZ23">
            <v>0</v>
          </cell>
          <cell r="DA23">
            <v>0</v>
          </cell>
          <cell r="DB23">
            <v>0.1285</v>
          </cell>
          <cell r="DC23">
            <v>6.3100000000000003E-2</v>
          </cell>
        </row>
        <row r="24">
          <cell r="A24" t="str">
            <v>DDRES</v>
          </cell>
          <cell r="B24">
            <v>8000</v>
          </cell>
          <cell r="C24" t="str">
            <v>GENERATION</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row>
        <row r="25">
          <cell r="A25" t="str">
            <v>DEIBD</v>
          </cell>
          <cell r="B25">
            <v>8000</v>
          </cell>
          <cell r="C25" t="str">
            <v>GENERATION</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7.478980828500893E-4</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2.9999999999999997E-4</v>
          </cell>
          <cell r="AN25">
            <v>0</v>
          </cell>
          <cell r="AO25">
            <v>0</v>
          </cell>
          <cell r="AP25">
            <v>0</v>
          </cell>
          <cell r="AQ25">
            <v>0</v>
          </cell>
          <cell r="AR25">
            <v>1E-4</v>
          </cell>
          <cell r="AS25">
            <v>0</v>
          </cell>
          <cell r="AT25">
            <v>0</v>
          </cell>
          <cell r="AU25">
            <v>2.0000000000000001E-4</v>
          </cell>
          <cell r="AV25">
            <v>0</v>
          </cell>
          <cell r="AW25">
            <v>0</v>
          </cell>
          <cell r="AX25">
            <v>0</v>
          </cell>
          <cell r="AY25">
            <v>0</v>
          </cell>
          <cell r="AZ25">
            <v>0</v>
          </cell>
          <cell r="BA25">
            <v>0</v>
          </cell>
          <cell r="BB25">
            <v>1.182127760741403E-5</v>
          </cell>
          <cell r="BC25">
            <v>8.0000000000000004E-4</v>
          </cell>
          <cell r="BD25">
            <v>0</v>
          </cell>
          <cell r="BE25">
            <v>0</v>
          </cell>
          <cell r="BF25">
            <v>8.9999999999999998E-4</v>
          </cell>
          <cell r="BG25">
            <v>0</v>
          </cell>
          <cell r="BH25">
            <v>0</v>
          </cell>
          <cell r="BI25">
            <v>1.1000000000000001E-3</v>
          </cell>
          <cell r="BJ25">
            <v>0</v>
          </cell>
          <cell r="BK25">
            <v>0</v>
          </cell>
          <cell r="BL25">
            <v>1.6000000000000001E-3</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8.0000000000000004E-4</v>
          </cell>
          <cell r="CO25">
            <v>1.5E-3</v>
          </cell>
          <cell r="CP25">
            <v>0</v>
          </cell>
          <cell r="CQ25">
            <v>0</v>
          </cell>
          <cell r="CR25">
            <v>2.9100000000000001E-2</v>
          </cell>
          <cell r="CS25">
            <v>0</v>
          </cell>
          <cell r="CT25">
            <v>0</v>
          </cell>
          <cell r="CU25">
            <v>0</v>
          </cell>
          <cell r="CV25">
            <v>0</v>
          </cell>
          <cell r="CW25">
            <v>0</v>
          </cell>
          <cell r="CX25">
            <v>0</v>
          </cell>
          <cell r="CY25">
            <v>0</v>
          </cell>
          <cell r="CZ25">
            <v>0</v>
          </cell>
          <cell r="DA25">
            <v>0</v>
          </cell>
          <cell r="DB25">
            <v>0</v>
          </cell>
          <cell r="DC25">
            <v>0</v>
          </cell>
        </row>
        <row r="26">
          <cell r="A26" t="str">
            <v>DEICORP</v>
          </cell>
          <cell r="B26">
            <v>8000</v>
          </cell>
          <cell r="C26" t="str">
            <v>GENERATION</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8.0000000000000002E-3</v>
          </cell>
          <cell r="T26">
            <v>8.9999999999999993E-3</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2.0000000000000001E-4</v>
          </cell>
          <cell r="AN26">
            <v>0</v>
          </cell>
          <cell r="AO26">
            <v>2.0000000000000001E-4</v>
          </cell>
          <cell r="AP26">
            <v>0</v>
          </cell>
          <cell r="AQ26">
            <v>0</v>
          </cell>
          <cell r="AR26">
            <v>5.0000000000000001E-4</v>
          </cell>
          <cell r="AS26">
            <v>0</v>
          </cell>
          <cell r="AT26">
            <v>1.6000000000000001E-3</v>
          </cell>
          <cell r="AU26">
            <v>8.9999999999999998E-4</v>
          </cell>
          <cell r="AV26">
            <v>0</v>
          </cell>
          <cell r="AW26">
            <v>0</v>
          </cell>
          <cell r="AX26">
            <v>0</v>
          </cell>
          <cell r="AY26">
            <v>0</v>
          </cell>
          <cell r="AZ26">
            <v>0</v>
          </cell>
          <cell r="BA26">
            <v>0</v>
          </cell>
          <cell r="BB26">
            <v>9.4851313843475168E-6</v>
          </cell>
          <cell r="BC26">
            <v>6.9999999999999999E-4</v>
          </cell>
          <cell r="BD26">
            <v>8.9999999999999998E-4</v>
          </cell>
          <cell r="BE26">
            <v>0</v>
          </cell>
          <cell r="BF26">
            <v>6.9999999999999999E-4</v>
          </cell>
          <cell r="BG26">
            <v>0</v>
          </cell>
          <cell r="BH26">
            <v>0</v>
          </cell>
          <cell r="BI26">
            <v>8.9999999999999998E-4</v>
          </cell>
          <cell r="BJ26">
            <v>0</v>
          </cell>
          <cell r="BK26">
            <v>2.3999999999999998E-3</v>
          </cell>
          <cell r="BL26">
            <v>1.1999999999999999E-3</v>
          </cell>
          <cell r="BM26">
            <v>0</v>
          </cell>
          <cell r="BN26">
            <v>5.4000000000000003E-3</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6.9999999999999999E-4</v>
          </cell>
          <cell r="CO26">
            <v>1.1999999999999999E-3</v>
          </cell>
          <cell r="CP26">
            <v>0</v>
          </cell>
          <cell r="CQ26">
            <v>0</v>
          </cell>
          <cell r="CR26">
            <v>1E-4</v>
          </cell>
          <cell r="CS26">
            <v>5.7999999999999996E-3</v>
          </cell>
          <cell r="CT26">
            <v>8.6999999999999994E-3</v>
          </cell>
          <cell r="CU26">
            <v>0</v>
          </cell>
          <cell r="CV26">
            <v>1.2800000000000001E-2</v>
          </cell>
          <cell r="CW26">
            <v>8.6199999999999999E-2</v>
          </cell>
          <cell r="CX26">
            <v>0</v>
          </cell>
          <cell r="CY26">
            <v>0</v>
          </cell>
          <cell r="CZ26">
            <v>0</v>
          </cell>
          <cell r="DA26">
            <v>0</v>
          </cell>
          <cell r="DB26">
            <v>0</v>
          </cell>
          <cell r="DC26">
            <v>1.04E-2</v>
          </cell>
        </row>
        <row r="27">
          <cell r="A27" t="str">
            <v>DEIOG</v>
          </cell>
          <cell r="B27">
            <v>8500</v>
          </cell>
          <cell r="C27" t="str">
            <v>CORP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row>
        <row r="28">
          <cell r="A28" t="str">
            <v>DEK</v>
          </cell>
          <cell r="B28">
            <v>8208</v>
          </cell>
          <cell r="C28" t="str">
            <v>GENERATION</v>
          </cell>
          <cell r="D28">
            <v>3.8199999999999998E-2</v>
          </cell>
          <cell r="E28">
            <v>0.1447</v>
          </cell>
          <cell r="F28">
            <v>0.1447</v>
          </cell>
          <cell r="G28">
            <v>0</v>
          </cell>
          <cell r="H28">
            <v>8.8900000000000007E-2</v>
          </cell>
          <cell r="I28">
            <v>0</v>
          </cell>
          <cell r="J28">
            <v>0</v>
          </cell>
          <cell r="K28">
            <v>0</v>
          </cell>
          <cell r="L28">
            <v>0</v>
          </cell>
          <cell r="M28">
            <v>0</v>
          </cell>
          <cell r="N28">
            <v>0</v>
          </cell>
          <cell r="O28">
            <v>0</v>
          </cell>
          <cell r="P28">
            <v>0.42470000000000002</v>
          </cell>
          <cell r="Q28">
            <v>0</v>
          </cell>
          <cell r="R28">
            <v>3.5384529919404599E-2</v>
          </cell>
          <cell r="S28">
            <v>2.1000000000000001E-2</v>
          </cell>
          <cell r="T28">
            <v>2.3599999999999999E-2</v>
          </cell>
          <cell r="U28">
            <v>0</v>
          </cell>
          <cell r="V28">
            <v>0</v>
          </cell>
          <cell r="W28">
            <v>0</v>
          </cell>
          <cell r="X28">
            <v>0</v>
          </cell>
          <cell r="Y28">
            <v>0</v>
          </cell>
          <cell r="Z28">
            <v>0</v>
          </cell>
          <cell r="AA28">
            <v>8.72E-2</v>
          </cell>
          <cell r="AB28">
            <v>5.7799999999999997E-2</v>
          </cell>
          <cell r="AC28">
            <v>0.20319999999999999</v>
          </cell>
          <cell r="AD28">
            <v>0</v>
          </cell>
          <cell r="AE28">
            <v>0</v>
          </cell>
          <cell r="AF28">
            <v>0</v>
          </cell>
          <cell r="AG28">
            <v>0</v>
          </cell>
          <cell r="AH28">
            <v>0</v>
          </cell>
          <cell r="AI28">
            <v>0.13320000000000001</v>
          </cell>
          <cell r="AJ28">
            <v>0</v>
          </cell>
          <cell r="AK28">
            <v>0</v>
          </cell>
          <cell r="AL28">
            <v>3.5099999999999999E-2</v>
          </cell>
          <cell r="AM28">
            <v>0</v>
          </cell>
          <cell r="AN28">
            <v>0</v>
          </cell>
          <cell r="AO28">
            <v>2.6700000000000002E-2</v>
          </cell>
          <cell r="AP28">
            <v>1.8711846900471434E-2</v>
          </cell>
          <cell r="AQ28">
            <v>3.5000000000000001E-3</v>
          </cell>
          <cell r="AR28">
            <v>4.2799999999999998E-2</v>
          </cell>
          <cell r="AS28">
            <v>0.19239999999999999</v>
          </cell>
          <cell r="AT28">
            <v>0</v>
          </cell>
          <cell r="AU28">
            <v>7.5600000000000001E-2</v>
          </cell>
          <cell r="AV28">
            <v>0</v>
          </cell>
          <cell r="AW28">
            <v>0</v>
          </cell>
          <cell r="AX28">
            <v>0</v>
          </cell>
          <cell r="AY28">
            <v>0</v>
          </cell>
          <cell r="AZ28">
            <v>0</v>
          </cell>
          <cell r="BA28">
            <v>0</v>
          </cell>
          <cell r="BB28">
            <v>2.0612669310808521E-2</v>
          </cell>
          <cell r="BC28">
            <v>4.0099999999999997E-2</v>
          </cell>
          <cell r="BD28">
            <v>5.5800000000000002E-2</v>
          </cell>
          <cell r="BE28">
            <v>0</v>
          </cell>
          <cell r="BF28">
            <v>4.1399999999999999E-2</v>
          </cell>
          <cell r="BG28">
            <v>0</v>
          </cell>
          <cell r="BH28">
            <v>5.74E-2</v>
          </cell>
          <cell r="BI28">
            <v>5.2499999999999998E-2</v>
          </cell>
          <cell r="BJ28">
            <v>0.16039999999999999</v>
          </cell>
          <cell r="BK28">
            <v>0</v>
          </cell>
          <cell r="BL28">
            <v>7.4999999999999997E-2</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4.0800000000000003E-2</v>
          </cell>
          <cell r="CO28">
            <v>7.3800000000000004E-2</v>
          </cell>
          <cell r="CP28">
            <v>0</v>
          </cell>
          <cell r="CQ28">
            <v>0</v>
          </cell>
          <cell r="CR28">
            <v>0.1123</v>
          </cell>
          <cell r="CS28">
            <v>1.06E-2</v>
          </cell>
          <cell r="CT28">
            <v>1.5900000000000001E-2</v>
          </cell>
          <cell r="CU28">
            <v>5.6500000000000002E-2</v>
          </cell>
          <cell r="CV28">
            <v>2.35E-2</v>
          </cell>
          <cell r="CW28">
            <v>0</v>
          </cell>
          <cell r="CX28">
            <v>0</v>
          </cell>
          <cell r="CY28">
            <v>0</v>
          </cell>
          <cell r="CZ28">
            <v>0</v>
          </cell>
          <cell r="DA28">
            <v>0</v>
          </cell>
          <cell r="DB28">
            <v>0</v>
          </cell>
          <cell r="DC28">
            <v>1.9099999999999999E-2</v>
          </cell>
        </row>
        <row r="29">
          <cell r="A29" t="str">
            <v>DELCO</v>
          </cell>
          <cell r="B29">
            <v>8302</v>
          </cell>
          <cell r="C29" t="str">
            <v>GENERATION</v>
          </cell>
          <cell r="D29">
            <v>1.2999999999999999E-3</v>
          </cell>
          <cell r="E29">
            <v>0</v>
          </cell>
          <cell r="F29">
            <v>0</v>
          </cell>
          <cell r="G29">
            <v>8.0000000000000002E-3</v>
          </cell>
          <cell r="H29">
            <v>3.0000000000000001E-3</v>
          </cell>
          <cell r="I29">
            <v>0</v>
          </cell>
          <cell r="J29">
            <v>0</v>
          </cell>
          <cell r="K29">
            <v>0</v>
          </cell>
          <cell r="L29">
            <v>0</v>
          </cell>
          <cell r="M29">
            <v>0</v>
          </cell>
          <cell r="N29">
            <v>0</v>
          </cell>
          <cell r="O29">
            <v>0</v>
          </cell>
          <cell r="P29">
            <v>0</v>
          </cell>
          <cell r="Q29">
            <v>0</v>
          </cell>
          <cell r="R29">
            <v>7.9268071376669622E-3</v>
          </cell>
          <cell r="S29">
            <v>1.1000000000000001E-3</v>
          </cell>
          <cell r="T29">
            <v>1.1999999999999999E-3</v>
          </cell>
          <cell r="U29">
            <v>0</v>
          </cell>
          <cell r="V29">
            <v>0</v>
          </cell>
          <cell r="W29">
            <v>0</v>
          </cell>
          <cell r="X29">
            <v>0</v>
          </cell>
          <cell r="Y29">
            <v>0</v>
          </cell>
          <cell r="Z29">
            <v>0</v>
          </cell>
          <cell r="AA29">
            <v>1.6999999999999999E-3</v>
          </cell>
          <cell r="AB29">
            <v>1.1000000000000001E-3</v>
          </cell>
          <cell r="AC29">
            <v>0</v>
          </cell>
          <cell r="AD29">
            <v>0</v>
          </cell>
          <cell r="AE29">
            <v>2.3E-3</v>
          </cell>
          <cell r="AF29">
            <v>0</v>
          </cell>
          <cell r="AG29">
            <v>0</v>
          </cell>
          <cell r="AH29">
            <v>0</v>
          </cell>
          <cell r="AI29">
            <v>2.5999999999999999E-3</v>
          </cell>
          <cell r="AJ29">
            <v>0</v>
          </cell>
          <cell r="AK29">
            <v>2.0299999999999999E-2</v>
          </cell>
          <cell r="AL29">
            <v>0</v>
          </cell>
          <cell r="AM29">
            <v>1.8E-3</v>
          </cell>
          <cell r="AN29">
            <v>0</v>
          </cell>
          <cell r="AO29">
            <v>2.7000000000000001E-3</v>
          </cell>
          <cell r="AP29">
            <v>3.7242249166865807E-3</v>
          </cell>
          <cell r="AQ29">
            <v>8.0000000000000004E-4</v>
          </cell>
          <cell r="AR29">
            <v>2.5999999999999999E-3</v>
          </cell>
          <cell r="AS29">
            <v>0</v>
          </cell>
          <cell r="AT29">
            <v>7.7000000000000002E-3</v>
          </cell>
          <cell r="AU29">
            <v>4.4999999999999997E-3</v>
          </cell>
          <cell r="AV29">
            <v>0</v>
          </cell>
          <cell r="AW29">
            <v>0</v>
          </cell>
          <cell r="AX29">
            <v>0</v>
          </cell>
          <cell r="AY29">
            <v>0</v>
          </cell>
          <cell r="AZ29">
            <v>0</v>
          </cell>
          <cell r="BA29">
            <v>0</v>
          </cell>
          <cell r="BB29">
            <v>7.4055264301084418E-5</v>
          </cell>
          <cell r="BC29">
            <v>5.1999999999999998E-3</v>
          </cell>
          <cell r="BD29">
            <v>7.3000000000000001E-3</v>
          </cell>
          <cell r="BE29">
            <v>0</v>
          </cell>
          <cell r="BF29">
            <v>5.4000000000000003E-3</v>
          </cell>
          <cell r="BG29">
            <v>0</v>
          </cell>
          <cell r="BH29">
            <v>7.4999999999999997E-3</v>
          </cell>
          <cell r="BI29">
            <v>6.7999999999999996E-3</v>
          </cell>
          <cell r="BJ29">
            <v>0</v>
          </cell>
          <cell r="BK29">
            <v>1.8599999999999998E-2</v>
          </cell>
          <cell r="BL29">
            <v>9.7000000000000003E-3</v>
          </cell>
          <cell r="BM29">
            <v>0</v>
          </cell>
          <cell r="BN29">
            <v>4.2099999999999999E-2</v>
          </cell>
          <cell r="BO29">
            <v>0</v>
          </cell>
          <cell r="BP29">
            <v>0</v>
          </cell>
          <cell r="BQ29">
            <v>0</v>
          </cell>
          <cell r="BR29">
            <v>0</v>
          </cell>
          <cell r="BS29">
            <v>0</v>
          </cell>
          <cell r="BT29">
            <v>0</v>
          </cell>
          <cell r="BU29">
            <v>0</v>
          </cell>
          <cell r="BV29">
            <v>0</v>
          </cell>
          <cell r="BW29">
            <v>0</v>
          </cell>
          <cell r="BX29">
            <v>0</v>
          </cell>
          <cell r="BY29">
            <v>0</v>
          </cell>
          <cell r="BZ29">
            <v>0</v>
          </cell>
          <cell r="CA29">
            <v>8.2000000000000007E-3</v>
          </cell>
          <cell r="CB29">
            <v>0</v>
          </cell>
          <cell r="CC29">
            <v>0</v>
          </cell>
          <cell r="CD29">
            <v>0</v>
          </cell>
          <cell r="CE29">
            <v>0</v>
          </cell>
          <cell r="CF29">
            <v>0</v>
          </cell>
          <cell r="CG29">
            <v>0</v>
          </cell>
          <cell r="CH29">
            <v>0</v>
          </cell>
          <cell r="CI29">
            <v>0</v>
          </cell>
          <cell r="CJ29">
            <v>0</v>
          </cell>
          <cell r="CK29">
            <v>0</v>
          </cell>
          <cell r="CL29">
            <v>0</v>
          </cell>
          <cell r="CM29">
            <v>0</v>
          </cell>
          <cell r="CN29">
            <v>5.3E-3</v>
          </cell>
          <cell r="CO29">
            <v>9.5999999999999992E-3</v>
          </cell>
          <cell r="CP29">
            <v>0</v>
          </cell>
          <cell r="CQ29">
            <v>0</v>
          </cell>
          <cell r="CR29">
            <v>1E-3</v>
          </cell>
          <cell r="CS29">
            <v>4.1999999999999997E-3</v>
          </cell>
          <cell r="CT29">
            <v>6.4000000000000003E-3</v>
          </cell>
          <cell r="CU29">
            <v>0</v>
          </cell>
          <cell r="CV29">
            <v>9.4000000000000004E-3</v>
          </cell>
          <cell r="CW29">
            <v>6.3299999999999995E-2</v>
          </cell>
          <cell r="CX29">
            <v>0</v>
          </cell>
          <cell r="CY29">
            <v>0</v>
          </cell>
          <cell r="CZ29">
            <v>0</v>
          </cell>
          <cell r="DA29">
            <v>0</v>
          </cell>
          <cell r="DB29">
            <v>0</v>
          </cell>
          <cell r="DC29">
            <v>7.7000000000000002E-3</v>
          </cell>
        </row>
        <row r="30">
          <cell r="A30" t="str">
            <v>DEMI</v>
          </cell>
          <cell r="B30">
            <v>8141</v>
          </cell>
          <cell r="C30" t="str">
            <v>GENERATION</v>
          </cell>
          <cell r="D30">
            <v>1.9E-3</v>
          </cell>
          <cell r="E30">
            <v>0</v>
          </cell>
          <cell r="F30">
            <v>0</v>
          </cell>
          <cell r="G30">
            <v>0</v>
          </cell>
          <cell r="H30">
            <v>4.4000000000000003E-3</v>
          </cell>
          <cell r="I30">
            <v>0.152</v>
          </cell>
          <cell r="J30">
            <v>0</v>
          </cell>
          <cell r="K30">
            <v>0</v>
          </cell>
          <cell r="L30">
            <v>0</v>
          </cell>
          <cell r="M30">
            <v>0</v>
          </cell>
          <cell r="N30">
            <v>0</v>
          </cell>
          <cell r="O30">
            <v>0.26</v>
          </cell>
          <cell r="P30">
            <v>0</v>
          </cell>
          <cell r="Q30">
            <v>0</v>
          </cell>
          <cell r="R30">
            <v>1.8894329730822761E-3</v>
          </cell>
          <cell r="S30">
            <v>1.03E-2</v>
          </cell>
          <cell r="T30">
            <v>1.1599999999999999E-2</v>
          </cell>
          <cell r="U30">
            <v>0</v>
          </cell>
          <cell r="V30">
            <v>0</v>
          </cell>
          <cell r="W30">
            <v>0</v>
          </cell>
          <cell r="X30">
            <v>0</v>
          </cell>
          <cell r="Y30">
            <v>0</v>
          </cell>
          <cell r="Z30">
            <v>0</v>
          </cell>
          <cell r="AA30">
            <v>2.5999999999999999E-3</v>
          </cell>
          <cell r="AB30">
            <v>1.6999999999999999E-3</v>
          </cell>
          <cell r="AC30">
            <v>0</v>
          </cell>
          <cell r="AD30">
            <v>0.26729999999999998</v>
          </cell>
          <cell r="AE30">
            <v>3.5000000000000001E-3</v>
          </cell>
          <cell r="AF30">
            <v>0</v>
          </cell>
          <cell r="AG30">
            <v>0</v>
          </cell>
          <cell r="AH30">
            <v>0</v>
          </cell>
          <cell r="AI30">
            <v>3.8999999999999998E-3</v>
          </cell>
          <cell r="AJ30">
            <v>0</v>
          </cell>
          <cell r="AK30">
            <v>0</v>
          </cell>
          <cell r="AL30">
            <v>1.5E-3</v>
          </cell>
          <cell r="AM30">
            <v>3.3E-3</v>
          </cell>
          <cell r="AN30">
            <v>0</v>
          </cell>
          <cell r="AO30">
            <v>3.3999999999999998E-3</v>
          </cell>
          <cell r="AP30">
            <v>4.8976114822063945E-4</v>
          </cell>
          <cell r="AQ30">
            <v>0</v>
          </cell>
          <cell r="AR30">
            <v>6.9999999999999999E-4</v>
          </cell>
          <cell r="AS30">
            <v>0</v>
          </cell>
          <cell r="AT30">
            <v>0</v>
          </cell>
          <cell r="AU30">
            <v>1.2999999999999999E-3</v>
          </cell>
          <cell r="AV30">
            <v>0</v>
          </cell>
          <cell r="AW30">
            <v>0</v>
          </cell>
          <cell r="AX30">
            <v>0</v>
          </cell>
          <cell r="AY30">
            <v>0</v>
          </cell>
          <cell r="AZ30">
            <v>0</v>
          </cell>
          <cell r="BA30">
            <v>0</v>
          </cell>
          <cell r="BB30">
            <v>6.6592992224798089E-4</v>
          </cell>
          <cell r="BC30">
            <v>3.3999999999999998E-3</v>
          </cell>
          <cell r="BD30">
            <v>0</v>
          </cell>
          <cell r="BE30">
            <v>0</v>
          </cell>
          <cell r="BF30">
            <v>3.5000000000000001E-3</v>
          </cell>
          <cell r="BG30">
            <v>0</v>
          </cell>
          <cell r="BH30">
            <v>4.7999999999999996E-3</v>
          </cell>
          <cell r="BI30">
            <v>4.4000000000000003E-3</v>
          </cell>
          <cell r="BJ30">
            <v>0</v>
          </cell>
          <cell r="BK30">
            <v>0</v>
          </cell>
          <cell r="BL30">
            <v>6.3E-3</v>
          </cell>
          <cell r="BM30">
            <v>0</v>
          </cell>
          <cell r="BN30">
            <v>0</v>
          </cell>
          <cell r="BO30">
            <v>0.26500000000000001</v>
          </cell>
          <cell r="BP30">
            <v>0</v>
          </cell>
          <cell r="BQ30">
            <v>0</v>
          </cell>
          <cell r="BR30">
            <v>0</v>
          </cell>
          <cell r="BS30">
            <v>0</v>
          </cell>
          <cell r="BT30">
            <v>0</v>
          </cell>
          <cell r="BU30">
            <v>0</v>
          </cell>
          <cell r="BV30">
            <v>0</v>
          </cell>
          <cell r="BW30">
            <v>0</v>
          </cell>
          <cell r="BX30">
            <v>0</v>
          </cell>
          <cell r="BY30">
            <v>0</v>
          </cell>
          <cell r="BZ30">
            <v>0</v>
          </cell>
          <cell r="CA30">
            <v>5.3E-3</v>
          </cell>
          <cell r="CB30">
            <v>0</v>
          </cell>
          <cell r="CC30">
            <v>0</v>
          </cell>
          <cell r="CD30">
            <v>0</v>
          </cell>
          <cell r="CE30">
            <v>0</v>
          </cell>
          <cell r="CF30">
            <v>0</v>
          </cell>
          <cell r="CG30">
            <v>0</v>
          </cell>
          <cell r="CH30">
            <v>0</v>
          </cell>
          <cell r="CI30">
            <v>0</v>
          </cell>
          <cell r="CJ30">
            <v>7.1000000000000004E-3</v>
          </cell>
          <cell r="CK30">
            <v>0</v>
          </cell>
          <cell r="CL30">
            <v>0.3049</v>
          </cell>
          <cell r="CM30">
            <v>0</v>
          </cell>
          <cell r="CN30">
            <v>3.3999999999999998E-3</v>
          </cell>
          <cell r="CO30">
            <v>6.1999999999999998E-3</v>
          </cell>
          <cell r="CP30">
            <v>0</v>
          </cell>
          <cell r="CQ30">
            <v>0</v>
          </cell>
          <cell r="CR30">
            <v>5.9999999999999995E-4</v>
          </cell>
          <cell r="CS30">
            <v>3.1899999999999998E-2</v>
          </cell>
          <cell r="CT30">
            <v>4.7800000000000002E-2</v>
          </cell>
          <cell r="CU30">
            <v>0</v>
          </cell>
          <cell r="CV30">
            <v>7.0699999999999999E-2</v>
          </cell>
          <cell r="CW30">
            <v>0</v>
          </cell>
          <cell r="CX30">
            <v>0</v>
          </cell>
          <cell r="CY30">
            <v>0</v>
          </cell>
          <cell r="CZ30">
            <v>0</v>
          </cell>
          <cell r="DA30">
            <v>0</v>
          </cell>
          <cell r="DB30">
            <v>0</v>
          </cell>
          <cell r="DC30">
            <v>5.7500000000000002E-2</v>
          </cell>
        </row>
        <row r="31">
          <cell r="A31" t="str">
            <v>DENE</v>
          </cell>
          <cell r="B31">
            <v>8170</v>
          </cell>
          <cell r="C31" t="str">
            <v>GENERATION</v>
          </cell>
          <cell r="D31">
            <v>3.2399999999999998E-2</v>
          </cell>
          <cell r="E31">
            <v>0</v>
          </cell>
          <cell r="F31">
            <v>0</v>
          </cell>
          <cell r="G31">
            <v>0.19800000000000001</v>
          </cell>
          <cell r="H31">
            <v>7.5399999999999995E-2</v>
          </cell>
          <cell r="I31">
            <v>0</v>
          </cell>
          <cell r="J31">
            <v>0</v>
          </cell>
          <cell r="K31">
            <v>0</v>
          </cell>
          <cell r="L31">
            <v>0</v>
          </cell>
          <cell r="M31">
            <v>0</v>
          </cell>
          <cell r="N31">
            <v>0</v>
          </cell>
          <cell r="O31">
            <v>0</v>
          </cell>
          <cell r="P31">
            <v>0.36020000000000002</v>
          </cell>
          <cell r="Q31">
            <v>0</v>
          </cell>
          <cell r="R31">
            <v>0</v>
          </cell>
          <cell r="S31">
            <v>5.2299999999999999E-2</v>
          </cell>
          <cell r="T31">
            <v>5.8900000000000001E-2</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4.4999999999999997E-3</v>
          </cell>
          <cell r="AP31">
            <v>1.4098315474564364E-2</v>
          </cell>
          <cell r="AQ31">
            <v>1E-4</v>
          </cell>
          <cell r="AR31">
            <v>2E-3</v>
          </cell>
          <cell r="AS31">
            <v>0</v>
          </cell>
          <cell r="AT31">
            <v>6.0000000000000001E-3</v>
          </cell>
          <cell r="AU31">
            <v>3.5000000000000001E-3</v>
          </cell>
          <cell r="AV31">
            <v>0</v>
          </cell>
          <cell r="AW31">
            <v>0</v>
          </cell>
          <cell r="AX31">
            <v>0</v>
          </cell>
          <cell r="AY31">
            <v>0</v>
          </cell>
          <cell r="AZ31">
            <v>0</v>
          </cell>
          <cell r="BA31">
            <v>0</v>
          </cell>
          <cell r="BB31">
            <v>1.8770862433054461E-5</v>
          </cell>
          <cell r="BC31">
            <v>1.5E-3</v>
          </cell>
          <cell r="BD31">
            <v>2E-3</v>
          </cell>
          <cell r="BE31">
            <v>0</v>
          </cell>
          <cell r="BF31">
            <v>1.5E-3</v>
          </cell>
          <cell r="BG31">
            <v>0</v>
          </cell>
          <cell r="BH31">
            <v>2.0999999999999999E-3</v>
          </cell>
          <cell r="BI31">
            <v>1.9E-3</v>
          </cell>
          <cell r="BJ31">
            <v>0</v>
          </cell>
          <cell r="BK31">
            <v>5.1999999999999998E-3</v>
          </cell>
          <cell r="BL31">
            <v>2.7000000000000001E-3</v>
          </cell>
          <cell r="BM31">
            <v>0</v>
          </cell>
          <cell r="BN31">
            <v>1.18E-2</v>
          </cell>
          <cell r="BO31">
            <v>0</v>
          </cell>
          <cell r="BP31">
            <v>0</v>
          </cell>
          <cell r="BQ31">
            <v>0</v>
          </cell>
          <cell r="BR31">
            <v>0</v>
          </cell>
          <cell r="BS31">
            <v>0</v>
          </cell>
          <cell r="BT31">
            <v>0</v>
          </cell>
          <cell r="BU31">
            <v>0</v>
          </cell>
          <cell r="BV31">
            <v>0</v>
          </cell>
          <cell r="BW31">
            <v>0</v>
          </cell>
          <cell r="BX31">
            <v>0</v>
          </cell>
          <cell r="BY31">
            <v>0</v>
          </cell>
          <cell r="BZ31">
            <v>0</v>
          </cell>
          <cell r="CA31">
            <v>2.3E-3</v>
          </cell>
          <cell r="CB31">
            <v>0</v>
          </cell>
          <cell r="CC31">
            <v>0</v>
          </cell>
          <cell r="CD31">
            <v>0</v>
          </cell>
          <cell r="CE31">
            <v>0</v>
          </cell>
          <cell r="CF31">
            <v>0</v>
          </cell>
          <cell r="CG31">
            <v>0</v>
          </cell>
          <cell r="CH31">
            <v>0</v>
          </cell>
          <cell r="CI31">
            <v>0</v>
          </cell>
          <cell r="CJ31">
            <v>0</v>
          </cell>
          <cell r="CK31">
            <v>0</v>
          </cell>
          <cell r="CL31">
            <v>0</v>
          </cell>
          <cell r="CM31">
            <v>0</v>
          </cell>
          <cell r="CN31">
            <v>1.5E-3</v>
          </cell>
          <cell r="CO31">
            <v>2.7000000000000001E-3</v>
          </cell>
          <cell r="CP31">
            <v>0</v>
          </cell>
          <cell r="CQ31">
            <v>0</v>
          </cell>
          <cell r="CR31">
            <v>2.5000000000000001E-3</v>
          </cell>
          <cell r="CS31">
            <v>0</v>
          </cell>
          <cell r="CT31">
            <v>0</v>
          </cell>
          <cell r="CU31">
            <v>0</v>
          </cell>
          <cell r="CV31">
            <v>0</v>
          </cell>
          <cell r="CW31">
            <v>0</v>
          </cell>
          <cell r="CX31">
            <v>0</v>
          </cell>
          <cell r="CY31">
            <v>0</v>
          </cell>
          <cell r="CZ31">
            <v>0</v>
          </cell>
          <cell r="DA31">
            <v>0</v>
          </cell>
          <cell r="DB31">
            <v>0</v>
          </cell>
          <cell r="DC31">
            <v>0</v>
          </cell>
        </row>
        <row r="32">
          <cell r="A32" t="str">
            <v>DETCI</v>
          </cell>
          <cell r="B32">
            <v>8160</v>
          </cell>
          <cell r="C32" t="str">
            <v>GENERATION</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4.0000000000000002E-4</v>
          </cell>
          <cell r="T32">
            <v>5.0000000000000001E-4</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1E-4</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1E-4</v>
          </cell>
          <cell r="BM32">
            <v>0</v>
          </cell>
          <cell r="BN32">
            <v>0</v>
          </cell>
          <cell r="BO32">
            <v>2.7000000000000001E-3</v>
          </cell>
          <cell r="BP32">
            <v>0</v>
          </cell>
          <cell r="BQ32">
            <v>0</v>
          </cell>
          <cell r="BR32">
            <v>0</v>
          </cell>
          <cell r="BS32">
            <v>0</v>
          </cell>
          <cell r="BT32">
            <v>0</v>
          </cell>
          <cell r="BU32">
            <v>0</v>
          </cell>
          <cell r="BV32">
            <v>0</v>
          </cell>
          <cell r="BW32">
            <v>0</v>
          </cell>
          <cell r="BX32">
            <v>0</v>
          </cell>
          <cell r="BY32">
            <v>0</v>
          </cell>
          <cell r="BZ32">
            <v>0</v>
          </cell>
          <cell r="CA32">
            <v>1E-4</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1E-4</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row>
        <row r="33">
          <cell r="A33" t="str">
            <v>DFAIR</v>
          </cell>
          <cell r="B33">
            <v>8000</v>
          </cell>
          <cell r="C33" t="str">
            <v>GENERATION</v>
          </cell>
          <cell r="D33">
            <v>2.5999999999999999E-3</v>
          </cell>
          <cell r="E33">
            <v>0</v>
          </cell>
          <cell r="F33">
            <v>0</v>
          </cell>
          <cell r="G33">
            <v>1.5900000000000001E-2</v>
          </cell>
          <cell r="H33">
            <v>6.1000000000000004E-3</v>
          </cell>
          <cell r="I33">
            <v>0</v>
          </cell>
          <cell r="J33">
            <v>0</v>
          </cell>
          <cell r="K33">
            <v>0</v>
          </cell>
          <cell r="L33">
            <v>0</v>
          </cell>
          <cell r="M33">
            <v>0</v>
          </cell>
          <cell r="N33">
            <v>0</v>
          </cell>
          <cell r="O33">
            <v>0</v>
          </cell>
          <cell r="P33">
            <v>0</v>
          </cell>
          <cell r="Q33">
            <v>0</v>
          </cell>
          <cell r="R33">
            <v>3.4771942637345871E-2</v>
          </cell>
          <cell r="S33">
            <v>1.77E-2</v>
          </cell>
          <cell r="T33">
            <v>1.9900000000000001E-2</v>
          </cell>
          <cell r="U33">
            <v>0</v>
          </cell>
          <cell r="V33">
            <v>0</v>
          </cell>
          <cell r="W33">
            <v>0</v>
          </cell>
          <cell r="X33">
            <v>0</v>
          </cell>
          <cell r="Y33">
            <v>0</v>
          </cell>
          <cell r="Z33">
            <v>0</v>
          </cell>
          <cell r="AA33">
            <v>3.7000000000000002E-3</v>
          </cell>
          <cell r="AB33">
            <v>2.3999999999999998E-3</v>
          </cell>
          <cell r="AC33">
            <v>0</v>
          </cell>
          <cell r="AD33">
            <v>0</v>
          </cell>
          <cell r="AE33">
            <v>5.0000000000000001E-3</v>
          </cell>
          <cell r="AF33">
            <v>0</v>
          </cell>
          <cell r="AG33">
            <v>0</v>
          </cell>
          <cell r="AH33">
            <v>0</v>
          </cell>
          <cell r="AI33">
            <v>5.5999999999999999E-3</v>
          </cell>
          <cell r="AJ33">
            <v>0</v>
          </cell>
          <cell r="AK33">
            <v>4.3900000000000002E-2</v>
          </cell>
          <cell r="AL33">
            <v>2.3999999999999998E-3</v>
          </cell>
          <cell r="AM33">
            <v>7.7999999999999996E-3</v>
          </cell>
          <cell r="AN33">
            <v>0</v>
          </cell>
          <cell r="AO33">
            <v>6.6E-3</v>
          </cell>
          <cell r="AP33">
            <v>4.1952941637900072E-3</v>
          </cell>
          <cell r="AQ33">
            <v>1E-4</v>
          </cell>
          <cell r="AR33">
            <v>1.6500000000000001E-2</v>
          </cell>
          <cell r="AS33">
            <v>0</v>
          </cell>
          <cell r="AT33">
            <v>4.9599999999999998E-2</v>
          </cell>
          <cell r="AU33">
            <v>2.9100000000000001E-2</v>
          </cell>
          <cell r="AV33">
            <v>0</v>
          </cell>
          <cell r="AW33">
            <v>0</v>
          </cell>
          <cell r="AX33">
            <v>0</v>
          </cell>
          <cell r="AY33">
            <v>0</v>
          </cell>
          <cell r="AZ33">
            <v>0</v>
          </cell>
          <cell r="BA33">
            <v>0</v>
          </cell>
          <cell r="BB33">
            <v>4.2847513056987621E-3</v>
          </cell>
          <cell r="BC33">
            <v>2.29E-2</v>
          </cell>
          <cell r="BD33">
            <v>3.1800000000000002E-2</v>
          </cell>
          <cell r="BE33">
            <v>0</v>
          </cell>
          <cell r="BF33">
            <v>2.3599999999999999E-2</v>
          </cell>
          <cell r="BG33">
            <v>0</v>
          </cell>
          <cell r="BH33">
            <v>3.27E-2</v>
          </cell>
          <cell r="BI33">
            <v>2.9899999999999999E-2</v>
          </cell>
          <cell r="BJ33">
            <v>0</v>
          </cell>
          <cell r="BK33">
            <v>8.1699999999999995E-2</v>
          </cell>
          <cell r="BL33">
            <v>4.2700000000000002E-2</v>
          </cell>
          <cell r="BM33">
            <v>0</v>
          </cell>
          <cell r="BN33">
            <v>0.18490000000000001</v>
          </cell>
          <cell r="BO33">
            <v>0</v>
          </cell>
          <cell r="BP33">
            <v>0</v>
          </cell>
          <cell r="BQ33">
            <v>0</v>
          </cell>
          <cell r="BR33">
            <v>0</v>
          </cell>
          <cell r="BS33">
            <v>0</v>
          </cell>
          <cell r="BT33">
            <v>0</v>
          </cell>
          <cell r="BU33">
            <v>0</v>
          </cell>
          <cell r="BV33">
            <v>0</v>
          </cell>
          <cell r="BW33">
            <v>0</v>
          </cell>
          <cell r="BX33">
            <v>0</v>
          </cell>
          <cell r="BY33">
            <v>0</v>
          </cell>
          <cell r="BZ33">
            <v>0</v>
          </cell>
          <cell r="CA33">
            <v>3.5900000000000001E-2</v>
          </cell>
          <cell r="CB33">
            <v>0</v>
          </cell>
          <cell r="CC33">
            <v>0</v>
          </cell>
          <cell r="CD33">
            <v>0</v>
          </cell>
          <cell r="CE33">
            <v>0</v>
          </cell>
          <cell r="CF33">
            <v>0</v>
          </cell>
          <cell r="CG33">
            <v>0</v>
          </cell>
          <cell r="CH33">
            <v>0</v>
          </cell>
          <cell r="CI33">
            <v>0</v>
          </cell>
          <cell r="CJ33">
            <v>0</v>
          </cell>
          <cell r="CK33">
            <v>0</v>
          </cell>
          <cell r="CL33">
            <v>0</v>
          </cell>
          <cell r="CM33">
            <v>0</v>
          </cell>
          <cell r="CN33">
            <v>2.3199999999999998E-2</v>
          </cell>
          <cell r="CO33">
            <v>4.2099999999999999E-2</v>
          </cell>
          <cell r="CP33">
            <v>0</v>
          </cell>
          <cell r="CQ33">
            <v>0</v>
          </cell>
          <cell r="CR33">
            <v>4.1999999999999997E-3</v>
          </cell>
          <cell r="CS33">
            <v>0</v>
          </cell>
          <cell r="CT33">
            <v>0</v>
          </cell>
          <cell r="CU33">
            <v>0</v>
          </cell>
          <cell r="CV33">
            <v>0</v>
          </cell>
          <cell r="CW33">
            <v>0</v>
          </cell>
          <cell r="CX33">
            <v>0</v>
          </cell>
          <cell r="CY33">
            <v>0</v>
          </cell>
          <cell r="CZ33">
            <v>0</v>
          </cell>
          <cell r="DA33">
            <v>0</v>
          </cell>
          <cell r="DB33">
            <v>0</v>
          </cell>
          <cell r="DC33">
            <v>0</v>
          </cell>
        </row>
        <row r="34">
          <cell r="A34" t="str">
            <v>DGBR</v>
          </cell>
          <cell r="B34">
            <v>8130</v>
          </cell>
          <cell r="C34" t="str">
            <v>ENERGY</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1.3332572882880014E-6</v>
          </cell>
          <cell r="S34">
            <v>1E-4</v>
          </cell>
          <cell r="T34">
            <v>1E-4</v>
          </cell>
          <cell r="U34">
            <v>0</v>
          </cell>
          <cell r="V34">
            <v>0</v>
          </cell>
          <cell r="W34">
            <v>5.0000000000000001E-4</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1.4E-3</v>
          </cell>
          <cell r="CT34">
            <v>2E-3</v>
          </cell>
          <cell r="CU34">
            <v>0</v>
          </cell>
          <cell r="CV34">
            <v>0</v>
          </cell>
          <cell r="CW34">
            <v>0</v>
          </cell>
          <cell r="CX34">
            <v>6.3E-3</v>
          </cell>
          <cell r="CY34">
            <v>0</v>
          </cell>
          <cell r="CZ34">
            <v>0</v>
          </cell>
          <cell r="DA34">
            <v>0</v>
          </cell>
          <cell r="DB34">
            <v>5.0000000000000001E-3</v>
          </cell>
          <cell r="DC34">
            <v>2.3999999999999998E-3</v>
          </cell>
        </row>
        <row r="35">
          <cell r="A35" t="str">
            <v>DGLLC</v>
          </cell>
          <cell r="B35">
            <v>8132</v>
          </cell>
          <cell r="C35" t="str">
            <v>ENERGY</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1E-4</v>
          </cell>
          <cell r="BN35">
            <v>0</v>
          </cell>
          <cell r="BO35">
            <v>0</v>
          </cell>
          <cell r="BP35">
            <v>0</v>
          </cell>
          <cell r="BQ35">
            <v>0</v>
          </cell>
          <cell r="BR35">
            <v>0</v>
          </cell>
          <cell r="BS35">
            <v>1E-4</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row>
        <row r="36">
          <cell r="A36" t="str">
            <v>DKINC</v>
          </cell>
          <cell r="B36">
            <v>8300</v>
          </cell>
          <cell r="C36" t="str">
            <v>GENERATION</v>
          </cell>
          <cell r="D36">
            <v>1.06E-2</v>
          </cell>
          <cell r="E36">
            <v>0</v>
          </cell>
          <cell r="F36">
            <v>0</v>
          </cell>
          <cell r="G36">
            <v>6.4699999999999994E-2</v>
          </cell>
          <cell r="H36">
            <v>2.46E-2</v>
          </cell>
          <cell r="I36">
            <v>0</v>
          </cell>
          <cell r="J36">
            <v>0</v>
          </cell>
          <cell r="K36">
            <v>0</v>
          </cell>
          <cell r="L36">
            <v>0</v>
          </cell>
          <cell r="M36">
            <v>0</v>
          </cell>
          <cell r="N36">
            <v>0</v>
          </cell>
          <cell r="O36">
            <v>0</v>
          </cell>
          <cell r="P36">
            <v>0.1176</v>
          </cell>
          <cell r="Q36">
            <v>0</v>
          </cell>
          <cell r="R36">
            <v>2.2360739424492085E-2</v>
          </cell>
          <cell r="S36">
            <v>4.4000000000000003E-3</v>
          </cell>
          <cell r="T36">
            <v>5.0000000000000001E-3</v>
          </cell>
          <cell r="U36">
            <v>0</v>
          </cell>
          <cell r="V36">
            <v>0</v>
          </cell>
          <cell r="W36">
            <v>0</v>
          </cell>
          <cell r="X36">
            <v>0</v>
          </cell>
          <cell r="Y36">
            <v>0</v>
          </cell>
          <cell r="Z36">
            <v>0</v>
          </cell>
          <cell r="AA36">
            <v>1.38E-2</v>
          </cell>
          <cell r="AB36">
            <v>9.1999999999999998E-3</v>
          </cell>
          <cell r="AC36">
            <v>0</v>
          </cell>
          <cell r="AD36">
            <v>0</v>
          </cell>
          <cell r="AE36">
            <v>0</v>
          </cell>
          <cell r="AF36">
            <v>0</v>
          </cell>
          <cell r="AG36">
            <v>0</v>
          </cell>
          <cell r="AH36">
            <v>0</v>
          </cell>
          <cell r="AI36">
            <v>2.1100000000000001E-2</v>
          </cell>
          <cell r="AJ36">
            <v>0</v>
          </cell>
          <cell r="AK36">
            <v>0.16439999999999999</v>
          </cell>
          <cell r="AL36">
            <v>0</v>
          </cell>
          <cell r="AM36">
            <v>5.1999999999999998E-3</v>
          </cell>
          <cell r="AN36">
            <v>0</v>
          </cell>
          <cell r="AO36">
            <v>5.0000000000000001E-3</v>
          </cell>
          <cell r="AP36">
            <v>5.4075989547245967E-3</v>
          </cell>
          <cell r="AQ36">
            <v>2.5999999999999999E-3</v>
          </cell>
          <cell r="AR36">
            <v>1.24E-2</v>
          </cell>
          <cell r="AS36">
            <v>0</v>
          </cell>
          <cell r="AT36">
            <v>3.73E-2</v>
          </cell>
          <cell r="AU36">
            <v>2.18E-2</v>
          </cell>
          <cell r="AV36">
            <v>0</v>
          </cell>
          <cell r="AW36">
            <v>0</v>
          </cell>
          <cell r="AX36">
            <v>0</v>
          </cell>
          <cell r="AY36">
            <v>0</v>
          </cell>
          <cell r="AZ36">
            <v>0</v>
          </cell>
          <cell r="BA36">
            <v>0</v>
          </cell>
          <cell r="BB36">
            <v>4.0128812458709003E-3</v>
          </cell>
          <cell r="BC36">
            <v>1.47E-2</v>
          </cell>
          <cell r="BD36">
            <v>2.0500000000000001E-2</v>
          </cell>
          <cell r="BE36">
            <v>0</v>
          </cell>
          <cell r="BF36">
            <v>1.52E-2</v>
          </cell>
          <cell r="BG36">
            <v>0</v>
          </cell>
          <cell r="BH36">
            <v>2.1000000000000001E-2</v>
          </cell>
          <cell r="BI36">
            <v>1.9199999999999998E-2</v>
          </cell>
          <cell r="BJ36">
            <v>0</v>
          </cell>
          <cell r="BK36">
            <v>5.2499999999999998E-2</v>
          </cell>
          <cell r="BL36">
            <v>2.75E-2</v>
          </cell>
          <cell r="BM36">
            <v>0</v>
          </cell>
          <cell r="BN36">
            <v>0.11890000000000001</v>
          </cell>
          <cell r="BO36">
            <v>0</v>
          </cell>
          <cell r="BP36">
            <v>0</v>
          </cell>
          <cell r="BQ36">
            <v>0</v>
          </cell>
          <cell r="BR36">
            <v>0</v>
          </cell>
          <cell r="BS36">
            <v>0</v>
          </cell>
          <cell r="BT36">
            <v>0</v>
          </cell>
          <cell r="BU36">
            <v>0</v>
          </cell>
          <cell r="BV36">
            <v>0</v>
          </cell>
          <cell r="BW36">
            <v>0</v>
          </cell>
          <cell r="BX36">
            <v>0</v>
          </cell>
          <cell r="BY36">
            <v>0</v>
          </cell>
          <cell r="BZ36">
            <v>0</v>
          </cell>
          <cell r="CA36">
            <v>2.3099999999999999E-2</v>
          </cell>
          <cell r="CB36">
            <v>0</v>
          </cell>
          <cell r="CC36">
            <v>0</v>
          </cell>
          <cell r="CD36">
            <v>0</v>
          </cell>
          <cell r="CE36">
            <v>0</v>
          </cell>
          <cell r="CF36">
            <v>0</v>
          </cell>
          <cell r="CG36">
            <v>0</v>
          </cell>
          <cell r="CH36">
            <v>0</v>
          </cell>
          <cell r="CI36">
            <v>0</v>
          </cell>
          <cell r="CJ36">
            <v>0</v>
          </cell>
          <cell r="CK36">
            <v>0</v>
          </cell>
          <cell r="CL36">
            <v>0</v>
          </cell>
          <cell r="CM36">
            <v>0</v>
          </cell>
          <cell r="CN36">
            <v>0</v>
          </cell>
          <cell r="CO36">
            <v>2.7E-2</v>
          </cell>
          <cell r="CP36">
            <v>0</v>
          </cell>
          <cell r="CQ36">
            <v>0</v>
          </cell>
          <cell r="CR36">
            <v>7.7000000000000002E-3</v>
          </cell>
          <cell r="CS36">
            <v>1.1299999999999999E-2</v>
          </cell>
          <cell r="CT36">
            <v>1.7000000000000001E-2</v>
          </cell>
          <cell r="CU36">
            <v>0</v>
          </cell>
          <cell r="CV36">
            <v>2.5100000000000001E-2</v>
          </cell>
          <cell r="CW36">
            <v>0.16900000000000001</v>
          </cell>
          <cell r="CX36">
            <v>0</v>
          </cell>
          <cell r="CY36">
            <v>0</v>
          </cell>
          <cell r="CZ36">
            <v>0</v>
          </cell>
          <cell r="DA36">
            <v>0</v>
          </cell>
          <cell r="DB36">
            <v>0</v>
          </cell>
          <cell r="DC36">
            <v>2.0400000000000001E-2</v>
          </cell>
        </row>
        <row r="37">
          <cell r="A37" t="str">
            <v>DLI</v>
          </cell>
          <cell r="B37" t="str">
            <v>Not in SAP</v>
          </cell>
          <cell r="C37" t="str">
            <v>CORP</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1.0203269887569377E-3</v>
          </cell>
          <cell r="S37">
            <v>1.9E-3</v>
          </cell>
          <cell r="T37">
            <v>2.0999999999999999E-3</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1E-4</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1E-4</v>
          </cell>
          <cell r="CO37">
            <v>0</v>
          </cell>
          <cell r="CP37">
            <v>0</v>
          </cell>
          <cell r="CQ37">
            <v>0</v>
          </cell>
          <cell r="CR37">
            <v>0</v>
          </cell>
          <cell r="CS37">
            <v>4.1999999999999997E-3</v>
          </cell>
          <cell r="CT37">
            <v>0</v>
          </cell>
          <cell r="CU37">
            <v>0</v>
          </cell>
          <cell r="CV37">
            <v>0</v>
          </cell>
          <cell r="CW37">
            <v>0</v>
          </cell>
          <cell r="CX37">
            <v>0</v>
          </cell>
          <cell r="CY37">
            <v>0</v>
          </cell>
          <cell r="CZ37">
            <v>0</v>
          </cell>
          <cell r="DA37">
            <v>0</v>
          </cell>
          <cell r="DB37">
            <v>0</v>
          </cell>
          <cell r="DC37">
            <v>7.4999999999999997E-3</v>
          </cell>
        </row>
        <row r="38">
          <cell r="A38" t="str">
            <v>DMANCH</v>
          </cell>
          <cell r="B38">
            <v>8167</v>
          </cell>
          <cell r="C38" t="str">
            <v>GENERATION</v>
          </cell>
          <cell r="D38">
            <v>2.5000000000000001E-3</v>
          </cell>
          <cell r="E38">
            <v>0</v>
          </cell>
          <cell r="F38">
            <v>0</v>
          </cell>
          <cell r="G38">
            <v>1.55E-2</v>
          </cell>
          <cell r="H38">
            <v>5.8999999999999999E-3</v>
          </cell>
          <cell r="I38">
            <v>0</v>
          </cell>
          <cell r="J38">
            <v>0</v>
          </cell>
          <cell r="K38">
            <v>0</v>
          </cell>
          <cell r="L38">
            <v>0</v>
          </cell>
          <cell r="M38">
            <v>0</v>
          </cell>
          <cell r="N38">
            <v>0</v>
          </cell>
          <cell r="O38">
            <v>0</v>
          </cell>
          <cell r="P38">
            <v>0</v>
          </cell>
          <cell r="Q38">
            <v>0</v>
          </cell>
          <cell r="R38">
            <v>7.7878817282273534E-3</v>
          </cell>
          <cell r="S38">
            <v>2.3E-3</v>
          </cell>
          <cell r="T38">
            <v>2.5999999999999999E-3</v>
          </cell>
          <cell r="U38">
            <v>0</v>
          </cell>
          <cell r="V38">
            <v>0</v>
          </cell>
          <cell r="W38">
            <v>0</v>
          </cell>
          <cell r="X38">
            <v>0</v>
          </cell>
          <cell r="Y38">
            <v>0</v>
          </cell>
          <cell r="Z38">
            <v>0</v>
          </cell>
          <cell r="AA38">
            <v>3.3999999999999998E-3</v>
          </cell>
          <cell r="AB38">
            <v>2.3E-3</v>
          </cell>
          <cell r="AC38">
            <v>0</v>
          </cell>
          <cell r="AD38">
            <v>0</v>
          </cell>
          <cell r="AE38">
            <v>4.7000000000000002E-3</v>
          </cell>
          <cell r="AF38">
            <v>0</v>
          </cell>
          <cell r="AG38">
            <v>0</v>
          </cell>
          <cell r="AH38">
            <v>0</v>
          </cell>
          <cell r="AI38">
            <v>5.1999999999999998E-3</v>
          </cell>
          <cell r="AJ38">
            <v>0</v>
          </cell>
          <cell r="AK38">
            <v>4.0500000000000001E-2</v>
          </cell>
          <cell r="AL38">
            <v>0</v>
          </cell>
          <cell r="AM38">
            <v>0</v>
          </cell>
          <cell r="AN38">
            <v>0</v>
          </cell>
          <cell r="AO38">
            <v>6.1999999999999998E-3</v>
          </cell>
          <cell r="AP38">
            <v>2.9750200465832165E-3</v>
          </cell>
          <cell r="AQ38">
            <v>1.2999999999999999E-3</v>
          </cell>
          <cell r="AR38">
            <v>2.3E-3</v>
          </cell>
          <cell r="AS38">
            <v>0</v>
          </cell>
          <cell r="AT38">
            <v>6.8999999999999999E-3</v>
          </cell>
          <cell r="AU38">
            <v>4.0000000000000001E-3</v>
          </cell>
          <cell r="AV38">
            <v>0</v>
          </cell>
          <cell r="AW38">
            <v>0</v>
          </cell>
          <cell r="AX38">
            <v>0</v>
          </cell>
          <cell r="AY38">
            <v>0</v>
          </cell>
          <cell r="AZ38">
            <v>0</v>
          </cell>
          <cell r="BA38">
            <v>0</v>
          </cell>
          <cell r="BB38">
            <v>7.7866577720882171E-4</v>
          </cell>
          <cell r="BC38">
            <v>5.1000000000000004E-3</v>
          </cell>
          <cell r="BD38">
            <v>7.1000000000000004E-3</v>
          </cell>
          <cell r="BE38">
            <v>0</v>
          </cell>
          <cell r="BF38">
            <v>5.3E-3</v>
          </cell>
          <cell r="BG38">
            <v>0</v>
          </cell>
          <cell r="BH38">
            <v>7.3000000000000001E-3</v>
          </cell>
          <cell r="BI38">
            <v>6.7000000000000002E-3</v>
          </cell>
          <cell r="BJ38">
            <v>0</v>
          </cell>
          <cell r="BK38">
            <v>1.83E-2</v>
          </cell>
          <cell r="BL38">
            <v>9.5999999999999992E-3</v>
          </cell>
          <cell r="BM38">
            <v>0</v>
          </cell>
          <cell r="BN38">
            <v>4.1399999999999999E-2</v>
          </cell>
          <cell r="BO38">
            <v>0</v>
          </cell>
          <cell r="BP38">
            <v>0</v>
          </cell>
          <cell r="BQ38">
            <v>0</v>
          </cell>
          <cell r="BR38">
            <v>0</v>
          </cell>
          <cell r="BS38">
            <v>0</v>
          </cell>
          <cell r="BT38">
            <v>0</v>
          </cell>
          <cell r="BU38">
            <v>0</v>
          </cell>
          <cell r="BV38">
            <v>0</v>
          </cell>
          <cell r="BW38">
            <v>0</v>
          </cell>
          <cell r="BX38">
            <v>0</v>
          </cell>
          <cell r="BY38">
            <v>0</v>
          </cell>
          <cell r="BZ38">
            <v>0</v>
          </cell>
          <cell r="CA38">
            <v>8.0000000000000002E-3</v>
          </cell>
          <cell r="CB38">
            <v>0</v>
          </cell>
          <cell r="CC38">
            <v>0</v>
          </cell>
          <cell r="CD38">
            <v>0</v>
          </cell>
          <cell r="CE38">
            <v>0</v>
          </cell>
          <cell r="CF38">
            <v>0</v>
          </cell>
          <cell r="CG38">
            <v>0</v>
          </cell>
          <cell r="CH38">
            <v>0</v>
          </cell>
          <cell r="CI38">
            <v>0</v>
          </cell>
          <cell r="CJ38">
            <v>0</v>
          </cell>
          <cell r="CK38">
            <v>0</v>
          </cell>
          <cell r="CL38">
            <v>0</v>
          </cell>
          <cell r="CM38">
            <v>0</v>
          </cell>
          <cell r="CN38">
            <v>5.1999999999999998E-3</v>
          </cell>
          <cell r="CO38">
            <v>9.4000000000000004E-3</v>
          </cell>
          <cell r="CP38">
            <v>0</v>
          </cell>
          <cell r="CQ38">
            <v>0</v>
          </cell>
          <cell r="CR38">
            <v>1.4E-3</v>
          </cell>
          <cell r="CS38">
            <v>3.0999999999999999E-3</v>
          </cell>
          <cell r="CT38">
            <v>4.5999999999999999E-3</v>
          </cell>
          <cell r="CU38">
            <v>0</v>
          </cell>
          <cell r="CV38">
            <v>6.7999999999999996E-3</v>
          </cell>
          <cell r="CW38">
            <v>4.5900000000000003E-2</v>
          </cell>
          <cell r="CX38">
            <v>0</v>
          </cell>
          <cell r="CY38">
            <v>0</v>
          </cell>
          <cell r="CZ38">
            <v>0</v>
          </cell>
          <cell r="DA38">
            <v>0</v>
          </cell>
          <cell r="DB38">
            <v>0</v>
          </cell>
          <cell r="DC38">
            <v>5.5999999999999999E-3</v>
          </cell>
        </row>
        <row r="39">
          <cell r="A39" t="str">
            <v>DMORG</v>
          </cell>
          <cell r="B39">
            <v>8300</v>
          </cell>
          <cell r="C39" t="str">
            <v>GENERATION</v>
          </cell>
          <cell r="D39">
            <v>3.3999999999999998E-3</v>
          </cell>
          <cell r="E39">
            <v>0</v>
          </cell>
          <cell r="F39">
            <v>0</v>
          </cell>
          <cell r="G39">
            <v>2.0799999999999999E-2</v>
          </cell>
          <cell r="H39">
            <v>7.9000000000000008E-3</v>
          </cell>
          <cell r="I39">
            <v>0</v>
          </cell>
          <cell r="J39">
            <v>0</v>
          </cell>
          <cell r="K39">
            <v>0</v>
          </cell>
          <cell r="L39">
            <v>0</v>
          </cell>
          <cell r="M39">
            <v>0</v>
          </cell>
          <cell r="N39">
            <v>0</v>
          </cell>
          <cell r="O39">
            <v>0</v>
          </cell>
          <cell r="P39">
            <v>0</v>
          </cell>
          <cell r="Q39">
            <v>0</v>
          </cell>
          <cell r="R39">
            <v>5.0527488432141276E-4</v>
          </cell>
          <cell r="S39">
            <v>1.1000000000000001E-3</v>
          </cell>
          <cell r="T39">
            <v>1.2999999999999999E-3</v>
          </cell>
          <cell r="U39">
            <v>0</v>
          </cell>
          <cell r="V39">
            <v>0</v>
          </cell>
          <cell r="W39">
            <v>0</v>
          </cell>
          <cell r="X39">
            <v>0</v>
          </cell>
          <cell r="Y39">
            <v>0</v>
          </cell>
          <cell r="Z39">
            <v>0</v>
          </cell>
          <cell r="AA39">
            <v>4.4999999999999997E-3</v>
          </cell>
          <cell r="AB39">
            <v>3.0000000000000001E-3</v>
          </cell>
          <cell r="AC39">
            <v>0</v>
          </cell>
          <cell r="AD39">
            <v>0</v>
          </cell>
          <cell r="AE39">
            <v>0</v>
          </cell>
          <cell r="AF39">
            <v>0</v>
          </cell>
          <cell r="AG39">
            <v>0</v>
          </cell>
          <cell r="AH39">
            <v>0</v>
          </cell>
          <cell r="AI39">
            <v>6.7999999999999996E-3</v>
          </cell>
          <cell r="AJ39">
            <v>0</v>
          </cell>
          <cell r="AK39">
            <v>5.2900000000000003E-2</v>
          </cell>
          <cell r="AL39">
            <v>0</v>
          </cell>
          <cell r="AM39">
            <v>1E-4</v>
          </cell>
          <cell r="AN39">
            <v>0</v>
          </cell>
          <cell r="AO39">
            <v>5.0000000000000001E-4</v>
          </cell>
          <cell r="AP39">
            <v>2.0268623059458392E-4</v>
          </cell>
          <cell r="AQ39">
            <v>1E-4</v>
          </cell>
          <cell r="AR39">
            <v>0</v>
          </cell>
          <cell r="AS39">
            <v>0</v>
          </cell>
          <cell r="AT39">
            <v>1E-4</v>
          </cell>
          <cell r="AU39">
            <v>1E-4</v>
          </cell>
          <cell r="AV39">
            <v>0</v>
          </cell>
          <cell r="AW39">
            <v>0</v>
          </cell>
          <cell r="AX39">
            <v>0</v>
          </cell>
          <cell r="AY39">
            <v>0</v>
          </cell>
          <cell r="AZ39">
            <v>0</v>
          </cell>
          <cell r="BA39">
            <v>0</v>
          </cell>
          <cell r="BB39">
            <v>4.7201660949982751E-6</v>
          </cell>
          <cell r="BC39">
            <v>2.9999999999999997E-4</v>
          </cell>
          <cell r="BD39">
            <v>5.0000000000000001E-4</v>
          </cell>
          <cell r="BE39">
            <v>0</v>
          </cell>
          <cell r="BF39">
            <v>2.9999999999999997E-4</v>
          </cell>
          <cell r="BG39">
            <v>0</v>
          </cell>
          <cell r="BH39">
            <v>5.0000000000000001E-4</v>
          </cell>
          <cell r="BI39">
            <v>4.0000000000000002E-4</v>
          </cell>
          <cell r="BJ39">
            <v>0</v>
          </cell>
          <cell r="BK39">
            <v>1.1999999999999999E-3</v>
          </cell>
          <cell r="BL39">
            <v>5.9999999999999995E-4</v>
          </cell>
          <cell r="BM39">
            <v>0</v>
          </cell>
          <cell r="BN39">
            <v>2.7000000000000001E-3</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2.9999999999999997E-4</v>
          </cell>
          <cell r="CO39">
            <v>5.9999999999999995E-4</v>
          </cell>
          <cell r="CP39">
            <v>0</v>
          </cell>
          <cell r="CQ39">
            <v>0</v>
          </cell>
          <cell r="CR39">
            <v>1E-4</v>
          </cell>
          <cell r="CS39">
            <v>1E-3</v>
          </cell>
          <cell r="CT39">
            <v>1.5E-3</v>
          </cell>
          <cell r="CU39">
            <v>0</v>
          </cell>
          <cell r="CV39">
            <v>2.2000000000000001E-3</v>
          </cell>
          <cell r="CW39">
            <v>1.4500000000000001E-2</v>
          </cell>
          <cell r="CX39">
            <v>0</v>
          </cell>
          <cell r="CY39">
            <v>0</v>
          </cell>
          <cell r="CZ39">
            <v>0</v>
          </cell>
          <cell r="DA39">
            <v>0</v>
          </cell>
          <cell r="DB39">
            <v>0</v>
          </cell>
          <cell r="DC39">
            <v>1.8E-3</v>
          </cell>
        </row>
        <row r="40">
          <cell r="A40" t="str">
            <v>DNC</v>
          </cell>
          <cell r="B40">
            <v>8205</v>
          </cell>
          <cell r="C40" t="str">
            <v>GENERATION</v>
          </cell>
          <cell r="D40">
            <v>8.4099999999999994E-2</v>
          </cell>
          <cell r="E40">
            <v>0.31840000000000002</v>
          </cell>
          <cell r="F40">
            <v>0.31840000000000002</v>
          </cell>
          <cell r="G40">
            <v>0</v>
          </cell>
          <cell r="H40">
            <v>0.19570000000000001</v>
          </cell>
          <cell r="I40">
            <v>0</v>
          </cell>
          <cell r="J40">
            <v>0</v>
          </cell>
          <cell r="K40">
            <v>0</v>
          </cell>
          <cell r="L40">
            <v>0</v>
          </cell>
          <cell r="M40">
            <v>0</v>
          </cell>
          <cell r="N40">
            <v>0</v>
          </cell>
          <cell r="O40">
            <v>0</v>
          </cell>
          <cell r="P40">
            <v>0</v>
          </cell>
          <cell r="Q40">
            <v>0</v>
          </cell>
          <cell r="R40">
            <v>3.9611281430614695E-2</v>
          </cell>
          <cell r="S40">
            <v>9.5500000000000002E-2</v>
          </cell>
          <cell r="T40">
            <v>0.1076</v>
          </cell>
          <cell r="U40">
            <v>0</v>
          </cell>
          <cell r="V40">
            <v>0</v>
          </cell>
          <cell r="W40">
            <v>0</v>
          </cell>
          <cell r="X40">
            <v>0</v>
          </cell>
          <cell r="Y40">
            <v>3.8199999999999998E-2</v>
          </cell>
          <cell r="Z40">
            <v>0</v>
          </cell>
          <cell r="AA40">
            <v>0.1406</v>
          </cell>
          <cell r="AB40">
            <v>9.3100000000000002E-2</v>
          </cell>
          <cell r="AC40">
            <v>0.3276</v>
          </cell>
          <cell r="AD40">
            <v>0</v>
          </cell>
          <cell r="AE40">
            <v>0.19189999999999999</v>
          </cell>
          <cell r="AF40">
            <v>0</v>
          </cell>
          <cell r="AG40">
            <v>0</v>
          </cell>
          <cell r="AH40">
            <v>0</v>
          </cell>
          <cell r="AI40">
            <v>0.2147</v>
          </cell>
          <cell r="AJ40">
            <v>0</v>
          </cell>
          <cell r="AK40">
            <v>0</v>
          </cell>
          <cell r="AL40">
            <v>0.1103</v>
          </cell>
          <cell r="AM40">
            <v>2.9499999999999998E-2</v>
          </cell>
          <cell r="AN40">
            <v>0</v>
          </cell>
          <cell r="AO40">
            <v>4.2500000000000003E-2</v>
          </cell>
          <cell r="AP40">
            <v>4.0789185596616075E-2</v>
          </cell>
          <cell r="AQ40">
            <v>8.8000000000000005E-3</v>
          </cell>
          <cell r="AR40">
            <v>8.5099999999999995E-2</v>
          </cell>
          <cell r="AS40">
            <v>0.38219999999999998</v>
          </cell>
          <cell r="AT40">
            <v>0</v>
          </cell>
          <cell r="AU40">
            <v>0.15010000000000001</v>
          </cell>
          <cell r="AV40">
            <v>0</v>
          </cell>
          <cell r="AW40">
            <v>0</v>
          </cell>
          <cell r="AX40">
            <v>0</v>
          </cell>
          <cell r="AY40">
            <v>0</v>
          </cell>
          <cell r="AZ40">
            <v>0</v>
          </cell>
          <cell r="BA40">
            <v>0</v>
          </cell>
          <cell r="BB40">
            <v>3.1097751214445878E-2</v>
          </cell>
          <cell r="BC40">
            <v>8.6800000000000002E-2</v>
          </cell>
          <cell r="BD40">
            <v>0.1207</v>
          </cell>
          <cell r="BE40">
            <v>0</v>
          </cell>
          <cell r="BF40">
            <v>8.9599999999999999E-2</v>
          </cell>
          <cell r="BG40">
            <v>0</v>
          </cell>
          <cell r="BH40">
            <v>0.1241</v>
          </cell>
          <cell r="BI40">
            <v>0.1134</v>
          </cell>
          <cell r="BJ40">
            <v>0.34670000000000001</v>
          </cell>
          <cell r="BK40">
            <v>0</v>
          </cell>
          <cell r="BL40">
            <v>0.16209999999999999</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0.1363</v>
          </cell>
          <cell r="CB40">
            <v>0</v>
          </cell>
          <cell r="CC40">
            <v>0</v>
          </cell>
          <cell r="CD40">
            <v>0</v>
          </cell>
          <cell r="CE40">
            <v>0</v>
          </cell>
          <cell r="CF40">
            <v>0</v>
          </cell>
          <cell r="CG40">
            <v>0</v>
          </cell>
          <cell r="CH40">
            <v>0</v>
          </cell>
          <cell r="CI40">
            <v>0</v>
          </cell>
          <cell r="CJ40">
            <v>0</v>
          </cell>
          <cell r="CK40">
            <v>0</v>
          </cell>
          <cell r="CL40">
            <v>0</v>
          </cell>
          <cell r="CM40">
            <v>0</v>
          </cell>
          <cell r="CN40">
            <v>8.8099999999999998E-2</v>
          </cell>
          <cell r="CO40">
            <v>0.1595</v>
          </cell>
          <cell r="CP40">
            <v>0</v>
          </cell>
          <cell r="CQ40">
            <v>0</v>
          </cell>
          <cell r="CR40">
            <v>9.9599999999999994E-2</v>
          </cell>
          <cell r="CS40">
            <v>5.4300000000000001E-2</v>
          </cell>
          <cell r="CT40">
            <v>8.1299999999999997E-2</v>
          </cell>
          <cell r="CU40">
            <v>0.2893</v>
          </cell>
          <cell r="CV40">
            <v>0.1202</v>
          </cell>
          <cell r="CW40">
            <v>0</v>
          </cell>
          <cell r="CX40">
            <v>0</v>
          </cell>
          <cell r="CY40">
            <v>0</v>
          </cell>
          <cell r="CZ40">
            <v>0</v>
          </cell>
          <cell r="DA40">
            <v>0</v>
          </cell>
          <cell r="DB40">
            <v>0</v>
          </cell>
          <cell r="DC40">
            <v>9.7799999999999998E-2</v>
          </cell>
        </row>
        <row r="41">
          <cell r="A41" t="str">
            <v>DNNA</v>
          </cell>
          <cell r="B41">
            <v>8207</v>
          </cell>
          <cell r="C41" t="str">
            <v>GENERATION</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4.2071674430421379E-5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1.1000000000000001E-3</v>
          </cell>
          <cell r="AP41">
            <v>0</v>
          </cell>
          <cell r="AQ41">
            <v>0</v>
          </cell>
          <cell r="AR41">
            <v>1.0699999999999999E-2</v>
          </cell>
          <cell r="AS41">
            <v>0</v>
          </cell>
          <cell r="AT41">
            <v>0</v>
          </cell>
          <cell r="AU41">
            <v>1.89E-2</v>
          </cell>
          <cell r="AV41">
            <v>0</v>
          </cell>
          <cell r="AW41">
            <v>0</v>
          </cell>
          <cell r="AX41">
            <v>0</v>
          </cell>
          <cell r="AY41">
            <v>0</v>
          </cell>
          <cell r="AZ41">
            <v>0</v>
          </cell>
          <cell r="BA41">
            <v>0</v>
          </cell>
          <cell r="BB41">
            <v>5.6788275685768835E-3</v>
          </cell>
          <cell r="BC41">
            <v>1E-4</v>
          </cell>
          <cell r="BD41">
            <v>1E-4</v>
          </cell>
          <cell r="BE41">
            <v>0</v>
          </cell>
          <cell r="BF41">
            <v>1E-4</v>
          </cell>
          <cell r="BG41">
            <v>0</v>
          </cell>
          <cell r="BH41">
            <v>0</v>
          </cell>
          <cell r="BI41">
            <v>1E-4</v>
          </cell>
          <cell r="BJ41">
            <v>2.9999999999999997E-4</v>
          </cell>
          <cell r="BK41">
            <v>0</v>
          </cell>
          <cell r="BL41">
            <v>1E-4</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1E-4</v>
          </cell>
          <cell r="CO41">
            <v>1E-4</v>
          </cell>
          <cell r="CP41">
            <v>0</v>
          </cell>
          <cell r="CQ41">
            <v>0</v>
          </cell>
          <cell r="CR41">
            <v>2.8E-3</v>
          </cell>
          <cell r="CS41">
            <v>0</v>
          </cell>
          <cell r="CT41">
            <v>0</v>
          </cell>
          <cell r="CU41">
            <v>0</v>
          </cell>
          <cell r="CV41">
            <v>0</v>
          </cell>
          <cell r="CW41">
            <v>0</v>
          </cell>
          <cell r="CX41">
            <v>0</v>
          </cell>
          <cell r="CY41">
            <v>0</v>
          </cell>
          <cell r="CZ41">
            <v>0</v>
          </cell>
          <cell r="DA41">
            <v>0</v>
          </cell>
          <cell r="DB41">
            <v>0</v>
          </cell>
          <cell r="DC41">
            <v>0</v>
          </cell>
        </row>
        <row r="42">
          <cell r="A42" t="str">
            <v>DOES</v>
          </cell>
          <cell r="B42">
            <v>5005</v>
          </cell>
          <cell r="C42" t="str">
            <v>DOM VP</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row>
        <row r="43">
          <cell r="A43" t="str">
            <v>DOTEPI</v>
          </cell>
          <cell r="B43">
            <v>8535</v>
          </cell>
          <cell r="C43" t="str">
            <v>CORP</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row>
        <row r="44">
          <cell r="A44" t="str">
            <v>DPLES</v>
          </cell>
          <cell r="B44">
            <v>8135</v>
          </cell>
          <cell r="C44" t="str">
            <v>GENERATION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row>
        <row r="45">
          <cell r="A45" t="str">
            <v>DRCT</v>
          </cell>
          <cell r="B45">
            <v>101</v>
          </cell>
          <cell r="C45" t="str">
            <v>CORP</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row>
        <row r="46">
          <cell r="A46" t="str">
            <v>DRI</v>
          </cell>
          <cell r="B46">
            <v>100</v>
          </cell>
          <cell r="C46" t="str">
            <v>CORP</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2.9606015064325962E-3</v>
          </cell>
          <cell r="S46">
            <v>8.4699999999999998E-2</v>
          </cell>
          <cell r="T46">
            <v>9.5399999999999999E-2</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2.9999999999999997E-4</v>
          </cell>
          <cell r="AN46">
            <v>0</v>
          </cell>
          <cell r="AO46">
            <v>3.8999999999999998E-3</v>
          </cell>
          <cell r="AP46">
            <v>1.2431571205498608E-4</v>
          </cell>
          <cell r="AQ46">
            <v>0</v>
          </cell>
          <cell r="AR46">
            <v>2.7000000000000001E-3</v>
          </cell>
          <cell r="AS46">
            <v>0</v>
          </cell>
          <cell r="AT46">
            <v>0</v>
          </cell>
          <cell r="AU46">
            <v>0</v>
          </cell>
          <cell r="AV46">
            <v>0</v>
          </cell>
          <cell r="AW46">
            <v>0</v>
          </cell>
          <cell r="AX46">
            <v>0</v>
          </cell>
          <cell r="AY46">
            <v>0</v>
          </cell>
          <cell r="AZ46">
            <v>0</v>
          </cell>
          <cell r="BA46">
            <v>0</v>
          </cell>
          <cell r="BB46">
            <v>0</v>
          </cell>
          <cell r="BC46">
            <v>2.3E-3</v>
          </cell>
          <cell r="BD46">
            <v>0</v>
          </cell>
          <cell r="BE46">
            <v>0</v>
          </cell>
          <cell r="BF46">
            <v>2.3999999999999998E-3</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2.3999999999999998E-3</v>
          </cell>
          <cell r="CO46">
            <v>0</v>
          </cell>
          <cell r="CP46">
            <v>0</v>
          </cell>
          <cell r="CQ46">
            <v>0</v>
          </cell>
          <cell r="CR46">
            <v>0.17780000000000001</v>
          </cell>
          <cell r="CS46">
            <v>6.7599999999999993E-2</v>
          </cell>
          <cell r="CT46">
            <v>0</v>
          </cell>
          <cell r="CU46">
            <v>0</v>
          </cell>
          <cell r="CV46">
            <v>0</v>
          </cell>
          <cell r="CW46">
            <v>0</v>
          </cell>
          <cell r="CX46">
            <v>0</v>
          </cell>
          <cell r="CY46">
            <v>0</v>
          </cell>
          <cell r="CZ46">
            <v>0</v>
          </cell>
          <cell r="DA46">
            <v>0</v>
          </cell>
          <cell r="DB46">
            <v>0</v>
          </cell>
          <cell r="DC46">
            <v>0.1216</v>
          </cell>
        </row>
        <row r="47">
          <cell r="A47" t="str">
            <v>DSALEM</v>
          </cell>
          <cell r="B47">
            <v>8169</v>
          </cell>
          <cell r="C47" t="str">
            <v>GENERATION</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3.5952053105119189E-2</v>
          </cell>
          <cell r="S47">
            <v>0</v>
          </cell>
          <cell r="T47">
            <v>0</v>
          </cell>
          <cell r="U47">
            <v>0</v>
          </cell>
          <cell r="V47">
            <v>0</v>
          </cell>
          <cell r="W47">
            <v>0</v>
          </cell>
          <cell r="X47">
            <v>0</v>
          </cell>
          <cell r="Y47">
            <v>0</v>
          </cell>
          <cell r="Z47">
            <v>0</v>
          </cell>
          <cell r="AA47">
            <v>1.77E-2</v>
          </cell>
          <cell r="AB47">
            <v>1.17E-2</v>
          </cell>
          <cell r="AC47">
            <v>0</v>
          </cell>
          <cell r="AD47">
            <v>0</v>
          </cell>
          <cell r="AE47">
            <v>2.4199999999999999E-2</v>
          </cell>
          <cell r="AF47">
            <v>0</v>
          </cell>
          <cell r="AG47">
            <v>0</v>
          </cell>
          <cell r="AH47">
            <v>0</v>
          </cell>
          <cell r="AI47">
            <v>2.7099999999999999E-2</v>
          </cell>
          <cell r="AJ47">
            <v>0</v>
          </cell>
          <cell r="AK47">
            <v>0.2107</v>
          </cell>
          <cell r="AL47">
            <v>0</v>
          </cell>
          <cell r="AM47">
            <v>0</v>
          </cell>
          <cell r="AN47">
            <v>0</v>
          </cell>
          <cell r="AO47">
            <v>1.83E-2</v>
          </cell>
          <cell r="AP47">
            <v>1.2348669641809073E-2</v>
          </cell>
          <cell r="AQ47">
            <v>5.1000000000000004E-3</v>
          </cell>
          <cell r="AR47">
            <v>1.5900000000000001E-2</v>
          </cell>
          <cell r="AS47">
            <v>0</v>
          </cell>
          <cell r="AT47">
            <v>4.7899999999999998E-2</v>
          </cell>
          <cell r="AU47">
            <v>2.81E-2</v>
          </cell>
          <cell r="AV47">
            <v>0</v>
          </cell>
          <cell r="AW47">
            <v>0</v>
          </cell>
          <cell r="AX47">
            <v>0</v>
          </cell>
          <cell r="AY47">
            <v>0</v>
          </cell>
          <cell r="AZ47">
            <v>0</v>
          </cell>
          <cell r="BA47">
            <v>0</v>
          </cell>
          <cell r="BB47">
            <v>3.5917811167898838E-3</v>
          </cell>
          <cell r="BC47">
            <v>2.3699999999999999E-2</v>
          </cell>
          <cell r="BD47">
            <v>3.2899999999999999E-2</v>
          </cell>
          <cell r="BE47">
            <v>0</v>
          </cell>
          <cell r="BF47">
            <v>2.4400000000000002E-2</v>
          </cell>
          <cell r="BG47">
            <v>0</v>
          </cell>
          <cell r="BH47">
            <v>3.3799999999999997E-2</v>
          </cell>
          <cell r="BI47">
            <v>3.09E-2</v>
          </cell>
          <cell r="BJ47">
            <v>0</v>
          </cell>
          <cell r="BK47">
            <v>8.4400000000000003E-2</v>
          </cell>
          <cell r="BL47">
            <v>4.4200000000000003E-2</v>
          </cell>
          <cell r="BM47">
            <v>0</v>
          </cell>
          <cell r="BN47">
            <v>0.19109999999999999</v>
          </cell>
          <cell r="BO47">
            <v>0</v>
          </cell>
          <cell r="BP47">
            <v>0</v>
          </cell>
          <cell r="BQ47">
            <v>0</v>
          </cell>
          <cell r="BR47">
            <v>0</v>
          </cell>
          <cell r="BS47">
            <v>0</v>
          </cell>
          <cell r="BT47">
            <v>0</v>
          </cell>
          <cell r="BU47">
            <v>0</v>
          </cell>
          <cell r="BV47">
            <v>0</v>
          </cell>
          <cell r="BW47">
            <v>0</v>
          </cell>
          <cell r="BX47">
            <v>0</v>
          </cell>
          <cell r="BY47">
            <v>0</v>
          </cell>
          <cell r="BZ47">
            <v>0</v>
          </cell>
          <cell r="CA47">
            <v>3.7100000000000001E-2</v>
          </cell>
          <cell r="CB47">
            <v>0</v>
          </cell>
          <cell r="CC47">
            <v>0</v>
          </cell>
          <cell r="CD47">
            <v>0</v>
          </cell>
          <cell r="CE47">
            <v>0</v>
          </cell>
          <cell r="CF47">
            <v>0</v>
          </cell>
          <cell r="CG47">
            <v>0</v>
          </cell>
          <cell r="CH47">
            <v>0</v>
          </cell>
          <cell r="CI47">
            <v>0</v>
          </cell>
          <cell r="CJ47">
            <v>0</v>
          </cell>
          <cell r="CK47">
            <v>0</v>
          </cell>
          <cell r="CL47">
            <v>0</v>
          </cell>
          <cell r="CM47">
            <v>0</v>
          </cell>
          <cell r="CN47">
            <v>2.4E-2</v>
          </cell>
          <cell r="CO47">
            <v>4.3499999999999997E-2</v>
          </cell>
          <cell r="CP47">
            <v>0</v>
          </cell>
          <cell r="CQ47">
            <v>0</v>
          </cell>
          <cell r="CR47">
            <v>6.1999999999999998E-3</v>
          </cell>
          <cell r="CS47">
            <v>3.8E-3</v>
          </cell>
          <cell r="CT47">
            <v>5.7000000000000002E-3</v>
          </cell>
          <cell r="CU47">
            <v>0</v>
          </cell>
          <cell r="CV47">
            <v>8.3999999999999995E-3</v>
          </cell>
          <cell r="CW47">
            <v>5.6800000000000003E-2</v>
          </cell>
          <cell r="CX47">
            <v>0</v>
          </cell>
          <cell r="CY47">
            <v>0</v>
          </cell>
          <cell r="CZ47">
            <v>0</v>
          </cell>
          <cell r="DA47">
            <v>0</v>
          </cell>
          <cell r="DB47">
            <v>0</v>
          </cell>
          <cell r="DC47">
            <v>6.8999999999999999E-3</v>
          </cell>
        </row>
        <row r="48">
          <cell r="A48" t="str">
            <v>DSTATE</v>
          </cell>
          <cell r="B48">
            <v>8150</v>
          </cell>
          <cell r="C48" t="str">
            <v>GENERATION</v>
          </cell>
          <cell r="D48">
            <v>8.8000000000000005E-3</v>
          </cell>
          <cell r="E48">
            <v>0</v>
          </cell>
          <cell r="F48">
            <v>0</v>
          </cell>
          <cell r="G48">
            <v>5.3600000000000002E-2</v>
          </cell>
          <cell r="H48">
            <v>2.0400000000000001E-2</v>
          </cell>
          <cell r="I48">
            <v>0</v>
          </cell>
          <cell r="J48">
            <v>0</v>
          </cell>
          <cell r="K48">
            <v>0</v>
          </cell>
          <cell r="L48">
            <v>0</v>
          </cell>
          <cell r="M48">
            <v>0</v>
          </cell>
          <cell r="N48">
            <v>0</v>
          </cell>
          <cell r="O48">
            <v>0</v>
          </cell>
          <cell r="P48">
            <v>9.7500000000000003E-2</v>
          </cell>
          <cell r="Q48">
            <v>0</v>
          </cell>
          <cell r="R48">
            <v>1.7900104956976529E-2</v>
          </cell>
          <cell r="S48">
            <v>6.7999999999999996E-3</v>
          </cell>
          <cell r="T48">
            <v>7.7000000000000002E-3</v>
          </cell>
          <cell r="U48">
            <v>0</v>
          </cell>
          <cell r="V48">
            <v>0</v>
          </cell>
          <cell r="W48">
            <v>0</v>
          </cell>
          <cell r="X48">
            <v>0</v>
          </cell>
          <cell r="Y48">
            <v>0</v>
          </cell>
          <cell r="Z48">
            <v>0</v>
          </cell>
          <cell r="AA48">
            <v>1.18E-2</v>
          </cell>
          <cell r="AB48">
            <v>7.7999999999999996E-3</v>
          </cell>
          <cell r="AC48">
            <v>0</v>
          </cell>
          <cell r="AD48">
            <v>0</v>
          </cell>
          <cell r="AE48">
            <v>0</v>
          </cell>
          <cell r="AF48">
            <v>0</v>
          </cell>
          <cell r="AG48">
            <v>0</v>
          </cell>
          <cell r="AH48">
            <v>0</v>
          </cell>
          <cell r="AI48">
            <v>1.7999999999999999E-2</v>
          </cell>
          <cell r="AJ48">
            <v>0</v>
          </cell>
          <cell r="AK48">
            <v>0.1396</v>
          </cell>
          <cell r="AL48">
            <v>0</v>
          </cell>
          <cell r="AM48">
            <v>4.0000000000000001E-3</v>
          </cell>
          <cell r="AN48">
            <v>0</v>
          </cell>
          <cell r="AO48">
            <v>3.5000000000000001E-3</v>
          </cell>
          <cell r="AP48">
            <v>5.3600321622008984E-3</v>
          </cell>
          <cell r="AQ48">
            <v>1.4E-3</v>
          </cell>
          <cell r="AR48">
            <v>1.29E-2</v>
          </cell>
          <cell r="AS48">
            <v>0</v>
          </cell>
          <cell r="AT48">
            <v>3.9E-2</v>
          </cell>
          <cell r="AU48">
            <v>2.2800000000000001E-2</v>
          </cell>
          <cell r="AV48">
            <v>0</v>
          </cell>
          <cell r="AW48">
            <v>0</v>
          </cell>
          <cell r="AX48">
            <v>0</v>
          </cell>
          <cell r="AY48">
            <v>0</v>
          </cell>
          <cell r="AZ48">
            <v>0</v>
          </cell>
          <cell r="BA48">
            <v>0</v>
          </cell>
          <cell r="BB48">
            <v>7.4059366501822042E-3</v>
          </cell>
          <cell r="BC48">
            <v>1.18E-2</v>
          </cell>
          <cell r="BD48">
            <v>1.6400000000000001E-2</v>
          </cell>
          <cell r="BE48">
            <v>0</v>
          </cell>
          <cell r="BF48">
            <v>1.2200000000000001E-2</v>
          </cell>
          <cell r="BG48">
            <v>0</v>
          </cell>
          <cell r="BH48">
            <v>1.6799999999999999E-2</v>
          </cell>
          <cell r="BI48">
            <v>1.54E-2</v>
          </cell>
          <cell r="BJ48">
            <v>0</v>
          </cell>
          <cell r="BK48">
            <v>4.2000000000000003E-2</v>
          </cell>
          <cell r="BL48">
            <v>2.1999999999999999E-2</v>
          </cell>
          <cell r="BM48">
            <v>0</v>
          </cell>
          <cell r="BN48">
            <v>9.5200000000000007E-2</v>
          </cell>
          <cell r="BO48">
            <v>0</v>
          </cell>
          <cell r="BP48">
            <v>0</v>
          </cell>
          <cell r="BQ48">
            <v>0</v>
          </cell>
          <cell r="BR48">
            <v>0</v>
          </cell>
          <cell r="BS48">
            <v>0</v>
          </cell>
          <cell r="BT48">
            <v>0</v>
          </cell>
          <cell r="BU48">
            <v>0</v>
          </cell>
          <cell r="BV48">
            <v>0</v>
          </cell>
          <cell r="BW48">
            <v>0</v>
          </cell>
          <cell r="BX48">
            <v>0</v>
          </cell>
          <cell r="BY48">
            <v>0</v>
          </cell>
          <cell r="BZ48">
            <v>0</v>
          </cell>
          <cell r="CA48">
            <v>1.8499999999999999E-2</v>
          </cell>
          <cell r="CB48">
            <v>0</v>
          </cell>
          <cell r="CC48">
            <v>0</v>
          </cell>
          <cell r="CD48">
            <v>0</v>
          </cell>
          <cell r="CE48">
            <v>0</v>
          </cell>
          <cell r="CF48">
            <v>0</v>
          </cell>
          <cell r="CG48">
            <v>0</v>
          </cell>
          <cell r="CH48">
            <v>0</v>
          </cell>
          <cell r="CI48">
            <v>0</v>
          </cell>
          <cell r="CJ48">
            <v>0</v>
          </cell>
          <cell r="CK48">
            <v>0</v>
          </cell>
          <cell r="CL48">
            <v>0</v>
          </cell>
          <cell r="CM48">
            <v>0</v>
          </cell>
          <cell r="CN48">
            <v>1.2E-2</v>
          </cell>
          <cell r="CO48">
            <v>2.1700000000000001E-2</v>
          </cell>
          <cell r="CP48">
            <v>0</v>
          </cell>
          <cell r="CQ48">
            <v>0</v>
          </cell>
          <cell r="CR48">
            <v>1.0800000000000001E-2</v>
          </cell>
          <cell r="CS48">
            <v>5.4999999999999997E-3</v>
          </cell>
          <cell r="CT48">
            <v>8.3000000000000001E-3</v>
          </cell>
          <cell r="CU48">
            <v>0</v>
          </cell>
          <cell r="CV48">
            <v>1.2200000000000001E-2</v>
          </cell>
          <cell r="CW48">
            <v>8.2299999999999998E-2</v>
          </cell>
          <cell r="CX48">
            <v>0</v>
          </cell>
          <cell r="CY48">
            <v>0</v>
          </cell>
          <cell r="CZ48">
            <v>0</v>
          </cell>
          <cell r="DA48">
            <v>0</v>
          </cell>
          <cell r="DB48">
            <v>0</v>
          </cell>
          <cell r="DC48">
            <v>0.01</v>
          </cell>
        </row>
        <row r="49">
          <cell r="A49" t="str">
            <v>DTECH</v>
          </cell>
          <cell r="B49">
            <v>5008</v>
          </cell>
          <cell r="C49" t="str">
            <v>DOM VP</v>
          </cell>
          <cell r="D49">
            <v>1.6299999999999999E-2</v>
          </cell>
          <cell r="E49">
            <v>0</v>
          </cell>
          <cell r="F49">
            <v>0</v>
          </cell>
          <cell r="G49">
            <v>0</v>
          </cell>
          <cell r="H49">
            <v>0</v>
          </cell>
          <cell r="I49">
            <v>0</v>
          </cell>
          <cell r="J49">
            <v>0</v>
          </cell>
          <cell r="K49">
            <v>5.5199999999999999E-2</v>
          </cell>
          <cell r="L49">
            <v>6.1690000000000002E-2</v>
          </cell>
          <cell r="M49">
            <v>0</v>
          </cell>
          <cell r="N49">
            <v>0</v>
          </cell>
          <cell r="O49">
            <v>0</v>
          </cell>
          <cell r="P49">
            <v>0</v>
          </cell>
          <cell r="Q49">
            <v>0</v>
          </cell>
          <cell r="R49">
            <v>4.0127785304097472E-3</v>
          </cell>
          <cell r="S49">
            <v>3.8E-3</v>
          </cell>
          <cell r="T49">
            <v>4.3E-3</v>
          </cell>
          <cell r="U49">
            <v>0</v>
          </cell>
          <cell r="V49">
            <v>0</v>
          </cell>
          <cell r="W49">
            <v>0</v>
          </cell>
          <cell r="X49">
            <v>0</v>
          </cell>
          <cell r="Y49">
            <v>0</v>
          </cell>
          <cell r="Z49">
            <v>0</v>
          </cell>
          <cell r="AA49">
            <v>0</v>
          </cell>
          <cell r="AB49">
            <v>1.46E-2</v>
          </cell>
          <cell r="AC49">
            <v>0</v>
          </cell>
          <cell r="AD49">
            <v>0</v>
          </cell>
          <cell r="AE49">
            <v>0</v>
          </cell>
          <cell r="AF49">
            <v>0</v>
          </cell>
          <cell r="AG49">
            <v>0</v>
          </cell>
          <cell r="AH49">
            <v>0</v>
          </cell>
          <cell r="AI49">
            <v>0</v>
          </cell>
          <cell r="AJ49">
            <v>0</v>
          </cell>
          <cell r="AK49">
            <v>0</v>
          </cell>
          <cell r="AL49">
            <v>1.6500000000000001E-2</v>
          </cell>
          <cell r="AM49">
            <v>6.0000000000000001E-3</v>
          </cell>
          <cell r="AN49">
            <v>0</v>
          </cell>
          <cell r="AO49">
            <v>3.5999999999999999E-3</v>
          </cell>
          <cell r="AP49">
            <v>1.1101284902747845E-2</v>
          </cell>
          <cell r="AQ49">
            <v>1.7399999999999999E-2</v>
          </cell>
          <cell r="AR49">
            <v>4.7999999999999996E-3</v>
          </cell>
          <cell r="AS49">
            <v>0</v>
          </cell>
          <cell r="AT49">
            <v>0</v>
          </cell>
          <cell r="AU49">
            <v>0</v>
          </cell>
          <cell r="AV49">
            <v>0</v>
          </cell>
          <cell r="AW49">
            <v>2.6800000000000001E-2</v>
          </cell>
          <cell r="AX49">
            <v>0</v>
          </cell>
          <cell r="AY49">
            <v>0</v>
          </cell>
          <cell r="AZ49">
            <v>0</v>
          </cell>
          <cell r="BA49">
            <v>0</v>
          </cell>
          <cell r="BB49">
            <v>1.4265337183931841E-4</v>
          </cell>
          <cell r="BC49">
            <v>8.9999999999999993E-3</v>
          </cell>
          <cell r="BD49">
            <v>1.26E-2</v>
          </cell>
          <cell r="BE49">
            <v>0</v>
          </cell>
          <cell r="BF49">
            <v>9.2999999999999992E-3</v>
          </cell>
          <cell r="BG49">
            <v>0</v>
          </cell>
          <cell r="BH49">
            <v>0</v>
          </cell>
          <cell r="BI49">
            <v>0</v>
          </cell>
          <cell r="BJ49">
            <v>0</v>
          </cell>
          <cell r="BK49">
            <v>0</v>
          </cell>
          <cell r="BL49">
            <v>0</v>
          </cell>
          <cell r="BM49">
            <v>7.5200000000000003E-2</v>
          </cell>
          <cell r="BN49">
            <v>0</v>
          </cell>
          <cell r="BO49">
            <v>0</v>
          </cell>
          <cell r="BP49">
            <v>0</v>
          </cell>
          <cell r="BQ49">
            <v>0</v>
          </cell>
          <cell r="BR49">
            <v>0</v>
          </cell>
          <cell r="BS49">
            <v>0</v>
          </cell>
          <cell r="BT49">
            <v>4.53E-2</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9.1999999999999998E-3</v>
          </cell>
          <cell r="CO49">
            <v>0</v>
          </cell>
          <cell r="CP49">
            <v>2.2800000000000001E-2</v>
          </cell>
          <cell r="CQ49">
            <v>0</v>
          </cell>
          <cell r="CR49">
            <v>3.3E-3</v>
          </cell>
          <cell r="CS49">
            <v>1E-4</v>
          </cell>
          <cell r="CT49">
            <v>0</v>
          </cell>
          <cell r="CU49">
            <v>0</v>
          </cell>
          <cell r="CV49">
            <v>0</v>
          </cell>
          <cell r="CW49">
            <v>0</v>
          </cell>
          <cell r="CX49">
            <v>0</v>
          </cell>
          <cell r="CY49">
            <v>4.0000000000000002E-4</v>
          </cell>
          <cell r="CZ49">
            <v>0</v>
          </cell>
          <cell r="DA49">
            <v>0</v>
          </cell>
          <cell r="DB49">
            <v>0</v>
          </cell>
          <cell r="DC49">
            <v>1E-4</v>
          </cell>
        </row>
        <row r="50">
          <cell r="A50" t="str">
            <v>DTROY</v>
          </cell>
          <cell r="B50">
            <v>8136</v>
          </cell>
          <cell r="C50" t="str">
            <v>GENERATION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row>
        <row r="51">
          <cell r="A51" t="str">
            <v>EOG</v>
          </cell>
          <cell r="B51">
            <v>1001</v>
          </cell>
          <cell r="C51" t="str">
            <v>ENERGY</v>
          </cell>
          <cell r="D51">
            <v>0.1074</v>
          </cell>
          <cell r="E51">
            <v>0</v>
          </cell>
          <cell r="F51">
            <v>0</v>
          </cell>
          <cell r="G51">
            <v>0</v>
          </cell>
          <cell r="H51">
            <v>0</v>
          </cell>
          <cell r="I51">
            <v>0</v>
          </cell>
          <cell r="J51">
            <v>0.47750000000000004</v>
          </cell>
          <cell r="K51">
            <v>0</v>
          </cell>
          <cell r="L51">
            <v>0</v>
          </cell>
          <cell r="M51">
            <v>0.68369999999999997</v>
          </cell>
          <cell r="N51">
            <v>0</v>
          </cell>
          <cell r="O51">
            <v>0</v>
          </cell>
          <cell r="P51">
            <v>0</v>
          </cell>
          <cell r="Q51">
            <v>0</v>
          </cell>
          <cell r="R51">
            <v>6.1589168617789951E-2</v>
          </cell>
          <cell r="S51">
            <v>6.8199999999999997E-2</v>
          </cell>
          <cell r="T51">
            <v>7.6799999999999993E-2</v>
          </cell>
          <cell r="U51">
            <v>0</v>
          </cell>
          <cell r="V51">
            <v>0</v>
          </cell>
          <cell r="W51">
            <v>0.3412</v>
          </cell>
          <cell r="X51">
            <v>0.2987640235318707</v>
          </cell>
          <cell r="Y51">
            <v>0.21759999999999999</v>
          </cell>
          <cell r="Z51">
            <v>0.12790000000000001</v>
          </cell>
          <cell r="AA51">
            <v>0</v>
          </cell>
          <cell r="AB51">
            <v>9.4700000000000006E-2</v>
          </cell>
          <cell r="AC51">
            <v>0</v>
          </cell>
          <cell r="AD51">
            <v>0</v>
          </cell>
          <cell r="AE51">
            <v>0.19510000000000002</v>
          </cell>
          <cell r="AF51">
            <v>0.224</v>
          </cell>
          <cell r="AG51">
            <v>0.25040000000000001</v>
          </cell>
          <cell r="AH51">
            <v>0.44590000000000002</v>
          </cell>
          <cell r="AI51">
            <v>0</v>
          </cell>
          <cell r="AJ51">
            <v>0</v>
          </cell>
          <cell r="AK51">
            <v>0</v>
          </cell>
          <cell r="AL51">
            <v>0.1076</v>
          </cell>
          <cell r="AM51">
            <v>0.1779</v>
          </cell>
          <cell r="AN51">
            <v>0.29149999999999998</v>
          </cell>
          <cell r="AO51">
            <v>0.1002</v>
          </cell>
          <cell r="AP51">
            <v>8.8898480245278591E-2</v>
          </cell>
          <cell r="AQ51">
            <v>0.15970000000000001</v>
          </cell>
          <cell r="AR51">
            <v>4.7E-2</v>
          </cell>
          <cell r="AS51">
            <v>0</v>
          </cell>
          <cell r="AT51">
            <v>0</v>
          </cell>
          <cell r="AU51">
            <v>0</v>
          </cell>
          <cell r="AV51">
            <v>0.68940000000000001</v>
          </cell>
          <cell r="AW51">
            <v>0</v>
          </cell>
          <cell r="AX51">
            <v>0.54689999999999994</v>
          </cell>
          <cell r="AY51">
            <v>6.8199999999999997E-2</v>
          </cell>
          <cell r="AZ51">
            <v>0.25874918988982504</v>
          </cell>
          <cell r="BA51">
            <v>0.31523884721673906</v>
          </cell>
          <cell r="BB51">
            <v>4.7546779010197805E-2</v>
          </cell>
          <cell r="BC51">
            <v>0.1027</v>
          </cell>
          <cell r="BD51">
            <v>0</v>
          </cell>
          <cell r="BE51">
            <v>0.4632</v>
          </cell>
          <cell r="BF51">
            <v>0.106</v>
          </cell>
          <cell r="BG51">
            <v>0.15090000000000001</v>
          </cell>
          <cell r="BH51">
            <v>0</v>
          </cell>
          <cell r="BI51">
            <v>0.1343</v>
          </cell>
          <cell r="BJ51">
            <v>0</v>
          </cell>
          <cell r="BK51">
            <v>0</v>
          </cell>
          <cell r="BL51">
            <v>0</v>
          </cell>
          <cell r="BM51">
            <v>0</v>
          </cell>
          <cell r="BN51">
            <v>0</v>
          </cell>
          <cell r="BO51">
            <v>0</v>
          </cell>
          <cell r="BP51">
            <v>0.44739999999999996</v>
          </cell>
          <cell r="BQ51">
            <v>0</v>
          </cell>
          <cell r="BR51">
            <v>0</v>
          </cell>
          <cell r="BS51">
            <v>0</v>
          </cell>
          <cell r="BT51">
            <v>0</v>
          </cell>
          <cell r="BU51">
            <v>0</v>
          </cell>
          <cell r="BV51">
            <v>0.75800000000000001</v>
          </cell>
          <cell r="BW51">
            <v>0.67659999999999998</v>
          </cell>
          <cell r="BX51">
            <v>0.35410000000000003</v>
          </cell>
          <cell r="BY51">
            <v>0.67659999999999998</v>
          </cell>
          <cell r="BZ51">
            <v>0</v>
          </cell>
          <cell r="CA51">
            <v>0.1613</v>
          </cell>
          <cell r="CB51">
            <v>0</v>
          </cell>
          <cell r="CC51">
            <v>0</v>
          </cell>
          <cell r="CD51">
            <v>0.38640000000000002</v>
          </cell>
          <cell r="CE51">
            <v>0.48799999999999999</v>
          </cell>
          <cell r="CF51">
            <v>0</v>
          </cell>
          <cell r="CG51">
            <v>0.82399999999999995</v>
          </cell>
          <cell r="CH51">
            <v>0.90449999999999997</v>
          </cell>
          <cell r="CI51">
            <v>0</v>
          </cell>
          <cell r="CJ51">
            <v>0</v>
          </cell>
          <cell r="CK51">
            <v>0.17030000000000001</v>
          </cell>
          <cell r="CL51">
            <v>0</v>
          </cell>
          <cell r="CM51">
            <v>0</v>
          </cell>
          <cell r="CN51">
            <v>0.1043</v>
          </cell>
          <cell r="CO51">
            <v>0</v>
          </cell>
          <cell r="CP51">
            <v>0.25900000000000001</v>
          </cell>
          <cell r="CQ51">
            <v>0</v>
          </cell>
          <cell r="CR51">
            <v>0.1133</v>
          </cell>
          <cell r="CS51">
            <v>6.0100000000000001E-2</v>
          </cell>
          <cell r="CT51">
            <v>8.9899999999999994E-2</v>
          </cell>
          <cell r="CU51">
            <v>0</v>
          </cell>
          <cell r="CV51">
            <v>0</v>
          </cell>
          <cell r="CW51">
            <v>0</v>
          </cell>
          <cell r="CX51">
            <v>0.27760000000000001</v>
          </cell>
          <cell r="CY51">
            <v>0</v>
          </cell>
          <cell r="CZ51">
            <v>0.64780000000000004</v>
          </cell>
          <cell r="DA51">
            <v>0</v>
          </cell>
          <cell r="DB51">
            <v>0.2208</v>
          </cell>
          <cell r="DC51">
            <v>0.10829999999999999</v>
          </cell>
        </row>
        <row r="52">
          <cell r="A52" t="str">
            <v>HOPE</v>
          </cell>
          <cell r="B52">
            <v>1003</v>
          </cell>
          <cell r="C52" t="str">
            <v xml:space="preserve">CORP </v>
          </cell>
          <cell r="D52">
            <v>1.44E-2</v>
          </cell>
          <cell r="E52">
            <v>0</v>
          </cell>
          <cell r="F52">
            <v>0</v>
          </cell>
          <cell r="G52">
            <v>0</v>
          </cell>
          <cell r="H52">
            <v>0</v>
          </cell>
          <cell r="I52">
            <v>0</v>
          </cell>
          <cell r="J52">
            <v>0</v>
          </cell>
          <cell r="K52">
            <v>0</v>
          </cell>
          <cell r="L52">
            <v>0</v>
          </cell>
          <cell r="M52">
            <v>9.1899999999999996E-2</v>
          </cell>
          <cell r="N52">
            <v>0</v>
          </cell>
          <cell r="O52">
            <v>0</v>
          </cell>
          <cell r="P52">
            <v>0</v>
          </cell>
          <cell r="Q52">
            <v>0</v>
          </cell>
          <cell r="R52">
            <v>7.7791711139438714E-3</v>
          </cell>
          <cell r="S52">
            <v>9.1999999999999998E-3</v>
          </cell>
          <cell r="T52">
            <v>1.04E-2</v>
          </cell>
          <cell r="U52">
            <v>0</v>
          </cell>
          <cell r="V52">
            <v>0</v>
          </cell>
          <cell r="W52">
            <v>4.5999999999999999E-2</v>
          </cell>
          <cell r="X52">
            <v>2.8357748366354588E-2</v>
          </cell>
          <cell r="Y52">
            <v>2.07E-2</v>
          </cell>
          <cell r="Z52">
            <v>1.7000000000000001E-2</v>
          </cell>
          <cell r="AA52">
            <v>0</v>
          </cell>
          <cell r="AB52">
            <v>1.26E-2</v>
          </cell>
          <cell r="AC52">
            <v>0</v>
          </cell>
          <cell r="AD52">
            <v>0</v>
          </cell>
          <cell r="AE52">
            <v>2.5999999999999999E-2</v>
          </cell>
          <cell r="AF52">
            <v>2.9899999999999999E-2</v>
          </cell>
          <cell r="AG52">
            <v>0</v>
          </cell>
          <cell r="AH52">
            <v>0</v>
          </cell>
          <cell r="AI52">
            <v>0</v>
          </cell>
          <cell r="AJ52">
            <v>0</v>
          </cell>
          <cell r="AK52">
            <v>0</v>
          </cell>
          <cell r="AL52">
            <v>1.55E-2</v>
          </cell>
          <cell r="AM52">
            <v>1.5900000000000001E-2</v>
          </cell>
          <cell r="AN52">
            <v>3.3799999999999997E-2</v>
          </cell>
          <cell r="AO52">
            <v>9.4999999999999998E-3</v>
          </cell>
          <cell r="AP52">
            <v>1.1825793759181158E-2</v>
          </cell>
          <cell r="AQ52">
            <v>3.3500000000000002E-2</v>
          </cell>
          <cell r="AR52">
            <v>4.7999999999999996E-3</v>
          </cell>
          <cell r="AS52">
            <v>0</v>
          </cell>
          <cell r="AT52">
            <v>0</v>
          </cell>
          <cell r="AU52">
            <v>0</v>
          </cell>
          <cell r="AV52">
            <v>7.0900000000000005E-2</v>
          </cell>
          <cell r="AW52">
            <v>0</v>
          </cell>
          <cell r="AX52">
            <v>0.1147</v>
          </cell>
          <cell r="AY52">
            <v>0</v>
          </cell>
          <cell r="AZ52">
            <v>5.6707712248865848E-3</v>
          </cell>
          <cell r="BA52">
            <v>6.9088037899723651E-3</v>
          </cell>
          <cell r="BB52">
            <v>7.7850792592990279E-3</v>
          </cell>
          <cell r="BC52">
            <v>1.0800000000000001E-2</v>
          </cell>
          <cell r="BD52">
            <v>0</v>
          </cell>
          <cell r="BE52">
            <v>4.8899999999999999E-2</v>
          </cell>
          <cell r="BF52">
            <v>1.12E-2</v>
          </cell>
          <cell r="BG52">
            <v>1.5900000000000001E-2</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0.08</v>
          </cell>
          <cell r="BW52">
            <v>7.1400000000000005E-2</v>
          </cell>
          <cell r="BX52">
            <v>3.7400000000000003E-2</v>
          </cell>
          <cell r="BY52">
            <v>7.1400000000000005E-2</v>
          </cell>
          <cell r="BZ52">
            <v>0</v>
          </cell>
          <cell r="CA52">
            <v>1.7000000000000001E-2</v>
          </cell>
          <cell r="CB52">
            <v>0</v>
          </cell>
          <cell r="CC52">
            <v>0</v>
          </cell>
          <cell r="CD52">
            <v>4.0800000000000003E-2</v>
          </cell>
          <cell r="CE52">
            <v>0</v>
          </cell>
          <cell r="CF52">
            <v>0.1242</v>
          </cell>
          <cell r="CG52">
            <v>0</v>
          </cell>
          <cell r="CH52">
            <v>9.5500000000000002E-2</v>
          </cell>
          <cell r="CI52">
            <v>0</v>
          </cell>
          <cell r="CJ52">
            <v>0</v>
          </cell>
          <cell r="CK52">
            <v>1.7999999999999999E-2</v>
          </cell>
          <cell r="CL52">
            <v>0</v>
          </cell>
          <cell r="CM52">
            <v>0</v>
          </cell>
          <cell r="CN52">
            <v>1.0999999999999999E-2</v>
          </cell>
          <cell r="CO52">
            <v>0</v>
          </cell>
          <cell r="CP52">
            <v>2.7300000000000001E-2</v>
          </cell>
          <cell r="CQ52">
            <v>0</v>
          </cell>
          <cell r="CR52">
            <v>1.06E-2</v>
          </cell>
          <cell r="CS52">
            <v>6.0000000000000001E-3</v>
          </cell>
          <cell r="CT52">
            <v>0</v>
          </cell>
          <cell r="CU52">
            <v>0</v>
          </cell>
          <cell r="CV52">
            <v>0</v>
          </cell>
          <cell r="CW52">
            <v>0</v>
          </cell>
          <cell r="CX52">
            <v>0</v>
          </cell>
          <cell r="CY52">
            <v>0</v>
          </cell>
          <cell r="CZ52">
            <v>6.4699999999999994E-2</v>
          </cell>
          <cell r="DA52">
            <v>0</v>
          </cell>
          <cell r="DB52">
            <v>2.2100000000000002E-2</v>
          </cell>
          <cell r="DC52">
            <v>1.0800000000000001E-2</v>
          </cell>
        </row>
        <row r="53">
          <cell r="A53" t="str">
            <v>PNG</v>
          </cell>
          <cell r="B53">
            <v>1002</v>
          </cell>
          <cell r="C53" t="str">
            <v>CORP</v>
          </cell>
          <cell r="D53">
            <v>3.5200000000000002E-2</v>
          </cell>
          <cell r="E53">
            <v>0</v>
          </cell>
          <cell r="F53">
            <v>0</v>
          </cell>
          <cell r="G53">
            <v>0</v>
          </cell>
          <cell r="H53">
            <v>0</v>
          </cell>
          <cell r="I53">
            <v>0</v>
          </cell>
          <cell r="J53">
            <v>0</v>
          </cell>
          <cell r="K53">
            <v>0</v>
          </cell>
          <cell r="L53">
            <v>0</v>
          </cell>
          <cell r="M53">
            <v>0.22439999999999999</v>
          </cell>
          <cell r="N53">
            <v>0</v>
          </cell>
          <cell r="O53">
            <v>0</v>
          </cell>
          <cell r="P53">
            <v>0</v>
          </cell>
          <cell r="Q53">
            <v>0</v>
          </cell>
          <cell r="R53">
            <v>1.7049457179109044E-2</v>
          </cell>
          <cell r="S53">
            <v>2.4E-2</v>
          </cell>
          <cell r="T53">
            <v>2.7E-2</v>
          </cell>
          <cell r="U53">
            <v>0</v>
          </cell>
          <cell r="V53">
            <v>0</v>
          </cell>
          <cell r="W53">
            <v>0.12</v>
          </cell>
          <cell r="X53">
            <v>8.8237630092270994E-2</v>
          </cell>
          <cell r="Y53">
            <v>6.3200000000000006E-2</v>
          </cell>
          <cell r="Z53">
            <v>4.3099999999999999E-2</v>
          </cell>
          <cell r="AA53">
            <v>0</v>
          </cell>
          <cell r="AB53">
            <v>3.1899999999999998E-2</v>
          </cell>
          <cell r="AC53">
            <v>0</v>
          </cell>
          <cell r="AD53">
            <v>0</v>
          </cell>
          <cell r="AE53">
            <v>6.5699999999999995E-2</v>
          </cell>
          <cell r="AF53">
            <v>7.5399999999999995E-2</v>
          </cell>
          <cell r="AG53">
            <v>0</v>
          </cell>
          <cell r="AH53">
            <v>0</v>
          </cell>
          <cell r="AI53">
            <v>0</v>
          </cell>
          <cell r="AJ53">
            <v>0</v>
          </cell>
          <cell r="AK53">
            <v>0</v>
          </cell>
          <cell r="AL53">
            <v>4.36E-2</v>
          </cell>
          <cell r="AM53">
            <v>5.4199999999999998E-2</v>
          </cell>
          <cell r="AN53">
            <v>0.10390000000000001</v>
          </cell>
          <cell r="AO53">
            <v>5.8400000000000001E-2</v>
          </cell>
          <cell r="AP53">
            <v>4.2347610473611526E-2</v>
          </cell>
          <cell r="AQ53">
            <v>7.3899999999999993E-2</v>
          </cell>
          <cell r="AR53">
            <v>1.6299999999999999E-2</v>
          </cell>
          <cell r="AS53">
            <v>0</v>
          </cell>
          <cell r="AT53">
            <v>0</v>
          </cell>
          <cell r="AU53">
            <v>0</v>
          </cell>
          <cell r="AV53">
            <v>0.2397</v>
          </cell>
          <cell r="AW53">
            <v>0</v>
          </cell>
          <cell r="AX53">
            <v>0.33839999999999998</v>
          </cell>
          <cell r="AY53">
            <v>1.1599999999999999E-2</v>
          </cell>
          <cell r="AZ53">
            <v>0.17919637070641609</v>
          </cell>
          <cell r="BA53">
            <v>0</v>
          </cell>
          <cell r="BB53">
            <v>2.3195677102268154E-2</v>
          </cell>
          <cell r="BC53">
            <v>2.1899999999999999E-2</v>
          </cell>
          <cell r="BD53">
            <v>0</v>
          </cell>
          <cell r="BE53">
            <v>9.8900000000000002E-2</v>
          </cell>
          <cell r="BF53">
            <v>2.2700000000000001E-2</v>
          </cell>
          <cell r="BG53">
            <v>3.2199999999999999E-2</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0.16200000000000001</v>
          </cell>
          <cell r="BW53">
            <v>0.14449999999999999</v>
          </cell>
          <cell r="BX53">
            <v>7.5600000000000001E-2</v>
          </cell>
          <cell r="BY53">
            <v>0.14449999999999999</v>
          </cell>
          <cell r="BZ53">
            <v>0</v>
          </cell>
          <cell r="CA53">
            <v>3.4500000000000003E-2</v>
          </cell>
          <cell r="CB53">
            <v>0</v>
          </cell>
          <cell r="CC53">
            <v>0</v>
          </cell>
          <cell r="CD53">
            <v>8.2500000000000004E-2</v>
          </cell>
          <cell r="CE53">
            <v>0</v>
          </cell>
          <cell r="CF53">
            <v>0</v>
          </cell>
          <cell r="CG53">
            <v>0.17599999999999999</v>
          </cell>
          <cell r="CH53">
            <v>0</v>
          </cell>
          <cell r="CI53">
            <v>0</v>
          </cell>
          <cell r="CJ53">
            <v>0</v>
          </cell>
          <cell r="CK53">
            <v>3.6400000000000002E-2</v>
          </cell>
          <cell r="CL53">
            <v>0</v>
          </cell>
          <cell r="CM53">
            <v>0</v>
          </cell>
          <cell r="CN53">
            <v>2.23E-2</v>
          </cell>
          <cell r="CO53">
            <v>0</v>
          </cell>
          <cell r="CP53">
            <v>5.5300000000000002E-2</v>
          </cell>
          <cell r="CQ53">
            <v>0</v>
          </cell>
          <cell r="CR53">
            <v>2.1899999999999999E-2</v>
          </cell>
          <cell r="CS53">
            <v>2.6700000000000002E-2</v>
          </cell>
          <cell r="CT53">
            <v>0</v>
          </cell>
          <cell r="CU53">
            <v>0</v>
          </cell>
          <cell r="CV53">
            <v>0</v>
          </cell>
          <cell r="CW53">
            <v>0</v>
          </cell>
          <cell r="CX53">
            <v>0</v>
          </cell>
          <cell r="CY53">
            <v>0</v>
          </cell>
          <cell r="CZ53">
            <v>0.28749999999999998</v>
          </cell>
          <cell r="DA53">
            <v>0</v>
          </cell>
          <cell r="DB53">
            <v>9.7900000000000001E-2</v>
          </cell>
          <cell r="DC53">
            <v>4.8099999999999997E-2</v>
          </cell>
        </row>
        <row r="54">
          <cell r="A54" t="str">
            <v>TIOGA</v>
          </cell>
          <cell r="B54">
            <v>8151</v>
          </cell>
          <cell r="C54" t="str">
            <v>ENERGY</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5.4219129723712052E-6</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2.0000000000000001E-4</v>
          </cell>
          <cell r="CT54">
            <v>2.9999999999999997E-4</v>
          </cell>
          <cell r="CU54">
            <v>0</v>
          </cell>
          <cell r="CV54">
            <v>0</v>
          </cell>
          <cell r="CW54">
            <v>0</v>
          </cell>
          <cell r="CX54">
            <v>1E-3</v>
          </cell>
          <cell r="CY54">
            <v>0</v>
          </cell>
          <cell r="CZ54">
            <v>0</v>
          </cell>
          <cell r="DA54">
            <v>0</v>
          </cell>
          <cell r="DB54">
            <v>8.0000000000000004E-4</v>
          </cell>
          <cell r="DC54">
            <v>4.0000000000000002E-4</v>
          </cell>
        </row>
        <row r="55">
          <cell r="A55" t="str">
            <v>VPCUST</v>
          </cell>
          <cell r="B55">
            <v>1000</v>
          </cell>
          <cell r="C55" t="str">
            <v>DOM VP</v>
          </cell>
          <cell r="D55">
            <v>2.6100000000000002E-2</v>
          </cell>
          <cell r="E55">
            <v>0</v>
          </cell>
          <cell r="F55">
            <v>0</v>
          </cell>
          <cell r="G55">
            <v>0</v>
          </cell>
          <cell r="H55">
            <v>0</v>
          </cell>
          <cell r="I55">
            <v>0</v>
          </cell>
          <cell r="J55">
            <v>0</v>
          </cell>
          <cell r="K55">
            <v>8.8300000000000003E-2</v>
          </cell>
          <cell r="L55">
            <v>0</v>
          </cell>
          <cell r="M55">
            <v>0</v>
          </cell>
          <cell r="N55">
            <v>5.04E-2</v>
          </cell>
          <cell r="O55">
            <v>0</v>
          </cell>
          <cell r="P55">
            <v>0</v>
          </cell>
          <cell r="Q55">
            <v>0</v>
          </cell>
          <cell r="R55">
            <v>1.0392681306325492E-2</v>
          </cell>
          <cell r="S55">
            <v>1.26E-2</v>
          </cell>
          <cell r="T55">
            <v>1.4200000000000001E-2</v>
          </cell>
          <cell r="U55">
            <v>3.5400000000000001E-2</v>
          </cell>
          <cell r="V55">
            <v>3.5400000000000001E-2</v>
          </cell>
          <cell r="W55">
            <v>0</v>
          </cell>
          <cell r="X55">
            <v>0.58464059800950374</v>
          </cell>
          <cell r="Y55">
            <v>0.44979999999999998</v>
          </cell>
          <cell r="Z55">
            <v>8.5199999999999998E-2</v>
          </cell>
          <cell r="AA55">
            <v>0</v>
          </cell>
          <cell r="AB55">
            <v>6.3100000000000003E-2</v>
          </cell>
          <cell r="AC55">
            <v>0</v>
          </cell>
          <cell r="AD55">
            <v>0</v>
          </cell>
          <cell r="AE55">
            <v>0</v>
          </cell>
          <cell r="AF55">
            <v>0.1492</v>
          </cell>
          <cell r="AG55">
            <v>0.16669999999999999</v>
          </cell>
          <cell r="AH55">
            <v>0</v>
          </cell>
          <cell r="AI55">
            <v>0</v>
          </cell>
          <cell r="AJ55">
            <v>0.1226</v>
          </cell>
          <cell r="AK55">
            <v>0</v>
          </cell>
          <cell r="AL55">
            <v>3.5999999999999997E-2</v>
          </cell>
          <cell r="AM55">
            <v>0.05</v>
          </cell>
          <cell r="AN55">
            <v>0.57079999999999997</v>
          </cell>
          <cell r="AO55">
            <v>1.61E-2</v>
          </cell>
          <cell r="AP55">
            <v>1.9449766500506172E-2</v>
          </cell>
          <cell r="AQ55">
            <v>8.0000000000000004E-4</v>
          </cell>
          <cell r="AR55">
            <v>4.1999999999999997E-3</v>
          </cell>
          <cell r="AS55">
            <v>0</v>
          </cell>
          <cell r="AT55">
            <v>0</v>
          </cell>
          <cell r="AU55">
            <v>0</v>
          </cell>
          <cell r="AV55">
            <v>0</v>
          </cell>
          <cell r="AW55">
            <v>2.3300000000000001E-2</v>
          </cell>
          <cell r="AX55">
            <v>0</v>
          </cell>
          <cell r="AY55">
            <v>0</v>
          </cell>
          <cell r="AZ55">
            <v>0</v>
          </cell>
          <cell r="BA55">
            <v>0</v>
          </cell>
          <cell r="BB55">
            <v>2.1074068072039383E-3</v>
          </cell>
          <cell r="BC55">
            <v>1.6299999999999999E-2</v>
          </cell>
          <cell r="BD55">
            <v>2.2700000000000001E-2</v>
          </cell>
          <cell r="BE55">
            <v>0</v>
          </cell>
          <cell r="BF55">
            <v>1.6899999999999998E-2</v>
          </cell>
          <cell r="BG55">
            <v>2.4E-2</v>
          </cell>
          <cell r="BH55">
            <v>0</v>
          </cell>
          <cell r="BI55">
            <v>0</v>
          </cell>
          <cell r="BJ55">
            <v>0</v>
          </cell>
          <cell r="BK55">
            <v>0</v>
          </cell>
          <cell r="BL55">
            <v>0</v>
          </cell>
          <cell r="BM55">
            <v>0</v>
          </cell>
          <cell r="BN55">
            <v>0</v>
          </cell>
          <cell r="BO55">
            <v>0</v>
          </cell>
          <cell r="BP55">
            <v>0</v>
          </cell>
          <cell r="BQ55">
            <v>0</v>
          </cell>
          <cell r="BR55">
            <v>0</v>
          </cell>
          <cell r="BS55">
            <v>0</v>
          </cell>
          <cell r="BT55">
            <v>8.1799999999999998E-2</v>
          </cell>
          <cell r="BU55">
            <v>0.1056</v>
          </cell>
          <cell r="BV55">
            <v>0</v>
          </cell>
          <cell r="BW55">
            <v>0.1075</v>
          </cell>
          <cell r="BX55">
            <v>5.6300000000000003E-2</v>
          </cell>
          <cell r="BY55">
            <v>0.1075</v>
          </cell>
          <cell r="BZ55">
            <v>0</v>
          </cell>
          <cell r="CA55">
            <v>0</v>
          </cell>
          <cell r="CB55">
            <v>3.5499999999999997E-2</v>
          </cell>
          <cell r="CC55">
            <v>0</v>
          </cell>
          <cell r="CD55">
            <v>0</v>
          </cell>
          <cell r="CE55">
            <v>0</v>
          </cell>
          <cell r="CF55">
            <v>0</v>
          </cell>
          <cell r="CG55">
            <v>0</v>
          </cell>
          <cell r="CH55">
            <v>0</v>
          </cell>
          <cell r="CI55">
            <v>0</v>
          </cell>
          <cell r="CJ55">
            <v>3.4700000000000002E-2</v>
          </cell>
          <cell r="CK55">
            <v>2.7099999999999999E-2</v>
          </cell>
          <cell r="CL55">
            <v>0</v>
          </cell>
          <cell r="CM55">
            <v>0</v>
          </cell>
          <cell r="CN55">
            <v>1.66E-2</v>
          </cell>
          <cell r="CO55">
            <v>0</v>
          </cell>
          <cell r="CP55">
            <v>4.1200000000000001E-2</v>
          </cell>
          <cell r="CQ55">
            <v>0</v>
          </cell>
          <cell r="CR55">
            <v>1.18E-2</v>
          </cell>
          <cell r="CS55">
            <v>9.7000000000000003E-3</v>
          </cell>
          <cell r="CT55">
            <v>0</v>
          </cell>
          <cell r="CU55">
            <v>0</v>
          </cell>
          <cell r="CV55">
            <v>0</v>
          </cell>
          <cell r="CW55">
            <v>0</v>
          </cell>
          <cell r="CX55">
            <v>0</v>
          </cell>
          <cell r="CY55">
            <v>6.1899999999999997E-2</v>
          </cell>
          <cell r="CZ55">
            <v>0</v>
          </cell>
          <cell r="DA55">
            <v>2.1299999999999999E-2</v>
          </cell>
          <cell r="DB55">
            <v>0</v>
          </cell>
          <cell r="DC55">
            <v>0</v>
          </cell>
        </row>
        <row r="56">
          <cell r="A56" t="str">
            <v>VPD</v>
          </cell>
          <cell r="B56">
            <v>1000</v>
          </cell>
          <cell r="C56" t="str">
            <v>DOM VP</v>
          </cell>
          <cell r="D56">
            <v>0.23680000000000001</v>
          </cell>
          <cell r="E56">
            <v>0</v>
          </cell>
          <cell r="F56">
            <v>0</v>
          </cell>
          <cell r="G56">
            <v>0</v>
          </cell>
          <cell r="H56">
            <v>0</v>
          </cell>
          <cell r="I56">
            <v>0</v>
          </cell>
          <cell r="J56">
            <v>0</v>
          </cell>
          <cell r="K56">
            <v>0.80010000000000003</v>
          </cell>
          <cell r="L56">
            <v>0.89471000000000001</v>
          </cell>
          <cell r="M56">
            <v>0</v>
          </cell>
          <cell r="N56">
            <v>0.45660000000000001</v>
          </cell>
          <cell r="O56">
            <v>0</v>
          </cell>
          <cell r="P56">
            <v>0</v>
          </cell>
          <cell r="Q56">
            <v>0</v>
          </cell>
          <cell r="R56">
            <v>9.6605660269747581E-2</v>
          </cell>
          <cell r="S56">
            <v>0.1071</v>
          </cell>
          <cell r="T56">
            <v>0.1207</v>
          </cell>
          <cell r="U56">
            <v>0.30009999999999998</v>
          </cell>
          <cell r="V56">
            <v>0.30009999999999998</v>
          </cell>
          <cell r="W56">
            <v>0</v>
          </cell>
          <cell r="X56">
            <v>0</v>
          </cell>
          <cell r="Y56">
            <v>0.1178</v>
          </cell>
          <cell r="Z56">
            <v>0.2903</v>
          </cell>
          <cell r="AA56">
            <v>0.32440000000000002</v>
          </cell>
          <cell r="AB56">
            <v>0.21490000000000001</v>
          </cell>
          <cell r="AC56">
            <v>0</v>
          </cell>
          <cell r="AD56">
            <v>0</v>
          </cell>
          <cell r="AE56">
            <v>0</v>
          </cell>
          <cell r="AF56">
            <v>0.50829999999999997</v>
          </cell>
          <cell r="AG56">
            <v>0.56810000000000005</v>
          </cell>
          <cell r="AH56">
            <v>0</v>
          </cell>
          <cell r="AI56">
            <v>0</v>
          </cell>
          <cell r="AJ56">
            <v>0.41760000000000003</v>
          </cell>
          <cell r="AK56">
            <v>0</v>
          </cell>
          <cell r="AL56">
            <v>0.25800000000000001</v>
          </cell>
          <cell r="AM56">
            <v>0.42399999999999999</v>
          </cell>
          <cell r="AN56">
            <v>0</v>
          </cell>
          <cell r="AO56">
            <v>0.13639999999999999</v>
          </cell>
          <cell r="AP56">
            <v>0.16481461167288838</v>
          </cell>
          <cell r="AQ56">
            <v>0.41799999999999998</v>
          </cell>
          <cell r="AR56">
            <v>0.11890000000000001</v>
          </cell>
          <cell r="AS56">
            <v>0</v>
          </cell>
          <cell r="AT56">
            <v>0</v>
          </cell>
          <cell r="AU56">
            <v>0</v>
          </cell>
          <cell r="AV56">
            <v>0</v>
          </cell>
          <cell r="AW56">
            <v>0.66469999999999996</v>
          </cell>
          <cell r="AX56">
            <v>0</v>
          </cell>
          <cell r="AY56">
            <v>0</v>
          </cell>
          <cell r="AZ56">
            <v>0</v>
          </cell>
          <cell r="BA56">
            <v>0</v>
          </cell>
          <cell r="BB56">
            <v>0.23785064262988323</v>
          </cell>
          <cell r="BC56">
            <v>0.1384</v>
          </cell>
          <cell r="BD56">
            <v>0.19239999999999999</v>
          </cell>
          <cell r="BE56">
            <v>0</v>
          </cell>
          <cell r="BF56">
            <v>0.14269999999999999</v>
          </cell>
          <cell r="BG56">
            <v>0.20319999999999999</v>
          </cell>
          <cell r="BH56">
            <v>0.19769999999999999</v>
          </cell>
          <cell r="BI56">
            <v>0</v>
          </cell>
          <cell r="BJ56">
            <v>0</v>
          </cell>
          <cell r="BK56">
            <v>0</v>
          </cell>
          <cell r="BL56">
            <v>0</v>
          </cell>
          <cell r="BM56">
            <v>0</v>
          </cell>
          <cell r="BN56">
            <v>0</v>
          </cell>
          <cell r="BO56">
            <v>0</v>
          </cell>
          <cell r="BP56">
            <v>0</v>
          </cell>
          <cell r="BQ56">
            <v>0</v>
          </cell>
          <cell r="BR56">
            <v>0</v>
          </cell>
          <cell r="BS56">
            <v>0</v>
          </cell>
          <cell r="BT56">
            <v>0.69269999999999998</v>
          </cell>
          <cell r="BU56">
            <v>0.89439999999999997</v>
          </cell>
          <cell r="BV56">
            <v>0</v>
          </cell>
          <cell r="BW56">
            <v>0</v>
          </cell>
          <cell r="BX56">
            <v>0.47660000000000002</v>
          </cell>
          <cell r="BY56">
            <v>0</v>
          </cell>
          <cell r="BZ56">
            <v>0</v>
          </cell>
          <cell r="CA56">
            <v>0</v>
          </cell>
          <cell r="CB56">
            <v>0.30060000000000003</v>
          </cell>
          <cell r="CC56">
            <v>0</v>
          </cell>
          <cell r="CD56">
            <v>0</v>
          </cell>
          <cell r="CE56">
            <v>0</v>
          </cell>
          <cell r="CF56">
            <v>0</v>
          </cell>
          <cell r="CG56">
            <v>0</v>
          </cell>
          <cell r="CH56">
            <v>0</v>
          </cell>
          <cell r="CI56">
            <v>0</v>
          </cell>
          <cell r="CJ56">
            <v>0.29360000000000003</v>
          </cell>
          <cell r="CK56">
            <v>0.22920000000000001</v>
          </cell>
          <cell r="CL56">
            <v>0</v>
          </cell>
          <cell r="CM56">
            <v>0.64380000000000004</v>
          </cell>
          <cell r="CN56">
            <v>0.1404</v>
          </cell>
          <cell r="CO56">
            <v>0</v>
          </cell>
          <cell r="CP56">
            <v>0.3488</v>
          </cell>
          <cell r="CQ56">
            <v>0</v>
          </cell>
          <cell r="CR56">
            <v>0.115</v>
          </cell>
          <cell r="CS56">
            <v>8.2500000000000004E-2</v>
          </cell>
          <cell r="CT56">
            <v>0</v>
          </cell>
          <cell r="CU56">
            <v>0</v>
          </cell>
          <cell r="CV56">
            <v>0</v>
          </cell>
          <cell r="CW56">
            <v>0</v>
          </cell>
          <cell r="CX56">
            <v>0</v>
          </cell>
          <cell r="CY56">
            <v>0.52449999999999997</v>
          </cell>
          <cell r="CZ56">
            <v>0</v>
          </cell>
          <cell r="DA56">
            <v>0.18029999999999999</v>
          </cell>
          <cell r="DB56">
            <v>0</v>
          </cell>
          <cell r="DC56">
            <v>0</v>
          </cell>
        </row>
        <row r="57">
          <cell r="A57" t="str">
            <v>VPEM</v>
          </cell>
          <cell r="B57">
            <v>6200</v>
          </cell>
          <cell r="C57" t="str">
            <v>ENERGY</v>
          </cell>
          <cell r="D57">
            <v>5.4000000000000003E-3</v>
          </cell>
          <cell r="E57">
            <v>0</v>
          </cell>
          <cell r="F57">
            <v>0</v>
          </cell>
          <cell r="G57">
            <v>0</v>
          </cell>
          <cell r="H57">
            <v>0</v>
          </cell>
          <cell r="I57">
            <v>0.43279999999999996</v>
          </cell>
          <cell r="J57">
            <v>2.3900000000000001E-2</v>
          </cell>
          <cell r="K57">
            <v>0</v>
          </cell>
          <cell r="L57">
            <v>0</v>
          </cell>
          <cell r="M57">
            <v>0</v>
          </cell>
          <cell r="N57">
            <v>0</v>
          </cell>
          <cell r="O57">
            <v>0.74</v>
          </cell>
          <cell r="P57">
            <v>0</v>
          </cell>
          <cell r="Q57">
            <v>0.79569999999999996</v>
          </cell>
          <cell r="R57">
            <v>1.0788155045971451E-2</v>
          </cell>
          <cell r="S57">
            <v>1.4800000000000001E-2</v>
          </cell>
          <cell r="T57">
            <v>1.67E-2</v>
          </cell>
          <cell r="U57">
            <v>0</v>
          </cell>
          <cell r="V57">
            <v>0</v>
          </cell>
          <cell r="W57">
            <v>0</v>
          </cell>
          <cell r="X57">
            <v>0</v>
          </cell>
          <cell r="Y57">
            <v>0</v>
          </cell>
          <cell r="Z57">
            <v>0</v>
          </cell>
          <cell r="AA57">
            <v>0</v>
          </cell>
          <cell r="AB57">
            <v>4.5999999999999999E-3</v>
          </cell>
          <cell r="AC57">
            <v>0</v>
          </cell>
          <cell r="AD57">
            <v>0.73270000000000002</v>
          </cell>
          <cell r="AE57">
            <v>9.5999999999999992E-3</v>
          </cell>
          <cell r="AF57">
            <v>0</v>
          </cell>
          <cell r="AG57">
            <v>0</v>
          </cell>
          <cell r="AH57">
            <v>2.1899999999999999E-2</v>
          </cell>
          <cell r="AI57">
            <v>0</v>
          </cell>
          <cell r="AJ57">
            <v>0</v>
          </cell>
          <cell r="AK57">
            <v>0</v>
          </cell>
          <cell r="AL57">
            <v>4.3E-3</v>
          </cell>
          <cell r="AM57">
            <v>7.9000000000000008E-3</v>
          </cell>
          <cell r="AN57">
            <v>0</v>
          </cell>
          <cell r="AO57">
            <v>1.2999999999999999E-2</v>
          </cell>
          <cell r="AP57">
            <v>4.341487816961225E-3</v>
          </cell>
          <cell r="AQ57">
            <v>0</v>
          </cell>
          <cell r="AR57">
            <v>1.2999999999999999E-3</v>
          </cell>
          <cell r="AS57">
            <v>0</v>
          </cell>
          <cell r="AT57">
            <v>0</v>
          </cell>
          <cell r="AU57">
            <v>0</v>
          </cell>
          <cell r="AV57">
            <v>0</v>
          </cell>
          <cell r="AW57">
            <v>0</v>
          </cell>
          <cell r="AX57">
            <v>0</v>
          </cell>
          <cell r="AY57">
            <v>0</v>
          </cell>
          <cell r="AZ57">
            <v>0</v>
          </cell>
          <cell r="BA57">
            <v>0</v>
          </cell>
          <cell r="BB57">
            <v>3.8144361871686954E-4</v>
          </cell>
          <cell r="BC57">
            <v>7.7000000000000002E-3</v>
          </cell>
          <cell r="BD57">
            <v>0</v>
          </cell>
          <cell r="BE57">
            <v>0</v>
          </cell>
          <cell r="BF57">
            <v>7.9000000000000008E-3</v>
          </cell>
          <cell r="BG57">
            <v>0</v>
          </cell>
          <cell r="BH57">
            <v>0</v>
          </cell>
          <cell r="BI57">
            <v>0.01</v>
          </cell>
          <cell r="BJ57">
            <v>0</v>
          </cell>
          <cell r="BK57">
            <v>0</v>
          </cell>
          <cell r="BL57">
            <v>0</v>
          </cell>
          <cell r="BM57">
            <v>0</v>
          </cell>
          <cell r="BN57">
            <v>0</v>
          </cell>
          <cell r="BO57">
            <v>0.60389999999999999</v>
          </cell>
          <cell r="BP57">
            <v>3.3399999999999999E-2</v>
          </cell>
          <cell r="BQ57">
            <v>0.43809999999999999</v>
          </cell>
          <cell r="BR57">
            <v>2.4500000000000001E-2</v>
          </cell>
          <cell r="BS57">
            <v>0</v>
          </cell>
          <cell r="BT57">
            <v>0</v>
          </cell>
          <cell r="BU57">
            <v>0</v>
          </cell>
          <cell r="BV57">
            <v>0</v>
          </cell>
          <cell r="BW57">
            <v>0</v>
          </cell>
          <cell r="BX57">
            <v>0</v>
          </cell>
          <cell r="BY57">
            <v>0</v>
          </cell>
          <cell r="BZ57">
            <v>0</v>
          </cell>
          <cell r="CA57">
            <v>1.2E-2</v>
          </cell>
          <cell r="CB57">
            <v>0</v>
          </cell>
          <cell r="CC57">
            <v>0</v>
          </cell>
          <cell r="CD57">
            <v>0</v>
          </cell>
          <cell r="CE57">
            <v>0</v>
          </cell>
          <cell r="CF57">
            <v>0</v>
          </cell>
          <cell r="CG57">
            <v>0</v>
          </cell>
          <cell r="CH57">
            <v>0</v>
          </cell>
          <cell r="CI57">
            <v>9.11E-2</v>
          </cell>
          <cell r="CJ57">
            <v>1.6299999999999999E-2</v>
          </cell>
          <cell r="CK57">
            <v>1.2699999999999999E-2</v>
          </cell>
          <cell r="CL57">
            <v>0.69510000000000005</v>
          </cell>
          <cell r="CM57">
            <v>0</v>
          </cell>
          <cell r="CN57">
            <v>7.7999999999999996E-3</v>
          </cell>
          <cell r="CO57">
            <v>1.41E-2</v>
          </cell>
          <cell r="CP57">
            <v>0</v>
          </cell>
          <cell r="CQ57">
            <v>0</v>
          </cell>
          <cell r="CR57">
            <v>1.4E-3</v>
          </cell>
          <cell r="CS57">
            <v>1.2200000000000001E-2</v>
          </cell>
          <cell r="CT57">
            <v>1.83E-2</v>
          </cell>
          <cell r="CU57">
            <v>0</v>
          </cell>
          <cell r="CV57">
            <v>0</v>
          </cell>
          <cell r="CW57">
            <v>0</v>
          </cell>
          <cell r="CX57">
            <v>5.6500000000000002E-2</v>
          </cell>
          <cell r="CY57">
            <v>0</v>
          </cell>
          <cell r="CZ57">
            <v>0</v>
          </cell>
          <cell r="DA57">
            <v>2.6700000000000002E-2</v>
          </cell>
          <cell r="DB57">
            <v>0</v>
          </cell>
          <cell r="DC57">
            <v>2.1999999999999999E-2</v>
          </cell>
        </row>
        <row r="58">
          <cell r="A58" t="str">
            <v>VPES</v>
          </cell>
          <cell r="B58">
            <v>4100</v>
          </cell>
          <cell r="C58" t="str">
            <v>GENERATION</v>
          </cell>
          <cell r="D58">
            <v>3.0999999999999999E-3</v>
          </cell>
          <cell r="E58">
            <v>0</v>
          </cell>
          <cell r="F58">
            <v>0</v>
          </cell>
          <cell r="G58">
            <v>1.9E-2</v>
          </cell>
          <cell r="H58">
            <v>7.3000000000000001E-3</v>
          </cell>
          <cell r="I58">
            <v>0</v>
          </cell>
          <cell r="J58">
            <v>0</v>
          </cell>
          <cell r="K58">
            <v>0</v>
          </cell>
          <cell r="L58">
            <v>0</v>
          </cell>
          <cell r="M58">
            <v>0</v>
          </cell>
          <cell r="N58">
            <v>6.0000000000000001E-3</v>
          </cell>
          <cell r="O58">
            <v>0</v>
          </cell>
          <cell r="P58">
            <v>0</v>
          </cell>
          <cell r="Q58">
            <v>0</v>
          </cell>
          <cell r="R58">
            <v>1.275393921976302E-3</v>
          </cell>
          <cell r="S58">
            <v>2.3999999999999998E-3</v>
          </cell>
          <cell r="T58">
            <v>2.7000000000000001E-3</v>
          </cell>
          <cell r="U58">
            <v>6.7999999999999996E-3</v>
          </cell>
          <cell r="V58">
            <v>6.7999999999999996E-3</v>
          </cell>
          <cell r="W58">
            <v>0</v>
          </cell>
          <cell r="X58">
            <v>0</v>
          </cell>
          <cell r="Y58">
            <v>0</v>
          </cell>
          <cell r="Z58">
            <v>3.8E-3</v>
          </cell>
          <cell r="AA58">
            <v>0</v>
          </cell>
          <cell r="AB58">
            <v>2.8E-3</v>
          </cell>
          <cell r="AC58">
            <v>0</v>
          </cell>
          <cell r="AD58">
            <v>0</v>
          </cell>
          <cell r="AE58">
            <v>5.7999999999999996E-3</v>
          </cell>
          <cell r="AF58">
            <v>0</v>
          </cell>
          <cell r="AG58">
            <v>0</v>
          </cell>
          <cell r="AH58">
            <v>0</v>
          </cell>
          <cell r="AI58">
            <v>6.4999999999999997E-3</v>
          </cell>
          <cell r="AJ58">
            <v>5.4999999999999997E-3</v>
          </cell>
          <cell r="AK58">
            <v>0</v>
          </cell>
          <cell r="AL58">
            <v>4.4000000000000003E-3</v>
          </cell>
          <cell r="AM58">
            <v>1.1999999999999999E-3</v>
          </cell>
          <cell r="AN58">
            <v>0</v>
          </cell>
          <cell r="AO58">
            <v>3.0999999999999999E-3</v>
          </cell>
          <cell r="AP58">
            <v>3.7260571533315029E-3</v>
          </cell>
          <cell r="AQ58">
            <v>0</v>
          </cell>
          <cell r="AR58">
            <v>2.0000000000000001E-4</v>
          </cell>
          <cell r="AS58">
            <v>0</v>
          </cell>
          <cell r="AT58">
            <v>6.9999999999999999E-4</v>
          </cell>
          <cell r="AU58">
            <v>4.0000000000000002E-4</v>
          </cell>
          <cell r="AV58">
            <v>0</v>
          </cell>
          <cell r="AW58">
            <v>0</v>
          </cell>
          <cell r="AX58">
            <v>0</v>
          </cell>
          <cell r="AY58">
            <v>0</v>
          </cell>
          <cell r="AZ58">
            <v>0</v>
          </cell>
          <cell r="BA58">
            <v>0</v>
          </cell>
          <cell r="BB58">
            <v>0</v>
          </cell>
          <cell r="BC58">
            <v>3.0999999999999999E-3</v>
          </cell>
          <cell r="BD58">
            <v>4.4000000000000003E-3</v>
          </cell>
          <cell r="BE58">
            <v>0</v>
          </cell>
          <cell r="BF58">
            <v>3.2000000000000002E-3</v>
          </cell>
          <cell r="BG58">
            <v>4.5999999999999999E-3</v>
          </cell>
          <cell r="BH58">
            <v>0</v>
          </cell>
          <cell r="BI58">
            <v>4.1000000000000003E-3</v>
          </cell>
          <cell r="BJ58">
            <v>0</v>
          </cell>
          <cell r="BK58">
            <v>1.12E-2</v>
          </cell>
          <cell r="BL58">
            <v>5.7999999999999996E-3</v>
          </cell>
          <cell r="BM58">
            <v>0</v>
          </cell>
          <cell r="BN58">
            <v>0</v>
          </cell>
          <cell r="BO58">
            <v>0</v>
          </cell>
          <cell r="BP58">
            <v>0</v>
          </cell>
          <cell r="BQ58">
            <v>0</v>
          </cell>
          <cell r="BR58">
            <v>0.01</v>
          </cell>
          <cell r="BS58">
            <v>0</v>
          </cell>
          <cell r="BT58">
            <v>0</v>
          </cell>
          <cell r="BU58">
            <v>0</v>
          </cell>
          <cell r="BV58">
            <v>0</v>
          </cell>
          <cell r="BW58">
            <v>0</v>
          </cell>
          <cell r="BX58">
            <v>0</v>
          </cell>
          <cell r="BY58">
            <v>0</v>
          </cell>
          <cell r="BZ58">
            <v>0</v>
          </cell>
          <cell r="CA58">
            <v>4.8999999999999998E-3</v>
          </cell>
          <cell r="CB58">
            <v>6.7999999999999996E-3</v>
          </cell>
          <cell r="CC58">
            <v>0.02</v>
          </cell>
          <cell r="CD58">
            <v>0</v>
          </cell>
          <cell r="CE58">
            <v>0</v>
          </cell>
          <cell r="CF58">
            <v>0</v>
          </cell>
          <cell r="CG58">
            <v>0</v>
          </cell>
          <cell r="CH58">
            <v>0</v>
          </cell>
          <cell r="CI58">
            <v>0</v>
          </cell>
          <cell r="CJ58">
            <v>6.6E-3</v>
          </cell>
          <cell r="CK58">
            <v>5.1999999999999998E-3</v>
          </cell>
          <cell r="CL58">
            <v>0</v>
          </cell>
          <cell r="CM58">
            <v>0</v>
          </cell>
          <cell r="CN58">
            <v>3.2000000000000002E-3</v>
          </cell>
          <cell r="CO58">
            <v>5.7000000000000002E-3</v>
          </cell>
          <cell r="CP58">
            <v>0</v>
          </cell>
          <cell r="CQ58">
            <v>0</v>
          </cell>
          <cell r="CR58">
            <v>5.9999999999999995E-4</v>
          </cell>
          <cell r="CS58">
            <v>3.0999999999999999E-3</v>
          </cell>
          <cell r="CT58">
            <v>4.7000000000000002E-3</v>
          </cell>
          <cell r="CU58">
            <v>0</v>
          </cell>
          <cell r="CV58">
            <v>6.8999999999999999E-3</v>
          </cell>
          <cell r="CW58">
            <v>0</v>
          </cell>
          <cell r="CX58">
            <v>0</v>
          </cell>
          <cell r="CY58">
            <v>0</v>
          </cell>
          <cell r="CZ58">
            <v>0</v>
          </cell>
          <cell r="DA58">
            <v>6.7999999999999996E-3</v>
          </cell>
          <cell r="DB58">
            <v>0</v>
          </cell>
          <cell r="DC58">
            <v>0</v>
          </cell>
        </row>
        <row r="59">
          <cell r="A59" t="str">
            <v>VPET</v>
          </cell>
          <cell r="B59">
            <v>1000</v>
          </cell>
          <cell r="C59" t="str">
            <v>DOM VP</v>
          </cell>
          <cell r="D59">
            <v>1.15E-2</v>
          </cell>
          <cell r="E59">
            <v>0</v>
          </cell>
          <cell r="F59">
            <v>0</v>
          </cell>
          <cell r="G59">
            <v>0</v>
          </cell>
          <cell r="H59">
            <v>0</v>
          </cell>
          <cell r="I59">
            <v>0</v>
          </cell>
          <cell r="J59">
            <v>0</v>
          </cell>
          <cell r="K59">
            <v>3.9E-2</v>
          </cell>
          <cell r="L59">
            <v>4.36E-2</v>
          </cell>
          <cell r="M59">
            <v>0</v>
          </cell>
          <cell r="N59">
            <v>2.23E-2</v>
          </cell>
          <cell r="O59">
            <v>0</v>
          </cell>
          <cell r="P59">
            <v>0</v>
          </cell>
          <cell r="Q59">
            <v>0</v>
          </cell>
          <cell r="R59">
            <v>2.0939842690453951E-2</v>
          </cell>
          <cell r="S59">
            <v>1.9199999999999998E-2</v>
          </cell>
          <cell r="T59">
            <v>2.1700000000000001E-2</v>
          </cell>
          <cell r="U59">
            <v>5.3900000000000003E-2</v>
          </cell>
          <cell r="V59">
            <v>5.3900000000000003E-2</v>
          </cell>
          <cell r="W59">
            <v>0</v>
          </cell>
          <cell r="X59">
            <v>0</v>
          </cell>
          <cell r="Y59">
            <v>5.9999999999999995E-4</v>
          </cell>
          <cell r="Z59">
            <v>1.5100000000000001E-2</v>
          </cell>
          <cell r="AA59">
            <v>1.6899999999999998E-2</v>
          </cell>
          <cell r="AB59">
            <v>1.12E-2</v>
          </cell>
          <cell r="AC59">
            <v>0</v>
          </cell>
          <cell r="AD59">
            <v>0</v>
          </cell>
          <cell r="AE59">
            <v>0</v>
          </cell>
          <cell r="AF59">
            <v>0</v>
          </cell>
          <cell r="AG59">
            <v>0</v>
          </cell>
          <cell r="AH59">
            <v>0</v>
          </cell>
          <cell r="AI59">
            <v>0</v>
          </cell>
          <cell r="AJ59">
            <v>2.1700000000000001E-2</v>
          </cell>
          <cell r="AK59">
            <v>0</v>
          </cell>
          <cell r="AL59">
            <v>1.4500000000000001E-2</v>
          </cell>
          <cell r="AM59">
            <v>1.6E-2</v>
          </cell>
          <cell r="AN59">
            <v>0</v>
          </cell>
          <cell r="AO59">
            <v>2.4500000000000001E-2</v>
          </cell>
          <cell r="AP59">
            <v>2.9610425184533076E-2</v>
          </cell>
          <cell r="AQ59">
            <v>1.8100000000000002E-2</v>
          </cell>
          <cell r="AR59">
            <v>4.7199999999999999E-2</v>
          </cell>
          <cell r="AS59">
            <v>0</v>
          </cell>
          <cell r="AT59">
            <v>0</v>
          </cell>
          <cell r="AU59">
            <v>0</v>
          </cell>
          <cell r="AV59">
            <v>0</v>
          </cell>
          <cell r="AW59">
            <v>0.26390000000000002</v>
          </cell>
          <cell r="AX59">
            <v>0</v>
          </cell>
          <cell r="AY59">
            <v>0</v>
          </cell>
          <cell r="AZ59">
            <v>0</v>
          </cell>
          <cell r="BA59">
            <v>0</v>
          </cell>
          <cell r="BB59">
            <v>6.1371383476935999E-2</v>
          </cell>
          <cell r="BC59">
            <v>2.4899999999999999E-2</v>
          </cell>
          <cell r="BD59">
            <v>3.4599999999999999E-2</v>
          </cell>
          <cell r="BE59">
            <v>0</v>
          </cell>
          <cell r="BF59">
            <v>2.5700000000000001E-2</v>
          </cell>
          <cell r="BG59">
            <v>3.6499999999999998E-2</v>
          </cell>
          <cell r="BH59">
            <v>3.5499999999999997E-2</v>
          </cell>
          <cell r="BI59">
            <v>0</v>
          </cell>
          <cell r="BJ59">
            <v>0</v>
          </cell>
          <cell r="BK59">
            <v>0</v>
          </cell>
          <cell r="BL59">
            <v>0</v>
          </cell>
          <cell r="BM59">
            <v>0.20680000000000001</v>
          </cell>
          <cell r="BN59">
            <v>0</v>
          </cell>
          <cell r="BO59">
            <v>0</v>
          </cell>
          <cell r="BP59">
            <v>0</v>
          </cell>
          <cell r="BQ59">
            <v>0</v>
          </cell>
          <cell r="BR59">
            <v>7.9399999999999998E-2</v>
          </cell>
          <cell r="BS59">
            <v>0</v>
          </cell>
          <cell r="BT59">
            <v>0.1245</v>
          </cell>
          <cell r="BU59">
            <v>0</v>
          </cell>
          <cell r="BV59">
            <v>0</v>
          </cell>
          <cell r="BW59">
            <v>0</v>
          </cell>
          <cell r="BX59">
            <v>0</v>
          </cell>
          <cell r="BY59">
            <v>0</v>
          </cell>
          <cell r="BZ59">
            <v>0</v>
          </cell>
          <cell r="CA59">
            <v>0</v>
          </cell>
          <cell r="CB59">
            <v>5.3999999999999999E-2</v>
          </cell>
          <cell r="CC59">
            <v>0</v>
          </cell>
          <cell r="CD59">
            <v>0</v>
          </cell>
          <cell r="CE59">
            <v>0</v>
          </cell>
          <cell r="CF59">
            <v>0</v>
          </cell>
          <cell r="CG59">
            <v>0</v>
          </cell>
          <cell r="CH59">
            <v>0</v>
          </cell>
          <cell r="CI59">
            <v>0</v>
          </cell>
          <cell r="CJ59">
            <v>5.28E-2</v>
          </cell>
          <cell r="CK59">
            <v>4.1200000000000001E-2</v>
          </cell>
          <cell r="CL59">
            <v>0</v>
          </cell>
          <cell r="CM59">
            <v>0</v>
          </cell>
          <cell r="CN59">
            <v>2.52E-2</v>
          </cell>
          <cell r="CO59">
            <v>0</v>
          </cell>
          <cell r="CP59">
            <v>0</v>
          </cell>
          <cell r="CQ59">
            <v>0</v>
          </cell>
          <cell r="CR59">
            <v>1.5699999999999999E-2</v>
          </cell>
          <cell r="CS59">
            <v>6.4899999999999999E-2</v>
          </cell>
          <cell r="CT59">
            <v>0</v>
          </cell>
          <cell r="CU59">
            <v>0</v>
          </cell>
          <cell r="CV59">
            <v>0</v>
          </cell>
          <cell r="CW59">
            <v>0</v>
          </cell>
          <cell r="CX59">
            <v>0</v>
          </cell>
          <cell r="CY59">
            <v>0.41320000000000001</v>
          </cell>
          <cell r="CZ59">
            <v>0</v>
          </cell>
          <cell r="DA59">
            <v>0.1421</v>
          </cell>
          <cell r="DB59">
            <v>0</v>
          </cell>
          <cell r="DC59">
            <v>0</v>
          </cell>
        </row>
        <row r="60">
          <cell r="A60" t="str">
            <v>VPFOS</v>
          </cell>
          <cell r="B60">
            <v>1000</v>
          </cell>
          <cell r="C60" t="str">
            <v>GENERATION</v>
          </cell>
          <cell r="D60">
            <v>9.9000000000000005E-2</v>
          </cell>
          <cell r="E60">
            <v>0</v>
          </cell>
          <cell r="F60">
            <v>0</v>
          </cell>
          <cell r="G60">
            <v>0.60450000000000004</v>
          </cell>
          <cell r="H60">
            <v>0.2303</v>
          </cell>
          <cell r="I60">
            <v>0</v>
          </cell>
          <cell r="J60">
            <v>0</v>
          </cell>
          <cell r="K60">
            <v>0</v>
          </cell>
          <cell r="L60">
            <v>0</v>
          </cell>
          <cell r="M60">
            <v>0</v>
          </cell>
          <cell r="N60">
            <v>0.191</v>
          </cell>
          <cell r="O60">
            <v>0</v>
          </cell>
          <cell r="P60">
            <v>0</v>
          </cell>
          <cell r="Q60">
            <v>0</v>
          </cell>
          <cell r="R60">
            <v>0.22237896060743201</v>
          </cell>
          <cell r="S60">
            <v>0.11710000000000001</v>
          </cell>
          <cell r="T60">
            <v>0.1318</v>
          </cell>
          <cell r="U60">
            <v>0.32790000000000002</v>
          </cell>
          <cell r="V60">
            <v>0.32790000000000002</v>
          </cell>
          <cell r="W60">
            <v>0</v>
          </cell>
          <cell r="X60">
            <v>0</v>
          </cell>
          <cell r="Y60">
            <v>2.8E-3</v>
          </cell>
          <cell r="Z60">
            <v>0.1205</v>
          </cell>
          <cell r="AA60">
            <v>0.13469999999999999</v>
          </cell>
          <cell r="AB60">
            <v>8.9200000000000002E-2</v>
          </cell>
          <cell r="AC60">
            <v>0</v>
          </cell>
          <cell r="AD60">
            <v>0</v>
          </cell>
          <cell r="AE60">
            <v>0.18390000000000001</v>
          </cell>
          <cell r="AF60">
            <v>0</v>
          </cell>
          <cell r="AG60">
            <v>0</v>
          </cell>
          <cell r="AH60">
            <v>0</v>
          </cell>
          <cell r="AI60">
            <v>0.20569999999999999</v>
          </cell>
          <cell r="AJ60">
            <v>0.1734</v>
          </cell>
          <cell r="AK60">
            <v>0</v>
          </cell>
          <cell r="AL60">
            <v>0.1037</v>
          </cell>
          <cell r="AM60">
            <v>5.6300000000000003E-2</v>
          </cell>
          <cell r="AN60">
            <v>0</v>
          </cell>
          <cell r="AO60">
            <v>0.14909999999999998</v>
          </cell>
          <cell r="AP60">
            <v>0.18021234234507355</v>
          </cell>
          <cell r="AQ60">
            <v>6.2399999999999997E-2</v>
          </cell>
          <cell r="AR60">
            <v>0.21299999999999999</v>
          </cell>
          <cell r="AS60">
            <v>0</v>
          </cell>
          <cell r="AT60">
            <v>0.6411</v>
          </cell>
          <cell r="AU60">
            <v>0.37540000000000001</v>
          </cell>
          <cell r="AV60">
            <v>0</v>
          </cell>
          <cell r="AW60">
            <v>0</v>
          </cell>
          <cell r="AX60">
            <v>0</v>
          </cell>
          <cell r="AY60">
            <v>0</v>
          </cell>
          <cell r="AZ60">
            <v>0</v>
          </cell>
          <cell r="BA60">
            <v>0</v>
          </cell>
          <cell r="BB60">
            <v>0.21131548512846185</v>
          </cell>
          <cell r="BC60">
            <v>0.15130000000000002</v>
          </cell>
          <cell r="BD60">
            <v>0.21029999999999999</v>
          </cell>
          <cell r="BE60">
            <v>0</v>
          </cell>
          <cell r="BF60">
            <v>0.156</v>
          </cell>
          <cell r="BG60">
            <v>0.22209999999999999</v>
          </cell>
          <cell r="BH60">
            <v>0.21609999999999999</v>
          </cell>
          <cell r="BI60">
            <v>0.19750000000000001</v>
          </cell>
          <cell r="BJ60">
            <v>0</v>
          </cell>
          <cell r="BK60">
            <v>0.53949999999999998</v>
          </cell>
          <cell r="BL60">
            <v>0.2823</v>
          </cell>
          <cell r="BM60">
            <v>0</v>
          </cell>
          <cell r="BN60">
            <v>0</v>
          </cell>
          <cell r="BO60">
            <v>0</v>
          </cell>
          <cell r="BP60">
            <v>0</v>
          </cell>
          <cell r="BQ60">
            <v>0</v>
          </cell>
          <cell r="BR60">
            <v>0.4829</v>
          </cell>
          <cell r="BS60">
            <v>0</v>
          </cell>
          <cell r="BT60">
            <v>0</v>
          </cell>
          <cell r="BU60">
            <v>0</v>
          </cell>
          <cell r="BV60">
            <v>0</v>
          </cell>
          <cell r="BW60">
            <v>0</v>
          </cell>
          <cell r="BX60">
            <v>0</v>
          </cell>
          <cell r="BY60">
            <v>0</v>
          </cell>
          <cell r="BZ60">
            <v>0</v>
          </cell>
          <cell r="CA60">
            <v>0.23730000000000001</v>
          </cell>
          <cell r="CB60">
            <v>0.3286</v>
          </cell>
          <cell r="CC60">
            <v>0.96619999999999995</v>
          </cell>
          <cell r="CD60">
            <v>0</v>
          </cell>
          <cell r="CE60">
            <v>0</v>
          </cell>
          <cell r="CF60">
            <v>0</v>
          </cell>
          <cell r="CG60">
            <v>0</v>
          </cell>
          <cell r="CH60">
            <v>0</v>
          </cell>
          <cell r="CI60">
            <v>0</v>
          </cell>
          <cell r="CJ60">
            <v>0.32090000000000002</v>
          </cell>
          <cell r="CK60">
            <v>0.2505</v>
          </cell>
          <cell r="CL60">
            <v>0</v>
          </cell>
          <cell r="CM60">
            <v>0</v>
          </cell>
          <cell r="CN60">
            <v>0.15359999999999999</v>
          </cell>
          <cell r="CO60">
            <v>0.27779999999999999</v>
          </cell>
          <cell r="CP60">
            <v>0</v>
          </cell>
          <cell r="CQ60">
            <v>0</v>
          </cell>
          <cell r="CR60">
            <v>3.7900000000000003E-2</v>
          </cell>
          <cell r="CS60">
            <v>0.1507</v>
          </cell>
          <cell r="CT60">
            <v>0.22539999999999999</v>
          </cell>
          <cell r="CU60">
            <v>0</v>
          </cell>
          <cell r="CV60">
            <v>0.3337</v>
          </cell>
          <cell r="CW60">
            <v>0</v>
          </cell>
          <cell r="CX60">
            <v>0</v>
          </cell>
          <cell r="CY60">
            <v>0</v>
          </cell>
          <cell r="CZ60">
            <v>0</v>
          </cell>
          <cell r="DA60">
            <v>0.32969999999999999</v>
          </cell>
          <cell r="DB60">
            <v>0</v>
          </cell>
          <cell r="DC60">
            <v>0</v>
          </cell>
        </row>
        <row r="61">
          <cell r="A61" t="str">
            <v>VPNS</v>
          </cell>
          <cell r="B61">
            <v>6100</v>
          </cell>
          <cell r="C61" t="str">
            <v>GENERATION</v>
          </cell>
          <cell r="D61">
            <v>2.0000000000000001E-4</v>
          </cell>
          <cell r="E61">
            <v>8.0000000000000004E-4</v>
          </cell>
          <cell r="F61">
            <v>8.0000000000000004E-4</v>
          </cell>
          <cell r="G61">
            <v>0</v>
          </cell>
          <cell r="H61">
            <v>5.0000000000000001E-4</v>
          </cell>
          <cell r="I61">
            <v>0</v>
          </cell>
          <cell r="J61">
            <v>0</v>
          </cell>
          <cell r="K61">
            <v>0</v>
          </cell>
          <cell r="L61">
            <v>0</v>
          </cell>
          <cell r="M61">
            <v>0</v>
          </cell>
          <cell r="N61">
            <v>4.0000000000000002E-4</v>
          </cell>
          <cell r="O61">
            <v>0</v>
          </cell>
          <cell r="P61">
            <v>0</v>
          </cell>
          <cell r="Q61">
            <v>0</v>
          </cell>
          <cell r="R61">
            <v>9.4809407167146766E-5</v>
          </cell>
          <cell r="S61">
            <v>1E-4</v>
          </cell>
          <cell r="T61">
            <v>1E-4</v>
          </cell>
          <cell r="U61">
            <v>2.0000000000000001E-4</v>
          </cell>
          <cell r="V61">
            <v>2.0000000000000001E-4</v>
          </cell>
          <cell r="W61">
            <v>0</v>
          </cell>
          <cell r="X61">
            <v>0</v>
          </cell>
          <cell r="Y61">
            <v>0</v>
          </cell>
          <cell r="Z61">
            <v>0</v>
          </cell>
          <cell r="AA61">
            <v>0</v>
          </cell>
          <cell r="AB61">
            <v>2.0000000000000001E-4</v>
          </cell>
          <cell r="AC61">
            <v>6.9999999999999999E-4</v>
          </cell>
          <cell r="AD61">
            <v>0</v>
          </cell>
          <cell r="AE61">
            <v>0</v>
          </cell>
          <cell r="AF61">
            <v>0</v>
          </cell>
          <cell r="AG61">
            <v>0</v>
          </cell>
          <cell r="AH61">
            <v>0</v>
          </cell>
          <cell r="AI61">
            <v>4.0000000000000002E-4</v>
          </cell>
          <cell r="AJ61">
            <v>4.0000000000000002E-4</v>
          </cell>
          <cell r="AK61">
            <v>0</v>
          </cell>
          <cell r="AL61">
            <v>2.9999999999999997E-4</v>
          </cell>
          <cell r="AM61">
            <v>4.0000000000000002E-4</v>
          </cell>
          <cell r="AN61">
            <v>0</v>
          </cell>
          <cell r="AO61">
            <v>4.0000000000000002E-4</v>
          </cell>
          <cell r="AP61">
            <v>3.2645375954569537E-4</v>
          </cell>
          <cell r="AQ61">
            <v>0</v>
          </cell>
          <cell r="AR61">
            <v>0</v>
          </cell>
          <cell r="AS61">
            <v>0</v>
          </cell>
          <cell r="AT61">
            <v>0</v>
          </cell>
          <cell r="AU61">
            <v>0</v>
          </cell>
          <cell r="AV61">
            <v>0</v>
          </cell>
          <cell r="AW61">
            <v>0</v>
          </cell>
          <cell r="AX61">
            <v>0</v>
          </cell>
          <cell r="AY61">
            <v>0</v>
          </cell>
          <cell r="AZ61">
            <v>0</v>
          </cell>
          <cell r="BA61">
            <v>0</v>
          </cell>
          <cell r="BB61">
            <v>0</v>
          </cell>
          <cell r="BC61">
            <v>2.0000000000000001E-4</v>
          </cell>
          <cell r="BD61">
            <v>0</v>
          </cell>
          <cell r="BE61">
            <v>0</v>
          </cell>
          <cell r="BF61">
            <v>2.0000000000000001E-4</v>
          </cell>
          <cell r="BG61">
            <v>0</v>
          </cell>
          <cell r="BH61">
            <v>0</v>
          </cell>
          <cell r="BI61">
            <v>2.9999999999999997E-4</v>
          </cell>
          <cell r="BJ61">
            <v>8.9999999999999998E-4</v>
          </cell>
          <cell r="BK61">
            <v>0</v>
          </cell>
          <cell r="BL61">
            <v>4.0000000000000002E-4</v>
          </cell>
          <cell r="BM61">
            <v>0</v>
          </cell>
          <cell r="BN61">
            <v>0</v>
          </cell>
          <cell r="BO61">
            <v>0</v>
          </cell>
          <cell r="BP61">
            <v>0</v>
          </cell>
          <cell r="BQ61">
            <v>0</v>
          </cell>
          <cell r="BR61">
            <v>6.9999999999999999E-4</v>
          </cell>
          <cell r="BS61">
            <v>0</v>
          </cell>
          <cell r="BT61">
            <v>0</v>
          </cell>
          <cell r="BU61">
            <v>0</v>
          </cell>
          <cell r="BV61">
            <v>0</v>
          </cell>
          <cell r="BW61">
            <v>0</v>
          </cell>
          <cell r="BX61">
            <v>0</v>
          </cell>
          <cell r="BY61">
            <v>0</v>
          </cell>
          <cell r="BZ61">
            <v>0</v>
          </cell>
          <cell r="CA61">
            <v>0</v>
          </cell>
          <cell r="CB61">
            <v>5.0000000000000001E-4</v>
          </cell>
          <cell r="CC61">
            <v>0</v>
          </cell>
          <cell r="CD61">
            <v>0</v>
          </cell>
          <cell r="CE61">
            <v>0</v>
          </cell>
          <cell r="CF61">
            <v>0</v>
          </cell>
          <cell r="CG61">
            <v>0</v>
          </cell>
          <cell r="CH61">
            <v>0</v>
          </cell>
          <cell r="CI61">
            <v>0</v>
          </cell>
          <cell r="CJ61">
            <v>5.0000000000000001E-4</v>
          </cell>
          <cell r="CK61">
            <v>4.0000000000000002E-4</v>
          </cell>
          <cell r="CL61">
            <v>0</v>
          </cell>
          <cell r="CM61">
            <v>0</v>
          </cell>
          <cell r="CN61">
            <v>2.0000000000000001E-4</v>
          </cell>
          <cell r="CO61">
            <v>4.0000000000000002E-4</v>
          </cell>
          <cell r="CP61">
            <v>0</v>
          </cell>
          <cell r="CQ61">
            <v>0</v>
          </cell>
          <cell r="CR61">
            <v>1E-4</v>
          </cell>
          <cell r="CS61">
            <v>2.0000000000000001E-4</v>
          </cell>
          <cell r="CT61">
            <v>2.0000000000000001E-4</v>
          </cell>
          <cell r="CU61">
            <v>0</v>
          </cell>
          <cell r="CV61">
            <v>4.0000000000000002E-4</v>
          </cell>
          <cell r="CW61">
            <v>0</v>
          </cell>
          <cell r="CX61">
            <v>0</v>
          </cell>
          <cell r="CY61">
            <v>0</v>
          </cell>
          <cell r="CZ61">
            <v>0</v>
          </cell>
          <cell r="DA61">
            <v>4.0000000000000002E-4</v>
          </cell>
          <cell r="DB61">
            <v>0</v>
          </cell>
          <cell r="DC61">
            <v>0</v>
          </cell>
        </row>
        <row r="62">
          <cell r="A62" t="str">
            <v>VPNUC</v>
          </cell>
          <cell r="B62">
            <v>1000</v>
          </cell>
          <cell r="C62" t="str">
            <v>GENERATION</v>
          </cell>
          <cell r="D62">
            <v>0.1416</v>
          </cell>
          <cell r="E62">
            <v>0.53610000000000002</v>
          </cell>
          <cell r="F62">
            <v>0.53610000000000002</v>
          </cell>
          <cell r="G62">
            <v>0</v>
          </cell>
          <cell r="H62">
            <v>0.3296</v>
          </cell>
          <cell r="I62">
            <v>0</v>
          </cell>
          <cell r="J62">
            <v>0</v>
          </cell>
          <cell r="K62">
            <v>0</v>
          </cell>
          <cell r="L62">
            <v>0</v>
          </cell>
          <cell r="M62">
            <v>0</v>
          </cell>
          <cell r="N62">
            <v>0.27329999999999999</v>
          </cell>
          <cell r="O62">
            <v>0</v>
          </cell>
          <cell r="P62">
            <v>0</v>
          </cell>
          <cell r="Q62">
            <v>0</v>
          </cell>
          <cell r="R62">
            <v>6.3383644044006385E-2</v>
          </cell>
          <cell r="S62">
            <v>9.5299999999999996E-2</v>
          </cell>
          <cell r="T62">
            <v>0.10730000000000001</v>
          </cell>
          <cell r="U62">
            <v>0.2671</v>
          </cell>
          <cell r="V62">
            <v>0.2671</v>
          </cell>
          <cell r="W62">
            <v>0</v>
          </cell>
          <cell r="X62">
            <v>0</v>
          </cell>
          <cell r="Y62">
            <v>8.9300000000000004E-2</v>
          </cell>
          <cell r="Z62">
            <v>0.17979999999999999</v>
          </cell>
          <cell r="AA62">
            <v>0.20100000000000001</v>
          </cell>
          <cell r="AB62">
            <v>0.1331</v>
          </cell>
          <cell r="AC62">
            <v>0.46850000000000003</v>
          </cell>
          <cell r="AD62">
            <v>0</v>
          </cell>
          <cell r="AE62">
            <v>0</v>
          </cell>
          <cell r="AF62">
            <v>0</v>
          </cell>
          <cell r="AG62">
            <v>0</v>
          </cell>
          <cell r="AH62">
            <v>0</v>
          </cell>
          <cell r="AI62">
            <v>0.30709999999999998</v>
          </cell>
          <cell r="AJ62">
            <v>0.25879999999999997</v>
          </cell>
          <cell r="AK62">
            <v>0</v>
          </cell>
          <cell r="AL62">
            <v>0.14499999999999999</v>
          </cell>
          <cell r="AM62">
            <v>4.5900000000000003E-2</v>
          </cell>
          <cell r="AN62">
            <v>0</v>
          </cell>
          <cell r="AO62">
            <v>0.12139999999999999</v>
          </cell>
          <cell r="AP62">
            <v>0.14670114176443322</v>
          </cell>
          <cell r="AQ62">
            <v>3.2000000000000001E-2</v>
          </cell>
          <cell r="AR62">
            <v>9.4700000000000006E-2</v>
          </cell>
          <cell r="AS62">
            <v>0.4254</v>
          </cell>
          <cell r="AT62">
            <v>0</v>
          </cell>
          <cell r="AU62">
            <v>0.1671</v>
          </cell>
          <cell r="AV62">
            <v>0</v>
          </cell>
          <cell r="AW62">
            <v>0</v>
          </cell>
          <cell r="AX62">
            <v>0</v>
          </cell>
          <cell r="AY62">
            <v>0</v>
          </cell>
          <cell r="AZ62">
            <v>0</v>
          </cell>
          <cell r="BA62">
            <v>0</v>
          </cell>
          <cell r="BB62">
            <v>8.5990389837577882E-2</v>
          </cell>
          <cell r="BC62">
            <v>0.1231</v>
          </cell>
          <cell r="BD62">
            <v>0.17119999999999999</v>
          </cell>
          <cell r="BE62">
            <v>0</v>
          </cell>
          <cell r="BF62">
            <v>0.127</v>
          </cell>
          <cell r="BG62">
            <v>0.18079999999999999</v>
          </cell>
          <cell r="BH62">
            <v>0.17599999999999999</v>
          </cell>
          <cell r="BI62">
            <v>0.16099999999999998</v>
          </cell>
          <cell r="BJ62">
            <v>0.49170000000000003</v>
          </cell>
          <cell r="BK62">
            <v>0</v>
          </cell>
          <cell r="BL62">
            <v>0.2298</v>
          </cell>
          <cell r="BM62">
            <v>0</v>
          </cell>
          <cell r="BN62">
            <v>0</v>
          </cell>
          <cell r="BO62">
            <v>0</v>
          </cell>
          <cell r="BP62">
            <v>0</v>
          </cell>
          <cell r="BQ62">
            <v>0</v>
          </cell>
          <cell r="BR62">
            <v>0.39319999999999999</v>
          </cell>
          <cell r="BS62">
            <v>0</v>
          </cell>
          <cell r="BT62">
            <v>0</v>
          </cell>
          <cell r="BU62">
            <v>0</v>
          </cell>
          <cell r="BV62">
            <v>0</v>
          </cell>
          <cell r="BW62">
            <v>0</v>
          </cell>
          <cell r="BX62">
            <v>0</v>
          </cell>
          <cell r="BY62">
            <v>0</v>
          </cell>
          <cell r="BZ62">
            <v>0</v>
          </cell>
          <cell r="CA62">
            <v>0</v>
          </cell>
          <cell r="CB62">
            <v>0.2676</v>
          </cell>
          <cell r="CC62">
            <v>0</v>
          </cell>
          <cell r="CD62">
            <v>0</v>
          </cell>
          <cell r="CE62">
            <v>0</v>
          </cell>
          <cell r="CF62">
            <v>0</v>
          </cell>
          <cell r="CG62">
            <v>0</v>
          </cell>
          <cell r="CH62">
            <v>0</v>
          </cell>
          <cell r="CI62">
            <v>0</v>
          </cell>
          <cell r="CJ62">
            <v>0.26129999999999998</v>
          </cell>
          <cell r="CK62">
            <v>0.2041</v>
          </cell>
          <cell r="CL62">
            <v>0</v>
          </cell>
          <cell r="CM62">
            <v>0</v>
          </cell>
          <cell r="CN62">
            <v>0.125</v>
          </cell>
          <cell r="CO62">
            <v>0.22620000000000001</v>
          </cell>
          <cell r="CP62">
            <v>0</v>
          </cell>
          <cell r="CQ62">
            <v>0</v>
          </cell>
          <cell r="CR62">
            <v>5.0799999999999998E-2</v>
          </cell>
          <cell r="CS62">
            <v>0.12290000000000001</v>
          </cell>
          <cell r="CT62">
            <v>0.18360000000000001</v>
          </cell>
          <cell r="CU62">
            <v>0.6542</v>
          </cell>
          <cell r="CV62">
            <v>0.27160000000000001</v>
          </cell>
          <cell r="CW62">
            <v>0</v>
          </cell>
          <cell r="CX62">
            <v>0</v>
          </cell>
          <cell r="CY62">
            <v>0</v>
          </cell>
          <cell r="CZ62">
            <v>0</v>
          </cell>
          <cell r="DA62">
            <v>0.26850000000000002</v>
          </cell>
          <cell r="DB62">
            <v>0</v>
          </cell>
          <cell r="DC62">
            <v>0</v>
          </cell>
        </row>
        <row r="63">
          <cell r="A63" t="str">
            <v>VPOG</v>
          </cell>
          <cell r="B63">
            <v>1000</v>
          </cell>
          <cell r="C63" t="str">
            <v>GENERATION</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4.3286419959750445E-5</v>
          </cell>
          <cell r="S63">
            <v>1.6000000000000001E-3</v>
          </cell>
          <cell r="T63">
            <v>1.8E-3</v>
          </cell>
          <cell r="U63">
            <v>4.5999999999999999E-3</v>
          </cell>
          <cell r="V63">
            <v>4.5999999999999999E-3</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8.0000000000000004E-4</v>
          </cell>
          <cell r="AN63">
            <v>0</v>
          </cell>
          <cell r="AO63">
            <v>2.0999999999999999E-3</v>
          </cell>
          <cell r="AP63">
            <v>2.5176970155632223E-3</v>
          </cell>
          <cell r="AQ63">
            <v>0</v>
          </cell>
          <cell r="AR63">
            <v>0</v>
          </cell>
          <cell r="AS63">
            <v>0</v>
          </cell>
          <cell r="AT63">
            <v>0</v>
          </cell>
          <cell r="AU63">
            <v>0</v>
          </cell>
          <cell r="AV63">
            <v>0</v>
          </cell>
          <cell r="AW63">
            <v>0</v>
          </cell>
          <cell r="AX63">
            <v>0</v>
          </cell>
          <cell r="AY63">
            <v>0</v>
          </cell>
          <cell r="AZ63">
            <v>0</v>
          </cell>
          <cell r="BA63">
            <v>0</v>
          </cell>
          <cell r="BB63">
            <v>6.0605404216676473E-4</v>
          </cell>
          <cell r="BC63">
            <v>2.0999999999999999E-3</v>
          </cell>
          <cell r="BD63">
            <v>2.8999999999999998E-3</v>
          </cell>
          <cell r="BE63">
            <v>0</v>
          </cell>
          <cell r="BF63">
            <v>2.2000000000000001E-3</v>
          </cell>
          <cell r="BG63">
            <v>3.0999999999999999E-3</v>
          </cell>
          <cell r="BH63">
            <v>3.0000000000000001E-3</v>
          </cell>
          <cell r="BI63">
            <v>2.8E-3</v>
          </cell>
          <cell r="BJ63">
            <v>0</v>
          </cell>
          <cell r="BK63">
            <v>7.4999999999999997E-3</v>
          </cell>
          <cell r="BL63">
            <v>3.8999999999999998E-3</v>
          </cell>
          <cell r="BM63">
            <v>0</v>
          </cell>
          <cell r="BN63">
            <v>0</v>
          </cell>
          <cell r="BO63">
            <v>0</v>
          </cell>
          <cell r="BP63">
            <v>0</v>
          </cell>
          <cell r="BQ63">
            <v>0</v>
          </cell>
          <cell r="BR63">
            <v>6.7999999999999996E-3</v>
          </cell>
          <cell r="BS63">
            <v>0</v>
          </cell>
          <cell r="BT63">
            <v>0</v>
          </cell>
          <cell r="BU63">
            <v>0</v>
          </cell>
          <cell r="BV63">
            <v>0</v>
          </cell>
          <cell r="BW63">
            <v>0</v>
          </cell>
          <cell r="BX63">
            <v>0</v>
          </cell>
          <cell r="BY63">
            <v>0</v>
          </cell>
          <cell r="BZ63">
            <v>0</v>
          </cell>
          <cell r="CA63">
            <v>0</v>
          </cell>
          <cell r="CB63">
            <v>4.5999999999999999E-3</v>
          </cell>
          <cell r="CC63">
            <v>1.35E-2</v>
          </cell>
          <cell r="CD63">
            <v>0</v>
          </cell>
          <cell r="CE63">
            <v>0</v>
          </cell>
          <cell r="CF63">
            <v>0</v>
          </cell>
          <cell r="CG63">
            <v>0</v>
          </cell>
          <cell r="CH63">
            <v>0</v>
          </cell>
          <cell r="CI63">
            <v>0</v>
          </cell>
          <cell r="CJ63">
            <v>4.4999999999999997E-3</v>
          </cell>
          <cell r="CK63">
            <v>3.5000000000000001E-3</v>
          </cell>
          <cell r="CL63">
            <v>0</v>
          </cell>
          <cell r="CM63">
            <v>0</v>
          </cell>
          <cell r="CN63">
            <v>2.0999999999999999E-3</v>
          </cell>
          <cell r="CO63">
            <v>3.8999999999999998E-3</v>
          </cell>
          <cell r="CP63">
            <v>0</v>
          </cell>
          <cell r="CQ63">
            <v>0</v>
          </cell>
          <cell r="CR63">
            <v>4.0000000000000002E-4</v>
          </cell>
          <cell r="CS63">
            <v>2.0999999999999999E-3</v>
          </cell>
          <cell r="CT63">
            <v>3.2000000000000002E-3</v>
          </cell>
          <cell r="CU63">
            <v>0</v>
          </cell>
          <cell r="CV63">
            <v>4.7000000000000002E-3</v>
          </cell>
          <cell r="CW63">
            <v>0</v>
          </cell>
          <cell r="CX63">
            <v>0</v>
          </cell>
          <cell r="CY63">
            <v>0</v>
          </cell>
          <cell r="CZ63">
            <v>0</v>
          </cell>
          <cell r="DA63">
            <v>4.5999999999999999E-3</v>
          </cell>
          <cell r="DB63">
            <v>0</v>
          </cell>
          <cell r="DC63">
            <v>0</v>
          </cell>
        </row>
        <row r="64">
          <cell r="A64" t="str">
            <v>VPP</v>
          </cell>
          <cell r="B64">
            <v>6500</v>
          </cell>
          <cell r="C64" t="str">
            <v>GENERATION</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5.9255879479466723E-7</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1E-4</v>
          </cell>
          <cell r="BE64">
            <v>0</v>
          </cell>
          <cell r="BF64">
            <v>0</v>
          </cell>
          <cell r="BG64">
            <v>0</v>
          </cell>
          <cell r="BH64">
            <v>0</v>
          </cell>
          <cell r="BI64">
            <v>1E-4</v>
          </cell>
          <cell r="BJ64">
            <v>0</v>
          </cell>
          <cell r="BK64">
            <v>1E-4</v>
          </cell>
          <cell r="BL64">
            <v>1E-4</v>
          </cell>
          <cell r="BM64">
            <v>0</v>
          </cell>
          <cell r="BN64">
            <v>0</v>
          </cell>
          <cell r="BO64">
            <v>0</v>
          </cell>
          <cell r="BP64">
            <v>0</v>
          </cell>
          <cell r="BQ64">
            <v>0</v>
          </cell>
          <cell r="BR64">
            <v>1E-4</v>
          </cell>
          <cell r="BS64">
            <v>0</v>
          </cell>
          <cell r="BT64">
            <v>0</v>
          </cell>
          <cell r="BU64">
            <v>0</v>
          </cell>
          <cell r="BV64">
            <v>0</v>
          </cell>
          <cell r="BW64">
            <v>0</v>
          </cell>
          <cell r="BX64">
            <v>0</v>
          </cell>
          <cell r="BY64">
            <v>0</v>
          </cell>
          <cell r="BZ64">
            <v>0</v>
          </cell>
          <cell r="CA64">
            <v>0</v>
          </cell>
          <cell r="CB64">
            <v>1E-4</v>
          </cell>
          <cell r="CC64">
            <v>2.9999999999999997E-4</v>
          </cell>
          <cell r="CD64">
            <v>0</v>
          </cell>
          <cell r="CE64">
            <v>0</v>
          </cell>
          <cell r="CF64">
            <v>0</v>
          </cell>
          <cell r="CG64">
            <v>0</v>
          </cell>
          <cell r="CH64">
            <v>0</v>
          </cell>
          <cell r="CI64">
            <v>0</v>
          </cell>
          <cell r="CJ64">
            <v>1E-4</v>
          </cell>
          <cell r="CK64">
            <v>1E-4</v>
          </cell>
          <cell r="CL64">
            <v>0</v>
          </cell>
          <cell r="CM64">
            <v>0</v>
          </cell>
          <cell r="CN64">
            <v>0</v>
          </cell>
          <cell r="CO64">
            <v>1E-4</v>
          </cell>
          <cell r="CP64">
            <v>0</v>
          </cell>
          <cell r="CQ64">
            <v>0</v>
          </cell>
          <cell r="CR64">
            <v>0</v>
          </cell>
          <cell r="CS64">
            <v>2.0000000000000001E-4</v>
          </cell>
          <cell r="CT64">
            <v>2.9999999999999997E-4</v>
          </cell>
          <cell r="CU64">
            <v>0</v>
          </cell>
          <cell r="CV64">
            <v>5.0000000000000001E-4</v>
          </cell>
          <cell r="CW64">
            <v>0</v>
          </cell>
          <cell r="CX64">
            <v>0</v>
          </cell>
          <cell r="CY64">
            <v>0</v>
          </cell>
          <cell r="CZ64">
            <v>0</v>
          </cell>
          <cell r="DA64">
            <v>5.0000000000000001E-4</v>
          </cell>
          <cell r="DB64">
            <v>0</v>
          </cell>
          <cell r="DC64">
            <v>0</v>
          </cell>
        </row>
        <row r="65">
          <cell r="A65" t="str">
            <v>VPS</v>
          </cell>
          <cell r="B65">
            <v>6000</v>
          </cell>
          <cell r="C65" t="str">
            <v>GENERATION</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4.1479115635626707E-7</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1E-4</v>
          </cell>
          <cell r="BM65">
            <v>0</v>
          </cell>
          <cell r="BN65">
            <v>0</v>
          </cell>
          <cell r="BO65">
            <v>0</v>
          </cell>
          <cell r="BP65">
            <v>0</v>
          </cell>
          <cell r="BQ65">
            <v>0</v>
          </cell>
          <cell r="BR65">
            <v>1E-4</v>
          </cell>
          <cell r="BS65">
            <v>0</v>
          </cell>
          <cell r="BT65">
            <v>0</v>
          </cell>
          <cell r="BU65">
            <v>0</v>
          </cell>
          <cell r="BV65">
            <v>0</v>
          </cell>
          <cell r="BW65">
            <v>0</v>
          </cell>
          <cell r="BX65">
            <v>0</v>
          </cell>
          <cell r="BY65">
            <v>0</v>
          </cell>
          <cell r="BZ65">
            <v>0</v>
          </cell>
          <cell r="CA65">
            <v>0</v>
          </cell>
          <cell r="CB65">
            <v>1E-4</v>
          </cell>
          <cell r="CC65">
            <v>0</v>
          </cell>
          <cell r="CD65">
            <v>0</v>
          </cell>
          <cell r="CE65">
            <v>0</v>
          </cell>
          <cell r="CF65">
            <v>0</v>
          </cell>
          <cell r="CG65">
            <v>0</v>
          </cell>
          <cell r="CH65">
            <v>0</v>
          </cell>
          <cell r="CI65">
            <v>0</v>
          </cell>
          <cell r="CJ65">
            <v>1E-4</v>
          </cell>
          <cell r="CK65">
            <v>1E-4</v>
          </cell>
          <cell r="CL65">
            <v>0</v>
          </cell>
          <cell r="CM65">
            <v>2.0000000000000001E-4</v>
          </cell>
          <cell r="CN65">
            <v>0</v>
          </cell>
          <cell r="CO65">
            <v>1E-4</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row>
        <row r="66">
          <cell r="A66" t="str">
            <v>VPSE</v>
          </cell>
          <cell r="B66">
            <v>6300</v>
          </cell>
          <cell r="C66" t="str">
            <v>GENERATION</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9.0845188829970442E-4</v>
          </cell>
          <cell r="S66">
            <v>1.4E-3</v>
          </cell>
          <cell r="T66">
            <v>1.6000000000000001E-3</v>
          </cell>
          <cell r="U66">
            <v>4.0000000000000001E-3</v>
          </cell>
          <cell r="V66">
            <v>4.0000000000000001E-3</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2.0000000000000001E-4</v>
          </cell>
          <cell r="AN66">
            <v>0</v>
          </cell>
          <cell r="AO66">
            <v>3.7000000000000002E-3</v>
          </cell>
          <cell r="AP66">
            <v>0</v>
          </cell>
          <cell r="AQ66">
            <v>0</v>
          </cell>
          <cell r="AR66">
            <v>6.9999999999999999E-4</v>
          </cell>
          <cell r="AS66">
            <v>0</v>
          </cell>
          <cell r="AT66">
            <v>0</v>
          </cell>
          <cell r="AU66">
            <v>1.1999999999999999E-3</v>
          </cell>
          <cell r="AV66">
            <v>0</v>
          </cell>
          <cell r="AW66">
            <v>0</v>
          </cell>
          <cell r="AX66">
            <v>0</v>
          </cell>
          <cell r="AY66">
            <v>0</v>
          </cell>
          <cell r="AZ66">
            <v>0</v>
          </cell>
          <cell r="BA66">
            <v>0</v>
          </cell>
          <cell r="BB66">
            <v>0</v>
          </cell>
          <cell r="BC66">
            <v>6.9999999999999999E-4</v>
          </cell>
          <cell r="BD66">
            <v>0</v>
          </cell>
          <cell r="BE66">
            <v>0</v>
          </cell>
          <cell r="BF66">
            <v>6.9999999999999999E-4</v>
          </cell>
          <cell r="BG66">
            <v>0</v>
          </cell>
          <cell r="BH66">
            <v>0</v>
          </cell>
          <cell r="BI66">
            <v>8.9999999999999998E-4</v>
          </cell>
          <cell r="BJ66">
            <v>0</v>
          </cell>
          <cell r="BK66">
            <v>0</v>
          </cell>
          <cell r="BL66">
            <v>1.2999999999999999E-3</v>
          </cell>
          <cell r="BM66">
            <v>0</v>
          </cell>
          <cell r="BN66">
            <v>0</v>
          </cell>
          <cell r="BO66">
            <v>0</v>
          </cell>
          <cell r="BP66">
            <v>0</v>
          </cell>
          <cell r="BQ66">
            <v>0</v>
          </cell>
          <cell r="BR66">
            <v>2.3E-3</v>
          </cell>
          <cell r="BS66">
            <v>0</v>
          </cell>
          <cell r="BT66">
            <v>0</v>
          </cell>
          <cell r="BU66">
            <v>0</v>
          </cell>
          <cell r="BV66">
            <v>0</v>
          </cell>
          <cell r="BW66">
            <v>0</v>
          </cell>
          <cell r="BX66">
            <v>0</v>
          </cell>
          <cell r="BY66">
            <v>0</v>
          </cell>
          <cell r="BZ66">
            <v>0</v>
          </cell>
          <cell r="CA66">
            <v>1.1000000000000001E-3</v>
          </cell>
          <cell r="CB66">
            <v>1.6000000000000001E-3</v>
          </cell>
          <cell r="CC66">
            <v>0</v>
          </cell>
          <cell r="CD66">
            <v>0</v>
          </cell>
          <cell r="CE66">
            <v>0</v>
          </cell>
          <cell r="CF66">
            <v>0</v>
          </cell>
          <cell r="CG66">
            <v>0</v>
          </cell>
          <cell r="CH66">
            <v>0</v>
          </cell>
          <cell r="CI66">
            <v>0</v>
          </cell>
          <cell r="CJ66">
            <v>1.5E-3</v>
          </cell>
          <cell r="CK66">
            <v>1.1999999999999999E-3</v>
          </cell>
          <cell r="CL66">
            <v>0</v>
          </cell>
          <cell r="CM66">
            <v>0</v>
          </cell>
          <cell r="CN66">
            <v>0</v>
          </cell>
          <cell r="CO66">
            <v>0</v>
          </cell>
          <cell r="CP66">
            <v>0</v>
          </cell>
          <cell r="CQ66">
            <v>0</v>
          </cell>
          <cell r="CR66">
            <v>1E-4</v>
          </cell>
          <cell r="CS66">
            <v>8.6999999999999994E-3</v>
          </cell>
          <cell r="CT66">
            <v>1.3100000000000001E-2</v>
          </cell>
          <cell r="CU66">
            <v>0</v>
          </cell>
          <cell r="CV66">
            <v>1.9300000000000001E-2</v>
          </cell>
          <cell r="CW66">
            <v>0</v>
          </cell>
          <cell r="CX66">
            <v>0</v>
          </cell>
          <cell r="CY66">
            <v>0</v>
          </cell>
          <cell r="CZ66">
            <v>0</v>
          </cell>
          <cell r="DA66">
            <v>1.9099999999999999E-2</v>
          </cell>
          <cell r="DB66">
            <v>0</v>
          </cell>
          <cell r="DC66">
            <v>0</v>
          </cell>
        </row>
        <row r="67">
          <cell r="A67" t="str">
            <v>VPTCAP</v>
          </cell>
          <cell r="B67">
            <v>1000</v>
          </cell>
          <cell r="C67" t="str">
            <v>CORP</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4.0140034217686133E-4</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PPBud"/>
      <sheetName val="PPAct"/>
      <sheetName val="Sheet1"/>
      <sheetName val="EssDB Mar07"/>
    </sheetNames>
    <sheetDataSet>
      <sheetData sheetId="0">
        <row r="8">
          <cell r="B8" t="str">
            <v>March</v>
          </cell>
          <cell r="C8" t="str">
            <v>March</v>
          </cell>
          <cell r="D8" t="str">
            <v>Y-T-D(March)</v>
          </cell>
          <cell r="E8" t="str">
            <v>Y-T-D(March)</v>
          </cell>
          <cell r="F8" t="str">
            <v>Y-T-D(September)</v>
          </cell>
          <cell r="G8" t="str">
            <v>March</v>
          </cell>
          <cell r="H8" t="str">
            <v>March</v>
          </cell>
          <cell r="I8" t="str">
            <v>Y-T-D(March)</v>
          </cell>
          <cell r="J8" t="str">
            <v>Y-T-D(March)</v>
          </cell>
          <cell r="K8" t="str">
            <v>Y-T-D(September)</v>
          </cell>
          <cell r="L8" t="str">
            <v>March</v>
          </cell>
          <cell r="M8" t="str">
            <v>March</v>
          </cell>
          <cell r="N8" t="str">
            <v>Y-T-D(March)</v>
          </cell>
          <cell r="O8" t="str">
            <v>Y-T-D(March)</v>
          </cell>
          <cell r="P8" t="str">
            <v>Y-T-D(September)</v>
          </cell>
          <cell r="Q8" t="str">
            <v>March</v>
          </cell>
          <cell r="R8" t="str">
            <v>March</v>
          </cell>
          <cell r="S8" t="str">
            <v>Y-T-D(March)</v>
          </cell>
          <cell r="T8" t="str">
            <v>Y-T-D(March)</v>
          </cell>
          <cell r="U8" t="str">
            <v>Y-T-D(September)</v>
          </cell>
          <cell r="V8" t="str">
            <v>March</v>
          </cell>
          <cell r="W8" t="str">
            <v>March</v>
          </cell>
          <cell r="X8" t="str">
            <v>Y-T-D(March)</v>
          </cell>
          <cell r="Y8" t="str">
            <v>Y-T-D(March)</v>
          </cell>
          <cell r="Z8" t="str">
            <v>Y-T-D(September)</v>
          </cell>
          <cell r="AA8" t="str">
            <v>March</v>
          </cell>
          <cell r="AB8" t="str">
            <v>March</v>
          </cell>
          <cell r="AC8" t="str">
            <v>Y-T-D(March)</v>
          </cell>
          <cell r="AD8" t="str">
            <v>Y-T-D(March)</v>
          </cell>
          <cell r="AE8" t="str">
            <v>Y-T-D(September)</v>
          </cell>
          <cell r="AF8" t="str">
            <v>March</v>
          </cell>
          <cell r="AG8" t="str">
            <v>March</v>
          </cell>
          <cell r="AH8" t="str">
            <v>Y-T-D(March)</v>
          </cell>
          <cell r="AI8" t="str">
            <v>Y-T-D(March)</v>
          </cell>
          <cell r="AJ8" t="str">
            <v>Y-T-D(September)</v>
          </cell>
          <cell r="AK8" t="str">
            <v>March</v>
          </cell>
          <cell r="AL8" t="str">
            <v>March</v>
          </cell>
          <cell r="AM8" t="str">
            <v>Y-T-D(March)</v>
          </cell>
          <cell r="AN8" t="str">
            <v>Y-T-D(March)</v>
          </cell>
          <cell r="AO8" t="str">
            <v>Y-T-D(September)</v>
          </cell>
          <cell r="AP8" t="str">
            <v>March</v>
          </cell>
          <cell r="AQ8" t="str">
            <v>March</v>
          </cell>
          <cell r="AR8" t="str">
            <v>Y-T-D(March)</v>
          </cell>
          <cell r="AS8" t="str">
            <v>Y-T-D(March)</v>
          </cell>
          <cell r="AT8" t="str">
            <v>Y-T-D(September)</v>
          </cell>
          <cell r="AU8" t="str">
            <v>March</v>
          </cell>
          <cell r="AV8" t="str">
            <v>March</v>
          </cell>
          <cell r="AW8" t="str">
            <v>Y-T-D(March)</v>
          </cell>
          <cell r="AX8" t="str">
            <v>Y-T-D(March)</v>
          </cell>
          <cell r="AY8" t="str">
            <v>Y-T-D(September)</v>
          </cell>
          <cell r="AZ8" t="str">
            <v>March</v>
          </cell>
          <cell r="BA8" t="str">
            <v>March</v>
          </cell>
          <cell r="BB8" t="str">
            <v>Y-T-D(March)</v>
          </cell>
          <cell r="BC8" t="str">
            <v>Y-T-D(March)</v>
          </cell>
          <cell r="BD8" t="str">
            <v>Y-T-D(September)</v>
          </cell>
          <cell r="BE8" t="str">
            <v>March</v>
          </cell>
          <cell r="BF8" t="str">
            <v>March</v>
          </cell>
          <cell r="BG8" t="str">
            <v>Y-T-D(March)</v>
          </cell>
          <cell r="BH8" t="str">
            <v>Y-T-D(March)</v>
          </cell>
          <cell r="BI8" t="str">
            <v>Y-T-D(September)</v>
          </cell>
          <cell r="BJ8" t="str">
            <v>March</v>
          </cell>
          <cell r="BK8" t="str">
            <v>March</v>
          </cell>
          <cell r="BL8" t="str">
            <v>Y-T-D(March)</v>
          </cell>
          <cell r="BM8" t="str">
            <v>Y-T-D(March)</v>
          </cell>
          <cell r="BN8" t="str">
            <v>Y-T-D(September)</v>
          </cell>
          <cell r="BO8" t="str">
            <v>March</v>
          </cell>
          <cell r="BP8" t="str">
            <v>March</v>
          </cell>
          <cell r="BQ8" t="str">
            <v>Y-T-D(March)</v>
          </cell>
          <cell r="BR8" t="str">
            <v>Y-T-D(March)</v>
          </cell>
          <cell r="BS8" t="str">
            <v>Y-T-D(September)</v>
          </cell>
          <cell r="BT8" t="str">
            <v>March</v>
          </cell>
          <cell r="BU8" t="str">
            <v>March</v>
          </cell>
          <cell r="BV8" t="str">
            <v>Y-T-D(March)</v>
          </cell>
          <cell r="BW8" t="str">
            <v>Y-T-D(March)</v>
          </cell>
          <cell r="BX8" t="str">
            <v>Y-T-D(September)</v>
          </cell>
          <cell r="BY8" t="str">
            <v>March</v>
          </cell>
          <cell r="BZ8" t="str">
            <v>March</v>
          </cell>
          <cell r="CA8" t="str">
            <v>Y-T-D(March)</v>
          </cell>
          <cell r="CB8" t="str">
            <v>Y-T-D(March)</v>
          </cell>
          <cell r="CC8" t="str">
            <v>Y-T-D(September)</v>
          </cell>
          <cell r="CD8" t="str">
            <v>March</v>
          </cell>
          <cell r="CE8" t="str">
            <v>March</v>
          </cell>
          <cell r="CF8" t="str">
            <v>Y-T-D(March)</v>
          </cell>
          <cell r="CG8" t="str">
            <v>Y-T-D(March)</v>
          </cell>
          <cell r="CH8" t="str">
            <v>Y-T-D(September)</v>
          </cell>
          <cell r="CI8" t="str">
            <v>March</v>
          </cell>
          <cell r="CJ8" t="str">
            <v>March</v>
          </cell>
          <cell r="CK8" t="str">
            <v>Y-T-D(March)</v>
          </cell>
          <cell r="CL8" t="str">
            <v>Y-T-D(March)</v>
          </cell>
          <cell r="CM8" t="str">
            <v>Y-T-D(September)</v>
          </cell>
          <cell r="CO8" t="str">
            <v>Q-T-D(March)</v>
          </cell>
        </row>
        <row r="9">
          <cell r="B9" t="str">
            <v>CY Actual</v>
          </cell>
          <cell r="C9" t="str">
            <v>Budget 2007</v>
          </cell>
          <cell r="D9" t="str">
            <v>CY Actual</v>
          </cell>
          <cell r="E9" t="str">
            <v>Budget 2007</v>
          </cell>
          <cell r="F9" t="str">
            <v>Budget 2007</v>
          </cell>
          <cell r="L9" t="str">
            <v>CY Actual</v>
          </cell>
          <cell r="M9" t="str">
            <v>Budget 2007</v>
          </cell>
          <cell r="N9" t="str">
            <v>CY Actual</v>
          </cell>
          <cell r="O9" t="str">
            <v>Budget 2007</v>
          </cell>
          <cell r="P9" t="str">
            <v>Budget 2007</v>
          </cell>
          <cell r="Q9" t="str">
            <v>CY Actual</v>
          </cell>
          <cell r="R9" t="str">
            <v>Budget 2007</v>
          </cell>
          <cell r="S9" t="str">
            <v>CY Actual</v>
          </cell>
          <cell r="T9" t="str">
            <v>Budget 2007</v>
          </cell>
          <cell r="U9" t="str">
            <v>Budget 2007</v>
          </cell>
          <cell r="V9" t="str">
            <v>CY Actual</v>
          </cell>
          <cell r="W9" t="str">
            <v>Budget 2007</v>
          </cell>
          <cell r="X9" t="str">
            <v>CY Actual</v>
          </cell>
          <cell r="Y9" t="str">
            <v>Budget 2007</v>
          </cell>
          <cell r="Z9" t="str">
            <v>Budget 2007</v>
          </cell>
          <cell r="AA9" t="str">
            <v>CY Actual</v>
          </cell>
          <cell r="AB9" t="str">
            <v>Budget 2007</v>
          </cell>
          <cell r="AC9" t="str">
            <v>CY Actual</v>
          </cell>
          <cell r="AD9" t="str">
            <v>Budget 2007</v>
          </cell>
          <cell r="AE9" t="str">
            <v>Budget 2007</v>
          </cell>
          <cell r="AF9" t="str">
            <v>CY Actual</v>
          </cell>
          <cell r="AG9" t="str">
            <v>Budget 2007</v>
          </cell>
          <cell r="AH9" t="str">
            <v>CY Actual</v>
          </cell>
          <cell r="AI9" t="str">
            <v>Budget 2007</v>
          </cell>
          <cell r="AJ9" t="str">
            <v>Budget 2007</v>
          </cell>
          <cell r="AK9" t="str">
            <v>CY Actual</v>
          </cell>
          <cell r="AL9" t="str">
            <v>Budget 2007</v>
          </cell>
          <cell r="AM9" t="str">
            <v>CY Actual</v>
          </cell>
          <cell r="AN9" t="str">
            <v>Budget 2007</v>
          </cell>
          <cell r="AO9" t="str">
            <v>Budget 2007</v>
          </cell>
          <cell r="AP9" t="str">
            <v>CY Actual</v>
          </cell>
          <cell r="AQ9" t="str">
            <v>Budget 2007</v>
          </cell>
          <cell r="AR9" t="str">
            <v>CY Actual</v>
          </cell>
          <cell r="AS9" t="str">
            <v>Budget 2007</v>
          </cell>
          <cell r="AT9" t="str">
            <v>Budget 2007</v>
          </cell>
          <cell r="AU9" t="str">
            <v>CY Actual</v>
          </cell>
          <cell r="AV9" t="str">
            <v>Budget 2007</v>
          </cell>
          <cell r="AW9" t="str">
            <v>CY Actual</v>
          </cell>
          <cell r="AX9" t="str">
            <v>Budget 2007</v>
          </cell>
          <cell r="AY9" t="str">
            <v>Budget 2007</v>
          </cell>
          <cell r="AZ9" t="str">
            <v>CY Actual</v>
          </cell>
          <cell r="BA9" t="str">
            <v>Budget 2007</v>
          </cell>
          <cell r="BB9" t="str">
            <v>CY Actual</v>
          </cell>
          <cell r="BC9" t="str">
            <v>Budget 2007</v>
          </cell>
          <cell r="BD9" t="str">
            <v>Budget 2007</v>
          </cell>
          <cell r="BE9" t="str">
            <v>CY Actual</v>
          </cell>
          <cell r="BF9" t="str">
            <v>Budget 2007</v>
          </cell>
          <cell r="BG9" t="str">
            <v>CY Actual</v>
          </cell>
          <cell r="BH9" t="str">
            <v>Budget 2007</v>
          </cell>
          <cell r="BI9" t="str">
            <v>Budget 2007</v>
          </cell>
          <cell r="BJ9" t="str">
            <v>CY Actual</v>
          </cell>
          <cell r="BK9" t="str">
            <v>Budget 2007</v>
          </cell>
          <cell r="BL9" t="str">
            <v>CY Actual</v>
          </cell>
          <cell r="BM9" t="str">
            <v>Budget 2007</v>
          </cell>
          <cell r="BN9" t="str">
            <v>Budget 2007</v>
          </cell>
          <cell r="BO9" t="str">
            <v>CY Actual</v>
          </cell>
          <cell r="BP9" t="str">
            <v>Budget 2007</v>
          </cell>
          <cell r="BQ9" t="str">
            <v>CY Actual</v>
          </cell>
          <cell r="BR9" t="str">
            <v>Budget 2007</v>
          </cell>
          <cell r="BS9" t="str">
            <v>Budget 2007</v>
          </cell>
          <cell r="BY9" t="str">
            <v>CY Actual</v>
          </cell>
          <cell r="BZ9" t="str">
            <v>Budget 2007</v>
          </cell>
          <cell r="CA9" t="str">
            <v>CY Actual</v>
          </cell>
          <cell r="CB9" t="str">
            <v>Budget 2007</v>
          </cell>
          <cell r="CC9" t="str">
            <v>Budget 2007</v>
          </cell>
          <cell r="CD9" t="str">
            <v>CY Actual</v>
          </cell>
          <cell r="CE9" t="str">
            <v>Budget 2007</v>
          </cell>
          <cell r="CF9" t="str">
            <v>CY Actual</v>
          </cell>
          <cell r="CG9" t="str">
            <v>Budget 2007</v>
          </cell>
          <cell r="CH9" t="str">
            <v>Budget 2007</v>
          </cell>
          <cell r="CI9" t="str">
            <v>CY Actual</v>
          </cell>
          <cell r="CJ9" t="str">
            <v>Budget 2007</v>
          </cell>
          <cell r="CK9" t="str">
            <v>CY Actual</v>
          </cell>
          <cell r="CL9" t="str">
            <v>Budget 2007</v>
          </cell>
          <cell r="CM9" t="str">
            <v>Budget 2007</v>
          </cell>
          <cell r="CO9" t="str">
            <v>CY Actual</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KY/Mid States</v>
          </cell>
          <cell r="R10" t="str">
            <v>KY/Mid States</v>
          </cell>
          <cell r="S10" t="str">
            <v>KY/Mid States</v>
          </cell>
          <cell r="T10" t="str">
            <v>KY/Mid States</v>
          </cell>
          <cell r="U10" t="str">
            <v>KY/Mid 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Corporation Cons (Elim)</v>
          </cell>
          <cell r="BP10" t="str">
            <v>Atmos Energy Corporation Cons (Elim)</v>
          </cell>
          <cell r="BQ10" t="str">
            <v>Atmos Energy Corporation Cons (Elim)</v>
          </cell>
          <cell r="BR10" t="str">
            <v>Atmos Energy Corporation Cons (Elim)</v>
          </cell>
          <cell r="BS10" t="str">
            <v>Atmos Energy Corporation Cons (Elim)</v>
          </cell>
          <cell r="BY10" t="str">
            <v>Company</v>
          </cell>
          <cell r="BZ10" t="str">
            <v>Company</v>
          </cell>
          <cell r="CA10" t="str">
            <v>Company</v>
          </cell>
          <cell r="CB10" t="str">
            <v>Company</v>
          </cell>
          <cell r="CC10" t="str">
            <v>Company</v>
          </cell>
          <cell r="CD10" t="str">
            <v>Other Operating Companies (Elim)</v>
          </cell>
          <cell r="CE10" t="str">
            <v>Other Operating Companies (Elim)</v>
          </cell>
          <cell r="CF10" t="str">
            <v>Other Operating Companies (Elim)</v>
          </cell>
          <cell r="CG10" t="str">
            <v>Other Operating Companies (Elim)</v>
          </cell>
          <cell r="CH10" t="str">
            <v>Other Operating Companies (Elim)</v>
          </cell>
          <cell r="CI10" t="str">
            <v>Atmos Pipeline - Texas</v>
          </cell>
          <cell r="CJ10" t="str">
            <v>Atmos Pipeline - Texas</v>
          </cell>
          <cell r="CK10" t="str">
            <v>Atmos Pipeline - Texas</v>
          </cell>
          <cell r="CL10" t="str">
            <v>Atmos Pipeline - Texas</v>
          </cell>
          <cell r="CM10" t="str">
            <v>Atmos Pipeline - Texas</v>
          </cell>
          <cell r="CO10" t="str">
            <v>Company</v>
          </cell>
        </row>
        <row r="11">
          <cell r="A11" t="str">
            <v>Gross Profit</v>
          </cell>
          <cell r="B11">
            <v>8390742.0799999982</v>
          </cell>
          <cell r="C11">
            <v>8017189.3200000077</v>
          </cell>
          <cell r="D11">
            <v>50325544.710000001</v>
          </cell>
          <cell r="E11">
            <v>50370798.049999997</v>
          </cell>
          <cell r="F11">
            <v>74951412.809999987</v>
          </cell>
          <cell r="L11">
            <v>9671772.8099999949</v>
          </cell>
          <cell r="M11">
            <v>7136157</v>
          </cell>
          <cell r="N11">
            <v>65195760.900000013</v>
          </cell>
          <cell r="O11">
            <v>70454389</v>
          </cell>
          <cell r="P11">
            <v>109336853</v>
          </cell>
          <cell r="Q11">
            <v>17791805.300000019</v>
          </cell>
          <cell r="R11">
            <v>16378924.509999998</v>
          </cell>
          <cell r="S11">
            <v>98853095.410000056</v>
          </cell>
          <cell r="T11">
            <v>104127672.43000001</v>
          </cell>
          <cell r="U11">
            <v>154346201.97</v>
          </cell>
          <cell r="V11">
            <v>9452792.8199999928</v>
          </cell>
          <cell r="W11">
            <v>9888721.409999989</v>
          </cell>
          <cell r="X11">
            <v>61520007.009999976</v>
          </cell>
          <cell r="Y11">
            <v>60036940.82</v>
          </cell>
          <cell r="Z11">
            <v>93058270.25999999</v>
          </cell>
          <cell r="AA11">
            <v>8915161.2699999884</v>
          </cell>
          <cell r="AB11">
            <v>9089646.7099999972</v>
          </cell>
          <cell r="AC11">
            <v>56307446.959999956</v>
          </cell>
          <cell r="AD11">
            <v>58718241.38000001</v>
          </cell>
          <cell r="AE11">
            <v>94276526.710000008</v>
          </cell>
          <cell r="AF11">
            <v>42641166.990000024</v>
          </cell>
          <cell r="AG11">
            <v>45778640</v>
          </cell>
          <cell r="AH11">
            <v>276612404.83999985</v>
          </cell>
          <cell r="AI11">
            <v>300205754</v>
          </cell>
          <cell r="AJ11">
            <v>494590383</v>
          </cell>
          <cell r="AK11">
            <v>0</v>
          </cell>
          <cell r="AL11">
            <v>0</v>
          </cell>
          <cell r="AM11">
            <v>0.65999999991618097</v>
          </cell>
          <cell r="AN11">
            <v>0</v>
          </cell>
          <cell r="AO11">
            <v>0</v>
          </cell>
          <cell r="AP11" t="str">
            <v>0</v>
          </cell>
          <cell r="AQ11" t="str">
            <v>0</v>
          </cell>
          <cell r="AR11" t="str">
            <v>0</v>
          </cell>
          <cell r="AS11" t="str">
            <v>0</v>
          </cell>
          <cell r="AT11" t="str">
            <v>0</v>
          </cell>
          <cell r="AU11">
            <v>96863441.270000011</v>
          </cell>
          <cell r="AV11">
            <v>96289278.949999988</v>
          </cell>
          <cell r="AW11">
            <v>608814260.48999989</v>
          </cell>
          <cell r="AX11">
            <v>643913795.68000007</v>
          </cell>
          <cell r="AY11">
            <v>1020559647.75</v>
          </cell>
          <cell r="AZ11">
            <v>-8267615.0400000513</v>
          </cell>
          <cell r="BA11">
            <v>8112976</v>
          </cell>
          <cell r="BB11">
            <v>86106649.630000025</v>
          </cell>
          <cell r="BC11">
            <v>53752625</v>
          </cell>
          <cell r="BD11">
            <v>79182582</v>
          </cell>
          <cell r="BE11">
            <v>12687251.700000003</v>
          </cell>
          <cell r="BF11">
            <v>16366797.74</v>
          </cell>
          <cell r="BG11">
            <v>110895339.56999998</v>
          </cell>
          <cell r="BH11">
            <v>98450343.879999995</v>
          </cell>
          <cell r="BI11">
            <v>184199825.96999997</v>
          </cell>
          <cell r="BJ11">
            <v>4419636.6599999517</v>
          </cell>
          <cell r="BK11">
            <v>24479773.740000002</v>
          </cell>
          <cell r="BL11">
            <v>197001989.19999999</v>
          </cell>
          <cell r="BM11">
            <v>152202968.88</v>
          </cell>
          <cell r="BN11">
            <v>263382407.96999997</v>
          </cell>
          <cell r="BO11">
            <v>-158584.81000000238</v>
          </cell>
          <cell r="BP11">
            <v>-383596</v>
          </cell>
          <cell r="BQ11">
            <v>-1538361.6800000109</v>
          </cell>
          <cell r="BR11">
            <v>-2301576</v>
          </cell>
          <cell r="BS11">
            <v>-4603152</v>
          </cell>
          <cell r="BY11">
            <v>101124493.11999996</v>
          </cell>
          <cell r="BZ11">
            <v>120385456.69</v>
          </cell>
          <cell r="CA11">
            <v>804277888.00999987</v>
          </cell>
          <cell r="CB11">
            <v>793815188.56000006</v>
          </cell>
          <cell r="CC11">
            <v>1279338903.72</v>
          </cell>
          <cell r="CD11">
            <v>0</v>
          </cell>
          <cell r="CE11">
            <v>0</v>
          </cell>
          <cell r="CF11">
            <v>8.7311491370201111E-11</v>
          </cell>
          <cell r="CG11">
            <v>0</v>
          </cell>
          <cell r="CH11">
            <v>0</v>
          </cell>
          <cell r="CI11">
            <v>12792856.469999997</v>
          </cell>
          <cell r="CJ11">
            <v>13602428.74</v>
          </cell>
          <cell r="CK11">
            <v>85940389.039999992</v>
          </cell>
          <cell r="CL11">
            <v>86807091.879999995</v>
          </cell>
          <cell r="CM11">
            <v>162477589.96999997</v>
          </cell>
          <cell r="CO11">
            <v>428685801.36999983</v>
          </cell>
        </row>
        <row r="13">
          <cell r="A13" t="str">
            <v>Labor</v>
          </cell>
          <cell r="B13">
            <v>690745.01</v>
          </cell>
          <cell r="C13">
            <v>662915.52</v>
          </cell>
          <cell r="D13">
            <v>4419110.1100000003</v>
          </cell>
          <cell r="E13">
            <v>3975858.58</v>
          </cell>
          <cell r="F13">
            <v>7881256.0800000001</v>
          </cell>
          <cell r="L13">
            <v>5284058.33</v>
          </cell>
          <cell r="M13">
            <v>929469.35</v>
          </cell>
          <cell r="N13">
            <v>6612040.4799999995</v>
          </cell>
          <cell r="O13">
            <v>6380963.8600000003</v>
          </cell>
          <cell r="P13">
            <v>11693139.950000001</v>
          </cell>
          <cell r="Q13">
            <v>1482390.24</v>
          </cell>
          <cell r="R13">
            <v>1427579.67</v>
          </cell>
          <cell r="S13">
            <v>8963595.1600000001</v>
          </cell>
          <cell r="T13">
            <v>8469655.4499999993</v>
          </cell>
          <cell r="U13">
            <v>16885365.310000002</v>
          </cell>
          <cell r="V13">
            <v>1277135.21</v>
          </cell>
          <cell r="W13">
            <v>1300903.48</v>
          </cell>
          <cell r="X13">
            <v>7671697.9099999992</v>
          </cell>
          <cell r="Y13">
            <v>7565946.6800000016</v>
          </cell>
          <cell r="Z13">
            <v>15216928.140000002</v>
          </cell>
          <cell r="AA13">
            <v>774098.52</v>
          </cell>
          <cell r="AB13">
            <v>749112.93</v>
          </cell>
          <cell r="AC13">
            <v>5217243.4800000004</v>
          </cell>
          <cell r="AD13">
            <v>4728824.71</v>
          </cell>
          <cell r="AE13">
            <v>8683561.9900000021</v>
          </cell>
          <cell r="AF13">
            <v>3312651.66</v>
          </cell>
          <cell r="AG13">
            <v>3685002.3</v>
          </cell>
          <cell r="AH13">
            <v>21587734.52</v>
          </cell>
          <cell r="AI13">
            <v>21855607.410000004</v>
          </cell>
          <cell r="AJ13">
            <v>43465147.670000002</v>
          </cell>
          <cell r="AK13">
            <v>3779265.07</v>
          </cell>
          <cell r="AL13">
            <v>4001274</v>
          </cell>
          <cell r="AM13">
            <v>22261647.609999999</v>
          </cell>
          <cell r="AN13">
            <v>23620648</v>
          </cell>
          <cell r="AO13">
            <v>47194817</v>
          </cell>
          <cell r="AP13" t="str">
            <v>0</v>
          </cell>
          <cell r="AQ13" t="str">
            <v>0</v>
          </cell>
          <cell r="AR13" t="str">
            <v>0</v>
          </cell>
          <cell r="AS13" t="str">
            <v>0</v>
          </cell>
          <cell r="AT13" t="str">
            <v>0</v>
          </cell>
          <cell r="AU13">
            <v>16600344.039999999</v>
          </cell>
          <cell r="AV13">
            <v>12756257.25</v>
          </cell>
          <cell r="AW13">
            <v>76733069.269999996</v>
          </cell>
          <cell r="AX13">
            <v>76597504.689999998</v>
          </cell>
          <cell r="AY13">
            <v>151020216.13999999</v>
          </cell>
          <cell r="AZ13">
            <v>845076.27</v>
          </cell>
          <cell r="BA13">
            <v>943910</v>
          </cell>
          <cell r="BB13">
            <v>4956092.7699999996</v>
          </cell>
          <cell r="BC13">
            <v>5577651</v>
          </cell>
          <cell r="BD13">
            <v>11155303</v>
          </cell>
          <cell r="BE13">
            <v>1431421.73</v>
          </cell>
          <cell r="BF13">
            <v>1499818.55</v>
          </cell>
          <cell r="BG13">
            <v>8765970.6799999997</v>
          </cell>
          <cell r="BH13">
            <v>8879822.6800000016</v>
          </cell>
          <cell r="BI13">
            <v>17729872.400000002</v>
          </cell>
          <cell r="BJ13">
            <v>2276498</v>
          </cell>
          <cell r="BK13">
            <v>2443728.5499999998</v>
          </cell>
          <cell r="BL13">
            <v>13722063.449999999</v>
          </cell>
          <cell r="BM13">
            <v>14457473.680000002</v>
          </cell>
          <cell r="BN13">
            <v>28885175.400000002</v>
          </cell>
          <cell r="BO13" t="str">
            <v>0</v>
          </cell>
          <cell r="BP13" t="str">
            <v>0</v>
          </cell>
          <cell r="BQ13" t="str">
            <v>0</v>
          </cell>
          <cell r="BR13" t="str">
            <v>0</v>
          </cell>
          <cell r="BS13" t="str">
            <v>0</v>
          </cell>
          <cell r="BY13">
            <v>18876842.039999999</v>
          </cell>
          <cell r="BZ13">
            <v>15199985.800000001</v>
          </cell>
          <cell r="CA13">
            <v>90455132.719999999</v>
          </cell>
          <cell r="CB13">
            <v>91054978.370000005</v>
          </cell>
          <cell r="CC13">
            <v>179905391.53999999</v>
          </cell>
          <cell r="CD13" t="str">
            <v>0</v>
          </cell>
          <cell r="CE13" t="str">
            <v>0</v>
          </cell>
          <cell r="CF13" t="str">
            <v>0</v>
          </cell>
          <cell r="CG13" t="str">
            <v>0</v>
          </cell>
          <cell r="CH13" t="str">
            <v>0</v>
          </cell>
          <cell r="CI13">
            <v>1363286.89</v>
          </cell>
          <cell r="CJ13">
            <v>1422802.55</v>
          </cell>
          <cell r="CK13">
            <v>8425156.7799999993</v>
          </cell>
          <cell r="CL13">
            <v>8424724.6800000016</v>
          </cell>
          <cell r="CM13">
            <v>16819674.400000002</v>
          </cell>
          <cell r="CO13">
            <v>44772111.880000003</v>
          </cell>
        </row>
        <row r="14">
          <cell r="A14" t="str">
            <v>Benefits</v>
          </cell>
          <cell r="B14">
            <v>224296.72</v>
          </cell>
          <cell r="C14">
            <v>232340.35</v>
          </cell>
          <cell r="D14">
            <v>1430310.32</v>
          </cell>
          <cell r="E14">
            <v>1394290.53</v>
          </cell>
          <cell r="F14">
            <v>2763997.39</v>
          </cell>
          <cell r="L14">
            <v>337934.51</v>
          </cell>
          <cell r="M14">
            <v>394560.58</v>
          </cell>
          <cell r="N14">
            <v>2744317.35</v>
          </cell>
          <cell r="O14">
            <v>2710047.28</v>
          </cell>
          <cell r="P14">
            <v>4966515.84</v>
          </cell>
          <cell r="Q14">
            <v>467689.15</v>
          </cell>
          <cell r="R14">
            <v>628922.27</v>
          </cell>
          <cell r="S14">
            <v>3739774.71</v>
          </cell>
          <cell r="T14">
            <v>3735051.88</v>
          </cell>
          <cell r="U14">
            <v>7447774.8599999994</v>
          </cell>
          <cell r="V14">
            <v>497901.78</v>
          </cell>
          <cell r="W14">
            <v>517252.91</v>
          </cell>
          <cell r="X14">
            <v>3131377.22</v>
          </cell>
          <cell r="Y14">
            <v>3014356.06</v>
          </cell>
          <cell r="Z14">
            <v>6059450.1000000006</v>
          </cell>
          <cell r="AA14">
            <v>332327.53000000003</v>
          </cell>
          <cell r="AB14">
            <v>355944.22</v>
          </cell>
          <cell r="AC14">
            <v>2387837.69</v>
          </cell>
          <cell r="AD14">
            <v>2251034.13</v>
          </cell>
          <cell r="AE14">
            <v>4134225.55</v>
          </cell>
          <cell r="AF14">
            <v>1047906.86</v>
          </cell>
          <cell r="AG14">
            <v>1209024.6200000001</v>
          </cell>
          <cell r="AH14">
            <v>7035122.8099999996</v>
          </cell>
          <cell r="AI14">
            <v>7173798.7400000002</v>
          </cell>
          <cell r="AJ14">
            <v>14269347.529999999</v>
          </cell>
          <cell r="AK14">
            <v>1046450.46</v>
          </cell>
          <cell r="AL14">
            <v>1192321</v>
          </cell>
          <cell r="AM14">
            <v>6995489.3799999999</v>
          </cell>
          <cell r="AN14">
            <v>7039371</v>
          </cell>
          <cell r="AO14">
            <v>14064980</v>
          </cell>
          <cell r="AP14" t="str">
            <v>0</v>
          </cell>
          <cell r="AQ14" t="str">
            <v>0</v>
          </cell>
          <cell r="AR14" t="str">
            <v>0</v>
          </cell>
          <cell r="AS14" t="str">
            <v>0</v>
          </cell>
          <cell r="AT14" t="str">
            <v>0</v>
          </cell>
          <cell r="AU14">
            <v>3954507.01</v>
          </cell>
          <cell r="AV14">
            <v>4530365.95</v>
          </cell>
          <cell r="AW14">
            <v>27464229.479999997</v>
          </cell>
          <cell r="AX14">
            <v>27317949.620000001</v>
          </cell>
          <cell r="AY14">
            <v>53706291.270000003</v>
          </cell>
          <cell r="AZ14">
            <v>22650.21</v>
          </cell>
          <cell r="BA14" t="str">
            <v>0</v>
          </cell>
          <cell r="BB14">
            <v>141329.87</v>
          </cell>
          <cell r="BC14" t="str">
            <v>0</v>
          </cell>
          <cell r="BD14" t="str">
            <v>0</v>
          </cell>
          <cell r="BE14">
            <v>428130.06</v>
          </cell>
          <cell r="BF14">
            <v>452585.5</v>
          </cell>
          <cell r="BG14">
            <v>2842699.63</v>
          </cell>
          <cell r="BH14">
            <v>2680738.65</v>
          </cell>
          <cell r="BI14">
            <v>5352001.4000000004</v>
          </cell>
          <cell r="BJ14">
            <v>450780.27</v>
          </cell>
          <cell r="BK14">
            <v>452585.5</v>
          </cell>
          <cell r="BL14">
            <v>2984029.5</v>
          </cell>
          <cell r="BM14">
            <v>2680738.65</v>
          </cell>
          <cell r="BN14">
            <v>5352001.4000000004</v>
          </cell>
          <cell r="BO14" t="str">
            <v>0</v>
          </cell>
          <cell r="BP14" t="str">
            <v>0</v>
          </cell>
          <cell r="BQ14" t="str">
            <v>0</v>
          </cell>
          <cell r="BR14" t="str">
            <v>0</v>
          </cell>
          <cell r="BS14" t="str">
            <v>0</v>
          </cell>
          <cell r="BY14">
            <v>4405287.28</v>
          </cell>
          <cell r="BZ14">
            <v>4982951.45</v>
          </cell>
          <cell r="CA14">
            <v>30448258.979999997</v>
          </cell>
          <cell r="CB14">
            <v>29998688.27</v>
          </cell>
          <cell r="CC14">
            <v>59058292.670000002</v>
          </cell>
          <cell r="CD14" t="str">
            <v>0</v>
          </cell>
          <cell r="CE14" t="str">
            <v>0</v>
          </cell>
          <cell r="CF14" t="str">
            <v>0</v>
          </cell>
          <cell r="CG14" t="str">
            <v>0</v>
          </cell>
          <cell r="CH14" t="str">
            <v>0</v>
          </cell>
          <cell r="CI14">
            <v>423613.08</v>
          </cell>
          <cell r="CJ14">
            <v>452585.5</v>
          </cell>
          <cell r="CK14">
            <v>2815465.14</v>
          </cell>
          <cell r="CL14">
            <v>2680738.65</v>
          </cell>
          <cell r="CM14">
            <v>5352001.4000000004</v>
          </cell>
          <cell r="CO14">
            <v>15266379.389999999</v>
          </cell>
        </row>
        <row r="15">
          <cell r="A15" t="str">
            <v>Materials &amp; Supplies</v>
          </cell>
          <cell r="B15">
            <v>47986.41</v>
          </cell>
          <cell r="C15">
            <v>88105.2</v>
          </cell>
          <cell r="D15">
            <v>313695.01</v>
          </cell>
          <cell r="E15">
            <v>421619.20000000001</v>
          </cell>
          <cell r="F15">
            <v>814500.4</v>
          </cell>
          <cell r="L15">
            <v>161584.42000000001</v>
          </cell>
          <cell r="M15">
            <v>82944.399999999994</v>
          </cell>
          <cell r="N15">
            <v>509400.14</v>
          </cell>
          <cell r="O15">
            <v>448982.4</v>
          </cell>
          <cell r="P15">
            <v>795668.8</v>
          </cell>
          <cell r="Q15">
            <v>101897.53</v>
          </cell>
          <cell r="R15">
            <v>94433.77</v>
          </cell>
          <cell r="S15">
            <v>674174.44</v>
          </cell>
          <cell r="T15">
            <v>570892.34</v>
          </cell>
          <cell r="U15">
            <v>1126249.3</v>
          </cell>
          <cell r="V15">
            <v>133690.29</v>
          </cell>
          <cell r="W15">
            <v>111101.9</v>
          </cell>
          <cell r="X15">
            <v>733835.79</v>
          </cell>
          <cell r="Y15">
            <v>637257.85</v>
          </cell>
          <cell r="Z15">
            <v>1358451.35</v>
          </cell>
          <cell r="AA15">
            <v>108432.67</v>
          </cell>
          <cell r="AB15">
            <v>79742.759999999995</v>
          </cell>
          <cell r="AC15">
            <v>548144.54</v>
          </cell>
          <cell r="AD15">
            <v>525256.48</v>
          </cell>
          <cell r="AE15">
            <v>1003234.68</v>
          </cell>
          <cell r="AF15">
            <v>402862.29</v>
          </cell>
          <cell r="AG15">
            <v>447217.68</v>
          </cell>
          <cell r="AH15">
            <v>2264787.7200000002</v>
          </cell>
          <cell r="AI15">
            <v>2750251.8</v>
          </cell>
          <cell r="AJ15">
            <v>5362450.3600000003</v>
          </cell>
          <cell r="AK15">
            <v>73526.259999999995</v>
          </cell>
          <cell r="AL15">
            <v>45181</v>
          </cell>
          <cell r="AM15">
            <v>315880.77</v>
          </cell>
          <cell r="AN15">
            <v>308909</v>
          </cell>
          <cell r="AO15">
            <v>604701</v>
          </cell>
          <cell r="AP15" t="str">
            <v>0</v>
          </cell>
          <cell r="AQ15" t="str">
            <v>0</v>
          </cell>
          <cell r="AR15" t="str">
            <v>0</v>
          </cell>
          <cell r="AS15" t="str">
            <v>0</v>
          </cell>
          <cell r="AT15" t="str">
            <v>0</v>
          </cell>
          <cell r="AU15">
            <v>1029979.87</v>
          </cell>
          <cell r="AV15">
            <v>948726.71</v>
          </cell>
          <cell r="AW15">
            <v>5359918.41</v>
          </cell>
          <cell r="AX15">
            <v>5663169.0700000003</v>
          </cell>
          <cell r="AY15">
            <v>11065255.889999999</v>
          </cell>
          <cell r="AZ15">
            <v>16529.32</v>
          </cell>
          <cell r="BA15">
            <v>22500</v>
          </cell>
          <cell r="BB15">
            <v>160568.73000000001</v>
          </cell>
          <cell r="BC15">
            <v>135000</v>
          </cell>
          <cell r="BD15">
            <v>270000</v>
          </cell>
          <cell r="BE15">
            <v>307980.34000000003</v>
          </cell>
          <cell r="BF15">
            <v>286314.03999999998</v>
          </cell>
          <cell r="BG15">
            <v>1771016.5</v>
          </cell>
          <cell r="BH15">
            <v>1882743.4</v>
          </cell>
          <cell r="BI15">
            <v>3756295.72</v>
          </cell>
          <cell r="BJ15">
            <v>324509.65999999997</v>
          </cell>
          <cell r="BK15">
            <v>308814.03999999998</v>
          </cell>
          <cell r="BL15">
            <v>1931585.23</v>
          </cell>
          <cell r="BM15">
            <v>2017743.4</v>
          </cell>
          <cell r="BN15">
            <v>4026295.72</v>
          </cell>
          <cell r="BO15" t="str">
            <v>0</v>
          </cell>
          <cell r="BP15" t="str">
            <v>0</v>
          </cell>
          <cell r="BQ15" t="str">
            <v>0</v>
          </cell>
          <cell r="BR15" t="str">
            <v>0</v>
          </cell>
          <cell r="BS15" t="str">
            <v>0</v>
          </cell>
          <cell r="BY15">
            <v>1354489.53</v>
          </cell>
          <cell r="BZ15">
            <v>1257540.75</v>
          </cell>
          <cell r="CA15">
            <v>7291503.6399999997</v>
          </cell>
          <cell r="CB15">
            <v>7680912.4700000007</v>
          </cell>
          <cell r="CC15">
            <v>15091551.609999999</v>
          </cell>
          <cell r="CD15" t="str">
            <v>0</v>
          </cell>
          <cell r="CE15" t="str">
            <v>0</v>
          </cell>
          <cell r="CF15" t="str">
            <v>0</v>
          </cell>
          <cell r="CG15" t="str">
            <v>0</v>
          </cell>
          <cell r="CH15" t="str">
            <v>0</v>
          </cell>
          <cell r="CI15">
            <v>300397.08</v>
          </cell>
          <cell r="CJ15">
            <v>267814.03999999998</v>
          </cell>
          <cell r="CK15">
            <v>1702063.87</v>
          </cell>
          <cell r="CL15">
            <v>1780743.4</v>
          </cell>
          <cell r="CM15">
            <v>3585295.72</v>
          </cell>
          <cell r="CO15">
            <v>4210835.25</v>
          </cell>
        </row>
        <row r="16">
          <cell r="A16" t="str">
            <v>Vehicles &amp; Equip</v>
          </cell>
          <cell r="B16">
            <v>115369.15</v>
          </cell>
          <cell r="C16">
            <v>107837</v>
          </cell>
          <cell r="D16">
            <v>595901.75</v>
          </cell>
          <cell r="E16">
            <v>672037.23</v>
          </cell>
          <cell r="F16">
            <v>1315343.23</v>
          </cell>
          <cell r="L16">
            <v>134525.04999999999</v>
          </cell>
          <cell r="M16">
            <v>131328</v>
          </cell>
          <cell r="N16">
            <v>959615.15</v>
          </cell>
          <cell r="O16">
            <v>922880</v>
          </cell>
          <cell r="P16">
            <v>1739743</v>
          </cell>
          <cell r="Q16">
            <v>215038.38</v>
          </cell>
          <cell r="R16">
            <v>212764.48</v>
          </cell>
          <cell r="S16">
            <v>1206909.33</v>
          </cell>
          <cell r="T16">
            <v>1287805.8799999999</v>
          </cell>
          <cell r="U16">
            <v>2572065.83</v>
          </cell>
          <cell r="V16">
            <v>159539.68</v>
          </cell>
          <cell r="W16">
            <v>151487.9</v>
          </cell>
          <cell r="X16">
            <v>932936.14</v>
          </cell>
          <cell r="Y16">
            <v>895469.4</v>
          </cell>
          <cell r="Z16">
            <v>1824234.8</v>
          </cell>
          <cell r="AA16">
            <v>133728.72</v>
          </cell>
          <cell r="AB16">
            <v>125427.89</v>
          </cell>
          <cell r="AC16">
            <v>899892.93</v>
          </cell>
          <cell r="AD16">
            <v>805789.35</v>
          </cell>
          <cell r="AE16">
            <v>1489191.5</v>
          </cell>
          <cell r="AF16">
            <v>377634.98</v>
          </cell>
          <cell r="AG16">
            <v>544366.22</v>
          </cell>
          <cell r="AH16">
            <v>2712514.3</v>
          </cell>
          <cell r="AI16">
            <v>2910168.9</v>
          </cell>
          <cell r="AJ16">
            <v>5785359.8600000013</v>
          </cell>
          <cell r="AK16">
            <v>-10162.129999999999</v>
          </cell>
          <cell r="AL16">
            <v>-17825</v>
          </cell>
          <cell r="AM16">
            <v>-55505.78</v>
          </cell>
          <cell r="AN16">
            <v>-36150</v>
          </cell>
          <cell r="AO16">
            <v>-75300</v>
          </cell>
          <cell r="AP16" t="str">
            <v>0</v>
          </cell>
          <cell r="AQ16" t="str">
            <v>0</v>
          </cell>
          <cell r="AR16" t="str">
            <v>0</v>
          </cell>
          <cell r="AS16" t="str">
            <v>0</v>
          </cell>
          <cell r="AT16" t="str">
            <v>0</v>
          </cell>
          <cell r="AU16">
            <v>1125673.83</v>
          </cell>
          <cell r="AV16">
            <v>1255386.49</v>
          </cell>
          <cell r="AW16">
            <v>7252263.8200000003</v>
          </cell>
          <cell r="AX16">
            <v>7458000.7600000007</v>
          </cell>
          <cell r="AY16">
            <v>14650638.220000001</v>
          </cell>
          <cell r="AZ16">
            <v>219.58</v>
          </cell>
          <cell r="BA16">
            <v>225</v>
          </cell>
          <cell r="BB16">
            <v>880.4</v>
          </cell>
          <cell r="BC16">
            <v>1350</v>
          </cell>
          <cell r="BD16">
            <v>2700</v>
          </cell>
          <cell r="BE16">
            <v>129334.39</v>
          </cell>
          <cell r="BF16">
            <v>133182.28</v>
          </cell>
          <cell r="BG16">
            <v>830191.22</v>
          </cell>
          <cell r="BH16">
            <v>704651.1</v>
          </cell>
          <cell r="BI16">
            <v>1409618.14</v>
          </cell>
          <cell r="BJ16">
            <v>129553.97</v>
          </cell>
          <cell r="BK16">
            <v>133407.28</v>
          </cell>
          <cell r="BL16">
            <v>831071.62</v>
          </cell>
          <cell r="BM16">
            <v>706001.1</v>
          </cell>
          <cell r="BN16">
            <v>1412318.14</v>
          </cell>
          <cell r="BO16">
            <v>-5908.93</v>
          </cell>
          <cell r="BP16" t="str">
            <v>0</v>
          </cell>
          <cell r="BQ16">
            <v>-35453.58</v>
          </cell>
          <cell r="BR16" t="str">
            <v>0</v>
          </cell>
          <cell r="BS16" t="str">
            <v>0</v>
          </cell>
          <cell r="BY16">
            <v>1249318.8700000001</v>
          </cell>
          <cell r="BZ16">
            <v>1388793.77</v>
          </cell>
          <cell r="CA16">
            <v>8047881.8600000003</v>
          </cell>
          <cell r="CB16">
            <v>8164001.8600000003</v>
          </cell>
          <cell r="CC16">
            <v>16062956.359999999</v>
          </cell>
          <cell r="CD16" t="str">
            <v>0</v>
          </cell>
          <cell r="CE16" t="str">
            <v>0</v>
          </cell>
          <cell r="CF16" t="str">
            <v>0</v>
          </cell>
          <cell r="CG16" t="str">
            <v>0</v>
          </cell>
          <cell r="CH16" t="str">
            <v>0</v>
          </cell>
          <cell r="CI16">
            <v>129224.59</v>
          </cell>
          <cell r="CJ16">
            <v>132667.28</v>
          </cell>
          <cell r="CK16">
            <v>828642.75</v>
          </cell>
          <cell r="CL16">
            <v>701561.1</v>
          </cell>
          <cell r="CM16">
            <v>1403438.14</v>
          </cell>
          <cell r="CO16">
            <v>3968858.22</v>
          </cell>
        </row>
        <row r="17">
          <cell r="A17" t="str">
            <v>Print &amp; Postages</v>
          </cell>
          <cell r="B17">
            <v>3770.61</v>
          </cell>
          <cell r="C17">
            <v>7343</v>
          </cell>
          <cell r="D17">
            <v>24686.18</v>
          </cell>
          <cell r="E17">
            <v>44482</v>
          </cell>
          <cell r="F17">
            <v>88855</v>
          </cell>
          <cell r="L17">
            <v>2486.75</v>
          </cell>
          <cell r="M17">
            <v>3761</v>
          </cell>
          <cell r="N17">
            <v>17675.740000000002</v>
          </cell>
          <cell r="O17">
            <v>23245</v>
          </cell>
          <cell r="P17">
            <v>46286</v>
          </cell>
          <cell r="Q17">
            <v>5580.69</v>
          </cell>
          <cell r="R17">
            <v>6496.07</v>
          </cell>
          <cell r="S17">
            <v>40333.89</v>
          </cell>
          <cell r="T17">
            <v>40887.440000000002</v>
          </cell>
          <cell r="U17">
            <v>83161.86</v>
          </cell>
          <cell r="V17">
            <v>5526.25</v>
          </cell>
          <cell r="W17">
            <v>14781</v>
          </cell>
          <cell r="X17">
            <v>48086.19</v>
          </cell>
          <cell r="Y17">
            <v>46551</v>
          </cell>
          <cell r="Z17">
            <v>82988</v>
          </cell>
          <cell r="AA17">
            <v>3036.11</v>
          </cell>
          <cell r="AB17">
            <v>3571.39</v>
          </cell>
          <cell r="AC17">
            <v>19145.71</v>
          </cell>
          <cell r="AD17">
            <v>23980.28</v>
          </cell>
          <cell r="AE17">
            <v>46406.93</v>
          </cell>
          <cell r="AF17">
            <v>9124.35</v>
          </cell>
          <cell r="AG17">
            <v>11885</v>
          </cell>
          <cell r="AH17">
            <v>64764.480000000003</v>
          </cell>
          <cell r="AI17">
            <v>66911</v>
          </cell>
          <cell r="AJ17">
            <v>147799</v>
          </cell>
          <cell r="AK17">
            <v>28207.040000000001</v>
          </cell>
          <cell r="AL17">
            <v>28181</v>
          </cell>
          <cell r="AM17">
            <v>148069.32</v>
          </cell>
          <cell r="AN17">
            <v>164614</v>
          </cell>
          <cell r="AO17">
            <v>328749</v>
          </cell>
          <cell r="AP17" t="str">
            <v>0</v>
          </cell>
          <cell r="AQ17" t="str">
            <v>0</v>
          </cell>
          <cell r="AR17" t="str">
            <v>0</v>
          </cell>
          <cell r="AS17" t="str">
            <v>0</v>
          </cell>
          <cell r="AT17" t="str">
            <v>0</v>
          </cell>
          <cell r="AU17">
            <v>57731.8</v>
          </cell>
          <cell r="AV17">
            <v>76018.460000000006</v>
          </cell>
          <cell r="AW17">
            <v>362761.51</v>
          </cell>
          <cell r="AX17">
            <v>410670.72</v>
          </cell>
          <cell r="AY17">
            <v>824245.79</v>
          </cell>
          <cell r="AZ17">
            <v>3467.08</v>
          </cell>
          <cell r="BA17">
            <v>4100</v>
          </cell>
          <cell r="BB17">
            <v>29830.27</v>
          </cell>
          <cell r="BC17">
            <v>24600</v>
          </cell>
          <cell r="BD17">
            <v>49200</v>
          </cell>
          <cell r="BE17">
            <v>5326.09</v>
          </cell>
          <cell r="BF17">
            <v>15538</v>
          </cell>
          <cell r="BG17">
            <v>54614.77</v>
          </cell>
          <cell r="BH17">
            <v>93489</v>
          </cell>
          <cell r="BI17">
            <v>183755</v>
          </cell>
          <cell r="BJ17">
            <v>8793.17</v>
          </cell>
          <cell r="BK17">
            <v>19638</v>
          </cell>
          <cell r="BL17">
            <v>84445.04</v>
          </cell>
          <cell r="BM17">
            <v>118089</v>
          </cell>
          <cell r="BN17">
            <v>232955</v>
          </cell>
          <cell r="BO17" t="str">
            <v>0</v>
          </cell>
          <cell r="BP17" t="str">
            <v>0</v>
          </cell>
          <cell r="BQ17" t="str">
            <v>0</v>
          </cell>
          <cell r="BR17" t="str">
            <v>0</v>
          </cell>
          <cell r="BS17" t="str">
            <v>0</v>
          </cell>
          <cell r="BY17">
            <v>66524.97</v>
          </cell>
          <cell r="BZ17">
            <v>95656.46</v>
          </cell>
          <cell r="CA17">
            <v>447206.55</v>
          </cell>
          <cell r="CB17">
            <v>528759.72</v>
          </cell>
          <cell r="CC17">
            <v>1057200.79</v>
          </cell>
          <cell r="CD17" t="str">
            <v>0</v>
          </cell>
          <cell r="CE17" t="str">
            <v>0</v>
          </cell>
          <cell r="CF17" t="str">
            <v>0</v>
          </cell>
          <cell r="CG17" t="str">
            <v>0</v>
          </cell>
          <cell r="CH17" t="str">
            <v>0</v>
          </cell>
          <cell r="CI17">
            <v>5031.75</v>
          </cell>
          <cell r="CJ17">
            <v>13223</v>
          </cell>
          <cell r="CK17">
            <v>46576.86</v>
          </cell>
          <cell r="CL17">
            <v>79599</v>
          </cell>
          <cell r="CM17">
            <v>155975</v>
          </cell>
          <cell r="CO17">
            <v>254620.63</v>
          </cell>
        </row>
        <row r="18">
          <cell r="A18" t="str">
            <v>Insurance</v>
          </cell>
          <cell r="B18">
            <v>21343.23</v>
          </cell>
          <cell r="C18">
            <v>20408.04</v>
          </cell>
          <cell r="D18">
            <v>205374.54</v>
          </cell>
          <cell r="E18">
            <v>151317.45000000001</v>
          </cell>
          <cell r="F18">
            <v>283215</v>
          </cell>
          <cell r="L18">
            <v>21822.74</v>
          </cell>
          <cell r="M18">
            <v>28620.639999999999</v>
          </cell>
          <cell r="N18">
            <v>288259.53999999998</v>
          </cell>
          <cell r="O18">
            <v>241044.43</v>
          </cell>
          <cell r="P18">
            <v>409729.43</v>
          </cell>
          <cell r="Q18">
            <v>50748.11</v>
          </cell>
          <cell r="R18">
            <v>51280.29</v>
          </cell>
          <cell r="S18">
            <v>511224.8</v>
          </cell>
          <cell r="T18">
            <v>299828.59999999998</v>
          </cell>
          <cell r="U18">
            <v>608517.78</v>
          </cell>
          <cell r="V18">
            <v>23489.79</v>
          </cell>
          <cell r="W18">
            <v>27445.27</v>
          </cell>
          <cell r="X18">
            <v>1221495.9099999999</v>
          </cell>
          <cell r="Y18">
            <v>158448.35999999999</v>
          </cell>
          <cell r="Z18">
            <v>323784.12</v>
          </cell>
          <cell r="AA18">
            <v>17807.310000000001</v>
          </cell>
          <cell r="AB18">
            <v>26881.78</v>
          </cell>
          <cell r="AC18">
            <v>221703.94</v>
          </cell>
          <cell r="AD18">
            <v>164651.48000000001</v>
          </cell>
          <cell r="AE18">
            <v>313486.07</v>
          </cell>
          <cell r="AF18">
            <v>108171.92</v>
          </cell>
          <cell r="AG18">
            <v>101732.98</v>
          </cell>
          <cell r="AH18">
            <v>1041381.08</v>
          </cell>
          <cell r="AI18">
            <v>631089.93000000005</v>
          </cell>
          <cell r="AJ18">
            <v>1321761.55</v>
          </cell>
          <cell r="AK18">
            <v>1201245.3</v>
          </cell>
          <cell r="AL18">
            <v>232319</v>
          </cell>
          <cell r="AM18">
            <v>2229778.25</v>
          </cell>
          <cell r="AN18">
            <v>1392141</v>
          </cell>
          <cell r="AO18">
            <v>2832677</v>
          </cell>
          <cell r="AP18" t="str">
            <v>0</v>
          </cell>
          <cell r="AQ18" t="str">
            <v>0</v>
          </cell>
          <cell r="AR18" t="str">
            <v>0</v>
          </cell>
          <cell r="AS18" t="str">
            <v>0</v>
          </cell>
          <cell r="AT18" t="str">
            <v>0</v>
          </cell>
          <cell r="AU18">
            <v>1444628.4</v>
          </cell>
          <cell r="AV18">
            <v>488688</v>
          </cell>
          <cell r="AW18">
            <v>5719218.0600000005</v>
          </cell>
          <cell r="AX18">
            <v>3038521.25</v>
          </cell>
          <cell r="AY18">
            <v>6093170.9500000002</v>
          </cell>
          <cell r="AZ18">
            <v>9592.6200000000008</v>
          </cell>
          <cell r="BA18">
            <v>1400</v>
          </cell>
          <cell r="BB18">
            <v>35618.019999999997</v>
          </cell>
          <cell r="BC18">
            <v>8400</v>
          </cell>
          <cell r="BD18">
            <v>16800</v>
          </cell>
          <cell r="BE18">
            <v>36814.550000000003</v>
          </cell>
          <cell r="BF18">
            <v>47175.68</v>
          </cell>
          <cell r="BG18">
            <v>304755.64</v>
          </cell>
          <cell r="BH18">
            <v>277221.94</v>
          </cell>
          <cell r="BI18">
            <v>562382.28</v>
          </cell>
          <cell r="BJ18">
            <v>46407.17</v>
          </cell>
          <cell r="BK18">
            <v>48575.68</v>
          </cell>
          <cell r="BL18">
            <v>340373.66</v>
          </cell>
          <cell r="BM18">
            <v>285621.94</v>
          </cell>
          <cell r="BN18">
            <v>579182.28</v>
          </cell>
          <cell r="BO18" t="str">
            <v>0</v>
          </cell>
          <cell r="BP18" t="str">
            <v>0</v>
          </cell>
          <cell r="BQ18" t="str">
            <v>0</v>
          </cell>
          <cell r="BR18" t="str">
            <v>0</v>
          </cell>
          <cell r="BS18" t="str">
            <v>0</v>
          </cell>
          <cell r="BY18">
            <v>1491035.57</v>
          </cell>
          <cell r="BZ18">
            <v>537263.68000000005</v>
          </cell>
          <cell r="CA18">
            <v>6059591.7200000007</v>
          </cell>
          <cell r="CB18">
            <v>3324143.19</v>
          </cell>
          <cell r="CC18">
            <v>6672353.2300000004</v>
          </cell>
          <cell r="CD18" t="str">
            <v>0</v>
          </cell>
          <cell r="CE18" t="str">
            <v>0</v>
          </cell>
          <cell r="CF18" t="str">
            <v>0</v>
          </cell>
          <cell r="CG18" t="str">
            <v>0</v>
          </cell>
          <cell r="CH18" t="str">
            <v>0</v>
          </cell>
          <cell r="CI18">
            <v>31577.96</v>
          </cell>
          <cell r="CJ18">
            <v>41575.68</v>
          </cell>
          <cell r="CK18">
            <v>263990.96999999997</v>
          </cell>
          <cell r="CL18">
            <v>243621.94</v>
          </cell>
          <cell r="CM18">
            <v>495182.28</v>
          </cell>
          <cell r="CO18">
            <v>3042950.29</v>
          </cell>
        </row>
        <row r="19">
          <cell r="A19" t="str">
            <v>Marketing</v>
          </cell>
          <cell r="B19">
            <v>65392.81</v>
          </cell>
          <cell r="C19">
            <v>32750</v>
          </cell>
          <cell r="D19">
            <v>158429.46</v>
          </cell>
          <cell r="E19">
            <v>215500</v>
          </cell>
          <cell r="F19">
            <v>404800</v>
          </cell>
          <cell r="L19">
            <v>61641.25</v>
          </cell>
          <cell r="M19">
            <v>17966</v>
          </cell>
          <cell r="N19">
            <v>242049.54</v>
          </cell>
          <cell r="O19">
            <v>198236</v>
          </cell>
          <cell r="P19">
            <v>298217</v>
          </cell>
          <cell r="Q19">
            <v>45451.78</v>
          </cell>
          <cell r="R19">
            <v>28377</v>
          </cell>
          <cell r="S19">
            <v>260302.51</v>
          </cell>
          <cell r="T19">
            <v>242247</v>
          </cell>
          <cell r="U19">
            <v>510232.03</v>
          </cell>
          <cell r="V19">
            <v>23664.639999999999</v>
          </cell>
          <cell r="W19">
            <v>35394</v>
          </cell>
          <cell r="X19">
            <v>133803.28</v>
          </cell>
          <cell r="Y19">
            <v>235259</v>
          </cell>
          <cell r="Z19">
            <v>428273</v>
          </cell>
          <cell r="AA19">
            <v>29270.45</v>
          </cell>
          <cell r="AB19">
            <v>28325.200000000001</v>
          </cell>
          <cell r="AC19">
            <v>284739.06</v>
          </cell>
          <cell r="AD19">
            <v>164501.43</v>
          </cell>
          <cell r="AE19">
            <v>315878.74</v>
          </cell>
          <cell r="AF19">
            <v>69813.61</v>
          </cell>
          <cell r="AG19">
            <v>173904</v>
          </cell>
          <cell r="AH19">
            <v>429934.38</v>
          </cell>
          <cell r="AI19">
            <v>1069642</v>
          </cell>
          <cell r="AJ19">
            <v>1930394</v>
          </cell>
          <cell r="AK19">
            <v>68534.52</v>
          </cell>
          <cell r="AL19">
            <v>60863</v>
          </cell>
          <cell r="AM19">
            <v>498191.17</v>
          </cell>
          <cell r="AN19">
            <v>965178</v>
          </cell>
          <cell r="AO19">
            <v>1330360</v>
          </cell>
          <cell r="AP19" t="str">
            <v>0</v>
          </cell>
          <cell r="AQ19" t="str">
            <v>0</v>
          </cell>
          <cell r="AR19" t="str">
            <v>0</v>
          </cell>
          <cell r="AS19" t="str">
            <v>0</v>
          </cell>
          <cell r="AT19" t="str">
            <v>0</v>
          </cell>
          <cell r="AU19">
            <v>363769.06</v>
          </cell>
          <cell r="AV19">
            <v>377579.2</v>
          </cell>
          <cell r="AW19">
            <v>2007449.4</v>
          </cell>
          <cell r="AX19">
            <v>3090563.43</v>
          </cell>
          <cell r="AY19">
            <v>5218154.7699999996</v>
          </cell>
          <cell r="AZ19">
            <v>46.25</v>
          </cell>
          <cell r="BA19">
            <v>9000</v>
          </cell>
          <cell r="BB19">
            <v>15757.37</v>
          </cell>
          <cell r="BC19">
            <v>54000</v>
          </cell>
          <cell r="BD19">
            <v>108000</v>
          </cell>
          <cell r="BE19">
            <v>1006.76</v>
          </cell>
          <cell r="BF19">
            <v>6511</v>
          </cell>
          <cell r="BG19">
            <v>175027.31</v>
          </cell>
          <cell r="BH19">
            <v>83646</v>
          </cell>
          <cell r="BI19">
            <v>100688</v>
          </cell>
          <cell r="BJ19">
            <v>1053.01</v>
          </cell>
          <cell r="BK19">
            <v>15511</v>
          </cell>
          <cell r="BL19">
            <v>190784.68</v>
          </cell>
          <cell r="BM19">
            <v>137646</v>
          </cell>
          <cell r="BN19">
            <v>208688</v>
          </cell>
          <cell r="BO19" t="str">
            <v>0</v>
          </cell>
          <cell r="BP19" t="str">
            <v>0</v>
          </cell>
          <cell r="BQ19" t="str">
            <v>0</v>
          </cell>
          <cell r="BR19" t="str">
            <v>0</v>
          </cell>
          <cell r="BS19" t="str">
            <v>0</v>
          </cell>
          <cell r="BY19">
            <v>364822.07</v>
          </cell>
          <cell r="BZ19">
            <v>393090.2</v>
          </cell>
          <cell r="CA19">
            <v>2198234.08</v>
          </cell>
          <cell r="CB19">
            <v>3228209.43</v>
          </cell>
          <cell r="CC19">
            <v>5426842.7699999996</v>
          </cell>
          <cell r="CD19" t="str">
            <v>0</v>
          </cell>
          <cell r="CE19" t="str">
            <v>0</v>
          </cell>
          <cell r="CF19" t="str">
            <v>0</v>
          </cell>
          <cell r="CG19" t="str">
            <v>0</v>
          </cell>
          <cell r="CH19" t="str">
            <v>0</v>
          </cell>
          <cell r="CI19">
            <v>1006.76</v>
          </cell>
          <cell r="CJ19">
            <v>5411</v>
          </cell>
          <cell r="CK19">
            <v>162597.14000000001</v>
          </cell>
          <cell r="CL19">
            <v>77046</v>
          </cell>
          <cell r="CM19">
            <v>87488</v>
          </cell>
          <cell r="CO19">
            <v>1386488.42</v>
          </cell>
        </row>
        <row r="20">
          <cell r="A20" t="str">
            <v>Employee Welfare</v>
          </cell>
          <cell r="B20">
            <v>84978.51</v>
          </cell>
          <cell r="C20">
            <v>74299.05</v>
          </cell>
          <cell r="D20">
            <v>534729.75</v>
          </cell>
          <cell r="E20">
            <v>654371.05000000005</v>
          </cell>
          <cell r="F20">
            <v>1003564.21</v>
          </cell>
          <cell r="L20">
            <v>120354.79</v>
          </cell>
          <cell r="M20">
            <v>70415.78</v>
          </cell>
          <cell r="N20">
            <v>856456.61</v>
          </cell>
          <cell r="O20">
            <v>866708.66</v>
          </cell>
          <cell r="P20">
            <v>1217797.92</v>
          </cell>
          <cell r="Q20">
            <v>147295.20000000001</v>
          </cell>
          <cell r="R20">
            <v>82902.009999999995</v>
          </cell>
          <cell r="S20">
            <v>1078428.2</v>
          </cell>
          <cell r="T20">
            <v>1086285.22</v>
          </cell>
          <cell r="U20">
            <v>1462752.21</v>
          </cell>
          <cell r="V20">
            <v>125356.59</v>
          </cell>
          <cell r="W20">
            <v>71875.37</v>
          </cell>
          <cell r="X20">
            <v>846741.68</v>
          </cell>
          <cell r="Y20">
            <v>833784.21</v>
          </cell>
          <cell r="Z20">
            <v>1133706.73</v>
          </cell>
          <cell r="AA20">
            <v>96315.66</v>
          </cell>
          <cell r="AB20">
            <v>59917.47</v>
          </cell>
          <cell r="AC20">
            <v>666937.34</v>
          </cell>
          <cell r="AD20">
            <v>640412.43999999994</v>
          </cell>
          <cell r="AE20">
            <v>900591.49</v>
          </cell>
          <cell r="AF20">
            <v>220779.55</v>
          </cell>
          <cell r="AG20">
            <v>130912.68</v>
          </cell>
          <cell r="AH20">
            <v>1538482.1</v>
          </cell>
          <cell r="AI20">
            <v>1310902.1399999999</v>
          </cell>
          <cell r="AJ20">
            <v>1798416.64</v>
          </cell>
          <cell r="AK20">
            <v>1435121.08</v>
          </cell>
          <cell r="AL20">
            <v>1264037</v>
          </cell>
          <cell r="AM20">
            <v>12567499.18</v>
          </cell>
          <cell r="AN20">
            <v>12668756</v>
          </cell>
          <cell r="AO20">
            <v>20662954</v>
          </cell>
          <cell r="AP20" t="str">
            <v>0</v>
          </cell>
          <cell r="AQ20" t="str">
            <v>0</v>
          </cell>
          <cell r="AR20" t="str">
            <v>0</v>
          </cell>
          <cell r="AS20" t="str">
            <v>0</v>
          </cell>
          <cell r="AT20" t="str">
            <v>0</v>
          </cell>
          <cell r="AU20">
            <v>2230201.38</v>
          </cell>
          <cell r="AV20">
            <v>1754359.36</v>
          </cell>
          <cell r="AW20">
            <v>18089274.859999999</v>
          </cell>
          <cell r="AX20">
            <v>18061219.719999999</v>
          </cell>
          <cell r="AY20">
            <v>28179783.200000003</v>
          </cell>
          <cell r="AZ20">
            <v>1117337.3600000001</v>
          </cell>
          <cell r="BA20">
            <v>457700</v>
          </cell>
          <cell r="BB20">
            <v>4854426.95</v>
          </cell>
          <cell r="BC20">
            <v>2746200</v>
          </cell>
          <cell r="BD20">
            <v>5492400</v>
          </cell>
          <cell r="BE20">
            <v>123397.1</v>
          </cell>
          <cell r="BF20">
            <v>116293.21</v>
          </cell>
          <cell r="BG20">
            <v>985695.75</v>
          </cell>
          <cell r="BH20">
            <v>1097596.47</v>
          </cell>
          <cell r="BI20">
            <v>1554890.73</v>
          </cell>
          <cell r="BJ20">
            <v>1240734.46</v>
          </cell>
          <cell r="BK20">
            <v>573993.21</v>
          </cell>
          <cell r="BL20">
            <v>5840122.7000000002</v>
          </cell>
          <cell r="BM20">
            <v>3843796.47</v>
          </cell>
          <cell r="BN20">
            <v>7047290.7300000004</v>
          </cell>
          <cell r="BO20" t="str">
            <v>0</v>
          </cell>
          <cell r="BP20" t="str">
            <v>0</v>
          </cell>
          <cell r="BQ20" t="str">
            <v>0</v>
          </cell>
          <cell r="BR20" t="str">
            <v>0</v>
          </cell>
          <cell r="BS20" t="str">
            <v>0</v>
          </cell>
          <cell r="BY20">
            <v>3470935.84</v>
          </cell>
          <cell r="BZ20">
            <v>2328352.5699999998</v>
          </cell>
          <cell r="CA20">
            <v>23929397.559999999</v>
          </cell>
          <cell r="CB20">
            <v>21905016.189999998</v>
          </cell>
          <cell r="CC20">
            <v>35227073.930000007</v>
          </cell>
          <cell r="CD20" t="str">
            <v>0</v>
          </cell>
          <cell r="CE20" t="str">
            <v>0</v>
          </cell>
          <cell r="CF20" t="str">
            <v>0</v>
          </cell>
          <cell r="CG20" t="str">
            <v>0</v>
          </cell>
          <cell r="CH20" t="str">
            <v>0</v>
          </cell>
          <cell r="CI20">
            <v>92580.22</v>
          </cell>
          <cell r="CJ20">
            <v>85791.21</v>
          </cell>
          <cell r="CK20">
            <v>652709.66</v>
          </cell>
          <cell r="CL20">
            <v>759306.47</v>
          </cell>
          <cell r="CM20">
            <v>1032523.73</v>
          </cell>
          <cell r="CO20">
            <v>12148987.73</v>
          </cell>
        </row>
        <row r="21">
          <cell r="A21" t="str">
            <v>Information Technologies</v>
          </cell>
          <cell r="B21">
            <v>33578.92</v>
          </cell>
          <cell r="C21">
            <v>18000</v>
          </cell>
          <cell r="D21">
            <v>122049.67</v>
          </cell>
          <cell r="E21">
            <v>108000</v>
          </cell>
          <cell r="F21">
            <v>216000</v>
          </cell>
          <cell r="L21">
            <v>9399.76</v>
          </cell>
          <cell r="M21">
            <v>16863</v>
          </cell>
          <cell r="N21">
            <v>69786.83</v>
          </cell>
          <cell r="O21">
            <v>116798</v>
          </cell>
          <cell r="P21">
            <v>194847</v>
          </cell>
          <cell r="Q21">
            <v>38282.559999999998</v>
          </cell>
          <cell r="R21">
            <v>28152.02</v>
          </cell>
          <cell r="S21">
            <v>118535.61</v>
          </cell>
          <cell r="T21">
            <v>109552.03</v>
          </cell>
          <cell r="U21">
            <v>203206.03</v>
          </cell>
          <cell r="V21">
            <v>19184.490000000002</v>
          </cell>
          <cell r="W21">
            <v>16964</v>
          </cell>
          <cell r="X21">
            <v>100097.29</v>
          </cell>
          <cell r="Y21">
            <v>101829</v>
          </cell>
          <cell r="Z21">
            <v>203736</v>
          </cell>
          <cell r="AA21">
            <v>9805.5300000000007</v>
          </cell>
          <cell r="AB21">
            <v>22100</v>
          </cell>
          <cell r="AC21">
            <v>73068.27</v>
          </cell>
          <cell r="AD21">
            <v>132600</v>
          </cell>
          <cell r="AE21">
            <v>265200</v>
          </cell>
          <cell r="AF21">
            <v>62277.05</v>
          </cell>
          <cell r="AG21">
            <v>82349</v>
          </cell>
          <cell r="AH21">
            <v>302185.90999999997</v>
          </cell>
          <cell r="AI21">
            <v>440225</v>
          </cell>
          <cell r="AJ21">
            <v>892592</v>
          </cell>
          <cell r="AK21">
            <v>497640.03</v>
          </cell>
          <cell r="AL21">
            <v>535222</v>
          </cell>
          <cell r="AM21">
            <v>3371443.27</v>
          </cell>
          <cell r="AN21">
            <v>3568890</v>
          </cell>
          <cell r="AO21">
            <v>6957055</v>
          </cell>
          <cell r="AP21" t="str">
            <v>0</v>
          </cell>
          <cell r="AQ21" t="str">
            <v>0</v>
          </cell>
          <cell r="AR21" t="str">
            <v>0</v>
          </cell>
          <cell r="AS21" t="str">
            <v>0</v>
          </cell>
          <cell r="AT21" t="str">
            <v>0</v>
          </cell>
          <cell r="AU21">
            <v>670168.34</v>
          </cell>
          <cell r="AV21">
            <v>719650.02</v>
          </cell>
          <cell r="AW21">
            <v>4157166.85</v>
          </cell>
          <cell r="AX21">
            <v>4577894.03</v>
          </cell>
          <cell r="AY21">
            <v>8932636.0299999993</v>
          </cell>
          <cell r="AZ21">
            <v>-6755.36</v>
          </cell>
          <cell r="BA21">
            <v>2500</v>
          </cell>
          <cell r="BB21">
            <v>36827.32</v>
          </cell>
          <cell r="BC21">
            <v>15000</v>
          </cell>
          <cell r="BD21">
            <v>30000</v>
          </cell>
          <cell r="BE21">
            <v>42246.38</v>
          </cell>
          <cell r="BF21">
            <v>13350</v>
          </cell>
          <cell r="BG21">
            <v>222493.86</v>
          </cell>
          <cell r="BH21">
            <v>358775</v>
          </cell>
          <cell r="BI21">
            <v>726291</v>
          </cell>
          <cell r="BJ21">
            <v>35491.019999999997</v>
          </cell>
          <cell r="BK21">
            <v>15850</v>
          </cell>
          <cell r="BL21">
            <v>259321.18</v>
          </cell>
          <cell r="BM21">
            <v>373775</v>
          </cell>
          <cell r="BN21">
            <v>756291</v>
          </cell>
          <cell r="BO21" t="str">
            <v>0</v>
          </cell>
          <cell r="BP21" t="str">
            <v>0</v>
          </cell>
          <cell r="BQ21" t="str">
            <v>0</v>
          </cell>
          <cell r="BR21" t="str">
            <v>0</v>
          </cell>
          <cell r="BS21" t="str">
            <v>0</v>
          </cell>
          <cell r="BY21">
            <v>705659.36</v>
          </cell>
          <cell r="BZ21">
            <v>735500.02</v>
          </cell>
          <cell r="CA21">
            <v>4416488.03</v>
          </cell>
          <cell r="CB21">
            <v>4951669.03</v>
          </cell>
          <cell r="CC21">
            <v>9688927.0299999993</v>
          </cell>
          <cell r="CD21" t="str">
            <v>0</v>
          </cell>
          <cell r="CE21" t="str">
            <v>0</v>
          </cell>
          <cell r="CF21" t="str">
            <v>0</v>
          </cell>
          <cell r="CG21" t="str">
            <v>0</v>
          </cell>
          <cell r="CH21" t="str">
            <v>0</v>
          </cell>
          <cell r="CI21">
            <v>42246.38</v>
          </cell>
          <cell r="CJ21">
            <v>9850</v>
          </cell>
          <cell r="CK21">
            <v>162081.29999999999</v>
          </cell>
          <cell r="CL21">
            <v>337775</v>
          </cell>
          <cell r="CM21">
            <v>684291</v>
          </cell>
          <cell r="CO21">
            <v>2136382.29</v>
          </cell>
        </row>
        <row r="22">
          <cell r="A22" t="str">
            <v>Rent, Maint., &amp; Utilities</v>
          </cell>
          <cell r="B22">
            <v>162520.13</v>
          </cell>
          <cell r="C22">
            <v>161649</v>
          </cell>
          <cell r="D22">
            <v>888762.84</v>
          </cell>
          <cell r="E22">
            <v>818845</v>
          </cell>
          <cell r="F22">
            <v>1467180</v>
          </cell>
          <cell r="L22">
            <v>89344.29</v>
          </cell>
          <cell r="M22">
            <v>68202.850000000006</v>
          </cell>
          <cell r="N22">
            <v>571709.1</v>
          </cell>
          <cell r="O22">
            <v>460098.1</v>
          </cell>
          <cell r="P22">
            <v>848032.2</v>
          </cell>
          <cell r="Q22">
            <v>245905.24</v>
          </cell>
          <cell r="R22">
            <v>214062.28</v>
          </cell>
          <cell r="S22">
            <v>1319839.24</v>
          </cell>
          <cell r="T22">
            <v>1165762.68</v>
          </cell>
          <cell r="U22">
            <v>2319241.36</v>
          </cell>
          <cell r="V22">
            <v>141387.82999999999</v>
          </cell>
          <cell r="W22">
            <v>144588.39000000001</v>
          </cell>
          <cell r="X22">
            <v>763955.49</v>
          </cell>
          <cell r="Y22">
            <v>888348.73</v>
          </cell>
          <cell r="Z22">
            <v>1821724.09</v>
          </cell>
          <cell r="AA22">
            <v>141948.35</v>
          </cell>
          <cell r="AB22">
            <v>126619.4</v>
          </cell>
          <cell r="AC22">
            <v>799278.77</v>
          </cell>
          <cell r="AD22">
            <v>780295.19</v>
          </cell>
          <cell r="AE22">
            <v>1473211.93</v>
          </cell>
          <cell r="AF22">
            <v>205349.32</v>
          </cell>
          <cell r="AG22">
            <v>191784.97</v>
          </cell>
          <cell r="AH22">
            <v>1195277.51</v>
          </cell>
          <cell r="AI22">
            <v>1134478.1299999999</v>
          </cell>
          <cell r="AJ22">
            <v>2314905.21</v>
          </cell>
          <cell r="AK22">
            <v>376921.42</v>
          </cell>
          <cell r="AL22">
            <v>410226</v>
          </cell>
          <cell r="AM22">
            <v>2603691</v>
          </cell>
          <cell r="AN22">
            <v>2469912</v>
          </cell>
          <cell r="AO22">
            <v>4928914</v>
          </cell>
          <cell r="AP22" t="str">
            <v>0</v>
          </cell>
          <cell r="AQ22" t="str">
            <v>0</v>
          </cell>
          <cell r="AR22" t="str">
            <v>0</v>
          </cell>
          <cell r="AS22" t="str">
            <v>0</v>
          </cell>
          <cell r="AT22" t="str">
            <v>0</v>
          </cell>
          <cell r="AU22">
            <v>1363376.58</v>
          </cell>
          <cell r="AV22">
            <v>1317132.8899999999</v>
          </cell>
          <cell r="AW22">
            <v>8142513.9500000002</v>
          </cell>
          <cell r="AX22">
            <v>7717739.8300000001</v>
          </cell>
          <cell r="AY22">
            <v>15173208.789999999</v>
          </cell>
          <cell r="AZ22">
            <v>47701.96</v>
          </cell>
          <cell r="BA22">
            <v>54250</v>
          </cell>
          <cell r="BB22">
            <v>295385.38</v>
          </cell>
          <cell r="BC22">
            <v>325500</v>
          </cell>
          <cell r="BD22">
            <v>651000</v>
          </cell>
          <cell r="BE22">
            <v>271514.76</v>
          </cell>
          <cell r="BF22">
            <v>280418.03000000003</v>
          </cell>
          <cell r="BG22">
            <v>1797147.47</v>
          </cell>
          <cell r="BH22">
            <v>1602061.87</v>
          </cell>
          <cell r="BI22">
            <v>3317922.79</v>
          </cell>
          <cell r="BJ22">
            <v>319216.71999999997</v>
          </cell>
          <cell r="BK22">
            <v>334668.03000000003</v>
          </cell>
          <cell r="BL22">
            <v>2092532.85</v>
          </cell>
          <cell r="BM22">
            <v>1927561.87</v>
          </cell>
          <cell r="BN22">
            <v>3968922.79</v>
          </cell>
          <cell r="BO22">
            <v>-82514.58</v>
          </cell>
          <cell r="BP22">
            <v>-91596</v>
          </cell>
          <cell r="BQ22">
            <v>-495087.48</v>
          </cell>
          <cell r="BR22">
            <v>-549576</v>
          </cell>
          <cell r="BS22">
            <v>-1099152</v>
          </cell>
          <cell r="BY22">
            <v>1600078.72</v>
          </cell>
          <cell r="BZ22">
            <v>1560204.92</v>
          </cell>
          <cell r="CA22">
            <v>9739959.3200000003</v>
          </cell>
          <cell r="CB22">
            <v>9095725.6999999993</v>
          </cell>
          <cell r="CC22">
            <v>18042979.579999998</v>
          </cell>
          <cell r="CD22" t="str">
            <v>0</v>
          </cell>
          <cell r="CE22" t="str">
            <v>0</v>
          </cell>
          <cell r="CF22" t="str">
            <v>0</v>
          </cell>
          <cell r="CG22" t="str">
            <v>0</v>
          </cell>
          <cell r="CH22" t="str">
            <v>0</v>
          </cell>
          <cell r="CI22">
            <v>239111.57</v>
          </cell>
          <cell r="CJ22">
            <v>232918.03</v>
          </cell>
          <cell r="CK22">
            <v>1532679.59</v>
          </cell>
          <cell r="CL22">
            <v>1326261.8700000001</v>
          </cell>
          <cell r="CM22">
            <v>2793722.79</v>
          </cell>
          <cell r="CO22">
            <v>5098600.99</v>
          </cell>
        </row>
        <row r="23">
          <cell r="A23" t="str">
            <v>Directors &amp; Shareholders &amp;PR</v>
          </cell>
          <cell r="B23">
            <v>600</v>
          </cell>
          <cell r="C23">
            <v>1253</v>
          </cell>
          <cell r="D23">
            <v>677.8</v>
          </cell>
          <cell r="E23">
            <v>6318</v>
          </cell>
          <cell r="F23">
            <v>11336</v>
          </cell>
          <cell r="L23" t="str">
            <v>0</v>
          </cell>
          <cell r="M23">
            <v>550</v>
          </cell>
          <cell r="N23" t="str">
            <v>0</v>
          </cell>
          <cell r="O23">
            <v>3300</v>
          </cell>
          <cell r="P23">
            <v>6600</v>
          </cell>
          <cell r="Q23">
            <v>3835.43</v>
          </cell>
          <cell r="R23">
            <v>2200</v>
          </cell>
          <cell r="S23">
            <v>29716.45</v>
          </cell>
          <cell r="T23">
            <v>8800</v>
          </cell>
          <cell r="U23">
            <v>28100</v>
          </cell>
          <cell r="V23">
            <v>100</v>
          </cell>
          <cell r="W23">
            <v>1000</v>
          </cell>
          <cell r="X23">
            <v>895.94</v>
          </cell>
          <cell r="Y23">
            <v>6186</v>
          </cell>
          <cell r="Z23">
            <v>12242</v>
          </cell>
          <cell r="AA23">
            <v>0</v>
          </cell>
          <cell r="AB23" t="str">
            <v>0</v>
          </cell>
          <cell r="AC23">
            <v>537.98</v>
          </cell>
          <cell r="AD23" t="str">
            <v>0</v>
          </cell>
          <cell r="AE23" t="str">
            <v>0</v>
          </cell>
          <cell r="AF23">
            <v>0</v>
          </cell>
          <cell r="AG23">
            <v>0</v>
          </cell>
          <cell r="AH23">
            <v>1567.85</v>
          </cell>
          <cell r="AI23">
            <v>710</v>
          </cell>
          <cell r="AJ23">
            <v>1420</v>
          </cell>
          <cell r="AK23">
            <v>987976.2</v>
          </cell>
          <cell r="AL23">
            <v>450385</v>
          </cell>
          <cell r="AM23">
            <v>3632945.94</v>
          </cell>
          <cell r="AN23">
            <v>2992350</v>
          </cell>
          <cell r="AO23">
            <v>5274995</v>
          </cell>
          <cell r="AP23" t="str">
            <v>0</v>
          </cell>
          <cell r="AQ23" t="str">
            <v>0</v>
          </cell>
          <cell r="AR23" t="str">
            <v>0</v>
          </cell>
          <cell r="AS23" t="str">
            <v>0</v>
          </cell>
          <cell r="AT23" t="str">
            <v>0</v>
          </cell>
          <cell r="AU23">
            <v>992511.63</v>
          </cell>
          <cell r="AV23">
            <v>455388</v>
          </cell>
          <cell r="AW23">
            <v>3666341.96</v>
          </cell>
          <cell r="AX23">
            <v>3017664</v>
          </cell>
          <cell r="AY23">
            <v>5334693</v>
          </cell>
          <cell r="AZ23">
            <v>4892.87</v>
          </cell>
          <cell r="BA23">
            <v>6115</v>
          </cell>
          <cell r="BB23">
            <v>35593.78</v>
          </cell>
          <cell r="BC23">
            <v>36690</v>
          </cell>
          <cell r="BD23">
            <v>73380</v>
          </cell>
          <cell r="BE23">
            <v>1643.11</v>
          </cell>
          <cell r="BF23">
            <v>945</v>
          </cell>
          <cell r="BG23">
            <v>10476.6</v>
          </cell>
          <cell r="BH23">
            <v>5960</v>
          </cell>
          <cell r="BI23">
            <v>11920</v>
          </cell>
          <cell r="BJ23">
            <v>6535.98</v>
          </cell>
          <cell r="BK23">
            <v>7060</v>
          </cell>
          <cell r="BL23">
            <v>46070.38</v>
          </cell>
          <cell r="BM23">
            <v>42650</v>
          </cell>
          <cell r="BN23">
            <v>85300</v>
          </cell>
          <cell r="BO23" t="str">
            <v>0</v>
          </cell>
          <cell r="BP23" t="str">
            <v>0</v>
          </cell>
          <cell r="BQ23" t="str">
            <v>0</v>
          </cell>
          <cell r="BR23" t="str">
            <v>0</v>
          </cell>
          <cell r="BS23" t="str">
            <v>0</v>
          </cell>
          <cell r="BY23">
            <v>999047.61</v>
          </cell>
          <cell r="BZ23">
            <v>462448</v>
          </cell>
          <cell r="CA23">
            <v>3712412.34</v>
          </cell>
          <cell r="CB23">
            <v>3060314</v>
          </cell>
          <cell r="CC23">
            <v>5419993</v>
          </cell>
          <cell r="CD23" t="str">
            <v>0</v>
          </cell>
          <cell r="CE23" t="str">
            <v>0</v>
          </cell>
          <cell r="CF23" t="str">
            <v>0</v>
          </cell>
          <cell r="CG23" t="str">
            <v>0</v>
          </cell>
          <cell r="CH23" t="str">
            <v>0</v>
          </cell>
          <cell r="CI23" t="str">
            <v>0</v>
          </cell>
          <cell r="CJ23">
            <v>0</v>
          </cell>
          <cell r="CK23" t="str">
            <v>0</v>
          </cell>
          <cell r="CL23">
            <v>290</v>
          </cell>
          <cell r="CM23">
            <v>580</v>
          </cell>
          <cell r="CO23">
            <v>2696948.08</v>
          </cell>
        </row>
        <row r="24">
          <cell r="A24" t="str">
            <v>Telecom</v>
          </cell>
          <cell r="B24">
            <v>33227.089999999997</v>
          </cell>
          <cell r="C24">
            <v>45333</v>
          </cell>
          <cell r="D24">
            <v>243121.08</v>
          </cell>
          <cell r="E24">
            <v>270410</v>
          </cell>
          <cell r="F24">
            <v>535448</v>
          </cell>
          <cell r="L24">
            <v>70620.86</v>
          </cell>
          <cell r="M24">
            <v>55528</v>
          </cell>
          <cell r="N24">
            <v>323548.45</v>
          </cell>
          <cell r="O24">
            <v>379812</v>
          </cell>
          <cell r="P24">
            <v>703036</v>
          </cell>
          <cell r="Q24">
            <v>71214</v>
          </cell>
          <cell r="R24">
            <v>62816.04</v>
          </cell>
          <cell r="S24">
            <v>377829.6</v>
          </cell>
          <cell r="T24">
            <v>376375.24</v>
          </cell>
          <cell r="U24">
            <v>752602.5</v>
          </cell>
          <cell r="V24">
            <v>70914.78</v>
          </cell>
          <cell r="W24">
            <v>78328</v>
          </cell>
          <cell r="X24">
            <v>407317.15</v>
          </cell>
          <cell r="Y24">
            <v>470694</v>
          </cell>
          <cell r="Z24">
            <v>939469</v>
          </cell>
          <cell r="AA24">
            <v>50516.12</v>
          </cell>
          <cell r="AB24">
            <v>34879.65</v>
          </cell>
          <cell r="AC24">
            <v>317065.92</v>
          </cell>
          <cell r="AD24">
            <v>223944.89</v>
          </cell>
          <cell r="AE24">
            <v>418021.79</v>
          </cell>
          <cell r="AF24">
            <v>94506.5</v>
          </cell>
          <cell r="AG24">
            <v>66369.789999999994</v>
          </cell>
          <cell r="AH24">
            <v>472251.9</v>
          </cell>
          <cell r="AI24">
            <v>418380.34</v>
          </cell>
          <cell r="AJ24">
            <v>841477.75</v>
          </cell>
          <cell r="AK24">
            <v>433310.27</v>
          </cell>
          <cell r="AL24">
            <v>493545</v>
          </cell>
          <cell r="AM24">
            <v>2176704.66</v>
          </cell>
          <cell r="AN24">
            <v>2839253</v>
          </cell>
          <cell r="AO24">
            <v>4749009</v>
          </cell>
          <cell r="AP24" t="str">
            <v>0</v>
          </cell>
          <cell r="AQ24" t="str">
            <v>0</v>
          </cell>
          <cell r="AR24" t="str">
            <v>0</v>
          </cell>
          <cell r="AS24" t="str">
            <v>0</v>
          </cell>
          <cell r="AT24" t="str">
            <v>0</v>
          </cell>
          <cell r="AU24">
            <v>824309.62</v>
          </cell>
          <cell r="AV24">
            <v>836799.48</v>
          </cell>
          <cell r="AW24">
            <v>4317838.76</v>
          </cell>
          <cell r="AX24">
            <v>4978869.47</v>
          </cell>
          <cell r="AY24">
            <v>8939064.0399999991</v>
          </cell>
          <cell r="AZ24">
            <v>22867.96</v>
          </cell>
          <cell r="BA24">
            <v>21000</v>
          </cell>
          <cell r="BB24">
            <v>138274</v>
          </cell>
          <cell r="BC24">
            <v>126000</v>
          </cell>
          <cell r="BD24">
            <v>252000</v>
          </cell>
          <cell r="BE24">
            <v>150640.42000000001</v>
          </cell>
          <cell r="BF24">
            <v>125586.21</v>
          </cell>
          <cell r="BG24">
            <v>620619.75</v>
          </cell>
          <cell r="BH24">
            <v>768313.66</v>
          </cell>
          <cell r="BI24">
            <v>1539343.25</v>
          </cell>
          <cell r="BJ24">
            <v>173508.38</v>
          </cell>
          <cell r="BK24">
            <v>146586.21</v>
          </cell>
          <cell r="BL24">
            <v>758893.75</v>
          </cell>
          <cell r="BM24">
            <v>894313.66</v>
          </cell>
          <cell r="BN24">
            <v>1791343.25</v>
          </cell>
          <cell r="BO24" t="str">
            <v>0</v>
          </cell>
          <cell r="BP24" t="str">
            <v>0</v>
          </cell>
          <cell r="BQ24" t="str">
            <v>0</v>
          </cell>
          <cell r="BR24" t="str">
            <v>0</v>
          </cell>
          <cell r="BS24" t="str">
            <v>0</v>
          </cell>
          <cell r="BY24">
            <v>997818</v>
          </cell>
          <cell r="BZ24">
            <v>983385.69</v>
          </cell>
          <cell r="CA24">
            <v>5076732.51</v>
          </cell>
          <cell r="CB24">
            <v>5873183.1299999999</v>
          </cell>
          <cell r="CC24">
            <v>10730407.289999999</v>
          </cell>
          <cell r="CD24" t="str">
            <v>0</v>
          </cell>
          <cell r="CE24" t="str">
            <v>0</v>
          </cell>
          <cell r="CF24" t="str">
            <v>0</v>
          </cell>
          <cell r="CG24" t="str">
            <v>0</v>
          </cell>
          <cell r="CH24" t="str">
            <v>0</v>
          </cell>
          <cell r="CI24">
            <v>146266.60999999999</v>
          </cell>
          <cell r="CJ24">
            <v>116301.21</v>
          </cell>
          <cell r="CK24">
            <v>580393.96</v>
          </cell>
          <cell r="CL24">
            <v>712603.66</v>
          </cell>
          <cell r="CM24">
            <v>1427923.25</v>
          </cell>
          <cell r="CO24">
            <v>2966687.28</v>
          </cell>
        </row>
        <row r="25">
          <cell r="A25" t="str">
            <v>Travel &amp; Entertainment</v>
          </cell>
          <cell r="B25">
            <v>65789.710000000006</v>
          </cell>
          <cell r="C25">
            <v>56849</v>
          </cell>
          <cell r="D25">
            <v>414125.57</v>
          </cell>
          <cell r="E25">
            <v>336824</v>
          </cell>
          <cell r="F25">
            <v>671818</v>
          </cell>
          <cell r="L25">
            <v>31376.73</v>
          </cell>
          <cell r="M25">
            <v>38198</v>
          </cell>
          <cell r="N25">
            <v>278845.81</v>
          </cell>
          <cell r="O25">
            <v>219983</v>
          </cell>
          <cell r="P25">
            <v>441327</v>
          </cell>
          <cell r="Q25">
            <v>159768.39000000001</v>
          </cell>
          <cell r="R25">
            <v>75823.100000000006</v>
          </cell>
          <cell r="S25">
            <v>699121.95</v>
          </cell>
          <cell r="T25">
            <v>461526.55</v>
          </cell>
          <cell r="U25">
            <v>916857.32</v>
          </cell>
          <cell r="V25">
            <v>41858.720000000001</v>
          </cell>
          <cell r="W25">
            <v>90351</v>
          </cell>
          <cell r="X25">
            <v>270806.26</v>
          </cell>
          <cell r="Y25">
            <v>384976</v>
          </cell>
          <cell r="Z25">
            <v>646470</v>
          </cell>
          <cell r="AA25">
            <v>37105.980000000003</v>
          </cell>
          <cell r="AB25">
            <v>35447.629999999997</v>
          </cell>
          <cell r="AC25">
            <v>249465.96</v>
          </cell>
          <cell r="AD25">
            <v>218954.56</v>
          </cell>
          <cell r="AE25">
            <v>439284.98</v>
          </cell>
          <cell r="AF25">
            <v>119846.69</v>
          </cell>
          <cell r="AG25">
            <v>247536</v>
          </cell>
          <cell r="AH25">
            <v>439284.49</v>
          </cell>
          <cell r="AI25">
            <v>1004965</v>
          </cell>
          <cell r="AJ25">
            <v>1696592</v>
          </cell>
          <cell r="AK25">
            <v>138435.26999999999</v>
          </cell>
          <cell r="AL25">
            <v>147819</v>
          </cell>
          <cell r="AM25">
            <v>645278.43000000005</v>
          </cell>
          <cell r="AN25">
            <v>855390</v>
          </cell>
          <cell r="AO25">
            <v>1752113</v>
          </cell>
          <cell r="AP25" t="str">
            <v>0</v>
          </cell>
          <cell r="AQ25" t="str">
            <v>0</v>
          </cell>
          <cell r="AR25" t="str">
            <v>0</v>
          </cell>
          <cell r="AS25" t="str">
            <v>0</v>
          </cell>
          <cell r="AT25" t="str">
            <v>0</v>
          </cell>
          <cell r="AU25">
            <v>594181.49</v>
          </cell>
          <cell r="AV25">
            <v>692023.73</v>
          </cell>
          <cell r="AW25">
            <v>2996928.47</v>
          </cell>
          <cell r="AX25">
            <v>3482619.11</v>
          </cell>
          <cell r="AY25">
            <v>6564462.2999999998</v>
          </cell>
          <cell r="AZ25">
            <v>127414.59</v>
          </cell>
          <cell r="BA25">
            <v>77750</v>
          </cell>
          <cell r="BB25">
            <v>645768.87</v>
          </cell>
          <cell r="BC25">
            <v>466500</v>
          </cell>
          <cell r="BD25">
            <v>933000</v>
          </cell>
          <cell r="BE25">
            <v>51812.83</v>
          </cell>
          <cell r="BF25">
            <v>83672</v>
          </cell>
          <cell r="BG25">
            <v>278526.28999999998</v>
          </cell>
          <cell r="BH25">
            <v>392750</v>
          </cell>
          <cell r="BI25">
            <v>773877</v>
          </cell>
          <cell r="BJ25">
            <v>179227.42</v>
          </cell>
          <cell r="BK25">
            <v>161422</v>
          </cell>
          <cell r="BL25">
            <v>924295.16</v>
          </cell>
          <cell r="BM25">
            <v>859250</v>
          </cell>
          <cell r="BN25">
            <v>1706877</v>
          </cell>
          <cell r="BO25" t="str">
            <v>0</v>
          </cell>
          <cell r="BP25" t="str">
            <v>0</v>
          </cell>
          <cell r="BQ25" t="str">
            <v>0</v>
          </cell>
          <cell r="BR25" t="str">
            <v>0</v>
          </cell>
          <cell r="BS25" t="str">
            <v>0</v>
          </cell>
          <cell r="BY25">
            <v>773408.91</v>
          </cell>
          <cell r="BZ25">
            <v>853445.73</v>
          </cell>
          <cell r="CA25">
            <v>3921223.63</v>
          </cell>
          <cell r="CB25">
            <v>4341869.1100000003</v>
          </cell>
          <cell r="CC25">
            <v>8271339.2999999998</v>
          </cell>
          <cell r="CD25" t="str">
            <v>0</v>
          </cell>
          <cell r="CE25" t="str">
            <v>0</v>
          </cell>
          <cell r="CF25" t="str">
            <v>0</v>
          </cell>
          <cell r="CG25" t="str">
            <v>0</v>
          </cell>
          <cell r="CH25" t="str">
            <v>0</v>
          </cell>
          <cell r="CI25">
            <v>39717.61</v>
          </cell>
          <cell r="CJ25">
            <v>68672</v>
          </cell>
          <cell r="CK25">
            <v>184609.31</v>
          </cell>
          <cell r="CL25">
            <v>302750</v>
          </cell>
          <cell r="CM25">
            <v>593877</v>
          </cell>
          <cell r="CO25">
            <v>1849057.71</v>
          </cell>
        </row>
        <row r="26">
          <cell r="A26" t="str">
            <v>Dues &amp; Donations</v>
          </cell>
          <cell r="B26">
            <v>8072.43</v>
          </cell>
          <cell r="C26">
            <v>10101</v>
          </cell>
          <cell r="D26">
            <v>66756.97</v>
          </cell>
          <cell r="E26">
            <v>68049</v>
          </cell>
          <cell r="F26">
            <v>127523</v>
          </cell>
          <cell r="L26">
            <v>9782.9599999999991</v>
          </cell>
          <cell r="M26">
            <v>6715</v>
          </cell>
          <cell r="N26">
            <v>54592.44</v>
          </cell>
          <cell r="O26">
            <v>51449</v>
          </cell>
          <cell r="P26">
            <v>89084</v>
          </cell>
          <cell r="Q26">
            <v>28456.09</v>
          </cell>
          <cell r="R26">
            <v>71170.009999999995</v>
          </cell>
          <cell r="S26">
            <v>199066.14</v>
          </cell>
          <cell r="T26">
            <v>385569.08</v>
          </cell>
          <cell r="U26">
            <v>496823.14</v>
          </cell>
          <cell r="V26">
            <v>6986.32</v>
          </cell>
          <cell r="W26">
            <v>7579</v>
          </cell>
          <cell r="X26">
            <v>90845.2</v>
          </cell>
          <cell r="Y26">
            <v>94235</v>
          </cell>
          <cell r="Z26">
            <v>164104</v>
          </cell>
          <cell r="AA26">
            <v>10151.450000000001</v>
          </cell>
          <cell r="AB26">
            <v>10644.34</v>
          </cell>
          <cell r="AC26">
            <v>79917.06</v>
          </cell>
          <cell r="AD26">
            <v>94455.89</v>
          </cell>
          <cell r="AE26">
            <v>162803.60999999999</v>
          </cell>
          <cell r="AF26">
            <v>41719.370000000003</v>
          </cell>
          <cell r="AG26">
            <v>45071</v>
          </cell>
          <cell r="AH26">
            <v>267270.13</v>
          </cell>
          <cell r="AI26">
            <v>244855</v>
          </cell>
          <cell r="AJ26">
            <v>465114</v>
          </cell>
          <cell r="AK26">
            <v>16411.77</v>
          </cell>
          <cell r="AL26">
            <v>26071</v>
          </cell>
          <cell r="AM26">
            <v>84845.51</v>
          </cell>
          <cell r="AN26">
            <v>128970</v>
          </cell>
          <cell r="AO26">
            <v>245861</v>
          </cell>
          <cell r="AP26" t="str">
            <v>0</v>
          </cell>
          <cell r="AQ26" t="str">
            <v>0</v>
          </cell>
          <cell r="AR26" t="str">
            <v>0</v>
          </cell>
          <cell r="AS26" t="str">
            <v>0</v>
          </cell>
          <cell r="AT26" t="str">
            <v>0</v>
          </cell>
          <cell r="AU26">
            <v>121580.39</v>
          </cell>
          <cell r="AV26">
            <v>177351.35</v>
          </cell>
          <cell r="AW26">
            <v>843293.45</v>
          </cell>
          <cell r="AX26">
            <v>1067582.97</v>
          </cell>
          <cell r="AY26">
            <v>1751312.75</v>
          </cell>
          <cell r="AZ26">
            <v>66860.58</v>
          </cell>
          <cell r="BA26">
            <v>16750</v>
          </cell>
          <cell r="BB26">
            <v>190889.89</v>
          </cell>
          <cell r="BC26">
            <v>100500</v>
          </cell>
          <cell r="BD26">
            <v>201000</v>
          </cell>
          <cell r="BE26">
            <v>8806.56</v>
          </cell>
          <cell r="BF26">
            <v>11034</v>
          </cell>
          <cell r="BG26">
            <v>101907.85</v>
          </cell>
          <cell r="BH26">
            <v>108846</v>
          </cell>
          <cell r="BI26">
            <v>162962</v>
          </cell>
          <cell r="BJ26">
            <v>75667.14</v>
          </cell>
          <cell r="BK26">
            <v>27784</v>
          </cell>
          <cell r="BL26">
            <v>292797.74</v>
          </cell>
          <cell r="BM26">
            <v>209346</v>
          </cell>
          <cell r="BN26">
            <v>363962</v>
          </cell>
          <cell r="BO26" t="str">
            <v>0</v>
          </cell>
          <cell r="BP26" t="str">
            <v>0</v>
          </cell>
          <cell r="BQ26" t="str">
            <v>0</v>
          </cell>
          <cell r="BR26" t="str">
            <v>0</v>
          </cell>
          <cell r="BS26" t="str">
            <v>0</v>
          </cell>
          <cell r="BY26">
            <v>197247.53</v>
          </cell>
          <cell r="BZ26">
            <v>205135.35</v>
          </cell>
          <cell r="CA26">
            <v>1136091.19</v>
          </cell>
          <cell r="CB26">
            <v>1276928.97</v>
          </cell>
          <cell r="CC26">
            <v>2115274.75</v>
          </cell>
          <cell r="CD26" t="str">
            <v>0</v>
          </cell>
          <cell r="CE26" t="str">
            <v>0</v>
          </cell>
          <cell r="CF26" t="str">
            <v>0</v>
          </cell>
          <cell r="CG26" t="str">
            <v>0</v>
          </cell>
          <cell r="CH26" t="str">
            <v>0</v>
          </cell>
          <cell r="CI26">
            <v>8806.56</v>
          </cell>
          <cell r="CJ26">
            <v>10009</v>
          </cell>
          <cell r="CK26">
            <v>92354.61</v>
          </cell>
          <cell r="CL26">
            <v>103096</v>
          </cell>
          <cell r="CM26">
            <v>151462</v>
          </cell>
          <cell r="CO26">
            <v>643787.05000000005</v>
          </cell>
        </row>
        <row r="27">
          <cell r="A27" t="str">
            <v>Training</v>
          </cell>
          <cell r="B27">
            <v>3708.75</v>
          </cell>
          <cell r="C27">
            <v>17448</v>
          </cell>
          <cell r="D27">
            <v>35183.160000000003</v>
          </cell>
          <cell r="E27">
            <v>129864</v>
          </cell>
          <cell r="F27">
            <v>244510</v>
          </cell>
          <cell r="L27">
            <v>3043.39</v>
          </cell>
          <cell r="M27">
            <v>8350</v>
          </cell>
          <cell r="N27">
            <v>23432.400000000001</v>
          </cell>
          <cell r="O27">
            <v>47750</v>
          </cell>
          <cell r="P27">
            <v>121850</v>
          </cell>
          <cell r="Q27">
            <v>107693.36</v>
          </cell>
          <cell r="R27">
            <v>25426.03</v>
          </cell>
          <cell r="S27">
            <v>191580.51</v>
          </cell>
          <cell r="T27">
            <v>279486.14</v>
          </cell>
          <cell r="U27">
            <v>405809.31</v>
          </cell>
          <cell r="V27">
            <v>2768.8</v>
          </cell>
          <cell r="W27">
            <v>4850</v>
          </cell>
          <cell r="X27">
            <v>37981.480000000003</v>
          </cell>
          <cell r="Y27">
            <v>58765</v>
          </cell>
          <cell r="Z27">
            <v>85445</v>
          </cell>
          <cell r="AA27">
            <v>3007.5</v>
          </cell>
          <cell r="AB27">
            <v>20453.66</v>
          </cell>
          <cell r="AC27">
            <v>109620.88</v>
          </cell>
          <cell r="AD27">
            <v>120702.71</v>
          </cell>
          <cell r="AE27">
            <v>234475.67</v>
          </cell>
          <cell r="AF27">
            <v>17422.84</v>
          </cell>
          <cell r="AG27">
            <v>62733</v>
          </cell>
          <cell r="AH27">
            <v>91266.14</v>
          </cell>
          <cell r="AI27">
            <v>301699</v>
          </cell>
          <cell r="AJ27">
            <v>541088</v>
          </cell>
          <cell r="AK27">
            <v>127390.12</v>
          </cell>
          <cell r="AL27">
            <v>63339</v>
          </cell>
          <cell r="AM27">
            <v>435927.56</v>
          </cell>
          <cell r="AN27">
            <v>381935</v>
          </cell>
          <cell r="AO27">
            <v>790066</v>
          </cell>
          <cell r="AP27" t="str">
            <v>0</v>
          </cell>
          <cell r="AQ27" t="str">
            <v>0</v>
          </cell>
          <cell r="AR27" t="str">
            <v>0</v>
          </cell>
          <cell r="AS27" t="str">
            <v>0</v>
          </cell>
          <cell r="AT27" t="str">
            <v>0</v>
          </cell>
          <cell r="AU27">
            <v>265034.76</v>
          </cell>
          <cell r="AV27">
            <v>202599.69</v>
          </cell>
          <cell r="AW27">
            <v>924992.13</v>
          </cell>
          <cell r="AX27">
            <v>1320201.8500000001</v>
          </cell>
          <cell r="AY27">
            <v>2423243.98</v>
          </cell>
          <cell r="AZ27">
            <v>4093.4</v>
          </cell>
          <cell r="BA27">
            <v>4750</v>
          </cell>
          <cell r="BB27">
            <v>47224.45</v>
          </cell>
          <cell r="BC27">
            <v>28500</v>
          </cell>
          <cell r="BD27">
            <v>57000</v>
          </cell>
          <cell r="BE27">
            <v>6928.52</v>
          </cell>
          <cell r="BF27">
            <v>17287</v>
          </cell>
          <cell r="BG27">
            <v>25883.5</v>
          </cell>
          <cell r="BH27">
            <v>95206</v>
          </cell>
          <cell r="BI27">
            <v>208794</v>
          </cell>
          <cell r="BJ27">
            <v>11021.92</v>
          </cell>
          <cell r="BK27">
            <v>22037</v>
          </cell>
          <cell r="BL27">
            <v>73107.95</v>
          </cell>
          <cell r="BM27">
            <v>123706</v>
          </cell>
          <cell r="BN27">
            <v>265794</v>
          </cell>
          <cell r="BO27" t="str">
            <v>0</v>
          </cell>
          <cell r="BP27" t="str">
            <v>0</v>
          </cell>
          <cell r="BQ27" t="str">
            <v>0</v>
          </cell>
          <cell r="BR27" t="str">
            <v>0</v>
          </cell>
          <cell r="BS27" t="str">
            <v>0</v>
          </cell>
          <cell r="BY27">
            <v>276056.68</v>
          </cell>
          <cell r="BZ27">
            <v>224636.69</v>
          </cell>
          <cell r="CA27">
            <v>998100.08</v>
          </cell>
          <cell r="CB27">
            <v>1443907.85</v>
          </cell>
          <cell r="CC27">
            <v>2689037.98</v>
          </cell>
          <cell r="CD27" t="str">
            <v>0</v>
          </cell>
          <cell r="CE27" t="str">
            <v>0</v>
          </cell>
          <cell r="CF27" t="str">
            <v>0</v>
          </cell>
          <cell r="CG27" t="str">
            <v>0</v>
          </cell>
          <cell r="CH27" t="str">
            <v>0</v>
          </cell>
          <cell r="CI27">
            <v>6928.52</v>
          </cell>
          <cell r="CJ27">
            <v>16537</v>
          </cell>
          <cell r="CK27">
            <v>23403.5</v>
          </cell>
          <cell r="CL27">
            <v>90706</v>
          </cell>
          <cell r="CM27">
            <v>199794</v>
          </cell>
          <cell r="CO27">
            <v>534225.51</v>
          </cell>
        </row>
        <row r="28">
          <cell r="A28" t="str">
            <v>Outside Services</v>
          </cell>
          <cell r="B28">
            <v>314343.34999999998</v>
          </cell>
          <cell r="C28">
            <v>323640</v>
          </cell>
          <cell r="D28">
            <v>1821393.89</v>
          </cell>
          <cell r="E28">
            <v>1850053</v>
          </cell>
          <cell r="F28">
            <v>3770428</v>
          </cell>
          <cell r="L28">
            <v>401434.94</v>
          </cell>
          <cell r="M28">
            <v>506084</v>
          </cell>
          <cell r="N28">
            <v>2403776.7999999998</v>
          </cell>
          <cell r="O28">
            <v>2887654</v>
          </cell>
          <cell r="P28">
            <v>5847158</v>
          </cell>
          <cell r="Q28">
            <v>478441.27</v>
          </cell>
          <cell r="R28">
            <v>593273</v>
          </cell>
          <cell r="S28">
            <v>3731603.56</v>
          </cell>
          <cell r="T28">
            <v>3826839</v>
          </cell>
          <cell r="U28">
            <v>7815623.9900000002</v>
          </cell>
          <cell r="V28">
            <v>345777.13</v>
          </cell>
          <cell r="W28">
            <v>355094</v>
          </cell>
          <cell r="X28">
            <v>2316500.5</v>
          </cell>
          <cell r="Y28">
            <v>2240107</v>
          </cell>
          <cell r="Z28">
            <v>4420279</v>
          </cell>
          <cell r="AA28">
            <v>367352.74</v>
          </cell>
          <cell r="AB28">
            <v>375897.12</v>
          </cell>
          <cell r="AC28">
            <v>1784619.51</v>
          </cell>
          <cell r="AD28">
            <v>2089608.3</v>
          </cell>
          <cell r="AE28">
            <v>4273119.95</v>
          </cell>
          <cell r="AF28">
            <v>3112647.85</v>
          </cell>
          <cell r="AG28">
            <v>3357782</v>
          </cell>
          <cell r="AH28">
            <v>17470953.670000002</v>
          </cell>
          <cell r="AI28">
            <v>18150925</v>
          </cell>
          <cell r="AJ28">
            <v>39384123</v>
          </cell>
          <cell r="AK28">
            <v>355181.31</v>
          </cell>
          <cell r="AL28">
            <v>672348</v>
          </cell>
          <cell r="AM28">
            <v>4935936.83</v>
          </cell>
          <cell r="AN28">
            <v>4014436</v>
          </cell>
          <cell r="AO28">
            <v>7852711</v>
          </cell>
          <cell r="AP28" t="str">
            <v>0</v>
          </cell>
          <cell r="AQ28" t="str">
            <v>0</v>
          </cell>
          <cell r="AR28" t="str">
            <v>0</v>
          </cell>
          <cell r="AS28" t="str">
            <v>0</v>
          </cell>
          <cell r="AT28" t="str">
            <v>0</v>
          </cell>
          <cell r="AU28">
            <v>5375178.5899999989</v>
          </cell>
          <cell r="AV28">
            <v>6184118.1200000001</v>
          </cell>
          <cell r="AW28">
            <v>34464784.759999998</v>
          </cell>
          <cell r="AX28">
            <v>35059622.299999997</v>
          </cell>
          <cell r="AY28">
            <v>73363442.939999998</v>
          </cell>
          <cell r="AZ28">
            <v>269811.73</v>
          </cell>
          <cell r="BA28">
            <v>155000</v>
          </cell>
          <cell r="BB28">
            <v>1205948.45</v>
          </cell>
          <cell r="BC28">
            <v>930000</v>
          </cell>
          <cell r="BD28">
            <v>1860000</v>
          </cell>
          <cell r="BE28">
            <v>706411.48</v>
          </cell>
          <cell r="BF28">
            <v>1502859</v>
          </cell>
          <cell r="BG28">
            <v>4616466.47</v>
          </cell>
          <cell r="BH28">
            <v>7246672</v>
          </cell>
          <cell r="BI28">
            <v>18832161</v>
          </cell>
          <cell r="BJ28">
            <v>976223.21</v>
          </cell>
          <cell r="BK28">
            <v>1657859</v>
          </cell>
          <cell r="BL28">
            <v>5822414.9199999999</v>
          </cell>
          <cell r="BM28">
            <v>8176672</v>
          </cell>
          <cell r="BN28">
            <v>20692161</v>
          </cell>
          <cell r="BO28">
            <v>-98823.3</v>
          </cell>
          <cell r="BP28">
            <v>-308760</v>
          </cell>
          <cell r="BQ28">
            <v>-1260048.6200000001</v>
          </cell>
          <cell r="BR28">
            <v>-1852560</v>
          </cell>
          <cell r="BS28">
            <v>-3705120</v>
          </cell>
          <cell r="BY28">
            <v>6252578.4999999991</v>
          </cell>
          <cell r="BZ28">
            <v>7533217.1200000001</v>
          </cell>
          <cell r="CA28">
            <v>39027151.059999995</v>
          </cell>
          <cell r="CB28">
            <v>41383734.299999997</v>
          </cell>
          <cell r="CC28">
            <v>90350483.939999998</v>
          </cell>
          <cell r="CD28" t="str">
            <v>0</v>
          </cell>
          <cell r="CE28" t="str">
            <v>0</v>
          </cell>
          <cell r="CF28" t="str">
            <v>0</v>
          </cell>
          <cell r="CG28" t="str">
            <v>0</v>
          </cell>
          <cell r="CH28" t="str">
            <v>0</v>
          </cell>
          <cell r="CI28">
            <v>658017.81000000006</v>
          </cell>
          <cell r="CJ28">
            <v>1429359</v>
          </cell>
          <cell r="CK28">
            <v>3974896.35</v>
          </cell>
          <cell r="CL28">
            <v>6805672</v>
          </cell>
          <cell r="CM28">
            <v>17950161</v>
          </cell>
          <cell r="CO28">
            <v>18965671.260000002</v>
          </cell>
        </row>
        <row r="29">
          <cell r="A29" t="str">
            <v>Provision for Bad Debt</v>
          </cell>
          <cell r="B29">
            <v>58838</v>
          </cell>
          <cell r="C29">
            <v>227075.85</v>
          </cell>
          <cell r="D29">
            <v>916838</v>
          </cell>
          <cell r="E29">
            <v>1429605.2</v>
          </cell>
          <cell r="F29">
            <v>1728806.1</v>
          </cell>
          <cell r="L29">
            <v>-950493.97</v>
          </cell>
          <cell r="M29">
            <v>91831.45</v>
          </cell>
          <cell r="N29">
            <v>-56389.97</v>
          </cell>
          <cell r="O29">
            <v>1136536.21</v>
          </cell>
          <cell r="P29">
            <v>1577048.55</v>
          </cell>
          <cell r="Q29">
            <v>-447481</v>
          </cell>
          <cell r="R29">
            <v>254674.25</v>
          </cell>
          <cell r="S29">
            <v>675617</v>
          </cell>
          <cell r="T29">
            <v>1610380.79</v>
          </cell>
          <cell r="U29">
            <v>2105257.4300000002</v>
          </cell>
          <cell r="V29">
            <v>363145.26</v>
          </cell>
          <cell r="W29">
            <v>290209.06</v>
          </cell>
          <cell r="X29">
            <v>1577511.59</v>
          </cell>
          <cell r="Y29">
            <v>1702625.93</v>
          </cell>
          <cell r="Z29">
            <v>2307436.5699999998</v>
          </cell>
          <cell r="AA29">
            <v>-569432</v>
          </cell>
          <cell r="AB29">
            <v>151213.64000000001</v>
          </cell>
          <cell r="AC29">
            <v>230908</v>
          </cell>
          <cell r="AD29">
            <v>1074816</v>
          </cell>
          <cell r="AE29">
            <v>1571264.53</v>
          </cell>
          <cell r="AF29">
            <v>-685005</v>
          </cell>
          <cell r="AG29">
            <v>368134.81</v>
          </cell>
          <cell r="AH29">
            <v>7426343</v>
          </cell>
          <cell r="AI29">
            <v>9323750.6100000013</v>
          </cell>
          <cell r="AJ29">
            <v>10831143.77</v>
          </cell>
          <cell r="AK29" t="str">
            <v>0</v>
          </cell>
          <cell r="AL29" t="str">
            <v>0</v>
          </cell>
          <cell r="AM29" t="str">
            <v>0</v>
          </cell>
          <cell r="AN29" t="str">
            <v>0</v>
          </cell>
          <cell r="AO29" t="str">
            <v>0</v>
          </cell>
          <cell r="AP29" t="str">
            <v>0</v>
          </cell>
          <cell r="AQ29" t="str">
            <v>0</v>
          </cell>
          <cell r="AR29" t="str">
            <v>0</v>
          </cell>
          <cell r="AS29" t="str">
            <v>0</v>
          </cell>
          <cell r="AT29" t="str">
            <v>0</v>
          </cell>
          <cell r="AU29">
            <v>-2230428.71</v>
          </cell>
          <cell r="AV29">
            <v>1383139.06</v>
          </cell>
          <cell r="AW29">
            <v>10770827.619999999</v>
          </cell>
          <cell r="AX29">
            <v>16277714.740000002</v>
          </cell>
          <cell r="AY29">
            <v>20120956.949999999</v>
          </cell>
          <cell r="AZ29">
            <v>-500000</v>
          </cell>
          <cell r="BA29">
            <v>107083</v>
          </cell>
          <cell r="BB29">
            <v>-64336.46</v>
          </cell>
          <cell r="BC29">
            <v>642498</v>
          </cell>
          <cell r="BD29">
            <v>1284996</v>
          </cell>
          <cell r="BE29">
            <v>55960.38</v>
          </cell>
          <cell r="BF29" t="str">
            <v>0</v>
          </cell>
          <cell r="BG29">
            <v>57526.06</v>
          </cell>
          <cell r="BH29" t="str">
            <v>0</v>
          </cell>
          <cell r="BI29" t="str">
            <v>0</v>
          </cell>
          <cell r="BJ29">
            <v>-444039.62</v>
          </cell>
          <cell r="BK29">
            <v>107083</v>
          </cell>
          <cell r="BL29">
            <v>-6810.4000000000233</v>
          </cell>
          <cell r="BM29">
            <v>642498</v>
          </cell>
          <cell r="BN29">
            <v>1284996</v>
          </cell>
          <cell r="BO29" t="str">
            <v>0</v>
          </cell>
          <cell r="BP29" t="str">
            <v>0</v>
          </cell>
          <cell r="BQ29" t="str">
            <v>0</v>
          </cell>
          <cell r="BR29" t="str">
            <v>0</v>
          </cell>
          <cell r="BS29" t="str">
            <v>0</v>
          </cell>
          <cell r="BY29">
            <v>-2674468.33</v>
          </cell>
          <cell r="BZ29">
            <v>1490222.06</v>
          </cell>
          <cell r="CA29">
            <v>10764017.219999999</v>
          </cell>
          <cell r="CB29">
            <v>16920212.740000002</v>
          </cell>
          <cell r="CC29">
            <v>21405952.949999999</v>
          </cell>
          <cell r="CD29" t="str">
            <v>0</v>
          </cell>
          <cell r="CE29" t="str">
            <v>0</v>
          </cell>
          <cell r="CF29" t="str">
            <v>0</v>
          </cell>
          <cell r="CG29" t="str">
            <v>0</v>
          </cell>
          <cell r="CH29" t="str">
            <v>0</v>
          </cell>
          <cell r="CI29">
            <v>55960.38</v>
          </cell>
          <cell r="CJ29" t="str">
            <v>0</v>
          </cell>
          <cell r="CK29">
            <v>57526.06</v>
          </cell>
          <cell r="CL29" t="str">
            <v>0</v>
          </cell>
          <cell r="CM29" t="str">
            <v>0</v>
          </cell>
          <cell r="CO29">
            <v>4067217.05</v>
          </cell>
        </row>
        <row r="30">
          <cell r="A30" t="str">
            <v>Miscellaneous</v>
          </cell>
          <cell r="B30">
            <v>-9716.2900000000009</v>
          </cell>
          <cell r="C30">
            <v>6314</v>
          </cell>
          <cell r="D30">
            <v>-13247.28</v>
          </cell>
          <cell r="E30">
            <v>59712</v>
          </cell>
          <cell r="F30">
            <v>104346</v>
          </cell>
          <cell r="L30">
            <v>-4324656.08</v>
          </cell>
          <cell r="M30">
            <v>45924</v>
          </cell>
          <cell r="N30">
            <v>-4186878.21</v>
          </cell>
          <cell r="O30">
            <v>-1990631</v>
          </cell>
          <cell r="P30">
            <v>-1718737</v>
          </cell>
          <cell r="Q30">
            <v>6596.61</v>
          </cell>
          <cell r="R30">
            <v>20427.990000000002</v>
          </cell>
          <cell r="S30">
            <v>116578.8</v>
          </cell>
          <cell r="T30">
            <v>164577.94</v>
          </cell>
          <cell r="U30">
            <v>368843.89</v>
          </cell>
          <cell r="V30">
            <v>44968.67</v>
          </cell>
          <cell r="W30">
            <v>51902</v>
          </cell>
          <cell r="X30">
            <v>245539.01</v>
          </cell>
          <cell r="Y30">
            <v>270108</v>
          </cell>
          <cell r="Z30">
            <v>357132</v>
          </cell>
          <cell r="AA30">
            <v>2677</v>
          </cell>
          <cell r="AB30">
            <v>-5649.32</v>
          </cell>
          <cell r="AC30">
            <v>-25669.55</v>
          </cell>
          <cell r="AD30">
            <v>-33895.919999999998</v>
          </cell>
          <cell r="AE30">
            <v>-67791.839999999997</v>
          </cell>
          <cell r="AF30">
            <v>98336.92</v>
          </cell>
          <cell r="AG30">
            <v>0</v>
          </cell>
          <cell r="AH30">
            <v>-49275.31</v>
          </cell>
          <cell r="AI30">
            <v>-266000</v>
          </cell>
          <cell r="AJ30">
            <v>-610000</v>
          </cell>
          <cell r="AK30">
            <v>-2677684.77</v>
          </cell>
          <cell r="AL30">
            <v>-2809365</v>
          </cell>
          <cell r="AM30">
            <v>-16318232.819999998</v>
          </cell>
          <cell r="AN30">
            <v>-16854484</v>
          </cell>
          <cell r="AO30">
            <v>-33705034</v>
          </cell>
          <cell r="AP30" t="str">
            <v>0</v>
          </cell>
          <cell r="AQ30" t="str">
            <v>0</v>
          </cell>
          <cell r="AR30" t="str">
            <v>0</v>
          </cell>
          <cell r="AS30" t="str">
            <v>0</v>
          </cell>
          <cell r="AT30" t="str">
            <v>0</v>
          </cell>
          <cell r="AU30">
            <v>-6859477.9400000013</v>
          </cell>
          <cell r="AV30">
            <v>-2690446.33</v>
          </cell>
          <cell r="AW30">
            <v>-20231185.359999999</v>
          </cell>
          <cell r="AX30">
            <v>-18650612.98</v>
          </cell>
          <cell r="AY30">
            <v>-35271240.950000003</v>
          </cell>
          <cell r="AZ30">
            <v>-5327.26</v>
          </cell>
          <cell r="BA30">
            <v>4750</v>
          </cell>
          <cell r="BB30">
            <v>-28294.54</v>
          </cell>
          <cell r="BC30">
            <v>28500</v>
          </cell>
          <cell r="BD30">
            <v>57000</v>
          </cell>
          <cell r="BE30">
            <v>39003.300000000003</v>
          </cell>
          <cell r="BF30">
            <v>88761</v>
          </cell>
          <cell r="BG30">
            <v>-178133.3</v>
          </cell>
          <cell r="BH30">
            <v>515025</v>
          </cell>
          <cell r="BI30">
            <v>1044698</v>
          </cell>
          <cell r="BJ30">
            <v>33676.04</v>
          </cell>
          <cell r="BK30">
            <v>93511</v>
          </cell>
          <cell r="BL30">
            <v>-206427.84</v>
          </cell>
          <cell r="BM30">
            <v>543525</v>
          </cell>
          <cell r="BN30">
            <v>1101698</v>
          </cell>
          <cell r="BO30" t="str">
            <v>0</v>
          </cell>
          <cell r="BP30" t="str">
            <v>0</v>
          </cell>
          <cell r="BQ30" t="str">
            <v>0</v>
          </cell>
          <cell r="BR30" t="str">
            <v>0</v>
          </cell>
          <cell r="BS30" t="str">
            <v>0</v>
          </cell>
          <cell r="BY30">
            <v>-6825801.9000000013</v>
          </cell>
          <cell r="BZ30">
            <v>-2596935.33</v>
          </cell>
          <cell r="CA30">
            <v>-20437613.199999999</v>
          </cell>
          <cell r="CB30">
            <v>-18107087.98</v>
          </cell>
          <cell r="CC30">
            <v>-34169542.950000003</v>
          </cell>
          <cell r="CD30" t="str">
            <v>0</v>
          </cell>
          <cell r="CE30" t="str">
            <v>0</v>
          </cell>
          <cell r="CF30" t="str">
            <v>0</v>
          </cell>
          <cell r="CG30" t="str">
            <v>0</v>
          </cell>
          <cell r="CH30" t="str">
            <v>0</v>
          </cell>
          <cell r="CI30">
            <v>36378.11</v>
          </cell>
          <cell r="CJ30">
            <v>66694</v>
          </cell>
          <cell r="CK30">
            <v>-244740.59</v>
          </cell>
          <cell r="CL30">
            <v>420911</v>
          </cell>
          <cell r="CM30">
            <v>801617</v>
          </cell>
          <cell r="CO30">
            <v>-12147864.239999998</v>
          </cell>
        </row>
        <row r="31">
          <cell r="A31" t="str">
            <v>Expense Billings</v>
          </cell>
          <cell r="B31">
            <v>488909.04</v>
          </cell>
          <cell r="C31">
            <v>538103</v>
          </cell>
          <cell r="D31">
            <v>3413215.58</v>
          </cell>
          <cell r="E31">
            <v>3635118</v>
          </cell>
          <cell r="F31">
            <v>6751985</v>
          </cell>
          <cell r="L31">
            <v>676929.81</v>
          </cell>
          <cell r="M31">
            <v>724945</v>
          </cell>
          <cell r="N31">
            <v>4687060.88</v>
          </cell>
          <cell r="O31">
            <v>4932579</v>
          </cell>
          <cell r="P31">
            <v>9122739</v>
          </cell>
          <cell r="Q31">
            <v>1033772.02</v>
          </cell>
          <cell r="R31">
            <v>1126310</v>
          </cell>
          <cell r="S31">
            <v>7145862.2400000002</v>
          </cell>
          <cell r="T31">
            <v>7644935.0800000001</v>
          </cell>
          <cell r="U31">
            <v>14174582.210000001</v>
          </cell>
          <cell r="V31">
            <v>565340.9</v>
          </cell>
          <cell r="W31">
            <v>554693</v>
          </cell>
          <cell r="X31">
            <v>3961055.82</v>
          </cell>
          <cell r="Y31">
            <v>3797958</v>
          </cell>
          <cell r="Z31">
            <v>7011398</v>
          </cell>
          <cell r="AA31">
            <v>595962.53</v>
          </cell>
          <cell r="AB31">
            <v>643859.28</v>
          </cell>
          <cell r="AC31">
            <v>4148242.3</v>
          </cell>
          <cell r="AD31">
            <v>4340632.45</v>
          </cell>
          <cell r="AE31">
            <v>8064761.1400000006</v>
          </cell>
          <cell r="AF31">
            <v>3081249.69</v>
          </cell>
          <cell r="AG31">
            <v>3163351</v>
          </cell>
          <cell r="AH31">
            <v>20852656.900000002</v>
          </cell>
          <cell r="AI31">
            <v>21292475</v>
          </cell>
          <cell r="AJ31">
            <v>39560341</v>
          </cell>
          <cell r="AK31">
            <v>-6818887.9799999995</v>
          </cell>
          <cell r="AL31">
            <v>-7074788</v>
          </cell>
          <cell r="AM31">
            <v>-46809156.409999996</v>
          </cell>
          <cell r="AN31">
            <v>-48193118</v>
          </cell>
          <cell r="AO31">
            <v>-89135592</v>
          </cell>
          <cell r="AP31" t="str">
            <v>0</v>
          </cell>
          <cell r="AQ31" t="str">
            <v>0</v>
          </cell>
          <cell r="AR31" t="str">
            <v>0</v>
          </cell>
          <cell r="AS31" t="str">
            <v>0</v>
          </cell>
          <cell r="AT31" t="str">
            <v>0</v>
          </cell>
          <cell r="AU31">
            <v>-376723.98999999929</v>
          </cell>
          <cell r="AV31">
            <v>-323526.71999999997</v>
          </cell>
          <cell r="AW31">
            <v>-2601062.6899999902</v>
          </cell>
          <cell r="AX31">
            <v>-2549420.4700000002</v>
          </cell>
          <cell r="AY31">
            <v>-4449785.650000006</v>
          </cell>
          <cell r="AZ31">
            <v>-20356.240000000002</v>
          </cell>
          <cell r="BA31">
            <v>-207579</v>
          </cell>
          <cell r="BB31">
            <v>-529930.11</v>
          </cell>
          <cell r="BC31">
            <v>-1212275</v>
          </cell>
          <cell r="BD31">
            <v>-2461674</v>
          </cell>
          <cell r="BE31">
            <v>397080.23</v>
          </cell>
          <cell r="BF31">
            <v>531749</v>
          </cell>
          <cell r="BG31">
            <v>3130992.8</v>
          </cell>
          <cell r="BH31">
            <v>3766034</v>
          </cell>
          <cell r="BI31">
            <v>6919519</v>
          </cell>
          <cell r="BJ31">
            <v>376723.99</v>
          </cell>
          <cell r="BK31">
            <v>324170</v>
          </cell>
          <cell r="BL31">
            <v>2601062.69</v>
          </cell>
          <cell r="BM31">
            <v>2553759</v>
          </cell>
          <cell r="BN31">
            <v>4457845</v>
          </cell>
          <cell r="BO31" t="str">
            <v>0</v>
          </cell>
          <cell r="BP31" t="str">
            <v>0</v>
          </cell>
          <cell r="BQ31" t="str">
            <v>0</v>
          </cell>
          <cell r="BR31" t="str">
            <v>0</v>
          </cell>
          <cell r="BS31" t="str">
            <v>0</v>
          </cell>
          <cell r="BY31">
            <v>7.5669959187507629E-10</v>
          </cell>
          <cell r="BZ31">
            <v>643.28000000026077</v>
          </cell>
          <cell r="CA31">
            <v>1.0710209608078003E-8</v>
          </cell>
          <cell r="CB31">
            <v>4338.5300000011921</v>
          </cell>
          <cell r="CC31">
            <v>8059.3499999940395</v>
          </cell>
          <cell r="CD31" t="str">
            <v>0</v>
          </cell>
          <cell r="CE31" t="str">
            <v>0</v>
          </cell>
          <cell r="CF31" t="str">
            <v>0</v>
          </cell>
          <cell r="CG31" t="str">
            <v>0</v>
          </cell>
          <cell r="CH31" t="str">
            <v>0</v>
          </cell>
          <cell r="CI31">
            <v>321300.75</v>
          </cell>
          <cell r="CJ31">
            <v>246007</v>
          </cell>
          <cell r="CK31">
            <v>2194673.87</v>
          </cell>
          <cell r="CL31">
            <v>2032482</v>
          </cell>
          <cell r="CM31">
            <v>3473768</v>
          </cell>
          <cell r="CO31">
            <v>-3.4924596548080444E-9</v>
          </cell>
        </row>
        <row r="33">
          <cell r="A33" t="str">
            <v>Depreciation and Amortization</v>
          </cell>
          <cell r="B33">
            <v>1173036.29</v>
          </cell>
          <cell r="C33">
            <v>1229323.78</v>
          </cell>
          <cell r="D33">
            <v>7068998.8600000003</v>
          </cell>
          <cell r="E33">
            <v>7376111.2200000007</v>
          </cell>
          <cell r="F33">
            <v>14987216.690000001</v>
          </cell>
          <cell r="L33">
            <v>1724271.96</v>
          </cell>
          <cell r="M33">
            <v>1896090.54</v>
          </cell>
          <cell r="N33">
            <v>10419377.789999999</v>
          </cell>
          <cell r="O33">
            <v>11241690.420000002</v>
          </cell>
          <cell r="P33">
            <v>23073759.290000007</v>
          </cell>
          <cell r="Q33">
            <v>2856630.71</v>
          </cell>
          <cell r="R33">
            <v>2872153.23</v>
          </cell>
          <cell r="S33">
            <v>17160551.669999998</v>
          </cell>
          <cell r="T33">
            <v>17227795.510000002</v>
          </cell>
          <cell r="U33">
            <v>34516783.890000008</v>
          </cell>
          <cell r="V33">
            <v>877038.04</v>
          </cell>
          <cell r="W33">
            <v>959254.09</v>
          </cell>
          <cell r="X33">
            <v>5320467.7</v>
          </cell>
          <cell r="Y33">
            <v>5660092.3700000001</v>
          </cell>
          <cell r="Z33">
            <v>11609461.59</v>
          </cell>
          <cell r="AA33">
            <v>1149855.28</v>
          </cell>
          <cell r="AB33">
            <v>1237880.22</v>
          </cell>
          <cell r="AC33">
            <v>6910741.4300000006</v>
          </cell>
          <cell r="AD33">
            <v>7451339.3100000005</v>
          </cell>
          <cell r="AE33">
            <v>14912723.169999998</v>
          </cell>
          <cell r="AF33">
            <v>6990275.1300000008</v>
          </cell>
          <cell r="AG33">
            <v>7360302</v>
          </cell>
          <cell r="AH33">
            <v>42745461.06000001</v>
          </cell>
          <cell r="AI33">
            <v>41113219</v>
          </cell>
          <cell r="AJ33">
            <v>85197584</v>
          </cell>
          <cell r="AK33">
            <v>1.000000000290413E-2</v>
          </cell>
          <cell r="AL33" t="str">
            <v>0</v>
          </cell>
          <cell r="AM33">
            <v>9.9999998564896941E-3</v>
          </cell>
          <cell r="AN33" t="str">
            <v>0</v>
          </cell>
          <cell r="AO33" t="str">
            <v>0</v>
          </cell>
          <cell r="AP33" t="str">
            <v>0</v>
          </cell>
          <cell r="AQ33" t="str">
            <v>0</v>
          </cell>
          <cell r="AR33" t="str">
            <v>0</v>
          </cell>
          <cell r="AS33" t="str">
            <v>0</v>
          </cell>
          <cell r="AT33" t="str">
            <v>0</v>
          </cell>
          <cell r="AU33">
            <v>14771107.42</v>
          </cell>
          <cell r="AV33">
            <v>15555003.859999999</v>
          </cell>
          <cell r="AW33">
            <v>89625598.520000011</v>
          </cell>
          <cell r="AX33">
            <v>90070247.830000013</v>
          </cell>
          <cell r="AY33">
            <v>184297528.63000003</v>
          </cell>
          <cell r="AZ33">
            <v>221021.65</v>
          </cell>
          <cell r="BA33">
            <v>159425</v>
          </cell>
          <cell r="BB33">
            <v>776678.04</v>
          </cell>
          <cell r="BC33">
            <v>956550</v>
          </cell>
          <cell r="BD33">
            <v>1950600</v>
          </cell>
          <cell r="BE33">
            <v>1579203.9</v>
          </cell>
          <cell r="BF33">
            <v>1613479.73</v>
          </cell>
          <cell r="BG33">
            <v>9658447.0800000001</v>
          </cell>
          <cell r="BH33">
            <v>9744842.7400000002</v>
          </cell>
          <cell r="BI33">
            <v>20334531.990000002</v>
          </cell>
          <cell r="BJ33">
            <v>1800225.55</v>
          </cell>
          <cell r="BK33">
            <v>1772904.73</v>
          </cell>
          <cell r="BL33">
            <v>10435125.120000001</v>
          </cell>
          <cell r="BM33">
            <v>10701392.74</v>
          </cell>
          <cell r="BN33">
            <v>22285131.990000002</v>
          </cell>
          <cell r="BO33" t="str">
            <v>0</v>
          </cell>
          <cell r="BP33" t="str">
            <v>0</v>
          </cell>
          <cell r="BQ33" t="str">
            <v>0</v>
          </cell>
          <cell r="BR33" t="str">
            <v>0</v>
          </cell>
          <cell r="BS33" t="str">
            <v>0</v>
          </cell>
          <cell r="BY33">
            <v>16571332.970000001</v>
          </cell>
          <cell r="BZ33">
            <v>17327908.59</v>
          </cell>
          <cell r="CA33">
            <v>100060723.64000002</v>
          </cell>
          <cell r="CB33">
            <v>100771640.57000001</v>
          </cell>
          <cell r="CC33">
            <v>206582660.62000003</v>
          </cell>
          <cell r="CD33" t="str">
            <v>0</v>
          </cell>
          <cell r="CE33" t="str">
            <v>0</v>
          </cell>
          <cell r="CF33" t="str">
            <v>0</v>
          </cell>
          <cell r="CG33" t="str">
            <v>0</v>
          </cell>
          <cell r="CH33" t="str">
            <v>0</v>
          </cell>
          <cell r="CI33">
            <v>1430999.61</v>
          </cell>
          <cell r="CJ33">
            <v>1490149.73</v>
          </cell>
          <cell r="CK33">
            <v>8840562.5899999999</v>
          </cell>
          <cell r="CL33">
            <v>9004862.7400000002</v>
          </cell>
          <cell r="CM33">
            <v>18854571.990000002</v>
          </cell>
          <cell r="CO33">
            <v>51065983.649999999</v>
          </cell>
        </row>
        <row r="34">
          <cell r="A34" t="str">
            <v>Total Taxes - Other Than Income Taxes</v>
          </cell>
          <cell r="B34">
            <v>647760.38</v>
          </cell>
          <cell r="C34">
            <v>745657.39</v>
          </cell>
          <cell r="D34">
            <v>4025036.17</v>
          </cell>
          <cell r="E34">
            <v>4236591.97</v>
          </cell>
          <cell r="F34">
            <v>7668512.7299999986</v>
          </cell>
          <cell r="L34">
            <v>728465.13</v>
          </cell>
          <cell r="M34">
            <v>822382.83</v>
          </cell>
          <cell r="N34">
            <v>4757812.21</v>
          </cell>
          <cell r="O34">
            <v>5015679.9800000004</v>
          </cell>
          <cell r="P34">
            <v>9923198.9600000009</v>
          </cell>
          <cell r="Q34">
            <v>1123792.32</v>
          </cell>
          <cell r="R34">
            <v>1183879.1499999999</v>
          </cell>
          <cell r="S34">
            <v>7461374.4900000002</v>
          </cell>
          <cell r="T34">
            <v>7319439.3100000005</v>
          </cell>
          <cell r="U34">
            <v>13876334.390000001</v>
          </cell>
          <cell r="V34">
            <v>1197208.71</v>
          </cell>
          <cell r="W34">
            <v>1408296.5</v>
          </cell>
          <cell r="X34">
            <v>7904545.3999999994</v>
          </cell>
          <cell r="Y34">
            <v>8673844.4299999997</v>
          </cell>
          <cell r="Z34">
            <v>14653351.93</v>
          </cell>
          <cell r="AA34">
            <v>1861919.16</v>
          </cell>
          <cell r="AB34">
            <v>2594933.15</v>
          </cell>
          <cell r="AC34">
            <v>12762657.810000001</v>
          </cell>
          <cell r="AD34">
            <v>17098408.98</v>
          </cell>
          <cell r="AE34">
            <v>24586564.970000003</v>
          </cell>
          <cell r="AF34">
            <v>11590987.400000002</v>
          </cell>
          <cell r="AG34">
            <v>15187120</v>
          </cell>
          <cell r="AH34">
            <v>54375704.950000018</v>
          </cell>
          <cell r="AI34">
            <v>66674405</v>
          </cell>
          <cell r="AJ34">
            <v>130284972</v>
          </cell>
          <cell r="AK34">
            <v>1.0000000067520887E-2</v>
          </cell>
          <cell r="AL34" t="str">
            <v>0</v>
          </cell>
          <cell r="AM34">
            <v>2.9999999969732016E-2</v>
          </cell>
          <cell r="AN34" t="str">
            <v>0</v>
          </cell>
          <cell r="AO34" t="str">
            <v>0</v>
          </cell>
          <cell r="AP34" t="str">
            <v>0</v>
          </cell>
          <cell r="AQ34" t="str">
            <v>0</v>
          </cell>
          <cell r="AR34" t="str">
            <v>0</v>
          </cell>
          <cell r="AS34" t="str">
            <v>0</v>
          </cell>
          <cell r="AT34" t="str">
            <v>0</v>
          </cell>
          <cell r="AU34">
            <v>17150133.110000003</v>
          </cell>
          <cell r="AV34">
            <v>21942269.020000003</v>
          </cell>
          <cell r="AW34">
            <v>91287131.060000032</v>
          </cell>
          <cell r="AX34">
            <v>109018369.67000002</v>
          </cell>
          <cell r="AY34">
            <v>200992934.98000002</v>
          </cell>
          <cell r="AZ34">
            <v>130187.62</v>
          </cell>
          <cell r="BA34">
            <v>87350</v>
          </cell>
          <cell r="BB34">
            <v>656606.04</v>
          </cell>
          <cell r="BC34">
            <v>524100</v>
          </cell>
          <cell r="BD34">
            <v>1048200</v>
          </cell>
          <cell r="BE34">
            <v>872481.82</v>
          </cell>
          <cell r="BF34">
            <v>817111.48</v>
          </cell>
          <cell r="BG34">
            <v>4869347.5199999996</v>
          </cell>
          <cell r="BH34">
            <v>4746328.3</v>
          </cell>
          <cell r="BI34">
            <v>9638019.2799999993</v>
          </cell>
          <cell r="BJ34">
            <v>1002669.44</v>
          </cell>
          <cell r="BK34">
            <v>904461.48</v>
          </cell>
          <cell r="BL34">
            <v>5525953.5600000005</v>
          </cell>
          <cell r="BM34">
            <v>5270428.3</v>
          </cell>
          <cell r="BN34">
            <v>10686219.279999999</v>
          </cell>
          <cell r="BO34" t="str">
            <v>0</v>
          </cell>
          <cell r="BP34" t="str">
            <v>0</v>
          </cell>
          <cell r="BQ34" t="str">
            <v>0</v>
          </cell>
          <cell r="BR34" t="str">
            <v>0</v>
          </cell>
          <cell r="BS34" t="str">
            <v>0</v>
          </cell>
          <cell r="BY34">
            <v>18152802.550000004</v>
          </cell>
          <cell r="BZ34">
            <v>22846730.500000004</v>
          </cell>
          <cell r="CA34">
            <v>96813084.620000035</v>
          </cell>
          <cell r="CB34">
            <v>114288797.97000001</v>
          </cell>
          <cell r="CC34">
            <v>211679154.26000002</v>
          </cell>
          <cell r="CD34" t="str">
            <v>0</v>
          </cell>
          <cell r="CE34" t="str">
            <v>0</v>
          </cell>
          <cell r="CF34" t="str">
            <v>0</v>
          </cell>
          <cell r="CG34" t="str">
            <v>0</v>
          </cell>
          <cell r="CH34" t="str">
            <v>0</v>
          </cell>
          <cell r="CI34">
            <v>757387.78</v>
          </cell>
          <cell r="CJ34">
            <v>736336.48</v>
          </cell>
          <cell r="CK34">
            <v>4296046.34</v>
          </cell>
          <cell r="CL34">
            <v>4261678.3</v>
          </cell>
          <cell r="CM34">
            <v>8668719.2799999993</v>
          </cell>
          <cell r="CO34">
            <v>56745286.31000001</v>
          </cell>
        </row>
        <row r="36">
          <cell r="A36" t="str">
            <v>Interest Income</v>
          </cell>
          <cell r="B36">
            <v>84040.9</v>
          </cell>
          <cell r="C36">
            <v>70500</v>
          </cell>
          <cell r="D36">
            <v>330760.37</v>
          </cell>
          <cell r="E36">
            <v>375600</v>
          </cell>
          <cell r="F36">
            <v>880300</v>
          </cell>
          <cell r="L36">
            <v>146799.88</v>
          </cell>
          <cell r="M36">
            <v>125300</v>
          </cell>
          <cell r="N36">
            <v>578401.17000000004</v>
          </cell>
          <cell r="O36">
            <v>667200</v>
          </cell>
          <cell r="P36">
            <v>1563700</v>
          </cell>
          <cell r="Q36">
            <v>193309.41</v>
          </cell>
          <cell r="R36">
            <v>172300</v>
          </cell>
          <cell r="S36">
            <v>761651.69</v>
          </cell>
          <cell r="T36">
            <v>921500</v>
          </cell>
          <cell r="U36">
            <v>2146800</v>
          </cell>
          <cell r="V36">
            <v>113157.52</v>
          </cell>
          <cell r="W36">
            <v>92200</v>
          </cell>
          <cell r="X36">
            <v>465868.06</v>
          </cell>
          <cell r="Y36">
            <v>499400</v>
          </cell>
          <cell r="Z36">
            <v>1158800</v>
          </cell>
          <cell r="AA36">
            <v>78873.490000000005</v>
          </cell>
          <cell r="AB36">
            <v>67200</v>
          </cell>
          <cell r="AC36">
            <v>310766.69</v>
          </cell>
          <cell r="AD36">
            <v>358400</v>
          </cell>
          <cell r="AE36">
            <v>840300</v>
          </cell>
          <cell r="AF36">
            <v>648053.39</v>
          </cell>
          <cell r="AG36">
            <v>453600</v>
          </cell>
          <cell r="AH36">
            <v>2573033.7000000002</v>
          </cell>
          <cell r="AI36">
            <v>2431200</v>
          </cell>
          <cell r="AJ36">
            <v>5652900</v>
          </cell>
          <cell r="AK36">
            <v>81075.47</v>
          </cell>
          <cell r="AL36" t="str">
            <v>0</v>
          </cell>
          <cell r="AM36">
            <v>145310.19</v>
          </cell>
          <cell r="AN36" t="str">
            <v>0</v>
          </cell>
          <cell r="AO36" t="str">
            <v>0</v>
          </cell>
          <cell r="AP36" t="str">
            <v>0</v>
          </cell>
          <cell r="AQ36" t="str">
            <v>0</v>
          </cell>
          <cell r="AR36" t="str">
            <v>0</v>
          </cell>
          <cell r="AS36" t="str">
            <v>0</v>
          </cell>
          <cell r="AT36" t="str">
            <v>0</v>
          </cell>
          <cell r="AU36">
            <v>1345310.06</v>
          </cell>
          <cell r="AV36">
            <v>981100</v>
          </cell>
          <cell r="AW36">
            <v>5165791.87</v>
          </cell>
          <cell r="AX36">
            <v>5253300</v>
          </cell>
          <cell r="AY36">
            <v>12242800</v>
          </cell>
          <cell r="AZ36">
            <v>1147012.3600000001</v>
          </cell>
          <cell r="BA36">
            <v>352200</v>
          </cell>
          <cell r="BB36">
            <v>4076057.43</v>
          </cell>
          <cell r="BC36">
            <v>1191300</v>
          </cell>
          <cell r="BD36">
            <v>2308600</v>
          </cell>
          <cell r="BE36">
            <v>524813.02</v>
          </cell>
          <cell r="BF36">
            <v>656500</v>
          </cell>
          <cell r="BG36">
            <v>2806358.79</v>
          </cell>
          <cell r="BH36">
            <v>4736000</v>
          </cell>
          <cell r="BI36">
            <v>9069900</v>
          </cell>
          <cell r="BJ36">
            <v>1671825.38</v>
          </cell>
          <cell r="BK36">
            <v>1008700</v>
          </cell>
          <cell r="BL36">
            <v>6882416.2200000007</v>
          </cell>
          <cell r="BM36">
            <v>5927300</v>
          </cell>
          <cell r="BN36">
            <v>11378500</v>
          </cell>
          <cell r="BO36">
            <v>-1782724.68</v>
          </cell>
          <cell r="BP36">
            <v>-1763350</v>
          </cell>
          <cell r="BQ36">
            <v>-7556101.7199999997</v>
          </cell>
          <cell r="BR36">
            <v>-10103043</v>
          </cell>
          <cell r="BS36">
            <v>-21563728</v>
          </cell>
          <cell r="BY36">
            <v>1234410.76</v>
          </cell>
          <cell r="BZ36">
            <v>226450</v>
          </cell>
          <cell r="CA36">
            <v>4492106.37</v>
          </cell>
          <cell r="CB36">
            <v>1077557</v>
          </cell>
          <cell r="CC36">
            <v>2057572</v>
          </cell>
          <cell r="CD36" t="str">
            <v>0</v>
          </cell>
          <cell r="CE36">
            <v>-264800</v>
          </cell>
          <cell r="CF36" t="str">
            <v>0</v>
          </cell>
          <cell r="CG36">
            <v>-1472900</v>
          </cell>
          <cell r="CH36">
            <v>-3495600</v>
          </cell>
          <cell r="CI36">
            <v>292612.27</v>
          </cell>
          <cell r="CJ36">
            <v>238300</v>
          </cell>
          <cell r="CK36">
            <v>1127030.52</v>
          </cell>
          <cell r="CL36">
            <v>1269400</v>
          </cell>
          <cell r="CM36">
            <v>2975100</v>
          </cell>
          <cell r="CO36">
            <v>2578354.7999999998</v>
          </cell>
        </row>
        <row r="37">
          <cell r="A37" t="str">
            <v>PBR</v>
          </cell>
          <cell r="B37" t="str">
            <v>0</v>
          </cell>
          <cell r="C37" t="str">
            <v>0</v>
          </cell>
          <cell r="D37" t="str">
            <v>0</v>
          </cell>
          <cell r="E37" t="str">
            <v>0</v>
          </cell>
          <cell r="F37" t="str">
            <v>0</v>
          </cell>
          <cell r="L37" t="str">
            <v>0</v>
          </cell>
          <cell r="M37" t="str">
            <v>0</v>
          </cell>
          <cell r="N37" t="str">
            <v>0</v>
          </cell>
          <cell r="O37" t="str">
            <v>0</v>
          </cell>
          <cell r="P37" t="str">
            <v>0</v>
          </cell>
          <cell r="Q37">
            <v>16276.2</v>
          </cell>
          <cell r="R37">
            <v>45250</v>
          </cell>
          <cell r="S37">
            <v>810068.53</v>
          </cell>
          <cell r="T37">
            <v>273000</v>
          </cell>
          <cell r="U37">
            <v>545000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16276.2</v>
          </cell>
          <cell r="AV37">
            <v>45250</v>
          </cell>
          <cell r="AW37">
            <v>810068.53</v>
          </cell>
          <cell r="AX37">
            <v>273000</v>
          </cell>
          <cell r="AY37">
            <v>545000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Y37">
            <v>16276.2</v>
          </cell>
          <cell r="BZ37">
            <v>45250</v>
          </cell>
          <cell r="CA37">
            <v>810068.53</v>
          </cell>
          <cell r="CB37">
            <v>273000</v>
          </cell>
          <cell r="CC37">
            <v>545000</v>
          </cell>
          <cell r="CD37" t="str">
            <v>0</v>
          </cell>
          <cell r="CE37" t="str">
            <v>0</v>
          </cell>
          <cell r="CF37" t="str">
            <v>0</v>
          </cell>
          <cell r="CG37" t="str">
            <v>0</v>
          </cell>
          <cell r="CH37" t="str">
            <v>0</v>
          </cell>
          <cell r="CI37" t="str">
            <v>0</v>
          </cell>
          <cell r="CJ37" t="str">
            <v>0</v>
          </cell>
          <cell r="CK37" t="str">
            <v>0</v>
          </cell>
          <cell r="CL37" t="str">
            <v>0</v>
          </cell>
          <cell r="CM37" t="str">
            <v>0</v>
          </cell>
          <cell r="CO37">
            <v>180215.8</v>
          </cell>
        </row>
        <row r="38">
          <cell r="A38" t="str">
            <v>Others Income</v>
          </cell>
          <cell r="B38">
            <v>3824.74</v>
          </cell>
          <cell r="C38" t="str">
            <v>0</v>
          </cell>
          <cell r="D38">
            <v>26091.69</v>
          </cell>
          <cell r="E38" t="str">
            <v>0</v>
          </cell>
          <cell r="F38" t="str">
            <v>0</v>
          </cell>
          <cell r="L38" t="str">
            <v>0</v>
          </cell>
          <cell r="M38" t="str">
            <v>0</v>
          </cell>
          <cell r="N38" t="str">
            <v>0</v>
          </cell>
          <cell r="O38" t="str">
            <v>0</v>
          </cell>
          <cell r="P38" t="str">
            <v>0</v>
          </cell>
          <cell r="Q38">
            <v>95752.31</v>
          </cell>
          <cell r="R38">
            <v>74114.070000000007</v>
          </cell>
          <cell r="S38">
            <v>675160.56</v>
          </cell>
          <cell r="T38">
            <v>442988.71</v>
          </cell>
          <cell r="U38">
            <v>887673.13</v>
          </cell>
          <cell r="V38">
            <v>0</v>
          </cell>
          <cell r="W38" t="str">
            <v>0</v>
          </cell>
          <cell r="X38">
            <v>14178.45</v>
          </cell>
          <cell r="Y38" t="str">
            <v>0</v>
          </cell>
          <cell r="Z38" t="str">
            <v>0</v>
          </cell>
          <cell r="AA38">
            <v>1740.58</v>
          </cell>
          <cell r="AB38" t="str">
            <v>0</v>
          </cell>
          <cell r="AC38">
            <v>17169.349999999999</v>
          </cell>
          <cell r="AD38" t="str">
            <v>0</v>
          </cell>
          <cell r="AE38" t="str">
            <v>0</v>
          </cell>
          <cell r="AF38">
            <v>2582.1999999999998</v>
          </cell>
          <cell r="AG38" t="str">
            <v>0</v>
          </cell>
          <cell r="AH38">
            <v>2582.1999999999998</v>
          </cell>
          <cell r="AI38" t="str">
            <v>0</v>
          </cell>
          <cell r="AJ38" t="str">
            <v>0</v>
          </cell>
          <cell r="AK38">
            <v>0</v>
          </cell>
          <cell r="AL38" t="str">
            <v>0</v>
          </cell>
          <cell r="AM38">
            <v>-6554</v>
          </cell>
          <cell r="AN38" t="str">
            <v>0</v>
          </cell>
          <cell r="AO38" t="str">
            <v>0</v>
          </cell>
          <cell r="AP38" t="str">
            <v>0</v>
          </cell>
          <cell r="AQ38" t="str">
            <v>0</v>
          </cell>
          <cell r="AR38" t="str">
            <v>0</v>
          </cell>
          <cell r="AS38" t="str">
            <v>0</v>
          </cell>
          <cell r="AT38" t="str">
            <v>0</v>
          </cell>
          <cell r="AU38">
            <v>103899.83</v>
          </cell>
          <cell r="AV38">
            <v>74114.070000000007</v>
          </cell>
          <cell r="AW38">
            <v>728628.25</v>
          </cell>
          <cell r="AX38">
            <v>442988.71</v>
          </cell>
          <cell r="AY38">
            <v>887673.13</v>
          </cell>
          <cell r="AZ38">
            <v>10736.28</v>
          </cell>
          <cell r="BA38">
            <v>5000</v>
          </cell>
          <cell r="BB38">
            <v>168889.74</v>
          </cell>
          <cell r="BC38">
            <v>30000</v>
          </cell>
          <cell r="BD38">
            <v>60000</v>
          </cell>
          <cell r="BE38">
            <v>-2861.3</v>
          </cell>
          <cell r="BF38">
            <v>-5150</v>
          </cell>
          <cell r="BG38">
            <v>-37233.040000000001</v>
          </cell>
          <cell r="BH38">
            <v>-30900</v>
          </cell>
          <cell r="BI38">
            <v>-61800</v>
          </cell>
          <cell r="BJ38">
            <v>7874.98</v>
          </cell>
          <cell r="BK38">
            <v>-150</v>
          </cell>
          <cell r="BL38">
            <v>131656.70000000001</v>
          </cell>
          <cell r="BM38">
            <v>-900</v>
          </cell>
          <cell r="BN38">
            <v>-1800</v>
          </cell>
          <cell r="BO38">
            <v>-28662</v>
          </cell>
          <cell r="BP38">
            <v>-16760</v>
          </cell>
          <cell r="BQ38">
            <v>-171972</v>
          </cell>
          <cell r="BR38">
            <v>-100560</v>
          </cell>
          <cell r="BS38">
            <v>-201120</v>
          </cell>
          <cell r="BY38">
            <v>83112.81</v>
          </cell>
          <cell r="BZ38">
            <v>57204.07</v>
          </cell>
          <cell r="CA38">
            <v>688312.95</v>
          </cell>
          <cell r="CB38">
            <v>341528.71</v>
          </cell>
          <cell r="CC38">
            <v>684753.13</v>
          </cell>
          <cell r="CD38" t="str">
            <v>0</v>
          </cell>
          <cell r="CE38" t="str">
            <v>0</v>
          </cell>
          <cell r="CF38" t="str">
            <v>0</v>
          </cell>
          <cell r="CG38" t="str">
            <v>0</v>
          </cell>
          <cell r="CH38" t="str">
            <v>0</v>
          </cell>
          <cell r="CI38" t="str">
            <v>0</v>
          </cell>
          <cell r="CJ38" t="str">
            <v>0</v>
          </cell>
          <cell r="CK38" t="str">
            <v>0</v>
          </cell>
          <cell r="CL38" t="str">
            <v>0</v>
          </cell>
          <cell r="CM38" t="str">
            <v>0</v>
          </cell>
          <cell r="CO38">
            <v>359853.23</v>
          </cell>
        </row>
        <row r="39">
          <cell r="A39" t="str">
            <v>Total Interest Expense</v>
          </cell>
          <cell r="B39">
            <v>752172.56</v>
          </cell>
          <cell r="C39">
            <v>755800</v>
          </cell>
          <cell r="D39">
            <v>4768975.09</v>
          </cell>
          <cell r="E39">
            <v>4600500</v>
          </cell>
          <cell r="F39">
            <v>9222600</v>
          </cell>
          <cell r="L39">
            <v>1204442.21</v>
          </cell>
          <cell r="M39">
            <v>1359600</v>
          </cell>
          <cell r="N39">
            <v>7817289.96</v>
          </cell>
          <cell r="O39">
            <v>8272700</v>
          </cell>
          <cell r="P39">
            <v>16586500</v>
          </cell>
          <cell r="Q39">
            <v>1771480.55</v>
          </cell>
          <cell r="R39">
            <v>1828100</v>
          </cell>
          <cell r="S39">
            <v>11209465.870000001</v>
          </cell>
          <cell r="T39">
            <v>11119900</v>
          </cell>
          <cell r="U39">
            <v>22297900</v>
          </cell>
          <cell r="V39">
            <v>964425.54</v>
          </cell>
          <cell r="W39">
            <v>1007700</v>
          </cell>
          <cell r="X39">
            <v>6000018.6499999994</v>
          </cell>
          <cell r="Y39">
            <v>6129700</v>
          </cell>
          <cell r="Z39">
            <v>12291400</v>
          </cell>
          <cell r="AA39">
            <v>703764.25</v>
          </cell>
          <cell r="AB39">
            <v>738100</v>
          </cell>
          <cell r="AC39">
            <v>4345298.87</v>
          </cell>
          <cell r="AD39">
            <v>4490900</v>
          </cell>
          <cell r="AE39">
            <v>9005300</v>
          </cell>
          <cell r="AF39">
            <v>4684681.33</v>
          </cell>
          <cell r="AG39">
            <v>4756400</v>
          </cell>
          <cell r="AH39">
            <v>28035661.59</v>
          </cell>
          <cell r="AI39">
            <v>28969800</v>
          </cell>
          <cell r="AJ39">
            <v>58122600</v>
          </cell>
          <cell r="AK39">
            <v>3.3605829230509698E-10</v>
          </cell>
          <cell r="AL39">
            <v>-0.27999999921303242</v>
          </cell>
          <cell r="AM39">
            <v>-1.999999627171567E-2</v>
          </cell>
          <cell r="AN39">
            <v>-0.75999999535270035</v>
          </cell>
          <cell r="AO39">
            <v>0.28000000817701221</v>
          </cell>
          <cell r="AP39" t="str">
            <v>0</v>
          </cell>
          <cell r="AQ39" t="str">
            <v>0</v>
          </cell>
          <cell r="AR39" t="str">
            <v>0</v>
          </cell>
          <cell r="AS39" t="str">
            <v>0</v>
          </cell>
          <cell r="AT39" t="str">
            <v>0</v>
          </cell>
          <cell r="AU39">
            <v>10080966.440000001</v>
          </cell>
          <cell r="AV39">
            <v>10445699.720000001</v>
          </cell>
          <cell r="AW39">
            <v>62176710.010000005</v>
          </cell>
          <cell r="AX39">
            <v>63583499.240000002</v>
          </cell>
          <cell r="AY39">
            <v>127526300.28</v>
          </cell>
          <cell r="AZ39">
            <v>126635.8</v>
          </cell>
          <cell r="BA39">
            <v>357400</v>
          </cell>
          <cell r="BB39">
            <v>1405590.97</v>
          </cell>
          <cell r="BC39">
            <v>4982500</v>
          </cell>
          <cell r="BD39">
            <v>8979400</v>
          </cell>
          <cell r="BE39">
            <v>3465039.6</v>
          </cell>
          <cell r="BF39">
            <v>3364322.6</v>
          </cell>
          <cell r="BG39">
            <v>18767392.919999998</v>
          </cell>
          <cell r="BH39">
            <v>17628254.710000001</v>
          </cell>
          <cell r="BI39">
            <v>35327780.119999997</v>
          </cell>
          <cell r="BJ39">
            <v>3591675.4</v>
          </cell>
          <cell r="BK39">
            <v>3721722.6</v>
          </cell>
          <cell r="BL39">
            <v>20172983.889999997</v>
          </cell>
          <cell r="BM39">
            <v>22610754.710000001</v>
          </cell>
          <cell r="BN39">
            <v>44307180.119999997</v>
          </cell>
          <cell r="BO39">
            <v>-1782724.68</v>
          </cell>
          <cell r="BP39">
            <v>-1763350</v>
          </cell>
          <cell r="BQ39">
            <v>-7556101.7200000007</v>
          </cell>
          <cell r="BR39">
            <v>-10103043</v>
          </cell>
          <cell r="BS39">
            <v>-21563728</v>
          </cell>
          <cell r="BY39">
            <v>11889917.160000002</v>
          </cell>
          <cell r="BZ39">
            <v>12404072.32</v>
          </cell>
          <cell r="CA39">
            <v>74793592.180000007</v>
          </cell>
          <cell r="CB39">
            <v>76091210.950000003</v>
          </cell>
          <cell r="CC39">
            <v>150269752.40000001</v>
          </cell>
          <cell r="CD39" t="str">
            <v>0</v>
          </cell>
          <cell r="CE39">
            <v>-264800</v>
          </cell>
          <cell r="CF39" t="str">
            <v>0</v>
          </cell>
          <cell r="CG39">
            <v>-1472900</v>
          </cell>
          <cell r="CH39">
            <v>-3495600</v>
          </cell>
          <cell r="CI39">
            <v>2217301.36</v>
          </cell>
          <cell r="CJ39">
            <v>2516100</v>
          </cell>
          <cell r="CK39">
            <v>14132064.82</v>
          </cell>
          <cell r="CL39">
            <v>15320900</v>
          </cell>
          <cell r="CM39">
            <v>30706700</v>
          </cell>
          <cell r="CO39">
            <v>35261951.340000004</v>
          </cell>
        </row>
        <row r="40">
          <cell r="A40" t="str">
            <v>Donations</v>
          </cell>
          <cell r="B40">
            <v>6572.37</v>
          </cell>
          <cell r="C40">
            <v>3874.69</v>
          </cell>
          <cell r="D40">
            <v>64731.03</v>
          </cell>
          <cell r="E40">
            <v>62003.48</v>
          </cell>
          <cell r="F40">
            <v>111239.96</v>
          </cell>
          <cell r="L40">
            <v>1351.74</v>
          </cell>
          <cell r="M40">
            <v>20031</v>
          </cell>
          <cell r="N40">
            <v>115721.03</v>
          </cell>
          <cell r="O40">
            <v>120186</v>
          </cell>
          <cell r="P40">
            <v>240372</v>
          </cell>
          <cell r="Q40">
            <v>66545.960000000006</v>
          </cell>
          <cell r="R40">
            <v>44119</v>
          </cell>
          <cell r="S40">
            <v>325112.49</v>
          </cell>
          <cell r="T40">
            <v>303968.69</v>
          </cell>
          <cell r="U40">
            <v>562538.68999999994</v>
          </cell>
          <cell r="V40">
            <v>10420</v>
          </cell>
          <cell r="W40">
            <v>13000</v>
          </cell>
          <cell r="X40">
            <v>33093.35</v>
          </cell>
          <cell r="Y40">
            <v>78000</v>
          </cell>
          <cell r="Z40">
            <v>160000</v>
          </cell>
          <cell r="AA40">
            <v>9235.77</v>
          </cell>
          <cell r="AB40">
            <v>22845</v>
          </cell>
          <cell r="AC40">
            <v>184128.56</v>
          </cell>
          <cell r="AD40">
            <v>137070</v>
          </cell>
          <cell r="AE40">
            <v>274140</v>
          </cell>
          <cell r="AF40">
            <v>34196</v>
          </cell>
          <cell r="AG40">
            <v>20597</v>
          </cell>
          <cell r="AH40">
            <v>384912.47</v>
          </cell>
          <cell r="AI40">
            <v>297119</v>
          </cell>
          <cell r="AJ40">
            <v>507731</v>
          </cell>
          <cell r="AK40">
            <v>51879.14</v>
          </cell>
          <cell r="AL40" t="str">
            <v>0</v>
          </cell>
          <cell r="AM40">
            <v>227728.85</v>
          </cell>
          <cell r="AN40" t="str">
            <v>0</v>
          </cell>
          <cell r="AO40" t="str">
            <v>0</v>
          </cell>
          <cell r="AP40" t="str">
            <v>0</v>
          </cell>
          <cell r="AQ40" t="str">
            <v>0</v>
          </cell>
          <cell r="AR40" t="str">
            <v>0</v>
          </cell>
          <cell r="AS40" t="str">
            <v>0</v>
          </cell>
          <cell r="AT40" t="str">
            <v>0</v>
          </cell>
          <cell r="AU40">
            <v>180200.98</v>
          </cell>
          <cell r="AV40">
            <v>124466.69</v>
          </cell>
          <cell r="AW40">
            <v>1335427.78</v>
          </cell>
          <cell r="AX40">
            <v>998347.17</v>
          </cell>
          <cell r="AY40">
            <v>1856021.65</v>
          </cell>
          <cell r="AZ40">
            <v>500</v>
          </cell>
          <cell r="BA40" t="str">
            <v>0</v>
          </cell>
          <cell r="BB40">
            <v>4844</v>
          </cell>
          <cell r="BC40" t="str">
            <v>0</v>
          </cell>
          <cell r="BD40" t="str">
            <v>0</v>
          </cell>
          <cell r="BE40">
            <v>13810.35</v>
          </cell>
          <cell r="BF40">
            <v>8413</v>
          </cell>
          <cell r="BG40">
            <v>95229.84</v>
          </cell>
          <cell r="BH40">
            <v>85812</v>
          </cell>
          <cell r="BI40">
            <v>136290</v>
          </cell>
          <cell r="BJ40">
            <v>14310.35</v>
          </cell>
          <cell r="BK40">
            <v>8413</v>
          </cell>
          <cell r="BL40">
            <v>100073.84</v>
          </cell>
          <cell r="BM40">
            <v>85812</v>
          </cell>
          <cell r="BN40">
            <v>136290</v>
          </cell>
          <cell r="BO40" t="str">
            <v>0</v>
          </cell>
          <cell r="BP40" t="str">
            <v>0</v>
          </cell>
          <cell r="BQ40" t="str">
            <v>0</v>
          </cell>
          <cell r="BR40" t="str">
            <v>0</v>
          </cell>
          <cell r="BS40" t="str">
            <v>0</v>
          </cell>
          <cell r="BY40">
            <v>194511.33</v>
          </cell>
          <cell r="BZ40">
            <v>132879.69</v>
          </cell>
          <cell r="CA40">
            <v>1435501.62</v>
          </cell>
          <cell r="CB40">
            <v>1084159.17</v>
          </cell>
          <cell r="CC40">
            <v>1992311.65</v>
          </cell>
          <cell r="CD40" t="str">
            <v>0</v>
          </cell>
          <cell r="CE40" t="str">
            <v>0</v>
          </cell>
          <cell r="CF40" t="str">
            <v>0</v>
          </cell>
          <cell r="CG40" t="str">
            <v>0</v>
          </cell>
          <cell r="CH40" t="str">
            <v>0</v>
          </cell>
          <cell r="CI40">
            <v>13810.35</v>
          </cell>
          <cell r="CJ40">
            <v>8413</v>
          </cell>
          <cell r="CK40">
            <v>95229.84</v>
          </cell>
          <cell r="CL40">
            <v>85812</v>
          </cell>
          <cell r="CM40">
            <v>136290</v>
          </cell>
          <cell r="CO40">
            <v>511935.11</v>
          </cell>
        </row>
        <row r="41">
          <cell r="A41" t="str">
            <v>Other Non-Operating Expense</v>
          </cell>
          <cell r="B41">
            <v>22649.69</v>
          </cell>
          <cell r="C41" t="str">
            <v>0</v>
          </cell>
          <cell r="D41">
            <v>43675.61</v>
          </cell>
          <cell r="E41" t="str">
            <v>0</v>
          </cell>
          <cell r="F41" t="str">
            <v>0</v>
          </cell>
          <cell r="L41">
            <v>159551.95000000001</v>
          </cell>
          <cell r="M41">
            <v>143903</v>
          </cell>
          <cell r="N41">
            <v>239662.96</v>
          </cell>
          <cell r="O41">
            <v>234855</v>
          </cell>
          <cell r="P41">
            <v>376385</v>
          </cell>
          <cell r="Q41">
            <v>90382.12</v>
          </cell>
          <cell r="R41">
            <v>12387.63</v>
          </cell>
          <cell r="S41">
            <v>358118.79</v>
          </cell>
          <cell r="T41">
            <v>74326.95</v>
          </cell>
          <cell r="U41">
            <v>121714.58</v>
          </cell>
          <cell r="V41">
            <v>29878.65</v>
          </cell>
          <cell r="W41">
            <v>15340</v>
          </cell>
          <cell r="X41">
            <v>53137.1</v>
          </cell>
          <cell r="Y41">
            <v>71178</v>
          </cell>
          <cell r="Z41">
            <v>130721</v>
          </cell>
          <cell r="AA41">
            <v>27673.29</v>
          </cell>
          <cell r="AB41">
            <v>2847</v>
          </cell>
          <cell r="AC41">
            <v>148945.9</v>
          </cell>
          <cell r="AD41">
            <v>45082</v>
          </cell>
          <cell r="AE41">
            <v>54929</v>
          </cell>
          <cell r="AF41">
            <v>141880.29999999999</v>
          </cell>
          <cell r="AG41">
            <v>11735</v>
          </cell>
          <cell r="AH41">
            <v>359775.37</v>
          </cell>
          <cell r="AI41">
            <v>70410</v>
          </cell>
          <cell r="AJ41">
            <v>82145</v>
          </cell>
          <cell r="AK41">
            <v>-51879.14</v>
          </cell>
          <cell r="AL41" t="str">
            <v>0</v>
          </cell>
          <cell r="AM41">
            <v>-234282.85</v>
          </cell>
          <cell r="AN41" t="str">
            <v>0</v>
          </cell>
          <cell r="AO41" t="str">
            <v>0</v>
          </cell>
          <cell r="AP41" t="str">
            <v>0</v>
          </cell>
          <cell r="AQ41" t="str">
            <v>0</v>
          </cell>
          <cell r="AR41" t="str">
            <v>0</v>
          </cell>
          <cell r="AS41" t="str">
            <v>0</v>
          </cell>
          <cell r="AT41" t="str">
            <v>0</v>
          </cell>
          <cell r="AU41">
            <v>420136.86</v>
          </cell>
          <cell r="AV41">
            <v>186212.63</v>
          </cell>
          <cell r="AW41">
            <v>969032.88</v>
          </cell>
          <cell r="AX41">
            <v>495851.95</v>
          </cell>
          <cell r="AY41">
            <v>765894.58</v>
          </cell>
          <cell r="AZ41">
            <v>2054.91</v>
          </cell>
          <cell r="BA41" t="str">
            <v>0</v>
          </cell>
          <cell r="BB41">
            <v>2054.91</v>
          </cell>
          <cell r="BC41" t="str">
            <v>0</v>
          </cell>
          <cell r="BD41" t="str">
            <v>0</v>
          </cell>
          <cell r="BE41">
            <v>42775.48</v>
          </cell>
          <cell r="BF41">
            <v>3120</v>
          </cell>
          <cell r="BG41">
            <v>122072.93</v>
          </cell>
          <cell r="BH41">
            <v>18720</v>
          </cell>
          <cell r="BI41">
            <v>21840</v>
          </cell>
          <cell r="BJ41">
            <v>44830.39</v>
          </cell>
          <cell r="BK41">
            <v>3120</v>
          </cell>
          <cell r="BL41">
            <v>124127.84</v>
          </cell>
          <cell r="BM41">
            <v>18720</v>
          </cell>
          <cell r="BN41">
            <v>21840</v>
          </cell>
          <cell r="BO41" t="str">
            <v>0</v>
          </cell>
          <cell r="BP41" t="str">
            <v>0</v>
          </cell>
          <cell r="BQ41" t="str">
            <v>0</v>
          </cell>
          <cell r="BR41" t="str">
            <v>0</v>
          </cell>
          <cell r="BS41" t="str">
            <v>0</v>
          </cell>
          <cell r="BY41">
            <v>464967.25</v>
          </cell>
          <cell r="BZ41">
            <v>189332.63</v>
          </cell>
          <cell r="CA41">
            <v>1093160.72</v>
          </cell>
          <cell r="CB41">
            <v>514571.95</v>
          </cell>
          <cell r="CC41">
            <v>787734.58</v>
          </cell>
          <cell r="CD41" t="str">
            <v>0</v>
          </cell>
          <cell r="CE41" t="str">
            <v>0</v>
          </cell>
          <cell r="CF41" t="str">
            <v>0</v>
          </cell>
          <cell r="CG41" t="str">
            <v>0</v>
          </cell>
          <cell r="CH41" t="str">
            <v>0</v>
          </cell>
          <cell r="CI41">
            <v>42775.48</v>
          </cell>
          <cell r="CJ41">
            <v>3120</v>
          </cell>
          <cell r="CK41">
            <v>122072.93</v>
          </cell>
          <cell r="CL41">
            <v>18720</v>
          </cell>
          <cell r="CM41">
            <v>21840</v>
          </cell>
          <cell r="CO41">
            <v>751816.25</v>
          </cell>
        </row>
        <row r="42">
          <cell r="A42" t="str">
            <v>Equity in Earnings</v>
          </cell>
          <cell r="B42" t="str">
            <v>0</v>
          </cell>
          <cell r="C42" t="str">
            <v>0</v>
          </cell>
          <cell r="D42" t="str">
            <v>0</v>
          </cell>
          <cell r="E42" t="str">
            <v>0</v>
          </cell>
          <cell r="F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0</v>
          </cell>
          <cell r="BF42" t="str">
            <v>0</v>
          </cell>
          <cell r="BG42">
            <v>-45599.15</v>
          </cell>
          <cell r="BH42" t="str">
            <v>0</v>
          </cell>
          <cell r="BI42" t="str">
            <v>0</v>
          </cell>
          <cell r="BJ42">
            <v>0</v>
          </cell>
          <cell r="BK42" t="str">
            <v>0</v>
          </cell>
          <cell r="BL42">
            <v>-45599.15</v>
          </cell>
          <cell r="BM42" t="str">
            <v>0</v>
          </cell>
          <cell r="BN42" t="str">
            <v>0</v>
          </cell>
          <cell r="BO42" t="str">
            <v>0</v>
          </cell>
          <cell r="BP42" t="str">
            <v>0</v>
          </cell>
          <cell r="BQ42" t="str">
            <v>0</v>
          </cell>
          <cell r="BR42" t="str">
            <v>0</v>
          </cell>
          <cell r="BS42" t="str">
            <v>0</v>
          </cell>
          <cell r="BY42">
            <v>0</v>
          </cell>
          <cell r="BZ42" t="str">
            <v>0</v>
          </cell>
          <cell r="CA42">
            <v>-45599.15</v>
          </cell>
          <cell r="CB42" t="str">
            <v>0</v>
          </cell>
          <cell r="CC42" t="str">
            <v>0</v>
          </cell>
          <cell r="CD42" t="str">
            <v>0</v>
          </cell>
          <cell r="CE42" t="str">
            <v>0</v>
          </cell>
          <cell r="CF42" t="str">
            <v>0</v>
          </cell>
          <cell r="CG42" t="str">
            <v>0</v>
          </cell>
          <cell r="CH42" t="str">
            <v>0</v>
          </cell>
          <cell r="CI42" t="str">
            <v>0</v>
          </cell>
          <cell r="CJ42" t="str">
            <v>0</v>
          </cell>
          <cell r="CK42" t="str">
            <v>0</v>
          </cell>
          <cell r="CL42" t="str">
            <v>0</v>
          </cell>
          <cell r="CM42" t="str">
            <v>0</v>
          </cell>
          <cell r="CO42">
            <v>-17090.87</v>
          </cell>
        </row>
        <row r="43">
          <cell r="A43" t="str">
            <v>Total Provision (Benefit) for Inc Tax</v>
          </cell>
          <cell r="B43">
            <v>1279652</v>
          </cell>
          <cell r="C43">
            <v>1035528.46</v>
          </cell>
          <cell r="D43">
            <v>7470980</v>
          </cell>
          <cell r="E43">
            <v>6936767.3500000006</v>
          </cell>
          <cell r="F43">
            <v>5197783.4000000004</v>
          </cell>
          <cell r="L43">
            <v>1211279</v>
          </cell>
          <cell r="M43">
            <v>-79297.69</v>
          </cell>
          <cell r="N43">
            <v>10017430</v>
          </cell>
          <cell r="O43">
            <v>10243825.33</v>
          </cell>
          <cell r="P43">
            <v>8719399.7699999977</v>
          </cell>
          <cell r="Q43">
            <v>3057218</v>
          </cell>
          <cell r="R43">
            <v>2306174.09</v>
          </cell>
          <cell r="S43">
            <v>13303798</v>
          </cell>
          <cell r="T43">
            <v>15287164.539999999</v>
          </cell>
          <cell r="U43">
            <v>10591062.84</v>
          </cell>
          <cell r="V43">
            <v>891713</v>
          </cell>
          <cell r="W43">
            <v>1103363.58</v>
          </cell>
          <cell r="X43">
            <v>7133382</v>
          </cell>
          <cell r="Y43">
            <v>6624768.9000000004</v>
          </cell>
          <cell r="Z43">
            <v>4400927.92</v>
          </cell>
          <cell r="AA43">
            <v>1122953</v>
          </cell>
          <cell r="AB43">
            <v>689768.78</v>
          </cell>
          <cell r="AC43">
            <v>5427858</v>
          </cell>
          <cell r="AD43">
            <v>4625902.95</v>
          </cell>
          <cell r="AE43">
            <v>5049976.12</v>
          </cell>
          <cell r="AF43">
            <v>6156893</v>
          </cell>
          <cell r="AG43">
            <v>1918024</v>
          </cell>
          <cell r="AH43">
            <v>29390300</v>
          </cell>
          <cell r="AI43">
            <v>30339510</v>
          </cell>
          <cell r="AJ43">
            <v>22296883</v>
          </cell>
          <cell r="AK43">
            <v>-1509162</v>
          </cell>
          <cell r="AL43">
            <v>97592</v>
          </cell>
          <cell r="AM43">
            <v>-1213933</v>
          </cell>
          <cell r="AN43">
            <v>585552</v>
          </cell>
          <cell r="AO43">
            <v>1171105</v>
          </cell>
          <cell r="AP43" t="str">
            <v>0</v>
          </cell>
          <cell r="AQ43" t="str">
            <v>0</v>
          </cell>
          <cell r="AR43" t="str">
            <v>0</v>
          </cell>
          <cell r="AS43" t="str">
            <v>0</v>
          </cell>
          <cell r="AT43" t="str">
            <v>0</v>
          </cell>
          <cell r="AU43">
            <v>12210546</v>
          </cell>
          <cell r="AV43">
            <v>7071153.2200000007</v>
          </cell>
          <cell r="AW43">
            <v>71529815</v>
          </cell>
          <cell r="AX43">
            <v>74643491.070000008</v>
          </cell>
          <cell r="AY43">
            <v>57427138.049999997</v>
          </cell>
          <cell r="AZ43">
            <v>-4200975</v>
          </cell>
          <cell r="BA43">
            <v>2511027</v>
          </cell>
          <cell r="BB43">
            <v>29408917</v>
          </cell>
          <cell r="BC43">
            <v>15621321</v>
          </cell>
          <cell r="BD43">
            <v>20113598</v>
          </cell>
          <cell r="BE43">
            <v>1012343</v>
          </cell>
          <cell r="BF43">
            <v>2265509.46</v>
          </cell>
          <cell r="BG43">
            <v>20059056</v>
          </cell>
          <cell r="BH43">
            <v>15155787.709999997</v>
          </cell>
          <cell r="BI43">
            <v>23904245.869999997</v>
          </cell>
          <cell r="BJ43">
            <v>-3188632</v>
          </cell>
          <cell r="BK43">
            <v>4776536.46</v>
          </cell>
          <cell r="BL43">
            <v>49467973</v>
          </cell>
          <cell r="BM43">
            <v>30777108.709999997</v>
          </cell>
          <cell r="BN43">
            <v>44017843.869999997</v>
          </cell>
          <cell r="BO43">
            <v>-705</v>
          </cell>
          <cell r="BP43" t="str">
            <v>0</v>
          </cell>
          <cell r="BQ43">
            <v>31328</v>
          </cell>
          <cell r="BR43" t="str">
            <v>0</v>
          </cell>
          <cell r="BS43" t="str">
            <v>0</v>
          </cell>
          <cell r="BY43">
            <v>9021209</v>
          </cell>
          <cell r="BZ43">
            <v>11847689.68</v>
          </cell>
          <cell r="CA43">
            <v>121029116</v>
          </cell>
          <cell r="CB43">
            <v>105420599.78</v>
          </cell>
          <cell r="CC43">
            <v>101444981.91999999</v>
          </cell>
          <cell r="CD43" t="str">
            <v>0</v>
          </cell>
          <cell r="CE43" t="str">
            <v>0</v>
          </cell>
          <cell r="CF43" t="str">
            <v>0</v>
          </cell>
          <cell r="CG43" t="str">
            <v>0</v>
          </cell>
          <cell r="CH43" t="str">
            <v>0</v>
          </cell>
          <cell r="CI43">
            <v>1796249</v>
          </cell>
          <cell r="CJ43">
            <v>1644243.52</v>
          </cell>
          <cell r="CK43">
            <v>13201940</v>
          </cell>
          <cell r="CL43">
            <v>11961697.479999999</v>
          </cell>
          <cell r="CM43">
            <v>18420534.889999997</v>
          </cell>
          <cell r="CO43">
            <v>69083165</v>
          </cell>
        </row>
        <row r="44">
          <cell r="A44" t="str">
            <v>Income / Loss, Before Income Taxes</v>
          </cell>
          <cell r="B44">
            <v>3462662.85</v>
          </cell>
          <cell r="C44">
            <v>2721269.5900000078</v>
          </cell>
          <cell r="D44">
            <v>19119865.609999999</v>
          </cell>
          <cell r="E44">
            <v>18228917.079999998</v>
          </cell>
          <cell r="F44">
            <v>13657232.250000004</v>
          </cell>
          <cell r="L44">
            <v>3859299.17</v>
          </cell>
          <cell r="M44">
            <v>-202807.41</v>
          </cell>
          <cell r="N44">
            <v>26024999.04000001</v>
          </cell>
          <cell r="O44">
            <v>26199041.760000002</v>
          </cell>
          <cell r="P44">
            <v>22300255.179999996</v>
          </cell>
          <cell r="Q44">
            <v>7945624.5000000177</v>
          </cell>
          <cell r="R44">
            <v>5722930.5899999989</v>
          </cell>
          <cell r="S44">
            <v>33505258.740000073</v>
          </cell>
          <cell r="T44">
            <v>37953692.230000004</v>
          </cell>
          <cell r="U44">
            <v>26268176.93999999</v>
          </cell>
          <cell r="V44">
            <v>2638242.269999994</v>
          </cell>
          <cell r="W44">
            <v>2751530.5499999886</v>
          </cell>
          <cell r="X44">
            <v>18196311.469999976</v>
          </cell>
          <cell r="Y44">
            <v>16520620.780000001</v>
          </cell>
          <cell r="Z44">
            <v>10974883.659999996</v>
          </cell>
          <cell r="AA44">
            <v>3099215.4199999883</v>
          </cell>
          <cell r="AB44">
            <v>1715856.1</v>
          </cell>
          <cell r="AC44">
            <v>14270910.63999996</v>
          </cell>
          <cell r="AD44">
            <v>11507298.960000005</v>
          </cell>
          <cell r="AE44">
            <v>12562285.840000009</v>
          </cell>
          <cell r="AF44">
            <v>8152485.970000024</v>
          </cell>
          <cell r="AG44">
            <v>5006929</v>
          </cell>
          <cell r="AH44">
            <v>68142001.719999835</v>
          </cell>
          <cell r="AI44">
            <v>75697167</v>
          </cell>
          <cell r="AJ44">
            <v>56048780</v>
          </cell>
          <cell r="AK44">
            <v>-977805.79000000213</v>
          </cell>
          <cell r="AL44">
            <v>278838.27999999921</v>
          </cell>
          <cell r="AM44">
            <v>424741.75999999838</v>
          </cell>
          <cell r="AN44">
            <v>1673008.76</v>
          </cell>
          <cell r="AO44">
            <v>3346000.7199999918</v>
          </cell>
          <cell r="AP44" t="str">
            <v>0</v>
          </cell>
          <cell r="AQ44" t="str">
            <v>0</v>
          </cell>
          <cell r="AR44" t="str">
            <v>0</v>
          </cell>
          <cell r="AS44" t="str">
            <v>0</v>
          </cell>
          <cell r="AT44" t="str">
            <v>0</v>
          </cell>
          <cell r="AU44">
            <v>28179724.390000012</v>
          </cell>
          <cell r="AV44">
            <v>17994546.699999992</v>
          </cell>
          <cell r="AW44">
            <v>179684088.97999984</v>
          </cell>
          <cell r="AX44">
            <v>187779746.56999999</v>
          </cell>
          <cell r="AY44">
            <v>145157614.59</v>
          </cell>
          <cell r="AZ44">
            <v>-9616389.300000051</v>
          </cell>
          <cell r="BA44">
            <v>6184797</v>
          </cell>
          <cell r="BB44">
            <v>75337967.430000022</v>
          </cell>
          <cell r="BC44">
            <v>38476161</v>
          </cell>
          <cell r="BD44">
            <v>49540877</v>
          </cell>
          <cell r="BE44">
            <v>3040433.28</v>
          </cell>
          <cell r="BF44">
            <v>5998279.6499999994</v>
          </cell>
          <cell r="BG44">
            <v>53692497.030000001</v>
          </cell>
          <cell r="BH44">
            <v>40371912.060000002</v>
          </cell>
          <cell r="BI44">
            <v>63562471.850000009</v>
          </cell>
          <cell r="BJ44">
            <v>-6575956.020000048</v>
          </cell>
          <cell r="BK44">
            <v>12183076.649999999</v>
          </cell>
          <cell r="BL44">
            <v>129030464.46000002</v>
          </cell>
          <cell r="BM44">
            <v>78848073.060000002</v>
          </cell>
          <cell r="BN44">
            <v>113103348.85000001</v>
          </cell>
          <cell r="BO44">
            <v>-2.1536834537982941E-9</v>
          </cell>
          <cell r="BP44">
            <v>0</v>
          </cell>
          <cell r="BQ44">
            <v>80255.999999989464</v>
          </cell>
          <cell r="BR44">
            <v>0</v>
          </cell>
          <cell r="BS44">
            <v>0</v>
          </cell>
          <cell r="BY44">
            <v>21603768.36999996</v>
          </cell>
          <cell r="BZ44">
            <v>30177623.34999999</v>
          </cell>
          <cell r="CA44">
            <v>308794809.43999982</v>
          </cell>
          <cell r="CB44">
            <v>266627819.63</v>
          </cell>
          <cell r="CC44">
            <v>258260963.44</v>
          </cell>
          <cell r="CD44">
            <v>0</v>
          </cell>
          <cell r="CE44">
            <v>0</v>
          </cell>
          <cell r="CF44">
            <v>8.7311491370201111E-11</v>
          </cell>
          <cell r="CG44">
            <v>0</v>
          </cell>
          <cell r="CH44">
            <v>0</v>
          </cell>
          <cell r="CI44">
            <v>4721741.53</v>
          </cell>
          <cell r="CJ44">
            <v>4468051.96</v>
          </cell>
          <cell r="CK44">
            <v>36126361.909999996</v>
          </cell>
          <cell r="CL44">
            <v>32504614.270000003</v>
          </cell>
          <cell r="CM44">
            <v>50055800.980000004</v>
          </cell>
          <cell r="CO44">
            <v>175588104.86999983</v>
          </cell>
        </row>
        <row r="45">
          <cell r="A45" t="str">
            <v>Income Statement - Net (Income) Loss</v>
          </cell>
          <cell r="B45">
            <v>2183010.85</v>
          </cell>
          <cell r="C45">
            <v>1685741.1300000078</v>
          </cell>
          <cell r="D45">
            <v>11648885.609999999</v>
          </cell>
          <cell r="E45">
            <v>11292149.729999999</v>
          </cell>
          <cell r="F45">
            <v>8459448.8500000052</v>
          </cell>
          <cell r="L45">
            <v>2648020.17</v>
          </cell>
          <cell r="M45">
            <v>-123509.72</v>
          </cell>
          <cell r="N45">
            <v>16007569.04000001</v>
          </cell>
          <cell r="O45">
            <v>15955216.430000002</v>
          </cell>
          <cell r="P45">
            <v>13580855.41</v>
          </cell>
          <cell r="Q45">
            <v>4888406.5000000177</v>
          </cell>
          <cell r="R45">
            <v>3416756.5</v>
          </cell>
          <cell r="S45">
            <v>20201460.740000073</v>
          </cell>
          <cell r="T45">
            <v>22666527.690000005</v>
          </cell>
          <cell r="U45">
            <v>15677114.100000001</v>
          </cell>
          <cell r="V45">
            <v>1746529.269999994</v>
          </cell>
          <cell r="W45">
            <v>1648166.9699999886</v>
          </cell>
          <cell r="X45">
            <v>11062929.469999978</v>
          </cell>
          <cell r="Y45">
            <v>9895851.879999999</v>
          </cell>
          <cell r="Z45">
            <v>6573955.7399999956</v>
          </cell>
          <cell r="AA45">
            <v>1976262.4199999883</v>
          </cell>
          <cell r="AB45">
            <v>1026087.32</v>
          </cell>
          <cell r="AC45">
            <v>8843052.6399999596</v>
          </cell>
          <cell r="AD45">
            <v>6881396.0100000054</v>
          </cell>
          <cell r="AE45">
            <v>7512309.72000001</v>
          </cell>
          <cell r="AF45">
            <v>1995592.970000024</v>
          </cell>
          <cell r="AG45">
            <v>3088905</v>
          </cell>
          <cell r="AH45">
            <v>38751701.719999827</v>
          </cell>
          <cell r="AI45">
            <v>45357657</v>
          </cell>
          <cell r="AJ45">
            <v>33751897</v>
          </cell>
          <cell r="AK45">
            <v>531356.20999999787</v>
          </cell>
          <cell r="AL45">
            <v>181246.27999999921</v>
          </cell>
          <cell r="AM45">
            <v>1638674.76</v>
          </cell>
          <cell r="AN45">
            <v>1087456.76</v>
          </cell>
          <cell r="AO45">
            <v>2174895.7199999918</v>
          </cell>
          <cell r="AP45" t="str">
            <v>0</v>
          </cell>
          <cell r="AQ45" t="str">
            <v>0</v>
          </cell>
          <cell r="AR45" t="str">
            <v>0</v>
          </cell>
          <cell r="AS45" t="str">
            <v>0</v>
          </cell>
          <cell r="AT45" t="str">
            <v>0</v>
          </cell>
          <cell r="AU45">
            <v>15969178.390000014</v>
          </cell>
          <cell r="AV45">
            <v>10923393.479999991</v>
          </cell>
          <cell r="AW45">
            <v>108154273.97999987</v>
          </cell>
          <cell r="AX45">
            <v>113136255.5</v>
          </cell>
          <cell r="AY45">
            <v>87730476.540000007</v>
          </cell>
          <cell r="AZ45">
            <v>-5415414.300000051</v>
          </cell>
          <cell r="BA45">
            <v>3673770</v>
          </cell>
          <cell r="BB45">
            <v>45929050.430000022</v>
          </cell>
          <cell r="BC45">
            <v>22854840</v>
          </cell>
          <cell r="BD45">
            <v>29427279</v>
          </cell>
          <cell r="BE45">
            <v>2028090.28</v>
          </cell>
          <cell r="BF45">
            <v>3732770.19</v>
          </cell>
          <cell r="BG45">
            <v>33633441.029999994</v>
          </cell>
          <cell r="BH45">
            <v>25216124.349999994</v>
          </cell>
          <cell r="BI45">
            <v>39658225.979999997</v>
          </cell>
          <cell r="BJ45">
            <v>-3387324.020000048</v>
          </cell>
          <cell r="BK45">
            <v>7406540.1899999995</v>
          </cell>
          <cell r="BL45">
            <v>79562491.460000008</v>
          </cell>
          <cell r="BM45">
            <v>48070964.349999994</v>
          </cell>
          <cell r="BN45">
            <v>69085504.979999989</v>
          </cell>
          <cell r="BO45">
            <v>704.99999999784632</v>
          </cell>
          <cell r="BP45">
            <v>0</v>
          </cell>
          <cell r="BQ45">
            <v>48927.999999989464</v>
          </cell>
          <cell r="BR45">
            <v>0</v>
          </cell>
          <cell r="BS45">
            <v>0</v>
          </cell>
          <cell r="BY45">
            <v>12582559.369999964</v>
          </cell>
          <cell r="BZ45">
            <v>18329933.669999991</v>
          </cell>
          <cell r="CA45">
            <v>187765693.43999988</v>
          </cell>
          <cell r="CB45">
            <v>161207219.84999999</v>
          </cell>
          <cell r="CC45">
            <v>156815981.51999998</v>
          </cell>
          <cell r="CD45">
            <v>0</v>
          </cell>
          <cell r="CE45">
            <v>0</v>
          </cell>
          <cell r="CF45">
            <v>8.7311491370201111E-11</v>
          </cell>
          <cell r="CG45">
            <v>0</v>
          </cell>
          <cell r="CH45">
            <v>0</v>
          </cell>
          <cell r="CI45">
            <v>2925492.53</v>
          </cell>
          <cell r="CJ45">
            <v>2823808.44</v>
          </cell>
          <cell r="CK45">
            <v>22924421.909999993</v>
          </cell>
          <cell r="CL45">
            <v>20542916.789999999</v>
          </cell>
          <cell r="CM45">
            <v>31635266.089999996</v>
          </cell>
          <cell r="CO45">
            <v>106504939.86999981</v>
          </cell>
        </row>
      </sheetData>
      <sheetData sheetId="1"/>
      <sheetData sheetId="2"/>
      <sheetData sheetId="3"/>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2 Bad Debt"/>
      <sheetName val="B1.3-8 Adj"/>
      <sheetName val="WP B-1.4"/>
      <sheetName val="WP D1b-5 Injuries &amp; Damages"/>
      <sheetName val="Addtl WPS -1"/>
      <sheetName val="Addtl WPS-2"/>
      <sheetName val="Addtl WPs 3"/>
      <sheetName val="Addtl WPs 4"/>
      <sheetName val="Addtl WPS-5 "/>
      <sheetName val="Addtl WPS-6"/>
      <sheetName val="Addtl Wps-7"/>
      <sheetName val="WP B-1.3.1"/>
      <sheetName val="B1.3-1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2 Bad Debt"/>
      <sheetName val="B1.3-8 Adj"/>
      <sheetName val="WP B-1.4"/>
      <sheetName val="WP D1b-5 Injuries &amp; Damages"/>
      <sheetName val="Addtl WPS -1"/>
      <sheetName val="Addtl WPS-2"/>
      <sheetName val="Addtl WPs 3"/>
      <sheetName val="Addtl WPs 4"/>
      <sheetName val="Addtl WPS-5 "/>
      <sheetName val="Addtl WPS-6"/>
      <sheetName val="Addtl Wps-7"/>
      <sheetName val="WP B-1.3.1"/>
      <sheetName val="B1.3-1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row r="43">
          <cell r="D43">
            <v>1.2800000000000001E-2</v>
          </cell>
        </row>
        <row r="51">
          <cell r="D51">
            <v>7.0400000000000004E-2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Mgmt Summary (2)"/>
      <sheetName val="Proj Mgmt Pivot"/>
      <sheetName val="Proj Mgmt Qry cap_ex_2"/>
      <sheetName val="GL 1070 ONLY"/>
      <sheetName val="GL DETAIL"/>
      <sheetName val="GL Purchasing"/>
      <sheetName val="GL to PP 315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sheetData sheetId="23"/>
      <sheetData sheetId="24"/>
      <sheetData sheetId="25"/>
      <sheetData sheetId="2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D# Unit Temp Diffs"/>
      <sheetName val="@ LOAD to PT @"/>
      <sheetName val="Sch M - Cap Software"/>
      <sheetName val="Basis Adj - Cap Software"/>
      <sheetName val="Tax CWIP"/>
      <sheetName val="Pivot by FERC"/>
      <sheetName val="New FERCs"/>
      <sheetName val="Summary-by Project"/>
      <sheetName val="CR and Project Query from PP"/>
      <sheetName val="FY16 SW CR WO's"/>
      <sheetName val="New CR query requirements"/>
      <sheetName val="Cap Software - CPR query"/>
      <sheetName val="Book CWIP"/>
      <sheetName val="basis lookup"/>
      <sheetName val="OTP lookup"/>
      <sheetName val="Cap Software - SCH M"/>
      <sheetName val="Cap Software - CR Query"/>
      <sheetName val="CR Query"/>
    </sheetNames>
    <sheetDataSet>
      <sheetData sheetId="0"/>
      <sheetData sheetId="1"/>
      <sheetData sheetId="2">
        <row r="14">
          <cell r="D14" t="str">
            <v>AU010SSU</v>
          </cell>
        </row>
      </sheetData>
      <sheetData sheetId="3">
        <row r="29">
          <cell r="C29" t="str">
            <v>002</v>
          </cell>
        </row>
        <row r="30">
          <cell r="E30" t="str">
            <v>Basis Costs used for Software Tax Adjustment (IDS)</v>
          </cell>
          <cell r="F30"/>
          <cell r="G30"/>
          <cell r="H30" t="str">
            <v xml:space="preserve"> Inc/(Dec) to Book Basis</v>
          </cell>
        </row>
        <row r="31">
          <cell r="E31" t="str">
            <v>ferc_activity_code</v>
          </cell>
          <cell r="F31" t="str">
            <v>Values</v>
          </cell>
        </row>
        <row r="32">
          <cell r="E32" t="str">
            <v>Addition</v>
          </cell>
          <cell r="F32"/>
          <cell r="G32"/>
          <cell r="H32"/>
        </row>
        <row r="33">
          <cell r="C33" t="str">
            <v>Rate Div</v>
          </cell>
          <cell r="D33" t="str">
            <v>Corptax ID</v>
          </cell>
          <cell r="E33" t="str">
            <v>Sum of Labor</v>
          </cell>
          <cell r="F33" t="str">
            <v>Sum of Contractor - Labor</v>
          </cell>
          <cell r="G33" t="str">
            <v>Sum of Contractor - Services</v>
          </cell>
          <cell r="H33" t="str">
            <v>Sum of Total Software IDS Activity</v>
          </cell>
        </row>
        <row r="34">
          <cell r="C34" t="str">
            <v>212</v>
          </cell>
          <cell r="D34" t="str">
            <v>AHLM212</v>
          </cell>
          <cell r="E34">
            <v>-50599</v>
          </cell>
          <cell r="F34"/>
          <cell r="G34"/>
          <cell r="H34">
            <v>50599</v>
          </cell>
        </row>
        <row r="35">
          <cell r="C35"/>
          <cell r="D35"/>
          <cell r="E35">
            <v>-50599</v>
          </cell>
          <cell r="F35"/>
          <cell r="G35"/>
          <cell r="H35">
            <v>50599</v>
          </cell>
        </row>
        <row r="36">
          <cell r="E36">
            <v>-50599</v>
          </cell>
          <cell r="F36"/>
          <cell r="G36"/>
          <cell r="H36">
            <v>50599</v>
          </cell>
        </row>
        <row r="37">
          <cell r="C37" t="str">
            <v>002</v>
          </cell>
          <cell r="D37" t="str">
            <v>AU010SSU</v>
          </cell>
          <cell r="E37">
            <v>2036953.63</v>
          </cell>
          <cell r="F37">
            <v>12312235.68</v>
          </cell>
          <cell r="G37">
            <v>1903017.25</v>
          </cell>
          <cell r="H37">
            <v>-16252206.559999999</v>
          </cell>
        </row>
        <row r="38">
          <cell r="C38" t="str">
            <v>012</v>
          </cell>
          <cell r="D38" t="str">
            <v>AU010CAL</v>
          </cell>
          <cell r="E38">
            <v>1252732.81</v>
          </cell>
          <cell r="F38">
            <v>1548560.9999999998</v>
          </cell>
          <cell r="G38">
            <v>831123.51000000013</v>
          </cell>
          <cell r="H38">
            <v>-3632417.32</v>
          </cell>
        </row>
        <row r="39">
          <cell r="C39"/>
          <cell r="D39"/>
          <cell r="E39">
            <v>3289686.44</v>
          </cell>
          <cell r="F39">
            <v>13860796.68</v>
          </cell>
          <cell r="G39">
            <v>2734140.7600000002</v>
          </cell>
          <cell r="H39">
            <v>-19884623.880000003</v>
          </cell>
        </row>
        <row r="40">
          <cell r="C40" t="str">
            <v>007</v>
          </cell>
          <cell r="E40">
            <v>0</v>
          </cell>
          <cell r="F40">
            <v>0</v>
          </cell>
          <cell r="G40">
            <v>0</v>
          </cell>
          <cell r="H40">
            <v>0</v>
          </cell>
        </row>
        <row r="41">
          <cell r="C41" t="str">
            <v>077</v>
          </cell>
          <cell r="D41" t="str">
            <v>AU020LGS</v>
          </cell>
          <cell r="E41">
            <v>-3435</v>
          </cell>
          <cell r="F41">
            <v>0</v>
          </cell>
          <cell r="G41">
            <v>0</v>
          </cell>
          <cell r="H41">
            <v>3435</v>
          </cell>
        </row>
        <row r="42">
          <cell r="C42"/>
          <cell r="D42"/>
          <cell r="E42">
            <v>-3435</v>
          </cell>
          <cell r="F42">
            <v>0</v>
          </cell>
          <cell r="G42">
            <v>0</v>
          </cell>
          <cell r="H42">
            <v>3435</v>
          </cell>
        </row>
        <row r="43">
          <cell r="C43" t="str">
            <v>010</v>
          </cell>
          <cell r="D43" t="str">
            <v>AU030GOF</v>
          </cell>
          <cell r="E43">
            <v>1726.0099999999984</v>
          </cell>
          <cell r="F43">
            <v>0</v>
          </cell>
          <cell r="G43">
            <v>0</v>
          </cell>
          <cell r="H43">
            <v>-1726.0099999999984</v>
          </cell>
        </row>
      </sheetData>
      <sheetData sheetId="4"/>
      <sheetData sheetId="5"/>
      <sheetData sheetId="6"/>
      <sheetData sheetId="7"/>
      <sheetData sheetId="8"/>
      <sheetData sheetId="9"/>
      <sheetData sheetId="10"/>
      <sheetData sheetId="11"/>
      <sheetData sheetId="12"/>
      <sheetData sheetId="13"/>
      <sheetData sheetId="14">
        <row r="3">
          <cell r="B3" t="str">
            <v>001</v>
          </cell>
        </row>
      </sheetData>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 Basis Adjustment (original)"/>
      <sheetName val="Network COR Basis Adj (redone)"/>
      <sheetName val="COR Query (Access)"/>
      <sheetName val="PPE_Reserve"/>
      <sheetName val="Proceeds (Proj Query)"/>
      <sheetName val="COR Basis Adjustment"/>
      <sheetName val="PT Load"/>
    </sheetNames>
    <sheetDataSet>
      <sheetData sheetId="0"/>
      <sheetData sheetId="1"/>
      <sheetData sheetId="2"/>
      <sheetData sheetId="3">
        <row r="15">
          <cell r="A15" t="str">
            <v>Reg/Non Reg</v>
          </cell>
        </row>
      </sheetData>
      <sheetData sheetId="4">
        <row r="10">
          <cell r="O10" t="str">
            <v>007</v>
          </cell>
          <cell r="P10" t="str">
            <v>Salvage</v>
          </cell>
          <cell r="Q10" t="str">
            <v>Retirements</v>
          </cell>
          <cell r="R10">
            <v>-6520</v>
          </cell>
          <cell r="S10">
            <v>-52690.5</v>
          </cell>
          <cell r="T10"/>
          <cell r="U10">
            <v>-59210.5</v>
          </cell>
        </row>
        <row r="11">
          <cell r="O11" t="str">
            <v>077</v>
          </cell>
          <cell r="P11" t="str">
            <v>Salvage</v>
          </cell>
          <cell r="Q11" t="str">
            <v>Retirements</v>
          </cell>
          <cell r="R11">
            <v>-52633</v>
          </cell>
          <cell r="S11">
            <v>-91950.88</v>
          </cell>
          <cell r="T11"/>
          <cell r="U11">
            <v>-144583.88</v>
          </cell>
        </row>
        <row r="12">
          <cell r="O12"/>
          <cell r="P12"/>
          <cell r="Q12"/>
          <cell r="R12">
            <v>-59153</v>
          </cell>
          <cell r="S12">
            <v>-144641.38</v>
          </cell>
          <cell r="T12"/>
          <cell r="U12">
            <v>-203794.38</v>
          </cell>
        </row>
        <row r="13">
          <cell r="O13" t="str">
            <v>005</v>
          </cell>
          <cell r="P13" t="str">
            <v>Salvage</v>
          </cell>
          <cell r="Q13" t="str">
            <v>Retirements</v>
          </cell>
          <cell r="R13">
            <v>-3778.2799999999997</v>
          </cell>
          <cell r="S13"/>
          <cell r="T13"/>
          <cell r="U13">
            <v>-3778.2799999999997</v>
          </cell>
        </row>
        <row r="14">
          <cell r="O14" t="str">
            <v>016</v>
          </cell>
          <cell r="P14" t="str">
            <v>Salvage</v>
          </cell>
          <cell r="Q14" t="str">
            <v>Retirements</v>
          </cell>
          <cell r="R14">
            <v>-9156</v>
          </cell>
          <cell r="S14"/>
          <cell r="T14"/>
          <cell r="U14">
            <v>-9156</v>
          </cell>
        </row>
        <row r="15">
          <cell r="O15"/>
          <cell r="P15"/>
          <cell r="Q15"/>
          <cell r="R15">
            <v>-12934.279999999999</v>
          </cell>
          <cell r="S15"/>
          <cell r="T15"/>
          <cell r="U15">
            <v>-12934.279999999999</v>
          </cell>
        </row>
        <row r="16">
          <cell r="O16" t="str">
            <v>009</v>
          </cell>
          <cell r="P16" t="str">
            <v>Salvage</v>
          </cell>
          <cell r="Q16" t="str">
            <v>Retirements</v>
          </cell>
          <cell r="R16">
            <v>-26433</v>
          </cell>
          <cell r="S16"/>
          <cell r="T16"/>
          <cell r="U16">
            <v>-26433</v>
          </cell>
        </row>
        <row r="17">
          <cell r="O17" t="str">
            <v>091</v>
          </cell>
          <cell r="P17" t="str">
            <v>Salvage</v>
          </cell>
          <cell r="Q17" t="str">
            <v>Retirements</v>
          </cell>
          <cell r="R17">
            <v>0</v>
          </cell>
          <cell r="S17"/>
          <cell r="T17"/>
          <cell r="U17">
            <v>0</v>
          </cell>
        </row>
        <row r="18">
          <cell r="O18"/>
          <cell r="P18"/>
          <cell r="Q18"/>
          <cell r="R18">
            <v>-26433</v>
          </cell>
          <cell r="S18"/>
          <cell r="T18"/>
          <cell r="U18">
            <v>-26433</v>
          </cell>
        </row>
        <row r="19">
          <cell r="O19" t="str">
            <v>034</v>
          </cell>
          <cell r="P19" t="str">
            <v>Salvage</v>
          </cell>
          <cell r="Q19" t="str">
            <v>Retirements</v>
          </cell>
          <cell r="R19"/>
          <cell r="S19">
            <v>-10300</v>
          </cell>
          <cell r="T19"/>
          <cell r="U19">
            <v>-10300</v>
          </cell>
        </row>
        <row r="20">
          <cell r="O20" t="str">
            <v>081</v>
          </cell>
          <cell r="P20" t="str">
            <v>Salvage</v>
          </cell>
          <cell r="Q20" t="str">
            <v>Retirements</v>
          </cell>
          <cell r="R20">
            <v>-1421.77</v>
          </cell>
          <cell r="S20">
            <v>-12500</v>
          </cell>
          <cell r="T20"/>
          <cell r="U20">
            <v>-13921.77</v>
          </cell>
        </row>
        <row r="21">
          <cell r="O21"/>
          <cell r="P21"/>
          <cell r="Q21"/>
          <cell r="R21">
            <v>-1421.77</v>
          </cell>
          <cell r="S21">
            <v>-22800</v>
          </cell>
          <cell r="T21"/>
          <cell r="U21">
            <v>-24221.77</v>
          </cell>
        </row>
        <row r="22">
          <cell r="O22" t="str">
            <v>170</v>
          </cell>
          <cell r="P22" t="str">
            <v>Salvage</v>
          </cell>
          <cell r="Q22" t="str">
            <v>Retirements</v>
          </cell>
          <cell r="R22">
            <v>-207399.62</v>
          </cell>
          <cell r="S22">
            <v>-13155.7</v>
          </cell>
          <cell r="T22"/>
          <cell r="U22">
            <v>-220555.32</v>
          </cell>
        </row>
        <row r="23">
          <cell r="O23"/>
          <cell r="P23"/>
          <cell r="Q23"/>
          <cell r="R23">
            <v>-207399.62</v>
          </cell>
          <cell r="S23">
            <v>-13155.7</v>
          </cell>
          <cell r="T23"/>
          <cell r="U23">
            <v>-220555.32</v>
          </cell>
        </row>
        <row r="24">
          <cell r="O24" t="str">
            <v>190</v>
          </cell>
          <cell r="P24" t="str">
            <v>Salvage</v>
          </cell>
          <cell r="Q24" t="str">
            <v>Retirements</v>
          </cell>
          <cell r="R24">
            <v>-609464.26</v>
          </cell>
          <cell r="S24"/>
          <cell r="T24"/>
          <cell r="U24">
            <v>-609464.26</v>
          </cell>
        </row>
        <row r="25">
          <cell r="O25"/>
          <cell r="P25"/>
          <cell r="Q25"/>
          <cell r="R25">
            <v>-609464.26</v>
          </cell>
          <cell r="S25"/>
          <cell r="T25"/>
          <cell r="U25">
            <v>-609464.26</v>
          </cell>
        </row>
        <row r="26">
          <cell r="O26" t="str">
            <v>818</v>
          </cell>
          <cell r="P26" t="str">
            <v>Salvage</v>
          </cell>
          <cell r="Q26" t="str">
            <v>Retirements</v>
          </cell>
          <cell r="R26"/>
          <cell r="S26"/>
          <cell r="T26">
            <v>-249769.86</v>
          </cell>
          <cell r="U26">
            <v>-249769.86</v>
          </cell>
        </row>
        <row r="27">
          <cell r="O27"/>
          <cell r="P27"/>
          <cell r="Q27"/>
          <cell r="R27"/>
          <cell r="S27"/>
          <cell r="T27">
            <v>-249769.86</v>
          </cell>
          <cell r="U27">
            <v>-249769.86</v>
          </cell>
        </row>
        <row r="28">
          <cell r="R28">
            <v>-916805.92999999993</v>
          </cell>
          <cell r="S28">
            <v>-180597.08000000002</v>
          </cell>
          <cell r="T28">
            <v>-249769.86</v>
          </cell>
          <cell r="U28">
            <v>-1347172.87</v>
          </cell>
        </row>
      </sheetData>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lan"/>
      <sheetName val="pivot pct"/>
      <sheetName val="Net of Cap Pct"/>
      <sheetName val="Grouping"/>
      <sheetName val="pivot expense"/>
      <sheetName val="DRSSVC PA1"/>
      <sheetName val="response calc"/>
      <sheetName val="Sheet1"/>
    </sheetNames>
    <sheetDataSet>
      <sheetData sheetId="0"/>
      <sheetData sheetId="1"/>
      <sheetData sheetId="2"/>
      <sheetData sheetId="3">
        <row r="4">
          <cell r="A4" t="str">
            <v>VPCU</v>
          </cell>
          <cell r="B4" t="str">
            <v xml:space="preserve">Dominion Credit Union </v>
          </cell>
          <cell r="C4" t="str">
            <v>Virginia Power</v>
          </cell>
          <cell r="D4" t="str">
            <v>Corporate</v>
          </cell>
          <cell r="E4">
            <v>1000</v>
          </cell>
          <cell r="F4">
            <v>600985</v>
          </cell>
          <cell r="G4" t="str">
            <v>VP</v>
          </cell>
        </row>
        <row r="5">
          <cell r="A5" t="str">
            <v>VPTCAP</v>
          </cell>
          <cell r="B5" t="str">
            <v>VP Telecom Capital Work  (Special)</v>
          </cell>
          <cell r="C5" t="str">
            <v>Virginia Power</v>
          </cell>
          <cell r="D5" t="str">
            <v>Corporate</v>
          </cell>
          <cell r="E5">
            <v>1000</v>
          </cell>
          <cell r="F5">
            <v>601264</v>
          </cell>
          <cell r="G5" t="str">
            <v>VP</v>
          </cell>
        </row>
        <row r="6">
          <cell r="A6" t="str">
            <v>CNG</v>
          </cell>
          <cell r="B6" t="str">
            <v xml:space="preserve">Consolidated Natural Gas, Inc. (Holding Comp) </v>
          </cell>
          <cell r="C6" t="str">
            <v>Other</v>
          </cell>
          <cell r="D6" t="str">
            <v>Corporate</v>
          </cell>
          <cell r="E6">
            <v>7100</v>
          </cell>
          <cell r="F6">
            <v>710001</v>
          </cell>
          <cell r="G6" t="str">
            <v>DRI</v>
          </cell>
        </row>
        <row r="7">
          <cell r="A7" t="str">
            <v>CNGC</v>
          </cell>
          <cell r="B7" t="str">
            <v>CNG Coal Company</v>
          </cell>
          <cell r="C7" t="str">
            <v>Other</v>
          </cell>
          <cell r="D7" t="str">
            <v>Corporate</v>
          </cell>
          <cell r="E7">
            <v>7104</v>
          </cell>
          <cell r="F7">
            <v>710401</v>
          </cell>
          <cell r="G7" t="str">
            <v>DRI</v>
          </cell>
        </row>
        <row r="8">
          <cell r="A8" t="str">
            <v>CNGINT</v>
          </cell>
          <cell r="B8" t="str">
            <v>CNG Int</v>
          </cell>
          <cell r="C8" t="str">
            <v>Other</v>
          </cell>
          <cell r="D8" t="str">
            <v>Corporate</v>
          </cell>
          <cell r="E8">
            <v>7100</v>
          </cell>
          <cell r="F8">
            <v>710001</v>
          </cell>
          <cell r="G8" t="str">
            <v>DRI</v>
          </cell>
        </row>
        <row r="9">
          <cell r="A9" t="str">
            <v>DCI</v>
          </cell>
          <cell r="B9" t="str">
            <v xml:space="preserve">Dominion Capital, Inc. (DCI) </v>
          </cell>
          <cell r="C9" t="str">
            <v>Other</v>
          </cell>
          <cell r="D9" t="str">
            <v>Corporate</v>
          </cell>
          <cell r="E9" t="str">
            <v>Not in SAP</v>
          </cell>
          <cell r="F9" t="str">
            <v>N/A</v>
          </cell>
          <cell r="G9" t="str">
            <v>DCI</v>
          </cell>
        </row>
        <row r="10">
          <cell r="A10" t="str">
            <v>DEI</v>
          </cell>
          <cell r="B10" t="str">
            <v xml:space="preserve">DEI Business Development </v>
          </cell>
          <cell r="C10" t="str">
            <v>Other</v>
          </cell>
          <cell r="D10" t="str">
            <v>Corporate</v>
          </cell>
          <cell r="E10">
            <v>7100</v>
          </cell>
          <cell r="F10">
            <v>710001</v>
          </cell>
          <cell r="G10" t="str">
            <v>DRI</v>
          </cell>
        </row>
        <row r="11">
          <cell r="A11" t="str">
            <v>DEIOG</v>
          </cell>
          <cell r="B11" t="str">
            <v xml:space="preserve">Dominion Energy Reserves (Oil &amp; Gas Billing)  </v>
          </cell>
          <cell r="C11" t="str">
            <v>Other</v>
          </cell>
          <cell r="D11" t="str">
            <v>Corporate</v>
          </cell>
          <cell r="E11">
            <v>8500</v>
          </cell>
          <cell r="F11" t="str">
            <v>200011</v>
          </cell>
          <cell r="G11" t="str">
            <v>DEI</v>
          </cell>
        </row>
        <row r="12">
          <cell r="A12" t="str">
            <v>DLI</v>
          </cell>
          <cell r="B12" t="str">
            <v xml:space="preserve">Dominion Lands, Inc. (DLI) </v>
          </cell>
          <cell r="C12" t="str">
            <v>Other</v>
          </cell>
          <cell r="D12" t="str">
            <v>Corporate</v>
          </cell>
          <cell r="E12" t="str">
            <v>Not in SAP</v>
          </cell>
          <cell r="F12" t="str">
            <v>N/A</v>
          </cell>
          <cell r="G12" t="str">
            <v>DLI</v>
          </cell>
        </row>
        <row r="13">
          <cell r="A13" t="str">
            <v>DOTEPI</v>
          </cell>
          <cell r="B13" t="str">
            <v>Dominion Oklahoma Texas E&amp;P</v>
          </cell>
          <cell r="C13" t="str">
            <v>Other</v>
          </cell>
          <cell r="D13" t="str">
            <v>Corporate</v>
          </cell>
          <cell r="E13">
            <v>8535</v>
          </cell>
          <cell r="F13" t="str">
            <v>DNG006526</v>
          </cell>
          <cell r="G13" t="str">
            <v>DRI</v>
          </cell>
        </row>
        <row r="14">
          <cell r="A14" t="str">
            <v>DRCT</v>
          </cell>
          <cell r="B14" t="str">
            <v xml:space="preserve">Dominion Resources Capital Trust </v>
          </cell>
          <cell r="C14" t="str">
            <v>Other</v>
          </cell>
          <cell r="D14" t="str">
            <v>Corporate</v>
          </cell>
          <cell r="E14">
            <v>101</v>
          </cell>
          <cell r="F14">
            <v>101000</v>
          </cell>
          <cell r="G14" t="str">
            <v>DRI</v>
          </cell>
        </row>
        <row r="15">
          <cell r="A15" t="str">
            <v>DRI</v>
          </cell>
          <cell r="B15" t="str">
            <v>Dominion Resources, Inc. (Parent Company)</v>
          </cell>
          <cell r="C15" t="str">
            <v>Other</v>
          </cell>
          <cell r="D15" t="str">
            <v>Corporate</v>
          </cell>
          <cell r="E15">
            <v>100</v>
          </cell>
          <cell r="F15">
            <v>100000</v>
          </cell>
          <cell r="G15" t="str">
            <v>DRI</v>
          </cell>
        </row>
        <row r="16">
          <cell r="A16" t="str">
            <v>DRS</v>
          </cell>
          <cell r="B16" t="str">
            <v>DRS</v>
          </cell>
          <cell r="C16" t="str">
            <v>Other</v>
          </cell>
          <cell r="D16" t="str">
            <v>Corporate</v>
          </cell>
          <cell r="E16">
            <v>7000</v>
          </cell>
          <cell r="F16" t="str">
            <v>N/A</v>
          </cell>
          <cell r="G16" t="str">
            <v>DRS</v>
          </cell>
        </row>
        <row r="17">
          <cell r="A17" t="str">
            <v>DTSI</v>
          </cell>
          <cell r="B17" t="str">
            <v>Dominion Telecom Services, Inc.</v>
          </cell>
          <cell r="C17" t="str">
            <v>Other</v>
          </cell>
          <cell r="D17" t="str">
            <v>Corporate</v>
          </cell>
          <cell r="E17">
            <v>5002</v>
          </cell>
          <cell r="F17">
            <v>720006</v>
          </cell>
          <cell r="G17" t="str">
            <v>DRI</v>
          </cell>
        </row>
        <row r="18">
          <cell r="A18" t="str">
            <v>VPEMC</v>
          </cell>
          <cell r="B18" t="str">
            <v>VPEM Corporate Enterprise</v>
          </cell>
          <cell r="C18" t="str">
            <v>Other</v>
          </cell>
          <cell r="D18" t="str">
            <v>Corporate</v>
          </cell>
          <cell r="E18">
            <v>6200</v>
          </cell>
          <cell r="F18" t="str">
            <v>5DRS10</v>
          </cell>
          <cell r="G18" t="str">
            <v>VP</v>
          </cell>
        </row>
        <row r="19">
          <cell r="A19" t="str">
            <v>VPCUST</v>
          </cell>
          <cell r="B19" t="str">
            <v>VP Customer Service</v>
          </cell>
          <cell r="C19" t="str">
            <v>Virginia Power</v>
          </cell>
          <cell r="D19" t="str">
            <v>Dominion Virginia Power</v>
          </cell>
          <cell r="E19">
            <v>1000</v>
          </cell>
          <cell r="F19" t="str">
            <v>5DRS01</v>
          </cell>
          <cell r="G19" t="str">
            <v>VP</v>
          </cell>
        </row>
        <row r="20">
          <cell r="A20" t="str">
            <v>VPD</v>
          </cell>
          <cell r="B20" t="str">
            <v xml:space="preserve">VP Distribution </v>
          </cell>
          <cell r="C20" t="str">
            <v>Virginia Power</v>
          </cell>
          <cell r="D20" t="str">
            <v>Dominion Virginia Power</v>
          </cell>
          <cell r="E20">
            <v>1000</v>
          </cell>
          <cell r="F20" t="str">
            <v>3DRS01</v>
          </cell>
          <cell r="G20" t="str">
            <v>VP</v>
          </cell>
        </row>
        <row r="21">
          <cell r="A21" t="str">
            <v>VPET</v>
          </cell>
          <cell r="B21" t="str">
            <v>VP Electric Transmission</v>
          </cell>
          <cell r="C21" t="str">
            <v>Virginia Power</v>
          </cell>
          <cell r="D21" t="str">
            <v>Dominion Virginia Power</v>
          </cell>
          <cell r="E21">
            <v>1000</v>
          </cell>
          <cell r="F21" t="str">
            <v>2DRS03</v>
          </cell>
          <cell r="G21" t="str">
            <v>VP</v>
          </cell>
        </row>
        <row r="22">
          <cell r="A22" t="str">
            <v>VPM</v>
          </cell>
          <cell r="B22" t="str">
            <v xml:space="preserve">VP Metering </v>
          </cell>
          <cell r="C22" t="str">
            <v>Virginia Power</v>
          </cell>
          <cell r="D22" t="str">
            <v>Dominion Virginia Power</v>
          </cell>
          <cell r="E22">
            <v>1000</v>
          </cell>
          <cell r="F22" t="str">
            <v>3DRS01</v>
          </cell>
          <cell r="G22" t="str">
            <v>VP</v>
          </cell>
        </row>
        <row r="23">
          <cell r="A23" t="str">
            <v>CNGPS</v>
          </cell>
          <cell r="B23" t="str">
            <v xml:space="preserve">Dominion Products &amp; Services, Inc. </v>
          </cell>
          <cell r="C23" t="str">
            <v>Other</v>
          </cell>
          <cell r="D23" t="str">
            <v>Dominion Virginia Power</v>
          </cell>
          <cell r="E23">
            <v>7107</v>
          </cell>
          <cell r="F23">
            <v>639020</v>
          </cell>
          <cell r="G23" t="str">
            <v>DRI</v>
          </cell>
        </row>
        <row r="24">
          <cell r="A24" t="str">
            <v>CNGR</v>
          </cell>
          <cell r="B24" t="str">
            <v xml:space="preserve">Dominion Retail Services Company </v>
          </cell>
          <cell r="C24" t="str">
            <v>Other</v>
          </cell>
          <cell r="D24" t="str">
            <v>Dominion Virginia Power</v>
          </cell>
          <cell r="E24">
            <v>7106</v>
          </cell>
          <cell r="F24">
            <v>609020</v>
          </cell>
          <cell r="G24" t="str">
            <v>DRI</v>
          </cell>
        </row>
        <row r="25">
          <cell r="A25" t="str">
            <v>DALH</v>
          </cell>
          <cell r="B25" t="str">
            <v>Dominion Alliance Holdings, Inc</v>
          </cell>
          <cell r="C25" t="str">
            <v>Other</v>
          </cell>
          <cell r="D25" t="str">
            <v>Dominion Virginia Power</v>
          </cell>
          <cell r="E25">
            <v>5004</v>
          </cell>
          <cell r="F25">
            <v>500401</v>
          </cell>
          <cell r="G25" t="str">
            <v>DRI</v>
          </cell>
        </row>
        <row r="26">
          <cell r="A26" t="str">
            <v>DOES</v>
          </cell>
          <cell r="B26" t="str">
            <v>Dominion Ohio ES Inc</v>
          </cell>
          <cell r="C26" t="str">
            <v>Other</v>
          </cell>
          <cell r="D26" t="str">
            <v>Dominion Virginia Power</v>
          </cell>
          <cell r="E26">
            <v>5005</v>
          </cell>
          <cell r="F26">
            <v>500501</v>
          </cell>
          <cell r="G26" t="str">
            <v>DRI</v>
          </cell>
        </row>
        <row r="27">
          <cell r="A27" t="str">
            <v>DTECH</v>
          </cell>
          <cell r="B27" t="str">
            <v>Dominion Technical Solutions, Inc.</v>
          </cell>
          <cell r="C27" t="str">
            <v>Other</v>
          </cell>
          <cell r="D27" t="str">
            <v>Dominion Virginia Power</v>
          </cell>
          <cell r="E27">
            <v>5008</v>
          </cell>
          <cell r="F27">
            <v>500811</v>
          </cell>
          <cell r="G27" t="str">
            <v>DRI</v>
          </cell>
        </row>
        <row r="28">
          <cell r="A28" t="str">
            <v>CNGF</v>
          </cell>
          <cell r="B28" t="str">
            <v xml:space="preserve">Dominion Field Services, Inc. </v>
          </cell>
          <cell r="C28" t="str">
            <v>Other</v>
          </cell>
          <cell r="D28" t="str">
            <v>Energy</v>
          </cell>
          <cell r="E28">
            <v>7113</v>
          </cell>
          <cell r="F28">
            <v>112010</v>
          </cell>
          <cell r="G28" t="str">
            <v>DRI</v>
          </cell>
        </row>
        <row r="29">
          <cell r="A29" t="str">
            <v>CNGIR</v>
          </cell>
          <cell r="B29" t="str">
            <v xml:space="preserve">CNG Iroquois, Inc. </v>
          </cell>
          <cell r="C29" t="str">
            <v>Other</v>
          </cell>
          <cell r="D29" t="str">
            <v>Energy</v>
          </cell>
          <cell r="E29">
            <v>1005</v>
          </cell>
          <cell r="F29">
            <v>100501</v>
          </cell>
          <cell r="G29" t="str">
            <v>DRI</v>
          </cell>
        </row>
        <row r="30">
          <cell r="A30" t="str">
            <v>CNGP</v>
          </cell>
          <cell r="B30" t="str">
            <v>Dominion Exploration and Production, Inc.</v>
          </cell>
          <cell r="C30" t="str">
            <v>Other</v>
          </cell>
          <cell r="D30" t="str">
            <v>Energy</v>
          </cell>
          <cell r="E30">
            <v>8514</v>
          </cell>
          <cell r="F30" t="str">
            <v>DRSC</v>
          </cell>
          <cell r="G30" t="str">
            <v>DRI</v>
          </cell>
        </row>
        <row r="31">
          <cell r="A31" t="str">
            <v>CNGT</v>
          </cell>
          <cell r="B31" t="str">
            <v xml:space="preserve">Dominion Transmission, Inc. </v>
          </cell>
          <cell r="C31" t="str">
            <v>Other</v>
          </cell>
          <cell r="D31" t="str">
            <v>Energy</v>
          </cell>
          <cell r="E31">
            <v>1004</v>
          </cell>
          <cell r="F31">
            <v>339905</v>
          </cell>
          <cell r="G31" t="str">
            <v>DRI</v>
          </cell>
        </row>
        <row r="32">
          <cell r="A32" t="str">
            <v>DCOVE</v>
          </cell>
          <cell r="B32" t="str">
            <v>Dominion Cove Point LNG, LP</v>
          </cell>
          <cell r="C32" t="str">
            <v>Other</v>
          </cell>
          <cell r="D32" t="str">
            <v>Energy</v>
          </cell>
          <cell r="E32">
            <v>8155</v>
          </cell>
          <cell r="F32">
            <v>815505</v>
          </cell>
          <cell r="G32" t="str">
            <v>DRI</v>
          </cell>
        </row>
        <row r="33">
          <cell r="A33" t="str">
            <v>DGBR</v>
          </cell>
          <cell r="B33" t="str">
            <v>Dominion Greenbrier, Inc</v>
          </cell>
          <cell r="C33" t="str">
            <v>Other</v>
          </cell>
          <cell r="D33" t="str">
            <v>Energy</v>
          </cell>
          <cell r="E33">
            <v>8130</v>
          </cell>
          <cell r="F33">
            <v>813001</v>
          </cell>
          <cell r="G33" t="str">
            <v>DRI</v>
          </cell>
        </row>
        <row r="34">
          <cell r="A34" t="str">
            <v>DGLLC</v>
          </cell>
          <cell r="B34" t="str">
            <v>Dominion Greenbrier Pipeline LLC</v>
          </cell>
          <cell r="C34" t="str">
            <v>Other</v>
          </cell>
          <cell r="D34" t="str">
            <v>Energy</v>
          </cell>
          <cell r="E34">
            <v>8132</v>
          </cell>
          <cell r="F34">
            <v>339906</v>
          </cell>
          <cell r="G34" t="str">
            <v>DRI</v>
          </cell>
        </row>
        <row r="35">
          <cell r="A35" t="str">
            <v>EOG</v>
          </cell>
          <cell r="B35" t="str">
            <v>East Ohio Gas Company</v>
          </cell>
          <cell r="C35" t="str">
            <v>Other</v>
          </cell>
          <cell r="D35" t="str">
            <v>Energy</v>
          </cell>
          <cell r="E35">
            <v>1001</v>
          </cell>
          <cell r="F35">
            <v>449905</v>
          </cell>
          <cell r="G35" t="str">
            <v>DRI</v>
          </cell>
        </row>
        <row r="36">
          <cell r="A36" t="str">
            <v>HOPE</v>
          </cell>
          <cell r="B36" t="str">
            <v xml:space="preserve">Hope Gas, Inc </v>
          </cell>
          <cell r="C36" t="str">
            <v>Other</v>
          </cell>
          <cell r="D36" t="str">
            <v>Energy</v>
          </cell>
          <cell r="E36">
            <v>1003</v>
          </cell>
          <cell r="F36">
            <v>779905</v>
          </cell>
          <cell r="G36" t="str">
            <v>DRI</v>
          </cell>
        </row>
        <row r="37">
          <cell r="A37" t="str">
            <v>PNG</v>
          </cell>
          <cell r="B37" t="str">
            <v>Peoples Natural Gas Company</v>
          </cell>
          <cell r="C37" t="str">
            <v>Other</v>
          </cell>
          <cell r="D37" t="str">
            <v>Energy</v>
          </cell>
          <cell r="E37">
            <v>1002</v>
          </cell>
          <cell r="F37">
            <v>559905</v>
          </cell>
          <cell r="G37" t="str">
            <v>DRI</v>
          </cell>
        </row>
        <row r="38">
          <cell r="A38" t="str">
            <v>TIOGA</v>
          </cell>
          <cell r="B38" t="str">
            <v xml:space="preserve">TIOGA Properties, LLC </v>
          </cell>
          <cell r="C38" t="str">
            <v>Other</v>
          </cell>
          <cell r="D38" t="str">
            <v>Energy</v>
          </cell>
          <cell r="E38">
            <v>8151</v>
          </cell>
          <cell r="F38">
            <v>815101</v>
          </cell>
          <cell r="G38" t="str">
            <v>DRI</v>
          </cell>
        </row>
        <row r="39">
          <cell r="A39" t="str">
            <v>VPEM</v>
          </cell>
          <cell r="B39" t="str">
            <v xml:space="preserve">VP Energy Marketing </v>
          </cell>
          <cell r="C39" t="str">
            <v>Other</v>
          </cell>
          <cell r="D39" t="str">
            <v>Energy</v>
          </cell>
          <cell r="E39">
            <v>6200</v>
          </cell>
          <cell r="F39" t="str">
            <v>5DRS05</v>
          </cell>
          <cell r="G39" t="str">
            <v>VP</v>
          </cell>
        </row>
        <row r="40">
          <cell r="A40" t="str">
            <v>VPEME</v>
          </cell>
          <cell r="B40" t="str">
            <v>VPEM Energy</v>
          </cell>
          <cell r="C40" t="str">
            <v>Other</v>
          </cell>
          <cell r="D40" t="str">
            <v>Energy</v>
          </cell>
          <cell r="E40">
            <v>6200</v>
          </cell>
          <cell r="F40" t="str">
            <v>5DRS08</v>
          </cell>
          <cell r="G40" t="str">
            <v>VP</v>
          </cell>
        </row>
        <row r="41">
          <cell r="A41" t="str">
            <v>DNNA</v>
          </cell>
          <cell r="B41" t="str">
            <v>Dominion Nuclear North Anna</v>
          </cell>
          <cell r="C41" t="str">
            <v>Virginia Power</v>
          </cell>
          <cell r="D41" t="str">
            <v>Generation</v>
          </cell>
          <cell r="E41">
            <v>8207</v>
          </cell>
          <cell r="F41">
            <v>820700</v>
          </cell>
          <cell r="G41" t="str">
            <v>DEI</v>
          </cell>
        </row>
        <row r="42">
          <cell r="A42" t="str">
            <v>VPES</v>
          </cell>
          <cell r="B42" t="str">
            <v>VP Energy Services</v>
          </cell>
          <cell r="C42" t="str">
            <v>Virginia Power</v>
          </cell>
          <cell r="D42" t="str">
            <v>Generation</v>
          </cell>
          <cell r="E42">
            <v>1000</v>
          </cell>
          <cell r="F42" t="str">
            <v>1DRS02</v>
          </cell>
          <cell r="G42" t="str">
            <v>VP</v>
          </cell>
        </row>
        <row r="43">
          <cell r="A43" t="str">
            <v>VPFOS</v>
          </cell>
          <cell r="B43" t="str">
            <v xml:space="preserve">VP Fossil &amp; Hydro </v>
          </cell>
          <cell r="C43" t="str">
            <v>Virginia Power</v>
          </cell>
          <cell r="D43" t="str">
            <v>Generation</v>
          </cell>
          <cell r="E43">
            <v>1000</v>
          </cell>
          <cell r="F43" t="str">
            <v>1DRS01</v>
          </cell>
          <cell r="G43" t="str">
            <v>VP</v>
          </cell>
        </row>
        <row r="44">
          <cell r="A44" t="str">
            <v>VPNUC</v>
          </cell>
          <cell r="B44" t="str">
            <v xml:space="preserve">VP Nuclear </v>
          </cell>
          <cell r="C44" t="str">
            <v>Virginia Power</v>
          </cell>
          <cell r="D44" t="str">
            <v>Generation</v>
          </cell>
          <cell r="E44">
            <v>1000</v>
          </cell>
          <cell r="F44" t="str">
            <v>2DRS01</v>
          </cell>
          <cell r="G44" t="str">
            <v>VP</v>
          </cell>
        </row>
        <row r="45">
          <cell r="A45" t="str">
            <v>VPOG</v>
          </cell>
          <cell r="B45" t="str">
            <v xml:space="preserve">VP Other Generation </v>
          </cell>
          <cell r="C45" t="str">
            <v>Virginia Power</v>
          </cell>
          <cell r="D45" t="str">
            <v>Generation</v>
          </cell>
          <cell r="E45">
            <v>1000</v>
          </cell>
          <cell r="F45" t="str">
            <v>5DRS04</v>
          </cell>
          <cell r="G45" t="str">
            <v>VP</v>
          </cell>
        </row>
        <row r="46">
          <cell r="A46" t="str">
            <v>VPP</v>
          </cell>
          <cell r="B46" t="str">
            <v xml:space="preserve">VP Properties </v>
          </cell>
          <cell r="C46" t="str">
            <v>Virginia Power</v>
          </cell>
          <cell r="D46" t="str">
            <v>Generation</v>
          </cell>
          <cell r="E46">
            <v>6500</v>
          </cell>
          <cell r="F46">
            <v>610100</v>
          </cell>
          <cell r="G46" t="str">
            <v>VP</v>
          </cell>
        </row>
        <row r="47">
          <cell r="A47" t="str">
            <v>DEICORP</v>
          </cell>
          <cell r="B47" t="str">
            <v>DEI Corp</v>
          </cell>
          <cell r="C47" t="str">
            <v>Other</v>
          </cell>
          <cell r="D47" t="str">
            <v>Generation</v>
          </cell>
          <cell r="G47" t="str">
            <v>DEI</v>
          </cell>
        </row>
        <row r="48">
          <cell r="A48" t="str">
            <v>CNGPSC</v>
          </cell>
          <cell r="B48" t="str">
            <v>CNG Power Services</v>
          </cell>
          <cell r="C48" t="str">
            <v>Other</v>
          </cell>
          <cell r="D48" t="str">
            <v>Generation</v>
          </cell>
          <cell r="G48" t="str">
            <v>DEI</v>
          </cell>
        </row>
        <row r="49">
          <cell r="A49" t="str">
            <v>DARM</v>
          </cell>
          <cell r="B49" t="str">
            <v xml:space="preserve">Dominion Armstrong DRS </v>
          </cell>
          <cell r="C49" t="str">
            <v>Other</v>
          </cell>
          <cell r="D49" t="str">
            <v>Generation</v>
          </cell>
          <cell r="E49">
            <v>8133</v>
          </cell>
          <cell r="F49">
            <v>813301</v>
          </cell>
          <cell r="G49" t="str">
            <v>DEI</v>
          </cell>
        </row>
        <row r="50">
          <cell r="A50" t="str">
            <v>DBRAY</v>
          </cell>
          <cell r="B50" t="str">
            <v>Dominion Energy Brayton Point</v>
          </cell>
          <cell r="C50" t="str">
            <v>Other</v>
          </cell>
          <cell r="D50" t="str">
            <v>Generation</v>
          </cell>
          <cell r="E50">
            <v>8168</v>
          </cell>
          <cell r="F50">
            <v>816716</v>
          </cell>
          <cell r="G50" t="str">
            <v>DEI</v>
          </cell>
        </row>
        <row r="51">
          <cell r="A51" t="str">
            <v>DEIBD</v>
          </cell>
          <cell r="B51" t="str">
            <v xml:space="preserve">DEI Business Development </v>
          </cell>
          <cell r="C51" t="str">
            <v>Other</v>
          </cell>
          <cell r="D51" t="str">
            <v>Generation</v>
          </cell>
          <cell r="E51">
            <v>8000</v>
          </cell>
          <cell r="F51">
            <v>800011</v>
          </cell>
          <cell r="G51" t="str">
            <v>DEI</v>
          </cell>
        </row>
        <row r="52">
          <cell r="A52" t="str">
            <v>DEK</v>
          </cell>
          <cell r="B52" t="str">
            <v>Dominion Energy Kewaunee</v>
          </cell>
          <cell r="C52" t="str">
            <v>Other</v>
          </cell>
          <cell r="D52" t="str">
            <v>Generation</v>
          </cell>
          <cell r="E52">
            <v>8000</v>
          </cell>
          <cell r="F52" t="str">
            <v>8208DRS1</v>
          </cell>
          <cell r="G52" t="str">
            <v>DEI</v>
          </cell>
        </row>
        <row r="53">
          <cell r="A53" t="str">
            <v>DELCO</v>
          </cell>
          <cell r="B53" t="str">
            <v xml:space="preserve">Dominion Elwood </v>
          </cell>
          <cell r="C53" t="str">
            <v>Other</v>
          </cell>
          <cell r="D53" t="str">
            <v>Generation</v>
          </cell>
          <cell r="E53">
            <v>8302</v>
          </cell>
          <cell r="F53">
            <v>830201</v>
          </cell>
          <cell r="G53" t="str">
            <v>DEI</v>
          </cell>
        </row>
        <row r="54">
          <cell r="A54" t="str">
            <v>DEMI</v>
          </cell>
          <cell r="B54" t="str">
            <v xml:space="preserve">Dominion Energy Marketing </v>
          </cell>
          <cell r="C54" t="str">
            <v>Other</v>
          </cell>
          <cell r="D54" t="str">
            <v>Generation</v>
          </cell>
          <cell r="E54">
            <v>8141</v>
          </cell>
          <cell r="F54">
            <v>814100</v>
          </cell>
          <cell r="G54" t="str">
            <v>DEI</v>
          </cell>
        </row>
        <row r="55">
          <cell r="A55" t="str">
            <v>DENE</v>
          </cell>
          <cell r="B55" t="str">
            <v>Dominion Energy New England</v>
          </cell>
          <cell r="C55" t="str">
            <v>Other</v>
          </cell>
          <cell r="D55" t="str">
            <v>Generation</v>
          </cell>
          <cell r="E55">
            <v>8170</v>
          </cell>
          <cell r="F55" t="str">
            <v>8170N106</v>
          </cell>
          <cell r="G55" t="str">
            <v>DEI</v>
          </cell>
        </row>
        <row r="56">
          <cell r="A56" t="str">
            <v>DETCI</v>
          </cell>
          <cell r="B56" t="str">
            <v xml:space="preserve">Dominion Energy Terminal Co </v>
          </cell>
          <cell r="C56" t="str">
            <v>Other</v>
          </cell>
          <cell r="D56" t="str">
            <v>Generation</v>
          </cell>
          <cell r="E56">
            <v>8160</v>
          </cell>
          <cell r="F56">
            <v>816001</v>
          </cell>
          <cell r="G56" t="str">
            <v>DEI</v>
          </cell>
        </row>
        <row r="57">
          <cell r="A57" t="str">
            <v>DFAIR</v>
          </cell>
          <cell r="B57" t="str">
            <v xml:space="preserve">Dominion Fairless </v>
          </cell>
          <cell r="C57" t="str">
            <v>Other</v>
          </cell>
          <cell r="D57" t="str">
            <v>Generation</v>
          </cell>
          <cell r="E57">
            <v>8000</v>
          </cell>
          <cell r="F57">
            <v>814201</v>
          </cell>
          <cell r="G57" t="str">
            <v>DEI</v>
          </cell>
        </row>
        <row r="58">
          <cell r="A58" t="str">
            <v>DKINC</v>
          </cell>
          <cell r="B58" t="str">
            <v>Dominion Kincaid, Inc.</v>
          </cell>
          <cell r="C58" t="str">
            <v>Other</v>
          </cell>
          <cell r="D58" t="str">
            <v>Generation</v>
          </cell>
          <cell r="E58">
            <v>8300</v>
          </cell>
          <cell r="F58">
            <v>830006</v>
          </cell>
          <cell r="G58" t="str">
            <v>DEI</v>
          </cell>
        </row>
        <row r="59">
          <cell r="A59" t="str">
            <v>DMANCH</v>
          </cell>
          <cell r="B59" t="str">
            <v>Dominion Energy Manchester St</v>
          </cell>
          <cell r="C59" t="str">
            <v>Other</v>
          </cell>
          <cell r="D59" t="str">
            <v>Generation</v>
          </cell>
          <cell r="E59">
            <v>8167</v>
          </cell>
          <cell r="F59">
            <v>816816</v>
          </cell>
          <cell r="G59" t="str">
            <v>DEI</v>
          </cell>
        </row>
        <row r="60">
          <cell r="A60" t="str">
            <v>DMORG</v>
          </cell>
          <cell r="B60" t="str">
            <v>Dominion Cogen WV, Inc. (Morgantown)</v>
          </cell>
          <cell r="C60" t="str">
            <v>Other</v>
          </cell>
          <cell r="D60" t="str">
            <v>Generation</v>
          </cell>
          <cell r="E60">
            <v>8300</v>
          </cell>
          <cell r="F60">
            <v>830036</v>
          </cell>
          <cell r="G60" t="str">
            <v>DEI</v>
          </cell>
        </row>
        <row r="61">
          <cell r="A61" t="str">
            <v>DNC</v>
          </cell>
          <cell r="B61" t="str">
            <v>Dominion Nuclear Connecticut</v>
          </cell>
          <cell r="C61" t="str">
            <v>Other</v>
          </cell>
          <cell r="D61" t="str">
            <v>Generation</v>
          </cell>
          <cell r="E61">
            <v>8205</v>
          </cell>
          <cell r="F61">
            <v>82050886</v>
          </cell>
          <cell r="G61" t="str">
            <v>DEI</v>
          </cell>
        </row>
        <row r="62">
          <cell r="A62" t="str">
            <v>DPLES</v>
          </cell>
          <cell r="B62" t="str">
            <v>Dominion Pleasants</v>
          </cell>
          <cell r="C62" t="str">
            <v>Other</v>
          </cell>
          <cell r="D62" t="str">
            <v>Generation</v>
          </cell>
          <cell r="E62">
            <v>8135</v>
          </cell>
          <cell r="F62">
            <v>813501</v>
          </cell>
          <cell r="G62" t="str">
            <v>DEI</v>
          </cell>
        </row>
        <row r="63">
          <cell r="A63" t="str">
            <v>DSALEM</v>
          </cell>
          <cell r="B63" t="str">
            <v>Dominion Energy Salem Harbor</v>
          </cell>
          <cell r="C63" t="str">
            <v>Other</v>
          </cell>
          <cell r="D63" t="str">
            <v>Generation</v>
          </cell>
          <cell r="E63">
            <v>8169</v>
          </cell>
          <cell r="F63">
            <v>816916</v>
          </cell>
          <cell r="G63" t="str">
            <v>DEI</v>
          </cell>
        </row>
        <row r="64">
          <cell r="A64" t="str">
            <v>DSTATE</v>
          </cell>
          <cell r="B64" t="str">
            <v xml:space="preserve">Dominion State Line </v>
          </cell>
          <cell r="C64" t="str">
            <v>Other</v>
          </cell>
          <cell r="D64" t="str">
            <v>Generation</v>
          </cell>
          <cell r="E64">
            <v>8150</v>
          </cell>
          <cell r="F64">
            <v>815001</v>
          </cell>
          <cell r="G64" t="str">
            <v>DEI</v>
          </cell>
        </row>
        <row r="65">
          <cell r="A65" t="str">
            <v>DTROY</v>
          </cell>
          <cell r="B65" t="str">
            <v>Dominion Troy</v>
          </cell>
          <cell r="C65" t="str">
            <v>Other</v>
          </cell>
          <cell r="D65" t="str">
            <v>Generation</v>
          </cell>
          <cell r="E65">
            <v>8136</v>
          </cell>
          <cell r="F65">
            <v>813601</v>
          </cell>
          <cell r="G65" t="str">
            <v>DEI</v>
          </cell>
        </row>
        <row r="66">
          <cell r="A66" t="str">
            <v>VPEMG</v>
          </cell>
          <cell r="B66" t="str">
            <v>VPEM Generation</v>
          </cell>
          <cell r="C66" t="str">
            <v>Other</v>
          </cell>
          <cell r="D66" t="str">
            <v>Generation</v>
          </cell>
          <cell r="E66">
            <v>6200</v>
          </cell>
          <cell r="F66" t="str">
            <v>5DRS09</v>
          </cell>
          <cell r="G66" t="str">
            <v>VP</v>
          </cell>
        </row>
        <row r="67">
          <cell r="A67" t="str">
            <v>VPNS</v>
          </cell>
          <cell r="B67" t="str">
            <v xml:space="preserve">VP Nuclear Services (VPNS) </v>
          </cell>
          <cell r="C67" t="str">
            <v>Other</v>
          </cell>
          <cell r="D67" t="str">
            <v>Generation</v>
          </cell>
          <cell r="E67">
            <v>6100</v>
          </cell>
          <cell r="F67" t="str">
            <v>2DRS02</v>
          </cell>
          <cell r="G67" t="str">
            <v>VP</v>
          </cell>
        </row>
        <row r="68">
          <cell r="A68" t="str">
            <v>VPS</v>
          </cell>
          <cell r="B68" t="str">
            <v xml:space="preserve">VP Services (VPS) </v>
          </cell>
          <cell r="C68" t="str">
            <v>Other</v>
          </cell>
          <cell r="D68" t="str">
            <v>Generation</v>
          </cell>
          <cell r="E68">
            <v>6000</v>
          </cell>
          <cell r="F68">
            <v>610000</v>
          </cell>
          <cell r="G68" t="str">
            <v>VP</v>
          </cell>
        </row>
        <row r="69">
          <cell r="A69" t="str">
            <v>VPSE</v>
          </cell>
          <cell r="B69" t="str">
            <v xml:space="preserve">VP Services Energy (VPSE) </v>
          </cell>
          <cell r="C69" t="str">
            <v>Other</v>
          </cell>
          <cell r="D69" t="str">
            <v>Generation</v>
          </cell>
          <cell r="E69">
            <v>6300</v>
          </cell>
          <cell r="F69" t="str">
            <v>5DRS06</v>
          </cell>
          <cell r="G69" t="str">
            <v>VP</v>
          </cell>
        </row>
      </sheetData>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sheetData sheetId="1"/>
      <sheetData sheetId="2"/>
      <sheetData sheetId="3"/>
      <sheetData sheetId="4"/>
      <sheetData sheetId="5"/>
      <sheetData sheetId="6"/>
      <sheetData sheetId="7">
        <row r="1">
          <cell r="J1" t="str">
            <v>Oct-04</v>
          </cell>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sheetData sheetId="9"/>
      <sheetData sheetId="10"/>
      <sheetData sheetId="11"/>
      <sheetData sheetId="12"/>
      <sheetData sheetId="13"/>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row r="45">
          <cell r="D45">
            <v>1.54E-2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SSU-Billings"/>
      <sheetName val="SSU-by CCtr"/>
      <sheetName val="SSU-Billings YTD"/>
    </sheetNames>
    <sheetDataSet>
      <sheetData sheetId="0"/>
      <sheetData sheetId="1" refreshError="1">
        <row r="22">
          <cell r="A22" t="str">
            <v>Expense Billings</v>
          </cell>
          <cell r="C22">
            <v>6678.446774</v>
          </cell>
          <cell r="D22">
            <v>9185.8238583999992</v>
          </cell>
          <cell r="E22">
            <v>14057.268267299998</v>
          </cell>
          <cell r="F22">
            <v>7743.2819530500001</v>
          </cell>
          <cell r="G22">
            <v>8120.9402526999993</v>
          </cell>
          <cell r="H22">
            <v>41228.606559224994</v>
          </cell>
          <cell r="I22">
            <v>4326.1442327499999</v>
          </cell>
          <cell r="J22">
            <v>1510.4611897750001</v>
          </cell>
          <cell r="K22">
            <v>-691.38342719999991</v>
          </cell>
          <cell r="L22">
            <v>92159.589659999998</v>
          </cell>
        </row>
      </sheetData>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Proj</v>
          </cell>
          <cell r="G9" t="str">
            <v>Proj</v>
          </cell>
          <cell r="H9" t="str">
            <v>Proj</v>
          </cell>
          <cell r="I9" t="str">
            <v>Proj</v>
          </cell>
          <cell r="J9" t="str">
            <v>Proj</v>
          </cell>
          <cell r="K9" t="str">
            <v>Proj</v>
          </cell>
          <cell r="L9" t="str">
            <v>Proj</v>
          </cell>
          <cell r="M9" t="str">
            <v>Proj</v>
          </cell>
          <cell r="N9" t="str">
            <v>Proj</v>
          </cell>
          <cell r="O9" t="str">
            <v>Forecast</v>
          </cell>
        </row>
        <row r="11">
          <cell r="D11">
            <v>469265.63</v>
          </cell>
          <cell r="E11">
            <v>716239.7</v>
          </cell>
          <cell r="F11">
            <v>595770.74885026691</v>
          </cell>
          <cell r="G11">
            <v>514436.61295384355</v>
          </cell>
          <cell r="H11">
            <v>545368.37431139639</v>
          </cell>
          <cell r="I11">
            <v>479902.12690960872</v>
          </cell>
          <cell r="J11">
            <v>470662.7443840286</v>
          </cell>
          <cell r="K11">
            <v>485122.36370538227</v>
          </cell>
          <cell r="L11">
            <v>494115.8323769311</v>
          </cell>
          <cell r="M11">
            <v>438189.28664381854</v>
          </cell>
          <cell r="N11">
            <v>548633.49850706337</v>
          </cell>
          <cell r="O11">
            <v>6224658.3486423399</v>
          </cell>
        </row>
        <row r="12">
          <cell r="D12">
            <v>69818.899999999994</v>
          </cell>
          <cell r="E12">
            <v>107696.30000000002</v>
          </cell>
          <cell r="F12">
            <v>83083.094387727324</v>
          </cell>
          <cell r="G12">
            <v>71740.65821967517</v>
          </cell>
          <cell r="H12">
            <v>76054.241008705489</v>
          </cell>
          <cell r="I12">
            <v>66924.658157265381</v>
          </cell>
          <cell r="J12">
            <v>65636.181856711017</v>
          </cell>
          <cell r="K12">
            <v>67652.645268526772</v>
          </cell>
          <cell r="L12">
            <v>68906.827700197566</v>
          </cell>
          <cell r="M12">
            <v>61107.60209724414</v>
          </cell>
          <cell r="N12">
            <v>76509.578270999365</v>
          </cell>
          <cell r="O12">
            <v>884181.91696705227</v>
          </cell>
        </row>
        <row r="13">
          <cell r="D13">
            <v>376157.28</v>
          </cell>
          <cell r="E13">
            <v>577600.67999999993</v>
          </cell>
          <cell r="F13">
            <v>476445.64621110301</v>
          </cell>
          <cell r="G13">
            <v>411401.6758399891</v>
          </cell>
          <cell r="H13">
            <v>436138.20924128027</v>
          </cell>
          <cell r="I13">
            <v>383783.99646975024</v>
          </cell>
          <cell r="J13">
            <v>376395.14163508976</v>
          </cell>
          <cell r="K13">
            <v>387958.68799050228</v>
          </cell>
          <cell r="L13">
            <v>395150.882305454</v>
          </cell>
          <cell r="M13">
            <v>350425.69350827043</v>
          </cell>
          <cell r="N13">
            <v>438749.37168986676</v>
          </cell>
          <cell r="O13">
            <v>4983210.6948913056</v>
          </cell>
        </row>
        <row r="14">
          <cell r="D14">
            <v>191198.07999999999</v>
          </cell>
          <cell r="E14">
            <v>294723.02999999997</v>
          </cell>
          <cell r="F14">
            <v>239334.0167547701</v>
          </cell>
          <cell r="G14">
            <v>206660.33232005197</v>
          </cell>
          <cell r="H14">
            <v>219086.29097157964</v>
          </cell>
          <cell r="I14">
            <v>192787.08111146407</v>
          </cell>
          <cell r="J14">
            <v>189075.42098641038</v>
          </cell>
          <cell r="K14">
            <v>194884.16332497427</v>
          </cell>
          <cell r="L14">
            <v>198497.03452731812</v>
          </cell>
          <cell r="M14">
            <v>176030.12949823416</v>
          </cell>
          <cell r="N14">
            <v>220397.96209752906</v>
          </cell>
          <cell r="O14">
            <v>2511844.8215923319</v>
          </cell>
        </row>
        <row r="15">
          <cell r="D15">
            <v>74125.08</v>
          </cell>
          <cell r="E15">
            <v>114984.9</v>
          </cell>
          <cell r="F15">
            <v>87698.821853712172</v>
          </cell>
          <cell r="G15">
            <v>75726.250342990461</v>
          </cell>
          <cell r="H15">
            <v>80279.476620300236</v>
          </cell>
          <cell r="I15">
            <v>70642.694721557898</v>
          </cell>
          <cell r="J15">
            <v>69282.636404306075</v>
          </cell>
          <cell r="K15">
            <v>71411.125561222696</v>
          </cell>
          <cell r="L15">
            <v>72734.984794652992</v>
          </cell>
          <cell r="M15">
            <v>64502.468880424371</v>
          </cell>
          <cell r="N15">
            <v>80760.11039716599</v>
          </cell>
          <cell r="O15">
            <v>935216.83957633295</v>
          </cell>
        </row>
        <row r="16">
          <cell r="D16">
            <v>15064.363104000004</v>
          </cell>
          <cell r="E16">
            <v>25608.413008599993</v>
          </cell>
          <cell r="F16">
            <v>21215.251056619261</v>
          </cell>
          <cell r="G16">
            <v>18318.962314941746</v>
          </cell>
          <cell r="H16">
            <v>19420.434792552162</v>
          </cell>
          <cell r="I16">
            <v>17089.197689951921</v>
          </cell>
          <cell r="J16">
            <v>16760.185531723946</v>
          </cell>
          <cell r="K16">
            <v>17275.089049020931</v>
          </cell>
          <cell r="L16">
            <v>17595.34427488584</v>
          </cell>
          <cell r="M16">
            <v>15603.813621950612</v>
          </cell>
          <cell r="N16">
            <v>19536.705068788109</v>
          </cell>
          <cell r="O16">
            <v>219530.75951303449</v>
          </cell>
        </row>
        <row r="17">
          <cell r="D17">
            <v>149403.08689599973</v>
          </cell>
          <cell r="E17">
            <v>226677.43699139985</v>
          </cell>
          <cell r="F17">
            <v>205981.11199130164</v>
          </cell>
          <cell r="G17">
            <v>177860.73886602186</v>
          </cell>
          <cell r="H17">
            <v>188555.05142261158</v>
          </cell>
          <cell r="I17">
            <v>165920.82430800213</v>
          </cell>
          <cell r="J17">
            <v>162726.41053323261</v>
          </cell>
          <cell r="K17">
            <v>167725.66313590109</v>
          </cell>
          <cell r="L17">
            <v>170835.05492997519</v>
          </cell>
          <cell r="M17">
            <v>151499.07359458739</v>
          </cell>
          <cell r="N17">
            <v>189683.93180808076</v>
          </cell>
          <cell r="O17">
            <v>2104010.7044771137</v>
          </cell>
        </row>
        <row r="19">
          <cell r="D19">
            <v>1345032.42</v>
          </cell>
          <cell r="E19">
            <v>2063530.4599999997</v>
          </cell>
          <cell r="F19">
            <v>1709528.6911055006</v>
          </cell>
          <cell r="G19">
            <v>1476145.2308575138</v>
          </cell>
          <cell r="H19">
            <v>1564902.0783684258</v>
          </cell>
          <cell r="I19">
            <v>1377050.5793676004</v>
          </cell>
          <cell r="J19">
            <v>1350538.7213315025</v>
          </cell>
          <cell r="K19">
            <v>1392029.7380355303</v>
          </cell>
          <cell r="L19">
            <v>1417835.960909415</v>
          </cell>
          <cell r="M19">
            <v>1257358.0678445296</v>
          </cell>
          <cell r="N19">
            <v>1574271.1578394931</v>
          </cell>
          <cell r="O19">
            <v>17862654.085659511</v>
          </cell>
        </row>
        <row r="21">
          <cell r="D21">
            <v>294161.49</v>
          </cell>
          <cell r="E21">
            <v>450398.23</v>
          </cell>
          <cell r="F21">
            <v>364360.77654331637</v>
          </cell>
          <cell r="G21">
            <v>314703.00510501798</v>
          </cell>
          <cell r="H21">
            <v>333468.55147097597</v>
          </cell>
          <cell r="I21">
            <v>293826.06488632958</v>
          </cell>
          <cell r="J21">
            <v>287451.95513138705</v>
          </cell>
          <cell r="K21">
            <v>296592.77089386864</v>
          </cell>
          <cell r="L21">
            <v>302670.02808022022</v>
          </cell>
          <cell r="M21">
            <v>268565.55187361332</v>
          </cell>
          <cell r="N21">
            <v>336021.1757131964</v>
          </cell>
          <cell r="O21">
            <v>3834870.5796979256</v>
          </cell>
        </row>
        <row r="22">
          <cell r="D22">
            <v>347568.51</v>
          </cell>
          <cell r="E22">
            <v>532836.67000000004</v>
          </cell>
          <cell r="F22">
            <v>451033.97132946673</v>
          </cell>
          <cell r="G22">
            <v>389563.73824985302</v>
          </cell>
          <cell r="H22">
            <v>412793.18402582849</v>
          </cell>
          <cell r="I22">
            <v>363720.64573760651</v>
          </cell>
          <cell r="J22">
            <v>355830.27931634651</v>
          </cell>
          <cell r="K22">
            <v>367145.48858133971</v>
          </cell>
          <cell r="L22">
            <v>374668.38791632018</v>
          </cell>
          <cell r="M22">
            <v>332451.22752515908</v>
          </cell>
          <cell r="N22">
            <v>415953.01989016909</v>
          </cell>
          <cell r="O22">
            <v>4689102.8725720895</v>
          </cell>
        </row>
        <row r="23">
          <cell r="D23">
            <v>12752.13</v>
          </cell>
          <cell r="E23">
            <v>19783.09</v>
          </cell>
          <cell r="F23">
            <v>18001.355840200446</v>
          </cell>
          <cell r="G23">
            <v>15547.998422388813</v>
          </cell>
          <cell r="H23">
            <v>16475.115992161671</v>
          </cell>
          <cell r="I23">
            <v>14516.566792188287</v>
          </cell>
          <cell r="J23">
            <v>14201.651946106957</v>
          </cell>
          <cell r="K23">
            <v>14653.256750474757</v>
          </cell>
          <cell r="L23">
            <v>14953.505504420762</v>
          </cell>
          <cell r="M23">
            <v>13268.563404551804</v>
          </cell>
          <cell r="N23">
            <v>16601.229175217391</v>
          </cell>
          <cell r="O23">
            <v>183345.76382771088</v>
          </cell>
        </row>
        <row r="24">
          <cell r="H24">
            <v>-1.0000000009313226E-2</v>
          </cell>
          <cell r="I24">
            <v>-1.0000000009313226E-2</v>
          </cell>
        </row>
        <row r="25">
          <cell r="D25">
            <v>654482.13</v>
          </cell>
          <cell r="E25">
            <v>1003017.99</v>
          </cell>
          <cell r="F25">
            <v>833396.10371298355</v>
          </cell>
          <cell r="G25">
            <v>719814.74177725974</v>
          </cell>
          <cell r="H25">
            <v>762736.84148896614</v>
          </cell>
          <cell r="I25">
            <v>672063.26741612435</v>
          </cell>
          <cell r="J25">
            <v>657483.88639384042</v>
          </cell>
          <cell r="K25">
            <v>678391.51622568315</v>
          </cell>
          <cell r="L25">
            <v>692291.92150096106</v>
          </cell>
          <cell r="M25">
            <v>614285.34280332422</v>
          </cell>
          <cell r="N25">
            <v>768575.42477858299</v>
          </cell>
          <cell r="O25">
            <v>8707319.196097726</v>
          </cell>
        </row>
        <row r="27">
          <cell r="D27">
            <v>3204.82</v>
          </cell>
          <cell r="E27">
            <v>4744.6000000000004</v>
          </cell>
          <cell r="F27">
            <v>3905.4438188279528</v>
          </cell>
          <cell r="G27">
            <v>3383.5516642458224</v>
          </cell>
          <cell r="H27">
            <v>3580.470513699644</v>
          </cell>
          <cell r="I27">
            <v>3171.2593113166331</v>
          </cell>
          <cell r="J27">
            <v>3096.5625911861935</v>
          </cell>
          <cell r="K27">
            <v>3194.5450505066733</v>
          </cell>
          <cell r="L27">
            <v>3264.6270159323303</v>
          </cell>
          <cell r="M27">
            <v>2897.9442554107172</v>
          </cell>
          <cell r="N27">
            <v>3644.3584557116774</v>
          </cell>
          <cell r="O27">
            <v>41335.302676837644</v>
          </cell>
        </row>
        <row r="28">
          <cell r="D28">
            <v>6817.31</v>
          </cell>
          <cell r="E28">
            <v>10279.42</v>
          </cell>
          <cell r="F28">
            <v>39149.692915568012</v>
          </cell>
          <cell r="G28">
            <v>33918.04229280568</v>
          </cell>
          <cell r="H28">
            <v>35892.033686111063</v>
          </cell>
          <cell r="I28">
            <v>31789.940901247217</v>
          </cell>
          <cell r="J28">
            <v>31041.151828720129</v>
          </cell>
          <cell r="K28">
            <v>32023.366238005914</v>
          </cell>
          <cell r="L28">
            <v>32725.895208492377</v>
          </cell>
          <cell r="M28">
            <v>29050.124121312307</v>
          </cell>
          <cell r="N28">
            <v>36532.471348719497</v>
          </cell>
          <cell r="O28">
            <v>326057.45854098222</v>
          </cell>
        </row>
        <row r="29">
          <cell r="D29">
            <v>21997.3</v>
          </cell>
          <cell r="E29">
            <v>36713.060000000005</v>
          </cell>
          <cell r="F29">
            <v>29147.946550276913</v>
          </cell>
          <cell r="G29">
            <v>25252.849006322474</v>
          </cell>
          <cell r="H29">
            <v>26722.536029075389</v>
          </cell>
          <cell r="I29">
            <v>23668.423152753403</v>
          </cell>
          <cell r="J29">
            <v>23110.930558609147</v>
          </cell>
          <cell r="K29">
            <v>23842.214279391264</v>
          </cell>
          <cell r="L29">
            <v>24365.265045738852</v>
          </cell>
          <cell r="M29">
            <v>21628.559564772666</v>
          </cell>
          <cell r="N29">
            <v>27199.358230433492</v>
          </cell>
          <cell r="O29">
            <v>304397.84241737361</v>
          </cell>
        </row>
        <row r="30">
          <cell r="D30">
            <v>155363.70000000001</v>
          </cell>
          <cell r="E30">
            <v>233417.42000000004</v>
          </cell>
          <cell r="F30">
            <v>193748.11530478182</v>
          </cell>
          <cell r="G30">
            <v>167857.17280673175</v>
          </cell>
          <cell r="H30">
            <v>177626.26889914818</v>
          </cell>
          <cell r="I30">
            <v>157325.40095653734</v>
          </cell>
          <cell r="J30">
            <v>153619.71488957846</v>
          </cell>
          <cell r="K30">
            <v>158480.60079830667</v>
          </cell>
          <cell r="L30">
            <v>161957.3500099112</v>
          </cell>
          <cell r="M30">
            <v>143766.30769525361</v>
          </cell>
          <cell r="N30">
            <v>180795.73411994029</v>
          </cell>
          <cell r="O30">
            <v>2040107.2354801893</v>
          </cell>
        </row>
        <row r="31">
          <cell r="D31">
            <v>3718.59</v>
          </cell>
          <cell r="E31">
            <v>6206.2599999999993</v>
          </cell>
          <cell r="F31">
            <v>5524.7741827322252</v>
          </cell>
          <cell r="G31">
            <v>4786.487720152626</v>
          </cell>
          <cell r="H31">
            <v>5065.055848648276</v>
          </cell>
          <cell r="I31">
            <v>4486.1717086918216</v>
          </cell>
          <cell r="J31">
            <v>4380.5031777755903</v>
          </cell>
          <cell r="K31">
            <v>4519.1125104728544</v>
          </cell>
          <cell r="L31">
            <v>4618.2528518067102</v>
          </cell>
          <cell r="M31">
            <v>4099.5308978980866</v>
          </cell>
          <cell r="N31">
            <v>5155.4339129579821</v>
          </cell>
          <cell r="O31">
            <v>56067.812811136173</v>
          </cell>
        </row>
        <row r="32">
          <cell r="D32">
            <v>7829.44</v>
          </cell>
          <cell r="E32">
            <v>11803.849999999999</v>
          </cell>
          <cell r="F32">
            <v>9906.4916380026116</v>
          </cell>
          <cell r="G32">
            <v>8582.6676361357422</v>
          </cell>
          <cell r="H32">
            <v>9082.1691079210468</v>
          </cell>
          <cell r="I32">
            <v>8044.1699604129217</v>
          </cell>
          <cell r="J32">
            <v>7854.6953532527823</v>
          </cell>
          <cell r="K32">
            <v>8103.2362256754632</v>
          </cell>
          <cell r="L32">
            <v>8281.005113584446</v>
          </cell>
          <cell r="M32">
            <v>7350.882989334501</v>
          </cell>
          <cell r="N32">
            <v>9244.2263266832779</v>
          </cell>
          <cell r="O32">
            <v>103936.67435100279</v>
          </cell>
        </row>
        <row r="33">
          <cell r="D33">
            <v>159133.88</v>
          </cell>
          <cell r="E33">
            <v>239006.74000000002</v>
          </cell>
          <cell r="F33">
            <v>208798.36221636273</v>
          </cell>
          <cell r="G33">
            <v>180896.2255616303</v>
          </cell>
          <cell r="H33">
            <v>191424.17965925901</v>
          </cell>
          <cell r="I33">
            <v>169546.3514733185</v>
          </cell>
          <cell r="J33">
            <v>165552.80975317405</v>
          </cell>
          <cell r="K33">
            <v>170791.28660269824</v>
          </cell>
          <cell r="L33">
            <v>174538.10777862603</v>
          </cell>
          <cell r="M33">
            <v>154933.99531366565</v>
          </cell>
          <cell r="N33">
            <v>194839.84719317066</v>
          </cell>
          <cell r="O33">
            <v>2169428.315551905</v>
          </cell>
        </row>
        <row r="34">
          <cell r="D34">
            <v>14364.5</v>
          </cell>
          <cell r="E34">
            <v>23941.1</v>
          </cell>
          <cell r="F34">
            <v>-6001.0478191746588</v>
          </cell>
          <cell r="G34">
            <v>-5199.1159718899216</v>
          </cell>
          <cell r="H34">
            <v>-5501.6985942214042</v>
          </cell>
          <cell r="I34">
            <v>-4872.9106490962895</v>
          </cell>
          <cell r="J34">
            <v>-4758.1327620665897</v>
          </cell>
          <cell r="K34">
            <v>-4908.6911751687903</v>
          </cell>
          <cell r="L34">
            <v>-5016.3780976521166</v>
          </cell>
          <cell r="M34">
            <v>-4452.9387339237846</v>
          </cell>
          <cell r="N34">
            <v>-5599.8678709716014</v>
          </cell>
          <cell r="O34">
            <v>5556.648325834838</v>
          </cell>
        </row>
        <row r="35">
          <cell r="D35">
            <v>372150.85</v>
          </cell>
          <cell r="E35">
            <v>566723.86999999988</v>
          </cell>
          <cell r="F35">
            <v>468367.49407748884</v>
          </cell>
          <cell r="G35">
            <v>405778.62275845627</v>
          </cell>
          <cell r="H35">
            <v>429394.47599661339</v>
          </cell>
          <cell r="I35">
            <v>380319.07399375323</v>
          </cell>
          <cell r="J35">
            <v>371360.93319176859</v>
          </cell>
          <cell r="K35">
            <v>383111.65886198322</v>
          </cell>
          <cell r="L35">
            <v>391516.36676437239</v>
          </cell>
          <cell r="M35">
            <v>347541.26594767062</v>
          </cell>
          <cell r="N35">
            <v>437056.3543105931</v>
          </cell>
          <cell r="O35">
            <v>4924532.5659026988</v>
          </cell>
        </row>
        <row r="36">
          <cell r="I36">
            <v>1.0000000009313226E-2</v>
          </cell>
        </row>
        <row r="37">
          <cell r="D37">
            <v>744580.39</v>
          </cell>
          <cell r="E37">
            <v>1132836.3199999998</v>
          </cell>
          <cell r="F37">
            <v>952547.27288486646</v>
          </cell>
          <cell r="G37">
            <v>825256.50347459072</v>
          </cell>
          <cell r="H37">
            <v>873285.49114625459</v>
          </cell>
          <cell r="I37">
            <v>773477.89080893481</v>
          </cell>
          <cell r="J37">
            <v>755259.16858199832</v>
          </cell>
          <cell r="K37">
            <v>779157.32939187158</v>
          </cell>
          <cell r="L37">
            <v>796250.49169081217</v>
          </cell>
          <cell r="M37">
            <v>706815.67205139436</v>
          </cell>
          <cell r="N37">
            <v>888867.91602723836</v>
          </cell>
          <cell r="O37">
            <v>9971419.8660579622</v>
          </cell>
        </row>
        <row r="39">
          <cell r="D39">
            <v>215573.08</v>
          </cell>
          <cell r="E39">
            <v>334877.63</v>
          </cell>
          <cell r="F39">
            <v>287688.42164732411</v>
          </cell>
          <cell r="G39">
            <v>248411.38481959535</v>
          </cell>
          <cell r="H39">
            <v>262932.95340446365</v>
          </cell>
          <cell r="I39">
            <v>231409.97256565964</v>
          </cell>
          <cell r="J39">
            <v>226212.36819668612</v>
          </cell>
          <cell r="K39">
            <v>233297.24000615612</v>
          </cell>
          <cell r="L39">
            <v>238136.0744682682</v>
          </cell>
          <cell r="M39">
            <v>210904.73777697407</v>
          </cell>
          <cell r="N39">
            <v>265790.57332922745</v>
          </cell>
          <cell r="O39">
            <v>2967985.6462143548</v>
          </cell>
        </row>
        <row r="40">
          <cell r="D40">
            <v>660504.43000000005</v>
          </cell>
          <cell r="E40">
            <v>1011564.21</v>
          </cell>
          <cell r="F40">
            <v>833030.01094840677</v>
          </cell>
          <cell r="G40">
            <v>719299.50267395878</v>
          </cell>
          <cell r="H40">
            <v>761348.12725180294</v>
          </cell>
          <cell r="I40">
            <v>670070.24779140949</v>
          </cell>
          <cell r="J40">
            <v>655020.07510945387</v>
          </cell>
          <cell r="K40">
            <v>675535.01556905278</v>
          </cell>
          <cell r="L40">
            <v>689546.3348354646</v>
          </cell>
          <cell r="M40">
            <v>610695.33147497009</v>
          </cell>
          <cell r="N40">
            <v>769622.64571723703</v>
          </cell>
          <cell r="O40">
            <v>8713436.4513717555</v>
          </cell>
        </row>
        <row r="41">
          <cell r="I41">
            <v>0</v>
          </cell>
        </row>
        <row r="42">
          <cell r="D42">
            <v>876077.51</v>
          </cell>
          <cell r="E42">
            <v>1346441.8399999999</v>
          </cell>
          <cell r="F42">
            <v>1120718.4325957308</v>
          </cell>
          <cell r="G42">
            <v>967710.88749355415</v>
          </cell>
          <cell r="H42">
            <v>1024281.0806562665</v>
          </cell>
          <cell r="I42">
            <v>901480.22035706916</v>
          </cell>
          <cell r="J42">
            <v>881232.44330614002</v>
          </cell>
          <cell r="K42">
            <v>908832.25557520892</v>
          </cell>
          <cell r="L42">
            <v>927682.4093037328</v>
          </cell>
          <cell r="M42">
            <v>821600.06925194419</v>
          </cell>
          <cell r="N42">
            <v>1035413.2190464644</v>
          </cell>
          <cell r="O42">
            <v>11681422.09758611</v>
          </cell>
        </row>
        <row r="44">
          <cell r="D44">
            <v>704939.58</v>
          </cell>
          <cell r="E44">
            <v>1086024.7899999998</v>
          </cell>
          <cell r="F44">
            <v>898788.50534280122</v>
          </cell>
          <cell r="G44">
            <v>774475.5219967661</v>
          </cell>
          <cell r="H44">
            <v>821683.07223646494</v>
          </cell>
          <cell r="I44">
            <v>721656.17888807668</v>
          </cell>
          <cell r="J44">
            <v>706654.23831165547</v>
          </cell>
          <cell r="K44">
            <v>729402.74921866611</v>
          </cell>
          <cell r="L44">
            <v>744663.16213840316</v>
          </cell>
          <cell r="M44">
            <v>659525.21258545562</v>
          </cell>
          <cell r="N44">
            <v>825232.07909347222</v>
          </cell>
          <cell r="O44">
            <v>9371637.2898117602</v>
          </cell>
        </row>
        <row r="46">
          <cell r="D46">
            <v>3715023.91</v>
          </cell>
          <cell r="E46">
            <v>5667935.370000001</v>
          </cell>
          <cell r="F46">
            <v>4775862.6621503104</v>
          </cell>
          <cell r="G46">
            <v>4145996.3940296988</v>
          </cell>
          <cell r="H46">
            <v>4383431.6112989513</v>
          </cell>
          <cell r="I46">
            <v>3876978.877820726</v>
          </cell>
          <cell r="J46">
            <v>3783503.2951304074</v>
          </cell>
          <cell r="K46">
            <v>3902721.724434895</v>
          </cell>
          <cell r="L46">
            <v>3988131.2148977411</v>
          </cell>
          <cell r="M46">
            <v>3533812.2709170454</v>
          </cell>
          <cell r="N46">
            <v>4481894.2693663947</v>
          </cell>
          <cell r="O46">
            <v>49944838.880046174</v>
          </cell>
        </row>
        <row r="48">
          <cell r="D48">
            <v>683838.95</v>
          </cell>
          <cell r="E48">
            <v>1163537.0899999999</v>
          </cell>
          <cell r="F48">
            <v>874217.1162832774</v>
          </cell>
          <cell r="G48">
            <v>728016.72928432014</v>
          </cell>
          <cell r="H48">
            <v>785236.58354149084</v>
          </cell>
          <cell r="I48">
            <v>641723.67373446736</v>
          </cell>
          <cell r="J48">
            <v>645913.65717964084</v>
          </cell>
          <cell r="K48">
            <v>667193.55026051635</v>
          </cell>
          <cell r="L48">
            <v>666098.39729330677</v>
          </cell>
          <cell r="M48">
            <v>587668.04954265605</v>
          </cell>
          <cell r="N48">
            <v>692373.53382642078</v>
          </cell>
          <cell r="O48">
            <v>8790369.7109460961</v>
          </cell>
        </row>
        <row r="50">
          <cell r="D50">
            <v>79349.899999999994</v>
          </cell>
          <cell r="E50">
            <v>177568.97</v>
          </cell>
          <cell r="F50">
            <v>97515.057021226981</v>
          </cell>
          <cell r="G50">
            <v>76495.395848986358</v>
          </cell>
          <cell r="H50">
            <v>76466.997150015683</v>
          </cell>
          <cell r="I50">
            <v>53067.710794988248</v>
          </cell>
          <cell r="J50">
            <v>55835.100807430528</v>
          </cell>
          <cell r="K50">
            <v>55151.047436060253</v>
          </cell>
          <cell r="L50">
            <v>53244.676314260163</v>
          </cell>
          <cell r="M50">
            <v>42540.339040100713</v>
          </cell>
          <cell r="N50">
            <v>54668.452065628175</v>
          </cell>
          <cell r="O50">
            <v>889295.78647869709</v>
          </cell>
        </row>
        <row r="52">
          <cell r="D52">
            <v>31986.19</v>
          </cell>
          <cell r="E52">
            <v>45834.799999999996</v>
          </cell>
          <cell r="F52">
            <v>39348.180903302113</v>
          </cell>
          <cell r="G52">
            <v>30866.563237310282</v>
          </cell>
          <cell r="H52">
            <v>30855.104113164223</v>
          </cell>
          <cell r="I52">
            <v>21413.286812012801</v>
          </cell>
          <cell r="J52">
            <v>22529.952957384245</v>
          </cell>
          <cell r="K52">
            <v>22253.93142156817</v>
          </cell>
          <cell r="L52">
            <v>21484.693951368135</v>
          </cell>
          <cell r="M52">
            <v>17165.399963549407</v>
          </cell>
          <cell r="N52">
            <v>22059.199956306104</v>
          </cell>
          <cell r="O52">
            <v>317310.12331596547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OX Control Email"/>
      <sheetName val="PTB (ESSBASE)"/>
      <sheetName val="Proj PBT Walk"/>
      <sheetName val="Discontinued Ops"/>
      <sheetName val="ETR w Disc Ops"/>
      <sheetName val="Consol ETR"/>
      <sheetName val="ETR Recon"/>
      <sheetName val="Perm Diff Calc"/>
      <sheetName val="Perm Diff (Essbase) "/>
      <sheetName val="Def St Alloc"/>
      <sheetName val="Calc Def Exp"/>
      <sheetName val="Def Exp (Essbase)"/>
      <sheetName val="Tax Depr"/>
      <sheetName val="Book Depr (ESSBASE)"/>
      <sheetName val="C-NC Split"/>
      <sheetName val="OCI"/>
      <sheetName val="State ETR Recon"/>
      <sheetName val="TX Margin"/>
      <sheetName val="Gross Sales (ESSBASE)"/>
      <sheetName val="COGS (ESSBASE)"/>
      <sheetName val="Calc Tax Components"/>
      <sheetName val="Calc JE"/>
      <sheetName val="Non Reg PTB (Essbase) "/>
      <sheetName val="Non Reg Alloc"/>
      <sheetName val="JE to Accounting"/>
      <sheetName val="Recon"/>
      <sheetName val="EPS"/>
      <sheetName val="IS (Essbase)"/>
      <sheetName val="IS 2 (Essbase)"/>
      <sheetName val="IS BU (Essbase)"/>
      <sheetName val="BS (Essbase)"/>
      <sheetName val="BS BU BOY (Essbase)"/>
      <sheetName val="BS BU EOY (Essbase)"/>
      <sheetName val="EOY BS By Co"/>
      <sheetName val="Index"/>
      <sheetName val="Sheet1"/>
      <sheetName val="Sheet2"/>
    </sheetNames>
    <sheetDataSet>
      <sheetData sheetId="0">
        <row r="1">
          <cell r="A1" t="str">
            <v>Atmos Energy Corporation, Inc. &amp; Subsidiaries</v>
          </cell>
        </row>
        <row r="46">
          <cell r="A46" t="str">
            <v>**DRAFT**</v>
          </cell>
        </row>
        <row r="47">
          <cell r="A47" t="str">
            <v>**AS BOOKED**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OX Control Email"/>
      <sheetName val="PTB (ESSBASE)"/>
      <sheetName val="Proj PBT Walk"/>
      <sheetName val="Discontinued Ops"/>
      <sheetName val="ETR w Disc Ops"/>
      <sheetName val="Consol ETR"/>
      <sheetName val="ETR Recon"/>
      <sheetName val="Perm Diff Calc"/>
      <sheetName val="Perm Diff (Essbase) "/>
      <sheetName val="Def St Alloc"/>
      <sheetName val="Calc Def Exp"/>
      <sheetName val="Def Exp (Essbase)"/>
      <sheetName val="Tax Depr"/>
      <sheetName val="Book Depr (ESSBASE)"/>
      <sheetName val="C-NC Split"/>
      <sheetName val="OCI"/>
      <sheetName val="State ETR Recon"/>
      <sheetName val="TX Margin"/>
      <sheetName val="Gross Sales (ESSBASE)"/>
      <sheetName val="COGS (ESSBASE)"/>
      <sheetName val="Calc Tax Components"/>
      <sheetName val="Calc JE"/>
      <sheetName val="Non Reg PTB (Essbase) "/>
      <sheetName val="Non Reg Alloc"/>
      <sheetName val="JE to Accounting"/>
      <sheetName val="Recon"/>
      <sheetName val="EPS"/>
      <sheetName val="IS (Essbase)"/>
      <sheetName val="IS 2 (Essbase)"/>
      <sheetName val="IS BU (Essbase)"/>
      <sheetName val="BS (Essbase)"/>
      <sheetName val="BS BU BOY (Essbase)"/>
      <sheetName val="BS BU EOY (Essbase)"/>
      <sheetName val="EOY BS By Co"/>
      <sheetName val="Index"/>
      <sheetName val="Sheet1"/>
      <sheetName val="Sheet2"/>
    </sheetNames>
    <sheetDataSet>
      <sheetData sheetId="0">
        <row r="1">
          <cell r="A1" t="str">
            <v>Atmos Energy Corporation, Inc. &amp; Subsidiaries</v>
          </cell>
        </row>
        <row r="46">
          <cell r="A46" t="str">
            <v>**DRAFT**</v>
          </cell>
        </row>
        <row r="47">
          <cell r="A47" t="str">
            <v>**AS BOOKED**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IF"/>
      <sheetName val="INDEX for Rate Case"/>
      <sheetName val="to be filed Confidentially"/>
      <sheetName val="Sch 1"/>
      <sheetName val="Wp 1-1"/>
      <sheetName val="Sch 2"/>
      <sheetName val="Sch 3"/>
      <sheetName val="WP 3-1"/>
      <sheetName val="WP 3-2"/>
      <sheetName val="Sch 4"/>
      <sheetName val="Sch 5"/>
      <sheetName val="Sch 6"/>
      <sheetName val="Sch 7"/>
      <sheetName val="Sch 8"/>
      <sheetName val="Wp 8-1"/>
      <sheetName val="Wp 8-2"/>
      <sheetName val="WP 8-3"/>
      <sheetName val="WP 8-4"/>
      <sheetName val="Sch 9"/>
      <sheetName val="Wp 9-1"/>
      <sheetName val="Wp 9-2"/>
      <sheetName val="Wp 9-3"/>
      <sheetName val="Wp 9-4"/>
      <sheetName val="Wp 9-6"/>
      <sheetName val="Wp 9-7"/>
      <sheetName val="WP 9-7-1"/>
      <sheetName val="WP 9-7-2"/>
      <sheetName val="WP 9-7-3"/>
      <sheetName val="WP 9-7-4"/>
      <sheetName val="WP 9-7-5"/>
      <sheetName val="WP 9-8"/>
      <sheetName val="Sch 11"/>
      <sheetName val="Sch 12"/>
      <sheetName val="WP 12-1"/>
      <sheetName val="WP 12-2"/>
      <sheetName val="WP 12-2-1"/>
      <sheetName val="WP 12-2-2"/>
      <sheetName val="WP 12-2-3"/>
      <sheetName val="Wp 12-3"/>
      <sheetName val="WP 12-4 "/>
      <sheetName val="WP 12-5"/>
      <sheetName val="WP 12-5 future"/>
      <sheetName val="wp 12-5-1"/>
      <sheetName val="wp 12-5-2"/>
      <sheetName val="WP 12-6"/>
      <sheetName val="WP 12-7"/>
      <sheetName val="WP 12-8"/>
      <sheetName val="WP 12-9 "/>
      <sheetName val="WP 12-10"/>
      <sheetName val="wp 12-10-1"/>
      <sheetName val="Sch 14"/>
      <sheetName val="Sch 15"/>
      <sheetName val="Sch 16"/>
      <sheetName val="WP 16-1"/>
      <sheetName val="WP 16-1 old"/>
      <sheetName val="WP 16-1-1 old"/>
      <sheetName val="WP 16-1 verif"/>
      <sheetName val="WP 16-1-1 verif"/>
      <sheetName val="WP 16-1-2"/>
      <sheetName val="WP 16-2"/>
      <sheetName val="WP 16-3"/>
      <sheetName val="WP 16-4"/>
      <sheetName val="WP 16-5"/>
      <sheetName val="WP 16-7"/>
      <sheetName val="Wp 16-8"/>
      <sheetName val="WP 16-9"/>
      <sheetName val="WP 16-10"/>
      <sheetName val="WP 16-11"/>
      <sheetName val="WP 16-12"/>
      <sheetName val="WP 16-13"/>
      <sheetName val="WP 16-15"/>
      <sheetName val="WP 16-16"/>
      <sheetName val="Sch 17"/>
      <sheetName val="Sch 18 "/>
      <sheetName val="Sch 19"/>
      <sheetName val="Rev Req"/>
      <sheetName val="recon"/>
      <sheetName val="Sch 21"/>
      <sheetName val="WP 21-1"/>
      <sheetName val="WP 21-1-1"/>
      <sheetName val="WP 21-2"/>
      <sheetName val="WP 21-3"/>
      <sheetName val="Sch 22"/>
      <sheetName val="WP 22-1"/>
      <sheetName val="WP 22-2"/>
      <sheetName val="WP 22-3"/>
      <sheetName val="WP 22-4"/>
      <sheetName val="WP 22-5"/>
      <sheetName val="WP 22-6"/>
      <sheetName val="WP 22-7"/>
      <sheetName val="WP 22-8"/>
      <sheetName val="Sch 24"/>
      <sheetName val="Sch 25"/>
      <sheetName val="WP 25-1"/>
      <sheetName val="WP 25-1-1"/>
      <sheetName val="WP 25-1-2"/>
      <sheetName val="WP 25- 2"/>
      <sheetName val="Chart3"/>
      <sheetName val="Chart4"/>
      <sheetName val="Wp 25-2-1"/>
      <sheetName val="Wp 25-2-2"/>
      <sheetName val="Wp 25-2-3"/>
      <sheetName val="WP 25-3"/>
      <sheetName val="WP 25-3-1"/>
      <sheetName val="WP 25-3-2"/>
      <sheetName val="WP 25-3-3"/>
      <sheetName val="WP 25-4"/>
      <sheetName val="WP 25-5"/>
      <sheetName val="WP 25-6"/>
      <sheetName val="WP 25-7"/>
      <sheetName val="WP 25-7-1"/>
      <sheetName val="WP 25-7-2"/>
      <sheetName val="WP 25-8"/>
      <sheetName val="Wp 25-8-1"/>
      <sheetName val="Wp 25-8-2"/>
      <sheetName val="WP 25-9"/>
      <sheetName val="WP 25-9-1"/>
      <sheetName val="wp 25-9 3yr avg"/>
      <sheetName val="WP 25-10"/>
      <sheetName val="WP 25-11"/>
      <sheetName val="WP 25-12"/>
      <sheetName val="WP 25-12-1"/>
      <sheetName val="WP 25-12-2"/>
      <sheetName val="WP 25-13"/>
      <sheetName val="WP 25-14"/>
      <sheetName val="WP 25-15"/>
      <sheetName val="WP 25-15-1"/>
      <sheetName val="WP 25-16"/>
      <sheetName val="WP 25-17"/>
      <sheetName val="WP 25-18"/>
      <sheetName val="WP 25-18-1"/>
      <sheetName val="WP 25-18-2"/>
      <sheetName val="Wp 25-18-3"/>
      <sheetName val="Wp 25-18-4"/>
      <sheetName val="Wp 25-18-5"/>
      <sheetName val="Wp 25-18-6"/>
      <sheetName val="Wp 25-18-7"/>
      <sheetName val="WP 25-19"/>
      <sheetName val="WP 25-20"/>
      <sheetName val="WP 25-21"/>
      <sheetName val="WP 25-21-1"/>
      <sheetName val="WP 25-22"/>
      <sheetName val="WP 25-23"/>
      <sheetName val="WP 25-24"/>
      <sheetName val="WP 25- 25"/>
      <sheetName val="Sch 26"/>
      <sheetName val="WP 26-1"/>
      <sheetName val="Sch 27"/>
      <sheetName val="Sch 28"/>
      <sheetName val="Sch 29A"/>
      <sheetName val="Sch 29B"/>
      <sheetName val="Sch 30A"/>
      <sheetName val="Sch 30B"/>
      <sheetName val="wp 30-1"/>
      <sheetName val="Sch 31"/>
      <sheetName val="Sch 34"/>
      <sheetName val="WP 34-1"/>
      <sheetName val="Sch 35A"/>
      <sheetName val="Sch 35B"/>
      <sheetName val="Sch 36A - Fed Current Exp"/>
      <sheetName val="Sch 36B - St Current Exp"/>
      <sheetName val="Sch 36C - Def Exp Tot Util &amp; VA"/>
      <sheetName val="Sch 36D-Def Exp Juris&amp;Fully Adj"/>
      <sheetName val="Sch 36D-Def Exp Adj'd -Activity"/>
      <sheetName val="Sch 36E - Recon Tot Util &amp; VA "/>
      <sheetName val="Sch 36F - Recon Jurisd"/>
      <sheetName val="Sch 36G -Recon Jurisd-Earn Test"/>
      <sheetName val="Sch 36H Temp Diffs Test Yr"/>
      <sheetName val="Sch 36H Temp Diffs Rate Yr "/>
      <sheetName val="Sch 36 I - Perm Diffs"/>
      <sheetName val="Sch 36J - Payments Made"/>
      <sheetName val="Sch 37"/>
      <sheetName val="Sch 38"/>
      <sheetName val="Sch 39"/>
      <sheetName val="Sch 40A"/>
      <sheetName val="Sch 40B"/>
      <sheetName val="Sch 40C"/>
      <sheetName val="WP 40-1"/>
      <sheetName val="WP 40-2"/>
      <sheetName val="WP 40-3"/>
      <sheetName val="WP 40-4"/>
      <sheetName val="WP 40-7"/>
      <sheetName val="SCH 41"/>
      <sheetName val="SCH 42"/>
      <sheetName val="SCH 43"/>
      <sheetName val="SCH 50blank"/>
      <sheetName val="Sch 50"/>
      <sheetName val="WP 50-1"/>
      <sheetName val="FACTORS"/>
      <sheetName val="DTB INPUT"/>
      <sheetName val="BS INPUT"/>
      <sheetName val="IS INPUT"/>
      <sheetName val="STOCK DATA"/>
      <sheetName val="RATES"/>
      <sheetName val="Chart-east"/>
      <sheetName val="Chart-w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14">
          <cell r="B14">
            <v>42614</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1">
          <cell r="D11">
            <v>820800</v>
          </cell>
        </row>
      </sheetData>
      <sheetData sheetId="128"/>
      <sheetData sheetId="129"/>
      <sheetData sheetId="130"/>
      <sheetData sheetId="131"/>
      <sheetData sheetId="132"/>
      <sheetData sheetId="133">
        <row r="18">
          <cell r="H18">
            <v>1.8997722960471357E-2</v>
          </cell>
        </row>
      </sheetData>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ow r="98">
          <cell r="F98">
            <v>0.92337999999999998</v>
          </cell>
        </row>
      </sheetData>
      <sheetData sheetId="178"/>
      <sheetData sheetId="179"/>
      <sheetData sheetId="180"/>
      <sheetData sheetId="181">
        <row r="14">
          <cell r="D14">
            <v>221383</v>
          </cell>
        </row>
      </sheetData>
      <sheetData sheetId="182"/>
      <sheetData sheetId="183"/>
      <sheetData sheetId="184"/>
      <sheetData sheetId="185"/>
      <sheetData sheetId="186"/>
      <sheetData sheetId="187"/>
      <sheetData sheetId="188">
        <row r="6">
          <cell r="C6">
            <v>43373</v>
          </cell>
        </row>
      </sheetData>
      <sheetData sheetId="189"/>
      <sheetData sheetId="190"/>
      <sheetData sheetId="191"/>
      <sheetData sheetId="192"/>
      <sheetData sheetId="193"/>
      <sheetData sheetId="194" refreshError="1"/>
      <sheetData sheetId="19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Summary Factors"/>
      <sheetName val="Allocations"/>
      <sheetName val="O&amp;M - AE "/>
      <sheetName val="AP Invoices - S"/>
      <sheetName val="Headcount - B"/>
      <sheetName val="AP-PCards - S-3"/>
      <sheetName val="Capitalization - AO"/>
      <sheetName val="Cust Pymt - R"/>
      <sheetName val="EID'S - M"/>
      <sheetName val="Fixed Assets - AD"/>
      <sheetName val="Fleet - T"/>
      <sheetName val="Gas Vol - X-3B"/>
      <sheetName val="Mainframe Usage - M"/>
      <sheetName val="Purchases - U"/>
      <sheetName val="Risk Mgt - F"/>
      <sheetName val="Telecom - O"/>
      <sheetName val="Sq. footage - P"/>
      <sheetName val="Tax - I"/>
      <sheetName val="Pipe Miles - Z"/>
      <sheetName val="# Of Cust - L"/>
    </sheetNames>
    <sheetDataSet>
      <sheetData sheetId="0"/>
      <sheetData sheetId="1">
        <row r="5">
          <cell r="D5" t="str">
            <v>B</v>
          </cell>
          <cell r="E5" t="str">
            <v>B-2</v>
          </cell>
          <cell r="F5" t="str">
            <v>B-2D</v>
          </cell>
          <cell r="G5" t="str">
            <v>B-3</v>
          </cell>
          <cell r="H5" t="str">
            <v>B-3A</v>
          </cell>
          <cell r="I5" t="str">
            <v>B-3B</v>
          </cell>
          <cell r="J5" t="str">
            <v>B-6</v>
          </cell>
          <cell r="K5" t="str">
            <v>F</v>
          </cell>
          <cell r="L5" t="str">
            <v>I-1</v>
          </cell>
          <cell r="M5" t="str">
            <v>I-1C</v>
          </cell>
          <cell r="N5" t="str">
            <v>I-2</v>
          </cell>
          <cell r="O5" t="str">
            <v>I-6</v>
          </cell>
          <cell r="P5" t="str">
            <v>I-7</v>
          </cell>
          <cell r="Q5" t="str">
            <v>L-3C</v>
          </cell>
          <cell r="R5" t="str">
            <v>M-1</v>
          </cell>
          <cell r="S5" t="str">
            <v>M-2</v>
          </cell>
          <cell r="T5" t="str">
            <v>M-2A</v>
          </cell>
          <cell r="U5" t="str">
            <v>M-3</v>
          </cell>
          <cell r="V5" t="str">
            <v>M-4</v>
          </cell>
          <cell r="W5" t="str">
            <v>M-8</v>
          </cell>
          <cell r="X5" t="str">
            <v>O</v>
          </cell>
          <cell r="Y5" t="str">
            <v>P</v>
          </cell>
          <cell r="Z5" t="str">
            <v>R-1</v>
          </cell>
          <cell r="AA5" t="str">
            <v>S</v>
          </cell>
          <cell r="AB5" t="str">
            <v>S-3</v>
          </cell>
          <cell r="AC5" t="str">
            <v>T</v>
          </cell>
          <cell r="AD5" t="str">
            <v>U-1</v>
          </cell>
          <cell r="AE5" t="str">
            <v>U-2A</v>
          </cell>
          <cell r="AF5" t="str">
            <v>U-2B</v>
          </cell>
          <cell r="AG5" t="str">
            <v>U-2C</v>
          </cell>
          <cell r="AH5" t="str">
            <v>U-3E</v>
          </cell>
          <cell r="AI5" t="str">
            <v>U-5</v>
          </cell>
          <cell r="AJ5" t="str">
            <v>X-3B</v>
          </cell>
          <cell r="AK5" t="str">
            <v>z-2</v>
          </cell>
          <cell r="AL5" t="str">
            <v>AD-1</v>
          </cell>
          <cell r="AM5" t="str">
            <v>AD-2</v>
          </cell>
          <cell r="AN5" t="str">
            <v>AE-1</v>
          </cell>
          <cell r="AO5" t="str">
            <v>AE-1A</v>
          </cell>
          <cell r="AP5" t="str">
            <v>AE-1B</v>
          </cell>
          <cell r="AQ5" t="str">
            <v>AE-1D</v>
          </cell>
          <cell r="AR5" t="str">
            <v>AE-2</v>
          </cell>
          <cell r="AS5" t="str">
            <v>AE-2A</v>
          </cell>
          <cell r="AT5" t="str">
            <v>AE-2B</v>
          </cell>
          <cell r="AU5" t="str">
            <v>AE-2E</v>
          </cell>
          <cell r="AV5" t="str">
            <v>AE-2G</v>
          </cell>
          <cell r="AW5" t="str">
            <v>AE-2H</v>
          </cell>
          <cell r="AX5" t="str">
            <v>AE-2J</v>
          </cell>
          <cell r="AY5" t="str">
            <v>AE-2L</v>
          </cell>
          <cell r="AZ5" t="str">
            <v>AE-2M</v>
          </cell>
          <cell r="BA5" t="str">
            <v>AE-3</v>
          </cell>
          <cell r="BB5" t="str">
            <v>AE-3A</v>
          </cell>
          <cell r="BC5" t="str">
            <v>AE-3B</v>
          </cell>
          <cell r="BD5" t="str">
            <v>AE-3C</v>
          </cell>
          <cell r="BE5" t="str">
            <v>AE-3D</v>
          </cell>
          <cell r="BF5" t="str">
            <v>AE-4</v>
          </cell>
          <cell r="BG5" t="str">
            <v>AE-4A</v>
          </cell>
          <cell r="BH5" t="str">
            <v>AE-5</v>
          </cell>
          <cell r="BI5" t="str">
            <v>AE-6</v>
          </cell>
          <cell r="BJ5" t="str">
            <v>AE-6A</v>
          </cell>
          <cell r="BK5" t="str">
            <v>AE-7</v>
          </cell>
          <cell r="BL5" t="str">
            <v>AE-7A</v>
          </cell>
          <cell r="BM5" t="str">
            <v>AE-7B</v>
          </cell>
          <cell r="BN5" t="str">
            <v>AE-7C</v>
          </cell>
          <cell r="BO5" t="str">
            <v>AE-7D</v>
          </cell>
          <cell r="BP5" t="str">
            <v>AE-7E</v>
          </cell>
          <cell r="BQ5" t="str">
            <v>AE-9A</v>
          </cell>
          <cell r="BR5" t="str">
            <v>AE-9B</v>
          </cell>
          <cell r="BS5" t="str">
            <v>AE-10</v>
          </cell>
          <cell r="BT5" t="str">
            <v>AE-10A</v>
          </cell>
          <cell r="BU5" t="str">
            <v>AE-10B</v>
          </cell>
          <cell r="BV5" t="str">
            <v>AE-10C</v>
          </cell>
          <cell r="BW5" t="str">
            <v>AO-1</v>
          </cell>
          <cell r="BX5" t="str">
            <v>AO-2</v>
          </cell>
          <cell r="BY5" t="str">
            <v>AO-3B</v>
          </cell>
          <cell r="BZ5" t="str">
            <v>AO-6</v>
          </cell>
          <cell r="CA5" t="str">
            <v>AO-7</v>
          </cell>
        </row>
        <row r="6">
          <cell r="A6" t="str">
            <v>CNG</v>
          </cell>
          <cell r="B6">
            <v>7100</v>
          </cell>
          <cell r="C6" t="str">
            <v>OTHER</v>
          </cell>
          <cell r="D6">
            <v>0</v>
          </cell>
          <cell r="E6">
            <v>0</v>
          </cell>
          <cell r="F6">
            <v>0</v>
          </cell>
          <cell r="G6">
            <v>0</v>
          </cell>
          <cell r="H6">
            <v>0</v>
          </cell>
          <cell r="I6">
            <v>0</v>
          </cell>
          <cell r="J6">
            <v>0</v>
          </cell>
          <cell r="K6">
            <v>8.2065705499471364E-5</v>
          </cell>
          <cell r="L6">
            <v>2.6599999999999999E-2</v>
          </cell>
          <cell r="M6">
            <v>3.1099999999999999E-2</v>
          </cell>
          <cell r="N6">
            <v>0</v>
          </cell>
          <cell r="O6">
            <v>0</v>
          </cell>
          <cell r="P6">
            <v>0.11</v>
          </cell>
          <cell r="Q6">
            <v>0</v>
          </cell>
          <cell r="R6">
            <v>0</v>
          </cell>
          <cell r="S6">
            <v>0</v>
          </cell>
          <cell r="T6">
            <v>0</v>
          </cell>
          <cell r="U6">
            <v>0</v>
          </cell>
          <cell r="V6">
            <v>0</v>
          </cell>
          <cell r="W6">
            <v>0</v>
          </cell>
          <cell r="X6">
            <v>0</v>
          </cell>
          <cell r="Y6">
            <v>0</v>
          </cell>
          <cell r="Z6">
            <v>0</v>
          </cell>
          <cell r="AA6">
            <v>2.9999999999999997E-4</v>
          </cell>
          <cell r="AB6">
            <v>0</v>
          </cell>
          <cell r="AC6">
            <v>0</v>
          </cell>
          <cell r="AD6">
            <v>0</v>
          </cell>
          <cell r="AE6">
            <v>0</v>
          </cell>
          <cell r="AF6">
            <v>0</v>
          </cell>
          <cell r="AG6">
            <v>0</v>
          </cell>
          <cell r="AH6">
            <v>0</v>
          </cell>
          <cell r="AI6">
            <v>0</v>
          </cell>
          <cell r="AJ6">
            <v>0</v>
          </cell>
          <cell r="AK6">
            <v>0</v>
          </cell>
          <cell r="AL6">
            <v>0</v>
          </cell>
          <cell r="AM6">
            <v>0</v>
          </cell>
          <cell r="AN6">
            <v>4.0000000000000002E-4</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5.0000000000000001E-4</v>
          </cell>
          <cell r="BI6">
            <v>0</v>
          </cell>
          <cell r="BJ6">
            <v>0</v>
          </cell>
          <cell r="BK6">
            <v>1E-3</v>
          </cell>
          <cell r="BL6">
            <v>1.5E-3</v>
          </cell>
          <cell r="BM6">
            <v>0</v>
          </cell>
          <cell r="BN6">
            <v>0</v>
          </cell>
          <cell r="BO6">
            <v>0</v>
          </cell>
          <cell r="BP6">
            <v>0</v>
          </cell>
          <cell r="BQ6">
            <v>0</v>
          </cell>
          <cell r="BR6">
            <v>0</v>
          </cell>
          <cell r="BS6">
            <v>4.0000000000000002E-4</v>
          </cell>
          <cell r="BT6">
            <v>0</v>
          </cell>
          <cell r="BU6">
            <v>0</v>
          </cell>
          <cell r="BV6">
            <v>0</v>
          </cell>
          <cell r="BW6">
            <v>5.7000000000000002E-3</v>
          </cell>
          <cell r="BX6">
            <v>0</v>
          </cell>
          <cell r="BY6">
            <v>0</v>
          </cell>
          <cell r="BZ6">
            <v>0</v>
          </cell>
          <cell r="CA6">
            <v>1.83E-2</v>
          </cell>
        </row>
        <row r="7">
          <cell r="A7" t="str">
            <v>CNGC</v>
          </cell>
          <cell r="B7">
            <v>7104</v>
          </cell>
          <cell r="C7" t="str">
            <v>OTHER</v>
          </cell>
          <cell r="D7">
            <v>0</v>
          </cell>
          <cell r="E7">
            <v>0</v>
          </cell>
          <cell r="F7">
            <v>0</v>
          </cell>
          <cell r="G7">
            <v>0</v>
          </cell>
          <cell r="H7">
            <v>0</v>
          </cell>
          <cell r="I7">
            <v>0</v>
          </cell>
          <cell r="J7">
            <v>0</v>
          </cell>
          <cell r="K7">
            <v>0</v>
          </cell>
          <cell r="L7">
            <v>0</v>
          </cell>
          <cell r="M7">
            <v>1E-4</v>
          </cell>
          <cell r="N7">
            <v>0</v>
          </cell>
          <cell r="O7">
            <v>0</v>
          </cell>
          <cell r="P7">
            <v>2.0000000000000001E-4</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2.0000000000000001E-4</v>
          </cell>
        </row>
        <row r="8">
          <cell r="A8" t="str">
            <v>CNGF</v>
          </cell>
          <cell r="B8">
            <v>7113</v>
          </cell>
          <cell r="C8" t="str">
            <v>ENERGY</v>
          </cell>
          <cell r="D8">
            <v>2E-3</v>
          </cell>
          <cell r="E8">
            <v>4.4000000000000003E-3</v>
          </cell>
          <cell r="F8">
            <v>0</v>
          </cell>
          <cell r="G8">
            <v>0</v>
          </cell>
          <cell r="H8">
            <v>0</v>
          </cell>
          <cell r="I8">
            <v>0</v>
          </cell>
          <cell r="J8">
            <v>0</v>
          </cell>
          <cell r="K8">
            <v>6.9125250850135404E-4</v>
          </cell>
          <cell r="L8">
            <v>3.5999999999999999E-3</v>
          </cell>
          <cell r="M8">
            <v>4.1999999999999997E-3</v>
          </cell>
          <cell r="N8">
            <v>0</v>
          </cell>
          <cell r="O8">
            <v>0</v>
          </cell>
          <cell r="P8">
            <v>1.47E-2</v>
          </cell>
          <cell r="Q8">
            <v>0</v>
          </cell>
          <cell r="R8">
            <v>0</v>
          </cell>
          <cell r="S8">
            <v>2.3999999999999998E-3</v>
          </cell>
          <cell r="T8">
            <v>0</v>
          </cell>
          <cell r="U8">
            <v>0</v>
          </cell>
          <cell r="V8">
            <v>4.7999999999999996E-3</v>
          </cell>
          <cell r="W8">
            <v>0</v>
          </cell>
          <cell r="X8">
            <v>0</v>
          </cell>
          <cell r="Y8">
            <v>5.0000000000000001E-4</v>
          </cell>
          <cell r="Z8">
            <v>0</v>
          </cell>
          <cell r="AA8">
            <v>1.9699999999999999E-2</v>
          </cell>
          <cell r="AB8">
            <v>1.5579999999999999E-3</v>
          </cell>
          <cell r="AC8">
            <v>0</v>
          </cell>
          <cell r="AD8">
            <v>6.9999999999999999E-4</v>
          </cell>
          <cell r="AE8">
            <v>0</v>
          </cell>
          <cell r="AF8">
            <v>0</v>
          </cell>
          <cell r="AG8">
            <v>0</v>
          </cell>
          <cell r="AH8">
            <v>0</v>
          </cell>
          <cell r="AI8">
            <v>0</v>
          </cell>
          <cell r="AJ8">
            <v>0</v>
          </cell>
          <cell r="AK8">
            <v>0</v>
          </cell>
          <cell r="AL8">
            <v>2.4337724018933852E-3</v>
          </cell>
          <cell r="AM8">
            <v>0</v>
          </cell>
          <cell r="AN8">
            <v>1.6000000000000001E-3</v>
          </cell>
          <cell r="AO8">
            <v>0</v>
          </cell>
          <cell r="AP8">
            <v>0</v>
          </cell>
          <cell r="AQ8">
            <v>0</v>
          </cell>
          <cell r="AR8">
            <v>3.0999999999999999E-3</v>
          </cell>
          <cell r="AS8">
            <v>0</v>
          </cell>
          <cell r="AT8">
            <v>0</v>
          </cell>
          <cell r="AU8">
            <v>0</v>
          </cell>
          <cell r="AV8">
            <v>0</v>
          </cell>
          <cell r="AW8">
            <v>0</v>
          </cell>
          <cell r="AX8">
            <v>1.37E-2</v>
          </cell>
          <cell r="AY8">
            <v>0</v>
          </cell>
          <cell r="AZ8">
            <v>0</v>
          </cell>
          <cell r="BA8">
            <v>0</v>
          </cell>
          <cell r="BB8">
            <v>0</v>
          </cell>
          <cell r="BC8">
            <v>0</v>
          </cell>
          <cell r="BD8">
            <v>0</v>
          </cell>
          <cell r="BE8">
            <v>0</v>
          </cell>
          <cell r="BF8">
            <v>0</v>
          </cell>
          <cell r="BG8">
            <v>0</v>
          </cell>
          <cell r="BH8">
            <v>2.3999999999999998E-3</v>
          </cell>
          <cell r="BI8">
            <v>0</v>
          </cell>
          <cell r="BJ8">
            <v>0</v>
          </cell>
          <cell r="BK8">
            <v>4.3E-3</v>
          </cell>
          <cell r="BL8">
            <v>0</v>
          </cell>
          <cell r="BM8">
            <v>0</v>
          </cell>
          <cell r="BN8">
            <v>0</v>
          </cell>
          <cell r="BO8">
            <v>0</v>
          </cell>
          <cell r="BP8">
            <v>0</v>
          </cell>
          <cell r="BQ8">
            <v>0</v>
          </cell>
          <cell r="BR8">
            <v>0</v>
          </cell>
          <cell r="BS8">
            <v>1.6000000000000001E-3</v>
          </cell>
          <cell r="BT8">
            <v>3.5999999999999999E-3</v>
          </cell>
          <cell r="BU8">
            <v>0</v>
          </cell>
          <cell r="BV8">
            <v>0</v>
          </cell>
          <cell r="BW8">
            <v>1.1999999999999999E-3</v>
          </cell>
          <cell r="BX8">
            <v>3.0000000000000001E-3</v>
          </cell>
          <cell r="BY8">
            <v>0</v>
          </cell>
          <cell r="BZ8">
            <v>0</v>
          </cell>
          <cell r="CA8">
            <v>3.8E-3</v>
          </cell>
        </row>
        <row r="9">
          <cell r="A9" t="str">
            <v>CNGINT</v>
          </cell>
          <cell r="B9">
            <v>7114</v>
          </cell>
          <cell r="C9" t="str">
            <v>OTHER</v>
          </cell>
          <cell r="D9">
            <v>0</v>
          </cell>
          <cell r="E9">
            <v>0</v>
          </cell>
          <cell r="F9">
            <v>0</v>
          </cell>
          <cell r="G9">
            <v>0</v>
          </cell>
          <cell r="H9">
            <v>0</v>
          </cell>
          <cell r="I9">
            <v>0</v>
          </cell>
          <cell r="J9">
            <v>0</v>
          </cell>
          <cell r="K9">
            <v>9.5847403615362641E-5</v>
          </cell>
          <cell r="L9">
            <v>1.2999999999999999E-3</v>
          </cell>
          <cell r="M9">
            <v>1.5E-3</v>
          </cell>
          <cell r="N9">
            <v>0</v>
          </cell>
          <cell r="O9">
            <v>0</v>
          </cell>
          <cell r="P9">
            <v>5.1999999999999998E-3</v>
          </cell>
          <cell r="Q9">
            <v>0</v>
          </cell>
          <cell r="R9">
            <v>0</v>
          </cell>
          <cell r="S9">
            <v>0</v>
          </cell>
          <cell r="T9">
            <v>0</v>
          </cell>
          <cell r="U9">
            <v>0</v>
          </cell>
          <cell r="V9">
            <v>0</v>
          </cell>
          <cell r="W9">
            <v>0</v>
          </cell>
          <cell r="X9">
            <v>0</v>
          </cell>
          <cell r="Y9">
            <v>1E-4</v>
          </cell>
          <cell r="Z9">
            <v>0</v>
          </cell>
          <cell r="AA9">
            <v>1.6999999999999999E-3</v>
          </cell>
          <cell r="AB9">
            <v>0</v>
          </cell>
          <cell r="AC9">
            <v>0</v>
          </cell>
          <cell r="AD9">
            <v>1.8499999999999999E-2</v>
          </cell>
          <cell r="AE9">
            <v>0</v>
          </cell>
          <cell r="AF9">
            <v>0</v>
          </cell>
          <cell r="AG9">
            <v>0</v>
          </cell>
          <cell r="AH9">
            <v>0</v>
          </cell>
          <cell r="AI9">
            <v>0</v>
          </cell>
          <cell r="AJ9">
            <v>0</v>
          </cell>
          <cell r="AK9">
            <v>0</v>
          </cell>
          <cell r="AL9">
            <v>5.8995962967836883E-4</v>
          </cell>
          <cell r="AM9">
            <v>0</v>
          </cell>
          <cell r="AN9">
            <v>5.9999999999999995E-4</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1.6999999999999999E-3</v>
          </cell>
          <cell r="BL9">
            <v>0</v>
          </cell>
          <cell r="BM9">
            <v>0</v>
          </cell>
          <cell r="BN9">
            <v>0</v>
          </cell>
          <cell r="BO9">
            <v>0</v>
          </cell>
          <cell r="BP9">
            <v>0</v>
          </cell>
          <cell r="BQ9">
            <v>0</v>
          </cell>
          <cell r="BR9">
            <v>0</v>
          </cell>
          <cell r="BS9">
            <v>0</v>
          </cell>
          <cell r="BT9">
            <v>0</v>
          </cell>
          <cell r="BU9">
            <v>0</v>
          </cell>
          <cell r="BV9">
            <v>0</v>
          </cell>
          <cell r="BW9">
            <v>2.8E-3</v>
          </cell>
          <cell r="BX9">
            <v>0</v>
          </cell>
          <cell r="BY9">
            <v>0</v>
          </cell>
          <cell r="BZ9">
            <v>0</v>
          </cell>
          <cell r="CA9">
            <v>9.1999999999999998E-3</v>
          </cell>
        </row>
        <row r="10">
          <cell r="A10" t="str">
            <v>CNGIR</v>
          </cell>
          <cell r="B10">
            <v>1005</v>
          </cell>
          <cell r="C10" t="str">
            <v>ENERGY</v>
          </cell>
          <cell r="D10">
            <v>0</v>
          </cell>
          <cell r="E10">
            <v>0</v>
          </cell>
          <cell r="F10">
            <v>0</v>
          </cell>
          <cell r="G10">
            <v>0</v>
          </cell>
          <cell r="H10">
            <v>0</v>
          </cell>
          <cell r="I10">
            <v>0</v>
          </cell>
          <cell r="J10">
            <v>0</v>
          </cell>
          <cell r="K10">
            <v>0</v>
          </cell>
          <cell r="L10">
            <v>5.0000000000000001E-4</v>
          </cell>
          <cell r="M10">
            <v>5.9999999999999995E-4</v>
          </cell>
          <cell r="N10">
            <v>0</v>
          </cell>
          <cell r="O10">
            <v>0</v>
          </cell>
          <cell r="P10">
            <v>2.2000000000000001E-3</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1E-4</v>
          </cell>
          <cell r="AV10">
            <v>0</v>
          </cell>
          <cell r="AW10">
            <v>0</v>
          </cell>
          <cell r="AX10">
            <v>1E-4</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1.9E-3</v>
          </cell>
          <cell r="BX10">
            <v>4.7999999999999996E-3</v>
          </cell>
          <cell r="BY10">
            <v>0</v>
          </cell>
          <cell r="BZ10">
            <v>0</v>
          </cell>
          <cell r="CA10">
            <v>6.0000000000000001E-3</v>
          </cell>
        </row>
        <row r="11">
          <cell r="A11" t="str">
            <v>CNGMP</v>
          </cell>
          <cell r="B11">
            <v>8516</v>
          </cell>
          <cell r="C11" t="str">
            <v>E&amp;P</v>
          </cell>
          <cell r="D11">
            <v>0</v>
          </cell>
          <cell r="E11">
            <v>0</v>
          </cell>
          <cell r="F11">
            <v>0</v>
          </cell>
          <cell r="G11">
            <v>0</v>
          </cell>
          <cell r="H11">
            <v>0</v>
          </cell>
          <cell r="I11">
            <v>0</v>
          </cell>
          <cell r="J11">
            <v>0</v>
          </cell>
          <cell r="K11">
            <v>1.9462126469002158E-3</v>
          </cell>
          <cell r="L11">
            <v>2.9999999999999997E-4</v>
          </cell>
          <cell r="M11">
            <v>0</v>
          </cell>
          <cell r="N11">
            <v>1.8E-3</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2.0000000000000001E-4</v>
          </cell>
          <cell r="BG11">
            <v>0</v>
          </cell>
          <cell r="BH11">
            <v>0</v>
          </cell>
          <cell r="BI11">
            <v>0</v>
          </cell>
          <cell r="BJ11">
            <v>0</v>
          </cell>
          <cell r="BK11">
            <v>1E-4</v>
          </cell>
          <cell r="BL11">
            <v>0</v>
          </cell>
          <cell r="BM11">
            <v>0</v>
          </cell>
          <cell r="BN11">
            <v>0</v>
          </cell>
          <cell r="BO11">
            <v>0</v>
          </cell>
          <cell r="BP11">
            <v>0</v>
          </cell>
          <cell r="BQ11">
            <v>0</v>
          </cell>
          <cell r="BR11">
            <v>0</v>
          </cell>
          <cell r="BS11">
            <v>0</v>
          </cell>
          <cell r="BT11">
            <v>0</v>
          </cell>
          <cell r="BU11">
            <v>0</v>
          </cell>
          <cell r="BV11">
            <v>0</v>
          </cell>
          <cell r="BW11">
            <v>8.0000000000000004E-4</v>
          </cell>
          <cell r="BX11">
            <v>0</v>
          </cell>
          <cell r="BY11">
            <v>0</v>
          </cell>
          <cell r="BZ11">
            <v>0</v>
          </cell>
          <cell r="CA11">
            <v>2.7000000000000001E-3</v>
          </cell>
        </row>
        <row r="12">
          <cell r="A12" t="str">
            <v>CNGO</v>
          </cell>
          <cell r="B12">
            <v>8517</v>
          </cell>
          <cell r="C12" t="str">
            <v>E&amp;P</v>
          </cell>
          <cell r="D12">
            <v>0</v>
          </cell>
          <cell r="E12">
            <v>0</v>
          </cell>
          <cell r="F12">
            <v>0</v>
          </cell>
          <cell r="G12">
            <v>0</v>
          </cell>
          <cell r="H12">
            <v>0</v>
          </cell>
          <cell r="I12">
            <v>0</v>
          </cell>
          <cell r="J12">
            <v>0</v>
          </cell>
          <cell r="K12">
            <v>1.8452617082013122E-3</v>
          </cell>
          <cell r="L12">
            <v>2.9999999999999997E-4</v>
          </cell>
          <cell r="M12">
            <v>0</v>
          </cell>
          <cell r="N12">
            <v>1.5E-3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1E-4</v>
          </cell>
          <cell r="BG12">
            <v>0</v>
          </cell>
          <cell r="BH12">
            <v>0</v>
          </cell>
          <cell r="BI12">
            <v>0</v>
          </cell>
          <cell r="BJ12">
            <v>0</v>
          </cell>
          <cell r="BK12">
            <v>1E-4</v>
          </cell>
          <cell r="BL12">
            <v>0</v>
          </cell>
          <cell r="BM12">
            <v>0</v>
          </cell>
          <cell r="BN12">
            <v>0</v>
          </cell>
          <cell r="BO12">
            <v>0</v>
          </cell>
          <cell r="BP12">
            <v>0</v>
          </cell>
          <cell r="BQ12">
            <v>0</v>
          </cell>
          <cell r="BR12">
            <v>0</v>
          </cell>
          <cell r="BS12">
            <v>0</v>
          </cell>
          <cell r="BT12">
            <v>0</v>
          </cell>
          <cell r="BU12">
            <v>0</v>
          </cell>
          <cell r="BV12">
            <v>0</v>
          </cell>
          <cell r="BW12">
            <v>4.0000000000000002E-4</v>
          </cell>
          <cell r="BX12">
            <v>0</v>
          </cell>
          <cell r="BY12">
            <v>0</v>
          </cell>
          <cell r="BZ12">
            <v>0</v>
          </cell>
          <cell r="CA12">
            <v>1.2999999999999999E-3</v>
          </cell>
        </row>
        <row r="13">
          <cell r="A13" t="str">
            <v>CNGP</v>
          </cell>
          <cell r="B13">
            <v>8514</v>
          </cell>
          <cell r="C13" t="str">
            <v>E&amp;P</v>
          </cell>
          <cell r="D13">
            <v>7.3999999999999996E-2</v>
          </cell>
          <cell r="E13">
            <v>0</v>
          </cell>
          <cell r="F13">
            <v>0</v>
          </cell>
          <cell r="G13">
            <v>0</v>
          </cell>
          <cell r="H13">
            <v>0</v>
          </cell>
          <cell r="I13">
            <v>0</v>
          </cell>
          <cell r="J13">
            <v>0</v>
          </cell>
          <cell r="K13">
            <v>0.23658490662846446</v>
          </cell>
          <cell r="L13">
            <v>0.13420000000000001</v>
          </cell>
          <cell r="M13">
            <v>0</v>
          </cell>
          <cell r="N13">
            <v>0.74139999999999995</v>
          </cell>
          <cell r="O13">
            <v>0</v>
          </cell>
          <cell r="P13">
            <v>0</v>
          </cell>
          <cell r="Q13">
            <v>0</v>
          </cell>
          <cell r="R13">
            <v>0</v>
          </cell>
          <cell r="S13">
            <v>4.5400000000000003E-2</v>
          </cell>
          <cell r="T13">
            <v>0</v>
          </cell>
          <cell r="U13">
            <v>0</v>
          </cell>
          <cell r="V13">
            <v>0</v>
          </cell>
          <cell r="W13">
            <v>0</v>
          </cell>
          <cell r="X13">
            <v>2.0280770858514242E-2</v>
          </cell>
          <cell r="Y13">
            <v>1.21E-2</v>
          </cell>
          <cell r="Z13">
            <v>0</v>
          </cell>
          <cell r="AA13">
            <v>1.3899999999999999E-2</v>
          </cell>
          <cell r="AB13">
            <v>1.8242000000000001E-2</v>
          </cell>
          <cell r="AC13">
            <v>1.1155913978494624E-2</v>
          </cell>
          <cell r="AD13">
            <v>5.16E-2</v>
          </cell>
          <cell r="AE13">
            <v>0</v>
          </cell>
          <cell r="AF13">
            <v>0</v>
          </cell>
          <cell r="AG13">
            <v>0</v>
          </cell>
          <cell r="AH13">
            <v>0</v>
          </cell>
          <cell r="AI13">
            <v>0</v>
          </cell>
          <cell r="AJ13">
            <v>0</v>
          </cell>
          <cell r="AK13">
            <v>0</v>
          </cell>
          <cell r="AL13">
            <v>0</v>
          </cell>
          <cell r="AM13">
            <v>0</v>
          </cell>
          <cell r="AN13">
            <v>0.10390000000000001</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0.49490000000000001</v>
          </cell>
          <cell r="BG13">
            <v>0.76719999999999999</v>
          </cell>
          <cell r="BH13">
            <v>0.1547</v>
          </cell>
          <cell r="BI13">
            <v>0</v>
          </cell>
          <cell r="BJ13">
            <v>0</v>
          </cell>
          <cell r="BK13">
            <v>0.28399999999999997</v>
          </cell>
          <cell r="BL13">
            <v>0.42960000000000004</v>
          </cell>
          <cell r="BM13">
            <v>0.43030000000000002</v>
          </cell>
          <cell r="BN13">
            <v>0</v>
          </cell>
          <cell r="BO13">
            <v>0</v>
          </cell>
          <cell r="BP13">
            <v>0</v>
          </cell>
          <cell r="BQ13">
            <v>0</v>
          </cell>
          <cell r="BR13">
            <v>0</v>
          </cell>
          <cell r="BS13">
            <v>0.1077</v>
          </cell>
          <cell r="BT13">
            <v>0</v>
          </cell>
          <cell r="BU13">
            <v>0</v>
          </cell>
          <cell r="BV13">
            <v>0.58260000000000001</v>
          </cell>
          <cell r="BW13">
            <v>7.22E-2</v>
          </cell>
          <cell r="BX13">
            <v>0</v>
          </cell>
          <cell r="BY13">
            <v>0</v>
          </cell>
          <cell r="BZ13">
            <v>0</v>
          </cell>
          <cell r="CA13">
            <v>0.2341</v>
          </cell>
        </row>
        <row r="14">
          <cell r="A14" t="str">
            <v>CNGPIP</v>
          </cell>
          <cell r="B14">
            <v>8515</v>
          </cell>
          <cell r="C14" t="str">
            <v>OTHER</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row>
        <row r="15">
          <cell r="A15" t="str">
            <v>CNGPS</v>
          </cell>
          <cell r="B15">
            <v>7107</v>
          </cell>
          <cell r="C15" t="str">
            <v>ENERGY</v>
          </cell>
          <cell r="D15">
            <v>0</v>
          </cell>
          <cell r="E15">
            <v>0</v>
          </cell>
          <cell r="F15">
            <v>0</v>
          </cell>
          <cell r="G15">
            <v>0</v>
          </cell>
          <cell r="H15">
            <v>0</v>
          </cell>
          <cell r="I15">
            <v>0</v>
          </cell>
          <cell r="J15">
            <v>0</v>
          </cell>
          <cell r="K15">
            <v>2.4561570110914993E-4</v>
          </cell>
          <cell r="L15">
            <v>1.6999999999999999E-3</v>
          </cell>
          <cell r="M15">
            <v>1.9E-3</v>
          </cell>
          <cell r="N15">
            <v>0</v>
          </cell>
          <cell r="O15">
            <v>0</v>
          </cell>
          <cell r="P15">
            <v>6.7999999999999996E-3</v>
          </cell>
          <cell r="Q15">
            <v>0</v>
          </cell>
          <cell r="R15">
            <v>0</v>
          </cell>
          <cell r="S15">
            <v>0</v>
          </cell>
          <cell r="T15">
            <v>0</v>
          </cell>
          <cell r="U15">
            <v>0</v>
          </cell>
          <cell r="V15">
            <v>0</v>
          </cell>
          <cell r="W15">
            <v>0</v>
          </cell>
          <cell r="X15">
            <v>0</v>
          </cell>
          <cell r="Y15">
            <v>5.9999999999999995E-4</v>
          </cell>
          <cell r="Z15">
            <v>0</v>
          </cell>
          <cell r="AA15">
            <v>3.5499999999999997E-2</v>
          </cell>
          <cell r="AB15">
            <v>0</v>
          </cell>
          <cell r="AC15">
            <v>0</v>
          </cell>
          <cell r="AD15">
            <v>5.9999999999999995E-4</v>
          </cell>
          <cell r="AE15">
            <v>0</v>
          </cell>
          <cell r="AF15">
            <v>0</v>
          </cell>
          <cell r="AG15">
            <v>0</v>
          </cell>
          <cell r="AH15">
            <v>0</v>
          </cell>
          <cell r="AI15">
            <v>0</v>
          </cell>
          <cell r="AJ15">
            <v>0</v>
          </cell>
          <cell r="AK15">
            <v>0</v>
          </cell>
          <cell r="AL15">
            <v>1.1259124880019203E-3</v>
          </cell>
          <cell r="AM15">
            <v>0</v>
          </cell>
          <cell r="AN15">
            <v>2E-3</v>
          </cell>
          <cell r="AO15">
            <v>0</v>
          </cell>
          <cell r="AP15">
            <v>0</v>
          </cell>
          <cell r="AQ15">
            <v>0</v>
          </cell>
          <cell r="AR15">
            <v>4.1000000000000003E-3</v>
          </cell>
          <cell r="AS15">
            <v>0</v>
          </cell>
          <cell r="AT15">
            <v>0</v>
          </cell>
          <cell r="AU15">
            <v>0</v>
          </cell>
          <cell r="AV15">
            <v>0</v>
          </cell>
          <cell r="AW15">
            <v>0</v>
          </cell>
          <cell r="AX15">
            <v>1.77E-2</v>
          </cell>
          <cell r="AY15">
            <v>0</v>
          </cell>
          <cell r="AZ15">
            <v>0</v>
          </cell>
          <cell r="BA15">
            <v>0</v>
          </cell>
          <cell r="BB15">
            <v>0</v>
          </cell>
          <cell r="BC15">
            <v>0</v>
          </cell>
          <cell r="BD15">
            <v>0</v>
          </cell>
          <cell r="BE15">
            <v>0</v>
          </cell>
          <cell r="BF15">
            <v>0</v>
          </cell>
          <cell r="BG15">
            <v>0</v>
          </cell>
          <cell r="BH15">
            <v>0</v>
          </cell>
          <cell r="BI15">
            <v>0</v>
          </cell>
          <cell r="BJ15">
            <v>0</v>
          </cell>
          <cell r="BK15">
            <v>5.5999999999999999E-3</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row>
        <row r="16">
          <cell r="A16" t="str">
            <v>CNGPSC</v>
          </cell>
          <cell r="B16">
            <v>7101</v>
          </cell>
          <cell r="C16" t="str">
            <v>OTHER</v>
          </cell>
          <cell r="D16">
            <v>0</v>
          </cell>
          <cell r="E16">
            <v>0</v>
          </cell>
          <cell r="F16">
            <v>0</v>
          </cell>
          <cell r="G16">
            <v>0</v>
          </cell>
          <cell r="H16">
            <v>0</v>
          </cell>
          <cell r="I16">
            <v>0</v>
          </cell>
          <cell r="J16">
            <v>0</v>
          </cell>
          <cell r="K16">
            <v>0</v>
          </cell>
          <cell r="L16">
            <v>1E-4</v>
          </cell>
          <cell r="M16">
            <v>1E-4</v>
          </cell>
          <cell r="N16">
            <v>0</v>
          </cell>
          <cell r="O16">
            <v>0</v>
          </cell>
          <cell r="P16">
            <v>2.0000000000000001E-4</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row>
        <row r="17">
          <cell r="A17" t="str">
            <v>CNGR</v>
          </cell>
          <cell r="B17">
            <v>7106</v>
          </cell>
          <cell r="C17" t="str">
            <v>ENERGY</v>
          </cell>
          <cell r="D17">
            <v>4.1999999999999997E-3</v>
          </cell>
          <cell r="E17">
            <v>8.9999999999999993E-3</v>
          </cell>
          <cell r="F17">
            <v>0.31019999999999998</v>
          </cell>
          <cell r="G17">
            <v>0</v>
          </cell>
          <cell r="H17">
            <v>0</v>
          </cell>
          <cell r="I17">
            <v>0</v>
          </cell>
          <cell r="J17">
            <v>0</v>
          </cell>
          <cell r="K17">
            <v>1.358672154179671E-3</v>
          </cell>
          <cell r="L17">
            <v>3.3E-3</v>
          </cell>
          <cell r="M17">
            <v>3.8999999999999998E-3</v>
          </cell>
          <cell r="N17">
            <v>0</v>
          </cell>
          <cell r="O17">
            <v>0</v>
          </cell>
          <cell r="P17">
            <v>1.38E-2</v>
          </cell>
          <cell r="Q17">
            <v>0</v>
          </cell>
          <cell r="R17">
            <v>0</v>
          </cell>
          <cell r="S17">
            <v>5.7999999999999996E-3</v>
          </cell>
          <cell r="T17">
            <v>0</v>
          </cell>
          <cell r="U17">
            <v>0</v>
          </cell>
          <cell r="V17">
            <v>1.18E-2</v>
          </cell>
          <cell r="W17">
            <v>0</v>
          </cell>
          <cell r="X17">
            <v>3.8245972569158453E-3</v>
          </cell>
          <cell r="Y17">
            <v>4.3E-3</v>
          </cell>
          <cell r="Z17">
            <v>0</v>
          </cell>
          <cell r="AA17">
            <v>1.3599999999999999E-2</v>
          </cell>
          <cell r="AB17">
            <v>2.954E-3</v>
          </cell>
          <cell r="AC17">
            <v>0</v>
          </cell>
          <cell r="AD17">
            <v>2.2000000000000001E-3</v>
          </cell>
          <cell r="AE17">
            <v>0</v>
          </cell>
          <cell r="AF17">
            <v>0</v>
          </cell>
          <cell r="AG17">
            <v>0</v>
          </cell>
          <cell r="AH17">
            <v>0</v>
          </cell>
          <cell r="AI17">
            <v>0</v>
          </cell>
          <cell r="AJ17">
            <v>0</v>
          </cell>
          <cell r="AK17">
            <v>0</v>
          </cell>
          <cell r="AL17">
            <v>1.8409459508859322E-2</v>
          </cell>
          <cell r="AM17">
            <v>0</v>
          </cell>
          <cell r="AN17">
            <v>5.7000000000000002E-3</v>
          </cell>
          <cell r="AO17">
            <v>0</v>
          </cell>
          <cell r="AP17">
            <v>0</v>
          </cell>
          <cell r="AQ17">
            <v>0</v>
          </cell>
          <cell r="AR17">
            <v>1.14E-2</v>
          </cell>
          <cell r="AS17">
            <v>0</v>
          </cell>
          <cell r="AT17">
            <v>0</v>
          </cell>
          <cell r="AU17">
            <v>0</v>
          </cell>
          <cell r="AV17">
            <v>0</v>
          </cell>
          <cell r="AW17">
            <v>0</v>
          </cell>
          <cell r="AX17">
            <v>4.9599999999999998E-2</v>
          </cell>
          <cell r="AY17">
            <v>0</v>
          </cell>
          <cell r="AZ17">
            <v>0</v>
          </cell>
          <cell r="BA17">
            <v>0</v>
          </cell>
          <cell r="BB17">
            <v>0</v>
          </cell>
          <cell r="BC17">
            <v>0</v>
          </cell>
          <cell r="BD17">
            <v>0</v>
          </cell>
          <cell r="BE17">
            <v>0</v>
          </cell>
          <cell r="BF17">
            <v>0</v>
          </cell>
          <cell r="BG17">
            <v>0</v>
          </cell>
          <cell r="BH17">
            <v>8.5000000000000006E-3</v>
          </cell>
          <cell r="BI17">
            <v>0</v>
          </cell>
          <cell r="BJ17">
            <v>0</v>
          </cell>
          <cell r="BK17">
            <v>1.5599999999999999E-2</v>
          </cell>
          <cell r="BL17">
            <v>0</v>
          </cell>
          <cell r="BM17">
            <v>0</v>
          </cell>
          <cell r="BN17">
            <v>0</v>
          </cell>
          <cell r="BO17">
            <v>0</v>
          </cell>
          <cell r="BP17">
            <v>0</v>
          </cell>
          <cell r="BQ17">
            <v>0</v>
          </cell>
          <cell r="BR17">
            <v>0</v>
          </cell>
          <cell r="BS17">
            <v>5.8999999999999999E-3</v>
          </cell>
          <cell r="BT17">
            <v>1.3100000000000001E-2</v>
          </cell>
          <cell r="BU17">
            <v>0</v>
          </cell>
          <cell r="BV17">
            <v>0</v>
          </cell>
          <cell r="BW17">
            <v>2.7000000000000001E-3</v>
          </cell>
          <cell r="BX17">
            <v>6.7999999999999996E-3</v>
          </cell>
          <cell r="BY17">
            <v>0</v>
          </cell>
          <cell r="BZ17">
            <v>0</v>
          </cell>
          <cell r="CA17">
            <v>8.6E-3</v>
          </cell>
        </row>
        <row r="18">
          <cell r="A18" t="str">
            <v>CNGT</v>
          </cell>
          <cell r="B18">
            <v>1004</v>
          </cell>
          <cell r="C18" t="str">
            <v>ENERGY</v>
          </cell>
          <cell r="D18">
            <v>8.2600000000000007E-2</v>
          </cell>
          <cell r="E18">
            <v>0.1764</v>
          </cell>
          <cell r="F18">
            <v>0</v>
          </cell>
          <cell r="G18">
            <v>0</v>
          </cell>
          <cell r="H18">
            <v>0</v>
          </cell>
          <cell r="I18">
            <v>0</v>
          </cell>
          <cell r="J18">
            <v>0</v>
          </cell>
          <cell r="K18">
            <v>6.2110336792360187E-2</v>
          </cell>
          <cell r="L18">
            <v>6.9800000000000001E-2</v>
          </cell>
          <cell r="M18">
            <v>8.1799999999999998E-2</v>
          </cell>
          <cell r="N18">
            <v>0</v>
          </cell>
          <cell r="O18">
            <v>0</v>
          </cell>
          <cell r="P18">
            <v>0.2893</v>
          </cell>
          <cell r="Q18">
            <v>0</v>
          </cell>
          <cell r="R18">
            <v>0</v>
          </cell>
          <cell r="S18">
            <v>7.5399999999999995E-2</v>
          </cell>
          <cell r="T18">
            <v>0</v>
          </cell>
          <cell r="U18">
            <v>0</v>
          </cell>
          <cell r="V18">
            <v>0.15459999999999999</v>
          </cell>
          <cell r="W18">
            <v>0</v>
          </cell>
          <cell r="X18">
            <v>6.373085900326278E-2</v>
          </cell>
          <cell r="Y18">
            <v>6.0199999999999997E-2</v>
          </cell>
          <cell r="Z18">
            <v>0</v>
          </cell>
          <cell r="AA18">
            <v>3.5799999999999998E-2</v>
          </cell>
          <cell r="AB18">
            <v>0.124057</v>
          </cell>
          <cell r="AC18">
            <v>0.1264784946236559</v>
          </cell>
          <cell r="AD18">
            <v>9.0999999999999998E-2</v>
          </cell>
          <cell r="AE18">
            <v>0</v>
          </cell>
          <cell r="AF18">
            <v>0</v>
          </cell>
          <cell r="AG18">
            <v>0</v>
          </cell>
          <cell r="AH18">
            <v>0</v>
          </cell>
          <cell r="AI18">
            <v>0</v>
          </cell>
          <cell r="AJ18">
            <v>0</v>
          </cell>
          <cell r="AK18">
            <v>0.56217216908361611</v>
          </cell>
          <cell r="AL18">
            <v>0.38851356373916446</v>
          </cell>
          <cell r="AM18">
            <v>0</v>
          </cell>
          <cell r="AN18">
            <v>5.7599999999999998E-2</v>
          </cell>
          <cell r="AO18">
            <v>0</v>
          </cell>
          <cell r="AP18">
            <v>0.32550000000000001</v>
          </cell>
          <cell r="AQ18">
            <v>9.8100000000000007E-2</v>
          </cell>
          <cell r="AR18">
            <v>0.1147</v>
          </cell>
          <cell r="AS18">
            <v>0</v>
          </cell>
          <cell r="AT18">
            <v>0</v>
          </cell>
          <cell r="AU18">
            <v>0.61</v>
          </cell>
          <cell r="AV18">
            <v>0</v>
          </cell>
          <cell r="AW18">
            <v>0</v>
          </cell>
          <cell r="AX18">
            <v>0.50019999999999998</v>
          </cell>
          <cell r="AY18">
            <v>0</v>
          </cell>
          <cell r="AZ18">
            <v>0</v>
          </cell>
          <cell r="BA18">
            <v>0</v>
          </cell>
          <cell r="BB18">
            <v>0</v>
          </cell>
          <cell r="BC18">
            <v>0</v>
          </cell>
          <cell r="BD18">
            <v>0</v>
          </cell>
          <cell r="BE18">
            <v>0</v>
          </cell>
          <cell r="BF18">
            <v>0</v>
          </cell>
          <cell r="BG18">
            <v>0</v>
          </cell>
          <cell r="BH18">
            <v>8.5800000000000001E-2</v>
          </cell>
          <cell r="BI18">
            <v>0</v>
          </cell>
          <cell r="BJ18">
            <v>0</v>
          </cell>
          <cell r="BK18">
            <v>0.15740000000000001</v>
          </cell>
          <cell r="BL18">
            <v>0.2382</v>
          </cell>
          <cell r="BM18">
            <v>0.23849999999999999</v>
          </cell>
          <cell r="BN18">
            <v>0.84789999999999999</v>
          </cell>
          <cell r="BO18">
            <v>0.3352</v>
          </cell>
          <cell r="BP18">
            <v>0</v>
          </cell>
          <cell r="BQ18">
            <v>0</v>
          </cell>
          <cell r="BR18">
            <v>0.60580000000000001</v>
          </cell>
          <cell r="BS18">
            <v>5.9700000000000003E-2</v>
          </cell>
          <cell r="BT18">
            <v>0</v>
          </cell>
          <cell r="BU18">
            <v>0.17699999999999999</v>
          </cell>
          <cell r="BV18">
            <v>0</v>
          </cell>
          <cell r="BW18">
            <v>4.5999999999999999E-2</v>
          </cell>
          <cell r="BX18">
            <v>0.11749999999999999</v>
          </cell>
          <cell r="BY18">
            <v>0</v>
          </cell>
          <cell r="BZ18">
            <v>0</v>
          </cell>
          <cell r="CA18">
            <v>0.14899999999999999</v>
          </cell>
        </row>
        <row r="19">
          <cell r="A19" t="str">
            <v>DALH</v>
          </cell>
          <cell r="B19">
            <v>5004</v>
          </cell>
          <cell r="C19" t="str">
            <v>DEL-O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2.0000000000000001E-4</v>
          </cell>
          <cell r="AB19">
            <v>0</v>
          </cell>
          <cell r="AC19">
            <v>0</v>
          </cell>
          <cell r="AD19">
            <v>2.9999999999999997E-4</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2.9999999999999997E-4</v>
          </cell>
          <cell r="BX19">
            <v>0</v>
          </cell>
          <cell r="BY19">
            <v>0</v>
          </cell>
          <cell r="BZ19">
            <v>0</v>
          </cell>
          <cell r="CA19">
            <v>0</v>
          </cell>
        </row>
        <row r="20">
          <cell r="A20" t="str">
            <v>DARM</v>
          </cell>
          <cell r="B20">
            <v>8133</v>
          </cell>
          <cell r="C20" t="str">
            <v>ENERGY</v>
          </cell>
          <cell r="D20">
            <v>6.9999999999999999E-4</v>
          </cell>
          <cell r="E20">
            <v>1.6000000000000001E-3</v>
          </cell>
          <cell r="F20">
            <v>0</v>
          </cell>
          <cell r="G20">
            <v>0</v>
          </cell>
          <cell r="H20">
            <v>0</v>
          </cell>
          <cell r="I20">
            <v>0</v>
          </cell>
          <cell r="J20">
            <v>0</v>
          </cell>
          <cell r="K20">
            <v>9.9373938601057272E-3</v>
          </cell>
          <cell r="L20">
            <v>2.0000000000000001E-4</v>
          </cell>
          <cell r="M20">
            <v>2.9999999999999997E-4</v>
          </cell>
          <cell r="N20">
            <v>0</v>
          </cell>
          <cell r="O20">
            <v>0</v>
          </cell>
          <cell r="P20">
            <v>0</v>
          </cell>
          <cell r="Q20">
            <v>0</v>
          </cell>
          <cell r="R20">
            <v>0</v>
          </cell>
          <cell r="S20">
            <v>6.9999999999999999E-4</v>
          </cell>
          <cell r="T20">
            <v>0</v>
          </cell>
          <cell r="U20">
            <v>0</v>
          </cell>
          <cell r="V20">
            <v>1.2999999999999999E-3</v>
          </cell>
          <cell r="W20">
            <v>2.3699999999999999E-2</v>
          </cell>
          <cell r="X20">
            <v>1.0046202282855351E-3</v>
          </cell>
          <cell r="Y20">
            <v>5.9999999999999995E-4</v>
          </cell>
          <cell r="Z20">
            <v>0</v>
          </cell>
          <cell r="AA20">
            <v>3.3999999999999998E-3</v>
          </cell>
          <cell r="AB20">
            <v>3.3180000000000002E-3</v>
          </cell>
          <cell r="AC20">
            <v>2.6881720430107527E-4</v>
          </cell>
          <cell r="AD20">
            <v>3.3999999999999998E-3</v>
          </cell>
          <cell r="AE20">
            <v>0</v>
          </cell>
          <cell r="AF20">
            <v>0.01</v>
          </cell>
          <cell r="AG20">
            <v>6.4999999999999997E-3</v>
          </cell>
          <cell r="AH20">
            <v>0</v>
          </cell>
          <cell r="AI20">
            <v>0</v>
          </cell>
          <cell r="AJ20">
            <v>0</v>
          </cell>
          <cell r="AK20">
            <v>0</v>
          </cell>
          <cell r="AL20">
            <v>0</v>
          </cell>
          <cell r="AM20">
            <v>0</v>
          </cell>
          <cell r="AN20">
            <v>2E-3</v>
          </cell>
          <cell r="AO20">
            <v>3.5999999999999999E-3</v>
          </cell>
          <cell r="AP20">
            <v>0</v>
          </cell>
          <cell r="AQ20">
            <v>0</v>
          </cell>
          <cell r="AR20">
            <v>4.1000000000000003E-3</v>
          </cell>
          <cell r="AS20">
            <v>0</v>
          </cell>
          <cell r="AT20">
            <v>1.29E-2</v>
          </cell>
          <cell r="AU20">
            <v>0</v>
          </cell>
          <cell r="AV20">
            <v>0.34300000000000003</v>
          </cell>
          <cell r="AW20">
            <v>0</v>
          </cell>
          <cell r="AX20">
            <v>0</v>
          </cell>
          <cell r="AY20">
            <v>0</v>
          </cell>
          <cell r="AZ20">
            <v>0</v>
          </cell>
          <cell r="BA20">
            <v>0</v>
          </cell>
          <cell r="BB20">
            <v>0</v>
          </cell>
          <cell r="BC20">
            <v>0</v>
          </cell>
          <cell r="BD20">
            <v>0</v>
          </cell>
          <cell r="BE20">
            <v>0</v>
          </cell>
          <cell r="BF20">
            <v>0</v>
          </cell>
          <cell r="BG20">
            <v>0</v>
          </cell>
          <cell r="BH20">
            <v>3.0000000000000001E-3</v>
          </cell>
          <cell r="BI20">
            <v>0</v>
          </cell>
          <cell r="BJ20">
            <v>0</v>
          </cell>
          <cell r="BK20">
            <v>0</v>
          </cell>
          <cell r="BL20">
            <v>0</v>
          </cell>
          <cell r="BM20">
            <v>0</v>
          </cell>
          <cell r="BN20">
            <v>0</v>
          </cell>
          <cell r="BO20">
            <v>0</v>
          </cell>
          <cell r="BP20">
            <v>0</v>
          </cell>
          <cell r="BQ20">
            <v>0</v>
          </cell>
          <cell r="BR20">
            <v>0</v>
          </cell>
          <cell r="BS20">
            <v>2.0999999999999999E-3</v>
          </cell>
          <cell r="BT20">
            <v>4.7000000000000002E-3</v>
          </cell>
          <cell r="BU20">
            <v>0</v>
          </cell>
          <cell r="BV20">
            <v>0</v>
          </cell>
          <cell r="BW20">
            <v>2.0000000000000001E-4</v>
          </cell>
          <cell r="BX20">
            <v>5.0000000000000001E-4</v>
          </cell>
          <cell r="BY20">
            <v>0</v>
          </cell>
          <cell r="BZ20">
            <v>0</v>
          </cell>
          <cell r="CA20">
            <v>0</v>
          </cell>
        </row>
        <row r="21">
          <cell r="A21" t="str">
            <v>DCI</v>
          </cell>
          <cell r="C21" t="str">
            <v>OTHER</v>
          </cell>
          <cell r="D21">
            <v>0</v>
          </cell>
          <cell r="E21">
            <v>0</v>
          </cell>
          <cell r="F21">
            <v>0</v>
          </cell>
          <cell r="G21">
            <v>0</v>
          </cell>
          <cell r="H21">
            <v>0</v>
          </cell>
          <cell r="I21">
            <v>0</v>
          </cell>
          <cell r="J21">
            <v>0</v>
          </cell>
          <cell r="K21">
            <v>5.9248812234414987E-3</v>
          </cell>
          <cell r="L21">
            <v>6.0100000000000001E-2</v>
          </cell>
          <cell r="M21">
            <v>7.0400000000000004E-2</v>
          </cell>
          <cell r="N21">
            <v>0</v>
          </cell>
          <cell r="O21">
            <v>0</v>
          </cell>
          <cell r="P21">
            <v>0</v>
          </cell>
          <cell r="Q21">
            <v>0</v>
          </cell>
          <cell r="R21">
            <v>0</v>
          </cell>
          <cell r="S21">
            <v>0</v>
          </cell>
          <cell r="T21">
            <v>0</v>
          </cell>
          <cell r="U21">
            <v>0</v>
          </cell>
          <cell r="V21">
            <v>0</v>
          </cell>
          <cell r="W21">
            <v>0</v>
          </cell>
          <cell r="X21">
            <v>0</v>
          </cell>
          <cell r="Y21">
            <v>5.9999999999999995E-4</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5.4999999999999997E-3</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5.7000000000000002E-3</v>
          </cell>
          <cell r="BT21">
            <v>0</v>
          </cell>
          <cell r="BU21">
            <v>0</v>
          </cell>
          <cell r="BV21">
            <v>0</v>
          </cell>
          <cell r="BW21">
            <v>3.7100000000000001E-2</v>
          </cell>
          <cell r="BX21">
            <v>0</v>
          </cell>
          <cell r="BY21">
            <v>0</v>
          </cell>
          <cell r="BZ21">
            <v>0</v>
          </cell>
          <cell r="CA21">
            <v>0</v>
          </cell>
        </row>
        <row r="22">
          <cell r="A22" t="str">
            <v>DCOVE</v>
          </cell>
          <cell r="B22">
            <v>8155</v>
          </cell>
          <cell r="C22" t="str">
            <v>ENERGY</v>
          </cell>
          <cell r="D22">
            <v>4.1999999999999997E-3</v>
          </cell>
          <cell r="E22">
            <v>8.8999999999999999E-3</v>
          </cell>
          <cell r="F22">
            <v>0</v>
          </cell>
          <cell r="G22">
            <v>0</v>
          </cell>
          <cell r="H22">
            <v>0</v>
          </cell>
          <cell r="I22">
            <v>0</v>
          </cell>
          <cell r="J22">
            <v>0</v>
          </cell>
          <cell r="K22">
            <v>1.5048134963396152E-2</v>
          </cell>
          <cell r="L22">
            <v>5.0000000000000001E-4</v>
          </cell>
          <cell r="M22">
            <v>5.9999999999999995E-4</v>
          </cell>
          <cell r="N22">
            <v>0</v>
          </cell>
          <cell r="O22">
            <v>0</v>
          </cell>
          <cell r="P22">
            <v>2.2000000000000001E-3</v>
          </cell>
          <cell r="Q22">
            <v>0</v>
          </cell>
          <cell r="R22">
            <v>0</v>
          </cell>
          <cell r="S22">
            <v>7.4999999999999997E-3</v>
          </cell>
          <cell r="T22">
            <v>0</v>
          </cell>
          <cell r="U22">
            <v>0</v>
          </cell>
          <cell r="V22">
            <v>1.55E-2</v>
          </cell>
          <cell r="W22">
            <v>0</v>
          </cell>
          <cell r="X22">
            <v>4.0812696774099868E-3</v>
          </cell>
          <cell r="Y22">
            <v>1.5E-3</v>
          </cell>
          <cell r="Z22">
            <v>0</v>
          </cell>
          <cell r="AA22">
            <v>1.9699999999999999E-2</v>
          </cell>
          <cell r="AB22">
            <v>6.1899999999999998E-4</v>
          </cell>
          <cell r="AC22">
            <v>4.3010752688172043E-3</v>
          </cell>
          <cell r="AD22">
            <v>1.23E-2</v>
          </cell>
          <cell r="AE22">
            <v>0</v>
          </cell>
          <cell r="AF22">
            <v>0</v>
          </cell>
          <cell r="AG22">
            <v>0</v>
          </cell>
          <cell r="AH22">
            <v>0</v>
          </cell>
          <cell r="AI22">
            <v>0</v>
          </cell>
          <cell r="AJ22">
            <v>0</v>
          </cell>
          <cell r="AK22">
            <v>0</v>
          </cell>
          <cell r="AL22">
            <v>9.6327132069654625E-2</v>
          </cell>
          <cell r="AM22">
            <v>0</v>
          </cell>
          <cell r="AN22">
            <v>5.1000000000000004E-3</v>
          </cell>
          <cell r="AO22">
            <v>0</v>
          </cell>
          <cell r="AP22">
            <v>2.9000000000000001E-2</v>
          </cell>
          <cell r="AQ22">
            <v>8.6999999999999994E-3</v>
          </cell>
          <cell r="AR22">
            <v>1.0200000000000001E-2</v>
          </cell>
          <cell r="AS22">
            <v>0</v>
          </cell>
          <cell r="AT22">
            <v>0</v>
          </cell>
          <cell r="AU22">
            <v>5.4300000000000001E-2</v>
          </cell>
          <cell r="AV22">
            <v>0</v>
          </cell>
          <cell r="AW22">
            <v>0</v>
          </cell>
          <cell r="AX22">
            <v>4.4600000000000001E-2</v>
          </cell>
          <cell r="AY22">
            <v>0.50600000000000001</v>
          </cell>
          <cell r="AZ22">
            <v>0</v>
          </cell>
          <cell r="BA22">
            <v>0</v>
          </cell>
          <cell r="BB22">
            <v>0</v>
          </cell>
          <cell r="BC22">
            <v>0</v>
          </cell>
          <cell r="BD22">
            <v>0</v>
          </cell>
          <cell r="BE22">
            <v>0</v>
          </cell>
          <cell r="BF22">
            <v>0</v>
          </cell>
          <cell r="BG22">
            <v>0</v>
          </cell>
          <cell r="BH22">
            <v>7.6E-3</v>
          </cell>
          <cell r="BI22">
            <v>0</v>
          </cell>
          <cell r="BJ22">
            <v>0</v>
          </cell>
          <cell r="BK22">
            <v>1.4E-2</v>
          </cell>
          <cell r="BL22">
            <v>0</v>
          </cell>
          <cell r="BM22">
            <v>0</v>
          </cell>
          <cell r="BN22">
            <v>0</v>
          </cell>
          <cell r="BO22">
            <v>0</v>
          </cell>
          <cell r="BP22">
            <v>0</v>
          </cell>
          <cell r="BQ22">
            <v>0</v>
          </cell>
          <cell r="BR22">
            <v>0</v>
          </cell>
          <cell r="BS22">
            <v>5.3E-3</v>
          </cell>
          <cell r="BT22">
            <v>0</v>
          </cell>
          <cell r="BU22">
            <v>1.5800000000000002E-2</v>
          </cell>
          <cell r="BV22">
            <v>0</v>
          </cell>
          <cell r="BW22">
            <v>9.1999999999999998E-3</v>
          </cell>
          <cell r="BX22">
            <v>2.35E-2</v>
          </cell>
          <cell r="BY22">
            <v>0</v>
          </cell>
          <cell r="BZ22">
            <v>0</v>
          </cell>
          <cell r="CA22">
            <v>2.98E-2</v>
          </cell>
        </row>
        <row r="23">
          <cell r="A23" t="str">
            <v>DDRES</v>
          </cell>
          <cell r="B23">
            <v>8000</v>
          </cell>
          <cell r="C23" t="str">
            <v>ENERGY</v>
          </cell>
          <cell r="D23">
            <v>2.9999999999999997E-4</v>
          </cell>
          <cell r="E23">
            <v>5.9999999999999995E-4</v>
          </cell>
          <cell r="F23">
            <v>0</v>
          </cell>
          <cell r="G23">
            <v>0</v>
          </cell>
          <cell r="H23">
            <v>0</v>
          </cell>
          <cell r="I23">
            <v>0</v>
          </cell>
          <cell r="J23">
            <v>0</v>
          </cell>
          <cell r="K23">
            <v>1.1075121278585262E-3</v>
          </cell>
          <cell r="L23">
            <v>0</v>
          </cell>
          <cell r="M23">
            <v>0</v>
          </cell>
          <cell r="N23">
            <v>0</v>
          </cell>
          <cell r="O23">
            <v>0</v>
          </cell>
          <cell r="P23">
            <v>0</v>
          </cell>
          <cell r="Q23">
            <v>0</v>
          </cell>
          <cell r="R23">
            <v>0</v>
          </cell>
          <cell r="S23">
            <v>4.0000000000000002E-4</v>
          </cell>
          <cell r="T23">
            <v>0</v>
          </cell>
          <cell r="U23">
            <v>0</v>
          </cell>
          <cell r="V23">
            <v>8.0000000000000004E-4</v>
          </cell>
          <cell r="W23">
            <v>1.4200000000000001E-2</v>
          </cell>
          <cell r="X23">
            <v>0</v>
          </cell>
          <cell r="Y23">
            <v>1E-4</v>
          </cell>
          <cell r="Z23">
            <v>0</v>
          </cell>
          <cell r="AA23">
            <v>3.0999999999999999E-3</v>
          </cell>
          <cell r="AB23">
            <v>9.0899999999999998E-4</v>
          </cell>
          <cell r="AC23">
            <v>0</v>
          </cell>
          <cell r="AD23">
            <v>3.5200000000000002E-2</v>
          </cell>
          <cell r="AE23">
            <v>0</v>
          </cell>
          <cell r="AF23">
            <v>0.1021</v>
          </cell>
          <cell r="AG23">
            <v>6.6400000000000001E-2</v>
          </cell>
          <cell r="AH23">
            <v>0</v>
          </cell>
          <cell r="AI23">
            <v>0</v>
          </cell>
          <cell r="AJ23">
            <v>0</v>
          </cell>
          <cell r="AK23">
            <v>0</v>
          </cell>
          <cell r="AL23">
            <v>0</v>
          </cell>
          <cell r="AM23">
            <v>0</v>
          </cell>
          <cell r="AN23">
            <v>2.0000000000000001E-4</v>
          </cell>
          <cell r="AO23">
            <v>4.0000000000000002E-4</v>
          </cell>
          <cell r="AP23">
            <v>0</v>
          </cell>
          <cell r="AQ23">
            <v>0</v>
          </cell>
          <cell r="AR23">
            <v>5.0000000000000001E-4</v>
          </cell>
          <cell r="AS23">
            <v>0</v>
          </cell>
          <cell r="AT23">
            <v>1.4E-3</v>
          </cell>
          <cell r="AU23">
            <v>0</v>
          </cell>
          <cell r="AV23">
            <v>0</v>
          </cell>
          <cell r="AW23">
            <v>0</v>
          </cell>
          <cell r="AX23">
            <v>0</v>
          </cell>
          <cell r="AY23">
            <v>0</v>
          </cell>
          <cell r="AZ23">
            <v>0</v>
          </cell>
          <cell r="BA23">
            <v>0</v>
          </cell>
          <cell r="BB23">
            <v>0</v>
          </cell>
          <cell r="BC23">
            <v>0</v>
          </cell>
          <cell r="BD23">
            <v>0</v>
          </cell>
          <cell r="BE23">
            <v>0</v>
          </cell>
          <cell r="BF23">
            <v>0</v>
          </cell>
          <cell r="BG23">
            <v>0</v>
          </cell>
          <cell r="BH23">
            <v>2.9999999999999997E-4</v>
          </cell>
          <cell r="BI23">
            <v>0</v>
          </cell>
          <cell r="BJ23">
            <v>0</v>
          </cell>
          <cell r="BK23">
            <v>0</v>
          </cell>
          <cell r="BL23">
            <v>0</v>
          </cell>
          <cell r="BM23">
            <v>0</v>
          </cell>
          <cell r="BN23">
            <v>0</v>
          </cell>
          <cell r="BO23">
            <v>0</v>
          </cell>
          <cell r="BP23">
            <v>0</v>
          </cell>
          <cell r="BQ23">
            <v>0</v>
          </cell>
          <cell r="BR23">
            <v>0</v>
          </cell>
          <cell r="BS23">
            <v>2.0000000000000001E-4</v>
          </cell>
          <cell r="BT23">
            <v>5.0000000000000001E-4</v>
          </cell>
          <cell r="BU23">
            <v>0</v>
          </cell>
          <cell r="BV23">
            <v>0</v>
          </cell>
          <cell r="BW23">
            <v>0</v>
          </cell>
          <cell r="BX23">
            <v>0</v>
          </cell>
          <cell r="BY23">
            <v>0</v>
          </cell>
          <cell r="BZ23">
            <v>0</v>
          </cell>
          <cell r="CA23">
            <v>0</v>
          </cell>
        </row>
        <row r="24">
          <cell r="A24" t="str">
            <v>DEIBD</v>
          </cell>
          <cell r="B24">
            <v>8000</v>
          </cell>
          <cell r="C24" t="str">
            <v>ENERGY</v>
          </cell>
          <cell r="D24">
            <v>0</v>
          </cell>
          <cell r="E24">
            <v>0</v>
          </cell>
          <cell r="F24">
            <v>0</v>
          </cell>
          <cell r="G24">
            <v>0</v>
          </cell>
          <cell r="H24">
            <v>0</v>
          </cell>
          <cell r="I24">
            <v>0</v>
          </cell>
          <cell r="J24">
            <v>0</v>
          </cell>
          <cell r="K24">
            <v>1.6660780987914195E-4</v>
          </cell>
          <cell r="L24">
            <v>2.0000000000000001E-4</v>
          </cell>
          <cell r="M24">
            <v>2.0000000000000001E-4</v>
          </cell>
          <cell r="N24">
            <v>0</v>
          </cell>
          <cell r="O24">
            <v>0</v>
          </cell>
          <cell r="P24">
            <v>0</v>
          </cell>
          <cell r="Q24">
            <v>0</v>
          </cell>
          <cell r="R24">
            <v>0</v>
          </cell>
          <cell r="S24">
            <v>0</v>
          </cell>
          <cell r="T24">
            <v>0</v>
          </cell>
          <cell r="U24">
            <v>0</v>
          </cell>
          <cell r="V24">
            <v>0</v>
          </cell>
          <cell r="W24">
            <v>0</v>
          </cell>
          <cell r="X24">
            <v>0</v>
          </cell>
          <cell r="Y24">
            <v>5.0000000000000001E-4</v>
          </cell>
          <cell r="Z24">
            <v>0</v>
          </cell>
          <cell r="AA24">
            <v>1E-4</v>
          </cell>
          <cell r="AB24">
            <v>0</v>
          </cell>
          <cell r="AC24">
            <v>0</v>
          </cell>
          <cell r="AD24">
            <v>1E-4</v>
          </cell>
          <cell r="AE24">
            <v>0</v>
          </cell>
          <cell r="AF24">
            <v>0</v>
          </cell>
          <cell r="AG24">
            <v>0</v>
          </cell>
          <cell r="AH24">
            <v>0</v>
          </cell>
          <cell r="AI24">
            <v>0</v>
          </cell>
          <cell r="AJ24">
            <v>0</v>
          </cell>
          <cell r="AK24">
            <v>0</v>
          </cell>
          <cell r="AL24">
            <v>0</v>
          </cell>
          <cell r="AM24">
            <v>0</v>
          </cell>
          <cell r="AN24">
            <v>1.6999999999999999E-3</v>
          </cell>
          <cell r="AO24">
            <v>0</v>
          </cell>
          <cell r="AP24">
            <v>0</v>
          </cell>
          <cell r="AQ24">
            <v>0</v>
          </cell>
          <cell r="AR24">
            <v>3.3999999999999998E-3</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1.6999999999999999E-3</v>
          </cell>
          <cell r="BT24">
            <v>3.8999999999999998E-3</v>
          </cell>
          <cell r="BU24">
            <v>0</v>
          </cell>
          <cell r="BV24">
            <v>0</v>
          </cell>
          <cell r="BW24">
            <v>0</v>
          </cell>
          <cell r="BX24">
            <v>0</v>
          </cell>
          <cell r="BY24">
            <v>0</v>
          </cell>
          <cell r="BZ24">
            <v>0</v>
          </cell>
          <cell r="CA24">
            <v>0</v>
          </cell>
        </row>
        <row r="25">
          <cell r="A25" t="str">
            <v>DEICORP</v>
          </cell>
          <cell r="B25">
            <v>8000</v>
          </cell>
          <cell r="C25" t="str">
            <v>ENERGY</v>
          </cell>
          <cell r="D25">
            <v>0</v>
          </cell>
          <cell r="E25">
            <v>0</v>
          </cell>
          <cell r="F25">
            <v>0</v>
          </cell>
          <cell r="G25">
            <v>0</v>
          </cell>
          <cell r="H25">
            <v>0</v>
          </cell>
          <cell r="I25">
            <v>0</v>
          </cell>
          <cell r="J25">
            <v>0</v>
          </cell>
          <cell r="K25">
            <v>0</v>
          </cell>
          <cell r="L25">
            <v>6.9999999999999999E-4</v>
          </cell>
          <cell r="M25">
            <v>8.9999999999999998E-4</v>
          </cell>
          <cell r="N25">
            <v>0</v>
          </cell>
          <cell r="O25">
            <v>0</v>
          </cell>
          <cell r="P25">
            <v>0</v>
          </cell>
          <cell r="Q25">
            <v>0</v>
          </cell>
          <cell r="R25">
            <v>0</v>
          </cell>
          <cell r="S25">
            <v>0</v>
          </cell>
          <cell r="T25">
            <v>0</v>
          </cell>
          <cell r="U25">
            <v>0</v>
          </cell>
          <cell r="V25">
            <v>0</v>
          </cell>
          <cell r="W25">
            <v>0</v>
          </cell>
          <cell r="X25">
            <v>0</v>
          </cell>
          <cell r="Y25">
            <v>0</v>
          </cell>
          <cell r="Z25">
            <v>0</v>
          </cell>
          <cell r="AA25">
            <v>8.0000000000000004E-4</v>
          </cell>
          <cell r="AB25">
            <v>0</v>
          </cell>
          <cell r="AC25">
            <v>0</v>
          </cell>
          <cell r="AD25">
            <v>0</v>
          </cell>
          <cell r="AE25">
            <v>0</v>
          </cell>
          <cell r="AF25">
            <v>0</v>
          </cell>
          <cell r="AG25">
            <v>0</v>
          </cell>
          <cell r="AH25">
            <v>0</v>
          </cell>
          <cell r="AI25">
            <v>0</v>
          </cell>
          <cell r="AJ25">
            <v>0</v>
          </cell>
          <cell r="AK25">
            <v>0</v>
          </cell>
          <cell r="AL25">
            <v>0</v>
          </cell>
          <cell r="AM25">
            <v>4.662087012592471E-3</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2.5000000000000001E-3</v>
          </cell>
          <cell r="BX25">
            <v>6.3E-3</v>
          </cell>
          <cell r="BY25">
            <v>0</v>
          </cell>
          <cell r="BZ25">
            <v>0</v>
          </cell>
          <cell r="CA25">
            <v>0</v>
          </cell>
        </row>
        <row r="26">
          <cell r="A26" t="str">
            <v>DEIOG</v>
          </cell>
          <cell r="B26">
            <v>8500</v>
          </cell>
          <cell r="C26" t="str">
            <v>E&amp;P</v>
          </cell>
          <cell r="D26">
            <v>0</v>
          </cell>
          <cell r="E26">
            <v>0</v>
          </cell>
          <cell r="F26">
            <v>0</v>
          </cell>
          <cell r="G26">
            <v>0</v>
          </cell>
          <cell r="H26">
            <v>0</v>
          </cell>
          <cell r="I26">
            <v>0</v>
          </cell>
          <cell r="J26">
            <v>0</v>
          </cell>
          <cell r="K26">
            <v>1.3397437885719165E-2</v>
          </cell>
          <cell r="L26">
            <v>3.49E-2</v>
          </cell>
          <cell r="M26">
            <v>4.0899999999999999E-2</v>
          </cell>
          <cell r="N26">
            <v>0.19289999999999999</v>
          </cell>
          <cell r="O26">
            <v>0</v>
          </cell>
          <cell r="P26">
            <v>0</v>
          </cell>
          <cell r="Q26">
            <v>0</v>
          </cell>
          <cell r="R26">
            <v>0</v>
          </cell>
          <cell r="S26">
            <v>2.0799999999999999E-2</v>
          </cell>
          <cell r="T26">
            <v>0</v>
          </cell>
          <cell r="U26">
            <v>0</v>
          </cell>
          <cell r="V26">
            <v>0</v>
          </cell>
          <cell r="W26">
            <v>0</v>
          </cell>
          <cell r="X26">
            <v>6.4672427195881328E-3</v>
          </cell>
          <cell r="Y26">
            <v>3.7000000000000002E-3</v>
          </cell>
          <cell r="Z26">
            <v>0</v>
          </cell>
          <cell r="AA26">
            <v>4.4000000000000003E-3</v>
          </cell>
          <cell r="AB26">
            <v>1.7799999999999999E-4</v>
          </cell>
          <cell r="AC26">
            <v>1.5188172043010753E-2</v>
          </cell>
          <cell r="AD26">
            <v>2.0299999999999999E-2</v>
          </cell>
          <cell r="AE26">
            <v>0</v>
          </cell>
          <cell r="AF26">
            <v>0</v>
          </cell>
          <cell r="AG26">
            <v>0</v>
          </cell>
          <cell r="AH26">
            <v>0</v>
          </cell>
          <cell r="AI26">
            <v>0</v>
          </cell>
          <cell r="AJ26">
            <v>0</v>
          </cell>
          <cell r="AK26">
            <v>0</v>
          </cell>
          <cell r="AL26">
            <v>0</v>
          </cell>
          <cell r="AM26">
            <v>0</v>
          </cell>
          <cell r="AN26">
            <v>3.15E-2</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0.1502</v>
          </cell>
          <cell r="BG26">
            <v>0.23280000000000001</v>
          </cell>
          <cell r="BH26">
            <v>4.7E-2</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3.56E-2</v>
          </cell>
          <cell r="BX26">
            <v>0</v>
          </cell>
          <cell r="BY26">
            <v>0</v>
          </cell>
          <cell r="BZ26">
            <v>0</v>
          </cell>
          <cell r="CA26">
            <v>0</v>
          </cell>
        </row>
        <row r="27">
          <cell r="A27" t="str">
            <v>DELCO</v>
          </cell>
          <cell r="B27">
            <v>8302</v>
          </cell>
          <cell r="C27" t="str">
            <v>ENERGY</v>
          </cell>
          <cell r="D27">
            <v>1.1999999999999999E-3</v>
          </cell>
          <cell r="E27">
            <v>2.5000000000000001E-3</v>
          </cell>
          <cell r="F27">
            <v>0</v>
          </cell>
          <cell r="G27">
            <v>0</v>
          </cell>
          <cell r="H27">
            <v>0</v>
          </cell>
          <cell r="I27">
            <v>0</v>
          </cell>
          <cell r="J27">
            <v>0</v>
          </cell>
          <cell r="K27">
            <v>4.3487048928443135E-2</v>
          </cell>
          <cell r="L27">
            <v>2.8999999999999998E-3</v>
          </cell>
          <cell r="M27">
            <v>3.3999999999999998E-3</v>
          </cell>
          <cell r="N27">
            <v>0</v>
          </cell>
          <cell r="O27">
            <v>0</v>
          </cell>
          <cell r="P27">
            <v>0</v>
          </cell>
          <cell r="Q27">
            <v>0</v>
          </cell>
          <cell r="R27">
            <v>0</v>
          </cell>
          <cell r="S27">
            <v>1.1000000000000001E-3</v>
          </cell>
          <cell r="T27">
            <v>0</v>
          </cell>
          <cell r="U27">
            <v>0</v>
          </cell>
          <cell r="V27">
            <v>2.3E-3</v>
          </cell>
          <cell r="W27">
            <v>4.0300000000000002E-2</v>
          </cell>
          <cell r="X27">
            <v>8.7904269974984327E-4</v>
          </cell>
          <cell r="Y27">
            <v>2.5999999999999999E-3</v>
          </cell>
          <cell r="Z27">
            <v>0</v>
          </cell>
          <cell r="AA27">
            <v>1.9E-3</v>
          </cell>
          <cell r="AB27">
            <v>2.895E-3</v>
          </cell>
          <cell r="AC27">
            <v>1.3440860215053763E-4</v>
          </cell>
          <cell r="AD27">
            <v>1.8E-3</v>
          </cell>
          <cell r="AE27">
            <v>0</v>
          </cell>
          <cell r="AF27">
            <v>5.3E-3</v>
          </cell>
          <cell r="AG27">
            <v>3.3999999999999998E-3</v>
          </cell>
          <cell r="AH27">
            <v>0</v>
          </cell>
          <cell r="AI27">
            <v>0</v>
          </cell>
          <cell r="AJ27">
            <v>0</v>
          </cell>
          <cell r="AK27">
            <v>0</v>
          </cell>
          <cell r="AL27">
            <v>0</v>
          </cell>
          <cell r="AM27">
            <v>0</v>
          </cell>
          <cell r="AN27">
            <v>8.8999999999999999E-3</v>
          </cell>
          <cell r="AO27">
            <v>1.5900000000000001E-2</v>
          </cell>
          <cell r="AP27">
            <v>0</v>
          </cell>
          <cell r="AQ27">
            <v>0</v>
          </cell>
          <cell r="AR27">
            <v>1.78E-2</v>
          </cell>
          <cell r="AS27">
            <v>0</v>
          </cell>
          <cell r="AT27">
            <v>5.6500000000000002E-2</v>
          </cell>
          <cell r="AU27">
            <v>0</v>
          </cell>
          <cell r="AV27">
            <v>0</v>
          </cell>
          <cell r="AW27">
            <v>0</v>
          </cell>
          <cell r="AX27">
            <v>0</v>
          </cell>
          <cell r="AY27">
            <v>0</v>
          </cell>
          <cell r="AZ27">
            <v>0</v>
          </cell>
          <cell r="BA27">
            <v>0</v>
          </cell>
          <cell r="BB27">
            <v>0</v>
          </cell>
          <cell r="BC27">
            <v>0</v>
          </cell>
          <cell r="BD27">
            <v>0</v>
          </cell>
          <cell r="BE27">
            <v>0</v>
          </cell>
          <cell r="BF27">
            <v>0</v>
          </cell>
          <cell r="BG27">
            <v>0</v>
          </cell>
          <cell r="BH27">
            <v>1.3299999999999999E-2</v>
          </cell>
          <cell r="BI27">
            <v>0</v>
          </cell>
          <cell r="BJ27">
            <v>0</v>
          </cell>
          <cell r="BK27">
            <v>0</v>
          </cell>
          <cell r="BL27">
            <v>0</v>
          </cell>
          <cell r="BM27">
            <v>0</v>
          </cell>
          <cell r="BN27">
            <v>0</v>
          </cell>
          <cell r="BO27">
            <v>0</v>
          </cell>
          <cell r="BP27">
            <v>0</v>
          </cell>
          <cell r="BQ27">
            <v>0</v>
          </cell>
          <cell r="BR27">
            <v>0</v>
          </cell>
          <cell r="BS27">
            <v>9.2999999999999992E-3</v>
          </cell>
          <cell r="BT27">
            <v>2.0500000000000001E-2</v>
          </cell>
          <cell r="BU27">
            <v>0</v>
          </cell>
          <cell r="BV27">
            <v>0</v>
          </cell>
          <cell r="BW27">
            <v>1.6999999999999999E-3</v>
          </cell>
          <cell r="BX27">
            <v>4.1999999999999997E-3</v>
          </cell>
          <cell r="BY27">
            <v>0</v>
          </cell>
          <cell r="BZ27">
            <v>0</v>
          </cell>
          <cell r="CA27">
            <v>0</v>
          </cell>
        </row>
        <row r="28">
          <cell r="A28" t="str">
            <v>DEMI</v>
          </cell>
          <cell r="B28">
            <v>8000</v>
          </cell>
          <cell r="C28" t="str">
            <v>ENERGY</v>
          </cell>
          <cell r="D28">
            <v>3.0000000000000001E-3</v>
          </cell>
          <cell r="E28">
            <v>6.4000000000000003E-3</v>
          </cell>
          <cell r="F28">
            <v>0.21929999999999999</v>
          </cell>
          <cell r="G28">
            <v>0</v>
          </cell>
          <cell r="H28">
            <v>0</v>
          </cell>
          <cell r="I28">
            <v>0</v>
          </cell>
          <cell r="J28">
            <v>0</v>
          </cell>
          <cell r="K28">
            <v>0</v>
          </cell>
          <cell r="L28">
            <v>1E-4</v>
          </cell>
          <cell r="M28">
            <v>1E-4</v>
          </cell>
          <cell r="N28">
            <v>0</v>
          </cell>
          <cell r="O28">
            <v>0</v>
          </cell>
          <cell r="P28">
            <v>0</v>
          </cell>
          <cell r="Q28">
            <v>0</v>
          </cell>
          <cell r="R28">
            <v>0</v>
          </cell>
          <cell r="S28">
            <v>2.7000000000000001E-3</v>
          </cell>
          <cell r="T28">
            <v>0</v>
          </cell>
          <cell r="U28">
            <v>0</v>
          </cell>
          <cell r="V28">
            <v>5.4999999999999997E-3</v>
          </cell>
          <cell r="W28">
            <v>0</v>
          </cell>
          <cell r="X28">
            <v>0</v>
          </cell>
          <cell r="Y28">
            <v>2.0000000000000001E-4</v>
          </cell>
          <cell r="Z28">
            <v>0</v>
          </cell>
          <cell r="AA28">
            <v>2.0000000000000001E-4</v>
          </cell>
          <cell r="AB28">
            <v>0</v>
          </cell>
          <cell r="AC28">
            <v>0</v>
          </cell>
          <cell r="AD28">
            <v>0</v>
          </cell>
          <cell r="AE28">
            <v>0</v>
          </cell>
          <cell r="AF28">
            <v>0</v>
          </cell>
          <cell r="AG28">
            <v>0</v>
          </cell>
          <cell r="AH28">
            <v>0</v>
          </cell>
          <cell r="AI28">
            <v>0</v>
          </cell>
          <cell r="AJ28">
            <v>0</v>
          </cell>
          <cell r="AK28">
            <v>0</v>
          </cell>
          <cell r="AL28">
            <v>0</v>
          </cell>
          <cell r="AM28">
            <v>0</v>
          </cell>
          <cell r="AN28">
            <v>3.5999999999999999E-3</v>
          </cell>
          <cell r="AO28">
            <v>0</v>
          </cell>
          <cell r="AP28">
            <v>0</v>
          </cell>
          <cell r="AQ28">
            <v>0</v>
          </cell>
          <cell r="AR28">
            <v>7.1000000000000004E-3</v>
          </cell>
          <cell r="AS28">
            <v>0</v>
          </cell>
          <cell r="AT28">
            <v>0</v>
          </cell>
          <cell r="AU28">
            <v>0</v>
          </cell>
          <cell r="AV28">
            <v>0</v>
          </cell>
          <cell r="AW28">
            <v>0.31419999999999998</v>
          </cell>
          <cell r="AX28">
            <v>3.1E-2</v>
          </cell>
          <cell r="AY28">
            <v>0</v>
          </cell>
          <cell r="AZ28">
            <v>0</v>
          </cell>
          <cell r="BA28">
            <v>0</v>
          </cell>
          <cell r="BB28">
            <v>0</v>
          </cell>
          <cell r="BC28">
            <v>0</v>
          </cell>
          <cell r="BD28">
            <v>0</v>
          </cell>
          <cell r="BE28">
            <v>0</v>
          </cell>
          <cell r="BF28">
            <v>0</v>
          </cell>
          <cell r="BG28">
            <v>0</v>
          </cell>
          <cell r="BH28">
            <v>5.3E-3</v>
          </cell>
          <cell r="BI28">
            <v>0</v>
          </cell>
          <cell r="BJ28">
            <v>0</v>
          </cell>
          <cell r="BK28">
            <v>0</v>
          </cell>
          <cell r="BL28">
            <v>0</v>
          </cell>
          <cell r="BM28">
            <v>0</v>
          </cell>
          <cell r="BN28">
            <v>0</v>
          </cell>
          <cell r="BO28">
            <v>0</v>
          </cell>
          <cell r="BP28">
            <v>0</v>
          </cell>
          <cell r="BQ28">
            <v>0</v>
          </cell>
          <cell r="BR28">
            <v>3.7499999999999999E-2</v>
          </cell>
          <cell r="BS28">
            <v>3.7000000000000002E-3</v>
          </cell>
          <cell r="BT28">
            <v>8.2000000000000007E-3</v>
          </cell>
          <cell r="BU28">
            <v>0</v>
          </cell>
          <cell r="BV28">
            <v>0</v>
          </cell>
          <cell r="BW28">
            <v>2.9999999999999997E-4</v>
          </cell>
          <cell r="BX28">
            <v>6.9999999999999999E-4</v>
          </cell>
          <cell r="BY28">
            <v>0</v>
          </cell>
          <cell r="BZ28">
            <v>0</v>
          </cell>
          <cell r="CA28">
            <v>0</v>
          </cell>
        </row>
        <row r="29">
          <cell r="A29" t="str">
            <v>DFAIR</v>
          </cell>
          <cell r="B29">
            <v>8000</v>
          </cell>
          <cell r="C29" t="str">
            <v>ENERGY</v>
          </cell>
          <cell r="D29">
            <v>1.6999999999999999E-3</v>
          </cell>
          <cell r="E29">
            <v>3.5999999999999999E-3</v>
          </cell>
          <cell r="F29">
            <v>0</v>
          </cell>
          <cell r="G29">
            <v>0</v>
          </cell>
          <cell r="H29">
            <v>0</v>
          </cell>
          <cell r="I29">
            <v>0</v>
          </cell>
          <cell r="J29">
            <v>0</v>
          </cell>
          <cell r="K29">
            <v>1.2067384383639857E-3</v>
          </cell>
          <cell r="L29">
            <v>0</v>
          </cell>
          <cell r="M29">
            <v>0</v>
          </cell>
          <cell r="N29">
            <v>0</v>
          </cell>
          <cell r="O29">
            <v>0</v>
          </cell>
          <cell r="P29">
            <v>0</v>
          </cell>
          <cell r="Q29">
            <v>0</v>
          </cell>
          <cell r="R29">
            <v>0</v>
          </cell>
          <cell r="S29">
            <v>1.5E-3</v>
          </cell>
          <cell r="T29">
            <v>0</v>
          </cell>
          <cell r="U29">
            <v>0</v>
          </cell>
          <cell r="V29">
            <v>3.0999999999999999E-3</v>
          </cell>
          <cell r="W29">
            <v>5.45E-2</v>
          </cell>
          <cell r="X29">
            <v>1.0046202282855351E-3</v>
          </cell>
          <cell r="Y29">
            <v>0</v>
          </cell>
          <cell r="Z29">
            <v>0</v>
          </cell>
          <cell r="AA29">
            <v>2.3E-3</v>
          </cell>
          <cell r="AB29">
            <v>9.1000000000000003E-5</v>
          </cell>
          <cell r="AC29">
            <v>0</v>
          </cell>
          <cell r="AD29">
            <v>3.8E-3</v>
          </cell>
          <cell r="AE29">
            <v>0</v>
          </cell>
          <cell r="AF29">
            <v>1.11E-2</v>
          </cell>
          <cell r="AG29">
            <v>7.1999999999999998E-3</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2.3999999999999998E-3</v>
          </cell>
          <cell r="BX29">
            <v>6.1000000000000004E-3</v>
          </cell>
          <cell r="BY29">
            <v>0</v>
          </cell>
          <cell r="BZ29">
            <v>0</v>
          </cell>
          <cell r="CA29">
            <v>0</v>
          </cell>
        </row>
        <row r="30">
          <cell r="A30" t="str">
            <v>DGBR</v>
          </cell>
          <cell r="B30">
            <v>8130</v>
          </cell>
          <cell r="C30" t="str">
            <v>ENERGY</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1E-4</v>
          </cell>
          <cell r="AV30">
            <v>0</v>
          </cell>
          <cell r="AW30">
            <v>0</v>
          </cell>
          <cell r="AX30">
            <v>1E-4</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5.0000000000000001E-4</v>
          </cell>
          <cell r="BX30">
            <v>1.4E-3</v>
          </cell>
          <cell r="BY30">
            <v>0</v>
          </cell>
          <cell r="BZ30">
            <v>0</v>
          </cell>
          <cell r="CA30">
            <v>1.8E-3</v>
          </cell>
        </row>
        <row r="31">
          <cell r="A31" t="str">
            <v>DGLLC</v>
          </cell>
          <cell r="B31">
            <v>8132</v>
          </cell>
          <cell r="C31" t="str">
            <v>ENERGY</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1.1000000000000001E-3</v>
          </cell>
          <cell r="AB31">
            <v>5.9329999999999999E-3</v>
          </cell>
          <cell r="AC31">
            <v>0</v>
          </cell>
          <cell r="AD31">
            <v>3.8999999999999998E-3</v>
          </cell>
          <cell r="AE31">
            <v>0</v>
          </cell>
          <cell r="AF31">
            <v>0</v>
          </cell>
          <cell r="AG31">
            <v>0</v>
          </cell>
          <cell r="AH31">
            <v>0</v>
          </cell>
          <cell r="AI31">
            <v>0</v>
          </cell>
          <cell r="AJ31">
            <v>0</v>
          </cell>
          <cell r="AK31">
            <v>0</v>
          </cell>
          <cell r="AL31">
            <v>3.9071132196149036E-2</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row>
        <row r="32">
          <cell r="A32" t="str">
            <v>DKINC</v>
          </cell>
          <cell r="B32">
            <v>8300</v>
          </cell>
          <cell r="C32" t="str">
            <v>ENERGY</v>
          </cell>
          <cell r="D32">
            <v>1.04E-2</v>
          </cell>
          <cell r="E32">
            <v>2.23E-2</v>
          </cell>
          <cell r="F32">
            <v>0</v>
          </cell>
          <cell r="G32">
            <v>0</v>
          </cell>
          <cell r="H32">
            <v>0</v>
          </cell>
          <cell r="I32">
            <v>0</v>
          </cell>
          <cell r="J32">
            <v>0</v>
          </cell>
          <cell r="K32">
            <v>7.7430095953631817E-2</v>
          </cell>
          <cell r="L32">
            <v>4.8999999999999998E-3</v>
          </cell>
          <cell r="M32">
            <v>5.7000000000000002E-3</v>
          </cell>
          <cell r="N32">
            <v>0</v>
          </cell>
          <cell r="O32">
            <v>0</v>
          </cell>
          <cell r="P32">
            <v>0</v>
          </cell>
          <cell r="Q32">
            <v>0</v>
          </cell>
          <cell r="R32">
            <v>0</v>
          </cell>
          <cell r="S32">
            <v>1.1299999999999999E-2</v>
          </cell>
          <cell r="T32">
            <v>0</v>
          </cell>
          <cell r="U32">
            <v>0</v>
          </cell>
          <cell r="V32">
            <v>2.3099999999999999E-2</v>
          </cell>
          <cell r="W32">
            <v>0.40660000000000002</v>
          </cell>
          <cell r="X32">
            <v>0</v>
          </cell>
          <cell r="Y32">
            <v>4.7000000000000002E-3</v>
          </cell>
          <cell r="Z32">
            <v>0</v>
          </cell>
          <cell r="AA32">
            <v>3.3E-3</v>
          </cell>
          <cell r="AB32">
            <v>7.643389999999999E-3</v>
          </cell>
          <cell r="AC32">
            <v>1.881720430107527E-3</v>
          </cell>
          <cell r="AD32">
            <v>3.9E-2</v>
          </cell>
          <cell r="AE32">
            <v>0</v>
          </cell>
          <cell r="AF32">
            <v>0.1132</v>
          </cell>
          <cell r="AG32">
            <v>7.3599999999999999E-2</v>
          </cell>
          <cell r="AH32">
            <v>0</v>
          </cell>
          <cell r="AI32">
            <v>0</v>
          </cell>
          <cell r="AJ32">
            <v>0</v>
          </cell>
          <cell r="AK32">
            <v>0</v>
          </cell>
          <cell r="AL32">
            <v>0</v>
          </cell>
          <cell r="AM32">
            <v>4.3884021492152467E-2</v>
          </cell>
          <cell r="AN32">
            <v>1.5900000000000001E-2</v>
          </cell>
          <cell r="AO32">
            <v>2.8199999999999999E-2</v>
          </cell>
          <cell r="AP32">
            <v>0</v>
          </cell>
          <cell r="AQ32">
            <v>0</v>
          </cell>
          <cell r="AR32">
            <v>3.1699999999999999E-2</v>
          </cell>
          <cell r="AS32">
            <v>0</v>
          </cell>
          <cell r="AT32">
            <v>0.10050000000000001</v>
          </cell>
          <cell r="AU32">
            <v>0</v>
          </cell>
          <cell r="AV32">
            <v>0</v>
          </cell>
          <cell r="AW32">
            <v>0</v>
          </cell>
          <cell r="AX32">
            <v>0</v>
          </cell>
          <cell r="AY32">
            <v>0</v>
          </cell>
          <cell r="AZ32">
            <v>0</v>
          </cell>
          <cell r="BA32">
            <v>0</v>
          </cell>
          <cell r="BB32">
            <v>0</v>
          </cell>
          <cell r="BC32">
            <v>0</v>
          </cell>
          <cell r="BD32">
            <v>0</v>
          </cell>
          <cell r="BE32">
            <v>0</v>
          </cell>
          <cell r="BF32">
            <v>0</v>
          </cell>
          <cell r="BG32">
            <v>0</v>
          </cell>
          <cell r="BH32">
            <v>2.3699999999999999E-2</v>
          </cell>
          <cell r="BI32">
            <v>0</v>
          </cell>
          <cell r="BJ32">
            <v>0</v>
          </cell>
          <cell r="BK32">
            <v>0</v>
          </cell>
          <cell r="BL32">
            <v>0</v>
          </cell>
          <cell r="BM32">
            <v>0</v>
          </cell>
          <cell r="BN32">
            <v>0</v>
          </cell>
          <cell r="BO32">
            <v>0</v>
          </cell>
          <cell r="BP32">
            <v>0</v>
          </cell>
          <cell r="BQ32">
            <v>0</v>
          </cell>
          <cell r="BR32">
            <v>0</v>
          </cell>
          <cell r="BS32">
            <v>1.6500000000000001E-2</v>
          </cell>
          <cell r="BT32">
            <v>3.6499999999999998E-2</v>
          </cell>
          <cell r="BU32">
            <v>0</v>
          </cell>
          <cell r="BV32">
            <v>0</v>
          </cell>
          <cell r="BW32">
            <v>1.44E-2</v>
          </cell>
          <cell r="BX32">
            <v>3.6900000000000002E-2</v>
          </cell>
          <cell r="BY32">
            <v>0</v>
          </cell>
          <cell r="BZ32">
            <v>0</v>
          </cell>
          <cell r="CA32">
            <v>0</v>
          </cell>
        </row>
        <row r="33">
          <cell r="A33" t="str">
            <v>DLI</v>
          </cell>
          <cell r="C33" t="str">
            <v>OTHER</v>
          </cell>
          <cell r="D33">
            <v>0</v>
          </cell>
          <cell r="E33">
            <v>0</v>
          </cell>
          <cell r="F33">
            <v>0</v>
          </cell>
          <cell r="G33">
            <v>0</v>
          </cell>
          <cell r="H33">
            <v>0</v>
          </cell>
          <cell r="I33">
            <v>0</v>
          </cell>
          <cell r="J33">
            <v>0</v>
          </cell>
          <cell r="K33">
            <v>6.0729698764774116E-3</v>
          </cell>
          <cell r="L33">
            <v>8.0000000000000004E-4</v>
          </cell>
          <cell r="M33">
            <v>8.9999999999999998E-4</v>
          </cell>
          <cell r="N33">
            <v>0</v>
          </cell>
          <cell r="O33">
            <v>0</v>
          </cell>
          <cell r="P33">
            <v>0</v>
          </cell>
          <cell r="Q33">
            <v>0</v>
          </cell>
          <cell r="R33">
            <v>0</v>
          </cell>
          <cell r="S33">
            <v>0</v>
          </cell>
          <cell r="T33">
            <v>0</v>
          </cell>
          <cell r="U33">
            <v>0</v>
          </cell>
          <cell r="V33">
            <v>0</v>
          </cell>
          <cell r="W33">
            <v>0</v>
          </cell>
          <cell r="X33">
            <v>0</v>
          </cell>
          <cell r="Y33">
            <v>1E-4</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5.0000000000000001E-4</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1.8E-3</v>
          </cell>
          <cell r="BX33">
            <v>0</v>
          </cell>
          <cell r="BY33">
            <v>0</v>
          </cell>
          <cell r="BZ33">
            <v>0</v>
          </cell>
          <cell r="CA33">
            <v>0</v>
          </cell>
        </row>
        <row r="34">
          <cell r="A34" t="str">
            <v>DMORG</v>
          </cell>
          <cell r="B34">
            <v>8300</v>
          </cell>
          <cell r="C34" t="str">
            <v>ENERGY</v>
          </cell>
          <cell r="D34">
            <v>3.3999999999999998E-3</v>
          </cell>
          <cell r="E34">
            <v>0</v>
          </cell>
          <cell r="F34">
            <v>0</v>
          </cell>
          <cell r="G34">
            <v>0</v>
          </cell>
          <cell r="H34">
            <v>0</v>
          </cell>
          <cell r="I34">
            <v>0</v>
          </cell>
          <cell r="J34">
            <v>0</v>
          </cell>
          <cell r="K34">
            <v>1.101644787438889E-3</v>
          </cell>
          <cell r="L34">
            <v>8.0000000000000004E-4</v>
          </cell>
          <cell r="M34">
            <v>8.9999999999999998E-4</v>
          </cell>
          <cell r="N34">
            <v>0</v>
          </cell>
          <cell r="O34">
            <v>0</v>
          </cell>
          <cell r="P34">
            <v>0</v>
          </cell>
          <cell r="Q34">
            <v>0</v>
          </cell>
          <cell r="R34">
            <v>0</v>
          </cell>
          <cell r="S34">
            <v>4.0000000000000001E-3</v>
          </cell>
          <cell r="T34">
            <v>0</v>
          </cell>
          <cell r="U34">
            <v>0</v>
          </cell>
          <cell r="V34">
            <v>8.0999999999999996E-3</v>
          </cell>
          <cell r="W34">
            <v>0.14319999999999999</v>
          </cell>
          <cell r="X34">
            <v>0</v>
          </cell>
          <cell r="Y34">
            <v>1E-4</v>
          </cell>
          <cell r="Z34">
            <v>0</v>
          </cell>
          <cell r="AA34">
            <v>6.9999999999999999E-4</v>
          </cell>
          <cell r="AB34">
            <v>2.2526099999999999E-3</v>
          </cell>
          <cell r="AC34">
            <v>0</v>
          </cell>
          <cell r="AD34">
            <v>0</v>
          </cell>
          <cell r="AE34">
            <v>0</v>
          </cell>
          <cell r="AF34">
            <v>0</v>
          </cell>
          <cell r="AG34">
            <v>0</v>
          </cell>
          <cell r="AH34">
            <v>0</v>
          </cell>
          <cell r="AI34">
            <v>0</v>
          </cell>
          <cell r="AJ34">
            <v>0</v>
          </cell>
          <cell r="AK34">
            <v>0</v>
          </cell>
          <cell r="AL34">
            <v>0</v>
          </cell>
          <cell r="AM34">
            <v>0</v>
          </cell>
          <cell r="AN34">
            <v>2.0000000000000001E-4</v>
          </cell>
          <cell r="AO34">
            <v>4.0000000000000002E-4</v>
          </cell>
          <cell r="AP34">
            <v>0</v>
          </cell>
          <cell r="AQ34">
            <v>0</v>
          </cell>
          <cell r="AR34">
            <v>5.0000000000000001E-4</v>
          </cell>
          <cell r="AS34">
            <v>0</v>
          </cell>
          <cell r="AT34">
            <v>1.4E-3</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2.0000000000000001E-4</v>
          </cell>
          <cell r="BT34">
            <v>5.0000000000000001E-4</v>
          </cell>
          <cell r="BU34">
            <v>0</v>
          </cell>
          <cell r="BV34">
            <v>0</v>
          </cell>
          <cell r="BW34">
            <v>1E-4</v>
          </cell>
          <cell r="BX34">
            <v>2.0000000000000001E-4</v>
          </cell>
          <cell r="BY34">
            <v>0</v>
          </cell>
          <cell r="BZ34">
            <v>0</v>
          </cell>
          <cell r="CA34">
            <v>0</v>
          </cell>
        </row>
        <row r="35">
          <cell r="A35" t="str">
            <v>DNC</v>
          </cell>
          <cell r="B35">
            <v>8000</v>
          </cell>
          <cell r="C35" t="str">
            <v>ENERGY</v>
          </cell>
          <cell r="D35">
            <v>8.6699999999999999E-2</v>
          </cell>
          <cell r="E35">
            <v>0.18509999999999999</v>
          </cell>
          <cell r="F35">
            <v>0</v>
          </cell>
          <cell r="G35">
            <v>0</v>
          </cell>
          <cell r="H35">
            <v>0</v>
          </cell>
          <cell r="I35">
            <v>0</v>
          </cell>
          <cell r="J35">
            <v>0</v>
          </cell>
          <cell r="K35">
            <v>4.0879250340758247E-2</v>
          </cell>
          <cell r="L35">
            <v>2.3099999999999999E-2</v>
          </cell>
          <cell r="M35">
            <v>2.7099999999999999E-2</v>
          </cell>
          <cell r="N35">
            <v>0</v>
          </cell>
          <cell r="O35">
            <v>0</v>
          </cell>
          <cell r="P35">
            <v>0</v>
          </cell>
          <cell r="Q35">
            <v>0</v>
          </cell>
          <cell r="R35">
            <v>9.9597585513078471E-2</v>
          </cell>
          <cell r="S35">
            <v>0.1172</v>
          </cell>
          <cell r="T35">
            <v>0.46650000000000003</v>
          </cell>
          <cell r="U35">
            <v>0</v>
          </cell>
          <cell r="V35">
            <v>0.24030000000000001</v>
          </cell>
          <cell r="W35">
            <v>0</v>
          </cell>
          <cell r="X35">
            <v>0.1031659623705616</v>
          </cell>
          <cell r="Y35">
            <v>3.1600000000000003E-2</v>
          </cell>
          <cell r="Z35">
            <v>0</v>
          </cell>
          <cell r="AA35">
            <v>8.2699999999999996E-2</v>
          </cell>
          <cell r="AB35">
            <v>3.0714000000000002E-2</v>
          </cell>
          <cell r="AC35">
            <v>7.930107526881721E-3</v>
          </cell>
          <cell r="AD35">
            <v>6.3700000000000007E-2</v>
          </cell>
          <cell r="AE35">
            <v>0.34329999999999999</v>
          </cell>
          <cell r="AF35">
            <v>0</v>
          </cell>
          <cell r="AG35">
            <v>0.1201</v>
          </cell>
          <cell r="AH35">
            <v>0</v>
          </cell>
          <cell r="AI35">
            <v>0</v>
          </cell>
          <cell r="AJ35">
            <v>0</v>
          </cell>
          <cell r="AK35">
            <v>0</v>
          </cell>
          <cell r="AL35">
            <v>0</v>
          </cell>
          <cell r="AM35">
            <v>5.4338549955353033E-2</v>
          </cell>
          <cell r="AN35">
            <v>0.1076</v>
          </cell>
          <cell r="AO35">
            <v>0.19070000000000001</v>
          </cell>
          <cell r="AP35">
            <v>0</v>
          </cell>
          <cell r="AQ35">
            <v>0</v>
          </cell>
          <cell r="AR35">
            <v>0.2142</v>
          </cell>
          <cell r="AS35">
            <v>0.48449999999999999</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0.16009999999999999</v>
          </cell>
          <cell r="BI35">
            <v>0</v>
          </cell>
          <cell r="BJ35">
            <v>0</v>
          </cell>
          <cell r="BK35">
            <v>0</v>
          </cell>
          <cell r="BL35">
            <v>0</v>
          </cell>
          <cell r="BM35">
            <v>0</v>
          </cell>
          <cell r="BN35">
            <v>0</v>
          </cell>
          <cell r="BO35">
            <v>0</v>
          </cell>
          <cell r="BP35">
            <v>0</v>
          </cell>
          <cell r="BQ35">
            <v>0</v>
          </cell>
          <cell r="BR35">
            <v>0</v>
          </cell>
          <cell r="BS35">
            <v>0.1115</v>
          </cell>
          <cell r="BT35">
            <v>0.2467</v>
          </cell>
          <cell r="BU35">
            <v>0</v>
          </cell>
          <cell r="BV35">
            <v>0</v>
          </cell>
          <cell r="BW35">
            <v>6.7199999999999996E-2</v>
          </cell>
          <cell r="BX35">
            <v>0.17180000000000001</v>
          </cell>
          <cell r="BY35">
            <v>0</v>
          </cell>
          <cell r="BZ35">
            <v>0</v>
          </cell>
          <cell r="CA35">
            <v>0</v>
          </cell>
        </row>
        <row r="36">
          <cell r="A36" t="str">
            <v>DOES</v>
          </cell>
          <cell r="B36">
            <v>5005</v>
          </cell>
          <cell r="C36" t="str">
            <v>DEL-E</v>
          </cell>
          <cell r="D36">
            <v>0</v>
          </cell>
          <cell r="E36">
            <v>0</v>
          </cell>
          <cell r="F36">
            <v>0</v>
          </cell>
          <cell r="G36">
            <v>0</v>
          </cell>
          <cell r="H36">
            <v>0</v>
          </cell>
          <cell r="I36">
            <v>0</v>
          </cell>
          <cell r="J36">
            <v>0</v>
          </cell>
          <cell r="K36">
            <v>0</v>
          </cell>
          <cell r="L36">
            <v>1E-4</v>
          </cell>
          <cell r="M36">
            <v>1E-4</v>
          </cell>
          <cell r="N36">
            <v>0</v>
          </cell>
          <cell r="O36">
            <v>0</v>
          </cell>
          <cell r="P36">
            <v>0</v>
          </cell>
          <cell r="Q36">
            <v>0</v>
          </cell>
          <cell r="R36">
            <v>0</v>
          </cell>
          <cell r="S36">
            <v>0</v>
          </cell>
          <cell r="T36">
            <v>0</v>
          </cell>
          <cell r="U36">
            <v>0</v>
          </cell>
          <cell r="V36">
            <v>0</v>
          </cell>
          <cell r="W36">
            <v>0</v>
          </cell>
          <cell r="X36">
            <v>0</v>
          </cell>
          <cell r="Y36">
            <v>1E-4</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2.9999999999999997E-4</v>
          </cell>
          <cell r="AO36">
            <v>4.0000000000000002E-4</v>
          </cell>
          <cell r="AP36">
            <v>0</v>
          </cell>
          <cell r="AQ36">
            <v>0</v>
          </cell>
          <cell r="AR36">
            <v>5.0000000000000001E-4</v>
          </cell>
          <cell r="AS36">
            <v>0</v>
          </cell>
          <cell r="AT36">
            <v>0</v>
          </cell>
          <cell r="AU36">
            <v>2.7000000000000001E-3</v>
          </cell>
          <cell r="AV36">
            <v>0</v>
          </cell>
          <cell r="AW36">
            <v>0</v>
          </cell>
          <cell r="AX36">
            <v>2.2000000000000001E-3</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row>
        <row r="37">
          <cell r="A37" t="str">
            <v>DOTEPI</v>
          </cell>
          <cell r="B37">
            <v>8535</v>
          </cell>
          <cell r="C37" t="str">
            <v>E&amp;P</v>
          </cell>
          <cell r="D37">
            <v>0</v>
          </cell>
          <cell r="E37">
            <v>0</v>
          </cell>
          <cell r="F37">
            <v>0</v>
          </cell>
          <cell r="G37">
            <v>0</v>
          </cell>
          <cell r="H37">
            <v>0</v>
          </cell>
          <cell r="I37">
            <v>0</v>
          </cell>
          <cell r="J37">
            <v>0</v>
          </cell>
          <cell r="K37">
            <v>4.5385908692461313E-2</v>
          </cell>
          <cell r="L37">
            <v>1.1299999999999999E-2</v>
          </cell>
          <cell r="M37">
            <v>0</v>
          </cell>
          <cell r="N37">
            <v>6.2399999999999997E-2</v>
          </cell>
          <cell r="O37">
            <v>0</v>
          </cell>
          <cell r="P37">
            <v>0</v>
          </cell>
          <cell r="Q37">
            <v>0</v>
          </cell>
          <cell r="R37">
            <v>0</v>
          </cell>
          <cell r="S37">
            <v>3.1699999999999999E-2</v>
          </cell>
          <cell r="T37">
            <v>0</v>
          </cell>
          <cell r="U37">
            <v>0</v>
          </cell>
          <cell r="V37">
            <v>0</v>
          </cell>
          <cell r="W37">
            <v>0</v>
          </cell>
          <cell r="X37">
            <v>2.5900365260486453E-2</v>
          </cell>
          <cell r="Y37">
            <v>8.6999999999999994E-3</v>
          </cell>
          <cell r="Z37">
            <v>0</v>
          </cell>
          <cell r="AA37">
            <v>0</v>
          </cell>
          <cell r="AB37">
            <v>0</v>
          </cell>
          <cell r="AC37">
            <v>1.9623655913978494E-2</v>
          </cell>
          <cell r="AD37">
            <v>0</v>
          </cell>
          <cell r="AE37">
            <v>0</v>
          </cell>
          <cell r="AF37">
            <v>0</v>
          </cell>
          <cell r="AG37">
            <v>0</v>
          </cell>
          <cell r="AH37">
            <v>0</v>
          </cell>
          <cell r="AI37">
            <v>0</v>
          </cell>
          <cell r="AJ37">
            <v>0</v>
          </cell>
          <cell r="AK37">
            <v>0</v>
          </cell>
          <cell r="AL37">
            <v>0</v>
          </cell>
          <cell r="AM37">
            <v>0</v>
          </cell>
          <cell r="AN37">
            <v>7.4499999999999997E-2</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0.35460000000000003</v>
          </cell>
          <cell r="BG37">
            <v>0</v>
          </cell>
          <cell r="BH37">
            <v>0.1109</v>
          </cell>
          <cell r="BI37">
            <v>0</v>
          </cell>
          <cell r="BJ37">
            <v>0</v>
          </cell>
          <cell r="BK37">
            <v>0.20349999999999999</v>
          </cell>
          <cell r="BL37">
            <v>0</v>
          </cell>
          <cell r="BM37">
            <v>0</v>
          </cell>
          <cell r="BN37">
            <v>0</v>
          </cell>
          <cell r="BO37">
            <v>0</v>
          </cell>
          <cell r="BP37">
            <v>0</v>
          </cell>
          <cell r="BQ37">
            <v>0</v>
          </cell>
          <cell r="BR37">
            <v>0</v>
          </cell>
          <cell r="BS37">
            <v>7.7200000000000005E-2</v>
          </cell>
          <cell r="BT37">
            <v>0</v>
          </cell>
          <cell r="BU37">
            <v>0</v>
          </cell>
          <cell r="BV37">
            <v>0.41739999999999999</v>
          </cell>
          <cell r="BW37">
            <v>9.4399999999999998E-2</v>
          </cell>
          <cell r="BX37">
            <v>0</v>
          </cell>
          <cell r="BY37">
            <v>0</v>
          </cell>
          <cell r="BZ37">
            <v>0</v>
          </cell>
          <cell r="CA37">
            <v>0.30599999999999999</v>
          </cell>
        </row>
        <row r="38">
          <cell r="A38" t="str">
            <v>DPLES</v>
          </cell>
          <cell r="B38">
            <v>8135</v>
          </cell>
          <cell r="C38" t="str">
            <v>ENERGY</v>
          </cell>
          <cell r="D38">
            <v>5.9999999999999995E-4</v>
          </cell>
          <cell r="E38">
            <v>1.1999999999999999E-3</v>
          </cell>
          <cell r="F38">
            <v>0</v>
          </cell>
          <cell r="G38">
            <v>0</v>
          </cell>
          <cell r="H38">
            <v>0</v>
          </cell>
          <cell r="I38">
            <v>0</v>
          </cell>
          <cell r="J38">
            <v>0</v>
          </cell>
          <cell r="K38">
            <v>8.9013354428451909E-3</v>
          </cell>
          <cell r="L38">
            <v>2.9999999999999997E-4</v>
          </cell>
          <cell r="M38">
            <v>2.9999999999999997E-4</v>
          </cell>
          <cell r="N38">
            <v>0</v>
          </cell>
          <cell r="O38">
            <v>0</v>
          </cell>
          <cell r="P38">
            <v>0</v>
          </cell>
          <cell r="Q38">
            <v>0</v>
          </cell>
          <cell r="R38">
            <v>0</v>
          </cell>
          <cell r="S38">
            <v>6.9999999999999999E-4</v>
          </cell>
          <cell r="T38">
            <v>0</v>
          </cell>
          <cell r="U38">
            <v>0</v>
          </cell>
          <cell r="V38">
            <v>1.5E-3</v>
          </cell>
          <cell r="W38">
            <v>2.6100000000000002E-2</v>
          </cell>
          <cell r="X38">
            <v>1.0046202282855351E-3</v>
          </cell>
          <cell r="Y38">
            <v>5.0000000000000001E-4</v>
          </cell>
          <cell r="Z38">
            <v>0</v>
          </cell>
          <cell r="AA38">
            <v>5.1000000000000004E-3</v>
          </cell>
          <cell r="AB38">
            <v>3.336E-3</v>
          </cell>
          <cell r="AC38">
            <v>4.032258064516129E-4</v>
          </cell>
          <cell r="AD38">
            <v>1.4E-3</v>
          </cell>
          <cell r="AE38">
            <v>0</v>
          </cell>
          <cell r="AF38">
            <v>4.1000000000000003E-3</v>
          </cell>
          <cell r="AG38">
            <v>2.5999999999999999E-3</v>
          </cell>
          <cell r="AH38">
            <v>0</v>
          </cell>
          <cell r="AI38">
            <v>0</v>
          </cell>
          <cell r="AJ38">
            <v>0</v>
          </cell>
          <cell r="AK38">
            <v>0</v>
          </cell>
          <cell r="AL38">
            <v>0</v>
          </cell>
          <cell r="AM38">
            <v>0</v>
          </cell>
          <cell r="AN38">
            <v>1.8E-3</v>
          </cell>
          <cell r="AO38">
            <v>3.2000000000000002E-3</v>
          </cell>
          <cell r="AP38">
            <v>0</v>
          </cell>
          <cell r="AQ38">
            <v>0</v>
          </cell>
          <cell r="AR38">
            <v>3.5999999999999999E-3</v>
          </cell>
          <cell r="AS38">
            <v>0</v>
          </cell>
          <cell r="AT38">
            <v>1.1599999999999999E-2</v>
          </cell>
          <cell r="AU38">
            <v>0</v>
          </cell>
          <cell r="AV38">
            <v>0.30719999999999997</v>
          </cell>
          <cell r="AW38">
            <v>0</v>
          </cell>
          <cell r="AX38">
            <v>0</v>
          </cell>
          <cell r="AY38">
            <v>0</v>
          </cell>
          <cell r="AZ38">
            <v>0</v>
          </cell>
          <cell r="BA38">
            <v>0</v>
          </cell>
          <cell r="BB38">
            <v>0</v>
          </cell>
          <cell r="BC38">
            <v>0</v>
          </cell>
          <cell r="BD38">
            <v>0</v>
          </cell>
          <cell r="BE38">
            <v>0</v>
          </cell>
          <cell r="BF38">
            <v>0</v>
          </cell>
          <cell r="BG38">
            <v>0</v>
          </cell>
          <cell r="BH38">
            <v>2.7000000000000001E-3</v>
          </cell>
          <cell r="BI38">
            <v>0</v>
          </cell>
          <cell r="BJ38">
            <v>0</v>
          </cell>
          <cell r="BK38">
            <v>0</v>
          </cell>
          <cell r="BL38">
            <v>0</v>
          </cell>
          <cell r="BM38">
            <v>0</v>
          </cell>
          <cell r="BN38">
            <v>0</v>
          </cell>
          <cell r="BO38">
            <v>0</v>
          </cell>
          <cell r="BP38">
            <v>0</v>
          </cell>
          <cell r="BQ38">
            <v>0</v>
          </cell>
          <cell r="BR38">
            <v>0</v>
          </cell>
          <cell r="BS38">
            <v>1.9E-3</v>
          </cell>
          <cell r="BT38">
            <v>4.1999999999999997E-3</v>
          </cell>
          <cell r="BU38">
            <v>0</v>
          </cell>
          <cell r="BV38">
            <v>0</v>
          </cell>
          <cell r="BW38">
            <v>0</v>
          </cell>
          <cell r="BX38">
            <v>0</v>
          </cell>
          <cell r="BY38">
            <v>0</v>
          </cell>
          <cell r="BZ38">
            <v>0</v>
          </cell>
          <cell r="CA38">
            <v>0</v>
          </cell>
        </row>
        <row r="39">
          <cell r="A39" t="str">
            <v>DRCT</v>
          </cell>
          <cell r="B39">
            <v>101</v>
          </cell>
          <cell r="C39" t="str">
            <v>OTHER</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row>
        <row r="40">
          <cell r="A40" t="str">
            <v>DRI</v>
          </cell>
          <cell r="B40">
            <v>100</v>
          </cell>
          <cell r="C40" t="str">
            <v>OTHER</v>
          </cell>
          <cell r="D40">
            <v>0</v>
          </cell>
          <cell r="E40">
            <v>0</v>
          </cell>
          <cell r="F40">
            <v>0</v>
          </cell>
          <cell r="G40">
            <v>0</v>
          </cell>
          <cell r="H40">
            <v>0</v>
          </cell>
          <cell r="I40">
            <v>0</v>
          </cell>
          <cell r="J40">
            <v>0</v>
          </cell>
          <cell r="K40">
            <v>1.7091459054035796E-3</v>
          </cell>
          <cell r="L40">
            <v>2.8199999999999999E-2</v>
          </cell>
          <cell r="M40">
            <v>3.3099999999999997E-2</v>
          </cell>
          <cell r="N40">
            <v>0</v>
          </cell>
          <cell r="O40">
            <v>0</v>
          </cell>
          <cell r="P40">
            <v>0</v>
          </cell>
          <cell r="Q40">
            <v>0</v>
          </cell>
          <cell r="R40">
            <v>0</v>
          </cell>
          <cell r="S40">
            <v>0</v>
          </cell>
          <cell r="T40">
            <v>0</v>
          </cell>
          <cell r="U40">
            <v>0</v>
          </cell>
          <cell r="V40">
            <v>0</v>
          </cell>
          <cell r="W40">
            <v>0</v>
          </cell>
          <cell r="X40">
            <v>0</v>
          </cell>
          <cell r="Y40">
            <v>5.9999999999999995E-4</v>
          </cell>
          <cell r="Z40">
            <v>4.8999999999999998E-3</v>
          </cell>
          <cell r="AA40">
            <v>2.5000000000000001E-3</v>
          </cell>
          <cell r="AB40">
            <v>0</v>
          </cell>
          <cell r="AC40">
            <v>0</v>
          </cell>
          <cell r="AD40">
            <v>1E-4</v>
          </cell>
          <cell r="AE40">
            <v>0</v>
          </cell>
          <cell r="AF40">
            <v>0</v>
          </cell>
          <cell r="AG40">
            <v>0</v>
          </cell>
          <cell r="AH40">
            <v>0</v>
          </cell>
          <cell r="AI40">
            <v>0</v>
          </cell>
          <cell r="AJ40">
            <v>0</v>
          </cell>
          <cell r="AK40">
            <v>0</v>
          </cell>
          <cell r="AL40">
            <v>0</v>
          </cell>
          <cell r="AM40">
            <v>0</v>
          </cell>
          <cell r="AN40">
            <v>5.4000000000000003E-3</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5.5999999999999999E-3</v>
          </cell>
          <cell r="BT40">
            <v>0</v>
          </cell>
          <cell r="BU40">
            <v>0</v>
          </cell>
          <cell r="BV40">
            <v>0</v>
          </cell>
          <cell r="BW40">
            <v>0.16210000000000002</v>
          </cell>
          <cell r="BX40">
            <v>0</v>
          </cell>
          <cell r="BY40">
            <v>0</v>
          </cell>
          <cell r="BZ40">
            <v>0</v>
          </cell>
          <cell r="CA40">
            <v>0</v>
          </cell>
        </row>
        <row r="41">
          <cell r="A41" t="str">
            <v>DSTATE</v>
          </cell>
          <cell r="B41">
            <v>8150</v>
          </cell>
          <cell r="C41" t="str">
            <v>ENERGY</v>
          </cell>
          <cell r="D41">
            <v>8.2000000000000007E-3</v>
          </cell>
          <cell r="E41">
            <v>1.7399999999999999E-2</v>
          </cell>
          <cell r="F41">
            <v>0</v>
          </cell>
          <cell r="G41">
            <v>0</v>
          </cell>
          <cell r="H41">
            <v>0</v>
          </cell>
          <cell r="I41">
            <v>0</v>
          </cell>
          <cell r="J41">
            <v>0</v>
          </cell>
          <cell r="K41">
            <v>4.6434471416098112E-2</v>
          </cell>
          <cell r="L41">
            <v>2E-3</v>
          </cell>
          <cell r="M41">
            <v>2.3E-3</v>
          </cell>
          <cell r="N41">
            <v>0</v>
          </cell>
          <cell r="O41">
            <v>0</v>
          </cell>
          <cell r="P41">
            <v>0</v>
          </cell>
          <cell r="Q41">
            <v>0</v>
          </cell>
          <cell r="R41">
            <v>0</v>
          </cell>
          <cell r="S41">
            <v>7.4999999999999997E-3</v>
          </cell>
          <cell r="T41">
            <v>0</v>
          </cell>
          <cell r="U41">
            <v>0</v>
          </cell>
          <cell r="V41">
            <v>1.5299999999999999E-2</v>
          </cell>
          <cell r="W41">
            <v>0.27010000000000001</v>
          </cell>
          <cell r="X41">
            <v>0</v>
          </cell>
          <cell r="Y41">
            <v>2.8E-3</v>
          </cell>
          <cell r="Z41">
            <v>0</v>
          </cell>
          <cell r="AA41">
            <v>1.5E-3</v>
          </cell>
          <cell r="AB41">
            <v>4.6730000000000001E-3</v>
          </cell>
          <cell r="AC41">
            <v>1.4784946236559139E-3</v>
          </cell>
          <cell r="AD41">
            <v>3.3999999999999998E-3</v>
          </cell>
          <cell r="AE41">
            <v>0</v>
          </cell>
          <cell r="AF41">
            <v>9.7999999999999997E-3</v>
          </cell>
          <cell r="AG41">
            <v>6.4000000000000003E-3</v>
          </cell>
          <cell r="AH41">
            <v>0</v>
          </cell>
          <cell r="AI41">
            <v>0</v>
          </cell>
          <cell r="AJ41">
            <v>0</v>
          </cell>
          <cell r="AK41">
            <v>0</v>
          </cell>
          <cell r="AL41">
            <v>0</v>
          </cell>
          <cell r="AM41">
            <v>1.7750694886455329E-3</v>
          </cell>
          <cell r="AN41">
            <v>9.4999999999999998E-3</v>
          </cell>
          <cell r="AO41">
            <v>1.6899999999999998E-2</v>
          </cell>
          <cell r="AP41">
            <v>0</v>
          </cell>
          <cell r="AQ41">
            <v>0</v>
          </cell>
          <cell r="AR41">
            <v>1.9E-2</v>
          </cell>
          <cell r="AS41">
            <v>0</v>
          </cell>
          <cell r="AT41">
            <v>6.0299999999999999E-2</v>
          </cell>
          <cell r="AU41">
            <v>0</v>
          </cell>
          <cell r="AV41">
            <v>0</v>
          </cell>
          <cell r="AW41">
            <v>0</v>
          </cell>
          <cell r="AX41">
            <v>0</v>
          </cell>
          <cell r="AY41">
            <v>0</v>
          </cell>
          <cell r="AZ41">
            <v>0</v>
          </cell>
          <cell r="BA41">
            <v>0</v>
          </cell>
          <cell r="BB41">
            <v>0</v>
          </cell>
          <cell r="BC41">
            <v>0</v>
          </cell>
          <cell r="BD41">
            <v>0</v>
          </cell>
          <cell r="BE41">
            <v>0</v>
          </cell>
          <cell r="BF41">
            <v>0</v>
          </cell>
          <cell r="BG41">
            <v>0</v>
          </cell>
          <cell r="BH41">
            <v>1.4200000000000001E-2</v>
          </cell>
          <cell r="BI41">
            <v>0</v>
          </cell>
          <cell r="BJ41">
            <v>0</v>
          </cell>
          <cell r="BK41">
            <v>0</v>
          </cell>
          <cell r="BL41">
            <v>0</v>
          </cell>
          <cell r="BM41">
            <v>0</v>
          </cell>
          <cell r="BN41">
            <v>0</v>
          </cell>
          <cell r="BO41">
            <v>0</v>
          </cell>
          <cell r="BP41">
            <v>0</v>
          </cell>
          <cell r="BQ41">
            <v>0</v>
          </cell>
          <cell r="BR41">
            <v>0</v>
          </cell>
          <cell r="BS41">
            <v>9.9000000000000008E-3</v>
          </cell>
          <cell r="BT41">
            <v>2.1899999999999999E-2</v>
          </cell>
          <cell r="BU41">
            <v>0</v>
          </cell>
          <cell r="BV41">
            <v>0</v>
          </cell>
          <cell r="BW41">
            <v>6.4999999999999997E-3</v>
          </cell>
          <cell r="BX41">
            <v>1.67E-2</v>
          </cell>
          <cell r="BY41">
            <v>0</v>
          </cell>
          <cell r="BZ41">
            <v>0</v>
          </cell>
          <cell r="CA41">
            <v>0</v>
          </cell>
        </row>
        <row r="42">
          <cell r="A42" t="str">
            <v>DTECH</v>
          </cell>
          <cell r="B42">
            <v>5008</v>
          </cell>
          <cell r="C42" t="str">
            <v>ENERGY</v>
          </cell>
          <cell r="D42">
            <v>7.0000000000000001E-3</v>
          </cell>
          <cell r="E42">
            <v>1.49E-2</v>
          </cell>
          <cell r="F42">
            <v>0</v>
          </cell>
          <cell r="G42">
            <v>0</v>
          </cell>
          <cell r="H42">
            <v>0</v>
          </cell>
          <cell r="I42">
            <v>0</v>
          </cell>
          <cell r="J42">
            <v>0</v>
          </cell>
          <cell r="K42">
            <v>5.1864406112693984E-4</v>
          </cell>
          <cell r="L42">
            <v>1.1000000000000001E-3</v>
          </cell>
          <cell r="M42">
            <v>1.2999999999999999E-3</v>
          </cell>
          <cell r="N42">
            <v>0</v>
          </cell>
          <cell r="O42">
            <v>0</v>
          </cell>
          <cell r="P42">
            <v>0</v>
          </cell>
          <cell r="Q42">
            <v>0</v>
          </cell>
          <cell r="R42">
            <v>0</v>
          </cell>
          <cell r="S42">
            <v>6.4000000000000003E-3</v>
          </cell>
          <cell r="T42">
            <v>0</v>
          </cell>
          <cell r="U42">
            <v>0</v>
          </cell>
          <cell r="V42">
            <v>1.32E-2</v>
          </cell>
          <cell r="W42">
            <v>0</v>
          </cell>
          <cell r="X42">
            <v>7.1222889944300659E-4</v>
          </cell>
          <cell r="Y42">
            <v>1.5E-3</v>
          </cell>
          <cell r="Z42">
            <v>0</v>
          </cell>
          <cell r="AA42">
            <v>5.9999999999999995E-4</v>
          </cell>
          <cell r="AB42">
            <v>5.3200000000000001E-3</v>
          </cell>
          <cell r="AC42">
            <v>2.5537634408602152E-3</v>
          </cell>
          <cell r="AD42">
            <v>2.0000000000000001E-4</v>
          </cell>
          <cell r="AE42">
            <v>0</v>
          </cell>
          <cell r="AF42">
            <v>0</v>
          </cell>
          <cell r="AG42">
            <v>0</v>
          </cell>
          <cell r="AH42">
            <v>1.1000000000000001E-3</v>
          </cell>
          <cell r="AI42">
            <v>1.6999999999999999E-3</v>
          </cell>
          <cell r="AJ42">
            <v>0</v>
          </cell>
          <cell r="AK42">
            <v>0</v>
          </cell>
          <cell r="AL42">
            <v>0</v>
          </cell>
          <cell r="AM42">
            <v>0</v>
          </cell>
          <cell r="AN42">
            <v>5.1000000000000004E-3</v>
          </cell>
          <cell r="AO42">
            <v>9.1000000000000004E-3</v>
          </cell>
          <cell r="AP42">
            <v>0</v>
          </cell>
          <cell r="AQ42">
            <v>0</v>
          </cell>
          <cell r="AR42">
            <v>1.0200000000000001E-2</v>
          </cell>
          <cell r="AS42">
            <v>0</v>
          </cell>
          <cell r="AT42">
            <v>0</v>
          </cell>
          <cell r="AU42">
            <v>5.4199999999999998E-2</v>
          </cell>
          <cell r="AV42">
            <v>0</v>
          </cell>
          <cell r="AW42">
            <v>0</v>
          </cell>
          <cell r="AX42">
            <v>4.4499999999999998E-2</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5.3E-3</v>
          </cell>
          <cell r="BT42">
            <v>1.17E-2</v>
          </cell>
          <cell r="BU42">
            <v>0</v>
          </cell>
          <cell r="BV42">
            <v>0</v>
          </cell>
          <cell r="BW42">
            <v>0</v>
          </cell>
          <cell r="BX42">
            <v>0</v>
          </cell>
          <cell r="BY42">
            <v>0</v>
          </cell>
          <cell r="BZ42">
            <v>0</v>
          </cell>
          <cell r="CA42">
            <v>0</v>
          </cell>
        </row>
        <row r="43">
          <cell r="A43" t="str">
            <v>DTHERM</v>
          </cell>
          <cell r="B43">
            <v>8137</v>
          </cell>
          <cell r="C43" t="str">
            <v>ENERGY</v>
          </cell>
          <cell r="D43">
            <v>3.0999999999999999E-3</v>
          </cell>
          <cell r="E43">
            <v>6.7000000000000002E-3</v>
          </cell>
          <cell r="F43">
            <v>0</v>
          </cell>
          <cell r="G43">
            <v>0</v>
          </cell>
          <cell r="H43">
            <v>0</v>
          </cell>
          <cell r="I43">
            <v>0</v>
          </cell>
          <cell r="J43">
            <v>0</v>
          </cell>
          <cell r="K43">
            <v>1.4944959572485729E-3</v>
          </cell>
          <cell r="L43">
            <v>2.9999999999999997E-4</v>
          </cell>
          <cell r="M43">
            <v>2.9999999999999997E-4</v>
          </cell>
          <cell r="N43">
            <v>0</v>
          </cell>
          <cell r="O43">
            <v>0</v>
          </cell>
          <cell r="P43">
            <v>0</v>
          </cell>
          <cell r="Q43">
            <v>0</v>
          </cell>
          <cell r="R43">
            <v>0</v>
          </cell>
          <cell r="S43">
            <v>2.8E-3</v>
          </cell>
          <cell r="T43">
            <v>0</v>
          </cell>
          <cell r="U43">
            <v>0</v>
          </cell>
          <cell r="V43">
            <v>5.7999999999999996E-3</v>
          </cell>
          <cell r="W43">
            <v>0</v>
          </cell>
          <cell r="X43">
            <v>9.4183146401768925E-4</v>
          </cell>
          <cell r="Y43">
            <v>1.1000000000000001E-3</v>
          </cell>
          <cell r="Z43">
            <v>0</v>
          </cell>
          <cell r="AA43">
            <v>8.0000000000000004E-4</v>
          </cell>
          <cell r="AB43">
            <v>1.8109999999999999E-3</v>
          </cell>
          <cell r="AC43">
            <v>0</v>
          </cell>
          <cell r="AD43">
            <v>0</v>
          </cell>
          <cell r="AE43">
            <v>0</v>
          </cell>
          <cell r="AF43">
            <v>0</v>
          </cell>
          <cell r="AG43">
            <v>0</v>
          </cell>
          <cell r="AH43">
            <v>0</v>
          </cell>
          <cell r="AI43">
            <v>0</v>
          </cell>
          <cell r="AJ43">
            <v>0</v>
          </cell>
          <cell r="AK43">
            <v>0</v>
          </cell>
          <cell r="AL43">
            <v>0</v>
          </cell>
          <cell r="AM43">
            <v>1.6076102607228169E-2</v>
          </cell>
          <cell r="AN43">
            <v>3.7000000000000002E-3</v>
          </cell>
          <cell r="AO43">
            <v>0</v>
          </cell>
          <cell r="AP43">
            <v>0</v>
          </cell>
          <cell r="AQ43">
            <v>0</v>
          </cell>
          <cell r="AR43">
            <v>7.4000000000000003E-3</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3.8999999999999998E-3</v>
          </cell>
          <cell r="BT43">
            <v>8.6E-3</v>
          </cell>
          <cell r="BU43">
            <v>0</v>
          </cell>
          <cell r="BV43">
            <v>0</v>
          </cell>
          <cell r="BW43">
            <v>5.9999999999999995E-4</v>
          </cell>
          <cell r="BX43">
            <v>1.5E-3</v>
          </cell>
          <cell r="BY43">
            <v>0</v>
          </cell>
          <cell r="BZ43">
            <v>0</v>
          </cell>
          <cell r="CA43">
            <v>0</v>
          </cell>
        </row>
        <row r="44">
          <cell r="A44" t="str">
            <v>DTROY</v>
          </cell>
          <cell r="B44">
            <v>8136</v>
          </cell>
          <cell r="C44" t="str">
            <v>ENERGY</v>
          </cell>
          <cell r="D44">
            <v>6.9999999999999999E-4</v>
          </cell>
          <cell r="E44">
            <v>1.4E-3</v>
          </cell>
          <cell r="F44">
            <v>0</v>
          </cell>
          <cell r="G44">
            <v>0</v>
          </cell>
          <cell r="H44">
            <v>0</v>
          </cell>
          <cell r="I44">
            <v>0</v>
          </cell>
          <cell r="J44">
            <v>0</v>
          </cell>
          <cell r="K44">
            <v>1.0137071515449391E-2</v>
          </cell>
          <cell r="L44">
            <v>2.0000000000000001E-4</v>
          </cell>
          <cell r="M44">
            <v>2.9999999999999997E-4</v>
          </cell>
          <cell r="N44">
            <v>0</v>
          </cell>
          <cell r="O44">
            <v>0</v>
          </cell>
          <cell r="P44">
            <v>0</v>
          </cell>
          <cell r="Q44">
            <v>0</v>
          </cell>
          <cell r="R44">
            <v>0</v>
          </cell>
          <cell r="S44">
            <v>5.9999999999999995E-4</v>
          </cell>
          <cell r="T44">
            <v>0</v>
          </cell>
          <cell r="U44">
            <v>0</v>
          </cell>
          <cell r="V44">
            <v>1.1999999999999999E-3</v>
          </cell>
          <cell r="W44">
            <v>2.1299999999999999E-2</v>
          </cell>
          <cell r="X44">
            <v>1.0046202282855351E-3</v>
          </cell>
          <cell r="Y44">
            <v>5.9999999999999995E-4</v>
          </cell>
          <cell r="Z44">
            <v>0</v>
          </cell>
          <cell r="AA44">
            <v>2.5000000000000001E-3</v>
          </cell>
          <cell r="AB44">
            <v>2.2799999999999999E-3</v>
          </cell>
          <cell r="AC44">
            <v>1.3440860215053763E-4</v>
          </cell>
          <cell r="AD44">
            <v>3.8E-3</v>
          </cell>
          <cell r="AE44">
            <v>0</v>
          </cell>
          <cell r="AF44">
            <v>1.09E-2</v>
          </cell>
          <cell r="AG44">
            <v>7.1000000000000004E-3</v>
          </cell>
          <cell r="AH44">
            <v>0</v>
          </cell>
          <cell r="AI44">
            <v>0</v>
          </cell>
          <cell r="AJ44">
            <v>0</v>
          </cell>
          <cell r="AK44">
            <v>0</v>
          </cell>
          <cell r="AL44">
            <v>0</v>
          </cell>
          <cell r="AM44">
            <v>0</v>
          </cell>
          <cell r="AN44">
            <v>2.0999999999999999E-3</v>
          </cell>
          <cell r="AO44">
            <v>3.7000000000000002E-3</v>
          </cell>
          <cell r="AP44">
            <v>0</v>
          </cell>
          <cell r="AQ44">
            <v>0</v>
          </cell>
          <cell r="AR44">
            <v>4.1999999999999997E-3</v>
          </cell>
          <cell r="AS44">
            <v>0</v>
          </cell>
          <cell r="AT44">
            <v>1.32E-2</v>
          </cell>
          <cell r="AU44">
            <v>0</v>
          </cell>
          <cell r="AV44">
            <v>0.3498</v>
          </cell>
          <cell r="AW44">
            <v>0</v>
          </cell>
          <cell r="AX44">
            <v>0</v>
          </cell>
          <cell r="AY44">
            <v>0</v>
          </cell>
          <cell r="AZ44">
            <v>0</v>
          </cell>
          <cell r="BA44">
            <v>0</v>
          </cell>
          <cell r="BB44">
            <v>0</v>
          </cell>
          <cell r="BC44">
            <v>0</v>
          </cell>
          <cell r="BD44">
            <v>0</v>
          </cell>
          <cell r="BE44">
            <v>0</v>
          </cell>
          <cell r="BF44">
            <v>0</v>
          </cell>
          <cell r="BG44">
            <v>0</v>
          </cell>
          <cell r="BH44">
            <v>3.0999999999999999E-3</v>
          </cell>
          <cell r="BI44">
            <v>0</v>
          </cell>
          <cell r="BJ44">
            <v>0</v>
          </cell>
          <cell r="BK44">
            <v>0</v>
          </cell>
          <cell r="BL44">
            <v>0</v>
          </cell>
          <cell r="BM44">
            <v>0</v>
          </cell>
          <cell r="BN44">
            <v>0</v>
          </cell>
          <cell r="BO44">
            <v>0</v>
          </cell>
          <cell r="BP44">
            <v>0</v>
          </cell>
          <cell r="BQ44">
            <v>0</v>
          </cell>
          <cell r="BR44">
            <v>0</v>
          </cell>
          <cell r="BS44">
            <v>2.2000000000000001E-3</v>
          </cell>
          <cell r="BT44">
            <v>4.7999999999999996E-3</v>
          </cell>
          <cell r="BU44">
            <v>0</v>
          </cell>
          <cell r="BV44">
            <v>0</v>
          </cell>
          <cell r="BW44">
            <v>0</v>
          </cell>
          <cell r="BX44">
            <v>0</v>
          </cell>
          <cell r="BY44">
            <v>0</v>
          </cell>
          <cell r="BZ44">
            <v>0</v>
          </cell>
          <cell r="CA44">
            <v>0</v>
          </cell>
        </row>
        <row r="45">
          <cell r="A45" t="str">
            <v>DTSI</v>
          </cell>
          <cell r="B45">
            <v>5002</v>
          </cell>
          <cell r="C45" t="str">
            <v>DEL-O</v>
          </cell>
          <cell r="D45">
            <v>7.1000000000000004E-3</v>
          </cell>
          <cell r="E45">
            <v>0</v>
          </cell>
          <cell r="F45">
            <v>0</v>
          </cell>
          <cell r="G45">
            <v>1.5599999999999999E-2</v>
          </cell>
          <cell r="H45">
            <v>0</v>
          </cell>
          <cell r="I45">
            <v>0</v>
          </cell>
          <cell r="J45">
            <v>0</v>
          </cell>
          <cell r="K45">
            <v>8.1098579140969351E-3</v>
          </cell>
          <cell r="L45">
            <v>2.5999999999999999E-3</v>
          </cell>
          <cell r="M45">
            <v>3.0000000000000001E-3</v>
          </cell>
          <cell r="N45">
            <v>0</v>
          </cell>
          <cell r="O45">
            <v>0</v>
          </cell>
          <cell r="P45">
            <v>0</v>
          </cell>
          <cell r="Q45">
            <v>0</v>
          </cell>
          <cell r="R45">
            <v>0</v>
          </cell>
          <cell r="S45">
            <v>6.7000000000000002E-3</v>
          </cell>
          <cell r="T45">
            <v>0</v>
          </cell>
          <cell r="U45">
            <v>1.61E-2</v>
          </cell>
          <cell r="V45">
            <v>0</v>
          </cell>
          <cell r="W45">
            <v>0</v>
          </cell>
          <cell r="X45">
            <v>1.722627764000445E-2</v>
          </cell>
          <cell r="Y45">
            <v>3.8E-3</v>
          </cell>
          <cell r="Z45">
            <v>0</v>
          </cell>
          <cell r="AA45">
            <v>3.2800000000000003E-2</v>
          </cell>
          <cell r="AB45">
            <v>2.1981000000000001E-2</v>
          </cell>
          <cell r="AC45">
            <v>1.3440860215053763E-4</v>
          </cell>
          <cell r="AD45">
            <v>9.6000000000000002E-2</v>
          </cell>
          <cell r="AE45">
            <v>0</v>
          </cell>
          <cell r="AF45">
            <v>0</v>
          </cell>
          <cell r="AG45">
            <v>0</v>
          </cell>
          <cell r="AH45">
            <v>0</v>
          </cell>
          <cell r="AI45">
            <v>0</v>
          </cell>
          <cell r="AJ45">
            <v>0</v>
          </cell>
          <cell r="AK45">
            <v>0</v>
          </cell>
          <cell r="AL45">
            <v>0</v>
          </cell>
          <cell r="AM45">
            <v>0.2036381939897976</v>
          </cell>
          <cell r="AN45">
            <v>1.29E-2</v>
          </cell>
          <cell r="AO45">
            <v>0</v>
          </cell>
          <cell r="AP45">
            <v>0</v>
          </cell>
          <cell r="AQ45">
            <v>0</v>
          </cell>
          <cell r="AR45">
            <v>0</v>
          </cell>
          <cell r="AS45">
            <v>0</v>
          </cell>
          <cell r="AT45">
            <v>0</v>
          </cell>
          <cell r="AU45">
            <v>0</v>
          </cell>
          <cell r="AV45">
            <v>0</v>
          </cell>
          <cell r="AW45">
            <v>0</v>
          </cell>
          <cell r="AX45">
            <v>0</v>
          </cell>
          <cell r="AY45">
            <v>0</v>
          </cell>
          <cell r="AZ45">
            <v>0</v>
          </cell>
          <cell r="BA45">
            <v>4.6800000000000001E-2</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1.34E-2</v>
          </cell>
          <cell r="BT45">
            <v>0</v>
          </cell>
          <cell r="BU45">
            <v>0</v>
          </cell>
          <cell r="BV45">
            <v>0</v>
          </cell>
          <cell r="BW45">
            <v>2.5999999999999999E-3</v>
          </cell>
          <cell r="BX45">
            <v>0</v>
          </cell>
          <cell r="BY45">
            <v>0</v>
          </cell>
          <cell r="BZ45">
            <v>0</v>
          </cell>
          <cell r="CA45">
            <v>0</v>
          </cell>
        </row>
        <row r="46">
          <cell r="A46" t="str">
            <v>EOG</v>
          </cell>
          <cell r="B46">
            <v>1001</v>
          </cell>
          <cell r="C46" t="str">
            <v>DEL-G</v>
          </cell>
          <cell r="D46">
            <v>0.1053</v>
          </cell>
          <cell r="E46">
            <v>0</v>
          </cell>
          <cell r="F46">
            <v>0</v>
          </cell>
          <cell r="G46">
            <v>0.23200000000000001</v>
          </cell>
          <cell r="H46">
            <v>0</v>
          </cell>
          <cell r="I46">
            <v>0.62322</v>
          </cell>
          <cell r="J46">
            <v>0</v>
          </cell>
          <cell r="K46">
            <v>3.1727240441667685E-2</v>
          </cell>
          <cell r="L46">
            <v>9.1300000000000006E-2</v>
          </cell>
          <cell r="M46">
            <v>0.1069</v>
          </cell>
          <cell r="N46">
            <v>0</v>
          </cell>
          <cell r="O46">
            <v>0</v>
          </cell>
          <cell r="P46">
            <v>0.37859999999999999</v>
          </cell>
          <cell r="Q46">
            <v>0.31448666510051382</v>
          </cell>
          <cell r="R46">
            <v>0.18659999999999999</v>
          </cell>
          <cell r="S46">
            <v>9.5500000000000002E-2</v>
          </cell>
          <cell r="T46">
            <v>0</v>
          </cell>
          <cell r="U46">
            <v>0.2303</v>
          </cell>
          <cell r="V46">
            <v>0</v>
          </cell>
          <cell r="W46">
            <v>0</v>
          </cell>
          <cell r="X46">
            <v>0.11508816976397769</v>
          </cell>
          <cell r="Y46">
            <v>0.20930000000000001</v>
          </cell>
          <cell r="Z46">
            <v>0.3024</v>
          </cell>
          <cell r="AA46">
            <v>0.14230000000000001</v>
          </cell>
          <cell r="AB46">
            <v>0.19928199999999999</v>
          </cell>
          <cell r="AC46">
            <v>0.15631720430107526</v>
          </cell>
          <cell r="AD46">
            <v>3.5999999999999997E-2</v>
          </cell>
          <cell r="AE46">
            <v>0</v>
          </cell>
          <cell r="AF46">
            <v>0</v>
          </cell>
          <cell r="AG46">
            <v>0</v>
          </cell>
          <cell r="AH46">
            <v>0.22719999999999999</v>
          </cell>
          <cell r="AI46">
            <v>0</v>
          </cell>
          <cell r="AJ46">
            <v>0.61219999999999997</v>
          </cell>
          <cell r="AK46">
            <v>0.26288182659672943</v>
          </cell>
          <cell r="AL46">
            <v>0.29306749396809778</v>
          </cell>
          <cell r="AM46">
            <v>0</v>
          </cell>
          <cell r="AN46">
            <v>0.08</v>
          </cell>
          <cell r="AO46">
            <v>0</v>
          </cell>
          <cell r="AP46">
            <v>0.45190000000000002</v>
          </cell>
          <cell r="AQ46">
            <v>0.13619999999999999</v>
          </cell>
          <cell r="AR46">
            <v>0</v>
          </cell>
          <cell r="AS46">
            <v>0</v>
          </cell>
          <cell r="AT46">
            <v>0</v>
          </cell>
          <cell r="AU46">
            <v>0</v>
          </cell>
          <cell r="AV46">
            <v>0</v>
          </cell>
          <cell r="AW46">
            <v>0</v>
          </cell>
          <cell r="AX46">
            <v>0</v>
          </cell>
          <cell r="AY46">
            <v>0</v>
          </cell>
          <cell r="AZ46">
            <v>0</v>
          </cell>
          <cell r="BA46">
            <v>0.2903</v>
          </cell>
          <cell r="BB46">
            <v>0</v>
          </cell>
          <cell r="BC46">
            <v>0.70009999999999994</v>
          </cell>
          <cell r="BD46">
            <v>0.58640000000000003</v>
          </cell>
          <cell r="BE46">
            <v>0.30449999999999999</v>
          </cell>
          <cell r="BF46">
            <v>0</v>
          </cell>
          <cell r="BG46">
            <v>0</v>
          </cell>
          <cell r="BH46">
            <v>0.1191</v>
          </cell>
          <cell r="BI46">
            <v>0</v>
          </cell>
          <cell r="BJ46">
            <v>0</v>
          </cell>
          <cell r="BK46">
            <v>0.21859999999999999</v>
          </cell>
          <cell r="BL46">
            <v>0.33069999999999999</v>
          </cell>
          <cell r="BM46">
            <v>0.33119999999999999</v>
          </cell>
          <cell r="BN46">
            <v>0</v>
          </cell>
          <cell r="BO46">
            <v>0.46549999999999997</v>
          </cell>
          <cell r="BP46">
            <v>0.76970000000000005</v>
          </cell>
          <cell r="BQ46">
            <v>0</v>
          </cell>
          <cell r="BR46">
            <v>0</v>
          </cell>
          <cell r="BS46">
            <v>8.2900000000000001E-2</v>
          </cell>
          <cell r="BT46">
            <v>0</v>
          </cell>
          <cell r="BU46">
            <v>0.24579999999999999</v>
          </cell>
          <cell r="BV46">
            <v>0</v>
          </cell>
          <cell r="BW46">
            <v>4.1599999999999998E-2</v>
          </cell>
          <cell r="BX46">
            <v>0</v>
          </cell>
          <cell r="BY46">
            <v>0.58889999999999998</v>
          </cell>
          <cell r="BZ46">
            <v>0</v>
          </cell>
          <cell r="CA46">
            <v>0.1348</v>
          </cell>
        </row>
        <row r="47">
          <cell r="A47" t="str">
            <v>HOPE</v>
          </cell>
          <cell r="B47">
            <v>1003</v>
          </cell>
          <cell r="C47" t="str">
            <v>DEL-G</v>
          </cell>
          <cell r="D47">
            <v>0.02</v>
          </cell>
          <cell r="E47">
            <v>0</v>
          </cell>
          <cell r="F47">
            <v>0</v>
          </cell>
          <cell r="G47">
            <v>4.3999999999999997E-2</v>
          </cell>
          <cell r="H47">
            <v>0</v>
          </cell>
          <cell r="I47">
            <v>0.11826</v>
          </cell>
          <cell r="J47">
            <v>0</v>
          </cell>
          <cell r="K47">
            <v>9.774431869742424E-3</v>
          </cell>
          <cell r="L47">
            <v>9.7000000000000003E-3</v>
          </cell>
          <cell r="M47">
            <v>1.14E-2</v>
          </cell>
          <cell r="N47">
            <v>0</v>
          </cell>
          <cell r="O47">
            <v>0</v>
          </cell>
          <cell r="P47">
            <v>4.0399999999999998E-2</v>
          </cell>
          <cell r="Q47">
            <v>3.0106929814652759E-2</v>
          </cell>
          <cell r="R47">
            <v>1.77E-2</v>
          </cell>
          <cell r="S47">
            <v>1.8200000000000001E-2</v>
          </cell>
          <cell r="T47">
            <v>0</v>
          </cell>
          <cell r="U47">
            <v>4.3999999999999997E-2</v>
          </cell>
          <cell r="V47">
            <v>0</v>
          </cell>
          <cell r="W47">
            <v>0</v>
          </cell>
          <cell r="X47">
            <v>1.4613570869527869E-2</v>
          </cell>
          <cell r="Y47">
            <v>1.8100000000000002E-2</v>
          </cell>
          <cell r="Z47">
            <v>3.2599999999999997E-2</v>
          </cell>
          <cell r="AA47">
            <v>1.2E-2</v>
          </cell>
          <cell r="AB47">
            <v>1.4603E-2</v>
          </cell>
          <cell r="AC47">
            <v>4.1397849462365591E-2</v>
          </cell>
          <cell r="AD47">
            <v>4.1999999999999997E-3</v>
          </cell>
          <cell r="AE47">
            <v>0</v>
          </cell>
          <cell r="AF47">
            <v>0</v>
          </cell>
          <cell r="AG47">
            <v>0</v>
          </cell>
          <cell r="AH47">
            <v>2.6599999999999999E-2</v>
          </cell>
          <cell r="AI47">
            <v>0</v>
          </cell>
          <cell r="AJ47">
            <v>0.10829999999999999</v>
          </cell>
          <cell r="AK47">
            <v>6.1709348966368406E-3</v>
          </cell>
          <cell r="AL47">
            <v>4.1362076336615178E-2</v>
          </cell>
          <cell r="AM47">
            <v>0</v>
          </cell>
          <cell r="AN47">
            <v>1.03E-2</v>
          </cell>
          <cell r="AO47">
            <v>0</v>
          </cell>
          <cell r="AP47">
            <v>5.8400000000000001E-2</v>
          </cell>
          <cell r="AQ47">
            <v>1.7600000000000001E-2</v>
          </cell>
          <cell r="AR47">
            <v>0</v>
          </cell>
          <cell r="AS47">
            <v>0</v>
          </cell>
          <cell r="AT47">
            <v>0</v>
          </cell>
          <cell r="AU47">
            <v>0</v>
          </cell>
          <cell r="AV47">
            <v>0</v>
          </cell>
          <cell r="AW47">
            <v>0</v>
          </cell>
          <cell r="AX47">
            <v>0</v>
          </cell>
          <cell r="AY47">
            <v>0</v>
          </cell>
          <cell r="AZ47">
            <v>0</v>
          </cell>
          <cell r="BA47">
            <v>3.7499999999999999E-2</v>
          </cell>
          <cell r="BB47">
            <v>0</v>
          </cell>
          <cell r="BC47">
            <v>9.0499999999999997E-2</v>
          </cell>
          <cell r="BD47">
            <v>7.5800000000000006E-2</v>
          </cell>
          <cell r="BE47">
            <v>3.9399999999999998E-2</v>
          </cell>
          <cell r="BF47">
            <v>0</v>
          </cell>
          <cell r="BG47">
            <v>0</v>
          </cell>
          <cell r="BH47">
            <v>1.54E-2</v>
          </cell>
          <cell r="BI47">
            <v>0</v>
          </cell>
          <cell r="BJ47">
            <v>0</v>
          </cell>
          <cell r="BK47">
            <v>2.8199999999999999E-2</v>
          </cell>
          <cell r="BL47">
            <v>0</v>
          </cell>
          <cell r="BM47">
            <v>0</v>
          </cell>
          <cell r="BN47">
            <v>0.15210000000000001</v>
          </cell>
          <cell r="BO47">
            <v>6.0100000000000001E-2</v>
          </cell>
          <cell r="BP47">
            <v>0</v>
          </cell>
          <cell r="BQ47">
            <v>0</v>
          </cell>
          <cell r="BR47">
            <v>0</v>
          </cell>
          <cell r="BS47">
            <v>1.0699999999999999E-2</v>
          </cell>
          <cell r="BT47">
            <v>0</v>
          </cell>
          <cell r="BU47">
            <v>3.1800000000000002E-2</v>
          </cell>
          <cell r="BV47">
            <v>0</v>
          </cell>
          <cell r="BW47">
            <v>6.0000000000000001E-3</v>
          </cell>
          <cell r="BX47">
            <v>0</v>
          </cell>
          <cell r="BY47">
            <v>8.5199999999999998E-2</v>
          </cell>
          <cell r="BZ47">
            <v>0</v>
          </cell>
          <cell r="CA47">
            <v>1.95E-2</v>
          </cell>
        </row>
        <row r="48">
          <cell r="A48" t="str">
            <v>PNG</v>
          </cell>
          <cell r="B48">
            <v>1002</v>
          </cell>
          <cell r="C48" t="str">
            <v>DEL-G</v>
          </cell>
          <cell r="D48">
            <v>4.3700000000000003E-2</v>
          </cell>
          <cell r="E48">
            <v>0</v>
          </cell>
          <cell r="F48">
            <v>0</v>
          </cell>
          <cell r="G48">
            <v>9.6199999999999994E-2</v>
          </cell>
          <cell r="H48">
            <v>0</v>
          </cell>
          <cell r="I48">
            <v>0.25852000000000003</v>
          </cell>
          <cell r="J48">
            <v>0</v>
          </cell>
          <cell r="K48">
            <v>1.6744397134451704E-2</v>
          </cell>
          <cell r="L48">
            <v>3.2899999999999999E-2</v>
          </cell>
          <cell r="M48">
            <v>3.8600000000000002E-2</v>
          </cell>
          <cell r="N48">
            <v>0</v>
          </cell>
          <cell r="O48">
            <v>0</v>
          </cell>
          <cell r="P48">
            <v>0.13639999999999999</v>
          </cell>
          <cell r="Q48">
            <v>9.158854986168366E-2</v>
          </cell>
          <cell r="R48">
            <v>5.4199999999999998E-2</v>
          </cell>
          <cell r="S48">
            <v>4.1599999999999998E-2</v>
          </cell>
          <cell r="T48">
            <v>0</v>
          </cell>
          <cell r="U48">
            <v>0.1003</v>
          </cell>
          <cell r="V48">
            <v>0</v>
          </cell>
          <cell r="W48">
            <v>0</v>
          </cell>
          <cell r="X48">
            <v>3.94779698843278E-2</v>
          </cell>
          <cell r="Y48">
            <v>5.45E-2</v>
          </cell>
          <cell r="Z48">
            <v>0.1004</v>
          </cell>
          <cell r="AA48">
            <v>8.9800000000000005E-2</v>
          </cell>
          <cell r="AB48">
            <v>7.9502000000000003E-2</v>
          </cell>
          <cell r="AC48">
            <v>8.5349462365591391E-2</v>
          </cell>
          <cell r="AD48">
            <v>1.9800000000000002E-2</v>
          </cell>
          <cell r="AE48">
            <v>0</v>
          </cell>
          <cell r="AF48">
            <v>0</v>
          </cell>
          <cell r="AG48">
            <v>0</v>
          </cell>
          <cell r="AH48">
            <v>0.12509999999999999</v>
          </cell>
          <cell r="AI48">
            <v>0</v>
          </cell>
          <cell r="AJ48">
            <v>0.27950000000000003</v>
          </cell>
          <cell r="AK48">
            <v>0.16877506942301759</v>
          </cell>
          <cell r="AL48">
            <v>0.11909949766188586</v>
          </cell>
          <cell r="AM48">
            <v>0</v>
          </cell>
          <cell r="AN48">
            <v>2.3900000000000001E-2</v>
          </cell>
          <cell r="AO48">
            <v>0</v>
          </cell>
          <cell r="AP48">
            <v>0.13519999999999999</v>
          </cell>
          <cell r="AQ48">
            <v>4.07E-2</v>
          </cell>
          <cell r="AR48">
            <v>0</v>
          </cell>
          <cell r="AS48">
            <v>0</v>
          </cell>
          <cell r="AT48">
            <v>0</v>
          </cell>
          <cell r="AU48">
            <v>0</v>
          </cell>
          <cell r="AV48">
            <v>0</v>
          </cell>
          <cell r="AW48">
            <v>0</v>
          </cell>
          <cell r="AX48">
            <v>0</v>
          </cell>
          <cell r="AY48">
            <v>0</v>
          </cell>
          <cell r="AZ48">
            <v>0</v>
          </cell>
          <cell r="BA48">
            <v>8.6800000000000002E-2</v>
          </cell>
          <cell r="BB48">
            <v>0</v>
          </cell>
          <cell r="BC48">
            <v>0.2094</v>
          </cell>
          <cell r="BD48">
            <v>0.1754</v>
          </cell>
          <cell r="BE48">
            <v>9.11E-2</v>
          </cell>
          <cell r="BF48">
            <v>0</v>
          </cell>
          <cell r="BG48">
            <v>0</v>
          </cell>
          <cell r="BH48">
            <v>3.56E-2</v>
          </cell>
          <cell r="BI48">
            <v>0</v>
          </cell>
          <cell r="BJ48">
            <v>0</v>
          </cell>
          <cell r="BK48">
            <v>6.54E-2</v>
          </cell>
          <cell r="BL48">
            <v>0</v>
          </cell>
          <cell r="BM48">
            <v>0</v>
          </cell>
          <cell r="BN48">
            <v>0</v>
          </cell>
          <cell r="BO48">
            <v>0.13919999999999999</v>
          </cell>
          <cell r="BP48">
            <v>0.2303</v>
          </cell>
          <cell r="BQ48">
            <v>0</v>
          </cell>
          <cell r="BR48">
            <v>0</v>
          </cell>
          <cell r="BS48">
            <v>2.4799999999999999E-2</v>
          </cell>
          <cell r="BT48">
            <v>0</v>
          </cell>
          <cell r="BU48">
            <v>7.3499999999999996E-2</v>
          </cell>
          <cell r="BV48">
            <v>0</v>
          </cell>
          <cell r="BW48">
            <v>2.3E-2</v>
          </cell>
          <cell r="BX48">
            <v>0</v>
          </cell>
          <cell r="BY48">
            <v>0.32590000000000002</v>
          </cell>
          <cell r="BZ48">
            <v>0</v>
          </cell>
          <cell r="CA48">
            <v>7.46E-2</v>
          </cell>
        </row>
        <row r="49">
          <cell r="A49" t="str">
            <v>TIOGA</v>
          </cell>
          <cell r="B49">
            <v>8151</v>
          </cell>
          <cell r="C49" t="str">
            <v>ENERGY</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1E-4</v>
          </cell>
          <cell r="AB49">
            <v>0</v>
          </cell>
          <cell r="AC49">
            <v>0</v>
          </cell>
          <cell r="AD49">
            <v>0</v>
          </cell>
          <cell r="AE49">
            <v>0</v>
          </cell>
          <cell r="AF49">
            <v>0</v>
          </cell>
          <cell r="AG49">
            <v>0</v>
          </cell>
          <cell r="AH49">
            <v>0</v>
          </cell>
          <cell r="AI49">
            <v>0</v>
          </cell>
          <cell r="AJ49">
            <v>0</v>
          </cell>
          <cell r="AK49">
            <v>0</v>
          </cell>
          <cell r="AL49">
            <v>0</v>
          </cell>
          <cell r="AM49">
            <v>0</v>
          </cell>
          <cell r="AN49">
            <v>2.0000000000000001E-4</v>
          </cell>
          <cell r="AO49">
            <v>2.9999999999999997E-4</v>
          </cell>
          <cell r="AP49">
            <v>0</v>
          </cell>
          <cell r="AQ49">
            <v>2.9999999999999997E-4</v>
          </cell>
          <cell r="AR49">
            <v>2.9999999999999997E-4</v>
          </cell>
          <cell r="AS49">
            <v>0</v>
          </cell>
          <cell r="AT49">
            <v>0</v>
          </cell>
          <cell r="AU49">
            <v>1.8E-3</v>
          </cell>
          <cell r="AV49">
            <v>0</v>
          </cell>
          <cell r="AW49">
            <v>0</v>
          </cell>
          <cell r="AX49">
            <v>1.5E-3</v>
          </cell>
          <cell r="AY49">
            <v>0</v>
          </cell>
          <cell r="AZ49">
            <v>0</v>
          </cell>
          <cell r="BA49">
            <v>0</v>
          </cell>
          <cell r="BB49">
            <v>0</v>
          </cell>
          <cell r="BC49">
            <v>0</v>
          </cell>
          <cell r="BD49">
            <v>0</v>
          </cell>
          <cell r="BE49">
            <v>0</v>
          </cell>
          <cell r="BF49">
            <v>0</v>
          </cell>
          <cell r="BG49">
            <v>0</v>
          </cell>
          <cell r="BH49">
            <v>0</v>
          </cell>
          <cell r="BI49">
            <v>0</v>
          </cell>
          <cell r="BJ49">
            <v>0</v>
          </cell>
          <cell r="BK49">
            <v>5.0000000000000001E-4</v>
          </cell>
          <cell r="BL49">
            <v>0</v>
          </cell>
          <cell r="BM49">
            <v>0</v>
          </cell>
          <cell r="BN49">
            <v>0</v>
          </cell>
          <cell r="BO49">
            <v>0</v>
          </cell>
          <cell r="BP49">
            <v>0</v>
          </cell>
          <cell r="BQ49">
            <v>0</v>
          </cell>
          <cell r="BR49">
            <v>0</v>
          </cell>
          <cell r="BS49">
            <v>0</v>
          </cell>
          <cell r="BT49">
            <v>4.0000000000000002E-4</v>
          </cell>
          <cell r="BU49">
            <v>0</v>
          </cell>
          <cell r="BV49">
            <v>0</v>
          </cell>
          <cell r="BW49">
            <v>1E-4</v>
          </cell>
          <cell r="BX49">
            <v>2.9999999999999997E-4</v>
          </cell>
          <cell r="BY49">
            <v>0</v>
          </cell>
          <cell r="BZ49">
            <v>0</v>
          </cell>
          <cell r="CA49">
            <v>2.9999999999999997E-4</v>
          </cell>
        </row>
        <row r="50">
          <cell r="A50" t="str">
            <v>TWPG</v>
          </cell>
          <cell r="B50">
            <v>4100</v>
          </cell>
          <cell r="C50" t="str">
            <v>ENERGY</v>
          </cell>
          <cell r="D50">
            <v>2.8999999999999998E-3</v>
          </cell>
          <cell r="E50">
            <v>6.1999999999999998E-3</v>
          </cell>
          <cell r="F50">
            <v>0</v>
          </cell>
          <cell r="G50">
            <v>0</v>
          </cell>
          <cell r="H50">
            <v>0</v>
          </cell>
          <cell r="I50">
            <v>0</v>
          </cell>
          <cell r="J50">
            <v>5.4999999999999997E-3</v>
          </cell>
          <cell r="K50">
            <v>1.636811801486192E-3</v>
          </cell>
          <cell r="L50">
            <v>8.3999999999999995E-3</v>
          </cell>
          <cell r="M50">
            <v>9.7999999999999997E-3</v>
          </cell>
          <cell r="N50">
            <v>0</v>
          </cell>
          <cell r="O50">
            <v>1.8700000000000001E-2</v>
          </cell>
          <cell r="P50">
            <v>0</v>
          </cell>
          <cell r="Q50">
            <v>0</v>
          </cell>
          <cell r="R50">
            <v>0</v>
          </cell>
          <cell r="S50">
            <v>3.5000000000000001E-3</v>
          </cell>
          <cell r="T50">
            <v>0</v>
          </cell>
          <cell r="U50">
            <v>0</v>
          </cell>
          <cell r="V50">
            <v>7.1000000000000004E-3</v>
          </cell>
          <cell r="W50">
            <v>0</v>
          </cell>
          <cell r="X50">
            <v>1.1068759122251068E-2</v>
          </cell>
          <cell r="Y50">
            <v>1.46E-2</v>
          </cell>
          <cell r="Z50">
            <v>0</v>
          </cell>
          <cell r="AA50">
            <v>8.6E-3</v>
          </cell>
          <cell r="AB50">
            <v>6.6930000000000002E-3</v>
          </cell>
          <cell r="AC50">
            <v>0</v>
          </cell>
          <cell r="AD50">
            <v>3.2000000000000002E-3</v>
          </cell>
          <cell r="AE50">
            <v>0</v>
          </cell>
          <cell r="AF50">
            <v>0</v>
          </cell>
          <cell r="AG50">
            <v>0</v>
          </cell>
          <cell r="AH50">
            <v>0</v>
          </cell>
          <cell r="AI50">
            <v>0</v>
          </cell>
          <cell r="AJ50">
            <v>0</v>
          </cell>
          <cell r="AK50">
            <v>0</v>
          </cell>
          <cell r="AL50">
            <v>0</v>
          </cell>
          <cell r="AM50">
            <v>2.8475128136047755E-3</v>
          </cell>
          <cell r="AN50">
            <v>2.8E-3</v>
          </cell>
          <cell r="AO50">
            <v>4.8999999999999998E-3</v>
          </cell>
          <cell r="AP50">
            <v>0</v>
          </cell>
          <cell r="AQ50">
            <v>4.7000000000000002E-3</v>
          </cell>
          <cell r="AR50">
            <v>5.4999999999999997E-3</v>
          </cell>
          <cell r="AS50">
            <v>0</v>
          </cell>
          <cell r="AT50">
            <v>0</v>
          </cell>
          <cell r="AU50">
            <v>0</v>
          </cell>
          <cell r="AV50">
            <v>0</v>
          </cell>
          <cell r="AW50">
            <v>0.245</v>
          </cell>
          <cell r="AX50">
            <v>2.4199999999999999E-2</v>
          </cell>
          <cell r="AY50">
            <v>0</v>
          </cell>
          <cell r="AZ50">
            <v>1.04E-2</v>
          </cell>
          <cell r="BA50">
            <v>0</v>
          </cell>
          <cell r="BB50">
            <v>0</v>
          </cell>
          <cell r="BC50">
            <v>0</v>
          </cell>
          <cell r="BD50">
            <v>0</v>
          </cell>
          <cell r="BE50">
            <v>0</v>
          </cell>
          <cell r="BF50">
            <v>0</v>
          </cell>
          <cell r="BG50">
            <v>0</v>
          </cell>
          <cell r="BH50">
            <v>4.1000000000000003E-3</v>
          </cell>
          <cell r="BI50">
            <v>6.7000000000000002E-3</v>
          </cell>
          <cell r="BJ50">
            <v>0</v>
          </cell>
          <cell r="BK50">
            <v>0</v>
          </cell>
          <cell r="BL50">
            <v>0</v>
          </cell>
          <cell r="BM50">
            <v>0</v>
          </cell>
          <cell r="BN50">
            <v>0</v>
          </cell>
          <cell r="BO50">
            <v>0</v>
          </cell>
          <cell r="BP50">
            <v>0</v>
          </cell>
          <cell r="BQ50">
            <v>0</v>
          </cell>
          <cell r="BR50">
            <v>2.93E-2</v>
          </cell>
          <cell r="BS50">
            <v>2.8999999999999998E-3</v>
          </cell>
          <cell r="BT50">
            <v>6.4000000000000003E-3</v>
          </cell>
          <cell r="BU50">
            <v>0</v>
          </cell>
          <cell r="BV50">
            <v>0</v>
          </cell>
          <cell r="BW50">
            <v>8.0999999999999996E-3</v>
          </cell>
          <cell r="BX50">
            <v>2.07E-2</v>
          </cell>
          <cell r="BY50">
            <v>0</v>
          </cell>
          <cell r="BZ50">
            <v>0</v>
          </cell>
          <cell r="CA50">
            <v>0</v>
          </cell>
        </row>
        <row r="51">
          <cell r="A51" t="str">
            <v>VPCT</v>
          </cell>
          <cell r="B51">
            <v>2000</v>
          </cell>
          <cell r="C51" t="str">
            <v>OTHER</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row>
        <row r="52">
          <cell r="A52" t="str">
            <v>VPCUST</v>
          </cell>
          <cell r="B52">
            <v>1000</v>
          </cell>
          <cell r="C52" t="str">
            <v>DEL-E</v>
          </cell>
          <cell r="D52">
            <v>3.4000000000000002E-2</v>
          </cell>
          <cell r="E52">
            <v>0</v>
          </cell>
          <cell r="F52">
            <v>0</v>
          </cell>
          <cell r="G52">
            <v>7.4800000000000005E-2</v>
          </cell>
          <cell r="H52">
            <v>0.12221</v>
          </cell>
          <cell r="I52">
            <v>0</v>
          </cell>
          <cell r="J52">
            <v>6.4100000000000004E-2</v>
          </cell>
          <cell r="K52">
            <v>6.7275647907027595E-3</v>
          </cell>
          <cell r="L52">
            <v>2.3599999999999999E-2</v>
          </cell>
          <cell r="M52">
            <v>2.76E-2</v>
          </cell>
          <cell r="N52">
            <v>0</v>
          </cell>
          <cell r="O52">
            <v>5.2600000000000001E-2</v>
          </cell>
          <cell r="P52">
            <v>0</v>
          </cell>
          <cell r="Q52">
            <v>0.56381785522314976</v>
          </cell>
          <cell r="R52">
            <v>0.49429999999999996</v>
          </cell>
          <cell r="S52">
            <v>3.1600000000000003E-2</v>
          </cell>
          <cell r="T52">
            <v>0</v>
          </cell>
          <cell r="U52">
            <v>7.6200000000000004E-2</v>
          </cell>
          <cell r="V52">
            <v>0</v>
          </cell>
          <cell r="W52">
            <v>0</v>
          </cell>
          <cell r="X52">
            <v>2.8717666791147189E-2</v>
          </cell>
          <cell r="Y52">
            <v>7.0099999999999996E-2</v>
          </cell>
          <cell r="Z52">
            <v>0.55969999999999998</v>
          </cell>
          <cell r="AA52">
            <v>2.3699999999999999E-2</v>
          </cell>
          <cell r="AB52">
            <v>2.4818753858967264E-2</v>
          </cell>
          <cell r="AC52">
            <v>1.6129032258064516E-3</v>
          </cell>
          <cell r="AD52">
            <v>8.8999999999999999E-3</v>
          </cell>
          <cell r="AE52">
            <v>0</v>
          </cell>
          <cell r="AF52">
            <v>0</v>
          </cell>
          <cell r="AG52">
            <v>0</v>
          </cell>
          <cell r="AH52">
            <v>0</v>
          </cell>
          <cell r="AI52">
            <v>0</v>
          </cell>
          <cell r="AJ52">
            <v>0</v>
          </cell>
          <cell r="AK52">
            <v>0</v>
          </cell>
          <cell r="AL52">
            <v>0</v>
          </cell>
          <cell r="AM52">
            <v>2.3311787898278183E-3</v>
          </cell>
          <cell r="AN52">
            <v>2.2100000000000002E-2</v>
          </cell>
          <cell r="AO52">
            <v>3.9300000000000002E-2</v>
          </cell>
          <cell r="AP52">
            <v>0</v>
          </cell>
          <cell r="AQ52">
            <v>3.7699999999999997E-2</v>
          </cell>
          <cell r="AR52">
            <v>0</v>
          </cell>
          <cell r="AS52">
            <v>0</v>
          </cell>
          <cell r="AT52">
            <v>0</v>
          </cell>
          <cell r="AU52">
            <v>0</v>
          </cell>
          <cell r="AV52">
            <v>0</v>
          </cell>
          <cell r="AW52">
            <v>0</v>
          </cell>
          <cell r="AX52">
            <v>0</v>
          </cell>
          <cell r="AY52">
            <v>0</v>
          </cell>
          <cell r="AZ52">
            <v>0</v>
          </cell>
          <cell r="BA52">
            <v>8.0399999999999999E-2</v>
          </cell>
          <cell r="BB52">
            <v>0.1492</v>
          </cell>
          <cell r="BC52">
            <v>0</v>
          </cell>
          <cell r="BD52">
            <v>0.16239999999999999</v>
          </cell>
          <cell r="BE52">
            <v>8.43E-2</v>
          </cell>
          <cell r="BF52">
            <v>0</v>
          </cell>
          <cell r="BG52">
            <v>0</v>
          </cell>
          <cell r="BH52">
            <v>0</v>
          </cell>
          <cell r="BI52">
            <v>5.33E-2</v>
          </cell>
          <cell r="BJ52">
            <v>0</v>
          </cell>
          <cell r="BK52">
            <v>0</v>
          </cell>
          <cell r="BL52">
            <v>0</v>
          </cell>
          <cell r="BM52">
            <v>0</v>
          </cell>
          <cell r="BN52">
            <v>0</v>
          </cell>
          <cell r="BO52">
            <v>0</v>
          </cell>
          <cell r="BP52">
            <v>0</v>
          </cell>
          <cell r="BQ52">
            <v>0</v>
          </cell>
          <cell r="BR52">
            <v>0</v>
          </cell>
          <cell r="BS52">
            <v>2.3E-2</v>
          </cell>
          <cell r="BT52">
            <v>0</v>
          </cell>
          <cell r="BU52">
            <v>6.8099999999999994E-2</v>
          </cell>
          <cell r="BV52">
            <v>0</v>
          </cell>
          <cell r="BW52">
            <v>1.83E-2</v>
          </cell>
          <cell r="BX52">
            <v>0</v>
          </cell>
          <cell r="BY52">
            <v>0</v>
          </cell>
          <cell r="BZ52">
            <v>2.2800000000000001E-2</v>
          </cell>
          <cell r="CA52">
            <v>0</v>
          </cell>
        </row>
        <row r="53">
          <cell r="A53" t="str">
            <v>VPD</v>
          </cell>
          <cell r="B53">
            <v>1000</v>
          </cell>
          <cell r="C53" t="str">
            <v>DEL-E</v>
          </cell>
          <cell r="D53">
            <v>0.1968</v>
          </cell>
          <cell r="E53">
            <v>0</v>
          </cell>
          <cell r="F53">
            <v>0</v>
          </cell>
          <cell r="G53">
            <v>0.43319999999999997</v>
          </cell>
          <cell r="H53">
            <v>0.70759000000000005</v>
          </cell>
          <cell r="I53">
            <v>0</v>
          </cell>
          <cell r="J53">
            <v>0.37119999999999997</v>
          </cell>
          <cell r="K53">
            <v>5.5307245658079186E-2</v>
          </cell>
          <cell r="L53">
            <v>0.1208</v>
          </cell>
          <cell r="M53">
            <v>0.1414</v>
          </cell>
          <cell r="N53">
            <v>0</v>
          </cell>
          <cell r="O53">
            <v>0.26900000000000002</v>
          </cell>
          <cell r="P53">
            <v>0</v>
          </cell>
          <cell r="Q53">
            <v>0</v>
          </cell>
          <cell r="R53">
            <v>7.7799999999999994E-2</v>
          </cell>
          <cell r="S53">
            <v>0.17760000000000001</v>
          </cell>
          <cell r="T53">
            <v>0</v>
          </cell>
          <cell r="U53">
            <v>0.42930000000000001</v>
          </cell>
          <cell r="V53">
            <v>0</v>
          </cell>
          <cell r="W53">
            <v>0</v>
          </cell>
          <cell r="X53">
            <v>0.27615911264966381</v>
          </cell>
          <cell r="Y53">
            <v>0.35900000000000004</v>
          </cell>
          <cell r="Z53">
            <v>0</v>
          </cell>
          <cell r="AA53">
            <v>0.1212</v>
          </cell>
          <cell r="AB53">
            <v>0.12697514315507874</v>
          </cell>
          <cell r="AC53">
            <v>0.35416666666666669</v>
          </cell>
          <cell r="AD53">
            <v>7.0999999999999994E-2</v>
          </cell>
          <cell r="AE53">
            <v>0</v>
          </cell>
          <cell r="AF53">
            <v>0</v>
          </cell>
          <cell r="AG53">
            <v>0</v>
          </cell>
          <cell r="AH53">
            <v>0.44790000000000002</v>
          </cell>
          <cell r="AI53">
            <v>0.72119999999999995</v>
          </cell>
          <cell r="AJ53">
            <v>0</v>
          </cell>
          <cell r="AK53">
            <v>0</v>
          </cell>
          <cell r="AL53">
            <v>0</v>
          </cell>
          <cell r="AM53">
            <v>0.30765780366193074</v>
          </cell>
          <cell r="AN53">
            <v>0.1133</v>
          </cell>
          <cell r="AO53">
            <v>0.20080000000000001</v>
          </cell>
          <cell r="AP53">
            <v>0</v>
          </cell>
          <cell r="AQ53">
            <v>0.19289999999999999</v>
          </cell>
          <cell r="AR53">
            <v>0</v>
          </cell>
          <cell r="AS53">
            <v>0</v>
          </cell>
          <cell r="AT53">
            <v>0</v>
          </cell>
          <cell r="AU53">
            <v>0</v>
          </cell>
          <cell r="AV53">
            <v>0</v>
          </cell>
          <cell r="AW53">
            <v>0</v>
          </cell>
          <cell r="AX53">
            <v>0</v>
          </cell>
          <cell r="AY53">
            <v>0</v>
          </cell>
          <cell r="AZ53">
            <v>0</v>
          </cell>
          <cell r="BA53">
            <v>0.41120000000000001</v>
          </cell>
          <cell r="BB53">
            <v>0.76359999999999995</v>
          </cell>
          <cell r="BC53">
            <v>0</v>
          </cell>
          <cell r="BD53">
            <v>0</v>
          </cell>
          <cell r="BE53">
            <v>0.43140000000000001</v>
          </cell>
          <cell r="BF53">
            <v>0</v>
          </cell>
          <cell r="BG53">
            <v>0</v>
          </cell>
          <cell r="BH53">
            <v>0</v>
          </cell>
          <cell r="BI53">
            <v>0.27279999999999999</v>
          </cell>
          <cell r="BJ53">
            <v>0</v>
          </cell>
          <cell r="BK53">
            <v>0</v>
          </cell>
          <cell r="BL53">
            <v>0</v>
          </cell>
          <cell r="BM53">
            <v>0</v>
          </cell>
          <cell r="BN53">
            <v>0</v>
          </cell>
          <cell r="BO53">
            <v>0</v>
          </cell>
          <cell r="BP53">
            <v>0</v>
          </cell>
          <cell r="BQ53">
            <v>0.81259999999999999</v>
          </cell>
          <cell r="BR53">
            <v>0</v>
          </cell>
          <cell r="BS53">
            <v>0.11749999999999999</v>
          </cell>
          <cell r="BT53">
            <v>0</v>
          </cell>
          <cell r="BU53">
            <v>0.34820000000000001</v>
          </cell>
          <cell r="BV53">
            <v>0</v>
          </cell>
          <cell r="BW53">
            <v>9.3399999999999997E-2</v>
          </cell>
          <cell r="BX53">
            <v>0</v>
          </cell>
          <cell r="BY53">
            <v>0</v>
          </cell>
          <cell r="BZ53">
            <v>5.16E-2</v>
          </cell>
          <cell r="CA53">
            <v>0</v>
          </cell>
        </row>
        <row r="54">
          <cell r="A54" t="str">
            <v>VPEM</v>
          </cell>
          <cell r="B54">
            <v>6200</v>
          </cell>
          <cell r="C54" t="str">
            <v>ENERGY</v>
          </cell>
          <cell r="D54">
            <v>6.4000000000000003E-3</v>
          </cell>
          <cell r="E54">
            <v>1.37E-2</v>
          </cell>
          <cell r="F54">
            <v>0.47050000000000003</v>
          </cell>
          <cell r="G54">
            <v>0</v>
          </cell>
          <cell r="H54">
            <v>0</v>
          </cell>
          <cell r="I54">
            <v>0</v>
          </cell>
          <cell r="J54">
            <v>1.21E-2</v>
          </cell>
          <cell r="K54">
            <v>4.1968675273001644E-3</v>
          </cell>
          <cell r="L54">
            <v>4.1999999999999997E-3</v>
          </cell>
          <cell r="M54">
            <v>4.8999999999999998E-3</v>
          </cell>
          <cell r="N54">
            <v>0</v>
          </cell>
          <cell r="O54">
            <v>9.4000000000000004E-3</v>
          </cell>
          <cell r="P54">
            <v>0</v>
          </cell>
          <cell r="Q54">
            <v>0</v>
          </cell>
          <cell r="R54">
            <v>0</v>
          </cell>
          <cell r="S54">
            <v>5.7999999999999996E-3</v>
          </cell>
          <cell r="T54">
            <v>0</v>
          </cell>
          <cell r="U54">
            <v>0</v>
          </cell>
          <cell r="V54">
            <v>1.18E-2</v>
          </cell>
          <cell r="W54">
            <v>0</v>
          </cell>
          <cell r="X54">
            <v>4.6055851995905513E-3</v>
          </cell>
          <cell r="Y54">
            <v>5.8999999999999999E-3</v>
          </cell>
          <cell r="Z54">
            <v>0</v>
          </cell>
          <cell r="AA54">
            <v>1.77E-2</v>
          </cell>
          <cell r="AB54">
            <v>2.405E-3</v>
          </cell>
          <cell r="AC54">
            <v>0</v>
          </cell>
          <cell r="AD54">
            <v>5.0000000000000001E-4</v>
          </cell>
          <cell r="AE54">
            <v>0</v>
          </cell>
          <cell r="AF54">
            <v>0</v>
          </cell>
          <cell r="AG54">
            <v>0</v>
          </cell>
          <cell r="AH54">
            <v>0</v>
          </cell>
          <cell r="AI54">
            <v>0</v>
          </cell>
          <cell r="AJ54">
            <v>0</v>
          </cell>
          <cell r="AK54">
            <v>0</v>
          </cell>
          <cell r="AL54">
            <v>0</v>
          </cell>
          <cell r="AM54">
            <v>0</v>
          </cell>
          <cell r="AN54">
            <v>5.0000000000000001E-3</v>
          </cell>
          <cell r="AO54">
            <v>0</v>
          </cell>
          <cell r="AP54">
            <v>0</v>
          </cell>
          <cell r="AQ54">
            <v>0</v>
          </cell>
          <cell r="AR54">
            <v>0.01</v>
          </cell>
          <cell r="AS54">
            <v>0</v>
          </cell>
          <cell r="AT54">
            <v>0</v>
          </cell>
          <cell r="AU54">
            <v>0</v>
          </cell>
          <cell r="AV54">
            <v>0</v>
          </cell>
          <cell r="AW54">
            <v>0.44080000000000003</v>
          </cell>
          <cell r="AX54">
            <v>4.3499999999999997E-2</v>
          </cell>
          <cell r="AY54">
            <v>0.49399999999999999</v>
          </cell>
          <cell r="AZ54">
            <v>1.8700000000000001E-2</v>
          </cell>
          <cell r="BA54">
            <v>0</v>
          </cell>
          <cell r="BB54">
            <v>0</v>
          </cell>
          <cell r="BC54">
            <v>0</v>
          </cell>
          <cell r="BD54">
            <v>0</v>
          </cell>
          <cell r="BE54">
            <v>0</v>
          </cell>
          <cell r="BF54">
            <v>0</v>
          </cell>
          <cell r="BG54">
            <v>0</v>
          </cell>
          <cell r="BH54">
            <v>7.4999999999999997E-3</v>
          </cell>
          <cell r="BI54">
            <v>1.21E-2</v>
          </cell>
          <cell r="BJ54">
            <v>0</v>
          </cell>
          <cell r="BK54">
            <v>0</v>
          </cell>
          <cell r="BL54">
            <v>0</v>
          </cell>
          <cell r="BM54">
            <v>0</v>
          </cell>
          <cell r="BN54">
            <v>0</v>
          </cell>
          <cell r="BO54">
            <v>0</v>
          </cell>
          <cell r="BP54">
            <v>0</v>
          </cell>
          <cell r="BQ54">
            <v>0</v>
          </cell>
          <cell r="BR54">
            <v>5.2600000000000001E-2</v>
          </cell>
          <cell r="BS54">
            <v>5.1999999999999998E-3</v>
          </cell>
          <cell r="BT54">
            <v>1.15E-2</v>
          </cell>
          <cell r="BU54">
            <v>0</v>
          </cell>
          <cell r="BV54">
            <v>0</v>
          </cell>
          <cell r="BW54">
            <v>9.9000000000000008E-3</v>
          </cell>
          <cell r="BX54">
            <v>2.5399999999999999E-2</v>
          </cell>
          <cell r="BY54">
            <v>0</v>
          </cell>
          <cell r="BZ54">
            <v>0.26379999999999998</v>
          </cell>
          <cell r="CA54">
            <v>0</v>
          </cell>
        </row>
        <row r="55">
          <cell r="A55" t="str">
            <v>VPET</v>
          </cell>
          <cell r="B55">
            <v>1000</v>
          </cell>
          <cell r="C55" t="str">
            <v>ENERGY</v>
          </cell>
          <cell r="D55">
            <v>1.14E-2</v>
          </cell>
          <cell r="E55">
            <v>2.4400000000000002E-2</v>
          </cell>
          <cell r="F55">
            <v>0</v>
          </cell>
          <cell r="G55">
            <v>0</v>
          </cell>
          <cell r="H55">
            <v>0</v>
          </cell>
          <cell r="I55">
            <v>0</v>
          </cell>
          <cell r="J55">
            <v>2.1600000000000001E-2</v>
          </cell>
          <cell r="K55">
            <v>3.952272000243616E-2</v>
          </cell>
          <cell r="L55">
            <v>2.7900000000000001E-2</v>
          </cell>
          <cell r="M55">
            <v>3.2599999999999997E-2</v>
          </cell>
          <cell r="N55">
            <v>0</v>
          </cell>
          <cell r="O55">
            <v>6.2E-2</v>
          </cell>
          <cell r="P55">
            <v>0</v>
          </cell>
          <cell r="Q55">
            <v>0</v>
          </cell>
          <cell r="R55">
            <v>2.3999999999999998E-3</v>
          </cell>
          <cell r="S55">
            <v>1.03E-2</v>
          </cell>
          <cell r="T55">
            <v>0</v>
          </cell>
          <cell r="U55">
            <v>0</v>
          </cell>
          <cell r="V55">
            <v>2.1100000000000001E-2</v>
          </cell>
          <cell r="W55">
            <v>0</v>
          </cell>
          <cell r="X55">
            <v>2.5826311271668011E-3</v>
          </cell>
          <cell r="Y55">
            <v>8.3999999999999995E-3</v>
          </cell>
          <cell r="Z55">
            <v>0</v>
          </cell>
          <cell r="AA55">
            <v>2.7949999999999999E-2</v>
          </cell>
          <cell r="AB55">
            <v>2.9286849402871757E-2</v>
          </cell>
          <cell r="AC55">
            <v>1.8817204301075269E-2</v>
          </cell>
          <cell r="AD55">
            <v>2.64E-2</v>
          </cell>
          <cell r="AE55">
            <v>0</v>
          </cell>
          <cell r="AF55">
            <v>0</v>
          </cell>
          <cell r="AG55">
            <v>0</v>
          </cell>
          <cell r="AH55">
            <v>0.16639999999999999</v>
          </cell>
          <cell r="AI55">
            <v>0.26790000000000003</v>
          </cell>
          <cell r="AJ55">
            <v>0</v>
          </cell>
          <cell r="AK55">
            <v>0</v>
          </cell>
          <cell r="AL55">
            <v>0</v>
          </cell>
          <cell r="AM55">
            <v>1.9016063942969022E-2</v>
          </cell>
          <cell r="AN55">
            <v>2.6100000000000002E-2</v>
          </cell>
          <cell r="AO55">
            <v>4.6300000000000001E-2</v>
          </cell>
          <cell r="AP55">
            <v>0</v>
          </cell>
          <cell r="AQ55">
            <v>4.4499999999999998E-2</v>
          </cell>
          <cell r="AR55">
            <v>5.21E-2</v>
          </cell>
          <cell r="AS55">
            <v>0</v>
          </cell>
          <cell r="AT55">
            <v>0</v>
          </cell>
          <cell r="AU55">
            <v>0.27679999999999999</v>
          </cell>
          <cell r="AV55">
            <v>0</v>
          </cell>
          <cell r="AW55">
            <v>0</v>
          </cell>
          <cell r="AX55">
            <v>0.2271</v>
          </cell>
          <cell r="AY55">
            <v>0</v>
          </cell>
          <cell r="AZ55">
            <v>9.7900000000000001E-2</v>
          </cell>
          <cell r="BA55">
            <v>0</v>
          </cell>
          <cell r="BB55">
            <v>0</v>
          </cell>
          <cell r="BC55">
            <v>0</v>
          </cell>
          <cell r="BD55">
            <v>0</v>
          </cell>
          <cell r="BE55">
            <v>0</v>
          </cell>
          <cell r="BF55">
            <v>0</v>
          </cell>
          <cell r="BG55">
            <v>0</v>
          </cell>
          <cell r="BH55">
            <v>0</v>
          </cell>
          <cell r="BI55">
            <v>6.2899999999999998E-2</v>
          </cell>
          <cell r="BJ55">
            <v>0</v>
          </cell>
          <cell r="BK55">
            <v>0</v>
          </cell>
          <cell r="BL55">
            <v>0</v>
          </cell>
          <cell r="BM55">
            <v>0</v>
          </cell>
          <cell r="BN55">
            <v>0</v>
          </cell>
          <cell r="BO55">
            <v>0</v>
          </cell>
          <cell r="BP55">
            <v>0</v>
          </cell>
          <cell r="BQ55">
            <v>0.18740000000000001</v>
          </cell>
          <cell r="BR55">
            <v>0.27479999999999999</v>
          </cell>
          <cell r="BS55">
            <v>2.7099999999999999E-2</v>
          </cell>
          <cell r="BT55">
            <v>0.06</v>
          </cell>
          <cell r="BU55">
            <v>0</v>
          </cell>
          <cell r="BV55">
            <v>0</v>
          </cell>
          <cell r="BW55">
            <v>2.1499999999999998E-2</v>
          </cell>
          <cell r="BX55">
            <v>5.5100000000000003E-2</v>
          </cell>
          <cell r="BY55">
            <v>0</v>
          </cell>
          <cell r="BZ55">
            <v>2.81E-2</v>
          </cell>
          <cell r="CA55">
            <v>0</v>
          </cell>
        </row>
        <row r="56">
          <cell r="A56" t="str">
            <v>VPFOS</v>
          </cell>
          <cell r="B56">
            <v>1000</v>
          </cell>
          <cell r="C56" t="str">
            <v>ENERGY</v>
          </cell>
          <cell r="D56">
            <v>9.1499999999999998E-2</v>
          </cell>
          <cell r="E56">
            <v>0.1953</v>
          </cell>
          <cell r="F56">
            <v>0</v>
          </cell>
          <cell r="G56">
            <v>0</v>
          </cell>
          <cell r="H56">
            <v>0</v>
          </cell>
          <cell r="I56">
            <v>0</v>
          </cell>
          <cell r="J56">
            <v>0.17269999999999999</v>
          </cell>
          <cell r="K56">
            <v>0.14695922414081986</v>
          </cell>
          <cell r="L56">
            <v>0.12529999999999999</v>
          </cell>
          <cell r="M56">
            <v>0.14680000000000001</v>
          </cell>
          <cell r="N56">
            <v>0</v>
          </cell>
          <cell r="O56">
            <v>0.2792</v>
          </cell>
          <cell r="P56">
            <v>0</v>
          </cell>
          <cell r="Q56">
            <v>0</v>
          </cell>
          <cell r="R56">
            <v>3.2000000000000002E-3</v>
          </cell>
          <cell r="S56">
            <v>8.43E-2</v>
          </cell>
          <cell r="T56">
            <v>0</v>
          </cell>
          <cell r="U56">
            <v>0</v>
          </cell>
          <cell r="V56">
            <v>0.17280000000000001</v>
          </cell>
          <cell r="W56">
            <v>0</v>
          </cell>
          <cell r="X56">
            <v>9.2560781852117913E-2</v>
          </cell>
          <cell r="Y56">
            <v>3.7900000000000003E-2</v>
          </cell>
          <cell r="Z56">
            <v>0</v>
          </cell>
          <cell r="AA56">
            <v>0.12570000000000001</v>
          </cell>
          <cell r="AB56">
            <v>0.13175367465259274</v>
          </cell>
          <cell r="AC56">
            <v>5.6854838709677419E-2</v>
          </cell>
          <cell r="AD56">
            <v>0.25340000000000001</v>
          </cell>
          <cell r="AE56">
            <v>0</v>
          </cell>
          <cell r="AF56">
            <v>0.73350000000000004</v>
          </cell>
          <cell r="AG56">
            <v>0.47699999999999998</v>
          </cell>
          <cell r="AH56">
            <v>0</v>
          </cell>
          <cell r="AI56">
            <v>0</v>
          </cell>
          <cell r="AJ56">
            <v>0</v>
          </cell>
          <cell r="AK56">
            <v>0</v>
          </cell>
          <cell r="AL56">
            <v>0</v>
          </cell>
          <cell r="AM56">
            <v>0.20152084443223733</v>
          </cell>
          <cell r="AN56">
            <v>0.1181</v>
          </cell>
          <cell r="AO56">
            <v>0.20860000000000001</v>
          </cell>
          <cell r="AP56">
            <v>0</v>
          </cell>
          <cell r="AQ56">
            <v>0.20029999999999998</v>
          </cell>
          <cell r="AR56">
            <v>0.23419999999999999</v>
          </cell>
          <cell r="AS56">
            <v>0</v>
          </cell>
          <cell r="AT56">
            <v>0.74219999999999997</v>
          </cell>
          <cell r="AU56">
            <v>0</v>
          </cell>
          <cell r="AV56">
            <v>0</v>
          </cell>
          <cell r="AW56">
            <v>0</v>
          </cell>
          <cell r="AX56">
            <v>0</v>
          </cell>
          <cell r="AY56">
            <v>0</v>
          </cell>
          <cell r="AZ56">
            <v>0.44040000000000001</v>
          </cell>
          <cell r="BA56">
            <v>0</v>
          </cell>
          <cell r="BB56">
            <v>0</v>
          </cell>
          <cell r="BC56">
            <v>0</v>
          </cell>
          <cell r="BD56">
            <v>0</v>
          </cell>
          <cell r="BE56">
            <v>0</v>
          </cell>
          <cell r="BF56">
            <v>0</v>
          </cell>
          <cell r="BG56">
            <v>0</v>
          </cell>
          <cell r="BH56">
            <v>0.17519999999999999</v>
          </cell>
          <cell r="BI56">
            <v>0.2828</v>
          </cell>
          <cell r="BJ56">
            <v>0.50680000000000003</v>
          </cell>
          <cell r="BK56">
            <v>0</v>
          </cell>
          <cell r="BL56">
            <v>0</v>
          </cell>
          <cell r="BM56">
            <v>0</v>
          </cell>
          <cell r="BN56">
            <v>0</v>
          </cell>
          <cell r="BO56">
            <v>0</v>
          </cell>
          <cell r="BP56">
            <v>0</v>
          </cell>
          <cell r="BQ56">
            <v>0</v>
          </cell>
          <cell r="BR56">
            <v>0</v>
          </cell>
          <cell r="BS56">
            <v>0.12189999999999999</v>
          </cell>
          <cell r="BT56">
            <v>0.2697</v>
          </cell>
          <cell r="BU56">
            <v>0</v>
          </cell>
          <cell r="BV56">
            <v>0</v>
          </cell>
          <cell r="BW56">
            <v>9.69E-2</v>
          </cell>
          <cell r="BX56">
            <v>0.2477</v>
          </cell>
          <cell r="BY56">
            <v>0</v>
          </cell>
          <cell r="BZ56">
            <v>6.0900000000000003E-2</v>
          </cell>
          <cell r="CA56">
            <v>0</v>
          </cell>
        </row>
        <row r="57">
          <cell r="A57" t="str">
            <v>VPM</v>
          </cell>
          <cell r="B57">
            <v>1000</v>
          </cell>
          <cell r="C57" t="str">
            <v>DEL-E</v>
          </cell>
          <cell r="D57">
            <v>4.7300000000000002E-2</v>
          </cell>
          <cell r="E57">
            <v>0</v>
          </cell>
          <cell r="F57">
            <v>0</v>
          </cell>
          <cell r="G57">
            <v>0.1042</v>
          </cell>
          <cell r="H57">
            <v>0.17019999999999999</v>
          </cell>
          <cell r="I57">
            <v>0</v>
          </cell>
          <cell r="J57">
            <v>8.9300000000000004E-2</v>
          </cell>
          <cell r="K57">
            <v>6.0843981343009813E-3</v>
          </cell>
          <cell r="L57">
            <v>1.38E-2</v>
          </cell>
          <cell r="M57">
            <v>1.6199999999999999E-2</v>
          </cell>
          <cell r="N57">
            <v>0</v>
          </cell>
          <cell r="O57">
            <v>3.0700000000000002E-2</v>
          </cell>
          <cell r="P57">
            <v>0</v>
          </cell>
          <cell r="Q57">
            <v>0</v>
          </cell>
          <cell r="R57">
            <v>6.4000000000000003E-3</v>
          </cell>
          <cell r="S57">
            <v>4.2999999999999997E-2</v>
          </cell>
          <cell r="T57">
            <v>0</v>
          </cell>
          <cell r="U57">
            <v>0.1038</v>
          </cell>
          <cell r="V57">
            <v>0</v>
          </cell>
          <cell r="W57">
            <v>0</v>
          </cell>
          <cell r="X57">
            <v>3.6914606336497312E-2</v>
          </cell>
          <cell r="Y57">
            <v>4.1000000000000002E-2</v>
          </cell>
          <cell r="Z57">
            <v>0</v>
          </cell>
          <cell r="AA57">
            <v>1.38E-2</v>
          </cell>
          <cell r="AB57">
            <v>1.4502952860530443E-2</v>
          </cell>
          <cell r="AC57">
            <v>6.3440860215053768E-2</v>
          </cell>
          <cell r="AD57">
            <v>8.9999999999999998E-4</v>
          </cell>
          <cell r="AE57">
            <v>0</v>
          </cell>
          <cell r="AF57">
            <v>0</v>
          </cell>
          <cell r="AG57">
            <v>0</v>
          </cell>
          <cell r="AH57">
            <v>5.7000000000000002E-3</v>
          </cell>
          <cell r="AI57">
            <v>9.1999999999999998E-3</v>
          </cell>
          <cell r="AJ57">
            <v>0</v>
          </cell>
          <cell r="AK57">
            <v>0</v>
          </cell>
          <cell r="AL57">
            <v>0</v>
          </cell>
          <cell r="AM57">
            <v>2.9419911402812277E-2</v>
          </cell>
          <cell r="AN57">
            <v>1.29E-2</v>
          </cell>
          <cell r="AO57">
            <v>2.29E-2</v>
          </cell>
          <cell r="AP57">
            <v>0</v>
          </cell>
          <cell r="AQ57">
            <v>2.1999999999999999E-2</v>
          </cell>
          <cell r="AR57">
            <v>0</v>
          </cell>
          <cell r="AS57">
            <v>0</v>
          </cell>
          <cell r="AT57">
            <v>0</v>
          </cell>
          <cell r="AU57">
            <v>0</v>
          </cell>
          <cell r="AV57">
            <v>0</v>
          </cell>
          <cell r="AW57">
            <v>0</v>
          </cell>
          <cell r="AX57">
            <v>0</v>
          </cell>
          <cell r="AY57">
            <v>0</v>
          </cell>
          <cell r="AZ57">
            <v>0</v>
          </cell>
          <cell r="BA57">
            <v>4.7E-2</v>
          </cell>
          <cell r="BB57">
            <v>8.72E-2</v>
          </cell>
          <cell r="BC57">
            <v>0</v>
          </cell>
          <cell r="BD57">
            <v>0</v>
          </cell>
          <cell r="BE57">
            <v>4.9299999999999997E-2</v>
          </cell>
          <cell r="BF57">
            <v>0</v>
          </cell>
          <cell r="BG57">
            <v>0</v>
          </cell>
          <cell r="BH57">
            <v>0</v>
          </cell>
          <cell r="BI57">
            <v>3.1199999999999999E-2</v>
          </cell>
          <cell r="BJ57">
            <v>0</v>
          </cell>
          <cell r="BK57">
            <v>0</v>
          </cell>
          <cell r="BL57">
            <v>0</v>
          </cell>
          <cell r="BM57">
            <v>0</v>
          </cell>
          <cell r="BN57">
            <v>0</v>
          </cell>
          <cell r="BO57">
            <v>0</v>
          </cell>
          <cell r="BP57">
            <v>0</v>
          </cell>
          <cell r="BQ57">
            <v>0</v>
          </cell>
          <cell r="BR57">
            <v>0</v>
          </cell>
          <cell r="BS57">
            <v>1.34E-2</v>
          </cell>
          <cell r="BT57">
            <v>0</v>
          </cell>
          <cell r="BU57">
            <v>3.9800000000000002E-2</v>
          </cell>
          <cell r="BV57">
            <v>0</v>
          </cell>
          <cell r="BW57">
            <v>1.0699999999999999E-2</v>
          </cell>
          <cell r="BX57">
            <v>0</v>
          </cell>
          <cell r="BY57">
            <v>0</v>
          </cell>
          <cell r="BZ57">
            <v>0.2737</v>
          </cell>
          <cell r="CA57">
            <v>0</v>
          </cell>
        </row>
        <row r="58">
          <cell r="A58" t="str">
            <v>VPNS</v>
          </cell>
          <cell r="B58">
            <v>6100</v>
          </cell>
          <cell r="C58" t="str">
            <v>ENERGY</v>
          </cell>
          <cell r="D58">
            <v>1E-4</v>
          </cell>
          <cell r="E58">
            <v>2.9999999999999997E-4</v>
          </cell>
          <cell r="F58">
            <v>0</v>
          </cell>
          <cell r="G58">
            <v>0</v>
          </cell>
          <cell r="H58">
            <v>0</v>
          </cell>
          <cell r="I58">
            <v>0</v>
          </cell>
          <cell r="J58">
            <v>2.9999999999999997E-4</v>
          </cell>
          <cell r="K58">
            <v>4.8124613125527049E-5</v>
          </cell>
          <cell r="L58">
            <v>1E-4</v>
          </cell>
          <cell r="M58">
            <v>1E-4</v>
          </cell>
          <cell r="N58">
            <v>0</v>
          </cell>
          <cell r="O58">
            <v>1E-4</v>
          </cell>
          <cell r="P58">
            <v>0</v>
          </cell>
          <cell r="Q58">
            <v>0</v>
          </cell>
          <cell r="R58">
            <v>0</v>
          </cell>
          <cell r="S58">
            <v>2E-3</v>
          </cell>
          <cell r="T58">
            <v>0</v>
          </cell>
          <cell r="U58">
            <v>0</v>
          </cell>
          <cell r="V58">
            <v>4.0000000000000001E-3</v>
          </cell>
          <cell r="W58">
            <v>0</v>
          </cell>
          <cell r="X58">
            <v>1.674758254396564E-4</v>
          </cell>
          <cell r="Y58">
            <v>2.0000000000000001E-4</v>
          </cell>
          <cell r="Z58">
            <v>0</v>
          </cell>
          <cell r="AA58">
            <v>4.0000000000000002E-4</v>
          </cell>
          <cell r="AB58">
            <v>2.3499999999999999E-4</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1E-4</v>
          </cell>
          <cell r="AS58">
            <v>0</v>
          </cell>
          <cell r="AT58">
            <v>0</v>
          </cell>
          <cell r="AU58">
            <v>0</v>
          </cell>
          <cell r="AV58">
            <v>0</v>
          </cell>
          <cell r="AW58">
            <v>0</v>
          </cell>
          <cell r="AX58">
            <v>0</v>
          </cell>
          <cell r="AY58">
            <v>0</v>
          </cell>
          <cell r="AZ58">
            <v>1E-4</v>
          </cell>
          <cell r="BA58">
            <v>0</v>
          </cell>
          <cell r="BB58">
            <v>0</v>
          </cell>
          <cell r="BC58">
            <v>0</v>
          </cell>
          <cell r="BD58">
            <v>0</v>
          </cell>
          <cell r="BE58">
            <v>0</v>
          </cell>
          <cell r="BF58">
            <v>0</v>
          </cell>
          <cell r="BG58">
            <v>0</v>
          </cell>
          <cell r="BH58">
            <v>0</v>
          </cell>
          <cell r="BI58">
            <v>1E-4</v>
          </cell>
          <cell r="BJ58">
            <v>0</v>
          </cell>
          <cell r="BK58">
            <v>0</v>
          </cell>
          <cell r="BL58">
            <v>0</v>
          </cell>
          <cell r="BM58">
            <v>0</v>
          </cell>
          <cell r="BN58">
            <v>0</v>
          </cell>
          <cell r="BO58">
            <v>0</v>
          </cell>
          <cell r="BP58">
            <v>0</v>
          </cell>
          <cell r="BQ58">
            <v>0</v>
          </cell>
          <cell r="BR58">
            <v>0</v>
          </cell>
          <cell r="BS58">
            <v>0</v>
          </cell>
          <cell r="BT58">
            <v>1E-4</v>
          </cell>
          <cell r="BU58">
            <v>0</v>
          </cell>
          <cell r="BV58">
            <v>0</v>
          </cell>
          <cell r="BW58">
            <v>0</v>
          </cell>
          <cell r="BX58">
            <v>0</v>
          </cell>
          <cell r="BY58">
            <v>0</v>
          </cell>
          <cell r="BZ58">
            <v>0</v>
          </cell>
          <cell r="CA58">
            <v>0</v>
          </cell>
        </row>
        <row r="59">
          <cell r="A59" t="str">
            <v>VPNUC</v>
          </cell>
          <cell r="B59">
            <v>1000</v>
          </cell>
          <cell r="C59" t="str">
            <v>ENERGY</v>
          </cell>
          <cell r="D59">
            <v>0.13950000000000001</v>
          </cell>
          <cell r="E59">
            <v>0.29770000000000002</v>
          </cell>
          <cell r="F59">
            <v>0</v>
          </cell>
          <cell r="G59">
            <v>0</v>
          </cell>
          <cell r="H59">
            <v>0</v>
          </cell>
          <cell r="I59">
            <v>0</v>
          </cell>
          <cell r="J59">
            <v>0.26319999999999999</v>
          </cell>
          <cell r="K59">
            <v>3.6809418199909703E-2</v>
          </cell>
          <cell r="L59">
            <v>0.122</v>
          </cell>
          <cell r="M59">
            <v>0.1429</v>
          </cell>
          <cell r="N59">
            <v>0</v>
          </cell>
          <cell r="O59">
            <v>0.2717</v>
          </cell>
          <cell r="P59">
            <v>0</v>
          </cell>
          <cell r="Q59">
            <v>0</v>
          </cell>
          <cell r="R59">
            <v>5.7799999999999997E-2</v>
          </cell>
          <cell r="S59">
            <v>0.13400000000000001</v>
          </cell>
          <cell r="T59">
            <v>0.53349999999999997</v>
          </cell>
          <cell r="U59">
            <v>0</v>
          </cell>
          <cell r="V59">
            <v>0.27499999999999997</v>
          </cell>
          <cell r="W59">
            <v>0</v>
          </cell>
          <cell r="X59">
            <v>0.12681474181519611</v>
          </cell>
          <cell r="Y59">
            <v>3.6900000000000002E-2</v>
          </cell>
          <cell r="Z59">
            <v>0</v>
          </cell>
          <cell r="AA59">
            <v>0.12239999999999999</v>
          </cell>
          <cell r="AB59">
            <v>0.12823754289503053</v>
          </cell>
          <cell r="AC59">
            <v>3.0376344086021505E-2</v>
          </cell>
          <cell r="AD59">
            <v>0.12180000000000001</v>
          </cell>
          <cell r="AE59">
            <v>0.65669999999999995</v>
          </cell>
          <cell r="AF59">
            <v>0</v>
          </cell>
          <cell r="AG59">
            <v>0.22969999999999999</v>
          </cell>
          <cell r="AH59">
            <v>0</v>
          </cell>
          <cell r="AI59">
            <v>0</v>
          </cell>
          <cell r="AJ59">
            <v>0</v>
          </cell>
          <cell r="AK59">
            <v>0</v>
          </cell>
          <cell r="AL59">
            <v>0</v>
          </cell>
          <cell r="AM59">
            <v>0.10491150318351999</v>
          </cell>
          <cell r="AN59">
            <v>0.1144</v>
          </cell>
          <cell r="AO59">
            <v>0.20280000000000001</v>
          </cell>
          <cell r="AP59">
            <v>0</v>
          </cell>
          <cell r="AQ59">
            <v>0.1948</v>
          </cell>
          <cell r="AR59">
            <v>0.22800000000000001</v>
          </cell>
          <cell r="AS59">
            <v>0.51549999999999996</v>
          </cell>
          <cell r="AT59">
            <v>0</v>
          </cell>
          <cell r="AU59">
            <v>0</v>
          </cell>
          <cell r="AV59">
            <v>0</v>
          </cell>
          <cell r="AW59">
            <v>0</v>
          </cell>
          <cell r="AX59">
            <v>0</v>
          </cell>
          <cell r="AY59">
            <v>0</v>
          </cell>
          <cell r="AZ59">
            <v>0.42859999999999998</v>
          </cell>
          <cell r="BA59">
            <v>0</v>
          </cell>
          <cell r="BB59">
            <v>0</v>
          </cell>
          <cell r="BC59">
            <v>0</v>
          </cell>
          <cell r="BD59">
            <v>0</v>
          </cell>
          <cell r="BE59">
            <v>0</v>
          </cell>
          <cell r="BF59">
            <v>0</v>
          </cell>
          <cell r="BG59">
            <v>0</v>
          </cell>
          <cell r="BH59">
            <v>0</v>
          </cell>
          <cell r="BI59">
            <v>0.27550000000000002</v>
          </cell>
          <cell r="BJ59">
            <v>0.49320000000000003</v>
          </cell>
          <cell r="BK59">
            <v>0</v>
          </cell>
          <cell r="BL59">
            <v>0</v>
          </cell>
          <cell r="BM59">
            <v>0</v>
          </cell>
          <cell r="BN59">
            <v>0</v>
          </cell>
          <cell r="BO59">
            <v>0</v>
          </cell>
          <cell r="BP59">
            <v>0</v>
          </cell>
          <cell r="BQ59">
            <v>0</v>
          </cell>
          <cell r="BR59">
            <v>0</v>
          </cell>
          <cell r="BS59">
            <v>0.1186</v>
          </cell>
          <cell r="BT59">
            <v>0.26250000000000001</v>
          </cell>
          <cell r="BU59">
            <v>0</v>
          </cell>
          <cell r="BV59">
            <v>0</v>
          </cell>
          <cell r="BW59">
            <v>9.4299999999999995E-2</v>
          </cell>
          <cell r="BX59">
            <v>0.2412</v>
          </cell>
          <cell r="BY59">
            <v>0</v>
          </cell>
          <cell r="BZ59">
            <v>3.0099999999999998E-2</v>
          </cell>
          <cell r="CA59">
            <v>0</v>
          </cell>
        </row>
        <row r="60">
          <cell r="A60" t="str">
            <v>VPOG</v>
          </cell>
          <cell r="B60">
            <v>1000</v>
          </cell>
          <cell r="C60" t="str">
            <v>ENERGY</v>
          </cell>
          <cell r="D60">
            <v>0</v>
          </cell>
          <cell r="E60">
            <v>0</v>
          </cell>
          <cell r="F60">
            <v>0</v>
          </cell>
          <cell r="G60">
            <v>0</v>
          </cell>
          <cell r="H60">
            <v>0</v>
          </cell>
          <cell r="I60">
            <v>0</v>
          </cell>
          <cell r="J60">
            <v>0</v>
          </cell>
          <cell r="K60">
            <v>9.5646556899226843E-4</v>
          </cell>
          <cell r="L60">
            <v>8.9999999999999998E-4</v>
          </cell>
          <cell r="M60">
            <v>1.1000000000000001E-3</v>
          </cell>
          <cell r="N60">
            <v>0</v>
          </cell>
          <cell r="O60">
            <v>2E-3</v>
          </cell>
          <cell r="P60">
            <v>0</v>
          </cell>
          <cell r="Q60">
            <v>0</v>
          </cell>
          <cell r="R60">
            <v>0</v>
          </cell>
          <cell r="S60">
            <v>0</v>
          </cell>
          <cell r="T60">
            <v>0</v>
          </cell>
          <cell r="U60">
            <v>0</v>
          </cell>
          <cell r="V60">
            <v>0</v>
          </cell>
          <cell r="W60">
            <v>0</v>
          </cell>
          <cell r="X60">
            <v>0</v>
          </cell>
          <cell r="Y60">
            <v>2.9999999999999997E-4</v>
          </cell>
          <cell r="Z60">
            <v>0</v>
          </cell>
          <cell r="AA60">
            <v>8.9999999999999998E-4</v>
          </cell>
          <cell r="AB60">
            <v>9.5908317492852154E-4</v>
          </cell>
          <cell r="AC60">
            <v>0</v>
          </cell>
          <cell r="AD60">
            <v>0</v>
          </cell>
          <cell r="AE60">
            <v>0</v>
          </cell>
          <cell r="AF60">
            <v>0</v>
          </cell>
          <cell r="AG60">
            <v>0</v>
          </cell>
          <cell r="AH60">
            <v>0</v>
          </cell>
          <cell r="AI60">
            <v>0</v>
          </cell>
          <cell r="AJ60">
            <v>0</v>
          </cell>
          <cell r="AK60">
            <v>0</v>
          </cell>
          <cell r="AL60">
            <v>0</v>
          </cell>
          <cell r="AM60">
            <v>6.200623343290042E-3</v>
          </cell>
          <cell r="AN60">
            <v>8.9999999999999998E-4</v>
          </cell>
          <cell r="AO60">
            <v>1.5E-3</v>
          </cell>
          <cell r="AP60">
            <v>0</v>
          </cell>
          <cell r="AQ60">
            <v>1.5E-3</v>
          </cell>
          <cell r="AR60">
            <v>1.6999999999999999E-3</v>
          </cell>
          <cell r="AS60">
            <v>0</v>
          </cell>
          <cell r="AT60">
            <v>0</v>
          </cell>
          <cell r="AU60">
            <v>0</v>
          </cell>
          <cell r="AV60">
            <v>0</v>
          </cell>
          <cell r="AW60">
            <v>0</v>
          </cell>
          <cell r="AX60">
            <v>0</v>
          </cell>
          <cell r="AY60">
            <v>0</v>
          </cell>
          <cell r="AZ60">
            <v>3.2000000000000002E-3</v>
          </cell>
          <cell r="BA60">
            <v>0</v>
          </cell>
          <cell r="BB60">
            <v>0</v>
          </cell>
          <cell r="BC60">
            <v>0</v>
          </cell>
          <cell r="BD60">
            <v>0</v>
          </cell>
          <cell r="BE60">
            <v>0</v>
          </cell>
          <cell r="BF60">
            <v>0</v>
          </cell>
          <cell r="BG60">
            <v>0</v>
          </cell>
          <cell r="BH60">
            <v>0</v>
          </cell>
          <cell r="BI60">
            <v>2.0999999999999999E-3</v>
          </cell>
          <cell r="BJ60">
            <v>0</v>
          </cell>
          <cell r="BK60">
            <v>0</v>
          </cell>
          <cell r="BL60">
            <v>0</v>
          </cell>
          <cell r="BM60">
            <v>0</v>
          </cell>
          <cell r="BN60">
            <v>0</v>
          </cell>
          <cell r="BO60">
            <v>0</v>
          </cell>
          <cell r="BP60">
            <v>0</v>
          </cell>
          <cell r="BQ60">
            <v>0</v>
          </cell>
          <cell r="BR60">
            <v>0</v>
          </cell>
          <cell r="BS60">
            <v>8.9999999999999998E-4</v>
          </cell>
          <cell r="BT60">
            <v>0</v>
          </cell>
          <cell r="BU60">
            <v>0</v>
          </cell>
          <cell r="BV60">
            <v>0</v>
          </cell>
          <cell r="BW60">
            <v>6.9999999999999999E-4</v>
          </cell>
          <cell r="BX60">
            <v>1.8E-3</v>
          </cell>
          <cell r="BY60">
            <v>0</v>
          </cell>
          <cell r="BZ60">
            <v>0.26640000000000003</v>
          </cell>
          <cell r="CA60">
            <v>0</v>
          </cell>
        </row>
        <row r="61">
          <cell r="A61" t="str">
            <v>VPP</v>
          </cell>
          <cell r="B61">
            <v>6500</v>
          </cell>
          <cell r="C61" t="str">
            <v>ENERGY</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1E-4</v>
          </cell>
          <cell r="AO61">
            <v>1E-4</v>
          </cell>
          <cell r="AP61">
            <v>0</v>
          </cell>
          <cell r="AQ61">
            <v>0</v>
          </cell>
          <cell r="AR61">
            <v>1E-4</v>
          </cell>
          <cell r="AS61">
            <v>0</v>
          </cell>
          <cell r="AT61">
            <v>0</v>
          </cell>
          <cell r="AU61">
            <v>0</v>
          </cell>
          <cell r="AV61">
            <v>0</v>
          </cell>
          <cell r="AW61">
            <v>0</v>
          </cell>
          <cell r="AX61">
            <v>0</v>
          </cell>
          <cell r="AY61">
            <v>0</v>
          </cell>
          <cell r="AZ61">
            <v>2.0000000000000001E-4</v>
          </cell>
          <cell r="BA61">
            <v>0</v>
          </cell>
          <cell r="BB61">
            <v>0</v>
          </cell>
          <cell r="BC61">
            <v>0</v>
          </cell>
          <cell r="BD61">
            <v>0</v>
          </cell>
          <cell r="BE61">
            <v>0</v>
          </cell>
          <cell r="BF61">
            <v>0</v>
          </cell>
          <cell r="BG61">
            <v>0</v>
          </cell>
          <cell r="BH61">
            <v>0</v>
          </cell>
          <cell r="BI61">
            <v>2.0000000000000001E-4</v>
          </cell>
          <cell r="BJ61">
            <v>0</v>
          </cell>
          <cell r="BK61">
            <v>0</v>
          </cell>
          <cell r="BL61">
            <v>0</v>
          </cell>
          <cell r="BM61">
            <v>0</v>
          </cell>
          <cell r="BN61">
            <v>0</v>
          </cell>
          <cell r="BO61">
            <v>0</v>
          </cell>
          <cell r="BP61">
            <v>0</v>
          </cell>
          <cell r="BQ61">
            <v>0</v>
          </cell>
          <cell r="BR61">
            <v>0</v>
          </cell>
          <cell r="BS61">
            <v>1E-4</v>
          </cell>
          <cell r="BT61">
            <v>0</v>
          </cell>
          <cell r="BU61">
            <v>0</v>
          </cell>
          <cell r="BV61">
            <v>0</v>
          </cell>
          <cell r="BW61">
            <v>2.0000000000000001E-4</v>
          </cell>
          <cell r="BX61">
            <v>4.0000000000000002E-4</v>
          </cell>
          <cell r="BY61">
            <v>0</v>
          </cell>
          <cell r="BZ61">
            <v>2E-3</v>
          </cell>
          <cell r="CA61">
            <v>0</v>
          </cell>
        </row>
        <row r="62">
          <cell r="A62" t="str">
            <v>VPS</v>
          </cell>
          <cell r="B62">
            <v>6000</v>
          </cell>
          <cell r="C62" t="str">
            <v>ENERGY</v>
          </cell>
          <cell r="D62">
            <v>0</v>
          </cell>
          <cell r="E62">
            <v>0</v>
          </cell>
          <cell r="F62">
            <v>0</v>
          </cell>
          <cell r="G62">
            <v>0</v>
          </cell>
          <cell r="H62">
            <v>0</v>
          </cell>
          <cell r="I62">
            <v>0</v>
          </cell>
          <cell r="J62">
            <v>0</v>
          </cell>
          <cell r="K62">
            <v>0</v>
          </cell>
          <cell r="L62">
            <v>6.9999999999999999E-4</v>
          </cell>
          <cell r="M62">
            <v>8.0000000000000004E-4</v>
          </cell>
          <cell r="N62">
            <v>0</v>
          </cell>
          <cell r="O62">
            <v>1.5E-3</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1E-4</v>
          </cell>
          <cell r="AO62">
            <v>0</v>
          </cell>
          <cell r="AP62">
            <v>0</v>
          </cell>
          <cell r="AQ62">
            <v>0</v>
          </cell>
          <cell r="AR62">
            <v>2.9999999999999997E-4</v>
          </cell>
          <cell r="AS62">
            <v>0</v>
          </cell>
          <cell r="AT62">
            <v>0</v>
          </cell>
          <cell r="AU62">
            <v>0</v>
          </cell>
          <cell r="AV62">
            <v>0</v>
          </cell>
          <cell r="AW62">
            <v>0</v>
          </cell>
          <cell r="AX62">
            <v>0</v>
          </cell>
          <cell r="AY62">
            <v>0</v>
          </cell>
          <cell r="AZ62">
            <v>5.0000000000000001E-4</v>
          </cell>
          <cell r="BA62">
            <v>0</v>
          </cell>
          <cell r="BB62">
            <v>0</v>
          </cell>
          <cell r="BC62">
            <v>0</v>
          </cell>
          <cell r="BD62">
            <v>0</v>
          </cell>
          <cell r="BE62">
            <v>0</v>
          </cell>
          <cell r="BF62">
            <v>0</v>
          </cell>
          <cell r="BG62">
            <v>0</v>
          </cell>
          <cell r="BH62">
            <v>0</v>
          </cell>
          <cell r="BI62">
            <v>2.9999999999999997E-4</v>
          </cell>
          <cell r="BJ62">
            <v>0</v>
          </cell>
          <cell r="BK62">
            <v>0</v>
          </cell>
          <cell r="BL62">
            <v>0</v>
          </cell>
          <cell r="BM62">
            <v>0</v>
          </cell>
          <cell r="BN62">
            <v>0</v>
          </cell>
          <cell r="BO62">
            <v>0</v>
          </cell>
          <cell r="BP62">
            <v>0</v>
          </cell>
          <cell r="BQ62">
            <v>0</v>
          </cell>
          <cell r="BR62">
            <v>0</v>
          </cell>
          <cell r="BS62">
            <v>1E-4</v>
          </cell>
          <cell r="BT62">
            <v>0</v>
          </cell>
          <cell r="BU62">
            <v>0</v>
          </cell>
          <cell r="BV62">
            <v>0</v>
          </cell>
          <cell r="BW62">
            <v>0</v>
          </cell>
          <cell r="BX62">
            <v>1E-4</v>
          </cell>
          <cell r="BY62">
            <v>0</v>
          </cell>
          <cell r="BZ62">
            <v>5.0000000000000001E-4</v>
          </cell>
          <cell r="CA62">
            <v>0</v>
          </cell>
        </row>
        <row r="63">
          <cell r="A63" t="str">
            <v>VPSE</v>
          </cell>
          <cell r="B63">
            <v>6300</v>
          </cell>
          <cell r="C63" t="str">
            <v>ENERGY</v>
          </cell>
          <cell r="D63">
            <v>0</v>
          </cell>
          <cell r="E63">
            <v>0</v>
          </cell>
          <cell r="F63">
            <v>0</v>
          </cell>
          <cell r="G63">
            <v>0</v>
          </cell>
          <cell r="H63">
            <v>0</v>
          </cell>
          <cell r="I63">
            <v>0</v>
          </cell>
          <cell r="J63">
            <v>0</v>
          </cell>
          <cell r="K63">
            <v>9.4271767910456759E-5</v>
          </cell>
          <cell r="L63">
            <v>1.4E-3</v>
          </cell>
          <cell r="M63">
            <v>1.6000000000000001E-3</v>
          </cell>
          <cell r="N63">
            <v>0</v>
          </cell>
          <cell r="O63">
            <v>3.0999999999999999E-3</v>
          </cell>
          <cell r="P63">
            <v>0</v>
          </cell>
          <cell r="Q63">
            <v>0</v>
          </cell>
          <cell r="R63">
            <v>0</v>
          </cell>
          <cell r="S63">
            <v>0</v>
          </cell>
          <cell r="T63">
            <v>0</v>
          </cell>
          <cell r="U63">
            <v>0</v>
          </cell>
          <cell r="V63">
            <v>0</v>
          </cell>
          <cell r="W63">
            <v>0</v>
          </cell>
          <cell r="X63">
            <v>0</v>
          </cell>
          <cell r="Y63">
            <v>0</v>
          </cell>
          <cell r="Z63">
            <v>0</v>
          </cell>
          <cell r="AA63">
            <v>3.2000000000000002E-3</v>
          </cell>
          <cell r="AB63">
            <v>0</v>
          </cell>
          <cell r="AC63">
            <v>0</v>
          </cell>
          <cell r="AD63">
            <v>5.9999999999999995E-4</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2.0999999999999999E-3</v>
          </cell>
          <cell r="BX63">
            <v>5.4000000000000003E-3</v>
          </cell>
          <cell r="BY63">
            <v>0</v>
          </cell>
          <cell r="BZ63">
            <v>1E-4</v>
          </cell>
          <cell r="CA63">
            <v>0</v>
          </cell>
        </row>
        <row r="64">
          <cell r="A64" t="str">
            <v>VPTCAP</v>
          </cell>
          <cell r="B64">
            <v>1000</v>
          </cell>
          <cell r="C64" t="str">
            <v>DEL-O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1.7205338840386643E-3</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Matthews, William" id="{341CD214-F367-4F0C-84B6-7535C4354A3D}" userId="S::William.Matthews@atmosenergy.com::b3aac521-5e51-4fa1-b4bd-a535e127d9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9" dT="2022-07-24T21:58:46.70" personId="{341CD214-F367-4F0C-84B6-7535C4354A3D}" id="{76DD9B6E-6929-42B5-872B-B2E3B4BF5275}">
    <text>I need to see if steps are budgeted or if I can back into them...I allocated the same way as the case for now which is probably fine.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4.bin"/><Relationship Id="rId1" Type="http://schemas.openxmlformats.org/officeDocument/2006/relationships/printerSettings" Target="../printerSettings/printerSettings1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zoomScaleNormal="100" zoomScaleSheetLayoutView="115" workbookViewId="0">
      <selection activeCell="M19" sqref="M19"/>
    </sheetView>
  </sheetViews>
  <sheetFormatPr defaultColWidth="9.1796875" defaultRowHeight="13"/>
  <cols>
    <col min="1" max="1" width="9.1796875" style="34"/>
    <col min="2" max="2" width="33.26953125" style="34" bestFit="1" customWidth="1"/>
    <col min="3" max="3" width="33.26953125" style="34" customWidth="1"/>
    <col min="4" max="4" width="10.453125" style="34" customWidth="1"/>
    <col min="5" max="5" width="10.54296875" style="34" customWidth="1"/>
    <col min="6" max="16384" width="9.1796875" style="34"/>
  </cols>
  <sheetData>
    <row r="1" spans="1:7">
      <c r="A1" s="529" t="s">
        <v>0</v>
      </c>
      <c r="B1" s="529"/>
      <c r="C1" s="529"/>
      <c r="D1" s="529"/>
      <c r="E1" s="529"/>
      <c r="F1" s="497"/>
      <c r="G1" s="497"/>
    </row>
    <row r="2" spans="1:7">
      <c r="A2" s="529" t="s">
        <v>1</v>
      </c>
      <c r="B2" s="529"/>
      <c r="C2" s="529"/>
      <c r="D2" s="529"/>
      <c r="E2" s="529"/>
      <c r="F2" s="497"/>
      <c r="G2" s="497"/>
    </row>
    <row r="3" spans="1:7">
      <c r="A3" s="529" t="s">
        <v>154</v>
      </c>
      <c r="B3" s="529"/>
      <c r="C3" s="529"/>
      <c r="D3" s="529"/>
      <c r="E3" s="529"/>
      <c r="F3" s="497"/>
      <c r="G3" s="497"/>
    </row>
    <row r="4" spans="1:7">
      <c r="A4" s="529" t="s">
        <v>374</v>
      </c>
      <c r="B4" s="529"/>
      <c r="C4" s="529"/>
      <c r="D4" s="529"/>
      <c r="E4" s="529"/>
    </row>
    <row r="5" spans="1:7">
      <c r="A5" s="529" t="s">
        <v>116</v>
      </c>
      <c r="B5" s="529"/>
      <c r="C5" s="529"/>
      <c r="D5" s="529"/>
      <c r="E5" s="529"/>
    </row>
    <row r="6" spans="1:7">
      <c r="B6" s="208"/>
      <c r="C6" s="208"/>
      <c r="D6" s="208"/>
      <c r="E6" s="208"/>
    </row>
    <row r="7" spans="1:7" ht="12.75" customHeight="1">
      <c r="B7" s="40"/>
      <c r="C7" s="41"/>
    </row>
    <row r="8" spans="1:7" ht="26">
      <c r="A8" s="498" t="s">
        <v>115</v>
      </c>
      <c r="B8" s="31" t="s">
        <v>117</v>
      </c>
      <c r="C8" s="499"/>
      <c r="D8" s="209" t="s">
        <v>64</v>
      </c>
      <c r="E8" s="209" t="s">
        <v>85</v>
      </c>
    </row>
    <row r="9" spans="1:7" ht="15.5">
      <c r="A9" s="500">
        <v>1</v>
      </c>
      <c r="B9" s="42" t="s">
        <v>65</v>
      </c>
      <c r="C9" s="42"/>
      <c r="D9" s="501">
        <f>'Exhibit I'!K11</f>
        <v>0</v>
      </c>
      <c r="E9" s="502">
        <f>'Exhibit I'!L12</f>
        <v>0.39979999999999999</v>
      </c>
    </row>
    <row r="10" spans="1:7" ht="15.5">
      <c r="A10" s="500">
        <f>+A9+1</f>
        <v>2</v>
      </c>
      <c r="B10" s="42" t="s">
        <v>71</v>
      </c>
      <c r="C10" s="42"/>
      <c r="D10" s="501">
        <f>'Exhibit I'!K18</f>
        <v>0</v>
      </c>
    </row>
    <row r="11" spans="1:7" ht="15.5">
      <c r="A11" s="500">
        <f>+A10+1</f>
        <v>3</v>
      </c>
      <c r="B11" s="42"/>
      <c r="C11" s="43" t="s">
        <v>67</v>
      </c>
      <c r="D11" s="501"/>
      <c r="E11" s="502">
        <f>'Exhibit I'!L19</f>
        <v>0.29899999999999999</v>
      </c>
    </row>
    <row r="12" spans="1:7" ht="15.5">
      <c r="A12" s="500">
        <f t="shared" ref="A12:A23" si="0">+A11+1</f>
        <v>4</v>
      </c>
      <c r="B12" s="42"/>
      <c r="C12" s="43" t="s">
        <v>485</v>
      </c>
      <c r="D12" s="501"/>
      <c r="E12" s="502">
        <f>'Exhibit I'!L20</f>
        <v>0.20780000000000001</v>
      </c>
    </row>
    <row r="13" spans="1:7" ht="15.5">
      <c r="A13" s="500">
        <f t="shared" si="0"/>
        <v>5</v>
      </c>
      <c r="B13" s="42"/>
      <c r="C13" s="43" t="s">
        <v>120</v>
      </c>
      <c r="D13" s="501"/>
      <c r="E13" s="502">
        <f>'Exhibit I'!L21</f>
        <v>0</v>
      </c>
    </row>
    <row r="14" spans="1:7" ht="15.5">
      <c r="A14" s="500">
        <f>+A13+1</f>
        <v>6</v>
      </c>
      <c r="B14" s="42" t="s">
        <v>118</v>
      </c>
      <c r="D14" s="501">
        <f>'Exhibit I'!K25</f>
        <v>0</v>
      </c>
      <c r="E14" s="502"/>
    </row>
    <row r="15" spans="1:7" ht="15.5">
      <c r="A15" s="500">
        <f t="shared" si="0"/>
        <v>7</v>
      </c>
      <c r="B15" s="42"/>
      <c r="C15" s="43" t="s">
        <v>119</v>
      </c>
      <c r="D15" s="501"/>
      <c r="E15" s="502">
        <f>'Exhibit I'!L26</f>
        <v>8.5999999999999993E-2</v>
      </c>
    </row>
    <row r="16" spans="1:7" ht="15.5">
      <c r="A16" s="500">
        <f t="shared" si="0"/>
        <v>8</v>
      </c>
      <c r="B16" s="42"/>
      <c r="C16" s="43" t="s">
        <v>120</v>
      </c>
      <c r="D16" s="501"/>
      <c r="E16" s="502">
        <f>'Exhibit I'!L27</f>
        <v>7.0499999999999993E-2</v>
      </c>
    </row>
    <row r="17" spans="1:5" ht="15.5">
      <c r="A17" s="500">
        <f>+A16+1</f>
        <v>9</v>
      </c>
      <c r="B17" s="503" t="s">
        <v>75</v>
      </c>
      <c r="D17" s="501">
        <f>'Exhibit I'!K31</f>
        <v>0</v>
      </c>
      <c r="E17" s="502"/>
    </row>
    <row r="18" spans="1:5" ht="15.5">
      <c r="A18" s="500">
        <f t="shared" si="0"/>
        <v>10</v>
      </c>
      <c r="B18" s="503"/>
      <c r="C18" s="43" t="s">
        <v>121</v>
      </c>
      <c r="D18" s="501"/>
      <c r="E18" s="502">
        <f>'Exhibit I'!L32</f>
        <v>7.6600000000000001E-2</v>
      </c>
    </row>
    <row r="19" spans="1:5" ht="15.5">
      <c r="A19" s="500">
        <f t="shared" si="0"/>
        <v>11</v>
      </c>
      <c r="B19" s="503"/>
      <c r="C19" s="43" t="s">
        <v>122</v>
      </c>
      <c r="D19" s="501"/>
      <c r="E19" s="502">
        <f>'Exhibit I'!L33</f>
        <v>6.2799999999999995E-2</v>
      </c>
    </row>
    <row r="20" spans="1:5" ht="15.5">
      <c r="A20" s="500">
        <f t="shared" si="0"/>
        <v>12</v>
      </c>
      <c r="B20" s="503" t="s">
        <v>79</v>
      </c>
      <c r="D20" s="501">
        <f>'Exhibit I'!K37</f>
        <v>0</v>
      </c>
      <c r="E20" s="502"/>
    </row>
    <row r="21" spans="1:5" ht="15.5">
      <c r="A21" s="500">
        <f>+A20+1</f>
        <v>13</v>
      </c>
      <c r="B21" s="503"/>
      <c r="C21" s="43" t="s">
        <v>80</v>
      </c>
      <c r="D21" s="501"/>
      <c r="E21" s="502">
        <f>'Exhibit I'!L38</f>
        <v>0.12709999999999999</v>
      </c>
    </row>
    <row r="22" spans="1:5" ht="15.5">
      <c r="A22" s="500">
        <f t="shared" si="0"/>
        <v>14</v>
      </c>
      <c r="B22" s="503"/>
      <c r="C22" s="43" t="s">
        <v>123</v>
      </c>
      <c r="D22" s="501"/>
      <c r="E22" s="502">
        <f>'Exhibit I'!L39</f>
        <v>8.8400000000000006E-2</v>
      </c>
    </row>
    <row r="23" spans="1:5" ht="15.5">
      <c r="A23" s="500">
        <f t="shared" si="0"/>
        <v>15</v>
      </c>
      <c r="B23" s="503"/>
      <c r="C23" s="43" t="s">
        <v>124</v>
      </c>
      <c r="D23" s="501"/>
      <c r="E23" s="502">
        <f>'Exhibit I'!L40</f>
        <v>7.2999999999999995E-2</v>
      </c>
    </row>
  </sheetData>
  <mergeCells count="5">
    <mergeCell ref="A5:E5"/>
    <mergeCell ref="A1:E1"/>
    <mergeCell ref="A2:E2"/>
    <mergeCell ref="A3:E3"/>
    <mergeCell ref="A4:E4"/>
  </mergeCells>
  <phoneticPr fontId="13" type="noConversion"/>
  <printOptions horizontalCentered="1"/>
  <pageMargins left="0.75" right="0.75" top="1" bottom="1" header="0.25" footer="0.5"/>
  <pageSetup orientation="landscape" r:id="rId1"/>
  <headerFooter alignWithMargins="0">
    <oddHeader>&amp;LCASE NO. 2021-00214
ATTACHMENT 1
TO STAFF REHEARING DR NO. 1-02&amp;RExhibit A</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zoomScale="110" zoomScaleNormal="110" zoomScaleSheetLayoutView="120" workbookViewId="0">
      <pane ySplit="9" topLeftCell="A20" activePane="bottomLeft" state="frozen"/>
      <selection activeCell="N200" sqref="N200"/>
      <selection pane="bottomLeft" activeCell="B28" sqref="B28"/>
    </sheetView>
  </sheetViews>
  <sheetFormatPr defaultColWidth="9.1796875" defaultRowHeight="12.5"/>
  <cols>
    <col min="1" max="1" width="9.1796875" style="491" customWidth="1"/>
    <col min="2" max="2" width="46.26953125" style="47" customWidth="1"/>
    <col min="3" max="3" width="13.54296875" style="47" customWidth="1"/>
    <col min="4" max="4" width="2.54296875" style="47" customWidth="1"/>
    <col min="5" max="16384" width="9.1796875" style="47"/>
  </cols>
  <sheetData>
    <row r="1" spans="1:4" ht="13">
      <c r="A1" s="529" t="s">
        <v>0</v>
      </c>
      <c r="B1" s="529"/>
      <c r="C1" s="529"/>
    </row>
    <row r="2" spans="1:4" ht="13">
      <c r="A2" s="529" t="s">
        <v>1</v>
      </c>
      <c r="B2" s="529"/>
      <c r="C2" s="529"/>
    </row>
    <row r="3" spans="1:4" ht="13">
      <c r="A3" s="529" t="s">
        <v>154</v>
      </c>
      <c r="B3" s="529"/>
      <c r="C3" s="529"/>
    </row>
    <row r="4" spans="1:4" ht="13">
      <c r="A4" s="529" t="str">
        <f>'Exhibit A'!A4:E4</f>
        <v>AS OF OCTOBER 2021 THROUGH SEPTEMBER 2022</v>
      </c>
      <c r="B4" s="529"/>
      <c r="C4" s="529"/>
    </row>
    <row r="5" spans="1:4" ht="13">
      <c r="A5" s="529" t="s">
        <v>19</v>
      </c>
      <c r="B5" s="529"/>
      <c r="C5" s="529"/>
    </row>
    <row r="8" spans="1:4" s="491" customFormat="1">
      <c r="A8" s="491" t="s">
        <v>12</v>
      </c>
      <c r="D8" s="47"/>
    </row>
    <row r="9" spans="1:4" s="491" customFormat="1">
      <c r="A9" s="492" t="s">
        <v>13</v>
      </c>
      <c r="B9" s="492" t="s">
        <v>6</v>
      </c>
      <c r="C9" s="492" t="s">
        <v>8</v>
      </c>
      <c r="D9" s="47"/>
    </row>
    <row r="11" spans="1:4">
      <c r="A11" s="491">
        <v>1</v>
      </c>
      <c r="B11" s="47" t="s">
        <v>20</v>
      </c>
      <c r="C11" s="71">
        <f>'Exhibit B-1'!S12</f>
        <v>65737055.556655206</v>
      </c>
    </row>
    <row r="12" spans="1:4">
      <c r="A12" s="491">
        <f>+A11+1</f>
        <v>2</v>
      </c>
      <c r="B12" s="47" t="s">
        <v>21</v>
      </c>
      <c r="C12" s="71">
        <f>'Exhibit B-1'!S13</f>
        <v>-10341406.821691163</v>
      </c>
    </row>
    <row r="13" spans="1:4" ht="13">
      <c r="A13" s="491">
        <f t="shared" ref="A13:A43" si="0">+A12+1</f>
        <v>3</v>
      </c>
      <c r="B13" s="186" t="s">
        <v>15</v>
      </c>
      <c r="C13" s="366">
        <f>SUM(C11:C12)</f>
        <v>55395648.734964043</v>
      </c>
    </row>
    <row r="14" spans="1:4">
      <c r="A14" s="491">
        <f t="shared" si="0"/>
        <v>4</v>
      </c>
    </row>
    <row r="15" spans="1:4">
      <c r="A15" s="491">
        <f t="shared" si="0"/>
        <v>5</v>
      </c>
      <c r="B15" s="47" t="s">
        <v>25</v>
      </c>
      <c r="C15" s="286">
        <f>'Exhibit B-1'!S21</f>
        <v>3358744.9809230422</v>
      </c>
    </row>
    <row r="16" spans="1:4">
      <c r="A16" s="491">
        <f t="shared" si="0"/>
        <v>6</v>
      </c>
      <c r="B16" s="47" t="s">
        <v>26</v>
      </c>
      <c r="C16" s="74">
        <f>-C12</f>
        <v>10341406.821691163</v>
      </c>
    </row>
    <row r="17" spans="1:3">
      <c r="A17" s="491">
        <f t="shared" si="0"/>
        <v>7</v>
      </c>
      <c r="B17" s="47" t="s">
        <v>27</v>
      </c>
      <c r="C17" s="75">
        <f>'Exhibit B-1'!S19</f>
        <v>-1306743.2523869099</v>
      </c>
    </row>
    <row r="18" spans="1:3" ht="13">
      <c r="A18" s="491">
        <f t="shared" si="0"/>
        <v>8</v>
      </c>
      <c r="B18" s="186" t="s">
        <v>28</v>
      </c>
      <c r="C18" s="44">
        <f>SUM(C15:C17)</f>
        <v>12393408.550227296</v>
      </c>
    </row>
    <row r="19" spans="1:3">
      <c r="A19" s="491">
        <f t="shared" si="0"/>
        <v>9</v>
      </c>
    </row>
    <row r="20" spans="1:3" ht="13">
      <c r="A20" s="491">
        <f t="shared" si="0"/>
        <v>10</v>
      </c>
      <c r="B20" s="186" t="s">
        <v>29</v>
      </c>
      <c r="C20" s="71">
        <f>+C13+C18</f>
        <v>67789057.285191342</v>
      </c>
    </row>
    <row r="21" spans="1:3">
      <c r="A21" s="491">
        <f t="shared" si="0"/>
        <v>11</v>
      </c>
    </row>
    <row r="22" spans="1:3">
      <c r="A22" s="491">
        <f t="shared" si="0"/>
        <v>12</v>
      </c>
      <c r="B22" s="47" t="s">
        <v>32</v>
      </c>
      <c r="C22" s="72">
        <f>'Exhibit B-1'!S29</f>
        <v>-1122156.3557227091</v>
      </c>
    </row>
    <row r="23" spans="1:3" ht="13">
      <c r="A23" s="491">
        <f t="shared" si="0"/>
        <v>13</v>
      </c>
      <c r="B23" s="186" t="s">
        <v>33</v>
      </c>
      <c r="C23" s="73">
        <f>SUM(C20:C22)</f>
        <v>66666900.929468632</v>
      </c>
    </row>
    <row r="24" spans="1:3">
      <c r="A24" s="491">
        <f t="shared" si="0"/>
        <v>14</v>
      </c>
    </row>
    <row r="25" spans="1:3">
      <c r="A25" s="491">
        <f t="shared" si="0"/>
        <v>15</v>
      </c>
      <c r="B25" s="47" t="s">
        <v>44</v>
      </c>
      <c r="C25" s="493">
        <f>'Exhibit G'!H14</f>
        <v>6.7616000000000009E-2</v>
      </c>
    </row>
    <row r="26" spans="1:3" ht="13">
      <c r="A26" s="491">
        <f t="shared" si="0"/>
        <v>16</v>
      </c>
      <c r="B26" s="186" t="s">
        <v>45</v>
      </c>
      <c r="C26" s="71">
        <f>+C23*C25</f>
        <v>4507749.1732469518</v>
      </c>
    </row>
    <row r="27" spans="1:3">
      <c r="A27" s="491">
        <f t="shared" si="0"/>
        <v>17</v>
      </c>
    </row>
    <row r="28" spans="1:3">
      <c r="A28" s="491">
        <f t="shared" si="0"/>
        <v>18</v>
      </c>
      <c r="B28" s="47" t="s">
        <v>49</v>
      </c>
      <c r="C28" s="76">
        <f>'Exhibit C-1'!U86</f>
        <v>1047805.9595387576</v>
      </c>
    </row>
    <row r="29" spans="1:3">
      <c r="A29" s="491">
        <f t="shared" si="0"/>
        <v>19</v>
      </c>
      <c r="B29" s="47" t="s">
        <v>50</v>
      </c>
      <c r="C29" s="284">
        <f>-'Exhibit H'!D15</f>
        <v>-36170.597287562727</v>
      </c>
    </row>
    <row r="30" spans="1:3">
      <c r="A30" s="491">
        <f t="shared" si="0"/>
        <v>20</v>
      </c>
      <c r="B30" s="47" t="s">
        <v>51</v>
      </c>
      <c r="C30" s="76">
        <f>C13*'Exhibit F-1'!C101</f>
        <v>441820.13011118292</v>
      </c>
    </row>
    <row r="31" spans="1:3">
      <c r="A31" s="491">
        <f t="shared" si="0"/>
        <v>21</v>
      </c>
      <c r="B31" s="47" t="s">
        <v>52</v>
      </c>
      <c r="C31" s="76">
        <f>-SUM(C28:C30)*'Exhibit F-1'!C102</f>
        <v>-362637.14534441323</v>
      </c>
    </row>
    <row r="32" spans="1:3">
      <c r="A32" s="491">
        <f t="shared" si="0"/>
        <v>22</v>
      </c>
      <c r="B32" s="47" t="s">
        <v>53</v>
      </c>
      <c r="C32" s="324">
        <f>-(C23*('Exhibit G'!H11+'Exhibit G'!H12))*'Exhibit F-1'!$C$102</f>
        <v>-297030.7937453225</v>
      </c>
    </row>
    <row r="33" spans="1:3" ht="13">
      <c r="A33" s="491">
        <f t="shared" si="0"/>
        <v>23</v>
      </c>
      <c r="B33" s="186" t="s">
        <v>54</v>
      </c>
      <c r="C33" s="494">
        <f>SUM(C28:C32)</f>
        <v>793787.55327264185</v>
      </c>
    </row>
    <row r="34" spans="1:3">
      <c r="A34" s="491">
        <f t="shared" si="0"/>
        <v>24</v>
      </c>
    </row>
    <row r="35" spans="1:3">
      <c r="A35" s="491">
        <f t="shared" si="0"/>
        <v>25</v>
      </c>
      <c r="B35" s="47" t="s">
        <v>55</v>
      </c>
      <c r="C35" s="495">
        <f>+C26+C33</f>
        <v>5301536.726519594</v>
      </c>
    </row>
    <row r="36" spans="1:3">
      <c r="A36" s="491">
        <f t="shared" si="0"/>
        <v>26</v>
      </c>
      <c r="B36" s="47" t="s">
        <v>56</v>
      </c>
      <c r="C36" s="78">
        <f>1/'Exhibit F-1'!C107</f>
        <v>0.74524650000000003</v>
      </c>
    </row>
    <row r="37" spans="1:3" ht="13">
      <c r="A37" s="491">
        <f t="shared" si="0"/>
        <v>27</v>
      </c>
      <c r="B37" s="186" t="s">
        <v>198</v>
      </c>
      <c r="C37" s="496">
        <f>+C35/C36</f>
        <v>7113802.9182553608</v>
      </c>
    </row>
    <row r="38" spans="1:3" ht="13">
      <c r="A38" s="491">
        <f t="shared" si="0"/>
        <v>28</v>
      </c>
      <c r="B38" s="186"/>
      <c r="C38" s="185"/>
    </row>
    <row r="39" spans="1:3">
      <c r="A39" s="491">
        <f t="shared" si="0"/>
        <v>29</v>
      </c>
      <c r="B39" s="47" t="s">
        <v>140</v>
      </c>
      <c r="C39" s="185">
        <f>'Exhibit B-3'!C41</f>
        <v>-9219.1628311946988</v>
      </c>
    </row>
    <row r="40" spans="1:3">
      <c r="A40" s="491">
        <f t="shared" si="0"/>
        <v>30</v>
      </c>
      <c r="B40" s="47" t="s">
        <v>141</v>
      </c>
      <c r="C40" s="72">
        <f>-'Exhibit B-2'!I11</f>
        <v>130277.41598728074</v>
      </c>
    </row>
    <row r="41" spans="1:3" ht="13">
      <c r="A41" s="491">
        <f t="shared" si="0"/>
        <v>31</v>
      </c>
      <c r="B41" s="186" t="s">
        <v>142</v>
      </c>
      <c r="C41" s="185">
        <f>SUM(C39:C40)</f>
        <v>121058.25315608604</v>
      </c>
    </row>
    <row r="42" spans="1:3" ht="13">
      <c r="A42" s="491">
        <f t="shared" si="0"/>
        <v>32</v>
      </c>
      <c r="B42" s="34"/>
      <c r="C42" s="185"/>
    </row>
    <row r="43" spans="1:3" ht="13">
      <c r="A43" s="491">
        <f t="shared" si="0"/>
        <v>33</v>
      </c>
      <c r="B43" s="187" t="s">
        <v>198</v>
      </c>
      <c r="C43" s="185">
        <f>C37+C41</f>
        <v>7234861.1714114472</v>
      </c>
    </row>
  </sheetData>
  <mergeCells count="5">
    <mergeCell ref="A5:C5"/>
    <mergeCell ref="A1:C1"/>
    <mergeCell ref="A2:C2"/>
    <mergeCell ref="A3:C3"/>
    <mergeCell ref="A4:C4"/>
  </mergeCells>
  <phoneticPr fontId="13" type="noConversion"/>
  <printOptions horizontalCentered="1"/>
  <pageMargins left="0.75" right="0.75" top="1" bottom="1" header="0.5" footer="0.5"/>
  <pageSetup scale="85" orientation="landscape" r:id="rId1"/>
  <headerFooter alignWithMargins="0">
    <oddHeader>&amp;RExhibit B</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5FF-8862-45C9-8BBB-F7ADA3176CBE}">
  <sheetPr>
    <pageSetUpPr fitToPage="1"/>
  </sheetPr>
  <dimension ref="A1:W33"/>
  <sheetViews>
    <sheetView view="pageBreakPreview" topLeftCell="B1" zoomScale="90" zoomScaleNormal="100" zoomScaleSheetLayoutView="90" workbookViewId="0">
      <selection activeCell="I29" sqref="I29"/>
    </sheetView>
  </sheetViews>
  <sheetFormatPr defaultColWidth="9.1796875" defaultRowHeight="14"/>
  <cols>
    <col min="1" max="1" width="1.7265625" style="264" hidden="1" customWidth="1"/>
    <col min="2" max="2" width="7.1796875" style="265" bestFit="1" customWidth="1"/>
    <col min="3" max="3" width="1" style="264" customWidth="1"/>
    <col min="4" max="4" width="30.26953125" style="264" customWidth="1"/>
    <col min="5" max="5" width="15" style="264" bestFit="1" customWidth="1"/>
    <col min="6" max="17" width="15.453125" style="264" bestFit="1" customWidth="1"/>
    <col min="18" max="18" width="2.1796875" style="264" customWidth="1"/>
    <col min="19" max="19" width="16" style="264" bestFit="1" customWidth="1"/>
    <col min="20" max="20" width="1.7265625" style="264" customWidth="1"/>
    <col min="21" max="21" width="14" style="264" bestFit="1" customWidth="1"/>
    <col min="22" max="16384" width="9.1796875" style="264"/>
  </cols>
  <sheetData>
    <row r="1" spans="1:23" s="239" customFormat="1" ht="15.5">
      <c r="B1" s="530" t="s">
        <v>0</v>
      </c>
      <c r="C1" s="530"/>
      <c r="D1" s="530"/>
      <c r="E1" s="530"/>
      <c r="F1" s="530"/>
      <c r="G1" s="530"/>
      <c r="H1" s="530"/>
      <c r="I1" s="530"/>
      <c r="J1" s="530"/>
      <c r="K1" s="530"/>
      <c r="L1" s="530"/>
      <c r="M1" s="530"/>
      <c r="N1" s="530"/>
      <c r="O1" s="530"/>
      <c r="P1" s="530"/>
      <c r="Q1" s="530"/>
      <c r="R1" s="530"/>
      <c r="S1" s="530"/>
      <c r="T1" s="530"/>
      <c r="U1" s="530"/>
      <c r="V1" s="530"/>
      <c r="W1" s="530"/>
    </row>
    <row r="2" spans="1:23" s="239" customFormat="1" ht="15.5">
      <c r="B2" s="530" t="s">
        <v>1</v>
      </c>
      <c r="C2" s="530"/>
      <c r="D2" s="530"/>
      <c r="E2" s="530"/>
      <c r="F2" s="530"/>
      <c r="G2" s="530"/>
      <c r="H2" s="530"/>
      <c r="I2" s="530"/>
      <c r="J2" s="530"/>
      <c r="K2" s="530"/>
      <c r="L2" s="530"/>
      <c r="M2" s="530"/>
      <c r="N2" s="530"/>
      <c r="O2" s="530"/>
      <c r="P2" s="530"/>
      <c r="Q2" s="530"/>
      <c r="R2" s="530"/>
      <c r="S2" s="530"/>
      <c r="T2" s="530"/>
      <c r="U2" s="530"/>
      <c r="V2" s="530"/>
      <c r="W2" s="530"/>
    </row>
    <row r="3" spans="1:23" s="239" customFormat="1" ht="15.5">
      <c r="B3" s="530" t="s">
        <v>154</v>
      </c>
      <c r="C3" s="530"/>
      <c r="D3" s="530"/>
      <c r="E3" s="530"/>
      <c r="F3" s="530"/>
      <c r="G3" s="530"/>
      <c r="H3" s="530"/>
      <c r="I3" s="530"/>
      <c r="J3" s="530"/>
      <c r="K3" s="530"/>
      <c r="L3" s="530"/>
      <c r="M3" s="530"/>
      <c r="N3" s="530"/>
      <c r="O3" s="530"/>
      <c r="P3" s="530"/>
      <c r="Q3" s="530"/>
      <c r="R3" s="530"/>
      <c r="S3" s="530"/>
      <c r="T3" s="530"/>
      <c r="U3" s="530"/>
      <c r="V3" s="530"/>
      <c r="W3" s="530"/>
    </row>
    <row r="4" spans="1:23" s="239" customFormat="1" ht="15.5">
      <c r="B4" s="530" t="s">
        <v>374</v>
      </c>
      <c r="C4" s="530"/>
      <c r="D4" s="530"/>
      <c r="E4" s="530"/>
      <c r="F4" s="530"/>
      <c r="G4" s="530"/>
      <c r="H4" s="530"/>
      <c r="I4" s="530"/>
      <c r="J4" s="530"/>
      <c r="K4" s="530"/>
      <c r="L4" s="530"/>
      <c r="M4" s="530"/>
      <c r="N4" s="530"/>
      <c r="O4" s="530"/>
      <c r="P4" s="530"/>
      <c r="Q4" s="530"/>
      <c r="R4" s="530"/>
      <c r="S4" s="530"/>
      <c r="T4" s="530"/>
      <c r="U4" s="530"/>
      <c r="V4" s="530"/>
      <c r="W4" s="530"/>
    </row>
    <row r="5" spans="1:23" s="239" customFormat="1" ht="15.5">
      <c r="B5" s="530" t="s">
        <v>425</v>
      </c>
      <c r="C5" s="530"/>
      <c r="D5" s="530"/>
      <c r="E5" s="530"/>
      <c r="F5" s="530"/>
      <c r="G5" s="530"/>
      <c r="H5" s="530"/>
      <c r="I5" s="530"/>
      <c r="J5" s="530"/>
      <c r="K5" s="530"/>
      <c r="L5" s="530"/>
      <c r="M5" s="530"/>
      <c r="N5" s="530"/>
      <c r="O5" s="530"/>
      <c r="P5" s="530"/>
      <c r="Q5" s="530"/>
      <c r="R5" s="530"/>
      <c r="S5" s="530"/>
      <c r="T5" s="530"/>
      <c r="U5" s="530"/>
      <c r="V5" s="530"/>
      <c r="W5" s="530"/>
    </row>
    <row r="6" spans="1:23">
      <c r="B6" s="267"/>
      <c r="C6" s="267"/>
      <c r="D6" s="267"/>
      <c r="E6" s="267"/>
      <c r="F6" s="267"/>
      <c r="G6" s="267"/>
      <c r="H6" s="267"/>
      <c r="I6" s="267"/>
      <c r="J6" s="267"/>
      <c r="K6" s="267"/>
      <c r="L6" s="267"/>
      <c r="M6" s="267"/>
      <c r="N6" s="267"/>
      <c r="O6" s="267"/>
      <c r="P6" s="267"/>
      <c r="Q6" s="267"/>
      <c r="R6" s="267"/>
      <c r="S6" s="267"/>
    </row>
    <row r="7" spans="1:23" ht="28">
      <c r="A7" s="268"/>
      <c r="B7" s="265" t="s">
        <v>12</v>
      </c>
      <c r="C7" s="268"/>
      <c r="E7" s="347" t="s">
        <v>431</v>
      </c>
      <c r="F7" s="348"/>
      <c r="G7" s="348"/>
      <c r="H7" s="348"/>
      <c r="I7" s="348"/>
      <c r="J7" s="348"/>
      <c r="K7" s="348"/>
      <c r="L7" s="348"/>
      <c r="M7" s="348"/>
      <c r="N7" s="348"/>
      <c r="O7" s="348"/>
      <c r="P7" s="348"/>
      <c r="Q7" s="348"/>
      <c r="R7" s="349"/>
      <c r="S7" s="350"/>
      <c r="T7" s="268"/>
    </row>
    <row r="8" spans="1:23" ht="28">
      <c r="A8" s="268"/>
      <c r="B8" s="269" t="s">
        <v>408</v>
      </c>
      <c r="C8" s="268"/>
      <c r="D8" s="270" t="s">
        <v>6</v>
      </c>
      <c r="E8" s="351">
        <v>44440</v>
      </c>
      <c r="F8" s="351">
        <f>E8+30</f>
        <v>44470</v>
      </c>
      <c r="G8" s="351">
        <f>F8+31</f>
        <v>44501</v>
      </c>
      <c r="H8" s="351">
        <f>G8+30</f>
        <v>44531</v>
      </c>
      <c r="I8" s="351">
        <f>H8+31</f>
        <v>44562</v>
      </c>
      <c r="J8" s="351">
        <f>I8+31</f>
        <v>44593</v>
      </c>
      <c r="K8" s="351">
        <f>J8+30</f>
        <v>44623</v>
      </c>
      <c r="L8" s="351">
        <f>K8+30</f>
        <v>44653</v>
      </c>
      <c r="M8" s="351">
        <f>L8+30</f>
        <v>44683</v>
      </c>
      <c r="N8" s="351">
        <f>M8+30</f>
        <v>44713</v>
      </c>
      <c r="O8" s="351">
        <f>N8+30</f>
        <v>44743</v>
      </c>
      <c r="P8" s="351">
        <f>O8+31</f>
        <v>44774</v>
      </c>
      <c r="Q8" s="351">
        <f>P8+31</f>
        <v>44805</v>
      </c>
      <c r="R8" s="349"/>
      <c r="S8" s="352" t="s">
        <v>380</v>
      </c>
      <c r="T8" s="268"/>
    </row>
    <row r="9" spans="1:23">
      <c r="A9" s="268"/>
      <c r="C9" s="268"/>
      <c r="D9" s="265"/>
      <c r="E9" s="353" t="s">
        <v>409</v>
      </c>
      <c r="F9" s="353" t="s">
        <v>410</v>
      </c>
      <c r="G9" s="353" t="s">
        <v>411</v>
      </c>
      <c r="H9" s="353" t="s">
        <v>412</v>
      </c>
      <c r="I9" s="353" t="s">
        <v>413</v>
      </c>
      <c r="J9" s="353" t="s">
        <v>414</v>
      </c>
      <c r="K9" s="353" t="s">
        <v>415</v>
      </c>
      <c r="L9" s="353" t="s">
        <v>416</v>
      </c>
      <c r="M9" s="353" t="s">
        <v>417</v>
      </c>
      <c r="N9" s="353" t="s">
        <v>418</v>
      </c>
      <c r="O9" s="353" t="s">
        <v>419</v>
      </c>
      <c r="P9" s="353" t="s">
        <v>420</v>
      </c>
      <c r="Q9" s="353" t="s">
        <v>421</v>
      </c>
      <c r="R9" s="349"/>
      <c r="S9" s="353" t="s">
        <v>422</v>
      </c>
      <c r="T9" s="268"/>
    </row>
    <row r="10" spans="1:23">
      <c r="A10" s="268"/>
      <c r="C10" s="268"/>
      <c r="D10" s="271" t="s">
        <v>427</v>
      </c>
      <c r="E10" s="354"/>
      <c r="F10" s="353"/>
      <c r="G10" s="353"/>
      <c r="H10" s="353"/>
      <c r="I10" s="353"/>
      <c r="J10" s="353"/>
      <c r="K10" s="353"/>
      <c r="L10" s="353"/>
      <c r="M10" s="353"/>
      <c r="N10" s="353"/>
      <c r="O10" s="353"/>
      <c r="P10" s="353"/>
      <c r="Q10" s="353"/>
      <c r="R10" s="349"/>
      <c r="S10" s="348"/>
      <c r="T10" s="268"/>
    </row>
    <row r="11" spans="1:23">
      <c r="D11" s="266"/>
      <c r="E11" s="348"/>
      <c r="F11" s="272"/>
      <c r="G11" s="355"/>
      <c r="H11" s="355"/>
      <c r="I11" s="355"/>
      <c r="J11" s="355"/>
      <c r="K11" s="355"/>
      <c r="L11" s="355"/>
      <c r="M11" s="355"/>
      <c r="N11" s="355"/>
      <c r="O11" s="355"/>
      <c r="P11" s="355"/>
      <c r="Q11" s="355"/>
      <c r="R11" s="348"/>
      <c r="S11" s="356"/>
    </row>
    <row r="12" spans="1:23">
      <c r="B12" s="265">
        <v>1</v>
      </c>
      <c r="D12" s="274" t="s">
        <v>423</v>
      </c>
      <c r="E12" s="272">
        <f>'Exhibit C-1'!G12+'Exhibit C-1'!G38+'Exhibit C-1'!G63</f>
        <v>52460998.608130723</v>
      </c>
      <c r="F12" s="272">
        <f>'Exhibit C-1'!H12+'Exhibit C-1'!H38+'Exhibit C-1'!H63</f>
        <v>55530400.067778781</v>
      </c>
      <c r="G12" s="272">
        <f>'Exhibit C-1'!I12+'Exhibit C-1'!I38+'Exhibit C-1'!I63</f>
        <v>57193251.830972023</v>
      </c>
      <c r="H12" s="272">
        <f>'Exhibit C-1'!J12+'Exhibit C-1'!J38+'Exhibit C-1'!J63</f>
        <v>59178287.503041282</v>
      </c>
      <c r="I12" s="272">
        <f>'Exhibit C-1'!K12+'Exhibit C-1'!K38+'Exhibit C-1'!K63</f>
        <v>61517575.564721398</v>
      </c>
      <c r="J12" s="272">
        <f>'Exhibit C-1'!L12+'Exhibit C-1'!L38+'Exhibit C-1'!L63</f>
        <v>63500658.066577882</v>
      </c>
      <c r="K12" s="272">
        <f>'Exhibit C-1'!M12+'Exhibit C-1'!M38+'Exhibit C-1'!M63</f>
        <v>65522460.455486171</v>
      </c>
      <c r="L12" s="272">
        <f>'Exhibit C-1'!N12+'Exhibit C-1'!N38+'Exhibit C-1'!N63</f>
        <v>67672553.626793206</v>
      </c>
      <c r="M12" s="272">
        <f>'Exhibit C-1'!O12+'Exhibit C-1'!O38+'Exhibit C-1'!O63</f>
        <v>69822654.32538335</v>
      </c>
      <c r="N12" s="272">
        <f>'Exhibit C-1'!P12+'Exhibit C-1'!P38+'Exhibit C-1'!P63</f>
        <v>72035341.250626206</v>
      </c>
      <c r="O12" s="272">
        <f>'Exhibit C-1'!Q12+'Exhibit C-1'!Q38+'Exhibit C-1'!Q63</f>
        <v>74364335.506126612</v>
      </c>
      <c r="P12" s="272">
        <f>'Exhibit C-1'!R12+'Exhibit C-1'!R38+'Exhibit C-1'!R63</f>
        <v>76581394.162113041</v>
      </c>
      <c r="Q12" s="272">
        <f>'Exhibit C-1'!S12+'Exhibit C-1'!S38+'Exhibit C-1'!S63</f>
        <v>79201811.268766865</v>
      </c>
      <c r="R12" s="348"/>
      <c r="S12" s="355">
        <f>AVERAGE(E12:Q12)</f>
        <v>65737055.556655206</v>
      </c>
      <c r="U12" s="273"/>
    </row>
    <row r="13" spans="1:23">
      <c r="B13" s="265">
        <f>B12+1</f>
        <v>2</v>
      </c>
      <c r="D13" s="274" t="s">
        <v>130</v>
      </c>
      <c r="E13" s="357">
        <f>-('Exhibit C-1'!G14+'Exhibit C-1'!G40+'Exhibit C-1'!G65)</f>
        <v>-7720263.5157192936</v>
      </c>
      <c r="F13" s="357">
        <f>-('Exhibit C-1'!H14+'Exhibit C-1'!H40+'Exhibit C-1'!H65)</f>
        <v>-8285275.2249305928</v>
      </c>
      <c r="G13" s="357">
        <f>-('Exhibit C-1'!I14+'Exhibit C-1'!I40+'Exhibit C-1'!I65)</f>
        <v>-8595740.1639449373</v>
      </c>
      <c r="H13" s="357">
        <f>-('Exhibit C-1'!J14+'Exhibit C-1'!J40+'Exhibit C-1'!J65)</f>
        <v>-9003302.4428466298</v>
      </c>
      <c r="I13" s="357">
        <f>-('Exhibit C-1'!K14+'Exhibit C-1'!K40+'Exhibit C-1'!K65)</f>
        <v>-9475965.2714420259</v>
      </c>
      <c r="J13" s="357">
        <f>-('Exhibit C-1'!L14+'Exhibit C-1'!L40+'Exhibit C-1'!L65)</f>
        <v>-9882911.5240084119</v>
      </c>
      <c r="K13" s="357">
        <f>-('Exhibit C-1'!M14+'Exhibit C-1'!M40+'Exhibit C-1'!M65)</f>
        <v>-10296405.925840244</v>
      </c>
      <c r="L13" s="357">
        <f>-('Exhibit C-1'!N14+'Exhibit C-1'!N40+'Exhibit C-1'!N65)</f>
        <v>-10731891.898950841</v>
      </c>
      <c r="M13" s="357">
        <f>-('Exhibit C-1'!O14+'Exhibit C-1'!O40+'Exhibit C-1'!O65)</f>
        <v>-11167291.33087229</v>
      </c>
      <c r="N13" s="357">
        <f>-('Exhibit C-1'!P14+'Exhibit C-1'!P40+'Exhibit C-1'!P65)</f>
        <v>-11614036.953243986</v>
      </c>
      <c r="O13" s="357">
        <f>-('Exhibit C-1'!Q14+'Exhibit C-1'!Q40+'Exhibit C-1'!Q65)</f>
        <v>-12083475.696109809</v>
      </c>
      <c r="P13" s="357">
        <f>-('Exhibit C-1'!R14+'Exhibit C-1'!R40+'Exhibit C-1'!R65)</f>
        <v>-12531417.065717442</v>
      </c>
      <c r="Q13" s="357">
        <f>-('Exhibit C-1'!S14+'Exhibit C-1'!S40+'Exhibit C-1'!S65)</f>
        <v>-13050311.668358607</v>
      </c>
      <c r="R13" s="348"/>
      <c r="S13" s="355">
        <f>AVERAGE(E13:Q13)</f>
        <v>-10341406.821691163</v>
      </c>
      <c r="U13" s="273"/>
    </row>
    <row r="14" spans="1:23">
      <c r="B14" s="265">
        <f>B13+1</f>
        <v>3</v>
      </c>
      <c r="D14" s="264" t="s">
        <v>424</v>
      </c>
      <c r="E14" s="272">
        <f t="shared" ref="E14:P14" si="0">SUM(E12:E13)</f>
        <v>44740735.092411429</v>
      </c>
      <c r="F14" s="272">
        <f>SUM(F12:F13)</f>
        <v>47245124.842848189</v>
      </c>
      <c r="G14" s="272">
        <f t="shared" si="0"/>
        <v>48597511.667027086</v>
      </c>
      <c r="H14" s="272">
        <f t="shared" si="0"/>
        <v>50174985.060194656</v>
      </c>
      <c r="I14" s="272">
        <f t="shared" si="0"/>
        <v>52041610.293279372</v>
      </c>
      <c r="J14" s="272">
        <f t="shared" si="0"/>
        <v>53617746.542569473</v>
      </c>
      <c r="K14" s="272">
        <f t="shared" si="0"/>
        <v>55226054.529645927</v>
      </c>
      <c r="L14" s="272">
        <f t="shared" si="0"/>
        <v>56940661.727842361</v>
      </c>
      <c r="M14" s="272">
        <f t="shared" si="0"/>
        <v>58655362.99451106</v>
      </c>
      <c r="N14" s="272">
        <f t="shared" si="0"/>
        <v>60421304.297382221</v>
      </c>
      <c r="O14" s="272">
        <f t="shared" si="0"/>
        <v>62280859.810016803</v>
      </c>
      <c r="P14" s="272">
        <f t="shared" si="0"/>
        <v>64049977.096395597</v>
      </c>
      <c r="Q14" s="272">
        <f>SUM(Q12:Q13)</f>
        <v>66151499.600408256</v>
      </c>
      <c r="R14" s="348"/>
      <c r="S14" s="362">
        <f>AVERAGE(E14:Q14)</f>
        <v>55395648.734964043</v>
      </c>
      <c r="U14" s="273"/>
    </row>
    <row r="15" spans="1:23">
      <c r="B15" s="265">
        <f t="shared" ref="B15:B31" si="1">B14+1</f>
        <v>4</v>
      </c>
      <c r="E15" s="279"/>
      <c r="F15" s="279"/>
      <c r="G15" s="279"/>
      <c r="H15" s="279"/>
      <c r="I15" s="279"/>
      <c r="J15" s="279"/>
      <c r="K15" s="279"/>
      <c r="L15" s="279"/>
      <c r="M15" s="279"/>
      <c r="N15" s="279"/>
      <c r="O15" s="279"/>
      <c r="P15" s="279"/>
      <c r="Q15" s="279"/>
      <c r="R15" s="348"/>
      <c r="S15" s="355"/>
      <c r="U15" s="273"/>
    </row>
    <row r="16" spans="1:23">
      <c r="B16" s="265">
        <f t="shared" si="1"/>
        <v>5</v>
      </c>
      <c r="E16" s="348"/>
      <c r="F16" s="272"/>
      <c r="G16" s="272"/>
      <c r="H16" s="272"/>
      <c r="I16" s="272"/>
      <c r="J16" s="272"/>
      <c r="K16" s="272"/>
      <c r="L16" s="272"/>
      <c r="M16" s="272"/>
      <c r="N16" s="272"/>
      <c r="O16" s="272"/>
      <c r="P16" s="272"/>
      <c r="Q16" s="272"/>
      <c r="R16" s="348"/>
      <c r="S16" s="348"/>
      <c r="U16" s="273"/>
    </row>
    <row r="17" spans="2:21">
      <c r="B17" s="265">
        <f t="shared" si="1"/>
        <v>6</v>
      </c>
      <c r="D17" s="277" t="s">
        <v>312</v>
      </c>
      <c r="E17" s="358"/>
      <c r="F17" s="272"/>
      <c r="G17" s="272"/>
      <c r="H17" s="272"/>
      <c r="I17" s="272"/>
      <c r="J17" s="272"/>
      <c r="K17" s="272"/>
      <c r="L17" s="272"/>
      <c r="M17" s="272"/>
      <c r="N17" s="272"/>
      <c r="O17" s="272"/>
      <c r="P17" s="272"/>
      <c r="Q17" s="272"/>
      <c r="R17" s="348"/>
      <c r="S17" s="348"/>
      <c r="U17" s="273"/>
    </row>
    <row r="18" spans="2:21">
      <c r="B18" s="265">
        <f t="shared" si="1"/>
        <v>7</v>
      </c>
      <c r="E18" s="272"/>
      <c r="F18" s="272"/>
      <c r="G18" s="272"/>
      <c r="H18" s="272"/>
      <c r="I18" s="272"/>
      <c r="J18" s="272"/>
      <c r="K18" s="272"/>
      <c r="L18" s="272"/>
      <c r="M18" s="272"/>
      <c r="N18" s="272"/>
      <c r="O18" s="272"/>
      <c r="P18" s="272"/>
      <c r="Q18" s="272"/>
      <c r="R18" s="348"/>
      <c r="S18" s="348"/>
      <c r="U18" s="273"/>
    </row>
    <row r="19" spans="2:21">
      <c r="B19" s="265">
        <f t="shared" si="1"/>
        <v>8</v>
      </c>
      <c r="D19" s="274" t="s">
        <v>430</v>
      </c>
      <c r="E19" s="272">
        <f>-('Exhibit C-1'!G17+'Exhibit C-1'!G43+'Exhibit C-1'!G68)</f>
        <v>-824202.69572796219</v>
      </c>
      <c r="F19" s="272">
        <f>E19-'Exhibit C-1'!H86</f>
        <v>-897235.61162849073</v>
      </c>
      <c r="G19" s="272">
        <f>F19-'Exhibit C-1'!I86</f>
        <v>-971259.9903629066</v>
      </c>
      <c r="H19" s="272">
        <f>G19-'Exhibit C-1'!J86</f>
        <v>-1046759.0954457649</v>
      </c>
      <c r="I19" s="272">
        <f>H19-'Exhibit C-1'!K86</f>
        <v>-1124149.5351122245</v>
      </c>
      <c r="J19" s="272">
        <f>I19-'Exhibit C-1'!L86</f>
        <v>-1203380.3117525126</v>
      </c>
      <c r="K19" s="272">
        <f>J19-'Exhibit C-1'!M86</f>
        <v>-1284746.0580387828</v>
      </c>
      <c r="L19" s="272">
        <f>K19-'Exhibit C-1'!N86</f>
        <v>-1368727.5493459725</v>
      </c>
      <c r="M19" s="272">
        <f>L19-'Exhibit C-1'!O86</f>
        <v>-1455847.1217927651</v>
      </c>
      <c r="N19" s="272">
        <f>M19-'Exhibit C-1'!P86</f>
        <v>-1546987.9513183509</v>
      </c>
      <c r="O19" s="272">
        <f>N19-'Exhibit C-1'!Q86</f>
        <v>-1643759.9766216273</v>
      </c>
      <c r="P19" s="272">
        <f>O19-'Exhibit C-1'!R86</f>
        <v>-1748597.7286157468</v>
      </c>
      <c r="Q19" s="272">
        <f>P19-'Exhibit C-1'!S86</f>
        <v>-1872008.6552667201</v>
      </c>
      <c r="R19" s="348"/>
      <c r="S19" s="355">
        <f>AVERAGE(E19:Q19)</f>
        <v>-1306743.2523869099</v>
      </c>
      <c r="U19" s="273"/>
    </row>
    <row r="20" spans="2:21">
      <c r="B20" s="265">
        <f t="shared" si="1"/>
        <v>9</v>
      </c>
      <c r="D20" s="274" t="s">
        <v>432</v>
      </c>
      <c r="E20" s="272">
        <f t="shared" ref="E20:Q20" si="2">-E13</f>
        <v>7720263.5157192936</v>
      </c>
      <c r="F20" s="272">
        <f t="shared" si="2"/>
        <v>8285275.2249305928</v>
      </c>
      <c r="G20" s="272">
        <f t="shared" si="2"/>
        <v>8595740.1639449373</v>
      </c>
      <c r="H20" s="272">
        <f t="shared" si="2"/>
        <v>9003302.4428466298</v>
      </c>
      <c r="I20" s="272">
        <f t="shared" si="2"/>
        <v>9475965.2714420259</v>
      </c>
      <c r="J20" s="272">
        <f t="shared" si="2"/>
        <v>9882911.5240084119</v>
      </c>
      <c r="K20" s="272">
        <f t="shared" si="2"/>
        <v>10296405.925840244</v>
      </c>
      <c r="L20" s="272">
        <f t="shared" si="2"/>
        <v>10731891.898950841</v>
      </c>
      <c r="M20" s="272">
        <f t="shared" si="2"/>
        <v>11167291.33087229</v>
      </c>
      <c r="N20" s="272">
        <f t="shared" si="2"/>
        <v>11614036.953243986</v>
      </c>
      <c r="O20" s="272">
        <f t="shared" si="2"/>
        <v>12083475.696109809</v>
      </c>
      <c r="P20" s="272">
        <f t="shared" si="2"/>
        <v>12531417.065717442</v>
      </c>
      <c r="Q20" s="272">
        <f t="shared" si="2"/>
        <v>13050311.668358607</v>
      </c>
      <c r="R20" s="348"/>
      <c r="S20" s="355">
        <f>AVERAGE(E20:Q20)</f>
        <v>10341406.821691163</v>
      </c>
      <c r="U20" s="273"/>
    </row>
    <row r="21" spans="2:21">
      <c r="B21" s="265">
        <f t="shared" si="1"/>
        <v>10</v>
      </c>
      <c r="D21" s="274" t="s">
        <v>129</v>
      </c>
      <c r="E21" s="357">
        <f>'Exhibit C-2'!D19</f>
        <v>2682622.128269277</v>
      </c>
      <c r="F21" s="357">
        <f>'Exhibit C-2'!E19</f>
        <v>2843260.1640510857</v>
      </c>
      <c r="G21" s="357">
        <f>'Exhibit C-2'!F19</f>
        <v>2929825.5941382665</v>
      </c>
      <c r="H21" s="357">
        <f>'Exhibit C-2'!G19</f>
        <v>3029270.4293743437</v>
      </c>
      <c r="I21" s="357">
        <f>'Exhibit C-2'!H19</f>
        <v>3147266.7390110842</v>
      </c>
      <c r="J21" s="357">
        <f>'Exhibit C-2'!I19</f>
        <v>3246636.3823982133</v>
      </c>
      <c r="K21" s="357">
        <f>'Exhibit C-2'!J19</f>
        <v>3348093.4934898936</v>
      </c>
      <c r="L21" s="357">
        <f>'Exhibit C-2'!K19</f>
        <v>3456435.8762595681</v>
      </c>
      <c r="M21" s="357">
        <f>'Exhibit C-2'!L19</f>
        <v>3564787.9183792947</v>
      </c>
      <c r="N21" s="357">
        <f>'Exhibit C-2'!M19</f>
        <v>3676433.8286308609</v>
      </c>
      <c r="O21" s="357">
        <f>'Exhibit C-2'!N19</f>
        <v>3794031.476652672</v>
      </c>
      <c r="P21" s="357">
        <f>'Exhibit C-2'!O19</f>
        <v>3905864.9801118448</v>
      </c>
      <c r="Q21" s="357">
        <f>'Exhibit C-2'!P19</f>
        <v>4039155.7412331388</v>
      </c>
      <c r="R21" s="348"/>
      <c r="S21" s="359">
        <f>AVERAGE(E21:Q21)</f>
        <v>3358744.9809230422</v>
      </c>
      <c r="U21" s="273"/>
    </row>
    <row r="22" spans="2:21">
      <c r="B22" s="265">
        <f t="shared" si="1"/>
        <v>11</v>
      </c>
      <c r="D22" s="264" t="s">
        <v>312</v>
      </c>
      <c r="E22" s="272">
        <f t="shared" ref="E22:Q22" si="3">SUM(E19:E21)</f>
        <v>9578682.9482606091</v>
      </c>
      <c r="F22" s="272">
        <f>SUM(F19:F21)</f>
        <v>10231299.777353188</v>
      </c>
      <c r="G22" s="272">
        <f t="shared" si="3"/>
        <v>10554305.767720297</v>
      </c>
      <c r="H22" s="272">
        <f>SUM(H19:H21)</f>
        <v>10985813.776775207</v>
      </c>
      <c r="I22" s="272">
        <f t="shared" si="3"/>
        <v>11499082.475340886</v>
      </c>
      <c r="J22" s="272">
        <f t="shared" si="3"/>
        <v>11926167.594654113</v>
      </c>
      <c r="K22" s="272">
        <f t="shared" si="3"/>
        <v>12359753.361291355</v>
      </c>
      <c r="L22" s="272">
        <f t="shared" si="3"/>
        <v>12819600.225864436</v>
      </c>
      <c r="M22" s="272">
        <f t="shared" si="3"/>
        <v>13276232.127458818</v>
      </c>
      <c r="N22" s="272">
        <f t="shared" si="3"/>
        <v>13743482.830556495</v>
      </c>
      <c r="O22" s="272">
        <f t="shared" si="3"/>
        <v>14233747.196140854</v>
      </c>
      <c r="P22" s="272">
        <f t="shared" si="3"/>
        <v>14688684.317213539</v>
      </c>
      <c r="Q22" s="272">
        <f t="shared" si="3"/>
        <v>15217458.754325025</v>
      </c>
      <c r="R22" s="348"/>
      <c r="S22" s="355">
        <f>SUM(S19:S21)</f>
        <v>12393408.550227296</v>
      </c>
      <c r="U22" s="273"/>
    </row>
    <row r="23" spans="2:21">
      <c r="B23" s="265">
        <f t="shared" si="1"/>
        <v>12</v>
      </c>
      <c r="E23" s="272"/>
      <c r="F23" s="272"/>
      <c r="G23" s="272"/>
      <c r="H23" s="272"/>
      <c r="I23" s="272"/>
      <c r="J23" s="272"/>
      <c r="K23" s="272"/>
      <c r="L23" s="272"/>
      <c r="M23" s="272"/>
      <c r="N23" s="272"/>
      <c r="O23" s="272"/>
      <c r="P23" s="272"/>
      <c r="Q23" s="272"/>
      <c r="S23" s="290"/>
      <c r="U23" s="273"/>
    </row>
    <row r="24" spans="2:21">
      <c r="B24" s="265">
        <f t="shared" si="1"/>
        <v>13</v>
      </c>
      <c r="E24" s="276"/>
      <c r="F24" s="276"/>
      <c r="G24" s="276"/>
      <c r="H24" s="276"/>
      <c r="I24" s="276"/>
      <c r="J24" s="276"/>
      <c r="K24" s="276"/>
      <c r="L24" s="276"/>
      <c r="M24" s="276"/>
      <c r="N24" s="276"/>
      <c r="O24" s="276"/>
      <c r="P24" s="276"/>
      <c r="Q24" s="276"/>
      <c r="S24" s="273"/>
      <c r="U24" s="273"/>
    </row>
    <row r="25" spans="2:21">
      <c r="B25" s="265">
        <f t="shared" si="1"/>
        <v>14</v>
      </c>
      <c r="D25" s="277" t="s">
        <v>32</v>
      </c>
      <c r="E25" s="276"/>
      <c r="F25" s="276"/>
      <c r="G25" s="276"/>
      <c r="H25" s="276"/>
      <c r="I25" s="276"/>
      <c r="J25" s="276"/>
      <c r="K25" s="276"/>
      <c r="L25" s="276"/>
      <c r="M25" s="276"/>
      <c r="N25" s="276"/>
      <c r="O25" s="276"/>
      <c r="P25" s="276"/>
      <c r="Q25" s="276"/>
      <c r="U25" s="273"/>
    </row>
    <row r="26" spans="2:21">
      <c r="B26" s="265">
        <f t="shared" si="1"/>
        <v>15</v>
      </c>
      <c r="E26" s="276"/>
      <c r="F26" s="276"/>
      <c r="G26" s="276"/>
      <c r="H26" s="276"/>
      <c r="I26" s="276"/>
      <c r="J26" s="276"/>
      <c r="K26" s="276"/>
      <c r="L26" s="276"/>
      <c r="M26" s="276"/>
      <c r="N26" s="276"/>
      <c r="O26" s="276"/>
      <c r="P26" s="276"/>
      <c r="Q26" s="276"/>
      <c r="U26" s="273"/>
    </row>
    <row r="27" spans="2:21">
      <c r="B27" s="265">
        <f t="shared" si="1"/>
        <v>16</v>
      </c>
      <c r="D27" s="264" t="s">
        <v>473</v>
      </c>
      <c r="E27" s="276">
        <f>'Exhibit F'!AH35</f>
        <v>-6299832.3609997388</v>
      </c>
      <c r="F27" s="276">
        <f>'Exhibit F'!AK17+'Exhibit F'!AK32</f>
        <v>-6629173.4313748032</v>
      </c>
      <c r="G27" s="276">
        <f>'Exhibit F'!AL17+'Exhibit F'!AL32</f>
        <v>-6816699.3038417883</v>
      </c>
      <c r="H27" s="276">
        <f>'Exhibit F'!AM17+'Exhibit F'!AM32</f>
        <v>-7032400.9878587238</v>
      </c>
      <c r="I27" s="276">
        <f>'Exhibit F'!AN17+'Exhibit F'!AN32</f>
        <v>-7284297.1469605211</v>
      </c>
      <c r="J27" s="276">
        <f>'Exhibit F'!AO17+'Exhibit F'!AO32</f>
        <v>-7500878.276966651</v>
      </c>
      <c r="K27" s="276">
        <f>'Exhibit F'!AP17+'Exhibit F'!AP32</f>
        <v>-7722025.1078161355</v>
      </c>
      <c r="L27" s="276">
        <f>'Exhibit F'!AQ17+'Exhibit F'!AQ32</f>
        <v>-7957015.3738934696</v>
      </c>
      <c r="M27" s="276">
        <f>'Exhibit F'!AR17+'Exhibit F'!AR32</f>
        <v>-8192895.4906080374</v>
      </c>
      <c r="N27" s="276">
        <f>'Exhibit F'!AS17+'Exhibit F'!AS32</f>
        <v>-8436221.1799279489</v>
      </c>
      <c r="O27" s="276">
        <f>'Exhibit F'!AT17+'Exhibit F'!AT32</f>
        <v>-8692669.6129240245</v>
      </c>
      <c r="P27" s="276">
        <f>'Exhibit F'!AU17+'Exhibit F'!AU32</f>
        <v>-8940220.368337702</v>
      </c>
      <c r="Q27" s="276">
        <f>'Exhibit F'!AV17+'Exhibit F'!AV32</f>
        <v>-9233969.3543100525</v>
      </c>
      <c r="S27" s="355">
        <f>AVERAGE(E27:Q27)</f>
        <v>-7749099.8458322771</v>
      </c>
      <c r="U27" s="273"/>
    </row>
    <row r="28" spans="2:21">
      <c r="B28" s="265">
        <f t="shared" si="1"/>
        <v>17</v>
      </c>
      <c r="D28" s="264" t="s">
        <v>475</v>
      </c>
      <c r="E28" s="357">
        <f>'Exhibit F'!AH37</f>
        <v>5306568.8864807086</v>
      </c>
      <c r="F28" s="357">
        <f t="shared" ref="F28:P28" si="4">E28+($Q$28-$E$28)/13</f>
        <v>5523845.7199892551</v>
      </c>
      <c r="G28" s="357">
        <f t="shared" si="4"/>
        <v>5741122.5534978015</v>
      </c>
      <c r="H28" s="357">
        <f t="shared" si="4"/>
        <v>5958399.387006348</v>
      </c>
      <c r="I28" s="357">
        <f t="shared" si="4"/>
        <v>6175676.2205148945</v>
      </c>
      <c r="J28" s="357">
        <f t="shared" si="4"/>
        <v>6392953.0540234409</v>
      </c>
      <c r="K28" s="357">
        <f t="shared" si="4"/>
        <v>6610229.8875319874</v>
      </c>
      <c r="L28" s="357">
        <f t="shared" si="4"/>
        <v>6827506.7210405339</v>
      </c>
      <c r="M28" s="357">
        <f t="shared" si="4"/>
        <v>7044783.5545490803</v>
      </c>
      <c r="N28" s="357">
        <f t="shared" si="4"/>
        <v>7262060.3880576268</v>
      </c>
      <c r="O28" s="357">
        <f t="shared" si="4"/>
        <v>7479337.2215661732</v>
      </c>
      <c r="P28" s="357">
        <f t="shared" si="4"/>
        <v>7696614.0550747197</v>
      </c>
      <c r="Q28" s="357">
        <f>'Exhibit F'!AW37</f>
        <v>8131167.7220918089</v>
      </c>
      <c r="S28" s="355">
        <f>AVERAGE(E28:Q28)</f>
        <v>6626943.4901095675</v>
      </c>
      <c r="U28" s="273"/>
    </row>
    <row r="29" spans="2:21">
      <c r="B29" s="265">
        <f t="shared" si="1"/>
        <v>18</v>
      </c>
      <c r="D29" s="278" t="s">
        <v>474</v>
      </c>
      <c r="E29" s="275">
        <f>SUM(E27:E28)</f>
        <v>-993263.47451903019</v>
      </c>
      <c r="F29" s="275">
        <f t="shared" ref="F29:Q29" si="5">SUM(F27:F28)</f>
        <v>-1105327.7113855481</v>
      </c>
      <c r="G29" s="275">
        <f t="shared" si="5"/>
        <v>-1075576.7503439868</v>
      </c>
      <c r="H29" s="275">
        <f t="shared" si="5"/>
        <v>-1074001.6008523759</v>
      </c>
      <c r="I29" s="275">
        <f t="shared" si="5"/>
        <v>-1108620.9264456267</v>
      </c>
      <c r="J29" s="275">
        <f t="shared" si="5"/>
        <v>-1107925.22294321</v>
      </c>
      <c r="K29" s="275">
        <f t="shared" si="5"/>
        <v>-1111795.2202841481</v>
      </c>
      <c r="L29" s="275">
        <f t="shared" si="5"/>
        <v>-1129508.6528529357</v>
      </c>
      <c r="M29" s="275">
        <f t="shared" si="5"/>
        <v>-1148111.9360589571</v>
      </c>
      <c r="N29" s="275">
        <f t="shared" si="5"/>
        <v>-1174160.7918703221</v>
      </c>
      <c r="O29" s="275">
        <f t="shared" si="5"/>
        <v>-1213332.3913578512</v>
      </c>
      <c r="P29" s="275">
        <f t="shared" si="5"/>
        <v>-1243606.3132629823</v>
      </c>
      <c r="Q29" s="275">
        <f t="shared" si="5"/>
        <v>-1102801.6322182436</v>
      </c>
      <c r="S29" s="362">
        <f>AVERAGE(E29:Q29)</f>
        <v>-1122156.3557227091</v>
      </c>
      <c r="U29" s="273"/>
    </row>
    <row r="30" spans="2:21">
      <c r="B30" s="265">
        <f t="shared" si="1"/>
        <v>19</v>
      </c>
      <c r="E30" s="276"/>
      <c r="F30" s="276"/>
      <c r="G30" s="276"/>
      <c r="H30" s="276"/>
      <c r="I30" s="276"/>
      <c r="J30" s="276"/>
      <c r="K30" s="276"/>
      <c r="L30" s="276"/>
      <c r="M30" s="276"/>
      <c r="N30" s="276"/>
      <c r="O30" s="276"/>
      <c r="P30" s="276"/>
      <c r="Q30" s="276"/>
      <c r="U30" s="273"/>
    </row>
    <row r="31" spans="2:21">
      <c r="B31" s="265">
        <f t="shared" si="1"/>
        <v>20</v>
      </c>
      <c r="D31" s="278" t="s">
        <v>428</v>
      </c>
      <c r="E31" s="280">
        <f>E14+E22+E29</f>
        <v>53326154.566153005</v>
      </c>
      <c r="F31" s="280">
        <f t="shared" ref="F31:P31" si="6">F14+F22+F29</f>
        <v>56371096.908815831</v>
      </c>
      <c r="G31" s="280">
        <f t="shared" si="6"/>
        <v>58076240.684403397</v>
      </c>
      <c r="H31" s="280">
        <f t="shared" si="6"/>
        <v>60086797.23611749</v>
      </c>
      <c r="I31" s="280">
        <f t="shared" si="6"/>
        <v>62432071.842174634</v>
      </c>
      <c r="J31" s="280">
        <f t="shared" si="6"/>
        <v>64435988.914280377</v>
      </c>
      <c r="K31" s="280">
        <f t="shared" si="6"/>
        <v>66474012.670653135</v>
      </c>
      <c r="L31" s="280">
        <f t="shared" si="6"/>
        <v>68630753.300853863</v>
      </c>
      <c r="M31" s="280">
        <f t="shared" si="6"/>
        <v>70783483.185910925</v>
      </c>
      <c r="N31" s="280">
        <f t="shared" si="6"/>
        <v>72990626.336068392</v>
      </c>
      <c r="O31" s="280">
        <f t="shared" si="6"/>
        <v>75301274.614799798</v>
      </c>
      <c r="P31" s="280">
        <f t="shared" si="6"/>
        <v>77495055.100346148</v>
      </c>
      <c r="Q31" s="280">
        <f>Q14+Q22+Q29</f>
        <v>80266156.722515047</v>
      </c>
      <c r="R31" s="278"/>
      <c r="S31" s="281">
        <f>AVERAGE(E31:Q31)</f>
        <v>66666900.929468617</v>
      </c>
      <c r="U31" s="273"/>
    </row>
    <row r="32" spans="2:21">
      <c r="F32" s="273"/>
      <c r="G32" s="273"/>
      <c r="H32" s="273"/>
      <c r="I32" s="273"/>
      <c r="J32" s="273"/>
      <c r="K32" s="273"/>
      <c r="L32" s="273"/>
      <c r="M32" s="273"/>
      <c r="N32" s="273"/>
      <c r="O32" s="273"/>
      <c r="P32" s="273"/>
      <c r="Q32" s="273"/>
    </row>
    <row r="33" spans="19:19">
      <c r="S33" s="273"/>
    </row>
  </sheetData>
  <mergeCells count="5">
    <mergeCell ref="B1:W1"/>
    <mergeCell ref="B2:W2"/>
    <mergeCell ref="B3:W3"/>
    <mergeCell ref="B4:W4"/>
    <mergeCell ref="B5:W5"/>
  </mergeCells>
  <pageMargins left="0.25" right="0.25" top="1.28" bottom="0.75" header="0.73" footer="0.3"/>
  <pageSetup scale="53" orientation="landscape" r:id="rId1"/>
  <headerFooter scaleWithDoc="0">
    <oddHeader>&amp;RExhibit B-1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361E-7AD8-4469-A6D1-931C0AC49433}">
  <sheetPr>
    <pageSetUpPr fitToPage="1"/>
  </sheetPr>
  <dimension ref="A1:T17"/>
  <sheetViews>
    <sheetView zoomScaleNormal="100" zoomScaleSheetLayoutView="100" workbookViewId="0">
      <selection activeCell="N200" sqref="N200"/>
    </sheetView>
  </sheetViews>
  <sheetFormatPr defaultColWidth="9.1796875" defaultRowHeight="12.5"/>
  <cols>
    <col min="1" max="1" width="4.453125" style="291" customWidth="1"/>
    <col min="2" max="2" width="10.7265625" style="291" customWidth="1"/>
    <col min="3" max="3" width="10.81640625" style="291" customWidth="1"/>
    <col min="4" max="4" width="11.1796875" style="291" customWidth="1"/>
    <col min="5" max="5" width="14.1796875" style="291" bestFit="1" customWidth="1"/>
    <col min="6" max="7" width="14" style="291" customWidth="1"/>
    <col min="8" max="8" width="11.54296875" style="291" customWidth="1"/>
    <col min="9" max="9" width="13.54296875" style="291" bestFit="1" customWidth="1"/>
    <col min="10" max="10" width="13.453125" style="291" customWidth="1"/>
    <col min="11" max="11" width="4.7265625" style="291" customWidth="1"/>
    <col min="12" max="12" width="12.54296875" style="291" customWidth="1"/>
    <col min="13" max="13" width="11.1796875" style="291" bestFit="1" customWidth="1"/>
    <col min="14" max="14" width="10.453125" style="291" customWidth="1"/>
    <col min="15" max="15" width="9.1796875" style="291"/>
    <col min="16" max="16" width="9.26953125" style="291" bestFit="1" customWidth="1"/>
    <col min="17" max="17" width="12.453125" style="291" bestFit="1" customWidth="1"/>
    <col min="18" max="19" width="12.81640625" style="291" bestFit="1" customWidth="1"/>
    <col min="20" max="20" width="11.81640625" style="291" bestFit="1" customWidth="1"/>
    <col min="21" max="256" width="9.1796875" style="291"/>
    <col min="257" max="257" width="4.453125" style="291" customWidth="1"/>
    <col min="258" max="258" width="10.7265625" style="291" customWidth="1"/>
    <col min="259" max="259" width="10.81640625" style="291" customWidth="1"/>
    <col min="260" max="260" width="11.1796875" style="291" customWidth="1"/>
    <col min="261" max="261" width="12.54296875" style="291" bestFit="1" customWidth="1"/>
    <col min="262" max="263" width="14" style="291" customWidth="1"/>
    <col min="264" max="264" width="11.54296875" style="291" customWidth="1"/>
    <col min="265" max="265" width="13.54296875" style="291" bestFit="1" customWidth="1"/>
    <col min="266" max="266" width="13.453125" style="291" customWidth="1"/>
    <col min="267" max="267" width="4.7265625" style="291" customWidth="1"/>
    <col min="268" max="268" width="12.54296875" style="291" customWidth="1"/>
    <col min="269" max="269" width="11.1796875" style="291" bestFit="1" customWidth="1"/>
    <col min="270" max="270" width="10.453125" style="291" customWidth="1"/>
    <col min="271" max="271" width="9.1796875" style="291"/>
    <col min="272" max="272" width="9.26953125" style="291" bestFit="1" customWidth="1"/>
    <col min="273" max="273" width="12.453125" style="291" bestFit="1" customWidth="1"/>
    <col min="274" max="275" width="12.81640625" style="291" bestFit="1" customWidth="1"/>
    <col min="276" max="276" width="11.81640625" style="291" bestFit="1" customWidth="1"/>
    <col min="277" max="512" width="9.1796875" style="291"/>
    <col min="513" max="513" width="4.453125" style="291" customWidth="1"/>
    <col min="514" max="514" width="10.7265625" style="291" customWidth="1"/>
    <col min="515" max="515" width="10.81640625" style="291" customWidth="1"/>
    <col min="516" max="516" width="11.1796875" style="291" customWidth="1"/>
    <col min="517" max="517" width="12.54296875" style="291" bestFit="1" customWidth="1"/>
    <col min="518" max="519" width="14" style="291" customWidth="1"/>
    <col min="520" max="520" width="11.54296875" style="291" customWidth="1"/>
    <col min="521" max="521" width="13.54296875" style="291" bestFit="1" customWidth="1"/>
    <col min="522" max="522" width="13.453125" style="291" customWidth="1"/>
    <col min="523" max="523" width="4.7265625" style="291" customWidth="1"/>
    <col min="524" max="524" width="12.54296875" style="291" customWidth="1"/>
    <col min="525" max="525" width="11.1796875" style="291" bestFit="1" customWidth="1"/>
    <col min="526" max="526" width="10.453125" style="291" customWidth="1"/>
    <col min="527" max="527" width="9.1796875" style="291"/>
    <col min="528" max="528" width="9.26953125" style="291" bestFit="1" customWidth="1"/>
    <col min="529" max="529" width="12.453125" style="291" bestFit="1" customWidth="1"/>
    <col min="530" max="531" width="12.81640625" style="291" bestFit="1" customWidth="1"/>
    <col min="532" max="532" width="11.81640625" style="291" bestFit="1" customWidth="1"/>
    <col min="533" max="768" width="9.1796875" style="291"/>
    <col min="769" max="769" width="4.453125" style="291" customWidth="1"/>
    <col min="770" max="770" width="10.7265625" style="291" customWidth="1"/>
    <col min="771" max="771" width="10.81640625" style="291" customWidth="1"/>
    <col min="772" max="772" width="11.1796875" style="291" customWidth="1"/>
    <col min="773" max="773" width="12.54296875" style="291" bestFit="1" customWidth="1"/>
    <col min="774" max="775" width="14" style="291" customWidth="1"/>
    <col min="776" max="776" width="11.54296875" style="291" customWidth="1"/>
    <col min="777" max="777" width="13.54296875" style="291" bestFit="1" customWidth="1"/>
    <col min="778" max="778" width="13.453125" style="291" customWidth="1"/>
    <col min="779" max="779" width="4.7265625" style="291" customWidth="1"/>
    <col min="780" max="780" width="12.54296875" style="291" customWidth="1"/>
    <col min="781" max="781" width="11.1796875" style="291" bestFit="1" customWidth="1"/>
    <col min="782" max="782" width="10.453125" style="291" customWidth="1"/>
    <col min="783" max="783" width="9.1796875" style="291"/>
    <col min="784" max="784" width="9.26953125" style="291" bestFit="1" customWidth="1"/>
    <col min="785" max="785" width="12.453125" style="291" bestFit="1" customWidth="1"/>
    <col min="786" max="787" width="12.81640625" style="291" bestFit="1" customWidth="1"/>
    <col min="788" max="788" width="11.81640625" style="291" bestFit="1" customWidth="1"/>
    <col min="789" max="1024" width="9.1796875" style="291"/>
    <col min="1025" max="1025" width="4.453125" style="291" customWidth="1"/>
    <col min="1026" max="1026" width="10.7265625" style="291" customWidth="1"/>
    <col min="1027" max="1027" width="10.81640625" style="291" customWidth="1"/>
    <col min="1028" max="1028" width="11.1796875" style="291" customWidth="1"/>
    <col min="1029" max="1029" width="12.54296875" style="291" bestFit="1" customWidth="1"/>
    <col min="1030" max="1031" width="14" style="291" customWidth="1"/>
    <col min="1032" max="1032" width="11.54296875" style="291" customWidth="1"/>
    <col min="1033" max="1033" width="13.54296875" style="291" bestFit="1" customWidth="1"/>
    <col min="1034" max="1034" width="13.453125" style="291" customWidth="1"/>
    <col min="1035" max="1035" width="4.7265625" style="291" customWidth="1"/>
    <col min="1036" max="1036" width="12.54296875" style="291" customWidth="1"/>
    <col min="1037" max="1037" width="11.1796875" style="291" bestFit="1" customWidth="1"/>
    <col min="1038" max="1038" width="10.453125" style="291" customWidth="1"/>
    <col min="1039" max="1039" width="9.1796875" style="291"/>
    <col min="1040" max="1040" width="9.26953125" style="291" bestFit="1" customWidth="1"/>
    <col min="1041" max="1041" width="12.453125" style="291" bestFit="1" customWidth="1"/>
    <col min="1042" max="1043" width="12.81640625" style="291" bestFit="1" customWidth="1"/>
    <col min="1044" max="1044" width="11.81640625" style="291" bestFit="1" customWidth="1"/>
    <col min="1045" max="1280" width="9.1796875" style="291"/>
    <col min="1281" max="1281" width="4.453125" style="291" customWidth="1"/>
    <col min="1282" max="1282" width="10.7265625" style="291" customWidth="1"/>
    <col min="1283" max="1283" width="10.81640625" style="291" customWidth="1"/>
    <col min="1284" max="1284" width="11.1796875" style="291" customWidth="1"/>
    <col min="1285" max="1285" width="12.54296875" style="291" bestFit="1" customWidth="1"/>
    <col min="1286" max="1287" width="14" style="291" customWidth="1"/>
    <col min="1288" max="1288" width="11.54296875" style="291" customWidth="1"/>
    <col min="1289" max="1289" width="13.54296875" style="291" bestFit="1" customWidth="1"/>
    <col min="1290" max="1290" width="13.453125" style="291" customWidth="1"/>
    <col min="1291" max="1291" width="4.7265625" style="291" customWidth="1"/>
    <col min="1292" max="1292" width="12.54296875" style="291" customWidth="1"/>
    <col min="1293" max="1293" width="11.1796875" style="291" bestFit="1" customWidth="1"/>
    <col min="1294" max="1294" width="10.453125" style="291" customWidth="1"/>
    <col min="1295" max="1295" width="9.1796875" style="291"/>
    <col min="1296" max="1296" width="9.26953125" style="291" bestFit="1" customWidth="1"/>
    <col min="1297" max="1297" width="12.453125" style="291" bestFit="1" customWidth="1"/>
    <col min="1298" max="1299" width="12.81640625" style="291" bestFit="1" customWidth="1"/>
    <col min="1300" max="1300" width="11.81640625" style="291" bestFit="1" customWidth="1"/>
    <col min="1301" max="1536" width="9.1796875" style="291"/>
    <col min="1537" max="1537" width="4.453125" style="291" customWidth="1"/>
    <col min="1538" max="1538" width="10.7265625" style="291" customWidth="1"/>
    <col min="1539" max="1539" width="10.81640625" style="291" customWidth="1"/>
    <col min="1540" max="1540" width="11.1796875" style="291" customWidth="1"/>
    <col min="1541" max="1541" width="12.54296875" style="291" bestFit="1" customWidth="1"/>
    <col min="1542" max="1543" width="14" style="291" customWidth="1"/>
    <col min="1544" max="1544" width="11.54296875" style="291" customWidth="1"/>
    <col min="1545" max="1545" width="13.54296875" style="291" bestFit="1" customWidth="1"/>
    <col min="1546" max="1546" width="13.453125" style="291" customWidth="1"/>
    <col min="1547" max="1547" width="4.7265625" style="291" customWidth="1"/>
    <col min="1548" max="1548" width="12.54296875" style="291" customWidth="1"/>
    <col min="1549" max="1549" width="11.1796875" style="291" bestFit="1" customWidth="1"/>
    <col min="1550" max="1550" width="10.453125" style="291" customWidth="1"/>
    <col min="1551" max="1551" width="9.1796875" style="291"/>
    <col min="1552" max="1552" width="9.26953125" style="291" bestFit="1" customWidth="1"/>
    <col min="1553" max="1553" width="12.453125" style="291" bestFit="1" customWidth="1"/>
    <col min="1554" max="1555" width="12.81640625" style="291" bestFit="1" customWidth="1"/>
    <col min="1556" max="1556" width="11.81640625" style="291" bestFit="1" customWidth="1"/>
    <col min="1557" max="1792" width="9.1796875" style="291"/>
    <col min="1793" max="1793" width="4.453125" style="291" customWidth="1"/>
    <col min="1794" max="1794" width="10.7265625" style="291" customWidth="1"/>
    <col min="1795" max="1795" width="10.81640625" style="291" customWidth="1"/>
    <col min="1796" max="1796" width="11.1796875" style="291" customWidth="1"/>
    <col min="1797" max="1797" width="12.54296875" style="291" bestFit="1" customWidth="1"/>
    <col min="1798" max="1799" width="14" style="291" customWidth="1"/>
    <col min="1800" max="1800" width="11.54296875" style="291" customWidth="1"/>
    <col min="1801" max="1801" width="13.54296875" style="291" bestFit="1" customWidth="1"/>
    <col min="1802" max="1802" width="13.453125" style="291" customWidth="1"/>
    <col min="1803" max="1803" width="4.7265625" style="291" customWidth="1"/>
    <col min="1804" max="1804" width="12.54296875" style="291" customWidth="1"/>
    <col min="1805" max="1805" width="11.1796875" style="291" bestFit="1" customWidth="1"/>
    <col min="1806" max="1806" width="10.453125" style="291" customWidth="1"/>
    <col min="1807" max="1807" width="9.1796875" style="291"/>
    <col min="1808" max="1808" width="9.26953125" style="291" bestFit="1" customWidth="1"/>
    <col min="1809" max="1809" width="12.453125" style="291" bestFit="1" customWidth="1"/>
    <col min="1810" max="1811" width="12.81640625" style="291" bestFit="1" customWidth="1"/>
    <col min="1812" max="1812" width="11.81640625" style="291" bestFit="1" customWidth="1"/>
    <col min="1813" max="2048" width="9.1796875" style="291"/>
    <col min="2049" max="2049" width="4.453125" style="291" customWidth="1"/>
    <col min="2050" max="2050" width="10.7265625" style="291" customWidth="1"/>
    <col min="2051" max="2051" width="10.81640625" style="291" customWidth="1"/>
    <col min="2052" max="2052" width="11.1796875" style="291" customWidth="1"/>
    <col min="2053" max="2053" width="12.54296875" style="291" bestFit="1" customWidth="1"/>
    <col min="2054" max="2055" width="14" style="291" customWidth="1"/>
    <col min="2056" max="2056" width="11.54296875" style="291" customWidth="1"/>
    <col min="2057" max="2057" width="13.54296875" style="291" bestFit="1" customWidth="1"/>
    <col min="2058" max="2058" width="13.453125" style="291" customWidth="1"/>
    <col min="2059" max="2059" width="4.7265625" style="291" customWidth="1"/>
    <col min="2060" max="2060" width="12.54296875" style="291" customWidth="1"/>
    <col min="2061" max="2061" width="11.1796875" style="291" bestFit="1" customWidth="1"/>
    <col min="2062" max="2062" width="10.453125" style="291" customWidth="1"/>
    <col min="2063" max="2063" width="9.1796875" style="291"/>
    <col min="2064" max="2064" width="9.26953125" style="291" bestFit="1" customWidth="1"/>
    <col min="2065" max="2065" width="12.453125" style="291" bestFit="1" customWidth="1"/>
    <col min="2066" max="2067" width="12.81640625" style="291" bestFit="1" customWidth="1"/>
    <col min="2068" max="2068" width="11.81640625" style="291" bestFit="1" customWidth="1"/>
    <col min="2069" max="2304" width="9.1796875" style="291"/>
    <col min="2305" max="2305" width="4.453125" style="291" customWidth="1"/>
    <col min="2306" max="2306" width="10.7265625" style="291" customWidth="1"/>
    <col min="2307" max="2307" width="10.81640625" style="291" customWidth="1"/>
    <col min="2308" max="2308" width="11.1796875" style="291" customWidth="1"/>
    <col min="2309" max="2309" width="12.54296875" style="291" bestFit="1" customWidth="1"/>
    <col min="2310" max="2311" width="14" style="291" customWidth="1"/>
    <col min="2312" max="2312" width="11.54296875" style="291" customWidth="1"/>
    <col min="2313" max="2313" width="13.54296875" style="291" bestFit="1" customWidth="1"/>
    <col min="2314" max="2314" width="13.453125" style="291" customWidth="1"/>
    <col min="2315" max="2315" width="4.7265625" style="291" customWidth="1"/>
    <col min="2316" max="2316" width="12.54296875" style="291" customWidth="1"/>
    <col min="2317" max="2317" width="11.1796875" style="291" bestFit="1" customWidth="1"/>
    <col min="2318" max="2318" width="10.453125" style="291" customWidth="1"/>
    <col min="2319" max="2319" width="9.1796875" style="291"/>
    <col min="2320" max="2320" width="9.26953125" style="291" bestFit="1" customWidth="1"/>
    <col min="2321" max="2321" width="12.453125" style="291" bestFit="1" customWidth="1"/>
    <col min="2322" max="2323" width="12.81640625" style="291" bestFit="1" customWidth="1"/>
    <col min="2324" max="2324" width="11.81640625" style="291" bestFit="1" customWidth="1"/>
    <col min="2325" max="2560" width="9.1796875" style="291"/>
    <col min="2561" max="2561" width="4.453125" style="291" customWidth="1"/>
    <col min="2562" max="2562" width="10.7265625" style="291" customWidth="1"/>
    <col min="2563" max="2563" width="10.81640625" style="291" customWidth="1"/>
    <col min="2564" max="2564" width="11.1796875" style="291" customWidth="1"/>
    <col min="2565" max="2565" width="12.54296875" style="291" bestFit="1" customWidth="1"/>
    <col min="2566" max="2567" width="14" style="291" customWidth="1"/>
    <col min="2568" max="2568" width="11.54296875" style="291" customWidth="1"/>
    <col min="2569" max="2569" width="13.54296875" style="291" bestFit="1" customWidth="1"/>
    <col min="2570" max="2570" width="13.453125" style="291" customWidth="1"/>
    <col min="2571" max="2571" width="4.7265625" style="291" customWidth="1"/>
    <col min="2572" max="2572" width="12.54296875" style="291" customWidth="1"/>
    <col min="2573" max="2573" width="11.1796875" style="291" bestFit="1" customWidth="1"/>
    <col min="2574" max="2574" width="10.453125" style="291" customWidth="1"/>
    <col min="2575" max="2575" width="9.1796875" style="291"/>
    <col min="2576" max="2576" width="9.26953125" style="291" bestFit="1" customWidth="1"/>
    <col min="2577" max="2577" width="12.453125" style="291" bestFit="1" customWidth="1"/>
    <col min="2578" max="2579" width="12.81640625" style="291" bestFit="1" customWidth="1"/>
    <col min="2580" max="2580" width="11.81640625" style="291" bestFit="1" customWidth="1"/>
    <col min="2581" max="2816" width="9.1796875" style="291"/>
    <col min="2817" max="2817" width="4.453125" style="291" customWidth="1"/>
    <col min="2818" max="2818" width="10.7265625" style="291" customWidth="1"/>
    <col min="2819" max="2819" width="10.81640625" style="291" customWidth="1"/>
    <col min="2820" max="2820" width="11.1796875" style="291" customWidth="1"/>
    <col min="2821" max="2821" width="12.54296875" style="291" bestFit="1" customWidth="1"/>
    <col min="2822" max="2823" width="14" style="291" customWidth="1"/>
    <col min="2824" max="2824" width="11.54296875" style="291" customWidth="1"/>
    <col min="2825" max="2825" width="13.54296875" style="291" bestFit="1" customWidth="1"/>
    <col min="2826" max="2826" width="13.453125" style="291" customWidth="1"/>
    <col min="2827" max="2827" width="4.7265625" style="291" customWidth="1"/>
    <col min="2828" max="2828" width="12.54296875" style="291" customWidth="1"/>
    <col min="2829" max="2829" width="11.1796875" style="291" bestFit="1" customWidth="1"/>
    <col min="2830" max="2830" width="10.453125" style="291" customWidth="1"/>
    <col min="2831" max="2831" width="9.1796875" style="291"/>
    <col min="2832" max="2832" width="9.26953125" style="291" bestFit="1" customWidth="1"/>
    <col min="2833" max="2833" width="12.453125" style="291" bestFit="1" customWidth="1"/>
    <col min="2834" max="2835" width="12.81640625" style="291" bestFit="1" customWidth="1"/>
    <col min="2836" max="2836" width="11.81640625" style="291" bestFit="1" customWidth="1"/>
    <col min="2837" max="3072" width="9.1796875" style="291"/>
    <col min="3073" max="3073" width="4.453125" style="291" customWidth="1"/>
    <col min="3074" max="3074" width="10.7265625" style="291" customWidth="1"/>
    <col min="3075" max="3075" width="10.81640625" style="291" customWidth="1"/>
    <col min="3076" max="3076" width="11.1796875" style="291" customWidth="1"/>
    <col min="3077" max="3077" width="12.54296875" style="291" bestFit="1" customWidth="1"/>
    <col min="3078" max="3079" width="14" style="291" customWidth="1"/>
    <col min="3080" max="3080" width="11.54296875" style="291" customWidth="1"/>
    <col min="3081" max="3081" width="13.54296875" style="291" bestFit="1" customWidth="1"/>
    <col min="3082" max="3082" width="13.453125" style="291" customWidth="1"/>
    <col min="3083" max="3083" width="4.7265625" style="291" customWidth="1"/>
    <col min="3084" max="3084" width="12.54296875" style="291" customWidth="1"/>
    <col min="3085" max="3085" width="11.1796875" style="291" bestFit="1" customWidth="1"/>
    <col min="3086" max="3086" width="10.453125" style="291" customWidth="1"/>
    <col min="3087" max="3087" width="9.1796875" style="291"/>
    <col min="3088" max="3088" width="9.26953125" style="291" bestFit="1" customWidth="1"/>
    <col min="3089" max="3089" width="12.453125" style="291" bestFit="1" customWidth="1"/>
    <col min="3090" max="3091" width="12.81640625" style="291" bestFit="1" customWidth="1"/>
    <col min="3092" max="3092" width="11.81640625" style="291" bestFit="1" customWidth="1"/>
    <col min="3093" max="3328" width="9.1796875" style="291"/>
    <col min="3329" max="3329" width="4.453125" style="291" customWidth="1"/>
    <col min="3330" max="3330" width="10.7265625" style="291" customWidth="1"/>
    <col min="3331" max="3331" width="10.81640625" style="291" customWidth="1"/>
    <col min="3332" max="3332" width="11.1796875" style="291" customWidth="1"/>
    <col min="3333" max="3333" width="12.54296875" style="291" bestFit="1" customWidth="1"/>
    <col min="3334" max="3335" width="14" style="291" customWidth="1"/>
    <col min="3336" max="3336" width="11.54296875" style="291" customWidth="1"/>
    <col min="3337" max="3337" width="13.54296875" style="291" bestFit="1" customWidth="1"/>
    <col min="3338" max="3338" width="13.453125" style="291" customWidth="1"/>
    <col min="3339" max="3339" width="4.7265625" style="291" customWidth="1"/>
    <col min="3340" max="3340" width="12.54296875" style="291" customWidth="1"/>
    <col min="3341" max="3341" width="11.1796875" style="291" bestFit="1" customWidth="1"/>
    <col min="3342" max="3342" width="10.453125" style="291" customWidth="1"/>
    <col min="3343" max="3343" width="9.1796875" style="291"/>
    <col min="3344" max="3344" width="9.26953125" style="291" bestFit="1" customWidth="1"/>
    <col min="3345" max="3345" width="12.453125" style="291" bestFit="1" customWidth="1"/>
    <col min="3346" max="3347" width="12.81640625" style="291" bestFit="1" customWidth="1"/>
    <col min="3348" max="3348" width="11.81640625" style="291" bestFit="1" customWidth="1"/>
    <col min="3349" max="3584" width="9.1796875" style="291"/>
    <col min="3585" max="3585" width="4.453125" style="291" customWidth="1"/>
    <col min="3586" max="3586" width="10.7265625" style="291" customWidth="1"/>
    <col min="3587" max="3587" width="10.81640625" style="291" customWidth="1"/>
    <col min="3588" max="3588" width="11.1796875" style="291" customWidth="1"/>
    <col min="3589" max="3589" width="12.54296875" style="291" bestFit="1" customWidth="1"/>
    <col min="3590" max="3591" width="14" style="291" customWidth="1"/>
    <col min="3592" max="3592" width="11.54296875" style="291" customWidth="1"/>
    <col min="3593" max="3593" width="13.54296875" style="291" bestFit="1" customWidth="1"/>
    <col min="3594" max="3594" width="13.453125" style="291" customWidth="1"/>
    <col min="3595" max="3595" width="4.7265625" style="291" customWidth="1"/>
    <col min="3596" max="3596" width="12.54296875" style="291" customWidth="1"/>
    <col min="3597" max="3597" width="11.1796875" style="291" bestFit="1" customWidth="1"/>
    <col min="3598" max="3598" width="10.453125" style="291" customWidth="1"/>
    <col min="3599" max="3599" width="9.1796875" style="291"/>
    <col min="3600" max="3600" width="9.26953125" style="291" bestFit="1" customWidth="1"/>
    <col min="3601" max="3601" width="12.453125" style="291" bestFit="1" customWidth="1"/>
    <col min="3602" max="3603" width="12.81640625" style="291" bestFit="1" customWidth="1"/>
    <col min="3604" max="3604" width="11.81640625" style="291" bestFit="1" customWidth="1"/>
    <col min="3605" max="3840" width="9.1796875" style="291"/>
    <col min="3841" max="3841" width="4.453125" style="291" customWidth="1"/>
    <col min="3842" max="3842" width="10.7265625" style="291" customWidth="1"/>
    <col min="3843" max="3843" width="10.81640625" style="291" customWidth="1"/>
    <col min="3844" max="3844" width="11.1796875" style="291" customWidth="1"/>
    <col min="3845" max="3845" width="12.54296875" style="291" bestFit="1" customWidth="1"/>
    <col min="3846" max="3847" width="14" style="291" customWidth="1"/>
    <col min="3848" max="3848" width="11.54296875" style="291" customWidth="1"/>
    <col min="3849" max="3849" width="13.54296875" style="291" bestFit="1" customWidth="1"/>
    <col min="3850" max="3850" width="13.453125" style="291" customWidth="1"/>
    <col min="3851" max="3851" width="4.7265625" style="291" customWidth="1"/>
    <col min="3852" max="3852" width="12.54296875" style="291" customWidth="1"/>
    <col min="3853" max="3853" width="11.1796875" style="291" bestFit="1" customWidth="1"/>
    <col min="3854" max="3854" width="10.453125" style="291" customWidth="1"/>
    <col min="3855" max="3855" width="9.1796875" style="291"/>
    <col min="3856" max="3856" width="9.26953125" style="291" bestFit="1" customWidth="1"/>
    <col min="3857" max="3857" width="12.453125" style="291" bestFit="1" customWidth="1"/>
    <col min="3858" max="3859" width="12.81640625" style="291" bestFit="1" customWidth="1"/>
    <col min="3860" max="3860" width="11.81640625" style="291" bestFit="1" customWidth="1"/>
    <col min="3861" max="4096" width="9.1796875" style="291"/>
    <col min="4097" max="4097" width="4.453125" style="291" customWidth="1"/>
    <col min="4098" max="4098" width="10.7265625" style="291" customWidth="1"/>
    <col min="4099" max="4099" width="10.81640625" style="291" customWidth="1"/>
    <col min="4100" max="4100" width="11.1796875" style="291" customWidth="1"/>
    <col min="4101" max="4101" width="12.54296875" style="291" bestFit="1" customWidth="1"/>
    <col min="4102" max="4103" width="14" style="291" customWidth="1"/>
    <col min="4104" max="4104" width="11.54296875" style="291" customWidth="1"/>
    <col min="4105" max="4105" width="13.54296875" style="291" bestFit="1" customWidth="1"/>
    <col min="4106" max="4106" width="13.453125" style="291" customWidth="1"/>
    <col min="4107" max="4107" width="4.7265625" style="291" customWidth="1"/>
    <col min="4108" max="4108" width="12.54296875" style="291" customWidth="1"/>
    <col min="4109" max="4109" width="11.1796875" style="291" bestFit="1" customWidth="1"/>
    <col min="4110" max="4110" width="10.453125" style="291" customWidth="1"/>
    <col min="4111" max="4111" width="9.1796875" style="291"/>
    <col min="4112" max="4112" width="9.26953125" style="291" bestFit="1" customWidth="1"/>
    <col min="4113" max="4113" width="12.453125" style="291" bestFit="1" customWidth="1"/>
    <col min="4114" max="4115" width="12.81640625" style="291" bestFit="1" customWidth="1"/>
    <col min="4116" max="4116" width="11.81640625" style="291" bestFit="1" customWidth="1"/>
    <col min="4117" max="4352" width="9.1796875" style="291"/>
    <col min="4353" max="4353" width="4.453125" style="291" customWidth="1"/>
    <col min="4354" max="4354" width="10.7265625" style="291" customWidth="1"/>
    <col min="4355" max="4355" width="10.81640625" style="291" customWidth="1"/>
    <col min="4356" max="4356" width="11.1796875" style="291" customWidth="1"/>
    <col min="4357" max="4357" width="12.54296875" style="291" bestFit="1" customWidth="1"/>
    <col min="4358" max="4359" width="14" style="291" customWidth="1"/>
    <col min="4360" max="4360" width="11.54296875" style="291" customWidth="1"/>
    <col min="4361" max="4361" width="13.54296875" style="291" bestFit="1" customWidth="1"/>
    <col min="4362" max="4362" width="13.453125" style="291" customWidth="1"/>
    <col min="4363" max="4363" width="4.7265625" style="291" customWidth="1"/>
    <col min="4364" max="4364" width="12.54296875" style="291" customWidth="1"/>
    <col min="4365" max="4365" width="11.1796875" style="291" bestFit="1" customWidth="1"/>
    <col min="4366" max="4366" width="10.453125" style="291" customWidth="1"/>
    <col min="4367" max="4367" width="9.1796875" style="291"/>
    <col min="4368" max="4368" width="9.26953125" style="291" bestFit="1" customWidth="1"/>
    <col min="4369" max="4369" width="12.453125" style="291" bestFit="1" customWidth="1"/>
    <col min="4370" max="4371" width="12.81640625" style="291" bestFit="1" customWidth="1"/>
    <col min="4372" max="4372" width="11.81640625" style="291" bestFit="1" customWidth="1"/>
    <col min="4373" max="4608" width="9.1796875" style="291"/>
    <col min="4609" max="4609" width="4.453125" style="291" customWidth="1"/>
    <col min="4610" max="4610" width="10.7265625" style="291" customWidth="1"/>
    <col min="4611" max="4611" width="10.81640625" style="291" customWidth="1"/>
    <col min="4612" max="4612" width="11.1796875" style="291" customWidth="1"/>
    <col min="4613" max="4613" width="12.54296875" style="291" bestFit="1" customWidth="1"/>
    <col min="4614" max="4615" width="14" style="291" customWidth="1"/>
    <col min="4616" max="4616" width="11.54296875" style="291" customWidth="1"/>
    <col min="4617" max="4617" width="13.54296875" style="291" bestFit="1" customWidth="1"/>
    <col min="4618" max="4618" width="13.453125" style="291" customWidth="1"/>
    <col min="4619" max="4619" width="4.7265625" style="291" customWidth="1"/>
    <col min="4620" max="4620" width="12.54296875" style="291" customWidth="1"/>
    <col min="4621" max="4621" width="11.1796875" style="291" bestFit="1" customWidth="1"/>
    <col min="4622" max="4622" width="10.453125" style="291" customWidth="1"/>
    <col min="4623" max="4623" width="9.1796875" style="291"/>
    <col min="4624" max="4624" width="9.26953125" style="291" bestFit="1" customWidth="1"/>
    <col min="4625" max="4625" width="12.453125" style="291" bestFit="1" customWidth="1"/>
    <col min="4626" max="4627" width="12.81640625" style="291" bestFit="1" customWidth="1"/>
    <col min="4628" max="4628" width="11.81640625" style="291" bestFit="1" customWidth="1"/>
    <col min="4629" max="4864" width="9.1796875" style="291"/>
    <col min="4865" max="4865" width="4.453125" style="291" customWidth="1"/>
    <col min="4866" max="4866" width="10.7265625" style="291" customWidth="1"/>
    <col min="4867" max="4867" width="10.81640625" style="291" customWidth="1"/>
    <col min="4868" max="4868" width="11.1796875" style="291" customWidth="1"/>
    <col min="4869" max="4869" width="12.54296875" style="291" bestFit="1" customWidth="1"/>
    <col min="4870" max="4871" width="14" style="291" customWidth="1"/>
    <col min="4872" max="4872" width="11.54296875" style="291" customWidth="1"/>
    <col min="4873" max="4873" width="13.54296875" style="291" bestFit="1" customWidth="1"/>
    <col min="4874" max="4874" width="13.453125" style="291" customWidth="1"/>
    <col min="4875" max="4875" width="4.7265625" style="291" customWidth="1"/>
    <col min="4876" max="4876" width="12.54296875" style="291" customWidth="1"/>
    <col min="4877" max="4877" width="11.1796875" style="291" bestFit="1" customWidth="1"/>
    <col min="4878" max="4878" width="10.453125" style="291" customWidth="1"/>
    <col min="4879" max="4879" width="9.1796875" style="291"/>
    <col min="4880" max="4880" width="9.26953125" style="291" bestFit="1" customWidth="1"/>
    <col min="4881" max="4881" width="12.453125" style="291" bestFit="1" customWidth="1"/>
    <col min="4882" max="4883" width="12.81640625" style="291" bestFit="1" customWidth="1"/>
    <col min="4884" max="4884" width="11.81640625" style="291" bestFit="1" customWidth="1"/>
    <col min="4885" max="5120" width="9.1796875" style="291"/>
    <col min="5121" max="5121" width="4.453125" style="291" customWidth="1"/>
    <col min="5122" max="5122" width="10.7265625" style="291" customWidth="1"/>
    <col min="5123" max="5123" width="10.81640625" style="291" customWidth="1"/>
    <col min="5124" max="5124" width="11.1796875" style="291" customWidth="1"/>
    <col min="5125" max="5125" width="12.54296875" style="291" bestFit="1" customWidth="1"/>
    <col min="5126" max="5127" width="14" style="291" customWidth="1"/>
    <col min="5128" max="5128" width="11.54296875" style="291" customWidth="1"/>
    <col min="5129" max="5129" width="13.54296875" style="291" bestFit="1" customWidth="1"/>
    <col min="5130" max="5130" width="13.453125" style="291" customWidth="1"/>
    <col min="5131" max="5131" width="4.7265625" style="291" customWidth="1"/>
    <col min="5132" max="5132" width="12.54296875" style="291" customWidth="1"/>
    <col min="5133" max="5133" width="11.1796875" style="291" bestFit="1" customWidth="1"/>
    <col min="5134" max="5134" width="10.453125" style="291" customWidth="1"/>
    <col min="5135" max="5135" width="9.1796875" style="291"/>
    <col min="5136" max="5136" width="9.26953125" style="291" bestFit="1" customWidth="1"/>
    <col min="5137" max="5137" width="12.453125" style="291" bestFit="1" customWidth="1"/>
    <col min="5138" max="5139" width="12.81640625" style="291" bestFit="1" customWidth="1"/>
    <col min="5140" max="5140" width="11.81640625" style="291" bestFit="1" customWidth="1"/>
    <col min="5141" max="5376" width="9.1796875" style="291"/>
    <col min="5377" max="5377" width="4.453125" style="291" customWidth="1"/>
    <col min="5378" max="5378" width="10.7265625" style="291" customWidth="1"/>
    <col min="5379" max="5379" width="10.81640625" style="291" customWidth="1"/>
    <col min="5380" max="5380" width="11.1796875" style="291" customWidth="1"/>
    <col min="5381" max="5381" width="12.54296875" style="291" bestFit="1" customWidth="1"/>
    <col min="5382" max="5383" width="14" style="291" customWidth="1"/>
    <col min="5384" max="5384" width="11.54296875" style="291" customWidth="1"/>
    <col min="5385" max="5385" width="13.54296875" style="291" bestFit="1" customWidth="1"/>
    <col min="5386" max="5386" width="13.453125" style="291" customWidth="1"/>
    <col min="5387" max="5387" width="4.7265625" style="291" customWidth="1"/>
    <col min="5388" max="5388" width="12.54296875" style="291" customWidth="1"/>
    <col min="5389" max="5389" width="11.1796875" style="291" bestFit="1" customWidth="1"/>
    <col min="5390" max="5390" width="10.453125" style="291" customWidth="1"/>
    <col min="5391" max="5391" width="9.1796875" style="291"/>
    <col min="5392" max="5392" width="9.26953125" style="291" bestFit="1" customWidth="1"/>
    <col min="5393" max="5393" width="12.453125" style="291" bestFit="1" customWidth="1"/>
    <col min="5394" max="5395" width="12.81640625" style="291" bestFit="1" customWidth="1"/>
    <col min="5396" max="5396" width="11.81640625" style="291" bestFit="1" customWidth="1"/>
    <col min="5397" max="5632" width="9.1796875" style="291"/>
    <col min="5633" max="5633" width="4.453125" style="291" customWidth="1"/>
    <col min="5634" max="5634" width="10.7265625" style="291" customWidth="1"/>
    <col min="5635" max="5635" width="10.81640625" style="291" customWidth="1"/>
    <col min="5636" max="5636" width="11.1796875" style="291" customWidth="1"/>
    <col min="5637" max="5637" width="12.54296875" style="291" bestFit="1" customWidth="1"/>
    <col min="5638" max="5639" width="14" style="291" customWidth="1"/>
    <col min="5640" max="5640" width="11.54296875" style="291" customWidth="1"/>
    <col min="5641" max="5641" width="13.54296875" style="291" bestFit="1" customWidth="1"/>
    <col min="5642" max="5642" width="13.453125" style="291" customWidth="1"/>
    <col min="5643" max="5643" width="4.7265625" style="291" customWidth="1"/>
    <col min="5644" max="5644" width="12.54296875" style="291" customWidth="1"/>
    <col min="5645" max="5645" width="11.1796875" style="291" bestFit="1" customWidth="1"/>
    <col min="5646" max="5646" width="10.453125" style="291" customWidth="1"/>
    <col min="5647" max="5647" width="9.1796875" style="291"/>
    <col min="5648" max="5648" width="9.26953125" style="291" bestFit="1" customWidth="1"/>
    <col min="5649" max="5649" width="12.453125" style="291" bestFit="1" customWidth="1"/>
    <col min="5650" max="5651" width="12.81640625" style="291" bestFit="1" customWidth="1"/>
    <col min="5652" max="5652" width="11.81640625" style="291" bestFit="1" customWidth="1"/>
    <col min="5653" max="5888" width="9.1796875" style="291"/>
    <col min="5889" max="5889" width="4.453125" style="291" customWidth="1"/>
    <col min="5890" max="5890" width="10.7265625" style="291" customWidth="1"/>
    <col min="5891" max="5891" width="10.81640625" style="291" customWidth="1"/>
    <col min="5892" max="5892" width="11.1796875" style="291" customWidth="1"/>
    <col min="5893" max="5893" width="12.54296875" style="291" bestFit="1" customWidth="1"/>
    <col min="5894" max="5895" width="14" style="291" customWidth="1"/>
    <col min="5896" max="5896" width="11.54296875" style="291" customWidth="1"/>
    <col min="5897" max="5897" width="13.54296875" style="291" bestFit="1" customWidth="1"/>
    <col min="5898" max="5898" width="13.453125" style="291" customWidth="1"/>
    <col min="5899" max="5899" width="4.7265625" style="291" customWidth="1"/>
    <col min="5900" max="5900" width="12.54296875" style="291" customWidth="1"/>
    <col min="5901" max="5901" width="11.1796875" style="291" bestFit="1" customWidth="1"/>
    <col min="5902" max="5902" width="10.453125" style="291" customWidth="1"/>
    <col min="5903" max="5903" width="9.1796875" style="291"/>
    <col min="5904" max="5904" width="9.26953125" style="291" bestFit="1" customWidth="1"/>
    <col min="5905" max="5905" width="12.453125" style="291" bestFit="1" customWidth="1"/>
    <col min="5906" max="5907" width="12.81640625" style="291" bestFit="1" customWidth="1"/>
    <col min="5908" max="5908" width="11.81640625" style="291" bestFit="1" customWidth="1"/>
    <col min="5909" max="6144" width="9.1796875" style="291"/>
    <col min="6145" max="6145" width="4.453125" style="291" customWidth="1"/>
    <col min="6146" max="6146" width="10.7265625" style="291" customWidth="1"/>
    <col min="6147" max="6147" width="10.81640625" style="291" customWidth="1"/>
    <col min="6148" max="6148" width="11.1796875" style="291" customWidth="1"/>
    <col min="6149" max="6149" width="12.54296875" style="291" bestFit="1" customWidth="1"/>
    <col min="6150" max="6151" width="14" style="291" customWidth="1"/>
    <col min="6152" max="6152" width="11.54296875" style="291" customWidth="1"/>
    <col min="6153" max="6153" width="13.54296875" style="291" bestFit="1" customWidth="1"/>
    <col min="6154" max="6154" width="13.453125" style="291" customWidth="1"/>
    <col min="6155" max="6155" width="4.7265625" style="291" customWidth="1"/>
    <col min="6156" max="6156" width="12.54296875" style="291" customWidth="1"/>
    <col min="6157" max="6157" width="11.1796875" style="291" bestFit="1" customWidth="1"/>
    <col min="6158" max="6158" width="10.453125" style="291" customWidth="1"/>
    <col min="6159" max="6159" width="9.1796875" style="291"/>
    <col min="6160" max="6160" width="9.26953125" style="291" bestFit="1" customWidth="1"/>
    <col min="6161" max="6161" width="12.453125" style="291" bestFit="1" customWidth="1"/>
    <col min="6162" max="6163" width="12.81640625" style="291" bestFit="1" customWidth="1"/>
    <col min="6164" max="6164" width="11.81640625" style="291" bestFit="1" customWidth="1"/>
    <col min="6165" max="6400" width="9.1796875" style="291"/>
    <col min="6401" max="6401" width="4.453125" style="291" customWidth="1"/>
    <col min="6402" max="6402" width="10.7265625" style="291" customWidth="1"/>
    <col min="6403" max="6403" width="10.81640625" style="291" customWidth="1"/>
    <col min="6404" max="6404" width="11.1796875" style="291" customWidth="1"/>
    <col min="6405" max="6405" width="12.54296875" style="291" bestFit="1" customWidth="1"/>
    <col min="6406" max="6407" width="14" style="291" customWidth="1"/>
    <col min="6408" max="6408" width="11.54296875" style="291" customWidth="1"/>
    <col min="6409" max="6409" width="13.54296875" style="291" bestFit="1" customWidth="1"/>
    <col min="6410" max="6410" width="13.453125" style="291" customWidth="1"/>
    <col min="6411" max="6411" width="4.7265625" style="291" customWidth="1"/>
    <col min="6412" max="6412" width="12.54296875" style="291" customWidth="1"/>
    <col min="6413" max="6413" width="11.1796875" style="291" bestFit="1" customWidth="1"/>
    <col min="6414" max="6414" width="10.453125" style="291" customWidth="1"/>
    <col min="6415" max="6415" width="9.1796875" style="291"/>
    <col min="6416" max="6416" width="9.26953125" style="291" bestFit="1" customWidth="1"/>
    <col min="6417" max="6417" width="12.453125" style="291" bestFit="1" customWidth="1"/>
    <col min="6418" max="6419" width="12.81640625" style="291" bestFit="1" customWidth="1"/>
    <col min="6420" max="6420" width="11.81640625" style="291" bestFit="1" customWidth="1"/>
    <col min="6421" max="6656" width="9.1796875" style="291"/>
    <col min="6657" max="6657" width="4.453125" style="291" customWidth="1"/>
    <col min="6658" max="6658" width="10.7265625" style="291" customWidth="1"/>
    <col min="6659" max="6659" width="10.81640625" style="291" customWidth="1"/>
    <col min="6660" max="6660" width="11.1796875" style="291" customWidth="1"/>
    <col min="6661" max="6661" width="12.54296875" style="291" bestFit="1" customWidth="1"/>
    <col min="6662" max="6663" width="14" style="291" customWidth="1"/>
    <col min="6664" max="6664" width="11.54296875" style="291" customWidth="1"/>
    <col min="6665" max="6665" width="13.54296875" style="291" bestFit="1" customWidth="1"/>
    <col min="6666" max="6666" width="13.453125" style="291" customWidth="1"/>
    <col min="6667" max="6667" width="4.7265625" style="291" customWidth="1"/>
    <col min="6668" max="6668" width="12.54296875" style="291" customWidth="1"/>
    <col min="6669" max="6669" width="11.1796875" style="291" bestFit="1" customWidth="1"/>
    <col min="6670" max="6670" width="10.453125" style="291" customWidth="1"/>
    <col min="6671" max="6671" width="9.1796875" style="291"/>
    <col min="6672" max="6672" width="9.26953125" style="291" bestFit="1" customWidth="1"/>
    <col min="6673" max="6673" width="12.453125" style="291" bestFit="1" customWidth="1"/>
    <col min="6674" max="6675" width="12.81640625" style="291" bestFit="1" customWidth="1"/>
    <col min="6676" max="6676" width="11.81640625" style="291" bestFit="1" customWidth="1"/>
    <col min="6677" max="6912" width="9.1796875" style="291"/>
    <col min="6913" max="6913" width="4.453125" style="291" customWidth="1"/>
    <col min="6914" max="6914" width="10.7265625" style="291" customWidth="1"/>
    <col min="6915" max="6915" width="10.81640625" style="291" customWidth="1"/>
    <col min="6916" max="6916" width="11.1796875" style="291" customWidth="1"/>
    <col min="6917" max="6917" width="12.54296875" style="291" bestFit="1" customWidth="1"/>
    <col min="6918" max="6919" width="14" style="291" customWidth="1"/>
    <col min="6920" max="6920" width="11.54296875" style="291" customWidth="1"/>
    <col min="6921" max="6921" width="13.54296875" style="291" bestFit="1" customWidth="1"/>
    <col min="6922" max="6922" width="13.453125" style="291" customWidth="1"/>
    <col min="6923" max="6923" width="4.7265625" style="291" customWidth="1"/>
    <col min="6924" max="6924" width="12.54296875" style="291" customWidth="1"/>
    <col min="6925" max="6925" width="11.1796875" style="291" bestFit="1" customWidth="1"/>
    <col min="6926" max="6926" width="10.453125" style="291" customWidth="1"/>
    <col min="6927" max="6927" width="9.1796875" style="291"/>
    <col min="6928" max="6928" width="9.26953125" style="291" bestFit="1" customWidth="1"/>
    <col min="6929" max="6929" width="12.453125" style="291" bestFit="1" customWidth="1"/>
    <col min="6930" max="6931" width="12.81640625" style="291" bestFit="1" customWidth="1"/>
    <col min="6932" max="6932" width="11.81640625" style="291" bestFit="1" customWidth="1"/>
    <col min="6933" max="7168" width="9.1796875" style="291"/>
    <col min="7169" max="7169" width="4.453125" style="291" customWidth="1"/>
    <col min="7170" max="7170" width="10.7265625" style="291" customWidth="1"/>
    <col min="7171" max="7171" width="10.81640625" style="291" customWidth="1"/>
    <col min="7172" max="7172" width="11.1796875" style="291" customWidth="1"/>
    <col min="7173" max="7173" width="12.54296875" style="291" bestFit="1" customWidth="1"/>
    <col min="7174" max="7175" width="14" style="291" customWidth="1"/>
    <col min="7176" max="7176" width="11.54296875" style="291" customWidth="1"/>
    <col min="7177" max="7177" width="13.54296875" style="291" bestFit="1" customWidth="1"/>
    <col min="7178" max="7178" width="13.453125" style="291" customWidth="1"/>
    <col min="7179" max="7179" width="4.7265625" style="291" customWidth="1"/>
    <col min="7180" max="7180" width="12.54296875" style="291" customWidth="1"/>
    <col min="7181" max="7181" width="11.1796875" style="291" bestFit="1" customWidth="1"/>
    <col min="7182" max="7182" width="10.453125" style="291" customWidth="1"/>
    <col min="7183" max="7183" width="9.1796875" style="291"/>
    <col min="7184" max="7184" width="9.26953125" style="291" bestFit="1" customWidth="1"/>
    <col min="7185" max="7185" width="12.453125" style="291" bestFit="1" customWidth="1"/>
    <col min="7186" max="7187" width="12.81640625" style="291" bestFit="1" customWidth="1"/>
    <col min="7188" max="7188" width="11.81640625" style="291" bestFit="1" customWidth="1"/>
    <col min="7189" max="7424" width="9.1796875" style="291"/>
    <col min="7425" max="7425" width="4.453125" style="291" customWidth="1"/>
    <col min="7426" max="7426" width="10.7265625" style="291" customWidth="1"/>
    <col min="7427" max="7427" width="10.81640625" style="291" customWidth="1"/>
    <col min="7428" max="7428" width="11.1796875" style="291" customWidth="1"/>
    <col min="7429" max="7429" width="12.54296875" style="291" bestFit="1" customWidth="1"/>
    <col min="7430" max="7431" width="14" style="291" customWidth="1"/>
    <col min="7432" max="7432" width="11.54296875" style="291" customWidth="1"/>
    <col min="7433" max="7433" width="13.54296875" style="291" bestFit="1" customWidth="1"/>
    <col min="7434" max="7434" width="13.453125" style="291" customWidth="1"/>
    <col min="7435" max="7435" width="4.7265625" style="291" customWidth="1"/>
    <col min="7436" max="7436" width="12.54296875" style="291" customWidth="1"/>
    <col min="7437" max="7437" width="11.1796875" style="291" bestFit="1" customWidth="1"/>
    <col min="7438" max="7438" width="10.453125" style="291" customWidth="1"/>
    <col min="7439" max="7439" width="9.1796875" style="291"/>
    <col min="7440" max="7440" width="9.26953125" style="291" bestFit="1" customWidth="1"/>
    <col min="7441" max="7441" width="12.453125" style="291" bestFit="1" customWidth="1"/>
    <col min="7442" max="7443" width="12.81640625" style="291" bestFit="1" customWidth="1"/>
    <col min="7444" max="7444" width="11.81640625" style="291" bestFit="1" customWidth="1"/>
    <col min="7445" max="7680" width="9.1796875" style="291"/>
    <col min="7681" max="7681" width="4.453125" style="291" customWidth="1"/>
    <col min="7682" max="7682" width="10.7265625" style="291" customWidth="1"/>
    <col min="7683" max="7683" width="10.81640625" style="291" customWidth="1"/>
    <col min="7684" max="7684" width="11.1796875" style="291" customWidth="1"/>
    <col min="7685" max="7685" width="12.54296875" style="291" bestFit="1" customWidth="1"/>
    <col min="7686" max="7687" width="14" style="291" customWidth="1"/>
    <col min="7688" max="7688" width="11.54296875" style="291" customWidth="1"/>
    <col min="7689" max="7689" width="13.54296875" style="291" bestFit="1" customWidth="1"/>
    <col min="7690" max="7690" width="13.453125" style="291" customWidth="1"/>
    <col min="7691" max="7691" width="4.7265625" style="291" customWidth="1"/>
    <col min="7692" max="7692" width="12.54296875" style="291" customWidth="1"/>
    <col min="7693" max="7693" width="11.1796875" style="291" bestFit="1" customWidth="1"/>
    <col min="7694" max="7694" width="10.453125" style="291" customWidth="1"/>
    <col min="7695" max="7695" width="9.1796875" style="291"/>
    <col min="7696" max="7696" width="9.26953125" style="291" bestFit="1" customWidth="1"/>
    <col min="7697" max="7697" width="12.453125" style="291" bestFit="1" customWidth="1"/>
    <col min="7698" max="7699" width="12.81640625" style="291" bestFit="1" customWidth="1"/>
    <col min="7700" max="7700" width="11.81640625" style="291" bestFit="1" customWidth="1"/>
    <col min="7701" max="7936" width="9.1796875" style="291"/>
    <col min="7937" max="7937" width="4.453125" style="291" customWidth="1"/>
    <col min="7938" max="7938" width="10.7265625" style="291" customWidth="1"/>
    <col min="7939" max="7939" width="10.81640625" style="291" customWidth="1"/>
    <col min="7940" max="7940" width="11.1796875" style="291" customWidth="1"/>
    <col min="7941" max="7941" width="12.54296875" style="291" bestFit="1" customWidth="1"/>
    <col min="7942" max="7943" width="14" style="291" customWidth="1"/>
    <col min="7944" max="7944" width="11.54296875" style="291" customWidth="1"/>
    <col min="7945" max="7945" width="13.54296875" style="291" bestFit="1" customWidth="1"/>
    <col min="7946" max="7946" width="13.453125" style="291" customWidth="1"/>
    <col min="7947" max="7947" width="4.7265625" style="291" customWidth="1"/>
    <col min="7948" max="7948" width="12.54296875" style="291" customWidth="1"/>
    <col min="7949" max="7949" width="11.1796875" style="291" bestFit="1" customWidth="1"/>
    <col min="7950" max="7950" width="10.453125" style="291" customWidth="1"/>
    <col min="7951" max="7951" width="9.1796875" style="291"/>
    <col min="7952" max="7952" width="9.26953125" style="291" bestFit="1" customWidth="1"/>
    <col min="7953" max="7953" width="12.453125" style="291" bestFit="1" customWidth="1"/>
    <col min="7954" max="7955" width="12.81640625" style="291" bestFit="1" customWidth="1"/>
    <col min="7956" max="7956" width="11.81640625" style="291" bestFit="1" customWidth="1"/>
    <col min="7957" max="8192" width="9.1796875" style="291"/>
    <col min="8193" max="8193" width="4.453125" style="291" customWidth="1"/>
    <col min="8194" max="8194" width="10.7265625" style="291" customWidth="1"/>
    <col min="8195" max="8195" width="10.81640625" style="291" customWidth="1"/>
    <col min="8196" max="8196" width="11.1796875" style="291" customWidth="1"/>
    <col min="8197" max="8197" width="12.54296875" style="291" bestFit="1" customWidth="1"/>
    <col min="8198" max="8199" width="14" style="291" customWidth="1"/>
    <col min="8200" max="8200" width="11.54296875" style="291" customWidth="1"/>
    <col min="8201" max="8201" width="13.54296875" style="291" bestFit="1" customWidth="1"/>
    <col min="8202" max="8202" width="13.453125" style="291" customWidth="1"/>
    <col min="8203" max="8203" width="4.7265625" style="291" customWidth="1"/>
    <col min="8204" max="8204" width="12.54296875" style="291" customWidth="1"/>
    <col min="8205" max="8205" width="11.1796875" style="291" bestFit="1" customWidth="1"/>
    <col min="8206" max="8206" width="10.453125" style="291" customWidth="1"/>
    <col min="8207" max="8207" width="9.1796875" style="291"/>
    <col min="8208" max="8208" width="9.26953125" style="291" bestFit="1" customWidth="1"/>
    <col min="8209" max="8209" width="12.453125" style="291" bestFit="1" customWidth="1"/>
    <col min="8210" max="8211" width="12.81640625" style="291" bestFit="1" customWidth="1"/>
    <col min="8212" max="8212" width="11.81640625" style="291" bestFit="1" customWidth="1"/>
    <col min="8213" max="8448" width="9.1796875" style="291"/>
    <col min="8449" max="8449" width="4.453125" style="291" customWidth="1"/>
    <col min="8450" max="8450" width="10.7265625" style="291" customWidth="1"/>
    <col min="8451" max="8451" width="10.81640625" style="291" customWidth="1"/>
    <col min="8452" max="8452" width="11.1796875" style="291" customWidth="1"/>
    <col min="8453" max="8453" width="12.54296875" style="291" bestFit="1" customWidth="1"/>
    <col min="8454" max="8455" width="14" style="291" customWidth="1"/>
    <col min="8456" max="8456" width="11.54296875" style="291" customWidth="1"/>
    <col min="8457" max="8457" width="13.54296875" style="291" bestFit="1" customWidth="1"/>
    <col min="8458" max="8458" width="13.453125" style="291" customWidth="1"/>
    <col min="8459" max="8459" width="4.7265625" style="291" customWidth="1"/>
    <col min="8460" max="8460" width="12.54296875" style="291" customWidth="1"/>
    <col min="8461" max="8461" width="11.1796875" style="291" bestFit="1" customWidth="1"/>
    <col min="8462" max="8462" width="10.453125" style="291" customWidth="1"/>
    <col min="8463" max="8463" width="9.1796875" style="291"/>
    <col min="8464" max="8464" width="9.26953125" style="291" bestFit="1" customWidth="1"/>
    <col min="8465" max="8465" width="12.453125" style="291" bestFit="1" customWidth="1"/>
    <col min="8466" max="8467" width="12.81640625" style="291" bestFit="1" customWidth="1"/>
    <col min="8468" max="8468" width="11.81640625" style="291" bestFit="1" customWidth="1"/>
    <col min="8469" max="8704" width="9.1796875" style="291"/>
    <col min="8705" max="8705" width="4.453125" style="291" customWidth="1"/>
    <col min="8706" max="8706" width="10.7265625" style="291" customWidth="1"/>
    <col min="8707" max="8707" width="10.81640625" style="291" customWidth="1"/>
    <col min="8708" max="8708" width="11.1796875" style="291" customWidth="1"/>
    <col min="8709" max="8709" width="12.54296875" style="291" bestFit="1" customWidth="1"/>
    <col min="8710" max="8711" width="14" style="291" customWidth="1"/>
    <col min="8712" max="8712" width="11.54296875" style="291" customWidth="1"/>
    <col min="8713" max="8713" width="13.54296875" style="291" bestFit="1" customWidth="1"/>
    <col min="8714" max="8714" width="13.453125" style="291" customWidth="1"/>
    <col min="8715" max="8715" width="4.7265625" style="291" customWidth="1"/>
    <col min="8716" max="8716" width="12.54296875" style="291" customWidth="1"/>
    <col min="8717" max="8717" width="11.1796875" style="291" bestFit="1" customWidth="1"/>
    <col min="8718" max="8718" width="10.453125" style="291" customWidth="1"/>
    <col min="8719" max="8719" width="9.1796875" style="291"/>
    <col min="8720" max="8720" width="9.26953125" style="291" bestFit="1" customWidth="1"/>
    <col min="8721" max="8721" width="12.453125" style="291" bestFit="1" customWidth="1"/>
    <col min="8722" max="8723" width="12.81640625" style="291" bestFit="1" customWidth="1"/>
    <col min="8724" max="8724" width="11.81640625" style="291" bestFit="1" customWidth="1"/>
    <col min="8725" max="8960" width="9.1796875" style="291"/>
    <col min="8961" max="8961" width="4.453125" style="291" customWidth="1"/>
    <col min="8962" max="8962" width="10.7265625" style="291" customWidth="1"/>
    <col min="8963" max="8963" width="10.81640625" style="291" customWidth="1"/>
    <col min="8964" max="8964" width="11.1796875" style="291" customWidth="1"/>
    <col min="8965" max="8965" width="12.54296875" style="291" bestFit="1" customWidth="1"/>
    <col min="8966" max="8967" width="14" style="291" customWidth="1"/>
    <col min="8968" max="8968" width="11.54296875" style="291" customWidth="1"/>
    <col min="8969" max="8969" width="13.54296875" style="291" bestFit="1" customWidth="1"/>
    <col min="8970" max="8970" width="13.453125" style="291" customWidth="1"/>
    <col min="8971" max="8971" width="4.7265625" style="291" customWidth="1"/>
    <col min="8972" max="8972" width="12.54296875" style="291" customWidth="1"/>
    <col min="8973" max="8973" width="11.1796875" style="291" bestFit="1" customWidth="1"/>
    <col min="8974" max="8974" width="10.453125" style="291" customWidth="1"/>
    <col min="8975" max="8975" width="9.1796875" style="291"/>
    <col min="8976" max="8976" width="9.26953125" style="291" bestFit="1" customWidth="1"/>
    <col min="8977" max="8977" width="12.453125" style="291" bestFit="1" customWidth="1"/>
    <col min="8978" max="8979" width="12.81640625" style="291" bestFit="1" customWidth="1"/>
    <col min="8980" max="8980" width="11.81640625" style="291" bestFit="1" customWidth="1"/>
    <col min="8981" max="9216" width="9.1796875" style="291"/>
    <col min="9217" max="9217" width="4.453125" style="291" customWidth="1"/>
    <col min="9218" max="9218" width="10.7265625" style="291" customWidth="1"/>
    <col min="9219" max="9219" width="10.81640625" style="291" customWidth="1"/>
    <col min="9220" max="9220" width="11.1796875" style="291" customWidth="1"/>
    <col min="9221" max="9221" width="12.54296875" style="291" bestFit="1" customWidth="1"/>
    <col min="9222" max="9223" width="14" style="291" customWidth="1"/>
    <col min="9224" max="9224" width="11.54296875" style="291" customWidth="1"/>
    <col min="9225" max="9225" width="13.54296875" style="291" bestFit="1" customWidth="1"/>
    <col min="9226" max="9226" width="13.453125" style="291" customWidth="1"/>
    <col min="9227" max="9227" width="4.7265625" style="291" customWidth="1"/>
    <col min="9228" max="9228" width="12.54296875" style="291" customWidth="1"/>
    <col min="9229" max="9229" width="11.1796875" style="291" bestFit="1" customWidth="1"/>
    <col min="9230" max="9230" width="10.453125" style="291" customWidth="1"/>
    <col min="9231" max="9231" width="9.1796875" style="291"/>
    <col min="9232" max="9232" width="9.26953125" style="291" bestFit="1" customWidth="1"/>
    <col min="9233" max="9233" width="12.453125" style="291" bestFit="1" customWidth="1"/>
    <col min="9234" max="9235" width="12.81640625" style="291" bestFit="1" customWidth="1"/>
    <col min="9236" max="9236" width="11.81640625" style="291" bestFit="1" customWidth="1"/>
    <col min="9237" max="9472" width="9.1796875" style="291"/>
    <col min="9473" max="9473" width="4.453125" style="291" customWidth="1"/>
    <col min="9474" max="9474" width="10.7265625" style="291" customWidth="1"/>
    <col min="9475" max="9475" width="10.81640625" style="291" customWidth="1"/>
    <col min="9476" max="9476" width="11.1796875" style="291" customWidth="1"/>
    <col min="9477" max="9477" width="12.54296875" style="291" bestFit="1" customWidth="1"/>
    <col min="9478" max="9479" width="14" style="291" customWidth="1"/>
    <col min="9480" max="9480" width="11.54296875" style="291" customWidth="1"/>
    <col min="9481" max="9481" width="13.54296875" style="291" bestFit="1" customWidth="1"/>
    <col min="9482" max="9482" width="13.453125" style="291" customWidth="1"/>
    <col min="9483" max="9483" width="4.7265625" style="291" customWidth="1"/>
    <col min="9484" max="9484" width="12.54296875" style="291" customWidth="1"/>
    <col min="9485" max="9485" width="11.1796875" style="291" bestFit="1" customWidth="1"/>
    <col min="9486" max="9486" width="10.453125" style="291" customWidth="1"/>
    <col min="9487" max="9487" width="9.1796875" style="291"/>
    <col min="9488" max="9488" width="9.26953125" style="291" bestFit="1" customWidth="1"/>
    <col min="9489" max="9489" width="12.453125" style="291" bestFit="1" customWidth="1"/>
    <col min="9490" max="9491" width="12.81640625" style="291" bestFit="1" customWidth="1"/>
    <col min="9492" max="9492" width="11.81640625" style="291" bestFit="1" customWidth="1"/>
    <col min="9493" max="9728" width="9.1796875" style="291"/>
    <col min="9729" max="9729" width="4.453125" style="291" customWidth="1"/>
    <col min="9730" max="9730" width="10.7265625" style="291" customWidth="1"/>
    <col min="9731" max="9731" width="10.81640625" style="291" customWidth="1"/>
    <col min="9732" max="9732" width="11.1796875" style="291" customWidth="1"/>
    <col min="9733" max="9733" width="12.54296875" style="291" bestFit="1" customWidth="1"/>
    <col min="9734" max="9735" width="14" style="291" customWidth="1"/>
    <col min="9736" max="9736" width="11.54296875" style="291" customWidth="1"/>
    <col min="9737" max="9737" width="13.54296875" style="291" bestFit="1" customWidth="1"/>
    <col min="9738" max="9738" width="13.453125" style="291" customWidth="1"/>
    <col min="9739" max="9739" width="4.7265625" style="291" customWidth="1"/>
    <col min="9740" max="9740" width="12.54296875" style="291" customWidth="1"/>
    <col min="9741" max="9741" width="11.1796875" style="291" bestFit="1" customWidth="1"/>
    <col min="9742" max="9742" width="10.453125" style="291" customWidth="1"/>
    <col min="9743" max="9743" width="9.1796875" style="291"/>
    <col min="9744" max="9744" width="9.26953125" style="291" bestFit="1" customWidth="1"/>
    <col min="9745" max="9745" width="12.453125" style="291" bestFit="1" customWidth="1"/>
    <col min="9746" max="9747" width="12.81640625" style="291" bestFit="1" customWidth="1"/>
    <col min="9748" max="9748" width="11.81640625" style="291" bestFit="1" customWidth="1"/>
    <col min="9749" max="9984" width="9.1796875" style="291"/>
    <col min="9985" max="9985" width="4.453125" style="291" customWidth="1"/>
    <col min="9986" max="9986" width="10.7265625" style="291" customWidth="1"/>
    <col min="9987" max="9987" width="10.81640625" style="291" customWidth="1"/>
    <col min="9988" max="9988" width="11.1796875" style="291" customWidth="1"/>
    <col min="9989" max="9989" width="12.54296875" style="291" bestFit="1" customWidth="1"/>
    <col min="9990" max="9991" width="14" style="291" customWidth="1"/>
    <col min="9992" max="9992" width="11.54296875" style="291" customWidth="1"/>
    <col min="9993" max="9993" width="13.54296875" style="291" bestFit="1" customWidth="1"/>
    <col min="9994" max="9994" width="13.453125" style="291" customWidth="1"/>
    <col min="9995" max="9995" width="4.7265625" style="291" customWidth="1"/>
    <col min="9996" max="9996" width="12.54296875" style="291" customWidth="1"/>
    <col min="9997" max="9997" width="11.1796875" style="291" bestFit="1" customWidth="1"/>
    <col min="9998" max="9998" width="10.453125" style="291" customWidth="1"/>
    <col min="9999" max="9999" width="9.1796875" style="291"/>
    <col min="10000" max="10000" width="9.26953125" style="291" bestFit="1" customWidth="1"/>
    <col min="10001" max="10001" width="12.453125" style="291" bestFit="1" customWidth="1"/>
    <col min="10002" max="10003" width="12.81640625" style="291" bestFit="1" customWidth="1"/>
    <col min="10004" max="10004" width="11.81640625" style="291" bestFit="1" customWidth="1"/>
    <col min="10005" max="10240" width="9.1796875" style="291"/>
    <col min="10241" max="10241" width="4.453125" style="291" customWidth="1"/>
    <col min="10242" max="10242" width="10.7265625" style="291" customWidth="1"/>
    <col min="10243" max="10243" width="10.81640625" style="291" customWidth="1"/>
    <col min="10244" max="10244" width="11.1796875" style="291" customWidth="1"/>
    <col min="10245" max="10245" width="12.54296875" style="291" bestFit="1" customWidth="1"/>
    <col min="10246" max="10247" width="14" style="291" customWidth="1"/>
    <col min="10248" max="10248" width="11.54296875" style="291" customWidth="1"/>
    <col min="10249" max="10249" width="13.54296875" style="291" bestFit="1" customWidth="1"/>
    <col min="10250" max="10250" width="13.453125" style="291" customWidth="1"/>
    <col min="10251" max="10251" width="4.7265625" style="291" customWidth="1"/>
    <col min="10252" max="10252" width="12.54296875" style="291" customWidth="1"/>
    <col min="10253" max="10253" width="11.1796875" style="291" bestFit="1" customWidth="1"/>
    <col min="10254" max="10254" width="10.453125" style="291" customWidth="1"/>
    <col min="10255" max="10255" width="9.1796875" style="291"/>
    <col min="10256" max="10256" width="9.26953125" style="291" bestFit="1" customWidth="1"/>
    <col min="10257" max="10257" width="12.453125" style="291" bestFit="1" customWidth="1"/>
    <col min="10258" max="10259" width="12.81640625" style="291" bestFit="1" customWidth="1"/>
    <col min="10260" max="10260" width="11.81640625" style="291" bestFit="1" customWidth="1"/>
    <col min="10261" max="10496" width="9.1796875" style="291"/>
    <col min="10497" max="10497" width="4.453125" style="291" customWidth="1"/>
    <col min="10498" max="10498" width="10.7265625" style="291" customWidth="1"/>
    <col min="10499" max="10499" width="10.81640625" style="291" customWidth="1"/>
    <col min="10500" max="10500" width="11.1796875" style="291" customWidth="1"/>
    <col min="10501" max="10501" width="12.54296875" style="291" bestFit="1" customWidth="1"/>
    <col min="10502" max="10503" width="14" style="291" customWidth="1"/>
    <col min="10504" max="10504" width="11.54296875" style="291" customWidth="1"/>
    <col min="10505" max="10505" width="13.54296875" style="291" bestFit="1" customWidth="1"/>
    <col min="10506" max="10506" width="13.453125" style="291" customWidth="1"/>
    <col min="10507" max="10507" width="4.7265625" style="291" customWidth="1"/>
    <col min="10508" max="10508" width="12.54296875" style="291" customWidth="1"/>
    <col min="10509" max="10509" width="11.1796875" style="291" bestFit="1" customWidth="1"/>
    <col min="10510" max="10510" width="10.453125" style="291" customWidth="1"/>
    <col min="10511" max="10511" width="9.1796875" style="291"/>
    <col min="10512" max="10512" width="9.26953125" style="291" bestFit="1" customWidth="1"/>
    <col min="10513" max="10513" width="12.453125" style="291" bestFit="1" customWidth="1"/>
    <col min="10514" max="10515" width="12.81640625" style="291" bestFit="1" customWidth="1"/>
    <col min="10516" max="10516" width="11.81640625" style="291" bestFit="1" customWidth="1"/>
    <col min="10517" max="10752" width="9.1796875" style="291"/>
    <col min="10753" max="10753" width="4.453125" style="291" customWidth="1"/>
    <col min="10754" max="10754" width="10.7265625" style="291" customWidth="1"/>
    <col min="10755" max="10755" width="10.81640625" style="291" customWidth="1"/>
    <col min="10756" max="10756" width="11.1796875" style="291" customWidth="1"/>
    <col min="10757" max="10757" width="12.54296875" style="291" bestFit="1" customWidth="1"/>
    <col min="10758" max="10759" width="14" style="291" customWidth="1"/>
    <col min="10760" max="10760" width="11.54296875" style="291" customWidth="1"/>
    <col min="10761" max="10761" width="13.54296875" style="291" bestFit="1" customWidth="1"/>
    <col min="10762" max="10762" width="13.453125" style="291" customWidth="1"/>
    <col min="10763" max="10763" width="4.7265625" style="291" customWidth="1"/>
    <col min="10764" max="10764" width="12.54296875" style="291" customWidth="1"/>
    <col min="10765" max="10765" width="11.1796875" style="291" bestFit="1" customWidth="1"/>
    <col min="10766" max="10766" width="10.453125" style="291" customWidth="1"/>
    <col min="10767" max="10767" width="9.1796875" style="291"/>
    <col min="10768" max="10768" width="9.26953125" style="291" bestFit="1" customWidth="1"/>
    <col min="10769" max="10769" width="12.453125" style="291" bestFit="1" customWidth="1"/>
    <col min="10770" max="10771" width="12.81640625" style="291" bestFit="1" customWidth="1"/>
    <col min="10772" max="10772" width="11.81640625" style="291" bestFit="1" customWidth="1"/>
    <col min="10773" max="11008" width="9.1796875" style="291"/>
    <col min="11009" max="11009" width="4.453125" style="291" customWidth="1"/>
    <col min="11010" max="11010" width="10.7265625" style="291" customWidth="1"/>
    <col min="11011" max="11011" width="10.81640625" style="291" customWidth="1"/>
    <col min="11012" max="11012" width="11.1796875" style="291" customWidth="1"/>
    <col min="11013" max="11013" width="12.54296875" style="291" bestFit="1" customWidth="1"/>
    <col min="11014" max="11015" width="14" style="291" customWidth="1"/>
    <col min="11016" max="11016" width="11.54296875" style="291" customWidth="1"/>
    <col min="11017" max="11017" width="13.54296875" style="291" bestFit="1" customWidth="1"/>
    <col min="11018" max="11018" width="13.453125" style="291" customWidth="1"/>
    <col min="11019" max="11019" width="4.7265625" style="291" customWidth="1"/>
    <col min="11020" max="11020" width="12.54296875" style="291" customWidth="1"/>
    <col min="11021" max="11021" width="11.1796875" style="291" bestFit="1" customWidth="1"/>
    <col min="11022" max="11022" width="10.453125" style="291" customWidth="1"/>
    <col min="11023" max="11023" width="9.1796875" style="291"/>
    <col min="11024" max="11024" width="9.26953125" style="291" bestFit="1" customWidth="1"/>
    <col min="11025" max="11025" width="12.453125" style="291" bestFit="1" customWidth="1"/>
    <col min="11026" max="11027" width="12.81640625" style="291" bestFit="1" customWidth="1"/>
    <col min="11028" max="11028" width="11.81640625" style="291" bestFit="1" customWidth="1"/>
    <col min="11029" max="11264" width="9.1796875" style="291"/>
    <col min="11265" max="11265" width="4.453125" style="291" customWidth="1"/>
    <col min="11266" max="11266" width="10.7265625" style="291" customWidth="1"/>
    <col min="11267" max="11267" width="10.81640625" style="291" customWidth="1"/>
    <col min="11268" max="11268" width="11.1796875" style="291" customWidth="1"/>
    <col min="11269" max="11269" width="12.54296875" style="291" bestFit="1" customWidth="1"/>
    <col min="11270" max="11271" width="14" style="291" customWidth="1"/>
    <col min="11272" max="11272" width="11.54296875" style="291" customWidth="1"/>
    <col min="11273" max="11273" width="13.54296875" style="291" bestFit="1" customWidth="1"/>
    <col min="11274" max="11274" width="13.453125" style="291" customWidth="1"/>
    <col min="11275" max="11275" width="4.7265625" style="291" customWidth="1"/>
    <col min="11276" max="11276" width="12.54296875" style="291" customWidth="1"/>
    <col min="11277" max="11277" width="11.1796875" style="291" bestFit="1" customWidth="1"/>
    <col min="11278" max="11278" width="10.453125" style="291" customWidth="1"/>
    <col min="11279" max="11279" width="9.1796875" style="291"/>
    <col min="11280" max="11280" width="9.26953125" style="291" bestFit="1" customWidth="1"/>
    <col min="11281" max="11281" width="12.453125" style="291" bestFit="1" customWidth="1"/>
    <col min="11282" max="11283" width="12.81640625" style="291" bestFit="1" customWidth="1"/>
    <col min="11284" max="11284" width="11.81640625" style="291" bestFit="1" customWidth="1"/>
    <col min="11285" max="11520" width="9.1796875" style="291"/>
    <col min="11521" max="11521" width="4.453125" style="291" customWidth="1"/>
    <col min="11522" max="11522" width="10.7265625" style="291" customWidth="1"/>
    <col min="11523" max="11523" width="10.81640625" style="291" customWidth="1"/>
    <col min="11524" max="11524" width="11.1796875" style="291" customWidth="1"/>
    <col min="11525" max="11525" width="12.54296875" style="291" bestFit="1" customWidth="1"/>
    <col min="11526" max="11527" width="14" style="291" customWidth="1"/>
    <col min="11528" max="11528" width="11.54296875" style="291" customWidth="1"/>
    <col min="11529" max="11529" width="13.54296875" style="291" bestFit="1" customWidth="1"/>
    <col min="11530" max="11530" width="13.453125" style="291" customWidth="1"/>
    <col min="11531" max="11531" width="4.7265625" style="291" customWidth="1"/>
    <col min="11532" max="11532" width="12.54296875" style="291" customWidth="1"/>
    <col min="11533" max="11533" width="11.1796875" style="291" bestFit="1" customWidth="1"/>
    <col min="11534" max="11534" width="10.453125" style="291" customWidth="1"/>
    <col min="11535" max="11535" width="9.1796875" style="291"/>
    <col min="11536" max="11536" width="9.26953125" style="291" bestFit="1" customWidth="1"/>
    <col min="11537" max="11537" width="12.453125" style="291" bestFit="1" customWidth="1"/>
    <col min="11538" max="11539" width="12.81640625" style="291" bestFit="1" customWidth="1"/>
    <col min="11540" max="11540" width="11.81640625" style="291" bestFit="1" customWidth="1"/>
    <col min="11541" max="11776" width="9.1796875" style="291"/>
    <col min="11777" max="11777" width="4.453125" style="291" customWidth="1"/>
    <col min="11778" max="11778" width="10.7265625" style="291" customWidth="1"/>
    <col min="11779" max="11779" width="10.81640625" style="291" customWidth="1"/>
    <col min="11780" max="11780" width="11.1796875" style="291" customWidth="1"/>
    <col min="11781" max="11781" width="12.54296875" style="291" bestFit="1" customWidth="1"/>
    <col min="11782" max="11783" width="14" style="291" customWidth="1"/>
    <col min="11784" max="11784" width="11.54296875" style="291" customWidth="1"/>
    <col min="11785" max="11785" width="13.54296875" style="291" bestFit="1" customWidth="1"/>
    <col min="11786" max="11786" width="13.453125" style="291" customWidth="1"/>
    <col min="11787" max="11787" width="4.7265625" style="291" customWidth="1"/>
    <col min="11788" max="11788" width="12.54296875" style="291" customWidth="1"/>
    <col min="11789" max="11789" width="11.1796875" style="291" bestFit="1" customWidth="1"/>
    <col min="11790" max="11790" width="10.453125" style="291" customWidth="1"/>
    <col min="11791" max="11791" width="9.1796875" style="291"/>
    <col min="11792" max="11792" width="9.26953125" style="291" bestFit="1" customWidth="1"/>
    <col min="11793" max="11793" width="12.453125" style="291" bestFit="1" customWidth="1"/>
    <col min="11794" max="11795" width="12.81640625" style="291" bestFit="1" customWidth="1"/>
    <col min="11796" max="11796" width="11.81640625" style="291" bestFit="1" customWidth="1"/>
    <col min="11797" max="12032" width="9.1796875" style="291"/>
    <col min="12033" max="12033" width="4.453125" style="291" customWidth="1"/>
    <col min="12034" max="12034" width="10.7265625" style="291" customWidth="1"/>
    <col min="12035" max="12035" width="10.81640625" style="291" customWidth="1"/>
    <col min="12036" max="12036" width="11.1796875" style="291" customWidth="1"/>
    <col min="12037" max="12037" width="12.54296875" style="291" bestFit="1" customWidth="1"/>
    <col min="12038" max="12039" width="14" style="291" customWidth="1"/>
    <col min="12040" max="12040" width="11.54296875" style="291" customWidth="1"/>
    <col min="12041" max="12041" width="13.54296875" style="291" bestFit="1" customWidth="1"/>
    <col min="12042" max="12042" width="13.453125" style="291" customWidth="1"/>
    <col min="12043" max="12043" width="4.7265625" style="291" customWidth="1"/>
    <col min="12044" max="12044" width="12.54296875" style="291" customWidth="1"/>
    <col min="12045" max="12045" width="11.1796875" style="291" bestFit="1" customWidth="1"/>
    <col min="12046" max="12046" width="10.453125" style="291" customWidth="1"/>
    <col min="12047" max="12047" width="9.1796875" style="291"/>
    <col min="12048" max="12048" width="9.26953125" style="291" bestFit="1" customWidth="1"/>
    <col min="12049" max="12049" width="12.453125" style="291" bestFit="1" customWidth="1"/>
    <col min="12050" max="12051" width="12.81640625" style="291" bestFit="1" customWidth="1"/>
    <col min="12052" max="12052" width="11.81640625" style="291" bestFit="1" customWidth="1"/>
    <col min="12053" max="12288" width="9.1796875" style="291"/>
    <col min="12289" max="12289" width="4.453125" style="291" customWidth="1"/>
    <col min="12290" max="12290" width="10.7265625" style="291" customWidth="1"/>
    <col min="12291" max="12291" width="10.81640625" style="291" customWidth="1"/>
    <col min="12292" max="12292" width="11.1796875" style="291" customWidth="1"/>
    <col min="12293" max="12293" width="12.54296875" style="291" bestFit="1" customWidth="1"/>
    <col min="12294" max="12295" width="14" style="291" customWidth="1"/>
    <col min="12296" max="12296" width="11.54296875" style="291" customWidth="1"/>
    <col min="12297" max="12297" width="13.54296875" style="291" bestFit="1" customWidth="1"/>
    <col min="12298" max="12298" width="13.453125" style="291" customWidth="1"/>
    <col min="12299" max="12299" width="4.7265625" style="291" customWidth="1"/>
    <col min="12300" max="12300" width="12.54296875" style="291" customWidth="1"/>
    <col min="12301" max="12301" width="11.1796875" style="291" bestFit="1" customWidth="1"/>
    <col min="12302" max="12302" width="10.453125" style="291" customWidth="1"/>
    <col min="12303" max="12303" width="9.1796875" style="291"/>
    <col min="12304" max="12304" width="9.26953125" style="291" bestFit="1" customWidth="1"/>
    <col min="12305" max="12305" width="12.453125" style="291" bestFit="1" customWidth="1"/>
    <col min="12306" max="12307" width="12.81640625" style="291" bestFit="1" customWidth="1"/>
    <col min="12308" max="12308" width="11.81640625" style="291" bestFit="1" customWidth="1"/>
    <col min="12309" max="12544" width="9.1796875" style="291"/>
    <col min="12545" max="12545" width="4.453125" style="291" customWidth="1"/>
    <col min="12546" max="12546" width="10.7265625" style="291" customWidth="1"/>
    <col min="12547" max="12547" width="10.81640625" style="291" customWidth="1"/>
    <col min="12548" max="12548" width="11.1796875" style="291" customWidth="1"/>
    <col min="12549" max="12549" width="12.54296875" style="291" bestFit="1" customWidth="1"/>
    <col min="12550" max="12551" width="14" style="291" customWidth="1"/>
    <col min="12552" max="12552" width="11.54296875" style="291" customWidth="1"/>
    <col min="12553" max="12553" width="13.54296875" style="291" bestFit="1" customWidth="1"/>
    <col min="12554" max="12554" width="13.453125" style="291" customWidth="1"/>
    <col min="12555" max="12555" width="4.7265625" style="291" customWidth="1"/>
    <col min="12556" max="12556" width="12.54296875" style="291" customWidth="1"/>
    <col min="12557" max="12557" width="11.1796875" style="291" bestFit="1" customWidth="1"/>
    <col min="12558" max="12558" width="10.453125" style="291" customWidth="1"/>
    <col min="12559" max="12559" width="9.1796875" style="291"/>
    <col min="12560" max="12560" width="9.26953125" style="291" bestFit="1" customWidth="1"/>
    <col min="12561" max="12561" width="12.453125" style="291" bestFit="1" customWidth="1"/>
    <col min="12562" max="12563" width="12.81640625" style="291" bestFit="1" customWidth="1"/>
    <col min="12564" max="12564" width="11.81640625" style="291" bestFit="1" customWidth="1"/>
    <col min="12565" max="12800" width="9.1796875" style="291"/>
    <col min="12801" max="12801" width="4.453125" style="291" customWidth="1"/>
    <col min="12802" max="12802" width="10.7265625" style="291" customWidth="1"/>
    <col min="12803" max="12803" width="10.81640625" style="291" customWidth="1"/>
    <col min="12804" max="12804" width="11.1796875" style="291" customWidth="1"/>
    <col min="12805" max="12805" width="12.54296875" style="291" bestFit="1" customWidth="1"/>
    <col min="12806" max="12807" width="14" style="291" customWidth="1"/>
    <col min="12808" max="12808" width="11.54296875" style="291" customWidth="1"/>
    <col min="12809" max="12809" width="13.54296875" style="291" bestFit="1" customWidth="1"/>
    <col min="12810" max="12810" width="13.453125" style="291" customWidth="1"/>
    <col min="12811" max="12811" width="4.7265625" style="291" customWidth="1"/>
    <col min="12812" max="12812" width="12.54296875" style="291" customWidth="1"/>
    <col min="12813" max="12813" width="11.1796875" style="291" bestFit="1" customWidth="1"/>
    <col min="12814" max="12814" width="10.453125" style="291" customWidth="1"/>
    <col min="12815" max="12815" width="9.1796875" style="291"/>
    <col min="12816" max="12816" width="9.26953125" style="291" bestFit="1" customWidth="1"/>
    <col min="12817" max="12817" width="12.453125" style="291" bestFit="1" customWidth="1"/>
    <col min="12818" max="12819" width="12.81640625" style="291" bestFit="1" customWidth="1"/>
    <col min="12820" max="12820" width="11.81640625" style="291" bestFit="1" customWidth="1"/>
    <col min="12821" max="13056" width="9.1796875" style="291"/>
    <col min="13057" max="13057" width="4.453125" style="291" customWidth="1"/>
    <col min="13058" max="13058" width="10.7265625" style="291" customWidth="1"/>
    <col min="13059" max="13059" width="10.81640625" style="291" customWidth="1"/>
    <col min="13060" max="13060" width="11.1796875" style="291" customWidth="1"/>
    <col min="13061" max="13061" width="12.54296875" style="291" bestFit="1" customWidth="1"/>
    <col min="13062" max="13063" width="14" style="291" customWidth="1"/>
    <col min="13064" max="13064" width="11.54296875" style="291" customWidth="1"/>
    <col min="13065" max="13065" width="13.54296875" style="291" bestFit="1" customWidth="1"/>
    <col min="13066" max="13066" width="13.453125" style="291" customWidth="1"/>
    <col min="13067" max="13067" width="4.7265625" style="291" customWidth="1"/>
    <col min="13068" max="13068" width="12.54296875" style="291" customWidth="1"/>
    <col min="13069" max="13069" width="11.1796875" style="291" bestFit="1" customWidth="1"/>
    <col min="13070" max="13070" width="10.453125" style="291" customWidth="1"/>
    <col min="13071" max="13071" width="9.1796875" style="291"/>
    <col min="13072" max="13072" width="9.26953125" style="291" bestFit="1" customWidth="1"/>
    <col min="13073" max="13073" width="12.453125" style="291" bestFit="1" customWidth="1"/>
    <col min="13074" max="13075" width="12.81640625" style="291" bestFit="1" customWidth="1"/>
    <col min="13076" max="13076" width="11.81640625" style="291" bestFit="1" customWidth="1"/>
    <col min="13077" max="13312" width="9.1796875" style="291"/>
    <col min="13313" max="13313" width="4.453125" style="291" customWidth="1"/>
    <col min="13314" max="13314" width="10.7265625" style="291" customWidth="1"/>
    <col min="13315" max="13315" width="10.81640625" style="291" customWidth="1"/>
    <col min="13316" max="13316" width="11.1796875" style="291" customWidth="1"/>
    <col min="13317" max="13317" width="12.54296875" style="291" bestFit="1" customWidth="1"/>
    <col min="13318" max="13319" width="14" style="291" customWidth="1"/>
    <col min="13320" max="13320" width="11.54296875" style="291" customWidth="1"/>
    <col min="13321" max="13321" width="13.54296875" style="291" bestFit="1" customWidth="1"/>
    <col min="13322" max="13322" width="13.453125" style="291" customWidth="1"/>
    <col min="13323" max="13323" width="4.7265625" style="291" customWidth="1"/>
    <col min="13324" max="13324" width="12.54296875" style="291" customWidth="1"/>
    <col min="13325" max="13325" width="11.1796875" style="291" bestFit="1" customWidth="1"/>
    <col min="13326" max="13326" width="10.453125" style="291" customWidth="1"/>
    <col min="13327" max="13327" width="9.1796875" style="291"/>
    <col min="13328" max="13328" width="9.26953125" style="291" bestFit="1" customWidth="1"/>
    <col min="13329" max="13329" width="12.453125" style="291" bestFit="1" customWidth="1"/>
    <col min="13330" max="13331" width="12.81640625" style="291" bestFit="1" customWidth="1"/>
    <col min="13332" max="13332" width="11.81640625" style="291" bestFit="1" customWidth="1"/>
    <col min="13333" max="13568" width="9.1796875" style="291"/>
    <col min="13569" max="13569" width="4.453125" style="291" customWidth="1"/>
    <col min="13570" max="13570" width="10.7265625" style="291" customWidth="1"/>
    <col min="13571" max="13571" width="10.81640625" style="291" customWidth="1"/>
    <col min="13572" max="13572" width="11.1796875" style="291" customWidth="1"/>
    <col min="13573" max="13573" width="12.54296875" style="291" bestFit="1" customWidth="1"/>
    <col min="13574" max="13575" width="14" style="291" customWidth="1"/>
    <col min="13576" max="13576" width="11.54296875" style="291" customWidth="1"/>
    <col min="13577" max="13577" width="13.54296875" style="291" bestFit="1" customWidth="1"/>
    <col min="13578" max="13578" width="13.453125" style="291" customWidth="1"/>
    <col min="13579" max="13579" width="4.7265625" style="291" customWidth="1"/>
    <col min="13580" max="13580" width="12.54296875" style="291" customWidth="1"/>
    <col min="13581" max="13581" width="11.1796875" style="291" bestFit="1" customWidth="1"/>
    <col min="13582" max="13582" width="10.453125" style="291" customWidth="1"/>
    <col min="13583" max="13583" width="9.1796875" style="291"/>
    <col min="13584" max="13584" width="9.26953125" style="291" bestFit="1" customWidth="1"/>
    <col min="13585" max="13585" width="12.453125" style="291" bestFit="1" customWidth="1"/>
    <col min="13586" max="13587" width="12.81640625" style="291" bestFit="1" customWidth="1"/>
    <col min="13588" max="13588" width="11.81640625" style="291" bestFit="1" customWidth="1"/>
    <col min="13589" max="13824" width="9.1796875" style="291"/>
    <col min="13825" max="13825" width="4.453125" style="291" customWidth="1"/>
    <col min="13826" max="13826" width="10.7265625" style="291" customWidth="1"/>
    <col min="13827" max="13827" width="10.81640625" style="291" customWidth="1"/>
    <col min="13828" max="13828" width="11.1796875" style="291" customWidth="1"/>
    <col min="13829" max="13829" width="12.54296875" style="291" bestFit="1" customWidth="1"/>
    <col min="13830" max="13831" width="14" style="291" customWidth="1"/>
    <col min="13832" max="13832" width="11.54296875" style="291" customWidth="1"/>
    <col min="13833" max="13833" width="13.54296875" style="291" bestFit="1" customWidth="1"/>
    <col min="13834" max="13834" width="13.453125" style="291" customWidth="1"/>
    <col min="13835" max="13835" width="4.7265625" style="291" customWidth="1"/>
    <col min="13836" max="13836" width="12.54296875" style="291" customWidth="1"/>
    <col min="13837" max="13837" width="11.1796875" style="291" bestFit="1" customWidth="1"/>
    <col min="13838" max="13838" width="10.453125" style="291" customWidth="1"/>
    <col min="13839" max="13839" width="9.1796875" style="291"/>
    <col min="13840" max="13840" width="9.26953125" style="291" bestFit="1" customWidth="1"/>
    <col min="13841" max="13841" width="12.453125" style="291" bestFit="1" customWidth="1"/>
    <col min="13842" max="13843" width="12.81640625" style="291" bestFit="1" customWidth="1"/>
    <col min="13844" max="13844" width="11.81640625" style="291" bestFit="1" customWidth="1"/>
    <col min="13845" max="14080" width="9.1796875" style="291"/>
    <col min="14081" max="14081" width="4.453125" style="291" customWidth="1"/>
    <col min="14082" max="14082" width="10.7265625" style="291" customWidth="1"/>
    <col min="14083" max="14083" width="10.81640625" style="291" customWidth="1"/>
    <col min="14084" max="14084" width="11.1796875" style="291" customWidth="1"/>
    <col min="14085" max="14085" width="12.54296875" style="291" bestFit="1" customWidth="1"/>
    <col min="14086" max="14087" width="14" style="291" customWidth="1"/>
    <col min="14088" max="14088" width="11.54296875" style="291" customWidth="1"/>
    <col min="14089" max="14089" width="13.54296875" style="291" bestFit="1" customWidth="1"/>
    <col min="14090" max="14090" width="13.453125" style="291" customWidth="1"/>
    <col min="14091" max="14091" width="4.7265625" style="291" customWidth="1"/>
    <col min="14092" max="14092" width="12.54296875" style="291" customWidth="1"/>
    <col min="14093" max="14093" width="11.1796875" style="291" bestFit="1" customWidth="1"/>
    <col min="14094" max="14094" width="10.453125" style="291" customWidth="1"/>
    <col min="14095" max="14095" width="9.1796875" style="291"/>
    <col min="14096" max="14096" width="9.26953125" style="291" bestFit="1" customWidth="1"/>
    <col min="14097" max="14097" width="12.453125" style="291" bestFit="1" customWidth="1"/>
    <col min="14098" max="14099" width="12.81640625" style="291" bestFit="1" customWidth="1"/>
    <col min="14100" max="14100" width="11.81640625" style="291" bestFit="1" customWidth="1"/>
    <col min="14101" max="14336" width="9.1796875" style="291"/>
    <col min="14337" max="14337" width="4.453125" style="291" customWidth="1"/>
    <col min="14338" max="14338" width="10.7265625" style="291" customWidth="1"/>
    <col min="14339" max="14339" width="10.81640625" style="291" customWidth="1"/>
    <col min="14340" max="14340" width="11.1796875" style="291" customWidth="1"/>
    <col min="14341" max="14341" width="12.54296875" style="291" bestFit="1" customWidth="1"/>
    <col min="14342" max="14343" width="14" style="291" customWidth="1"/>
    <col min="14344" max="14344" width="11.54296875" style="291" customWidth="1"/>
    <col min="14345" max="14345" width="13.54296875" style="291" bestFit="1" customWidth="1"/>
    <col min="14346" max="14346" width="13.453125" style="291" customWidth="1"/>
    <col min="14347" max="14347" width="4.7265625" style="291" customWidth="1"/>
    <col min="14348" max="14348" width="12.54296875" style="291" customWidth="1"/>
    <col min="14349" max="14349" width="11.1796875" style="291" bestFit="1" customWidth="1"/>
    <col min="14350" max="14350" width="10.453125" style="291" customWidth="1"/>
    <col min="14351" max="14351" width="9.1796875" style="291"/>
    <col min="14352" max="14352" width="9.26953125" style="291" bestFit="1" customWidth="1"/>
    <col min="14353" max="14353" width="12.453125" style="291" bestFit="1" customWidth="1"/>
    <col min="14354" max="14355" width="12.81640625" style="291" bestFit="1" customWidth="1"/>
    <col min="14356" max="14356" width="11.81640625" style="291" bestFit="1" customWidth="1"/>
    <col min="14357" max="14592" width="9.1796875" style="291"/>
    <col min="14593" max="14593" width="4.453125" style="291" customWidth="1"/>
    <col min="14594" max="14594" width="10.7265625" style="291" customWidth="1"/>
    <col min="14595" max="14595" width="10.81640625" style="291" customWidth="1"/>
    <col min="14596" max="14596" width="11.1796875" style="291" customWidth="1"/>
    <col min="14597" max="14597" width="12.54296875" style="291" bestFit="1" customWidth="1"/>
    <col min="14598" max="14599" width="14" style="291" customWidth="1"/>
    <col min="14600" max="14600" width="11.54296875" style="291" customWidth="1"/>
    <col min="14601" max="14601" width="13.54296875" style="291" bestFit="1" customWidth="1"/>
    <col min="14602" max="14602" width="13.453125" style="291" customWidth="1"/>
    <col min="14603" max="14603" width="4.7265625" style="291" customWidth="1"/>
    <col min="14604" max="14604" width="12.54296875" style="291" customWidth="1"/>
    <col min="14605" max="14605" width="11.1796875" style="291" bestFit="1" customWidth="1"/>
    <col min="14606" max="14606" width="10.453125" style="291" customWidth="1"/>
    <col min="14607" max="14607" width="9.1796875" style="291"/>
    <col min="14608" max="14608" width="9.26953125" style="291" bestFit="1" customWidth="1"/>
    <col min="14609" max="14609" width="12.453125" style="291" bestFit="1" customWidth="1"/>
    <col min="14610" max="14611" width="12.81640625" style="291" bestFit="1" customWidth="1"/>
    <col min="14612" max="14612" width="11.81640625" style="291" bestFit="1" customWidth="1"/>
    <col min="14613" max="14848" width="9.1796875" style="291"/>
    <col min="14849" max="14849" width="4.453125" style="291" customWidth="1"/>
    <col min="14850" max="14850" width="10.7265625" style="291" customWidth="1"/>
    <col min="14851" max="14851" width="10.81640625" style="291" customWidth="1"/>
    <col min="14852" max="14852" width="11.1796875" style="291" customWidth="1"/>
    <col min="14853" max="14853" width="12.54296875" style="291" bestFit="1" customWidth="1"/>
    <col min="14854" max="14855" width="14" style="291" customWidth="1"/>
    <col min="14856" max="14856" width="11.54296875" style="291" customWidth="1"/>
    <col min="14857" max="14857" width="13.54296875" style="291" bestFit="1" customWidth="1"/>
    <col min="14858" max="14858" width="13.453125" style="291" customWidth="1"/>
    <col min="14859" max="14859" width="4.7265625" style="291" customWidth="1"/>
    <col min="14860" max="14860" width="12.54296875" style="291" customWidth="1"/>
    <col min="14861" max="14861" width="11.1796875" style="291" bestFit="1" customWidth="1"/>
    <col min="14862" max="14862" width="10.453125" style="291" customWidth="1"/>
    <col min="14863" max="14863" width="9.1796875" style="291"/>
    <col min="14864" max="14864" width="9.26953125" style="291" bestFit="1" customWidth="1"/>
    <col min="14865" max="14865" width="12.453125" style="291" bestFit="1" customWidth="1"/>
    <col min="14866" max="14867" width="12.81640625" style="291" bestFit="1" customWidth="1"/>
    <col min="14868" max="14868" width="11.81640625" style="291" bestFit="1" customWidth="1"/>
    <col min="14869" max="15104" width="9.1796875" style="291"/>
    <col min="15105" max="15105" width="4.453125" style="291" customWidth="1"/>
    <col min="15106" max="15106" width="10.7265625" style="291" customWidth="1"/>
    <col min="15107" max="15107" width="10.81640625" style="291" customWidth="1"/>
    <col min="15108" max="15108" width="11.1796875" style="291" customWidth="1"/>
    <col min="15109" max="15109" width="12.54296875" style="291" bestFit="1" customWidth="1"/>
    <col min="15110" max="15111" width="14" style="291" customWidth="1"/>
    <col min="15112" max="15112" width="11.54296875" style="291" customWidth="1"/>
    <col min="15113" max="15113" width="13.54296875" style="291" bestFit="1" customWidth="1"/>
    <col min="15114" max="15114" width="13.453125" style="291" customWidth="1"/>
    <col min="15115" max="15115" width="4.7265625" style="291" customWidth="1"/>
    <col min="15116" max="15116" width="12.54296875" style="291" customWidth="1"/>
    <col min="15117" max="15117" width="11.1796875" style="291" bestFit="1" customWidth="1"/>
    <col min="15118" max="15118" width="10.453125" style="291" customWidth="1"/>
    <col min="15119" max="15119" width="9.1796875" style="291"/>
    <col min="15120" max="15120" width="9.26953125" style="291" bestFit="1" customWidth="1"/>
    <col min="15121" max="15121" width="12.453125" style="291" bestFit="1" customWidth="1"/>
    <col min="15122" max="15123" width="12.81640625" style="291" bestFit="1" customWidth="1"/>
    <col min="15124" max="15124" width="11.81640625" style="291" bestFit="1" customWidth="1"/>
    <col min="15125" max="15360" width="9.1796875" style="291"/>
    <col min="15361" max="15361" width="4.453125" style="291" customWidth="1"/>
    <col min="15362" max="15362" width="10.7265625" style="291" customWidth="1"/>
    <col min="15363" max="15363" width="10.81640625" style="291" customWidth="1"/>
    <col min="15364" max="15364" width="11.1796875" style="291" customWidth="1"/>
    <col min="15365" max="15365" width="12.54296875" style="291" bestFit="1" customWidth="1"/>
    <col min="15366" max="15367" width="14" style="291" customWidth="1"/>
    <col min="15368" max="15368" width="11.54296875" style="291" customWidth="1"/>
    <col min="15369" max="15369" width="13.54296875" style="291" bestFit="1" customWidth="1"/>
    <col min="15370" max="15370" width="13.453125" style="291" customWidth="1"/>
    <col min="15371" max="15371" width="4.7265625" style="291" customWidth="1"/>
    <col min="15372" max="15372" width="12.54296875" style="291" customWidth="1"/>
    <col min="15373" max="15373" width="11.1796875" style="291" bestFit="1" customWidth="1"/>
    <col min="15374" max="15374" width="10.453125" style="291" customWidth="1"/>
    <col min="15375" max="15375" width="9.1796875" style="291"/>
    <col min="15376" max="15376" width="9.26953125" style="291" bestFit="1" customWidth="1"/>
    <col min="15377" max="15377" width="12.453125" style="291" bestFit="1" customWidth="1"/>
    <col min="15378" max="15379" width="12.81640625" style="291" bestFit="1" customWidth="1"/>
    <col min="15380" max="15380" width="11.81640625" style="291" bestFit="1" customWidth="1"/>
    <col min="15381" max="15616" width="9.1796875" style="291"/>
    <col min="15617" max="15617" width="4.453125" style="291" customWidth="1"/>
    <col min="15618" max="15618" width="10.7265625" style="291" customWidth="1"/>
    <col min="15619" max="15619" width="10.81640625" style="291" customWidth="1"/>
    <col min="15620" max="15620" width="11.1796875" style="291" customWidth="1"/>
    <col min="15621" max="15621" width="12.54296875" style="291" bestFit="1" customWidth="1"/>
    <col min="15622" max="15623" width="14" style="291" customWidth="1"/>
    <col min="15624" max="15624" width="11.54296875" style="291" customWidth="1"/>
    <col min="15625" max="15625" width="13.54296875" style="291" bestFit="1" customWidth="1"/>
    <col min="15626" max="15626" width="13.453125" style="291" customWidth="1"/>
    <col min="15627" max="15627" width="4.7265625" style="291" customWidth="1"/>
    <col min="15628" max="15628" width="12.54296875" style="291" customWidth="1"/>
    <col min="15629" max="15629" width="11.1796875" style="291" bestFit="1" customWidth="1"/>
    <col min="15630" max="15630" width="10.453125" style="291" customWidth="1"/>
    <col min="15631" max="15631" width="9.1796875" style="291"/>
    <col min="15632" max="15632" width="9.26953125" style="291" bestFit="1" customWidth="1"/>
    <col min="15633" max="15633" width="12.453125" style="291" bestFit="1" customWidth="1"/>
    <col min="15634" max="15635" width="12.81640625" style="291" bestFit="1" customWidth="1"/>
    <col min="15636" max="15636" width="11.81640625" style="291" bestFit="1" customWidth="1"/>
    <col min="15637" max="15872" width="9.1796875" style="291"/>
    <col min="15873" max="15873" width="4.453125" style="291" customWidth="1"/>
    <col min="15874" max="15874" width="10.7265625" style="291" customWidth="1"/>
    <col min="15875" max="15875" width="10.81640625" style="291" customWidth="1"/>
    <col min="15876" max="15876" width="11.1796875" style="291" customWidth="1"/>
    <col min="15877" max="15877" width="12.54296875" style="291" bestFit="1" customWidth="1"/>
    <col min="15878" max="15879" width="14" style="291" customWidth="1"/>
    <col min="15880" max="15880" width="11.54296875" style="291" customWidth="1"/>
    <col min="15881" max="15881" width="13.54296875" style="291" bestFit="1" customWidth="1"/>
    <col min="15882" max="15882" width="13.453125" style="291" customWidth="1"/>
    <col min="15883" max="15883" width="4.7265625" style="291" customWidth="1"/>
    <col min="15884" max="15884" width="12.54296875" style="291" customWidth="1"/>
    <col min="15885" max="15885" width="11.1796875" style="291" bestFit="1" customWidth="1"/>
    <col min="15886" max="15886" width="10.453125" style="291" customWidth="1"/>
    <col min="15887" max="15887" width="9.1796875" style="291"/>
    <col min="15888" max="15888" width="9.26953125" style="291" bestFit="1" customWidth="1"/>
    <col min="15889" max="15889" width="12.453125" style="291" bestFit="1" customWidth="1"/>
    <col min="15890" max="15891" width="12.81640625" style="291" bestFit="1" customWidth="1"/>
    <col min="15892" max="15892" width="11.81640625" style="291" bestFit="1" customWidth="1"/>
    <col min="15893" max="16128" width="9.1796875" style="291"/>
    <col min="16129" max="16129" width="4.453125" style="291" customWidth="1"/>
    <col min="16130" max="16130" width="10.7265625" style="291" customWidth="1"/>
    <col min="16131" max="16131" width="10.81640625" style="291" customWidth="1"/>
    <col min="16132" max="16132" width="11.1796875" style="291" customWidth="1"/>
    <col min="16133" max="16133" width="12.54296875" style="291" bestFit="1" customWidth="1"/>
    <col min="16134" max="16135" width="14" style="291" customWidth="1"/>
    <col min="16136" max="16136" width="11.54296875" style="291" customWidth="1"/>
    <col min="16137" max="16137" width="13.54296875" style="291" bestFit="1" customWidth="1"/>
    <col min="16138" max="16138" width="13.453125" style="291" customWidth="1"/>
    <col min="16139" max="16139" width="4.7265625" style="291" customWidth="1"/>
    <col min="16140" max="16140" width="12.54296875" style="291" customWidth="1"/>
    <col min="16141" max="16141" width="11.1796875" style="291" bestFit="1" customWidth="1"/>
    <col min="16142" max="16142" width="10.453125" style="291" customWidth="1"/>
    <col min="16143" max="16143" width="9.1796875" style="291"/>
    <col min="16144" max="16144" width="9.26953125" style="291" bestFit="1" customWidth="1"/>
    <col min="16145" max="16145" width="12.453125" style="291" bestFit="1" customWidth="1"/>
    <col min="16146" max="16147" width="12.81640625" style="291" bestFit="1" customWidth="1"/>
    <col min="16148" max="16148" width="11.81640625" style="291" bestFit="1" customWidth="1"/>
    <col min="16149" max="16384" width="9.1796875" style="291"/>
  </cols>
  <sheetData>
    <row r="1" spans="1:20" ht="13">
      <c r="A1" s="534" t="s">
        <v>0</v>
      </c>
      <c r="B1" s="534"/>
      <c r="C1" s="534"/>
      <c r="D1" s="534"/>
      <c r="E1" s="534"/>
      <c r="F1" s="534"/>
      <c r="G1" s="534"/>
      <c r="H1" s="534"/>
      <c r="I1" s="534"/>
      <c r="J1" s="534"/>
    </row>
    <row r="2" spans="1:20" ht="13">
      <c r="A2" s="534" t="s">
        <v>1</v>
      </c>
      <c r="B2" s="534"/>
      <c r="C2" s="534"/>
      <c r="D2" s="534"/>
      <c r="E2" s="534"/>
      <c r="F2" s="534"/>
      <c r="G2" s="534"/>
      <c r="H2" s="534"/>
      <c r="I2" s="534"/>
      <c r="J2" s="534"/>
    </row>
    <row r="3" spans="1:20" ht="13">
      <c r="A3" s="534" t="s">
        <v>2</v>
      </c>
      <c r="B3" s="534"/>
      <c r="C3" s="534"/>
      <c r="D3" s="534"/>
      <c r="E3" s="534"/>
      <c r="F3" s="534"/>
      <c r="G3" s="534"/>
      <c r="H3" s="534"/>
      <c r="I3" s="534"/>
      <c r="J3" s="534"/>
      <c r="M3" s="292"/>
    </row>
    <row r="4" spans="1:20" ht="13">
      <c r="A4" s="535" t="s">
        <v>442</v>
      </c>
      <c r="B4" s="535"/>
      <c r="C4" s="535"/>
      <c r="D4" s="535"/>
      <c r="E4" s="535"/>
      <c r="F4" s="535"/>
      <c r="G4" s="535"/>
      <c r="H4" s="535"/>
      <c r="I4" s="535"/>
      <c r="J4" s="535"/>
    </row>
    <row r="5" spans="1:20" ht="13">
      <c r="A5" s="534" t="s">
        <v>433</v>
      </c>
      <c r="B5" s="534"/>
      <c r="C5" s="534"/>
      <c r="D5" s="534"/>
      <c r="E5" s="534"/>
      <c r="F5" s="534"/>
      <c r="G5" s="534"/>
      <c r="H5" s="534"/>
      <c r="I5" s="534"/>
      <c r="J5" s="534"/>
    </row>
    <row r="7" spans="1:20">
      <c r="J7" s="293"/>
      <c r="M7" s="531"/>
      <c r="N7" s="532"/>
      <c r="O7" s="532"/>
    </row>
    <row r="8" spans="1:20">
      <c r="A8" s="293"/>
      <c r="B8" s="293"/>
      <c r="C8" s="531"/>
      <c r="D8" s="531"/>
      <c r="E8" s="293"/>
      <c r="F8" s="293"/>
      <c r="G8" s="293"/>
      <c r="H8" s="293"/>
      <c r="I8" s="293"/>
      <c r="J8" s="293"/>
      <c r="K8" s="294"/>
      <c r="L8" s="294"/>
      <c r="M8" s="293"/>
      <c r="N8" s="293"/>
      <c r="O8" s="293"/>
    </row>
    <row r="9" spans="1:20" ht="37.5">
      <c r="A9" s="295" t="s">
        <v>376</v>
      </c>
      <c r="B9" s="295" t="s">
        <v>434</v>
      </c>
      <c r="C9" s="533" t="s">
        <v>435</v>
      </c>
      <c r="D9" s="533"/>
      <c r="E9" s="295" t="s">
        <v>436</v>
      </c>
      <c r="F9" s="295" t="s">
        <v>437</v>
      </c>
      <c r="G9" s="295" t="s">
        <v>438</v>
      </c>
      <c r="H9" s="295" t="s">
        <v>439</v>
      </c>
      <c r="I9" s="295" t="s">
        <v>440</v>
      </c>
      <c r="J9" s="295" t="s">
        <v>441</v>
      </c>
      <c r="M9" s="296"/>
      <c r="N9" s="297"/>
      <c r="O9" s="297"/>
    </row>
    <row r="10" spans="1:20">
      <c r="A10" s="293">
        <v>1</v>
      </c>
      <c r="B10" s="293">
        <v>2020</v>
      </c>
      <c r="C10" s="298">
        <v>43739</v>
      </c>
      <c r="D10" s="298">
        <v>44089</v>
      </c>
      <c r="E10" s="178">
        <v>2912290.735987281</v>
      </c>
      <c r="F10" s="178">
        <v>2791090.74</v>
      </c>
      <c r="G10" s="299">
        <f>IF(F10=0,0,F10-E10)</f>
        <v>-121199.99598728074</v>
      </c>
      <c r="H10" s="299">
        <f>ROUND(G10*J10,2)</f>
        <v>-9077.42</v>
      </c>
      <c r="I10" s="299">
        <f>SUM(G10:H10)</f>
        <v>-130277.41598728074</v>
      </c>
      <c r="J10" s="301">
        <v>7.4896179999999993E-2</v>
      </c>
      <c r="K10" s="296"/>
      <c r="L10" s="308"/>
      <c r="M10" s="296"/>
      <c r="N10" s="298"/>
      <c r="O10" s="298"/>
      <c r="Q10" s="293"/>
      <c r="R10" s="293"/>
      <c r="S10" s="293"/>
      <c r="T10" s="293"/>
    </row>
    <row r="11" spans="1:20">
      <c r="A11" s="293">
        <v>2</v>
      </c>
      <c r="B11" s="293"/>
      <c r="E11" s="300">
        <f>SUM(E10:E10)</f>
        <v>2912290.735987281</v>
      </c>
      <c r="F11" s="300">
        <f>SUM(F10:F10)</f>
        <v>2791090.74</v>
      </c>
      <c r="G11" s="300">
        <f>SUM(G10:G10)</f>
        <v>-121199.99598728074</v>
      </c>
      <c r="H11" s="300">
        <f>SUM(H10:H10)</f>
        <v>-9077.42</v>
      </c>
      <c r="I11" s="300">
        <f>SUM(I10:I10)</f>
        <v>-130277.41598728074</v>
      </c>
      <c r="J11" s="301"/>
      <c r="K11" s="296"/>
      <c r="L11" s="296"/>
      <c r="M11" s="296"/>
      <c r="Q11" s="293"/>
      <c r="R11" s="302"/>
      <c r="S11" s="296"/>
      <c r="T11" s="302"/>
    </row>
    <row r="12" spans="1:20">
      <c r="A12" s="293"/>
      <c r="B12" s="293"/>
      <c r="E12" s="296"/>
      <c r="F12" s="296"/>
      <c r="G12" s="303"/>
      <c r="H12" s="304"/>
      <c r="I12" s="296"/>
      <c r="J12" s="301"/>
      <c r="K12" s="296"/>
      <c r="L12" s="296"/>
      <c r="M12" s="296"/>
      <c r="Q12" s="293"/>
      <c r="R12" s="305"/>
      <c r="S12" s="305"/>
      <c r="T12" s="305"/>
    </row>
    <row r="13" spans="1:20">
      <c r="A13" s="293"/>
      <c r="B13" s="293"/>
      <c r="E13" s="296"/>
      <c r="F13" s="302"/>
      <c r="G13" s="303"/>
      <c r="H13" s="304"/>
      <c r="I13" s="296"/>
      <c r="J13" s="301"/>
      <c r="M13" s="296"/>
      <c r="Q13" s="293"/>
      <c r="R13" s="306"/>
      <c r="S13" s="306"/>
      <c r="T13" s="306"/>
    </row>
    <row r="14" spans="1:20" ht="13">
      <c r="A14" s="293"/>
      <c r="B14" s="293"/>
      <c r="E14" s="307"/>
      <c r="F14" s="296"/>
      <c r="G14" s="303"/>
      <c r="H14" s="304"/>
      <c r="I14" s="296"/>
      <c r="J14" s="301"/>
      <c r="M14" s="296"/>
      <c r="Q14" s="293"/>
      <c r="R14" s="296"/>
      <c r="S14" s="296"/>
      <c r="T14" s="296"/>
    </row>
    <row r="15" spans="1:20" ht="13">
      <c r="A15" s="293"/>
      <c r="B15" s="293"/>
      <c r="E15" s="296"/>
      <c r="F15" s="307"/>
      <c r="G15" s="303"/>
      <c r="H15" s="304"/>
      <c r="I15" s="296"/>
      <c r="J15" s="301"/>
      <c r="M15" s="296"/>
      <c r="Q15" s="293"/>
      <c r="R15" s="296"/>
      <c r="S15" s="296"/>
      <c r="T15" s="296"/>
    </row>
    <row r="16" spans="1:20">
      <c r="A16" s="293"/>
      <c r="B16" s="293"/>
      <c r="E16" s="296"/>
      <c r="F16" s="296"/>
      <c r="G16" s="303"/>
      <c r="H16" s="304"/>
      <c r="I16" s="296"/>
      <c r="J16" s="301"/>
      <c r="M16" s="296"/>
      <c r="Q16" s="293"/>
      <c r="R16" s="296"/>
      <c r="S16" s="296"/>
      <c r="T16" s="296"/>
    </row>
    <row r="17" spans="1:20">
      <c r="A17" s="293"/>
      <c r="B17" s="293"/>
      <c r="E17" s="296"/>
      <c r="F17" s="296"/>
      <c r="G17" s="303"/>
      <c r="H17" s="304"/>
      <c r="I17" s="296"/>
      <c r="J17" s="301"/>
      <c r="M17" s="296"/>
      <c r="Q17" s="293"/>
      <c r="R17" s="296"/>
      <c r="S17" s="296"/>
      <c r="T17" s="296"/>
    </row>
  </sheetData>
  <mergeCells count="8">
    <mergeCell ref="M7:O7"/>
    <mergeCell ref="C8:D8"/>
    <mergeCell ref="C9:D9"/>
    <mergeCell ref="A1:J1"/>
    <mergeCell ref="A2:J2"/>
    <mergeCell ref="A3:J3"/>
    <mergeCell ref="A4:J4"/>
    <mergeCell ref="A5:J5"/>
  </mergeCells>
  <printOptions horizontalCentered="1"/>
  <pageMargins left="0" right="0" top="1" bottom="1" header="0.5" footer="0.5"/>
  <pageSetup orientation="landscape" r:id="rId1"/>
  <headerFooter alignWithMargins="0">
    <oddHeader>&amp;R&amp;12Exhibit B-2</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7E8-E855-4CBA-B532-C1F5AEAEE257}">
  <sheetPr>
    <pageSetUpPr fitToPage="1"/>
  </sheetPr>
  <dimension ref="A1:E46"/>
  <sheetViews>
    <sheetView zoomScaleNormal="100" zoomScaleSheetLayoutView="90" workbookViewId="0">
      <selection activeCell="N200" sqref="N200"/>
    </sheetView>
  </sheetViews>
  <sheetFormatPr defaultRowHeight="12.5"/>
  <cols>
    <col min="1" max="1" width="9.1796875" style="143" customWidth="1"/>
    <col min="2" max="2" width="46.26953125" style="122" customWidth="1"/>
    <col min="3" max="3" width="14.1796875" style="122" bestFit="1" customWidth="1"/>
    <col min="4" max="4" width="14" style="122" bestFit="1" customWidth="1"/>
    <col min="5" max="5" width="13" style="122" customWidth="1"/>
    <col min="6" max="257" width="9.1796875" style="122"/>
    <col min="258" max="258" width="46.26953125" style="122" customWidth="1"/>
    <col min="259" max="259" width="14.1796875" style="122" bestFit="1" customWidth="1"/>
    <col min="260" max="260" width="14" style="122" bestFit="1" customWidth="1"/>
    <col min="261" max="261" width="13" style="122" customWidth="1"/>
    <col min="262" max="513" width="9.1796875" style="122"/>
    <col min="514" max="514" width="46.26953125" style="122" customWidth="1"/>
    <col min="515" max="515" width="14.1796875" style="122" bestFit="1" customWidth="1"/>
    <col min="516" max="516" width="14" style="122" bestFit="1" customWidth="1"/>
    <col min="517" max="517" width="13" style="122" customWidth="1"/>
    <col min="518" max="769" width="9.1796875" style="122"/>
    <col min="770" max="770" width="46.26953125" style="122" customWidth="1"/>
    <col min="771" max="771" width="14.1796875" style="122" bestFit="1" customWidth="1"/>
    <col min="772" max="772" width="14" style="122" bestFit="1" customWidth="1"/>
    <col min="773" max="773" width="13" style="122" customWidth="1"/>
    <col min="774" max="1025" width="9.1796875" style="122"/>
    <col min="1026" max="1026" width="46.26953125" style="122" customWidth="1"/>
    <col min="1027" max="1027" width="14.1796875" style="122" bestFit="1" customWidth="1"/>
    <col min="1028" max="1028" width="14" style="122" bestFit="1" customWidth="1"/>
    <col min="1029" max="1029" width="13" style="122" customWidth="1"/>
    <col min="1030" max="1281" width="9.1796875" style="122"/>
    <col min="1282" max="1282" width="46.26953125" style="122" customWidth="1"/>
    <col min="1283" max="1283" width="14.1796875" style="122" bestFit="1" customWidth="1"/>
    <col min="1284" max="1284" width="14" style="122" bestFit="1" customWidth="1"/>
    <col min="1285" max="1285" width="13" style="122" customWidth="1"/>
    <col min="1286" max="1537" width="9.1796875" style="122"/>
    <col min="1538" max="1538" width="46.26953125" style="122" customWidth="1"/>
    <col min="1539" max="1539" width="14.1796875" style="122" bestFit="1" customWidth="1"/>
    <col min="1540" max="1540" width="14" style="122" bestFit="1" customWidth="1"/>
    <col min="1541" max="1541" width="13" style="122" customWidth="1"/>
    <col min="1542" max="1793" width="9.1796875" style="122"/>
    <col min="1794" max="1794" width="46.26953125" style="122" customWidth="1"/>
    <col min="1795" max="1795" width="14.1796875" style="122" bestFit="1" customWidth="1"/>
    <col min="1796" max="1796" width="14" style="122" bestFit="1" customWidth="1"/>
    <col min="1797" max="1797" width="13" style="122" customWidth="1"/>
    <col min="1798" max="2049" width="9.1796875" style="122"/>
    <col min="2050" max="2050" width="46.26953125" style="122" customWidth="1"/>
    <col min="2051" max="2051" width="14.1796875" style="122" bestFit="1" customWidth="1"/>
    <col min="2052" max="2052" width="14" style="122" bestFit="1" customWidth="1"/>
    <col min="2053" max="2053" width="13" style="122" customWidth="1"/>
    <col min="2054" max="2305" width="9.1796875" style="122"/>
    <col min="2306" max="2306" width="46.26953125" style="122" customWidth="1"/>
    <col min="2307" max="2307" width="14.1796875" style="122" bestFit="1" customWidth="1"/>
    <col min="2308" max="2308" width="14" style="122" bestFit="1" customWidth="1"/>
    <col min="2309" max="2309" width="13" style="122" customWidth="1"/>
    <col min="2310" max="2561" width="9.1796875" style="122"/>
    <col min="2562" max="2562" width="46.26953125" style="122" customWidth="1"/>
    <col min="2563" max="2563" width="14.1796875" style="122" bestFit="1" customWidth="1"/>
    <col min="2564" max="2564" width="14" style="122" bestFit="1" customWidth="1"/>
    <col min="2565" max="2565" width="13" style="122" customWidth="1"/>
    <col min="2566" max="2817" width="9.1796875" style="122"/>
    <col min="2818" max="2818" width="46.26953125" style="122" customWidth="1"/>
    <col min="2819" max="2819" width="14.1796875" style="122" bestFit="1" customWidth="1"/>
    <col min="2820" max="2820" width="14" style="122" bestFit="1" customWidth="1"/>
    <col min="2821" max="2821" width="13" style="122" customWidth="1"/>
    <col min="2822" max="3073" width="9.1796875" style="122"/>
    <col min="3074" max="3074" width="46.26953125" style="122" customWidth="1"/>
    <col min="3075" max="3075" width="14.1796875" style="122" bestFit="1" customWidth="1"/>
    <col min="3076" max="3076" width="14" style="122" bestFit="1" customWidth="1"/>
    <col min="3077" max="3077" width="13" style="122" customWidth="1"/>
    <col min="3078" max="3329" width="9.1796875" style="122"/>
    <col min="3330" max="3330" width="46.26953125" style="122" customWidth="1"/>
    <col min="3331" max="3331" width="14.1796875" style="122" bestFit="1" customWidth="1"/>
    <col min="3332" max="3332" width="14" style="122" bestFit="1" customWidth="1"/>
    <col min="3333" max="3333" width="13" style="122" customWidth="1"/>
    <col min="3334" max="3585" width="9.1796875" style="122"/>
    <col min="3586" max="3586" width="46.26953125" style="122" customWidth="1"/>
    <col min="3587" max="3587" width="14.1796875" style="122" bestFit="1" customWidth="1"/>
    <col min="3588" max="3588" width="14" style="122" bestFit="1" customWidth="1"/>
    <col min="3589" max="3589" width="13" style="122" customWidth="1"/>
    <col min="3590" max="3841" width="9.1796875" style="122"/>
    <col min="3842" max="3842" width="46.26953125" style="122" customWidth="1"/>
    <col min="3843" max="3843" width="14.1796875" style="122" bestFit="1" customWidth="1"/>
    <col min="3844" max="3844" width="14" style="122" bestFit="1" customWidth="1"/>
    <col min="3845" max="3845" width="13" style="122" customWidth="1"/>
    <col min="3846" max="4097" width="9.1796875" style="122"/>
    <col min="4098" max="4098" width="46.26953125" style="122" customWidth="1"/>
    <col min="4099" max="4099" width="14.1796875" style="122" bestFit="1" customWidth="1"/>
    <col min="4100" max="4100" width="14" style="122" bestFit="1" customWidth="1"/>
    <col min="4101" max="4101" width="13" style="122" customWidth="1"/>
    <col min="4102" max="4353" width="9.1796875" style="122"/>
    <col min="4354" max="4354" width="46.26953125" style="122" customWidth="1"/>
    <col min="4355" max="4355" width="14.1796875" style="122" bestFit="1" customWidth="1"/>
    <col min="4356" max="4356" width="14" style="122" bestFit="1" customWidth="1"/>
    <col min="4357" max="4357" width="13" style="122" customWidth="1"/>
    <col min="4358" max="4609" width="9.1796875" style="122"/>
    <col min="4610" max="4610" width="46.26953125" style="122" customWidth="1"/>
    <col min="4611" max="4611" width="14.1796875" style="122" bestFit="1" customWidth="1"/>
    <col min="4612" max="4612" width="14" style="122" bestFit="1" customWidth="1"/>
    <col min="4613" max="4613" width="13" style="122" customWidth="1"/>
    <col min="4614" max="4865" width="9.1796875" style="122"/>
    <col min="4866" max="4866" width="46.26953125" style="122" customWidth="1"/>
    <col min="4867" max="4867" width="14.1796875" style="122" bestFit="1" customWidth="1"/>
    <col min="4868" max="4868" width="14" style="122" bestFit="1" customWidth="1"/>
    <col min="4869" max="4869" width="13" style="122" customWidth="1"/>
    <col min="4870" max="5121" width="9.1796875" style="122"/>
    <col min="5122" max="5122" width="46.26953125" style="122" customWidth="1"/>
    <col min="5123" max="5123" width="14.1796875" style="122" bestFit="1" customWidth="1"/>
    <col min="5124" max="5124" width="14" style="122" bestFit="1" customWidth="1"/>
    <col min="5125" max="5125" width="13" style="122" customWidth="1"/>
    <col min="5126" max="5377" width="9.1796875" style="122"/>
    <col min="5378" max="5378" width="46.26953125" style="122" customWidth="1"/>
    <col min="5379" max="5379" width="14.1796875" style="122" bestFit="1" customWidth="1"/>
    <col min="5380" max="5380" width="14" style="122" bestFit="1" customWidth="1"/>
    <col min="5381" max="5381" width="13" style="122" customWidth="1"/>
    <col min="5382" max="5633" width="9.1796875" style="122"/>
    <col min="5634" max="5634" width="46.26953125" style="122" customWidth="1"/>
    <col min="5635" max="5635" width="14.1796875" style="122" bestFit="1" customWidth="1"/>
    <col min="5636" max="5636" width="14" style="122" bestFit="1" customWidth="1"/>
    <col min="5637" max="5637" width="13" style="122" customWidth="1"/>
    <col min="5638" max="5889" width="9.1796875" style="122"/>
    <col min="5890" max="5890" width="46.26953125" style="122" customWidth="1"/>
    <col min="5891" max="5891" width="14.1796875" style="122" bestFit="1" customWidth="1"/>
    <col min="5892" max="5892" width="14" style="122" bestFit="1" customWidth="1"/>
    <col min="5893" max="5893" width="13" style="122" customWidth="1"/>
    <col min="5894" max="6145" width="9.1796875" style="122"/>
    <col min="6146" max="6146" width="46.26953125" style="122" customWidth="1"/>
    <col min="6147" max="6147" width="14.1796875" style="122" bestFit="1" customWidth="1"/>
    <col min="6148" max="6148" width="14" style="122" bestFit="1" customWidth="1"/>
    <col min="6149" max="6149" width="13" style="122" customWidth="1"/>
    <col min="6150" max="6401" width="9.1796875" style="122"/>
    <col min="6402" max="6402" width="46.26953125" style="122" customWidth="1"/>
    <col min="6403" max="6403" width="14.1796875" style="122" bestFit="1" customWidth="1"/>
    <col min="6404" max="6404" width="14" style="122" bestFit="1" customWidth="1"/>
    <col min="6405" max="6405" width="13" style="122" customWidth="1"/>
    <col min="6406" max="6657" width="9.1796875" style="122"/>
    <col min="6658" max="6658" width="46.26953125" style="122" customWidth="1"/>
    <col min="6659" max="6659" width="14.1796875" style="122" bestFit="1" customWidth="1"/>
    <col min="6660" max="6660" width="14" style="122" bestFit="1" customWidth="1"/>
    <col min="6661" max="6661" width="13" style="122" customWidth="1"/>
    <col min="6662" max="6913" width="9.1796875" style="122"/>
    <col min="6914" max="6914" width="46.26953125" style="122" customWidth="1"/>
    <col min="6915" max="6915" width="14.1796875" style="122" bestFit="1" customWidth="1"/>
    <col min="6916" max="6916" width="14" style="122" bestFit="1" customWidth="1"/>
    <col min="6917" max="6917" width="13" style="122" customWidth="1"/>
    <col min="6918" max="7169" width="9.1796875" style="122"/>
    <col min="7170" max="7170" width="46.26953125" style="122" customWidth="1"/>
    <col min="7171" max="7171" width="14.1796875" style="122" bestFit="1" customWidth="1"/>
    <col min="7172" max="7172" width="14" style="122" bestFit="1" customWidth="1"/>
    <col min="7173" max="7173" width="13" style="122" customWidth="1"/>
    <col min="7174" max="7425" width="9.1796875" style="122"/>
    <col min="7426" max="7426" width="46.26953125" style="122" customWidth="1"/>
    <col min="7427" max="7427" width="14.1796875" style="122" bestFit="1" customWidth="1"/>
    <col min="7428" max="7428" width="14" style="122" bestFit="1" customWidth="1"/>
    <col min="7429" max="7429" width="13" style="122" customWidth="1"/>
    <col min="7430" max="7681" width="9.1796875" style="122"/>
    <col min="7682" max="7682" width="46.26953125" style="122" customWidth="1"/>
    <col min="7683" max="7683" width="14.1796875" style="122" bestFit="1" customWidth="1"/>
    <col min="7684" max="7684" width="14" style="122" bestFit="1" customWidth="1"/>
    <col min="7685" max="7685" width="13" style="122" customWidth="1"/>
    <col min="7686" max="7937" width="9.1796875" style="122"/>
    <col min="7938" max="7938" width="46.26953125" style="122" customWidth="1"/>
    <col min="7939" max="7939" width="14.1796875" style="122" bestFit="1" customWidth="1"/>
    <col min="7940" max="7940" width="14" style="122" bestFit="1" customWidth="1"/>
    <col min="7941" max="7941" width="13" style="122" customWidth="1"/>
    <col min="7942" max="8193" width="9.1796875" style="122"/>
    <col min="8194" max="8194" width="46.26953125" style="122" customWidth="1"/>
    <col min="8195" max="8195" width="14.1796875" style="122" bestFit="1" customWidth="1"/>
    <col min="8196" max="8196" width="14" style="122" bestFit="1" customWidth="1"/>
    <col min="8197" max="8197" width="13" style="122" customWidth="1"/>
    <col min="8198" max="8449" width="9.1796875" style="122"/>
    <col min="8450" max="8450" width="46.26953125" style="122" customWidth="1"/>
    <col min="8451" max="8451" width="14.1796875" style="122" bestFit="1" customWidth="1"/>
    <col min="8452" max="8452" width="14" style="122" bestFit="1" customWidth="1"/>
    <col min="8453" max="8453" width="13" style="122" customWidth="1"/>
    <col min="8454" max="8705" width="9.1796875" style="122"/>
    <col min="8706" max="8706" width="46.26953125" style="122" customWidth="1"/>
    <col min="8707" max="8707" width="14.1796875" style="122" bestFit="1" customWidth="1"/>
    <col min="8708" max="8708" width="14" style="122" bestFit="1" customWidth="1"/>
    <col min="8709" max="8709" width="13" style="122" customWidth="1"/>
    <col min="8710" max="8961" width="9.1796875" style="122"/>
    <col min="8962" max="8962" width="46.26953125" style="122" customWidth="1"/>
    <col min="8963" max="8963" width="14.1796875" style="122" bestFit="1" customWidth="1"/>
    <col min="8964" max="8964" width="14" style="122" bestFit="1" customWidth="1"/>
    <col min="8965" max="8965" width="13" style="122" customWidth="1"/>
    <col min="8966" max="9217" width="9.1796875" style="122"/>
    <col min="9218" max="9218" width="46.26953125" style="122" customWidth="1"/>
    <col min="9219" max="9219" width="14.1796875" style="122" bestFit="1" customWidth="1"/>
    <col min="9220" max="9220" width="14" style="122" bestFit="1" customWidth="1"/>
    <col min="9221" max="9221" width="13" style="122" customWidth="1"/>
    <col min="9222" max="9473" width="9.1796875" style="122"/>
    <col min="9474" max="9474" width="46.26953125" style="122" customWidth="1"/>
    <col min="9475" max="9475" width="14.1796875" style="122" bestFit="1" customWidth="1"/>
    <col min="9476" max="9476" width="14" style="122" bestFit="1" customWidth="1"/>
    <col min="9477" max="9477" width="13" style="122" customWidth="1"/>
    <col min="9478" max="9729" width="9.1796875" style="122"/>
    <col min="9730" max="9730" width="46.26953125" style="122" customWidth="1"/>
    <col min="9731" max="9731" width="14.1796875" style="122" bestFit="1" customWidth="1"/>
    <col min="9732" max="9732" width="14" style="122" bestFit="1" customWidth="1"/>
    <col min="9733" max="9733" width="13" style="122" customWidth="1"/>
    <col min="9734" max="9985" width="9.1796875" style="122"/>
    <col min="9986" max="9986" width="46.26953125" style="122" customWidth="1"/>
    <col min="9987" max="9987" width="14.1796875" style="122" bestFit="1" customWidth="1"/>
    <col min="9988" max="9988" width="14" style="122" bestFit="1" customWidth="1"/>
    <col min="9989" max="9989" width="13" style="122" customWidth="1"/>
    <col min="9990" max="10241" width="9.1796875" style="122"/>
    <col min="10242" max="10242" width="46.26953125" style="122" customWidth="1"/>
    <col min="10243" max="10243" width="14.1796875" style="122" bestFit="1" customWidth="1"/>
    <col min="10244" max="10244" width="14" style="122" bestFit="1" customWidth="1"/>
    <col min="10245" max="10245" width="13" style="122" customWidth="1"/>
    <col min="10246" max="10497" width="9.1796875" style="122"/>
    <col min="10498" max="10498" width="46.26953125" style="122" customWidth="1"/>
    <col min="10499" max="10499" width="14.1796875" style="122" bestFit="1" customWidth="1"/>
    <col min="10500" max="10500" width="14" style="122" bestFit="1" customWidth="1"/>
    <col min="10501" max="10501" width="13" style="122" customWidth="1"/>
    <col min="10502" max="10753" width="9.1796875" style="122"/>
    <col min="10754" max="10754" width="46.26953125" style="122" customWidth="1"/>
    <col min="10755" max="10755" width="14.1796875" style="122" bestFit="1" customWidth="1"/>
    <col min="10756" max="10756" width="14" style="122" bestFit="1" customWidth="1"/>
    <col min="10757" max="10757" width="13" style="122" customWidth="1"/>
    <col min="10758" max="11009" width="9.1796875" style="122"/>
    <col min="11010" max="11010" width="46.26953125" style="122" customWidth="1"/>
    <col min="11011" max="11011" width="14.1796875" style="122" bestFit="1" customWidth="1"/>
    <col min="11012" max="11012" width="14" style="122" bestFit="1" customWidth="1"/>
    <col min="11013" max="11013" width="13" style="122" customWidth="1"/>
    <col min="11014" max="11265" width="9.1796875" style="122"/>
    <col min="11266" max="11266" width="46.26953125" style="122" customWidth="1"/>
    <col min="11267" max="11267" width="14.1796875" style="122" bestFit="1" customWidth="1"/>
    <col min="11268" max="11268" width="14" style="122" bestFit="1" customWidth="1"/>
    <col min="11269" max="11269" width="13" style="122" customWidth="1"/>
    <col min="11270" max="11521" width="9.1796875" style="122"/>
    <col min="11522" max="11522" width="46.26953125" style="122" customWidth="1"/>
    <col min="11523" max="11523" width="14.1796875" style="122" bestFit="1" customWidth="1"/>
    <col min="11524" max="11524" width="14" style="122" bestFit="1" customWidth="1"/>
    <col min="11525" max="11525" width="13" style="122" customWidth="1"/>
    <col min="11526" max="11777" width="9.1796875" style="122"/>
    <col min="11778" max="11778" width="46.26953125" style="122" customWidth="1"/>
    <col min="11779" max="11779" width="14.1796875" style="122" bestFit="1" customWidth="1"/>
    <col min="11780" max="11780" width="14" style="122" bestFit="1" customWidth="1"/>
    <col min="11781" max="11781" width="13" style="122" customWidth="1"/>
    <col min="11782" max="12033" width="9.1796875" style="122"/>
    <col min="12034" max="12034" width="46.26953125" style="122" customWidth="1"/>
    <col min="12035" max="12035" width="14.1796875" style="122" bestFit="1" customWidth="1"/>
    <col min="12036" max="12036" width="14" style="122" bestFit="1" customWidth="1"/>
    <col min="12037" max="12037" width="13" style="122" customWidth="1"/>
    <col min="12038" max="12289" width="9.1796875" style="122"/>
    <col min="12290" max="12290" width="46.26953125" style="122" customWidth="1"/>
    <col min="12291" max="12291" width="14.1796875" style="122" bestFit="1" customWidth="1"/>
    <col min="12292" max="12292" width="14" style="122" bestFit="1" customWidth="1"/>
    <col min="12293" max="12293" width="13" style="122" customWidth="1"/>
    <col min="12294" max="12545" width="9.1796875" style="122"/>
    <col min="12546" max="12546" width="46.26953125" style="122" customWidth="1"/>
    <col min="12547" max="12547" width="14.1796875" style="122" bestFit="1" customWidth="1"/>
    <col min="12548" max="12548" width="14" style="122" bestFit="1" customWidth="1"/>
    <col min="12549" max="12549" width="13" style="122" customWidth="1"/>
    <col min="12550" max="12801" width="9.1796875" style="122"/>
    <col min="12802" max="12802" width="46.26953125" style="122" customWidth="1"/>
    <col min="12803" max="12803" width="14.1796875" style="122" bestFit="1" customWidth="1"/>
    <col min="12804" max="12804" width="14" style="122" bestFit="1" customWidth="1"/>
    <col min="12805" max="12805" width="13" style="122" customWidth="1"/>
    <col min="12806" max="13057" width="9.1796875" style="122"/>
    <col min="13058" max="13058" width="46.26953125" style="122" customWidth="1"/>
    <col min="13059" max="13059" width="14.1796875" style="122" bestFit="1" customWidth="1"/>
    <col min="13060" max="13060" width="14" style="122" bestFit="1" customWidth="1"/>
    <col min="13061" max="13061" width="13" style="122" customWidth="1"/>
    <col min="13062" max="13313" width="9.1796875" style="122"/>
    <col min="13314" max="13314" width="46.26953125" style="122" customWidth="1"/>
    <col min="13315" max="13315" width="14.1796875" style="122" bestFit="1" customWidth="1"/>
    <col min="13316" max="13316" width="14" style="122" bestFit="1" customWidth="1"/>
    <col min="13317" max="13317" width="13" style="122" customWidth="1"/>
    <col min="13318" max="13569" width="9.1796875" style="122"/>
    <col min="13570" max="13570" width="46.26953125" style="122" customWidth="1"/>
    <col min="13571" max="13571" width="14.1796875" style="122" bestFit="1" customWidth="1"/>
    <col min="13572" max="13572" width="14" style="122" bestFit="1" customWidth="1"/>
    <col min="13573" max="13573" width="13" style="122" customWidth="1"/>
    <col min="13574" max="13825" width="9.1796875" style="122"/>
    <col min="13826" max="13826" width="46.26953125" style="122" customWidth="1"/>
    <col min="13827" max="13827" width="14.1796875" style="122" bestFit="1" customWidth="1"/>
    <col min="13828" max="13828" width="14" style="122" bestFit="1" customWidth="1"/>
    <col min="13829" max="13829" width="13" style="122" customWidth="1"/>
    <col min="13830" max="14081" width="9.1796875" style="122"/>
    <col min="14082" max="14082" width="46.26953125" style="122" customWidth="1"/>
    <col min="14083" max="14083" width="14.1796875" style="122" bestFit="1" customWidth="1"/>
    <col min="14084" max="14084" width="14" style="122" bestFit="1" customWidth="1"/>
    <col min="14085" max="14085" width="13" style="122" customWidth="1"/>
    <col min="14086" max="14337" width="9.1796875" style="122"/>
    <col min="14338" max="14338" width="46.26953125" style="122" customWidth="1"/>
    <col min="14339" max="14339" width="14.1796875" style="122" bestFit="1" customWidth="1"/>
    <col min="14340" max="14340" width="14" style="122" bestFit="1" customWidth="1"/>
    <col min="14341" max="14341" width="13" style="122" customWidth="1"/>
    <col min="14342" max="14593" width="9.1796875" style="122"/>
    <col min="14594" max="14594" width="46.26953125" style="122" customWidth="1"/>
    <col min="14595" max="14595" width="14.1796875" style="122" bestFit="1" customWidth="1"/>
    <col min="14596" max="14596" width="14" style="122" bestFit="1" customWidth="1"/>
    <col min="14597" max="14597" width="13" style="122" customWidth="1"/>
    <col min="14598" max="14849" width="9.1796875" style="122"/>
    <col min="14850" max="14850" width="46.26953125" style="122" customWidth="1"/>
    <col min="14851" max="14851" width="14.1796875" style="122" bestFit="1" customWidth="1"/>
    <col min="14852" max="14852" width="14" style="122" bestFit="1" customWidth="1"/>
    <col min="14853" max="14853" width="13" style="122" customWidth="1"/>
    <col min="14854" max="15105" width="9.1796875" style="122"/>
    <col min="15106" max="15106" width="46.26953125" style="122" customWidth="1"/>
    <col min="15107" max="15107" width="14.1796875" style="122" bestFit="1" customWidth="1"/>
    <col min="15108" max="15108" width="14" style="122" bestFit="1" customWidth="1"/>
    <col min="15109" max="15109" width="13" style="122" customWidth="1"/>
    <col min="15110" max="15361" width="9.1796875" style="122"/>
    <col min="15362" max="15362" width="46.26953125" style="122" customWidth="1"/>
    <col min="15363" max="15363" width="14.1796875" style="122" bestFit="1" customWidth="1"/>
    <col min="15364" max="15364" width="14" style="122" bestFit="1" customWidth="1"/>
    <col min="15365" max="15365" width="13" style="122" customWidth="1"/>
    <col min="15366" max="15617" width="9.1796875" style="122"/>
    <col min="15618" max="15618" width="46.26953125" style="122" customWidth="1"/>
    <col min="15619" max="15619" width="14.1796875" style="122" bestFit="1" customWidth="1"/>
    <col min="15620" max="15620" width="14" style="122" bestFit="1" customWidth="1"/>
    <col min="15621" max="15621" width="13" style="122" customWidth="1"/>
    <col min="15622" max="15873" width="9.1796875" style="122"/>
    <col min="15874" max="15874" width="46.26953125" style="122" customWidth="1"/>
    <col min="15875" max="15875" width="14.1796875" style="122" bestFit="1" customWidth="1"/>
    <col min="15876" max="15876" width="14" style="122" bestFit="1" customWidth="1"/>
    <col min="15877" max="15877" width="13" style="122" customWidth="1"/>
    <col min="15878" max="16129" width="9.1796875" style="122"/>
    <col min="16130" max="16130" width="46.26953125" style="122" customWidth="1"/>
    <col min="16131" max="16131" width="14.1796875" style="122" bestFit="1" customWidth="1"/>
    <col min="16132" max="16132" width="14" style="122" bestFit="1" customWidth="1"/>
    <col min="16133" max="16133" width="13" style="122" customWidth="1"/>
    <col min="16134" max="16384" width="9.1796875" style="122"/>
  </cols>
  <sheetData>
    <row r="1" spans="1:5" ht="13">
      <c r="A1" s="535" t="s">
        <v>0</v>
      </c>
      <c r="B1" s="535"/>
      <c r="C1" s="535"/>
      <c r="D1" s="309"/>
    </row>
    <row r="2" spans="1:5" ht="13">
      <c r="A2" s="535" t="s">
        <v>1</v>
      </c>
      <c r="B2" s="535"/>
      <c r="C2" s="535"/>
      <c r="D2" s="309"/>
    </row>
    <row r="3" spans="1:5" ht="13">
      <c r="A3" s="535" t="s">
        <v>2</v>
      </c>
      <c r="B3" s="535"/>
      <c r="C3" s="535"/>
      <c r="D3" s="309"/>
    </row>
    <row r="4" spans="1:5" ht="13">
      <c r="A4" s="535" t="s">
        <v>442</v>
      </c>
      <c r="B4" s="535"/>
      <c r="C4" s="535"/>
      <c r="D4" s="535"/>
      <c r="E4" s="535"/>
    </row>
    <row r="5" spans="1:5" ht="13">
      <c r="A5" s="535" t="s">
        <v>19</v>
      </c>
      <c r="B5" s="535"/>
      <c r="C5" s="535"/>
      <c r="D5" s="309"/>
    </row>
    <row r="8" spans="1:5" s="143" customFormat="1">
      <c r="A8" s="143" t="s">
        <v>12</v>
      </c>
    </row>
    <row r="9" spans="1:5" s="143" customFormat="1">
      <c r="A9" s="424" t="s">
        <v>13</v>
      </c>
      <c r="B9" s="424" t="s">
        <v>6</v>
      </c>
      <c r="C9" s="424" t="s">
        <v>443</v>
      </c>
      <c r="D9" s="424" t="s">
        <v>315</v>
      </c>
    </row>
    <row r="11" spans="1:5">
      <c r="A11" s="143">
        <v>1</v>
      </c>
      <c r="B11" s="122" t="s">
        <v>20</v>
      </c>
      <c r="C11" s="425">
        <v>25769532.5055</v>
      </c>
      <c r="D11" s="310">
        <v>26650298.62852237</v>
      </c>
    </row>
    <row r="12" spans="1:5">
      <c r="A12" s="143">
        <f>+A11+1</f>
        <v>2</v>
      </c>
      <c r="B12" s="122" t="s">
        <v>21</v>
      </c>
      <c r="C12" s="323">
        <v>-1110217.6099999999</v>
      </c>
      <c r="D12" s="311">
        <v>-5832823.4045230383</v>
      </c>
    </row>
    <row r="13" spans="1:5" ht="13">
      <c r="A13" s="143">
        <f>+A12+1</f>
        <v>3</v>
      </c>
      <c r="B13" s="12" t="s">
        <v>15</v>
      </c>
      <c r="C13" s="98">
        <f>SUM(C11:C12)</f>
        <v>24659314.895500001</v>
      </c>
      <c r="D13" s="98">
        <f>SUM(D11:D12)</f>
        <v>20817475.223999333</v>
      </c>
    </row>
    <row r="14" spans="1:5">
      <c r="A14" s="143">
        <f t="shared" ref="A14:A37" si="0">+A13+1</f>
        <v>4</v>
      </c>
    </row>
    <row r="15" spans="1:5">
      <c r="A15" s="143">
        <f t="shared" si="0"/>
        <v>5</v>
      </c>
      <c r="B15" s="122" t="s">
        <v>25</v>
      </c>
      <c r="C15" s="312">
        <v>1356291.1845000002</v>
      </c>
      <c r="D15" s="313">
        <v>1351235.5899776316</v>
      </c>
    </row>
    <row r="16" spans="1:5">
      <c r="A16" s="143">
        <f t="shared" si="0"/>
        <v>6</v>
      </c>
      <c r="B16" s="122" t="s">
        <v>26</v>
      </c>
      <c r="C16" s="312">
        <f>-C12</f>
        <v>1110217.6099999999</v>
      </c>
      <c r="D16" s="312">
        <v>5832823.4045230383</v>
      </c>
    </row>
    <row r="17" spans="1:4">
      <c r="A17" s="143">
        <f t="shared" si="0"/>
        <v>7</v>
      </c>
      <c r="B17" s="122" t="s">
        <v>27</v>
      </c>
      <c r="C17" s="426">
        <v>-215443.48837437498</v>
      </c>
      <c r="D17" s="426">
        <v>-178000.54065937852</v>
      </c>
    </row>
    <row r="18" spans="1:4" ht="13">
      <c r="A18" s="143">
        <f t="shared" si="0"/>
        <v>8</v>
      </c>
      <c r="B18" s="12" t="s">
        <v>28</v>
      </c>
      <c r="C18" s="313">
        <f>SUM(C15:C17)</f>
        <v>2251065.306125625</v>
      </c>
      <c r="D18" s="313">
        <f>SUM(D15:D17)</f>
        <v>7006058.4538412914</v>
      </c>
    </row>
    <row r="19" spans="1:4">
      <c r="A19" s="143">
        <f t="shared" si="0"/>
        <v>9</v>
      </c>
    </row>
    <row r="20" spans="1:4" ht="13">
      <c r="A20" s="143">
        <f t="shared" si="0"/>
        <v>10</v>
      </c>
      <c r="B20" s="12" t="s">
        <v>29</v>
      </c>
      <c r="C20" s="425">
        <f>+C13+C18</f>
        <v>26910380.201625627</v>
      </c>
      <c r="D20" s="310">
        <f>+D13+D18</f>
        <v>27823533.677840624</v>
      </c>
    </row>
    <row r="21" spans="1:4">
      <c r="A21" s="143">
        <f t="shared" si="0"/>
        <v>11</v>
      </c>
    </row>
    <row r="22" spans="1:4">
      <c r="A22" s="143">
        <f t="shared" si="0"/>
        <v>12</v>
      </c>
      <c r="B22" s="122" t="s">
        <v>32</v>
      </c>
      <c r="C22" s="323">
        <f>'Exhibit F'!R39</f>
        <v>-492072.60872495361</v>
      </c>
      <c r="D22" s="311">
        <v>-508770.17337624106</v>
      </c>
    </row>
    <row r="23" spans="1:4" ht="13">
      <c r="A23" s="143">
        <f t="shared" si="0"/>
        <v>13</v>
      </c>
      <c r="B23" s="12" t="s">
        <v>33</v>
      </c>
      <c r="C23" s="98">
        <f>SUM(C20:C22)</f>
        <v>26418307.592900671</v>
      </c>
      <c r="D23" s="98">
        <f>SUM(D20:D22)</f>
        <v>27314763.504464384</v>
      </c>
    </row>
    <row r="24" spans="1:4">
      <c r="A24" s="143">
        <f t="shared" si="0"/>
        <v>14</v>
      </c>
    </row>
    <row r="25" spans="1:4">
      <c r="A25" s="143">
        <f t="shared" si="0"/>
        <v>15</v>
      </c>
      <c r="B25" s="122" t="s">
        <v>44</v>
      </c>
      <c r="C25" s="427">
        <v>7.4896179999999993E-2</v>
      </c>
      <c r="D25" s="427">
        <v>7.4896179999999993E-2</v>
      </c>
    </row>
    <row r="26" spans="1:4" ht="13">
      <c r="A26" s="143">
        <f t="shared" si="0"/>
        <v>16</v>
      </c>
      <c r="B26" s="12" t="s">
        <v>45</v>
      </c>
      <c r="C26" s="425">
        <f>+C23*C25</f>
        <v>1978630.3207732551</v>
      </c>
      <c r="D26" s="310">
        <f>+D23*D25</f>
        <v>2045771.4440877952</v>
      </c>
    </row>
    <row r="27" spans="1:4">
      <c r="A27" s="143">
        <f t="shared" si="0"/>
        <v>17</v>
      </c>
      <c r="C27" s="428"/>
      <c r="D27" s="428"/>
    </row>
    <row r="28" spans="1:4">
      <c r="A28" s="143">
        <f t="shared" si="0"/>
        <v>18</v>
      </c>
      <c r="B28" s="122" t="s">
        <v>49</v>
      </c>
      <c r="C28" s="429">
        <v>215443.48837437498</v>
      </c>
      <c r="D28" s="429">
        <v>178000.54065937852</v>
      </c>
    </row>
    <row r="29" spans="1:4">
      <c r="A29" s="143">
        <f t="shared" si="0"/>
        <v>19</v>
      </c>
      <c r="B29" s="122" t="s">
        <v>50</v>
      </c>
      <c r="C29" s="313">
        <v>-6543.6499152190536</v>
      </c>
      <c r="D29" s="313">
        <v>-6543.6499152190536</v>
      </c>
    </row>
    <row r="30" spans="1:4">
      <c r="A30" s="143">
        <f t="shared" si="0"/>
        <v>20</v>
      </c>
      <c r="B30" s="122" t="s">
        <v>51</v>
      </c>
      <c r="C30" s="429">
        <v>196675.76721970693</v>
      </c>
      <c r="D30" s="429">
        <v>166034.33341955757</v>
      </c>
    </row>
    <row r="31" spans="1:4">
      <c r="A31" s="143">
        <f t="shared" si="0"/>
        <v>21</v>
      </c>
      <c r="B31" s="122" t="s">
        <v>52</v>
      </c>
      <c r="C31" s="429">
        <v>-101191.11361687629</v>
      </c>
      <c r="D31" s="429">
        <v>-84204.060428847399</v>
      </c>
    </row>
    <row r="32" spans="1:4">
      <c r="A32" s="143">
        <f t="shared" si="0"/>
        <v>22</v>
      </c>
      <c r="B32" s="122" t="s">
        <v>53</v>
      </c>
      <c r="C32" s="430">
        <v>-119415.01846168573</v>
      </c>
      <c r="D32" s="430">
        <v>-128587.96018103579</v>
      </c>
    </row>
    <row r="33" spans="1:5" ht="13">
      <c r="A33" s="143">
        <f t="shared" si="0"/>
        <v>23</v>
      </c>
      <c r="B33" s="12" t="s">
        <v>54</v>
      </c>
      <c r="C33" s="431">
        <f>SUM(C28:C32)</f>
        <v>184969.47360030084</v>
      </c>
      <c r="D33" s="314">
        <f>SUM(D28:D32)</f>
        <v>124699.20355383384</v>
      </c>
    </row>
    <row r="34" spans="1:5">
      <c r="A34" s="143">
        <f t="shared" si="0"/>
        <v>24</v>
      </c>
    </row>
    <row r="35" spans="1:5">
      <c r="A35" s="143">
        <f t="shared" si="0"/>
        <v>25</v>
      </c>
      <c r="B35" s="122" t="s">
        <v>55</v>
      </c>
      <c r="C35" s="98">
        <f>+C26+C33</f>
        <v>2163599.794373556</v>
      </c>
      <c r="D35" s="98">
        <f>+D26+D33</f>
        <v>2170470.647641629</v>
      </c>
    </row>
    <row r="36" spans="1:5">
      <c r="A36" s="143">
        <f t="shared" si="0"/>
        <v>26</v>
      </c>
      <c r="B36" s="122" t="s">
        <v>56</v>
      </c>
      <c r="C36" s="315">
        <v>0.74527952200000003</v>
      </c>
      <c r="D36" s="315">
        <v>0.74527952200000003</v>
      </c>
    </row>
    <row r="37" spans="1:5" ht="13">
      <c r="A37" s="143">
        <f t="shared" si="0"/>
        <v>27</v>
      </c>
      <c r="B37" s="12" t="s">
        <v>444</v>
      </c>
      <c r="C37" s="432">
        <f>+C35/C36</f>
        <v>2903071.5731560863</v>
      </c>
      <c r="D37" s="432">
        <f>+D35/D36</f>
        <v>2912290.735987281</v>
      </c>
    </row>
    <row r="38" spans="1:5" ht="13">
      <c r="A38" s="143">
        <f>+A37+1</f>
        <v>28</v>
      </c>
      <c r="B38" s="12"/>
      <c r="C38" s="98"/>
      <c r="D38" s="98"/>
    </row>
    <row r="39" spans="1:5">
      <c r="A39" s="143">
        <f>+A38+1</f>
        <v>29</v>
      </c>
      <c r="B39" s="122" t="s">
        <v>445</v>
      </c>
      <c r="C39" s="310">
        <v>2912290.735987281</v>
      </c>
      <c r="D39" s="310">
        <v>2912290.735987281</v>
      </c>
    </row>
    <row r="40" spans="1:5">
      <c r="A40" s="143">
        <f>+A39+1</f>
        <v>30</v>
      </c>
      <c r="C40" s="310"/>
      <c r="D40" s="310"/>
    </row>
    <row r="41" spans="1:5">
      <c r="A41" s="143">
        <f>+A40+1</f>
        <v>31</v>
      </c>
      <c r="B41" s="122" t="s">
        <v>446</v>
      </c>
      <c r="C41" s="98">
        <f>C37-C39</f>
        <v>-9219.1628311946988</v>
      </c>
      <c r="D41" s="98">
        <f>D37-D39</f>
        <v>0</v>
      </c>
      <c r="E41" s="98"/>
    </row>
    <row r="44" spans="1:5">
      <c r="C44" s="98"/>
    </row>
    <row r="45" spans="1:5">
      <c r="C45" s="98"/>
    </row>
    <row r="46" spans="1:5">
      <c r="C46" s="98"/>
    </row>
  </sheetData>
  <mergeCells count="6">
    <mergeCell ref="D4:E4"/>
    <mergeCell ref="A5:C5"/>
    <mergeCell ref="A1:C1"/>
    <mergeCell ref="A2:C2"/>
    <mergeCell ref="A3:C3"/>
    <mergeCell ref="A4:C4"/>
  </mergeCells>
  <printOptions horizontalCentered="1"/>
  <pageMargins left="0.75" right="0.75" top="1" bottom="1" header="0.5" footer="0.5"/>
  <pageSetup scale="91" orientation="landscape" r:id="rId1"/>
  <headerFooter alignWithMargins="0">
    <oddHeader>&amp;RExhibit B-3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0"/>
  <sheetViews>
    <sheetView zoomScaleNormal="100" zoomScaleSheetLayoutView="100" workbookViewId="0">
      <selection activeCell="N200" sqref="N200"/>
    </sheetView>
  </sheetViews>
  <sheetFormatPr defaultRowHeight="12.5"/>
  <cols>
    <col min="1" max="1" width="9.1796875" style="6" customWidth="1"/>
    <col min="2" max="2" width="29.7265625" customWidth="1"/>
    <col min="3" max="3" width="15.1796875" bestFit="1" customWidth="1"/>
    <col min="4" max="4" width="14.1796875" bestFit="1" customWidth="1"/>
    <col min="5" max="5" width="12.453125" bestFit="1" customWidth="1"/>
    <col min="6" max="6" width="15.1796875" bestFit="1" customWidth="1"/>
    <col min="7" max="7" width="14.26953125" bestFit="1" customWidth="1"/>
    <col min="8" max="8" width="12.54296875" bestFit="1" customWidth="1"/>
  </cols>
  <sheetData>
    <row r="1" spans="1:13" ht="13">
      <c r="A1" s="535" t="s">
        <v>0</v>
      </c>
      <c r="B1" s="535"/>
      <c r="C1" s="535"/>
      <c r="D1" s="535"/>
      <c r="E1" s="535"/>
      <c r="F1" s="535"/>
      <c r="G1" s="7"/>
      <c r="H1" s="7"/>
      <c r="I1" s="7"/>
      <c r="J1" s="7"/>
      <c r="K1" s="7"/>
      <c r="L1" s="7"/>
      <c r="M1" s="7"/>
    </row>
    <row r="2" spans="1:13" ht="13">
      <c r="A2" s="535" t="s">
        <v>1</v>
      </c>
      <c r="B2" s="535"/>
      <c r="C2" s="535"/>
      <c r="D2" s="535"/>
      <c r="E2" s="535"/>
      <c r="F2" s="535"/>
      <c r="G2" s="7"/>
      <c r="H2" s="7"/>
      <c r="I2" s="7"/>
      <c r="J2" s="7"/>
      <c r="K2" s="7"/>
      <c r="L2" s="7"/>
      <c r="M2" s="7"/>
    </row>
    <row r="3" spans="1:13" ht="13">
      <c r="A3" s="535" t="s">
        <v>154</v>
      </c>
      <c r="B3" s="535"/>
      <c r="C3" s="535"/>
      <c r="D3" s="535"/>
      <c r="E3" s="535"/>
      <c r="F3" s="535"/>
      <c r="G3" s="7"/>
      <c r="H3" s="7"/>
      <c r="I3" s="7"/>
      <c r="J3" s="7"/>
      <c r="K3" s="7"/>
      <c r="L3" s="7"/>
      <c r="M3" s="7"/>
    </row>
    <row r="4" spans="1:13" ht="13">
      <c r="A4" s="535" t="str">
        <f>'Exhibit A'!A4:E4</f>
        <v>AS OF OCTOBER 2021 THROUGH SEPTEMBER 2022</v>
      </c>
      <c r="B4" s="535"/>
      <c r="C4" s="535"/>
      <c r="D4" s="535"/>
      <c r="E4" s="535"/>
      <c r="F4" s="535"/>
      <c r="G4" s="7"/>
      <c r="H4" s="7"/>
      <c r="I4" s="7"/>
      <c r="J4" s="7"/>
      <c r="K4" s="7"/>
      <c r="L4" s="7"/>
      <c r="M4" s="7"/>
    </row>
    <row r="5" spans="1:13" ht="13">
      <c r="A5" s="535" t="s">
        <v>5</v>
      </c>
      <c r="B5" s="535"/>
      <c r="C5" s="535"/>
      <c r="D5" s="535"/>
      <c r="E5" s="535"/>
      <c r="F5" s="535"/>
      <c r="G5" s="7"/>
      <c r="H5" s="7"/>
      <c r="I5" s="7"/>
      <c r="J5" s="7"/>
      <c r="K5" s="7"/>
      <c r="L5" s="7"/>
      <c r="M5" s="7"/>
    </row>
    <row r="8" spans="1:13">
      <c r="A8" s="6" t="s">
        <v>12</v>
      </c>
    </row>
    <row r="9" spans="1:13">
      <c r="A9" s="8" t="s">
        <v>13</v>
      </c>
      <c r="B9" s="8" t="s">
        <v>6</v>
      </c>
      <c r="C9" s="8" t="s">
        <v>7</v>
      </c>
      <c r="D9" s="8" t="s">
        <v>3</v>
      </c>
      <c r="E9" s="8" t="s">
        <v>4</v>
      </c>
      <c r="F9" s="8" t="s">
        <v>8</v>
      </c>
    </row>
    <row r="11" spans="1:13">
      <c r="A11" s="6">
        <v>1</v>
      </c>
      <c r="B11" s="238" t="s">
        <v>407</v>
      </c>
      <c r="C11" s="44">
        <f>'Exhibit K-1'!D169</f>
        <v>15898813.540000001</v>
      </c>
      <c r="D11" s="44">
        <f>'Exhibit K-1'!E169</f>
        <v>9870718.965499999</v>
      </c>
      <c r="E11" s="44">
        <f>'Exhibit K-1'!F169</f>
        <v>0</v>
      </c>
      <c r="F11" s="46">
        <f>SUM(C11:E11)</f>
        <v>25769532.5055</v>
      </c>
      <c r="G11" s="262"/>
    </row>
    <row r="12" spans="1:13">
      <c r="A12" s="77">
        <f>A11+1</f>
        <v>2</v>
      </c>
      <c r="G12" s="262"/>
    </row>
    <row r="13" spans="1:13">
      <c r="A13" s="77">
        <f t="shared" ref="A13:A17" si="0">A12+1</f>
        <v>3</v>
      </c>
      <c r="B13" s="47" t="s">
        <v>372</v>
      </c>
      <c r="C13" s="228">
        <f>'Exhibit K-2'!D199</f>
        <v>16583187.709849996</v>
      </c>
      <c r="D13" s="228">
        <f>'Exhibit K-2'!E199</f>
        <v>9684233.3761645574</v>
      </c>
      <c r="E13" s="228">
        <f>'Exhibit K-2'!F199</f>
        <v>424045.01661616605</v>
      </c>
      <c r="F13" s="46">
        <f>SUM(C13:E13)</f>
        <v>26691466.10263072</v>
      </c>
      <c r="G13" s="262"/>
      <c r="H13" s="89"/>
    </row>
    <row r="14" spans="1:13">
      <c r="A14" s="77">
        <f t="shared" si="0"/>
        <v>4</v>
      </c>
      <c r="C14" s="46"/>
      <c r="D14" s="46"/>
      <c r="E14" s="46"/>
      <c r="F14" s="46"/>
      <c r="G14" s="262"/>
    </row>
    <row r="15" spans="1:13">
      <c r="A15" s="77">
        <f t="shared" si="0"/>
        <v>5</v>
      </c>
      <c r="B15" s="122" t="s">
        <v>373</v>
      </c>
      <c r="C15" s="46">
        <f>+'Exhibit K-3'!D195</f>
        <v>19860596.657669995</v>
      </c>
      <c r="D15" s="46">
        <f>+'Exhibit K-3'!E195</f>
        <v>6603168.1906651426</v>
      </c>
      <c r="E15" s="46">
        <f>+'Exhibit K-3'!F195</f>
        <v>277048.1396143852</v>
      </c>
      <c r="F15" s="231">
        <f>SUM(C15:E15)</f>
        <v>26740812.987949524</v>
      </c>
      <c r="G15" s="262"/>
    </row>
    <row r="16" spans="1:13">
      <c r="A16" s="260">
        <f t="shared" si="0"/>
        <v>6</v>
      </c>
      <c r="C16" s="9"/>
      <c r="D16" s="9"/>
      <c r="E16" s="9"/>
      <c r="F16" s="9"/>
    </row>
    <row r="17" spans="1:7">
      <c r="A17" s="260">
        <f t="shared" si="0"/>
        <v>7</v>
      </c>
      <c r="B17" t="s">
        <v>9</v>
      </c>
      <c r="C17" s="10">
        <f>SUM(C11:C15)</f>
        <v>52342597.907519996</v>
      </c>
      <c r="D17" s="10">
        <f t="shared" ref="D17:E17" si="1">SUM(D11:D15)</f>
        <v>26158120.532329701</v>
      </c>
      <c r="E17" s="10">
        <f t="shared" si="1"/>
        <v>701093.15623055119</v>
      </c>
      <c r="F17" s="10">
        <f>SUM(F11:F15)</f>
        <v>79201811.596080244</v>
      </c>
      <c r="G17" s="89"/>
    </row>
    <row r="18" spans="1:7">
      <c r="G18" s="262"/>
    </row>
    <row r="20" spans="1:7">
      <c r="B20" s="263"/>
    </row>
  </sheetData>
  <mergeCells count="5">
    <mergeCell ref="A5:F5"/>
    <mergeCell ref="A1:F1"/>
    <mergeCell ref="A2:F2"/>
    <mergeCell ref="A3:F3"/>
    <mergeCell ref="A4:F4"/>
  </mergeCells>
  <phoneticPr fontId="13" type="noConversion"/>
  <printOptions horizontalCentered="1"/>
  <pageMargins left="0.75" right="0.75" top="1" bottom="1" header="0.5" footer="0.5"/>
  <pageSetup orientation="landscape" r:id="rId1"/>
  <headerFooter alignWithMargins="0">
    <oddHeader>&amp;RExhibit C</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05D-510B-4F3F-921F-C06D499DA0E4}">
  <dimension ref="A1:Y108"/>
  <sheetViews>
    <sheetView zoomScale="85" zoomScaleNormal="85" zoomScaleSheetLayoutView="85" workbookViewId="0">
      <pane xSplit="6" ySplit="9" topLeftCell="G24" activePane="bottomRight" state="frozen"/>
      <selection activeCell="N200" sqref="N200"/>
      <selection pane="topRight" activeCell="N200" sqref="N200"/>
      <selection pane="bottomLeft" activeCell="N200" sqref="N200"/>
      <selection pane="bottomRight" activeCell="L21" sqref="L21"/>
    </sheetView>
  </sheetViews>
  <sheetFormatPr defaultColWidth="9.1796875" defaultRowHeight="15.5"/>
  <cols>
    <col min="1" max="1" width="5.54296875" style="384" customWidth="1"/>
    <col min="2" max="2" width="1" style="367" customWidth="1"/>
    <col min="3" max="3" width="22.453125" style="367" customWidth="1"/>
    <col min="4" max="4" width="15.1796875" style="367" bestFit="1" customWidth="1"/>
    <col min="5" max="5" width="12.81640625" style="367" bestFit="1" customWidth="1"/>
    <col min="6" max="6" width="1" style="367" customWidth="1"/>
    <col min="7" max="18" width="15.1796875" style="367" bestFit="1" customWidth="1"/>
    <col min="19" max="19" width="16.453125" style="367" bestFit="1" customWidth="1"/>
    <col min="20" max="20" width="1.7265625" style="367" customWidth="1"/>
    <col min="21" max="21" width="16.453125" style="367" bestFit="1" customWidth="1"/>
    <col min="22" max="22" width="15.54296875" style="367" customWidth="1"/>
    <col min="23" max="23" width="9.1796875" style="367"/>
    <col min="24" max="24" width="13.7265625" style="367" bestFit="1" customWidth="1"/>
    <col min="25" max="16384" width="9.1796875" style="367"/>
  </cols>
  <sheetData>
    <row r="1" spans="1:23">
      <c r="A1" s="530" t="s">
        <v>0</v>
      </c>
      <c r="B1" s="530"/>
      <c r="C1" s="530"/>
      <c r="D1" s="530"/>
      <c r="E1" s="530"/>
      <c r="F1" s="530"/>
      <c r="G1" s="530"/>
      <c r="H1" s="530"/>
      <c r="I1" s="530"/>
      <c r="J1" s="530"/>
      <c r="K1" s="530"/>
      <c r="L1" s="530"/>
      <c r="M1" s="530"/>
      <c r="N1" s="530"/>
      <c r="O1" s="530"/>
      <c r="P1" s="530"/>
      <c r="Q1" s="530"/>
      <c r="R1" s="530"/>
      <c r="S1" s="530"/>
      <c r="T1" s="530"/>
      <c r="U1" s="530"/>
      <c r="V1" s="530"/>
    </row>
    <row r="2" spans="1:23">
      <c r="A2" s="530" t="s">
        <v>1</v>
      </c>
      <c r="B2" s="530"/>
      <c r="C2" s="530"/>
      <c r="D2" s="530"/>
      <c r="E2" s="530"/>
      <c r="F2" s="530"/>
      <c r="G2" s="530"/>
      <c r="H2" s="530"/>
      <c r="I2" s="530"/>
      <c r="J2" s="530"/>
      <c r="K2" s="530"/>
      <c r="L2" s="530"/>
      <c r="M2" s="530"/>
      <c r="N2" s="530"/>
      <c r="O2" s="530"/>
      <c r="P2" s="530"/>
      <c r="Q2" s="530"/>
      <c r="R2" s="530"/>
      <c r="S2" s="530"/>
      <c r="T2" s="530"/>
      <c r="U2" s="530"/>
      <c r="V2" s="530"/>
    </row>
    <row r="3" spans="1:23">
      <c r="A3" s="530" t="s">
        <v>154</v>
      </c>
      <c r="B3" s="530"/>
      <c r="C3" s="530"/>
      <c r="D3" s="530"/>
      <c r="E3" s="530"/>
      <c r="F3" s="530"/>
      <c r="G3" s="530"/>
      <c r="H3" s="530"/>
      <c r="I3" s="530"/>
      <c r="J3" s="530"/>
      <c r="K3" s="530"/>
      <c r="L3" s="530"/>
      <c r="M3" s="530"/>
      <c r="N3" s="530"/>
      <c r="O3" s="530"/>
      <c r="P3" s="530"/>
      <c r="Q3" s="530"/>
      <c r="R3" s="530"/>
      <c r="S3" s="530"/>
      <c r="T3" s="530"/>
      <c r="U3" s="530"/>
      <c r="V3" s="530"/>
    </row>
    <row r="4" spans="1:23">
      <c r="A4" s="530" t="s">
        <v>374</v>
      </c>
      <c r="B4" s="530"/>
      <c r="C4" s="530"/>
      <c r="D4" s="530"/>
      <c r="E4" s="530"/>
      <c r="F4" s="530"/>
      <c r="G4" s="530"/>
      <c r="H4" s="530"/>
      <c r="I4" s="530"/>
      <c r="J4" s="530"/>
      <c r="K4" s="530"/>
      <c r="L4" s="530"/>
      <c r="M4" s="530"/>
      <c r="N4" s="530"/>
      <c r="O4" s="530"/>
      <c r="P4" s="530"/>
      <c r="Q4" s="530"/>
      <c r="R4" s="530"/>
      <c r="S4" s="530"/>
      <c r="T4" s="530"/>
      <c r="U4" s="530"/>
      <c r="V4" s="530"/>
    </row>
    <row r="5" spans="1:23">
      <c r="A5" s="530" t="s">
        <v>399</v>
      </c>
      <c r="B5" s="530"/>
      <c r="C5" s="530"/>
      <c r="D5" s="530"/>
      <c r="E5" s="530"/>
      <c r="F5" s="530"/>
      <c r="G5" s="530"/>
      <c r="H5" s="530"/>
      <c r="I5" s="530"/>
      <c r="J5" s="530"/>
      <c r="K5" s="530"/>
      <c r="L5" s="530"/>
      <c r="M5" s="530"/>
      <c r="N5" s="530"/>
      <c r="O5" s="530"/>
      <c r="P5" s="530"/>
      <c r="Q5" s="530"/>
      <c r="R5" s="530"/>
      <c r="S5" s="530"/>
      <c r="T5" s="530"/>
      <c r="U5" s="530"/>
      <c r="V5" s="530"/>
    </row>
    <row r="6" spans="1:23">
      <c r="B6" s="384"/>
      <c r="E6" s="384"/>
      <c r="F6" s="384"/>
      <c r="G6" s="385"/>
      <c r="T6" s="384"/>
      <c r="U6" s="385"/>
    </row>
    <row r="7" spans="1:23">
      <c r="B7" s="386"/>
      <c r="E7" s="384"/>
      <c r="F7" s="384"/>
      <c r="G7" s="387"/>
      <c r="J7" s="384"/>
      <c r="K7" s="384"/>
      <c r="L7" s="384"/>
      <c r="M7" s="384"/>
      <c r="T7" s="386"/>
      <c r="U7" s="387">
        <v>0</v>
      </c>
    </row>
    <row r="8" spans="1:23" ht="31">
      <c r="A8" s="388" t="s">
        <v>376</v>
      </c>
      <c r="B8" s="386"/>
      <c r="C8" s="389" t="s">
        <v>6</v>
      </c>
      <c r="D8" s="390"/>
      <c r="E8" s="391" t="s">
        <v>377</v>
      </c>
      <c r="F8" s="391"/>
      <c r="G8" s="392" t="s">
        <v>378</v>
      </c>
      <c r="H8" s="389">
        <f>'Exhibit B-1'!F8</f>
        <v>44470</v>
      </c>
      <c r="I8" s="389">
        <f>'Exhibit B-1'!G8</f>
        <v>44501</v>
      </c>
      <c r="J8" s="389">
        <f>'Exhibit B-1'!H8</f>
        <v>44531</v>
      </c>
      <c r="K8" s="389">
        <f>'Exhibit B-1'!I8</f>
        <v>44562</v>
      </c>
      <c r="L8" s="389">
        <f>'Exhibit B-1'!J8</f>
        <v>44593</v>
      </c>
      <c r="M8" s="389">
        <f>'Exhibit B-1'!K8</f>
        <v>44623</v>
      </c>
      <c r="N8" s="389">
        <f>'Exhibit B-1'!L8</f>
        <v>44653</v>
      </c>
      <c r="O8" s="389">
        <f>'Exhibit B-1'!M8</f>
        <v>44683</v>
      </c>
      <c r="P8" s="389">
        <f>'Exhibit B-1'!N8</f>
        <v>44713</v>
      </c>
      <c r="Q8" s="389">
        <f>'Exhibit B-1'!O8</f>
        <v>44743</v>
      </c>
      <c r="R8" s="389">
        <f>'Exhibit B-1'!P8</f>
        <v>44774</v>
      </c>
      <c r="S8" s="389">
        <f>'Exhibit B-1'!Q8</f>
        <v>44805</v>
      </c>
      <c r="T8" s="386"/>
      <c r="U8" s="388" t="s">
        <v>379</v>
      </c>
      <c r="V8" s="393" t="s">
        <v>380</v>
      </c>
    </row>
    <row r="9" spans="1:23" ht="6.75" customHeight="1">
      <c r="B9" s="386"/>
      <c r="C9" s="384"/>
      <c r="D9" s="384"/>
      <c r="E9" s="394"/>
      <c r="F9" s="386"/>
      <c r="G9" s="386"/>
      <c r="H9" s="384"/>
      <c r="I9" s="395"/>
      <c r="J9" s="384"/>
      <c r="K9" s="386"/>
      <c r="L9" s="384"/>
      <c r="M9" s="386"/>
      <c r="N9" s="396"/>
      <c r="O9" s="386"/>
      <c r="T9" s="386"/>
      <c r="U9" s="386"/>
    </row>
    <row r="10" spans="1:23" ht="16" thickBot="1">
      <c r="B10" s="397" t="s">
        <v>381</v>
      </c>
      <c r="E10" s="398"/>
      <c r="F10" s="398"/>
      <c r="G10" s="398"/>
      <c r="I10" s="395"/>
      <c r="J10" s="384"/>
      <c r="K10" s="386"/>
      <c r="L10" s="384"/>
      <c r="M10" s="386"/>
      <c r="N10" s="390"/>
      <c r="O10" s="386"/>
      <c r="T10" s="386"/>
      <c r="U10" s="399"/>
    </row>
    <row r="11" spans="1:23" ht="16" thickBot="1">
      <c r="A11" s="384">
        <v>1</v>
      </c>
      <c r="B11" s="400"/>
      <c r="C11" s="401" t="s">
        <v>382</v>
      </c>
      <c r="D11" s="401"/>
      <c r="E11" s="401"/>
      <c r="F11" s="401"/>
      <c r="G11" s="240"/>
      <c r="H11" s="240">
        <v>2946421.2869250006</v>
      </c>
      <c r="I11" s="240">
        <v>1533965.4794649996</v>
      </c>
      <c r="J11" s="240">
        <v>1304726.489845</v>
      </c>
      <c r="K11" s="240">
        <v>1646349.9166849998</v>
      </c>
      <c r="L11" s="240">
        <v>1306506.580085</v>
      </c>
      <c r="M11" s="240">
        <v>1351931.0633100001</v>
      </c>
      <c r="N11" s="240">
        <v>1498224.4783850003</v>
      </c>
      <c r="O11" s="240">
        <v>1499484.672575</v>
      </c>
      <c r="P11" s="240">
        <v>1562051.4534099998</v>
      </c>
      <c r="Q11" s="240">
        <v>1655410.0264050001</v>
      </c>
      <c r="R11" s="240">
        <v>1560676.1611149998</v>
      </c>
      <c r="S11" s="240">
        <v>1994849.0494649999</v>
      </c>
      <c r="T11" s="243"/>
      <c r="U11" s="241">
        <f>SUM(H11:S11)</f>
        <v>19860596.657670002</v>
      </c>
    </row>
    <row r="12" spans="1:23" ht="16" thickBot="1">
      <c r="A12" s="384">
        <f>A11+1</f>
        <v>2</v>
      </c>
      <c r="B12" s="400"/>
      <c r="C12" s="401" t="s">
        <v>383</v>
      </c>
      <c r="D12" s="401"/>
      <c r="E12" s="401"/>
      <c r="F12" s="401"/>
      <c r="G12" s="243">
        <f>SUM('Exhibit C'!C11:C13)</f>
        <v>32482001.249849997</v>
      </c>
      <c r="H12" s="243">
        <f>G12+H11</f>
        <v>35428422.536775</v>
      </c>
      <c r="I12" s="243">
        <f t="shared" ref="I12:S12" si="0">H12+I11</f>
        <v>36962388.016240001</v>
      </c>
      <c r="J12" s="243">
        <f t="shared" si="0"/>
        <v>38267114.506085001</v>
      </c>
      <c r="K12" s="243">
        <f t="shared" si="0"/>
        <v>39913464.422770001</v>
      </c>
      <c r="L12" s="243">
        <f t="shared" si="0"/>
        <v>41219971.002855003</v>
      </c>
      <c r="M12" s="243">
        <f t="shared" si="0"/>
        <v>42571902.066165</v>
      </c>
      <c r="N12" s="243">
        <f t="shared" si="0"/>
        <v>44070126.544550002</v>
      </c>
      <c r="O12" s="243">
        <f t="shared" si="0"/>
        <v>45569611.217124999</v>
      </c>
      <c r="P12" s="243">
        <f t="shared" si="0"/>
        <v>47131662.670534998</v>
      </c>
      <c r="Q12" s="243">
        <f t="shared" si="0"/>
        <v>48787072.696939997</v>
      </c>
      <c r="R12" s="243">
        <f t="shared" si="0"/>
        <v>50347748.858054996</v>
      </c>
      <c r="S12" s="243">
        <f t="shared" si="0"/>
        <v>52342597.907519996</v>
      </c>
      <c r="T12" s="243"/>
      <c r="U12" s="243"/>
      <c r="V12" s="243">
        <f>AVERAGE(G12:S12)</f>
        <v>42699544.899651155</v>
      </c>
      <c r="W12" s="402"/>
    </row>
    <row r="13" spans="1:23" ht="16" thickBot="1">
      <c r="A13" s="384">
        <f t="shared" ref="A13:A76" si="1">A12+1</f>
        <v>3</v>
      </c>
      <c r="B13" s="400"/>
      <c r="C13" s="401" t="s">
        <v>384</v>
      </c>
      <c r="D13" s="401"/>
      <c r="E13" s="403">
        <f>'Exhibit K-3'!J195/U11</f>
        <v>0.18126713257556171</v>
      </c>
      <c r="F13" s="242"/>
      <c r="G13" s="243"/>
      <c r="H13" s="243">
        <f>H11*$E$13</f>
        <v>534089.33804049122</v>
      </c>
      <c r="I13" s="243">
        <f t="shared" ref="I13:S13" si="2">I11*$E$13</f>
        <v>278057.52393251716</v>
      </c>
      <c r="J13" s="243">
        <f t="shared" si="2"/>
        <v>236504.02960958087</v>
      </c>
      <c r="K13" s="243">
        <f t="shared" si="2"/>
        <v>298429.12861350481</v>
      </c>
      <c r="L13" s="243">
        <f t="shared" si="2"/>
        <v>236826.70146311141</v>
      </c>
      <c r="M13" s="243">
        <f t="shared" si="2"/>
        <v>245060.66728603389</v>
      </c>
      <c r="N13" s="243">
        <f t="shared" si="2"/>
        <v>271578.85515136563</v>
      </c>
      <c r="O13" s="243">
        <f t="shared" si="2"/>
        <v>271807.28693867527</v>
      </c>
      <c r="P13" s="243">
        <f t="shared" si="2"/>
        <v>283148.58789511927</v>
      </c>
      <c r="Q13" s="243">
        <f t="shared" si="2"/>
        <v>300071.42872326926</v>
      </c>
      <c r="R13" s="243">
        <f t="shared" si="2"/>
        <v>282899.29260435136</v>
      </c>
      <c r="S13" s="243">
        <f t="shared" si="2"/>
        <v>361600.56711760542</v>
      </c>
      <c r="T13" s="243"/>
      <c r="U13" s="243">
        <f>SUM(H13:S13)</f>
        <v>3600073.4073756253</v>
      </c>
      <c r="V13" s="243"/>
    </row>
    <row r="14" spans="1:23">
      <c r="A14" s="384">
        <f t="shared" si="1"/>
        <v>4</v>
      </c>
      <c r="B14" s="400"/>
      <c r="C14" s="401" t="s">
        <v>426</v>
      </c>
      <c r="D14" s="401"/>
      <c r="E14" s="401"/>
      <c r="F14" s="242"/>
      <c r="G14" s="243">
        <f>SUM('Exhibit D'!C11:C13)</f>
        <v>4888970.670314569</v>
      </c>
      <c r="H14" s="243">
        <f>G14+H13</f>
        <v>5423060.0083550606</v>
      </c>
      <c r="I14" s="243">
        <f t="shared" ref="I14:S14" si="3">H14+I13</f>
        <v>5701117.5322875781</v>
      </c>
      <c r="J14" s="243">
        <f t="shared" si="3"/>
        <v>5937621.5618971586</v>
      </c>
      <c r="K14" s="243">
        <f t="shared" si="3"/>
        <v>6236050.6905106632</v>
      </c>
      <c r="L14" s="243">
        <f t="shared" si="3"/>
        <v>6472877.3919737749</v>
      </c>
      <c r="M14" s="243">
        <f t="shared" si="3"/>
        <v>6717938.0592598086</v>
      </c>
      <c r="N14" s="243">
        <f t="shared" si="3"/>
        <v>6989516.9144111741</v>
      </c>
      <c r="O14" s="243">
        <f t="shared" si="3"/>
        <v>7261324.2013498498</v>
      </c>
      <c r="P14" s="243">
        <f t="shared" si="3"/>
        <v>7544472.7892449694</v>
      </c>
      <c r="Q14" s="243">
        <f t="shared" si="3"/>
        <v>7844544.2179682385</v>
      </c>
      <c r="R14" s="243">
        <f t="shared" si="3"/>
        <v>8127443.5105725899</v>
      </c>
      <c r="S14" s="243">
        <f t="shared" si="3"/>
        <v>8489044.0776901953</v>
      </c>
      <c r="T14" s="243"/>
      <c r="U14" s="243"/>
      <c r="V14" s="243">
        <f>AVERAGE(G14:S14)</f>
        <v>6741075.5096796649</v>
      </c>
    </row>
    <row r="15" spans="1:23">
      <c r="A15" s="384">
        <f t="shared" si="1"/>
        <v>5</v>
      </c>
      <c r="B15" s="400"/>
      <c r="C15" s="401" t="s">
        <v>385</v>
      </c>
      <c r="D15" s="401"/>
      <c r="E15" s="401"/>
      <c r="F15" s="401"/>
      <c r="G15" s="244">
        <f>G12-G13</f>
        <v>32482001.249849997</v>
      </c>
      <c r="H15" s="243">
        <f t="shared" ref="H15:S15" si="4">H11-H13</f>
        <v>2412331.9488845095</v>
      </c>
      <c r="I15" s="243">
        <f t="shared" si="4"/>
        <v>1255907.9555324824</v>
      </c>
      <c r="J15" s="243">
        <f t="shared" si="4"/>
        <v>1068222.4602354192</v>
      </c>
      <c r="K15" s="243">
        <f t="shared" si="4"/>
        <v>1347920.788071495</v>
      </c>
      <c r="L15" s="243">
        <f t="shared" si="4"/>
        <v>1069679.8786218886</v>
      </c>
      <c r="M15" s="243">
        <f t="shared" si="4"/>
        <v>1106870.3960239661</v>
      </c>
      <c r="N15" s="243">
        <f t="shared" si="4"/>
        <v>1226645.6232336345</v>
      </c>
      <c r="O15" s="243">
        <f t="shared" si="4"/>
        <v>1227677.3856363248</v>
      </c>
      <c r="P15" s="243">
        <f t="shared" si="4"/>
        <v>1278902.8655148805</v>
      </c>
      <c r="Q15" s="243">
        <f t="shared" si="4"/>
        <v>1355338.597681731</v>
      </c>
      <c r="R15" s="243">
        <f t="shared" si="4"/>
        <v>1277776.8685106484</v>
      </c>
      <c r="S15" s="243">
        <f t="shared" si="4"/>
        <v>1633248.4823473946</v>
      </c>
      <c r="T15" s="243"/>
      <c r="U15" s="245">
        <f>SUM(H15:S15)</f>
        <v>16260523.250294374</v>
      </c>
      <c r="V15" s="243"/>
    </row>
    <row r="16" spans="1:23">
      <c r="A16" s="384">
        <f t="shared" si="1"/>
        <v>6</v>
      </c>
      <c r="B16" s="400"/>
      <c r="C16" s="401" t="s">
        <v>386</v>
      </c>
      <c r="D16" s="401"/>
      <c r="E16" s="401"/>
      <c r="F16" s="401"/>
      <c r="G16" s="243">
        <v>0</v>
      </c>
      <c r="H16" s="404">
        <f>H33</f>
        <v>36958.968910938034</v>
      </c>
      <c r="I16" s="404">
        <f t="shared" ref="I16:S16" si="5">I33</f>
        <v>37838.104479810769</v>
      </c>
      <c r="J16" s="404">
        <f t="shared" si="5"/>
        <v>38660.635774192044</v>
      </c>
      <c r="K16" s="404">
        <f t="shared" si="5"/>
        <v>39813.856892875432</v>
      </c>
      <c r="L16" s="404">
        <f t="shared" si="5"/>
        <v>40843.423776049</v>
      </c>
      <c r="M16" s="404">
        <f t="shared" si="5"/>
        <v>42060.98121167536</v>
      </c>
      <c r="N16" s="404">
        <f t="shared" si="5"/>
        <v>43635.176428158527</v>
      </c>
      <c r="O16" s="404">
        <f t="shared" si="5"/>
        <v>45525.799602038467</v>
      </c>
      <c r="P16" s="404">
        <f t="shared" si="5"/>
        <v>47987.68761815461</v>
      </c>
      <c r="Q16" s="404">
        <f t="shared" si="5"/>
        <v>51466.390018871054</v>
      </c>
      <c r="R16" s="404">
        <f t="shared" si="5"/>
        <v>56385.830962637046</v>
      </c>
      <c r="S16" s="404">
        <f t="shared" si="5"/>
        <v>68961.844276711985</v>
      </c>
      <c r="T16" s="404"/>
      <c r="U16" s="250">
        <f>SUM(H16:S16)</f>
        <v>550138.69995211228</v>
      </c>
      <c r="V16" s="243"/>
    </row>
    <row r="17" spans="1:22">
      <c r="A17" s="384">
        <f t="shared" si="1"/>
        <v>7</v>
      </c>
      <c r="B17" s="400"/>
      <c r="C17" s="401" t="s">
        <v>387</v>
      </c>
      <c r="D17" s="401"/>
      <c r="E17" s="401"/>
      <c r="F17" s="401"/>
      <c r="G17" s="243">
        <f>'Exhibit F-1'!C50+'Exhibit F-1'!C51</f>
        <v>413442.7052436783</v>
      </c>
      <c r="H17" s="243">
        <f t="shared" ref="H17:S17" si="6">G17+H16</f>
        <v>450401.67415461631</v>
      </c>
      <c r="I17" s="243">
        <f t="shared" si="6"/>
        <v>488239.77863442706</v>
      </c>
      <c r="J17" s="243">
        <f t="shared" si="6"/>
        <v>526900.41440861905</v>
      </c>
      <c r="K17" s="243">
        <f t="shared" si="6"/>
        <v>566714.27130149445</v>
      </c>
      <c r="L17" s="243">
        <f t="shared" si="6"/>
        <v>607557.6950775435</v>
      </c>
      <c r="M17" s="243">
        <f t="shared" si="6"/>
        <v>649618.67628921883</v>
      </c>
      <c r="N17" s="243">
        <f t="shared" si="6"/>
        <v>693253.85271737736</v>
      </c>
      <c r="O17" s="243">
        <f t="shared" si="6"/>
        <v>738779.65231941582</v>
      </c>
      <c r="P17" s="243">
        <f t="shared" si="6"/>
        <v>786767.33993757039</v>
      </c>
      <c r="Q17" s="243">
        <f t="shared" si="6"/>
        <v>838233.72995644144</v>
      </c>
      <c r="R17" s="243">
        <f t="shared" si="6"/>
        <v>894619.56091907853</v>
      </c>
      <c r="S17" s="243">
        <f t="shared" si="6"/>
        <v>963581.40519579058</v>
      </c>
      <c r="T17" s="404"/>
      <c r="U17" s="404"/>
      <c r="V17" s="405">
        <f>AVERAGE(G17:S17)</f>
        <v>662931.59662732866</v>
      </c>
    </row>
    <row r="18" spans="1:22">
      <c r="A18" s="384">
        <f t="shared" si="1"/>
        <v>8</v>
      </c>
      <c r="B18" s="400"/>
      <c r="D18" s="384" t="s">
        <v>388</v>
      </c>
      <c r="E18" s="384" t="s">
        <v>389</v>
      </c>
      <c r="F18" s="384"/>
      <c r="G18" s="406"/>
      <c r="H18" s="406"/>
      <c r="I18" s="243"/>
      <c r="J18" s="243"/>
      <c r="K18" s="243"/>
      <c r="L18" s="243"/>
      <c r="M18" s="243"/>
      <c r="N18" s="243"/>
      <c r="O18" s="243"/>
      <c r="P18" s="243"/>
      <c r="Q18" s="243"/>
      <c r="R18" s="243"/>
      <c r="S18" s="243"/>
      <c r="T18" s="404"/>
      <c r="U18" s="243"/>
      <c r="V18" s="243"/>
    </row>
    <row r="19" spans="1:22" ht="16" thickBot="1">
      <c r="A19" s="384">
        <f t="shared" si="1"/>
        <v>9</v>
      </c>
      <c r="B19" s="400"/>
      <c r="C19" s="407" t="s">
        <v>390</v>
      </c>
      <c r="D19" s="408" t="s">
        <v>391</v>
      </c>
      <c r="E19" s="408" t="s">
        <v>59</v>
      </c>
      <c r="F19" s="408"/>
      <c r="I19" s="243"/>
      <c r="J19" s="243"/>
      <c r="K19" s="243"/>
      <c r="L19" s="243"/>
      <c r="M19" s="243"/>
      <c r="N19" s="243"/>
      <c r="O19" s="243"/>
      <c r="P19" s="243"/>
      <c r="Q19" s="243"/>
      <c r="R19" s="243"/>
      <c r="S19" s="243"/>
      <c r="T19" s="404"/>
      <c r="U19" s="243"/>
      <c r="V19" s="243"/>
    </row>
    <row r="20" spans="1:22" ht="16" thickBot="1">
      <c r="A20" s="384">
        <f t="shared" si="1"/>
        <v>10</v>
      </c>
      <c r="B20" s="400"/>
      <c r="C20" s="409" t="s">
        <v>392</v>
      </c>
      <c r="D20" s="410">
        <f>G12-G14</f>
        <v>27593030.579535428</v>
      </c>
      <c r="E20" s="403">
        <f>'Exhibit E'!C12</f>
        <v>1.54E-2</v>
      </c>
      <c r="F20" s="246"/>
      <c r="G20" s="243">
        <f>$D$20*($E$21/12)</f>
        <v>35411.055910403804</v>
      </c>
      <c r="H20" s="243">
        <f t="shared" ref="H20:S26" si="7">G20</f>
        <v>35411.055910403804</v>
      </c>
      <c r="I20" s="243">
        <f t="shared" si="7"/>
        <v>35411.055910403804</v>
      </c>
      <c r="J20" s="243">
        <f t="shared" si="7"/>
        <v>35411.055910403804</v>
      </c>
      <c r="K20" s="243">
        <f t="shared" si="7"/>
        <v>35411.055910403804</v>
      </c>
      <c r="L20" s="243">
        <f t="shared" si="7"/>
        <v>35411.055910403804</v>
      </c>
      <c r="M20" s="243">
        <f t="shared" si="7"/>
        <v>35411.055910403804</v>
      </c>
      <c r="N20" s="243">
        <f t="shared" si="7"/>
        <v>35411.055910403804</v>
      </c>
      <c r="O20" s="243">
        <f t="shared" si="7"/>
        <v>35411.055910403804</v>
      </c>
      <c r="P20" s="243">
        <f t="shared" si="7"/>
        <v>35411.055910403804</v>
      </c>
      <c r="Q20" s="243">
        <f t="shared" si="7"/>
        <v>35411.055910403804</v>
      </c>
      <c r="R20" s="243">
        <f t="shared" si="7"/>
        <v>35411.055910403804</v>
      </c>
      <c r="S20" s="243">
        <f t="shared" si="7"/>
        <v>35411.055910403804</v>
      </c>
      <c r="U20" s="243">
        <f>SUM(H20:S20)</f>
        <v>424932.67092484556</v>
      </c>
      <c r="V20" s="243"/>
    </row>
    <row r="21" spans="1:22">
      <c r="A21" s="384">
        <f t="shared" si="1"/>
        <v>11</v>
      </c>
      <c r="B21" s="400"/>
      <c r="C21" s="409">
        <f>$H$8</f>
        <v>44470</v>
      </c>
      <c r="D21" s="410">
        <f>H$15</f>
        <v>2412331.9488845095</v>
      </c>
      <c r="E21" s="247">
        <f>E20</f>
        <v>1.54E-2</v>
      </c>
      <c r="F21" s="247"/>
      <c r="G21" s="243"/>
      <c r="H21" s="243">
        <f>($D$21*$E$21)/COUNTA($H$8:$S$8)/2</f>
        <v>1547.913000534227</v>
      </c>
      <c r="I21" s="243">
        <f t="shared" si="7"/>
        <v>1547.913000534227</v>
      </c>
      <c r="J21" s="243">
        <f t="shared" si="7"/>
        <v>1547.913000534227</v>
      </c>
      <c r="K21" s="243">
        <f t="shared" si="7"/>
        <v>1547.913000534227</v>
      </c>
      <c r="L21" s="243">
        <f t="shared" si="7"/>
        <v>1547.913000534227</v>
      </c>
      <c r="M21" s="243">
        <f t="shared" si="7"/>
        <v>1547.913000534227</v>
      </c>
      <c r="N21" s="243">
        <f t="shared" si="7"/>
        <v>1547.913000534227</v>
      </c>
      <c r="O21" s="243">
        <f t="shared" si="7"/>
        <v>1547.913000534227</v>
      </c>
      <c r="P21" s="243">
        <f t="shared" si="7"/>
        <v>1547.913000534227</v>
      </c>
      <c r="Q21" s="243">
        <f t="shared" si="7"/>
        <v>1547.913000534227</v>
      </c>
      <c r="R21" s="243">
        <f t="shared" si="7"/>
        <v>1547.913000534227</v>
      </c>
      <c r="S21" s="243">
        <f t="shared" si="7"/>
        <v>1547.913000534227</v>
      </c>
      <c r="U21" s="243">
        <f t="shared" ref="U21:U32" si="8">SUM(H21:S21)</f>
        <v>18574.956006410725</v>
      </c>
      <c r="V21" s="243"/>
    </row>
    <row r="22" spans="1:22">
      <c r="A22" s="384">
        <f t="shared" si="1"/>
        <v>12</v>
      </c>
      <c r="B22" s="400"/>
      <c r="C22" s="409">
        <f>$I$8</f>
        <v>44501</v>
      </c>
      <c r="D22" s="410">
        <f>I$15</f>
        <v>1255907.9555324824</v>
      </c>
      <c r="E22" s="247">
        <f t="shared" ref="E22:E32" si="9">E21</f>
        <v>1.54E-2</v>
      </c>
      <c r="F22" s="247"/>
      <c r="G22" s="243"/>
      <c r="H22" s="243"/>
      <c r="I22" s="243">
        <f>($D$22*$E$22)/COUNTA($I$8:$S$8)/2</f>
        <v>879.13556887273774</v>
      </c>
      <c r="J22" s="243">
        <f t="shared" si="7"/>
        <v>879.13556887273774</v>
      </c>
      <c r="K22" s="243">
        <f t="shared" si="7"/>
        <v>879.13556887273774</v>
      </c>
      <c r="L22" s="243">
        <f t="shared" si="7"/>
        <v>879.13556887273774</v>
      </c>
      <c r="M22" s="243">
        <f t="shared" si="7"/>
        <v>879.13556887273774</v>
      </c>
      <c r="N22" s="243">
        <f t="shared" si="7"/>
        <v>879.13556887273774</v>
      </c>
      <c r="O22" s="243">
        <f t="shared" si="7"/>
        <v>879.13556887273774</v>
      </c>
      <c r="P22" s="243">
        <f t="shared" si="7"/>
        <v>879.13556887273774</v>
      </c>
      <c r="Q22" s="243">
        <f t="shared" si="7"/>
        <v>879.13556887273774</v>
      </c>
      <c r="R22" s="243">
        <f t="shared" si="7"/>
        <v>879.13556887273774</v>
      </c>
      <c r="S22" s="243">
        <f t="shared" si="7"/>
        <v>879.13556887273774</v>
      </c>
      <c r="U22" s="243">
        <f t="shared" si="8"/>
        <v>9670.491257600117</v>
      </c>
      <c r="V22" s="243"/>
    </row>
    <row r="23" spans="1:22">
      <c r="A23" s="384">
        <f t="shared" si="1"/>
        <v>13</v>
      </c>
      <c r="B23" s="400"/>
      <c r="C23" s="409">
        <f>$J$8</f>
        <v>44531</v>
      </c>
      <c r="D23" s="410">
        <f>J$15</f>
        <v>1068222.4602354192</v>
      </c>
      <c r="E23" s="247">
        <f t="shared" si="9"/>
        <v>1.54E-2</v>
      </c>
      <c r="F23" s="247"/>
      <c r="G23" s="243"/>
      <c r="H23" s="243"/>
      <c r="I23" s="243"/>
      <c r="J23" s="243">
        <f>($D$23*$E$23)/COUNTA($J$8:$S$8)/2</f>
        <v>822.53129438127291</v>
      </c>
      <c r="K23" s="243">
        <f t="shared" si="7"/>
        <v>822.53129438127291</v>
      </c>
      <c r="L23" s="243">
        <f t="shared" si="7"/>
        <v>822.53129438127291</v>
      </c>
      <c r="M23" s="243">
        <f t="shared" si="7"/>
        <v>822.53129438127291</v>
      </c>
      <c r="N23" s="243">
        <f t="shared" si="7"/>
        <v>822.53129438127291</v>
      </c>
      <c r="O23" s="243">
        <f t="shared" si="7"/>
        <v>822.53129438127291</v>
      </c>
      <c r="P23" s="243">
        <f t="shared" si="7"/>
        <v>822.53129438127291</v>
      </c>
      <c r="Q23" s="243">
        <f t="shared" si="7"/>
        <v>822.53129438127291</v>
      </c>
      <c r="R23" s="243">
        <f t="shared" si="7"/>
        <v>822.53129438127291</v>
      </c>
      <c r="S23" s="243">
        <f t="shared" si="7"/>
        <v>822.53129438127291</v>
      </c>
      <c r="U23" s="243">
        <f t="shared" si="8"/>
        <v>8225.3129438127307</v>
      </c>
      <c r="V23" s="243"/>
    </row>
    <row r="24" spans="1:22">
      <c r="A24" s="384">
        <f t="shared" si="1"/>
        <v>14</v>
      </c>
      <c r="B24" s="400"/>
      <c r="C24" s="409">
        <f>$K$8</f>
        <v>44562</v>
      </c>
      <c r="D24" s="410">
        <f>K$15</f>
        <v>1347920.788071495</v>
      </c>
      <c r="E24" s="247">
        <f t="shared" si="9"/>
        <v>1.54E-2</v>
      </c>
      <c r="F24" s="247"/>
      <c r="G24" s="243"/>
      <c r="H24" s="243"/>
      <c r="I24" s="243"/>
      <c r="J24" s="243"/>
      <c r="K24" s="243">
        <f>($D$24*$E$24)/COUNTA($K$8:$S$8)/2</f>
        <v>1153.2211186833902</v>
      </c>
      <c r="L24" s="243">
        <f t="shared" si="7"/>
        <v>1153.2211186833902</v>
      </c>
      <c r="M24" s="243">
        <f t="shared" si="7"/>
        <v>1153.2211186833902</v>
      </c>
      <c r="N24" s="243">
        <f t="shared" si="7"/>
        <v>1153.2211186833902</v>
      </c>
      <c r="O24" s="243">
        <f t="shared" si="7"/>
        <v>1153.2211186833902</v>
      </c>
      <c r="P24" s="243">
        <f t="shared" si="7"/>
        <v>1153.2211186833902</v>
      </c>
      <c r="Q24" s="243">
        <f t="shared" si="7"/>
        <v>1153.2211186833902</v>
      </c>
      <c r="R24" s="243">
        <f t="shared" si="7"/>
        <v>1153.2211186833902</v>
      </c>
      <c r="S24" s="243">
        <f t="shared" si="7"/>
        <v>1153.2211186833902</v>
      </c>
      <c r="U24" s="243">
        <f t="shared" si="8"/>
        <v>10378.990068150511</v>
      </c>
      <c r="V24" s="243"/>
    </row>
    <row r="25" spans="1:22">
      <c r="A25" s="384">
        <f t="shared" si="1"/>
        <v>15</v>
      </c>
      <c r="B25" s="400"/>
      <c r="C25" s="409">
        <f>$L$8</f>
        <v>44593</v>
      </c>
      <c r="D25" s="410">
        <f>L$15</f>
        <v>1069679.8786218886</v>
      </c>
      <c r="E25" s="247">
        <f t="shared" si="9"/>
        <v>1.54E-2</v>
      </c>
      <c r="F25" s="247"/>
      <c r="G25" s="243"/>
      <c r="H25" s="243"/>
      <c r="I25" s="243"/>
      <c r="J25" s="243"/>
      <c r="K25" s="243"/>
      <c r="L25" s="243">
        <f>($D$25*$E$25)/COUNTA($L$8:$S$8)/2</f>
        <v>1029.5668831735677</v>
      </c>
      <c r="M25" s="243">
        <f t="shared" si="7"/>
        <v>1029.5668831735677</v>
      </c>
      <c r="N25" s="243">
        <f t="shared" si="7"/>
        <v>1029.5668831735677</v>
      </c>
      <c r="O25" s="243">
        <f t="shared" si="7"/>
        <v>1029.5668831735677</v>
      </c>
      <c r="P25" s="243">
        <f t="shared" si="7"/>
        <v>1029.5668831735677</v>
      </c>
      <c r="Q25" s="243">
        <f t="shared" si="7"/>
        <v>1029.5668831735677</v>
      </c>
      <c r="R25" s="243">
        <f t="shared" si="7"/>
        <v>1029.5668831735677</v>
      </c>
      <c r="S25" s="243">
        <f t="shared" si="7"/>
        <v>1029.5668831735677</v>
      </c>
      <c r="U25" s="243">
        <f t="shared" si="8"/>
        <v>8236.5350653885416</v>
      </c>
      <c r="V25" s="243"/>
    </row>
    <row r="26" spans="1:22">
      <c r="A26" s="384">
        <f t="shared" si="1"/>
        <v>16</v>
      </c>
      <c r="B26" s="400"/>
      <c r="C26" s="409">
        <f>$M$8</f>
        <v>44623</v>
      </c>
      <c r="D26" s="410">
        <f>M$15</f>
        <v>1106870.3960239661</v>
      </c>
      <c r="E26" s="247">
        <f t="shared" si="9"/>
        <v>1.54E-2</v>
      </c>
      <c r="F26" s="247"/>
      <c r="G26" s="243"/>
      <c r="H26" s="243"/>
      <c r="I26" s="243"/>
      <c r="J26" s="243"/>
      <c r="K26" s="243"/>
      <c r="L26" s="243"/>
      <c r="M26" s="243">
        <f>($D$26*$E$26)/COUNTA($M$8:$S$8)/2</f>
        <v>1217.5574356263628</v>
      </c>
      <c r="N26" s="243">
        <f t="shared" si="7"/>
        <v>1217.5574356263628</v>
      </c>
      <c r="O26" s="243">
        <f t="shared" si="7"/>
        <v>1217.5574356263628</v>
      </c>
      <c r="P26" s="243">
        <f t="shared" si="7"/>
        <v>1217.5574356263628</v>
      </c>
      <c r="Q26" s="243">
        <f t="shared" si="7"/>
        <v>1217.5574356263628</v>
      </c>
      <c r="R26" s="243">
        <f t="shared" si="7"/>
        <v>1217.5574356263628</v>
      </c>
      <c r="S26" s="243">
        <f t="shared" si="7"/>
        <v>1217.5574356263628</v>
      </c>
      <c r="U26" s="243">
        <f t="shared" si="8"/>
        <v>8522.9020493845383</v>
      </c>
      <c r="V26" s="243"/>
    </row>
    <row r="27" spans="1:22">
      <c r="A27" s="384">
        <f t="shared" si="1"/>
        <v>17</v>
      </c>
      <c r="B27" s="400"/>
      <c r="C27" s="409">
        <f>$N$8</f>
        <v>44653</v>
      </c>
      <c r="D27" s="410">
        <f>N$15</f>
        <v>1226645.6232336345</v>
      </c>
      <c r="E27" s="247">
        <f t="shared" si="9"/>
        <v>1.54E-2</v>
      </c>
      <c r="F27" s="247"/>
      <c r="G27" s="243"/>
      <c r="H27" s="243"/>
      <c r="I27" s="243"/>
      <c r="J27" s="243"/>
      <c r="K27" s="243"/>
      <c r="L27" s="243"/>
      <c r="M27" s="243"/>
      <c r="N27" s="243">
        <f>($D$27*$E$27)/COUNTA($N$8:$S$8)/2</f>
        <v>1574.1952164831644</v>
      </c>
      <c r="O27" s="243">
        <f>N27</f>
        <v>1574.1952164831644</v>
      </c>
      <c r="P27" s="243">
        <f>O27</f>
        <v>1574.1952164831644</v>
      </c>
      <c r="Q27" s="243">
        <f>P27</f>
        <v>1574.1952164831644</v>
      </c>
      <c r="R27" s="243">
        <f>Q27</f>
        <v>1574.1952164831644</v>
      </c>
      <c r="S27" s="243">
        <f>R27</f>
        <v>1574.1952164831644</v>
      </c>
      <c r="U27" s="243">
        <f t="shared" si="8"/>
        <v>9445.1712988989857</v>
      </c>
      <c r="V27" s="243"/>
    </row>
    <row r="28" spans="1:22">
      <c r="A28" s="384">
        <f t="shared" si="1"/>
        <v>18</v>
      </c>
      <c r="B28" s="400"/>
      <c r="C28" s="409">
        <f>$O$8</f>
        <v>44683</v>
      </c>
      <c r="D28" s="410">
        <f>O$15</f>
        <v>1227677.3856363248</v>
      </c>
      <c r="E28" s="247">
        <f t="shared" si="9"/>
        <v>1.54E-2</v>
      </c>
      <c r="F28" s="247"/>
      <c r="G28" s="243"/>
      <c r="H28" s="243"/>
      <c r="I28" s="243"/>
      <c r="J28" s="243"/>
      <c r="K28" s="243"/>
      <c r="L28" s="243"/>
      <c r="M28" s="243"/>
      <c r="N28" s="243"/>
      <c r="O28" s="243">
        <f>($D$28*$E$28)/COUNTA($O$8:$S$8)/2</f>
        <v>1890.6231738799402</v>
      </c>
      <c r="P28" s="243">
        <f>O28</f>
        <v>1890.6231738799402</v>
      </c>
      <c r="Q28" s="243">
        <f>P28</f>
        <v>1890.6231738799402</v>
      </c>
      <c r="R28" s="243">
        <f>Q28</f>
        <v>1890.6231738799402</v>
      </c>
      <c r="S28" s="243">
        <f>R28</f>
        <v>1890.6231738799402</v>
      </c>
      <c r="U28" s="243">
        <f t="shared" si="8"/>
        <v>9453.1158693997004</v>
      </c>
      <c r="V28" s="243"/>
    </row>
    <row r="29" spans="1:22">
      <c r="A29" s="384">
        <f t="shared" si="1"/>
        <v>19</v>
      </c>
      <c r="B29" s="400"/>
      <c r="C29" s="409">
        <f>$P$8</f>
        <v>44713</v>
      </c>
      <c r="D29" s="410">
        <f>P$15</f>
        <v>1278902.8655148805</v>
      </c>
      <c r="E29" s="247">
        <f t="shared" si="9"/>
        <v>1.54E-2</v>
      </c>
      <c r="F29" s="247"/>
      <c r="G29" s="243"/>
      <c r="H29" s="243"/>
      <c r="I29" s="243"/>
      <c r="J29" s="243"/>
      <c r="K29" s="243"/>
      <c r="L29" s="243"/>
      <c r="M29" s="243"/>
      <c r="N29" s="243"/>
      <c r="O29" s="243"/>
      <c r="P29" s="243">
        <f>($D$29*$E$29)/COUNTA($P$8:$S$8)/2</f>
        <v>2461.8880161161451</v>
      </c>
      <c r="Q29" s="243">
        <f>P29</f>
        <v>2461.8880161161451</v>
      </c>
      <c r="R29" s="243">
        <f>Q29</f>
        <v>2461.8880161161451</v>
      </c>
      <c r="S29" s="243">
        <f>R29</f>
        <v>2461.8880161161451</v>
      </c>
      <c r="U29" s="243">
        <f t="shared" si="8"/>
        <v>9847.5520644645803</v>
      </c>
      <c r="V29" s="243"/>
    </row>
    <row r="30" spans="1:22">
      <c r="A30" s="384">
        <f t="shared" si="1"/>
        <v>20</v>
      </c>
      <c r="B30" s="400"/>
      <c r="C30" s="409">
        <f>$Q$8</f>
        <v>44743</v>
      </c>
      <c r="D30" s="410">
        <f>Q$15</f>
        <v>1355338.597681731</v>
      </c>
      <c r="E30" s="247">
        <f t="shared" si="9"/>
        <v>1.54E-2</v>
      </c>
      <c r="F30" s="247"/>
      <c r="G30" s="243"/>
      <c r="H30" s="401"/>
      <c r="I30" s="243"/>
      <c r="J30" s="243"/>
      <c r="K30" s="243"/>
      <c r="L30" s="243"/>
      <c r="M30" s="243"/>
      <c r="N30" s="243"/>
      <c r="O30" s="243"/>
      <c r="P30" s="243"/>
      <c r="Q30" s="243">
        <f>($D$30*$E$30)/COUNTA($Q$8:$S$8)/2</f>
        <v>3478.7024007164432</v>
      </c>
      <c r="R30" s="243">
        <f>Q30</f>
        <v>3478.7024007164432</v>
      </c>
      <c r="S30" s="243">
        <f>R30</f>
        <v>3478.7024007164432</v>
      </c>
      <c r="U30" s="243">
        <f t="shared" si="8"/>
        <v>10436.107202149329</v>
      </c>
      <c r="V30" s="243"/>
    </row>
    <row r="31" spans="1:22">
      <c r="A31" s="384">
        <f t="shared" si="1"/>
        <v>21</v>
      </c>
      <c r="B31" s="400"/>
      <c r="C31" s="409">
        <f>$R$8</f>
        <v>44774</v>
      </c>
      <c r="D31" s="410">
        <f>R$15</f>
        <v>1277776.8685106484</v>
      </c>
      <c r="E31" s="247">
        <f t="shared" si="9"/>
        <v>1.54E-2</v>
      </c>
      <c r="F31" s="247"/>
      <c r="G31" s="243"/>
      <c r="H31" s="243"/>
      <c r="I31" s="243"/>
      <c r="J31" s="243"/>
      <c r="K31" s="243"/>
      <c r="L31" s="243"/>
      <c r="M31" s="243"/>
      <c r="N31" s="243"/>
      <c r="O31" s="243"/>
      <c r="P31" s="243"/>
      <c r="Q31" s="243"/>
      <c r="R31" s="243">
        <f>($D$31*$E$31)/COUNTA($R$8:$S$8)/2</f>
        <v>4919.4409437659961</v>
      </c>
      <c r="S31" s="243">
        <f>R31</f>
        <v>4919.4409437659961</v>
      </c>
      <c r="U31" s="243">
        <f t="shared" si="8"/>
        <v>9838.8818875319921</v>
      </c>
      <c r="V31" s="243"/>
    </row>
    <row r="32" spans="1:22">
      <c r="A32" s="384">
        <f t="shared" si="1"/>
        <v>22</v>
      </c>
      <c r="B32" s="400"/>
      <c r="C32" s="409">
        <f>$S$8</f>
        <v>44805</v>
      </c>
      <c r="D32" s="410">
        <f>S$15</f>
        <v>1633248.4823473946</v>
      </c>
      <c r="E32" s="247">
        <f t="shared" si="9"/>
        <v>1.54E-2</v>
      </c>
      <c r="F32" s="247"/>
      <c r="G32" s="243"/>
      <c r="H32" s="243"/>
      <c r="I32" s="243"/>
      <c r="J32" s="243"/>
      <c r="K32" s="243"/>
      <c r="L32" s="243"/>
      <c r="M32" s="243"/>
      <c r="N32" s="243"/>
      <c r="O32" s="243"/>
      <c r="P32" s="243"/>
      <c r="Q32" s="243"/>
      <c r="R32" s="243"/>
      <c r="S32" s="243">
        <f>($D$32*$E$32)/COUNTA($S$8)/2</f>
        <v>12576.013314074939</v>
      </c>
      <c r="U32" s="243">
        <f t="shared" si="8"/>
        <v>12576.013314074939</v>
      </c>
      <c r="V32" s="243"/>
    </row>
    <row r="33" spans="1:25">
      <c r="A33" s="384">
        <f t="shared" si="1"/>
        <v>23</v>
      </c>
      <c r="B33" s="400"/>
      <c r="C33" s="379" t="s">
        <v>393</v>
      </c>
      <c r="D33" s="248">
        <f>SUM(D20:D32)</f>
        <v>43853553.829829805</v>
      </c>
      <c r="E33" s="379"/>
      <c r="F33" s="379"/>
      <c r="G33" s="249">
        <f>SUM(G20:G32)</f>
        <v>35411.055910403804</v>
      </c>
      <c r="H33" s="249">
        <f>SUM(H20:H32)</f>
        <v>36958.968910938034</v>
      </c>
      <c r="I33" s="249">
        <f t="shared" ref="I33" si="10">SUM(I20:I32)</f>
        <v>37838.104479810769</v>
      </c>
      <c r="J33" s="249">
        <f>SUM(J20:J32)</f>
        <v>38660.635774192044</v>
      </c>
      <c r="K33" s="249">
        <f t="shared" ref="K33:S33" si="11">SUM(K20:K32)</f>
        <v>39813.856892875432</v>
      </c>
      <c r="L33" s="249">
        <f t="shared" si="11"/>
        <v>40843.423776049</v>
      </c>
      <c r="M33" s="249">
        <f t="shared" si="11"/>
        <v>42060.98121167536</v>
      </c>
      <c r="N33" s="249">
        <f t="shared" si="11"/>
        <v>43635.176428158527</v>
      </c>
      <c r="O33" s="249">
        <f t="shared" si="11"/>
        <v>45525.799602038467</v>
      </c>
      <c r="P33" s="249">
        <f t="shared" si="11"/>
        <v>47987.68761815461</v>
      </c>
      <c r="Q33" s="249">
        <f t="shared" si="11"/>
        <v>51466.390018871054</v>
      </c>
      <c r="R33" s="249">
        <f t="shared" si="11"/>
        <v>56385.830962637046</v>
      </c>
      <c r="S33" s="249">
        <f t="shared" si="11"/>
        <v>68961.844276711985</v>
      </c>
      <c r="T33" s="249"/>
      <c r="U33" s="249">
        <f>SUM(H33:S33)</f>
        <v>550138.69995211228</v>
      </c>
      <c r="V33" s="243"/>
    </row>
    <row r="34" spans="1:25">
      <c r="A34" s="384">
        <f t="shared" si="1"/>
        <v>24</v>
      </c>
      <c r="B34" s="386"/>
      <c r="C34" s="384"/>
      <c r="D34" s="384"/>
      <c r="E34" s="386"/>
      <c r="F34" s="386"/>
      <c r="G34" s="386"/>
      <c r="H34" s="384"/>
      <c r="I34" s="395"/>
      <c r="J34" s="384"/>
      <c r="K34" s="386"/>
      <c r="L34" s="384"/>
      <c r="M34" s="386"/>
      <c r="N34" s="396"/>
      <c r="O34" s="386"/>
      <c r="T34" s="386"/>
      <c r="U34" s="386"/>
      <c r="W34" s="384"/>
      <c r="X34" s="384"/>
      <c r="Y34" s="384"/>
    </row>
    <row r="35" spans="1:25" s="440" customFormat="1">
      <c r="A35" s="384">
        <f t="shared" si="1"/>
        <v>25</v>
      </c>
      <c r="B35" s="411"/>
      <c r="C35" s="379"/>
      <c r="D35" s="250"/>
      <c r="E35" s="379"/>
      <c r="F35" s="379"/>
      <c r="G35" s="251"/>
      <c r="H35" s="251"/>
      <c r="I35" s="251"/>
      <c r="J35" s="251"/>
      <c r="K35" s="251"/>
      <c r="L35" s="251"/>
      <c r="M35" s="251"/>
      <c r="N35" s="251"/>
      <c r="O35" s="251"/>
      <c r="P35" s="251"/>
      <c r="Q35" s="251"/>
      <c r="R35" s="251"/>
      <c r="S35" s="251"/>
      <c r="T35" s="251"/>
      <c r="U35" s="251"/>
      <c r="V35" s="245"/>
      <c r="W35" s="384"/>
      <c r="X35" s="384"/>
      <c r="Y35" s="384"/>
    </row>
    <row r="36" spans="1:25" ht="16" thickBot="1">
      <c r="A36" s="384">
        <f t="shared" si="1"/>
        <v>26</v>
      </c>
      <c r="B36" s="397" t="s">
        <v>394</v>
      </c>
      <c r="E36" s="398"/>
      <c r="F36" s="398"/>
      <c r="G36" s="398"/>
      <c r="I36" s="395"/>
      <c r="J36" s="384"/>
      <c r="K36" s="386"/>
      <c r="L36" s="384"/>
      <c r="M36" s="386"/>
      <c r="N36" s="390"/>
      <c r="O36" s="386"/>
      <c r="T36" s="386"/>
      <c r="U36" s="399"/>
      <c r="W36" s="384"/>
      <c r="X36" s="384"/>
      <c r="Y36" s="384"/>
    </row>
    <row r="37" spans="1:25" s="384" customFormat="1" ht="16" thickBot="1">
      <c r="A37" s="384">
        <f t="shared" si="1"/>
        <v>27</v>
      </c>
      <c r="B37" s="400"/>
      <c r="C37" s="401" t="s">
        <v>382</v>
      </c>
      <c r="D37" s="401"/>
      <c r="E37" s="401"/>
      <c r="F37" s="401"/>
      <c r="G37" s="240"/>
      <c r="H37" s="240">
        <v>118028.08598234854</v>
      </c>
      <c r="I37" s="240">
        <v>123696.37349656083</v>
      </c>
      <c r="J37" s="240">
        <v>652914.9282865806</v>
      </c>
      <c r="K37" s="240">
        <v>665035.3560822322</v>
      </c>
      <c r="L37" s="240">
        <v>649331.99637196516</v>
      </c>
      <c r="M37" s="240">
        <v>642897.37657850888</v>
      </c>
      <c r="N37" s="240">
        <v>625619.66237162182</v>
      </c>
      <c r="O37" s="240">
        <v>624417.43705254421</v>
      </c>
      <c r="P37" s="240">
        <v>624436.09983852983</v>
      </c>
      <c r="Q37" s="240">
        <v>646460.7712583231</v>
      </c>
      <c r="R37" s="240">
        <v>629951.70543835382</v>
      </c>
      <c r="S37" s="240">
        <v>600378.08377423044</v>
      </c>
      <c r="T37" s="243"/>
      <c r="U37" s="241">
        <f>SUM(H37:S37)</f>
        <v>6603167.8765318003</v>
      </c>
      <c r="V37" s="367"/>
    </row>
    <row r="38" spans="1:25" s="384" customFormat="1" ht="16" thickBot="1">
      <c r="A38" s="384">
        <f t="shared" si="1"/>
        <v>28</v>
      </c>
      <c r="B38" s="400"/>
      <c r="C38" s="401" t="s">
        <v>383</v>
      </c>
      <c r="D38" s="401"/>
      <c r="E38" s="401"/>
      <c r="F38" s="401"/>
      <c r="G38" s="243">
        <f>SUM('Exhibit C'!D11:D13)</f>
        <v>19554952.341664556</v>
      </c>
      <c r="H38" s="243">
        <f t="shared" ref="H38:S38" si="12">G38+H37</f>
        <v>19672980.427646905</v>
      </c>
      <c r="I38" s="243">
        <f t="shared" si="12"/>
        <v>19796676.801143467</v>
      </c>
      <c r="J38" s="243">
        <f t="shared" si="12"/>
        <v>20449591.72943005</v>
      </c>
      <c r="K38" s="243">
        <f t="shared" si="12"/>
        <v>21114627.08551228</v>
      </c>
      <c r="L38" s="243">
        <f t="shared" si="12"/>
        <v>21763959.081884246</v>
      </c>
      <c r="M38" s="243">
        <f t="shared" si="12"/>
        <v>22406856.458462756</v>
      </c>
      <c r="N38" s="243">
        <f t="shared" si="12"/>
        <v>23032476.120834377</v>
      </c>
      <c r="O38" s="243">
        <f t="shared" si="12"/>
        <v>23656893.557886921</v>
      </c>
      <c r="P38" s="243">
        <f t="shared" si="12"/>
        <v>24281329.65772545</v>
      </c>
      <c r="Q38" s="243">
        <f t="shared" si="12"/>
        <v>24927790.428983774</v>
      </c>
      <c r="R38" s="243">
        <f t="shared" si="12"/>
        <v>25557742.134422127</v>
      </c>
      <c r="S38" s="243">
        <f t="shared" si="12"/>
        <v>26158120.218196359</v>
      </c>
      <c r="T38" s="243"/>
      <c r="U38" s="243"/>
      <c r="V38" s="243">
        <f>AVERAGE(G38:S38)</f>
        <v>22490307.387984097</v>
      </c>
    </row>
    <row r="39" spans="1:25" s="384" customFormat="1" ht="16" thickBot="1">
      <c r="A39" s="384">
        <f t="shared" si="1"/>
        <v>29</v>
      </c>
      <c r="B39" s="400"/>
      <c r="C39" s="401" t="s">
        <v>384</v>
      </c>
      <c r="D39" s="401"/>
      <c r="E39" s="412">
        <f>'Exhibit K-3'!K195/U37</f>
        <v>0.24682008212416925</v>
      </c>
      <c r="F39" s="242"/>
      <c r="G39" s="243"/>
      <c r="H39" s="243">
        <f>H37*$E$39</f>
        <v>29131.701875121777</v>
      </c>
      <c r="I39" s="243">
        <f t="shared" ref="I39:S39" si="13">I37*$E$39</f>
        <v>30530.749064883057</v>
      </c>
      <c r="J39" s="243">
        <f t="shared" si="13"/>
        <v>161152.51621978989</v>
      </c>
      <c r="K39" s="243">
        <f t="shared" si="13"/>
        <v>164144.08120369271</v>
      </c>
      <c r="L39" s="243">
        <f t="shared" si="13"/>
        <v>160268.17667037921</v>
      </c>
      <c r="M39" s="243">
        <f t="shared" si="13"/>
        <v>158679.98328452054</v>
      </c>
      <c r="N39" s="243">
        <f t="shared" si="13"/>
        <v>154415.49644505873</v>
      </c>
      <c r="O39" s="243">
        <f t="shared" si="13"/>
        <v>154118.76309307225</v>
      </c>
      <c r="P39" s="243">
        <f t="shared" si="13"/>
        <v>154123.36944344189</v>
      </c>
      <c r="Q39" s="243">
        <f t="shared" si="13"/>
        <v>159559.50065203311</v>
      </c>
      <c r="R39" s="243">
        <f t="shared" si="13"/>
        <v>155484.73167055496</v>
      </c>
      <c r="S39" s="243">
        <f t="shared" si="13"/>
        <v>148185.36794270691</v>
      </c>
      <c r="T39" s="243"/>
      <c r="U39" s="243">
        <f>SUM(H39:S39)</f>
        <v>1629794.4375652552</v>
      </c>
      <c r="V39" s="243"/>
    </row>
    <row r="40" spans="1:25">
      <c r="A40" s="384">
        <f t="shared" si="1"/>
        <v>30</v>
      </c>
      <c r="B40" s="400"/>
      <c r="C40" s="401" t="s">
        <v>426</v>
      </c>
      <c r="D40" s="401"/>
      <c r="E40" s="401"/>
      <c r="F40" s="242"/>
      <c r="G40" s="243">
        <f>SUM('Exhibit D'!D11:D13)</f>
        <v>2679201.9393282062</v>
      </c>
      <c r="H40" s="243">
        <f>G40+H39</f>
        <v>2708333.641203328</v>
      </c>
      <c r="I40" s="243">
        <f t="shared" ref="I40" si="14">H40+I39</f>
        <v>2738864.3902682113</v>
      </c>
      <c r="J40" s="243">
        <f t="shared" ref="J40" si="15">I40+J39</f>
        <v>2900016.9064880013</v>
      </c>
      <c r="K40" s="243">
        <f t="shared" ref="K40" si="16">J40+K39</f>
        <v>3064160.9876916939</v>
      </c>
      <c r="L40" s="243">
        <f t="shared" ref="L40" si="17">K40+L39</f>
        <v>3224429.1643620729</v>
      </c>
      <c r="M40" s="243">
        <f t="shared" ref="M40" si="18">L40+M39</f>
        <v>3383109.1476465934</v>
      </c>
      <c r="N40" s="243">
        <f t="shared" ref="N40" si="19">M40+N39</f>
        <v>3537524.6440916522</v>
      </c>
      <c r="O40" s="243">
        <f t="shared" ref="O40" si="20">N40+O39</f>
        <v>3691643.4071847247</v>
      </c>
      <c r="P40" s="243">
        <f t="shared" ref="P40" si="21">O40+P39</f>
        <v>3845766.7766281664</v>
      </c>
      <c r="Q40" s="243">
        <f t="shared" ref="Q40" si="22">P40+Q39</f>
        <v>4005326.2772801993</v>
      </c>
      <c r="R40" s="243">
        <f t="shared" ref="R40" si="23">Q40+R39</f>
        <v>4160811.0089507541</v>
      </c>
      <c r="S40" s="243">
        <f t="shared" ref="S40" si="24">R40+S39</f>
        <v>4308996.3768934608</v>
      </c>
      <c r="T40" s="243"/>
      <c r="U40" s="243"/>
      <c r="V40" s="243">
        <f>AVERAGE(G40:S40)</f>
        <v>3403706.512924389</v>
      </c>
      <c r="W40" s="384"/>
      <c r="X40" s="384"/>
      <c r="Y40" s="384"/>
    </row>
    <row r="41" spans="1:25" s="384" customFormat="1">
      <c r="A41" s="384">
        <f t="shared" si="1"/>
        <v>31</v>
      </c>
      <c r="B41" s="400"/>
      <c r="C41" s="401" t="s">
        <v>385</v>
      </c>
      <c r="D41" s="401"/>
      <c r="E41" s="401"/>
      <c r="F41" s="401"/>
      <c r="G41" s="244">
        <f>G38-G39</f>
        <v>19554952.341664556</v>
      </c>
      <c r="H41" s="243">
        <f t="shared" ref="H41:S41" si="25">H37-H39</f>
        <v>88896.384107226768</v>
      </c>
      <c r="I41" s="243">
        <f t="shared" si="25"/>
        <v>93165.624431677774</v>
      </c>
      <c r="J41" s="243">
        <f t="shared" si="25"/>
        <v>491762.41206679074</v>
      </c>
      <c r="K41" s="243">
        <f t="shared" si="25"/>
        <v>500891.27487853949</v>
      </c>
      <c r="L41" s="243">
        <f t="shared" si="25"/>
        <v>489063.81970158592</v>
      </c>
      <c r="M41" s="243">
        <f t="shared" si="25"/>
        <v>484217.39329398831</v>
      </c>
      <c r="N41" s="243">
        <f t="shared" si="25"/>
        <v>471204.16592656309</v>
      </c>
      <c r="O41" s="243">
        <f t="shared" si="25"/>
        <v>470298.67395947198</v>
      </c>
      <c r="P41" s="243">
        <f t="shared" si="25"/>
        <v>470312.73039508797</v>
      </c>
      <c r="Q41" s="243">
        <f t="shared" si="25"/>
        <v>486901.27060628997</v>
      </c>
      <c r="R41" s="243">
        <f t="shared" si="25"/>
        <v>474466.97376779886</v>
      </c>
      <c r="S41" s="243">
        <f t="shared" si="25"/>
        <v>452192.71583152353</v>
      </c>
      <c r="T41" s="243"/>
      <c r="U41" s="245">
        <f>SUM(H41:S41)</f>
        <v>4973373.4389665453</v>
      </c>
      <c r="V41" s="243"/>
    </row>
    <row r="42" spans="1:25" s="384" customFormat="1">
      <c r="A42" s="384">
        <f t="shared" si="1"/>
        <v>32</v>
      </c>
      <c r="B42" s="400"/>
      <c r="C42" s="401" t="s">
        <v>386</v>
      </c>
      <c r="D42" s="401"/>
      <c r="E42" s="401"/>
      <c r="F42" s="401"/>
      <c r="G42" s="243">
        <v>0</v>
      </c>
      <c r="H42" s="404">
        <f>H59</f>
        <v>34968.410428405929</v>
      </c>
      <c r="I42" s="404">
        <f t="shared" ref="I42:S42" si="26">I59</f>
        <v>35073.433495947094</v>
      </c>
      <c r="J42" s="404">
        <f t="shared" si="26"/>
        <v>35683.218886909912</v>
      </c>
      <c r="K42" s="404">
        <f t="shared" si="26"/>
        <v>36373.335754520347</v>
      </c>
      <c r="L42" s="404">
        <f t="shared" si="26"/>
        <v>37131.384675057809</v>
      </c>
      <c r="M42" s="404">
        <f t="shared" si="26"/>
        <v>37989.141200321443</v>
      </c>
      <c r="N42" s="404">
        <f t="shared" si="26"/>
        <v>38962.963143236339</v>
      </c>
      <c r="O42" s="404">
        <f t="shared" si="26"/>
        <v>40129.303854655831</v>
      </c>
      <c r="P42" s="404">
        <f t="shared" si="26"/>
        <v>41587.273318880601</v>
      </c>
      <c r="Q42" s="404">
        <f t="shared" si="26"/>
        <v>43599.798570719933</v>
      </c>
      <c r="R42" s="404">
        <f t="shared" si="26"/>
        <v>46541.493808080282</v>
      </c>
      <c r="S42" s="404">
        <f t="shared" si="26"/>
        <v>52148.683484391171</v>
      </c>
      <c r="T42" s="404"/>
      <c r="U42" s="250">
        <f>SUM(H42:S42)</f>
        <v>480188.44062112668</v>
      </c>
      <c r="V42" s="243"/>
    </row>
    <row r="43" spans="1:25" s="384" customFormat="1">
      <c r="A43" s="384">
        <f t="shared" si="1"/>
        <v>33</v>
      </c>
      <c r="B43" s="400"/>
      <c r="C43" s="401" t="s">
        <v>387</v>
      </c>
      <c r="D43" s="401"/>
      <c r="E43" s="401"/>
      <c r="F43" s="401"/>
      <c r="G43" s="243">
        <f>'Exhibit F-1'!D50+'Exhibit F-1'!D51</f>
        <v>404586.63217503391</v>
      </c>
      <c r="H43" s="243">
        <f t="shared" ref="H43:S43" si="27">G43+H42</f>
        <v>439555.04260343983</v>
      </c>
      <c r="I43" s="243">
        <f t="shared" si="27"/>
        <v>474628.47609938693</v>
      </c>
      <c r="J43" s="243">
        <f t="shared" si="27"/>
        <v>510311.69498629682</v>
      </c>
      <c r="K43" s="243">
        <f t="shared" si="27"/>
        <v>546685.03074081719</v>
      </c>
      <c r="L43" s="243">
        <f t="shared" si="27"/>
        <v>583816.41541587503</v>
      </c>
      <c r="M43" s="243">
        <f t="shared" si="27"/>
        <v>621805.55661619653</v>
      </c>
      <c r="N43" s="243">
        <f t="shared" si="27"/>
        <v>660768.51975943288</v>
      </c>
      <c r="O43" s="243">
        <f t="shared" si="27"/>
        <v>700897.8236140887</v>
      </c>
      <c r="P43" s="243">
        <f t="shared" si="27"/>
        <v>742485.09693296929</v>
      </c>
      <c r="Q43" s="243">
        <f t="shared" si="27"/>
        <v>786084.89550368919</v>
      </c>
      <c r="R43" s="243">
        <f t="shared" si="27"/>
        <v>832626.38931176951</v>
      </c>
      <c r="S43" s="243">
        <f t="shared" si="27"/>
        <v>884775.0727961607</v>
      </c>
      <c r="T43" s="404"/>
      <c r="U43" s="404"/>
      <c r="V43" s="405">
        <f>AVERAGE(G43:S43)</f>
        <v>629925.12665808899</v>
      </c>
    </row>
    <row r="44" spans="1:25" s="384" customFormat="1">
      <c r="A44" s="384">
        <f t="shared" si="1"/>
        <v>34</v>
      </c>
      <c r="B44" s="400"/>
      <c r="C44" s="367"/>
      <c r="D44" s="384" t="s">
        <v>388</v>
      </c>
      <c r="E44" s="384" t="s">
        <v>389</v>
      </c>
      <c r="G44" s="406"/>
      <c r="H44" s="406"/>
      <c r="I44" s="243"/>
      <c r="J44" s="243"/>
      <c r="K44" s="243"/>
      <c r="L44" s="243"/>
      <c r="M44" s="243"/>
      <c r="N44" s="243"/>
      <c r="O44" s="243"/>
      <c r="P44" s="243"/>
      <c r="Q44" s="243"/>
      <c r="R44" s="243"/>
      <c r="S44" s="243"/>
      <c r="T44" s="404"/>
      <c r="U44" s="243"/>
      <c r="V44" s="243"/>
    </row>
    <row r="45" spans="1:25" s="384" customFormat="1" ht="16" thickBot="1">
      <c r="A45" s="384">
        <f t="shared" si="1"/>
        <v>35</v>
      </c>
      <c r="B45" s="400"/>
      <c r="C45" s="407" t="s">
        <v>390</v>
      </c>
      <c r="D45" s="408" t="s">
        <v>391</v>
      </c>
      <c r="E45" s="408" t="s">
        <v>59</v>
      </c>
      <c r="F45" s="408"/>
      <c r="G45" s="367"/>
      <c r="H45" s="367"/>
      <c r="I45" s="243"/>
      <c r="J45" s="243"/>
      <c r="K45" s="243"/>
      <c r="L45" s="243"/>
      <c r="M45" s="243"/>
      <c r="N45" s="243"/>
      <c r="O45" s="243"/>
      <c r="P45" s="243"/>
      <c r="Q45" s="243"/>
      <c r="R45" s="243"/>
      <c r="S45" s="243"/>
      <c r="T45" s="404"/>
      <c r="U45" s="243"/>
      <c r="V45" s="243"/>
    </row>
    <row r="46" spans="1:25" s="384" customFormat="1" ht="16" thickBot="1">
      <c r="A46" s="384">
        <f t="shared" si="1"/>
        <v>36</v>
      </c>
      <c r="B46" s="400"/>
      <c r="C46" s="409" t="s">
        <v>392</v>
      </c>
      <c r="D46" s="410">
        <f>G38-G40</f>
        <v>16875750.402336352</v>
      </c>
      <c r="E46" s="403">
        <f>'Exhibit E'!D12</f>
        <v>2.4799999999999999E-2</v>
      </c>
      <c r="F46" s="246"/>
      <c r="G46" s="252">
        <f>$D$46*($E$46/12)</f>
        <v>34876.550831495129</v>
      </c>
      <c r="H46" s="252">
        <f t="shared" ref="H46:S52" si="28">G46</f>
        <v>34876.550831495129</v>
      </c>
      <c r="I46" s="252">
        <f t="shared" si="28"/>
        <v>34876.550831495129</v>
      </c>
      <c r="J46" s="252">
        <f t="shared" si="28"/>
        <v>34876.550831495129</v>
      </c>
      <c r="K46" s="252">
        <f t="shared" si="28"/>
        <v>34876.550831495129</v>
      </c>
      <c r="L46" s="252">
        <f t="shared" si="28"/>
        <v>34876.550831495129</v>
      </c>
      <c r="M46" s="252">
        <f t="shared" si="28"/>
        <v>34876.550831495129</v>
      </c>
      <c r="N46" s="252">
        <f t="shared" si="28"/>
        <v>34876.550831495129</v>
      </c>
      <c r="O46" s="252">
        <f t="shared" si="28"/>
        <v>34876.550831495129</v>
      </c>
      <c r="P46" s="252">
        <f t="shared" si="28"/>
        <v>34876.550831495129</v>
      </c>
      <c r="Q46" s="252">
        <f t="shared" si="28"/>
        <v>34876.550831495129</v>
      </c>
      <c r="R46" s="252">
        <f t="shared" si="28"/>
        <v>34876.550831495129</v>
      </c>
      <c r="S46" s="252">
        <f t="shared" si="28"/>
        <v>34876.550831495129</v>
      </c>
      <c r="T46" s="367"/>
      <c r="U46" s="243">
        <f>SUM(H46:S46)</f>
        <v>418518.60997794167</v>
      </c>
      <c r="V46" s="243"/>
    </row>
    <row r="47" spans="1:25" s="384" customFormat="1">
      <c r="A47" s="384">
        <f t="shared" si="1"/>
        <v>37</v>
      </c>
      <c r="B47" s="400"/>
      <c r="C47" s="413">
        <f>$C$21</f>
        <v>44470</v>
      </c>
      <c r="D47" s="410">
        <f>H$41</f>
        <v>88896.384107226768</v>
      </c>
      <c r="E47" s="247">
        <f>E46</f>
        <v>2.4799999999999999E-2</v>
      </c>
      <c r="F47" s="247"/>
      <c r="G47" s="252"/>
      <c r="H47" s="252">
        <f>($D$47*$E$47)/COUNTA($H$8:$S$8)/2</f>
        <v>91.859596910800988</v>
      </c>
      <c r="I47" s="252">
        <f t="shared" si="28"/>
        <v>91.859596910800988</v>
      </c>
      <c r="J47" s="252">
        <f t="shared" si="28"/>
        <v>91.859596910800988</v>
      </c>
      <c r="K47" s="252">
        <f t="shared" si="28"/>
        <v>91.859596910800988</v>
      </c>
      <c r="L47" s="252">
        <f t="shared" si="28"/>
        <v>91.859596910800988</v>
      </c>
      <c r="M47" s="252">
        <f t="shared" si="28"/>
        <v>91.859596910800988</v>
      </c>
      <c r="N47" s="252">
        <f t="shared" si="28"/>
        <v>91.859596910800988</v>
      </c>
      <c r="O47" s="252">
        <f t="shared" si="28"/>
        <v>91.859596910800988</v>
      </c>
      <c r="P47" s="252">
        <f t="shared" si="28"/>
        <v>91.859596910800988</v>
      </c>
      <c r="Q47" s="252">
        <f t="shared" si="28"/>
        <v>91.859596910800988</v>
      </c>
      <c r="R47" s="252">
        <f t="shared" si="28"/>
        <v>91.859596910800988</v>
      </c>
      <c r="S47" s="252">
        <f t="shared" si="28"/>
        <v>91.859596910800988</v>
      </c>
      <c r="T47" s="367"/>
      <c r="U47" s="243">
        <f t="shared" ref="U47:U58" si="29">SUM(H47:S47)</f>
        <v>1102.3151629296119</v>
      </c>
      <c r="V47" s="243"/>
    </row>
    <row r="48" spans="1:25" s="384" customFormat="1">
      <c r="A48" s="384">
        <f t="shared" si="1"/>
        <v>38</v>
      </c>
      <c r="B48" s="400"/>
      <c r="C48" s="413">
        <f>$C$22</f>
        <v>44501</v>
      </c>
      <c r="D48" s="410">
        <f>I$41</f>
        <v>93165.624431677774</v>
      </c>
      <c r="E48" s="247">
        <f t="shared" ref="E48:E58" si="30">E47</f>
        <v>2.4799999999999999E-2</v>
      </c>
      <c r="F48" s="247"/>
      <c r="G48" s="252"/>
      <c r="H48" s="252"/>
      <c r="I48" s="252">
        <f>($D$48*$E$48)/COUNTA($I$8:$S$8)/2</f>
        <v>105.02306754116402</v>
      </c>
      <c r="J48" s="252">
        <f t="shared" si="28"/>
        <v>105.02306754116402</v>
      </c>
      <c r="K48" s="252">
        <f t="shared" si="28"/>
        <v>105.02306754116402</v>
      </c>
      <c r="L48" s="252">
        <f t="shared" si="28"/>
        <v>105.02306754116402</v>
      </c>
      <c r="M48" s="252">
        <f t="shared" si="28"/>
        <v>105.02306754116402</v>
      </c>
      <c r="N48" s="252">
        <f t="shared" si="28"/>
        <v>105.02306754116402</v>
      </c>
      <c r="O48" s="252">
        <f t="shared" si="28"/>
        <v>105.02306754116402</v>
      </c>
      <c r="P48" s="252">
        <f t="shared" si="28"/>
        <v>105.02306754116402</v>
      </c>
      <c r="Q48" s="252">
        <f t="shared" si="28"/>
        <v>105.02306754116402</v>
      </c>
      <c r="R48" s="252">
        <f t="shared" si="28"/>
        <v>105.02306754116402</v>
      </c>
      <c r="S48" s="252">
        <f t="shared" si="28"/>
        <v>105.02306754116402</v>
      </c>
      <c r="T48" s="367"/>
      <c r="U48" s="243">
        <f t="shared" si="29"/>
        <v>1155.253742952804</v>
      </c>
      <c r="V48" s="243"/>
    </row>
    <row r="49" spans="1:25" s="384" customFormat="1">
      <c r="A49" s="384">
        <f t="shared" si="1"/>
        <v>39</v>
      </c>
      <c r="B49" s="400"/>
      <c r="C49" s="413">
        <f>$C$23</f>
        <v>44531</v>
      </c>
      <c r="D49" s="410">
        <f>J$41</f>
        <v>491762.41206679074</v>
      </c>
      <c r="E49" s="247">
        <f t="shared" si="30"/>
        <v>2.4799999999999999E-2</v>
      </c>
      <c r="F49" s="247"/>
      <c r="G49" s="252"/>
      <c r="H49" s="252"/>
      <c r="I49" s="252"/>
      <c r="J49" s="252">
        <f>($D$49*$E$49)/COUNTA($J$8:$S$8)/2</f>
        <v>609.78539096282043</v>
      </c>
      <c r="K49" s="252">
        <f t="shared" si="28"/>
        <v>609.78539096282043</v>
      </c>
      <c r="L49" s="252">
        <f t="shared" si="28"/>
        <v>609.78539096282043</v>
      </c>
      <c r="M49" s="252">
        <f t="shared" si="28"/>
        <v>609.78539096282043</v>
      </c>
      <c r="N49" s="252">
        <f t="shared" si="28"/>
        <v>609.78539096282043</v>
      </c>
      <c r="O49" s="252">
        <f t="shared" si="28"/>
        <v>609.78539096282043</v>
      </c>
      <c r="P49" s="252">
        <f t="shared" si="28"/>
        <v>609.78539096282043</v>
      </c>
      <c r="Q49" s="252">
        <f t="shared" si="28"/>
        <v>609.78539096282043</v>
      </c>
      <c r="R49" s="252">
        <f t="shared" si="28"/>
        <v>609.78539096282043</v>
      </c>
      <c r="S49" s="252">
        <f t="shared" si="28"/>
        <v>609.78539096282043</v>
      </c>
      <c r="T49" s="367"/>
      <c r="U49" s="243">
        <f t="shared" si="29"/>
        <v>6097.8539096282029</v>
      </c>
      <c r="V49" s="243"/>
    </row>
    <row r="50" spans="1:25" s="384" customFormat="1">
      <c r="A50" s="384">
        <f t="shared" si="1"/>
        <v>40</v>
      </c>
      <c r="B50" s="400"/>
      <c r="C50" s="413">
        <f>$C$24</f>
        <v>44562</v>
      </c>
      <c r="D50" s="410">
        <f>K$41</f>
        <v>500891.27487853949</v>
      </c>
      <c r="E50" s="247">
        <f t="shared" si="30"/>
        <v>2.4799999999999999E-2</v>
      </c>
      <c r="F50" s="247"/>
      <c r="G50" s="252"/>
      <c r="H50" s="252"/>
      <c r="I50" s="252"/>
      <c r="J50" s="252"/>
      <c r="K50" s="252">
        <f>($D$50*$E$50)/COUNTA($K$8:$S$8)/2</f>
        <v>690.11686761043211</v>
      </c>
      <c r="L50" s="252">
        <f t="shared" si="28"/>
        <v>690.11686761043211</v>
      </c>
      <c r="M50" s="252">
        <f t="shared" si="28"/>
        <v>690.11686761043211</v>
      </c>
      <c r="N50" s="252">
        <f t="shared" si="28"/>
        <v>690.11686761043211</v>
      </c>
      <c r="O50" s="252">
        <f t="shared" si="28"/>
        <v>690.11686761043211</v>
      </c>
      <c r="P50" s="252">
        <f t="shared" si="28"/>
        <v>690.11686761043211</v>
      </c>
      <c r="Q50" s="252">
        <f t="shared" si="28"/>
        <v>690.11686761043211</v>
      </c>
      <c r="R50" s="252">
        <f t="shared" si="28"/>
        <v>690.11686761043211</v>
      </c>
      <c r="S50" s="252">
        <f t="shared" si="28"/>
        <v>690.11686761043211</v>
      </c>
      <c r="T50" s="367"/>
      <c r="U50" s="243">
        <f t="shared" si="29"/>
        <v>6211.0518084938885</v>
      </c>
      <c r="V50" s="243"/>
    </row>
    <row r="51" spans="1:25" s="384" customFormat="1">
      <c r="A51" s="384">
        <f t="shared" si="1"/>
        <v>41</v>
      </c>
      <c r="B51" s="400"/>
      <c r="C51" s="413">
        <f>$C$25</f>
        <v>44593</v>
      </c>
      <c r="D51" s="410">
        <f>L$41</f>
        <v>489063.81970158592</v>
      </c>
      <c r="E51" s="247">
        <f t="shared" si="30"/>
        <v>2.4799999999999999E-2</v>
      </c>
      <c r="F51" s="247"/>
      <c r="G51" s="252"/>
      <c r="H51" s="252"/>
      <c r="I51" s="252"/>
      <c r="J51" s="252"/>
      <c r="K51" s="252"/>
      <c r="L51" s="252">
        <f>($D$51*$E$51)/COUNTA($L$8:$S$8)/2</f>
        <v>758.04892053745812</v>
      </c>
      <c r="M51" s="252">
        <f t="shared" si="28"/>
        <v>758.04892053745812</v>
      </c>
      <c r="N51" s="252">
        <f t="shared" si="28"/>
        <v>758.04892053745812</v>
      </c>
      <c r="O51" s="252">
        <f t="shared" si="28"/>
        <v>758.04892053745812</v>
      </c>
      <c r="P51" s="252">
        <f t="shared" si="28"/>
        <v>758.04892053745812</v>
      </c>
      <c r="Q51" s="252">
        <f t="shared" si="28"/>
        <v>758.04892053745812</v>
      </c>
      <c r="R51" s="252">
        <f t="shared" si="28"/>
        <v>758.04892053745812</v>
      </c>
      <c r="S51" s="252">
        <f t="shared" si="28"/>
        <v>758.04892053745812</v>
      </c>
      <c r="T51" s="367"/>
      <c r="U51" s="243">
        <f t="shared" si="29"/>
        <v>6064.391364299664</v>
      </c>
      <c r="V51" s="243"/>
    </row>
    <row r="52" spans="1:25" s="384" customFormat="1">
      <c r="A52" s="384">
        <f t="shared" si="1"/>
        <v>42</v>
      </c>
      <c r="B52" s="400"/>
      <c r="C52" s="413">
        <f>$C$26</f>
        <v>44623</v>
      </c>
      <c r="D52" s="410">
        <f>M$41</f>
        <v>484217.39329398831</v>
      </c>
      <c r="E52" s="247">
        <f t="shared" si="30"/>
        <v>2.4799999999999999E-2</v>
      </c>
      <c r="F52" s="247"/>
      <c r="G52" s="252"/>
      <c r="H52" s="252"/>
      <c r="I52" s="252"/>
      <c r="J52" s="252"/>
      <c r="K52" s="252"/>
      <c r="L52" s="252"/>
      <c r="M52" s="252">
        <f>($D$52*$E$52)/COUNTA($M$8:$S$8)/2</f>
        <v>857.75652526363649</v>
      </c>
      <c r="N52" s="252">
        <f t="shared" si="28"/>
        <v>857.75652526363649</v>
      </c>
      <c r="O52" s="252">
        <f t="shared" si="28"/>
        <v>857.75652526363649</v>
      </c>
      <c r="P52" s="252">
        <f t="shared" si="28"/>
        <v>857.75652526363649</v>
      </c>
      <c r="Q52" s="252">
        <f t="shared" si="28"/>
        <v>857.75652526363649</v>
      </c>
      <c r="R52" s="252">
        <f t="shared" si="28"/>
        <v>857.75652526363649</v>
      </c>
      <c r="S52" s="252">
        <f t="shared" si="28"/>
        <v>857.75652526363649</v>
      </c>
      <c r="T52" s="367"/>
      <c r="U52" s="243">
        <f t="shared" si="29"/>
        <v>6004.295676845456</v>
      </c>
      <c r="V52" s="243"/>
    </row>
    <row r="53" spans="1:25" s="384" customFormat="1">
      <c r="A53" s="384">
        <f t="shared" si="1"/>
        <v>43</v>
      </c>
      <c r="B53" s="400"/>
      <c r="C53" s="413">
        <f>$C$27</f>
        <v>44653</v>
      </c>
      <c r="D53" s="410">
        <f>N$41</f>
        <v>471204.16592656309</v>
      </c>
      <c r="E53" s="247">
        <f t="shared" si="30"/>
        <v>2.4799999999999999E-2</v>
      </c>
      <c r="F53" s="247"/>
      <c r="G53" s="252"/>
      <c r="H53" s="252"/>
      <c r="I53" s="252"/>
      <c r="J53" s="252"/>
      <c r="K53" s="252"/>
      <c r="L53" s="252"/>
      <c r="M53" s="252"/>
      <c r="N53" s="252">
        <f>($D$53*$E$53)/COUNTA($N$8:$S$8)/2</f>
        <v>973.82194291489702</v>
      </c>
      <c r="O53" s="252">
        <f>N53</f>
        <v>973.82194291489702</v>
      </c>
      <c r="P53" s="252">
        <f>O53</f>
        <v>973.82194291489702</v>
      </c>
      <c r="Q53" s="252">
        <f>P53</f>
        <v>973.82194291489702</v>
      </c>
      <c r="R53" s="252">
        <f>Q53</f>
        <v>973.82194291489702</v>
      </c>
      <c r="S53" s="252">
        <f>R53</f>
        <v>973.82194291489702</v>
      </c>
      <c r="T53" s="367"/>
      <c r="U53" s="243">
        <f t="shared" si="29"/>
        <v>5842.9316574893819</v>
      </c>
      <c r="V53" s="243"/>
    </row>
    <row r="54" spans="1:25" s="384" customFormat="1">
      <c r="A54" s="384">
        <f t="shared" si="1"/>
        <v>44</v>
      </c>
      <c r="B54" s="400"/>
      <c r="C54" s="413">
        <f>$C$28</f>
        <v>44683</v>
      </c>
      <c r="D54" s="410">
        <f>O$41</f>
        <v>470298.67395947198</v>
      </c>
      <c r="E54" s="247">
        <f t="shared" si="30"/>
        <v>2.4799999999999999E-2</v>
      </c>
      <c r="F54" s="247"/>
      <c r="G54" s="252"/>
      <c r="H54" s="252"/>
      <c r="I54" s="252"/>
      <c r="J54" s="252"/>
      <c r="K54" s="252"/>
      <c r="L54" s="252"/>
      <c r="M54" s="252"/>
      <c r="N54" s="252"/>
      <c r="O54" s="252">
        <f>($D$54*$E$54)/COUNTA($O$8:$S$8)/2</f>
        <v>1166.3407114194904</v>
      </c>
      <c r="P54" s="252">
        <f>O54</f>
        <v>1166.3407114194904</v>
      </c>
      <c r="Q54" s="252">
        <f>P54</f>
        <v>1166.3407114194904</v>
      </c>
      <c r="R54" s="252">
        <f>Q54</f>
        <v>1166.3407114194904</v>
      </c>
      <c r="S54" s="252">
        <f>R54</f>
        <v>1166.3407114194904</v>
      </c>
      <c r="T54" s="367"/>
      <c r="U54" s="243">
        <f t="shared" si="29"/>
        <v>5831.7035570974522</v>
      </c>
      <c r="V54" s="243"/>
    </row>
    <row r="55" spans="1:25" s="384" customFormat="1">
      <c r="A55" s="384">
        <f t="shared" si="1"/>
        <v>45</v>
      </c>
      <c r="B55" s="400"/>
      <c r="C55" s="413">
        <f>$C$29</f>
        <v>44713</v>
      </c>
      <c r="D55" s="410">
        <f>P$41</f>
        <v>470312.73039508797</v>
      </c>
      <c r="E55" s="247">
        <f t="shared" si="30"/>
        <v>2.4799999999999999E-2</v>
      </c>
      <c r="F55" s="247"/>
      <c r="G55" s="252"/>
      <c r="H55" s="252"/>
      <c r="I55" s="252"/>
      <c r="J55" s="252"/>
      <c r="K55" s="252"/>
      <c r="L55" s="252"/>
      <c r="M55" s="252"/>
      <c r="N55" s="252"/>
      <c r="O55" s="252"/>
      <c r="P55" s="252">
        <f>($D$55*$E$55)/COUNTA($P$8:$S$8)/2</f>
        <v>1457.9694642247728</v>
      </c>
      <c r="Q55" s="252">
        <f>P55</f>
        <v>1457.9694642247728</v>
      </c>
      <c r="R55" s="252">
        <f>Q55</f>
        <v>1457.9694642247728</v>
      </c>
      <c r="S55" s="252">
        <f>R55</f>
        <v>1457.9694642247728</v>
      </c>
      <c r="T55" s="367"/>
      <c r="U55" s="243">
        <f t="shared" si="29"/>
        <v>5831.8778568990911</v>
      </c>
      <c r="V55" s="243"/>
    </row>
    <row r="56" spans="1:25" s="384" customFormat="1">
      <c r="A56" s="384">
        <f t="shared" si="1"/>
        <v>46</v>
      </c>
      <c r="B56" s="400"/>
      <c r="C56" s="413">
        <f>$C$30</f>
        <v>44743</v>
      </c>
      <c r="D56" s="410">
        <f>Q$41</f>
        <v>486901.27060628997</v>
      </c>
      <c r="E56" s="247">
        <f t="shared" si="30"/>
        <v>2.4799999999999999E-2</v>
      </c>
      <c r="F56" s="247"/>
      <c r="G56" s="252"/>
      <c r="H56" s="252"/>
      <c r="I56" s="252"/>
      <c r="J56" s="252"/>
      <c r="K56" s="252"/>
      <c r="L56" s="252"/>
      <c r="M56" s="252"/>
      <c r="N56" s="252"/>
      <c r="O56" s="252"/>
      <c r="P56" s="252"/>
      <c r="Q56" s="252">
        <f>($D$56*$E$56)/COUNTA($Q$8:$S$8)/2</f>
        <v>2012.5252518393318</v>
      </c>
      <c r="R56" s="252">
        <f>Q56</f>
        <v>2012.5252518393318</v>
      </c>
      <c r="S56" s="252">
        <f>R56</f>
        <v>2012.5252518393318</v>
      </c>
      <c r="T56" s="367"/>
      <c r="U56" s="243">
        <f t="shared" si="29"/>
        <v>6037.5757555179953</v>
      </c>
      <c r="V56" s="243"/>
    </row>
    <row r="57" spans="1:25" s="384" customFormat="1">
      <c r="A57" s="384">
        <f t="shared" si="1"/>
        <v>47</v>
      </c>
      <c r="B57" s="400"/>
      <c r="C57" s="413">
        <f>$C$31</f>
        <v>44774</v>
      </c>
      <c r="D57" s="410">
        <f>R$41</f>
        <v>474466.97376779886</v>
      </c>
      <c r="E57" s="247">
        <f t="shared" si="30"/>
        <v>2.4799999999999999E-2</v>
      </c>
      <c r="F57" s="247"/>
      <c r="G57" s="252"/>
      <c r="H57" s="252"/>
      <c r="I57" s="252"/>
      <c r="J57" s="252"/>
      <c r="K57" s="252"/>
      <c r="L57" s="252"/>
      <c r="M57" s="252"/>
      <c r="N57" s="252"/>
      <c r="O57" s="252"/>
      <c r="P57" s="252"/>
      <c r="Q57" s="252"/>
      <c r="R57" s="252">
        <f>($D$57*$E$57)/COUNTA($R$8:$S$8)/2</f>
        <v>2941.6952373603526</v>
      </c>
      <c r="S57" s="252">
        <f>R57</f>
        <v>2941.6952373603526</v>
      </c>
      <c r="T57" s="367"/>
      <c r="U57" s="243">
        <f t="shared" si="29"/>
        <v>5883.3904747207052</v>
      </c>
      <c r="V57" s="243"/>
    </row>
    <row r="58" spans="1:25" s="384" customFormat="1">
      <c r="A58" s="384">
        <f t="shared" si="1"/>
        <v>48</v>
      </c>
      <c r="B58" s="400"/>
      <c r="C58" s="413">
        <f>$C$32</f>
        <v>44805</v>
      </c>
      <c r="D58" s="410">
        <f>S$41</f>
        <v>452192.71583152353</v>
      </c>
      <c r="E58" s="247">
        <f t="shared" si="30"/>
        <v>2.4799999999999999E-2</v>
      </c>
      <c r="F58" s="247"/>
      <c r="G58" s="252"/>
      <c r="H58" s="252"/>
      <c r="I58" s="252"/>
      <c r="J58" s="252"/>
      <c r="K58" s="252"/>
      <c r="L58" s="252"/>
      <c r="M58" s="252"/>
      <c r="N58" s="252"/>
      <c r="O58" s="252"/>
      <c r="P58" s="252"/>
      <c r="Q58" s="252"/>
      <c r="R58" s="252"/>
      <c r="S58" s="252">
        <f>($D$58*$E$58)/COUNTA($S$8)/2</f>
        <v>5607.1896763108916</v>
      </c>
      <c r="T58" s="367"/>
      <c r="U58" s="243">
        <f t="shared" si="29"/>
        <v>5607.1896763108916</v>
      </c>
      <c r="V58" s="243"/>
    </row>
    <row r="59" spans="1:25" s="440" customFormat="1">
      <c r="A59" s="384">
        <f t="shared" si="1"/>
        <v>49</v>
      </c>
      <c r="B59" s="411"/>
      <c r="C59" s="379" t="s">
        <v>395</v>
      </c>
      <c r="D59" s="248">
        <f>SUM(D46:D58)</f>
        <v>21849123.841302898</v>
      </c>
      <c r="E59" s="379"/>
      <c r="F59" s="379"/>
      <c r="G59" s="249">
        <f>SUM(G46:G58)</f>
        <v>34876.550831495129</v>
      </c>
      <c r="H59" s="249">
        <f>SUM(H46:H58)</f>
        <v>34968.410428405929</v>
      </c>
      <c r="I59" s="249">
        <f t="shared" ref="I59:S59" si="31">SUM(I46:I58)</f>
        <v>35073.433495947094</v>
      </c>
      <c r="J59" s="249">
        <f t="shared" si="31"/>
        <v>35683.218886909912</v>
      </c>
      <c r="K59" s="249">
        <f t="shared" si="31"/>
        <v>36373.335754520347</v>
      </c>
      <c r="L59" s="249">
        <f t="shared" si="31"/>
        <v>37131.384675057809</v>
      </c>
      <c r="M59" s="249">
        <f t="shared" si="31"/>
        <v>37989.141200321443</v>
      </c>
      <c r="N59" s="249">
        <f t="shared" si="31"/>
        <v>38962.963143236339</v>
      </c>
      <c r="O59" s="249">
        <f t="shared" si="31"/>
        <v>40129.303854655831</v>
      </c>
      <c r="P59" s="249">
        <f t="shared" si="31"/>
        <v>41587.273318880601</v>
      </c>
      <c r="Q59" s="249">
        <f t="shared" si="31"/>
        <v>43599.798570719933</v>
      </c>
      <c r="R59" s="249">
        <f t="shared" si="31"/>
        <v>46541.493808080282</v>
      </c>
      <c r="S59" s="249">
        <f t="shared" si="31"/>
        <v>52148.683484391171</v>
      </c>
      <c r="T59" s="249"/>
      <c r="U59" s="249">
        <f>SUM(H59:S59)</f>
        <v>480188.44062112668</v>
      </c>
      <c r="V59" s="245"/>
    </row>
    <row r="60" spans="1:25" s="384" customFormat="1">
      <c r="A60" s="384">
        <f t="shared" si="1"/>
        <v>50</v>
      </c>
      <c r="B60" s="400"/>
      <c r="C60" s="401"/>
      <c r="D60" s="404"/>
      <c r="E60" s="401"/>
      <c r="F60" s="401"/>
      <c r="G60" s="401"/>
      <c r="H60" s="404"/>
      <c r="I60" s="404"/>
      <c r="J60" s="404"/>
      <c r="K60" s="404"/>
      <c r="L60" s="404"/>
      <c r="M60" s="404"/>
      <c r="N60" s="404"/>
      <c r="O60" s="404"/>
      <c r="P60" s="404"/>
      <c r="Q60" s="404"/>
      <c r="R60" s="404"/>
      <c r="S60" s="404"/>
      <c r="T60" s="404"/>
      <c r="U60" s="404"/>
      <c r="V60" s="243"/>
    </row>
    <row r="61" spans="1:25" ht="16" thickBot="1">
      <c r="A61" s="384">
        <f t="shared" si="1"/>
        <v>51</v>
      </c>
      <c r="B61" s="397" t="s">
        <v>396</v>
      </c>
      <c r="E61" s="398"/>
      <c r="F61" s="398"/>
      <c r="G61" s="398"/>
      <c r="I61" s="395"/>
      <c r="J61" s="384"/>
      <c r="K61" s="386"/>
      <c r="L61" s="384"/>
      <c r="M61" s="386"/>
      <c r="N61" s="390"/>
      <c r="O61" s="386"/>
      <c r="T61" s="386"/>
      <c r="U61" s="399"/>
    </row>
    <row r="62" spans="1:25" s="384" customFormat="1" ht="16" thickBot="1">
      <c r="A62" s="384">
        <f t="shared" si="1"/>
        <v>52</v>
      </c>
      <c r="B62" s="400"/>
      <c r="C62" s="401" t="s">
        <v>382</v>
      </c>
      <c r="D62" s="401"/>
      <c r="E62" s="401"/>
      <c r="F62" s="401"/>
      <c r="G62" s="240"/>
      <c r="H62" s="240">
        <v>4952.0867407077976</v>
      </c>
      <c r="I62" s="240">
        <v>5189.910231684752</v>
      </c>
      <c r="J62" s="240">
        <v>27394.25393767469</v>
      </c>
      <c r="K62" s="240">
        <v>27902.788912879903</v>
      </c>
      <c r="L62" s="240">
        <v>27243.925399517433</v>
      </c>
      <c r="M62" s="240">
        <v>26973.949019781543</v>
      </c>
      <c r="N62" s="240">
        <v>26249.030550405867</v>
      </c>
      <c r="O62" s="240">
        <v>26198.588962605849</v>
      </c>
      <c r="P62" s="240">
        <v>26199.371994324571</v>
      </c>
      <c r="Q62" s="240">
        <v>27123.457837101985</v>
      </c>
      <c r="R62" s="240">
        <v>26430.789433068316</v>
      </c>
      <c r="S62" s="240">
        <v>25189.973414586781</v>
      </c>
      <c r="T62" s="243"/>
      <c r="U62" s="241">
        <f>SUM(H62:S62)</f>
        <v>277048.1264343395</v>
      </c>
      <c r="V62" s="367"/>
    </row>
    <row r="63" spans="1:25" s="384" customFormat="1" ht="16" thickBot="1">
      <c r="A63" s="384">
        <f t="shared" si="1"/>
        <v>53</v>
      </c>
      <c r="B63" s="400"/>
      <c r="C63" s="401" t="s">
        <v>383</v>
      </c>
      <c r="D63" s="401"/>
      <c r="E63" s="401"/>
      <c r="F63" s="401"/>
      <c r="G63" s="243">
        <f>SUM('Exhibit C'!E11:E13)</f>
        <v>424045.01661616605</v>
      </c>
      <c r="H63" s="243">
        <f t="shared" ref="H63:S63" si="32">G63+H62</f>
        <v>428997.10335687385</v>
      </c>
      <c r="I63" s="243">
        <f t="shared" si="32"/>
        <v>434187.01358855859</v>
      </c>
      <c r="J63" s="243">
        <f t="shared" si="32"/>
        <v>461581.26752623328</v>
      </c>
      <c r="K63" s="243">
        <f t="shared" si="32"/>
        <v>489484.05643911316</v>
      </c>
      <c r="L63" s="243">
        <f t="shared" si="32"/>
        <v>516727.98183863057</v>
      </c>
      <c r="M63" s="243">
        <f t="shared" si="32"/>
        <v>543701.93085841206</v>
      </c>
      <c r="N63" s="243">
        <f t="shared" si="32"/>
        <v>569950.96140881791</v>
      </c>
      <c r="O63" s="243">
        <f t="shared" si="32"/>
        <v>596149.55037142371</v>
      </c>
      <c r="P63" s="243">
        <f t="shared" si="32"/>
        <v>622348.92236574832</v>
      </c>
      <c r="Q63" s="243">
        <f t="shared" si="32"/>
        <v>649472.38020285033</v>
      </c>
      <c r="R63" s="243">
        <f t="shared" si="32"/>
        <v>675903.16963591869</v>
      </c>
      <c r="S63" s="243">
        <f t="shared" si="32"/>
        <v>701093.14305050543</v>
      </c>
      <c r="T63" s="243"/>
      <c r="U63" s="243"/>
      <c r="V63" s="243">
        <f>AVERAGE(G63:S63)</f>
        <v>547203.2690199425</v>
      </c>
    </row>
    <row r="64" spans="1:25" s="384" customFormat="1" ht="16" thickBot="1">
      <c r="A64" s="384">
        <f t="shared" si="1"/>
        <v>54</v>
      </c>
      <c r="B64" s="400"/>
      <c r="C64" s="401" t="s">
        <v>384</v>
      </c>
      <c r="D64" s="401"/>
      <c r="E64" s="403">
        <f>'Exhibit K-3'!L195/U62</f>
        <v>0.36159893585194741</v>
      </c>
      <c r="F64" s="242"/>
      <c r="G64" s="243"/>
      <c r="H64" s="243">
        <f>$E$64*H62</f>
        <v>1790.6692956864783</v>
      </c>
      <c r="I64" s="243">
        <f t="shared" ref="I64:S64" si="33">$E$64*I62</f>
        <v>1876.6660169443401</v>
      </c>
      <c r="J64" s="243">
        <f t="shared" si="33"/>
        <v>9905.7330723211871</v>
      </c>
      <c r="K64" s="243">
        <f t="shared" si="33"/>
        <v>10089.61877819889</v>
      </c>
      <c r="L64" s="243">
        <f t="shared" si="33"/>
        <v>9851.3744328953453</v>
      </c>
      <c r="M64" s="243">
        <f t="shared" si="33"/>
        <v>9753.7512612776864</v>
      </c>
      <c r="N64" s="243">
        <f t="shared" si="33"/>
        <v>9491.6215141720186</v>
      </c>
      <c r="O64" s="243">
        <f t="shared" si="33"/>
        <v>9473.3818897008496</v>
      </c>
      <c r="P64" s="243">
        <f t="shared" si="33"/>
        <v>9473.6650331370784</v>
      </c>
      <c r="Q64" s="243">
        <f t="shared" si="33"/>
        <v>9807.813490521241</v>
      </c>
      <c r="R64" s="243">
        <f t="shared" si="33"/>
        <v>9557.3453327243988</v>
      </c>
      <c r="S64" s="243">
        <f t="shared" si="33"/>
        <v>9108.6675808534255</v>
      </c>
      <c r="T64" s="243"/>
      <c r="U64" s="243">
        <f>SUM(H64:S64)</f>
        <v>100180.30769843294</v>
      </c>
      <c r="V64" s="243"/>
      <c r="X64" s="47"/>
      <c r="Y64" s="367"/>
    </row>
    <row r="65" spans="1:22">
      <c r="A65" s="384">
        <f t="shared" si="1"/>
        <v>55</v>
      </c>
      <c r="B65" s="400"/>
      <c r="C65" s="401" t="s">
        <v>426</v>
      </c>
      <c r="D65" s="401"/>
      <c r="E65" s="401"/>
      <c r="F65" s="242"/>
      <c r="G65" s="243">
        <f>SUM('Exhibit D'!E11:E13)</f>
        <v>152090.90607651783</v>
      </c>
      <c r="H65" s="243">
        <f>G65+H64</f>
        <v>153881.5753722043</v>
      </c>
      <c r="I65" s="243">
        <f t="shared" ref="I65" si="34">H65+I64</f>
        <v>155758.24138914864</v>
      </c>
      <c r="J65" s="243">
        <f t="shared" ref="J65" si="35">I65+J64</f>
        <v>165663.97446146983</v>
      </c>
      <c r="K65" s="243">
        <f t="shared" ref="K65" si="36">J65+K64</f>
        <v>175753.59323966873</v>
      </c>
      <c r="L65" s="243">
        <f t="shared" ref="L65" si="37">K65+L64</f>
        <v>185604.96767256406</v>
      </c>
      <c r="M65" s="243">
        <f t="shared" ref="M65" si="38">L65+M64</f>
        <v>195358.71893384174</v>
      </c>
      <c r="N65" s="243">
        <f t="shared" ref="N65" si="39">M65+N64</f>
        <v>204850.34044801377</v>
      </c>
      <c r="O65" s="243">
        <f t="shared" ref="O65" si="40">N65+O64</f>
        <v>214323.72233771463</v>
      </c>
      <c r="P65" s="243">
        <f t="shared" ref="P65" si="41">O65+P64</f>
        <v>223797.38737085171</v>
      </c>
      <c r="Q65" s="243">
        <f t="shared" ref="Q65" si="42">P65+Q64</f>
        <v>233605.20086137296</v>
      </c>
      <c r="R65" s="243">
        <f t="shared" ref="R65" si="43">Q65+R64</f>
        <v>243162.54619409735</v>
      </c>
      <c r="S65" s="243">
        <f t="shared" ref="S65" si="44">R65+S64</f>
        <v>252271.21377495077</v>
      </c>
      <c r="T65" s="243"/>
      <c r="U65" s="243"/>
      <c r="V65" s="243">
        <f>AVERAGE(G65:S65)</f>
        <v>196624.79908710899</v>
      </c>
    </row>
    <row r="66" spans="1:22" s="384" customFormat="1">
      <c r="A66" s="384">
        <f t="shared" si="1"/>
        <v>56</v>
      </c>
      <c r="B66" s="400"/>
      <c r="C66" s="401" t="s">
        <v>385</v>
      </c>
      <c r="D66" s="401"/>
      <c r="E66" s="401"/>
      <c r="F66" s="401"/>
      <c r="G66" s="244">
        <f>G63-G64</f>
        <v>424045.01661616605</v>
      </c>
      <c r="H66" s="243">
        <f t="shared" ref="H66:S66" si="45">H62-H64</f>
        <v>3161.4174450213195</v>
      </c>
      <c r="I66" s="243">
        <f t="shared" si="45"/>
        <v>3313.2442147404117</v>
      </c>
      <c r="J66" s="243">
        <f t="shared" si="45"/>
        <v>17488.520865353501</v>
      </c>
      <c r="K66" s="243">
        <f t="shared" si="45"/>
        <v>17813.170134681015</v>
      </c>
      <c r="L66" s="243">
        <f t="shared" si="45"/>
        <v>17392.55096662209</v>
      </c>
      <c r="M66" s="243">
        <f t="shared" si="45"/>
        <v>17220.197758503855</v>
      </c>
      <c r="N66" s="243">
        <f t="shared" si="45"/>
        <v>16757.409036233847</v>
      </c>
      <c r="O66" s="243">
        <f t="shared" si="45"/>
        <v>16725.207072904999</v>
      </c>
      <c r="P66" s="243">
        <f t="shared" si="45"/>
        <v>16725.70696118749</v>
      </c>
      <c r="Q66" s="243">
        <f t="shared" si="45"/>
        <v>17315.644346580746</v>
      </c>
      <c r="R66" s="243">
        <f t="shared" si="45"/>
        <v>16873.444100343917</v>
      </c>
      <c r="S66" s="243">
        <f t="shared" si="45"/>
        <v>16081.305833733355</v>
      </c>
      <c r="T66" s="243"/>
      <c r="U66" s="243">
        <f>SUM(H66:S66)</f>
        <v>176867.81873590653</v>
      </c>
      <c r="V66" s="243"/>
    </row>
    <row r="67" spans="1:22" s="384" customFormat="1">
      <c r="A67" s="384">
        <f t="shared" si="1"/>
        <v>57</v>
      </c>
      <c r="B67" s="400"/>
      <c r="C67" s="401" t="s">
        <v>386</v>
      </c>
      <c r="D67" s="401"/>
      <c r="E67" s="401"/>
      <c r="F67" s="401"/>
      <c r="G67" s="243">
        <v>0</v>
      </c>
      <c r="H67" s="404">
        <f>H84</f>
        <v>1105.5365611845586</v>
      </c>
      <c r="I67" s="404">
        <f t="shared" ref="I67:S67" si="46">I84</f>
        <v>1112.8407586579638</v>
      </c>
      <c r="J67" s="404">
        <f t="shared" si="46"/>
        <v>1155.250421756446</v>
      </c>
      <c r="K67" s="404">
        <f t="shared" si="46"/>
        <v>1203.247019063781</v>
      </c>
      <c r="L67" s="404">
        <f t="shared" si="46"/>
        <v>1255.9681891813541</v>
      </c>
      <c r="M67" s="404">
        <f t="shared" si="46"/>
        <v>1315.623874273314</v>
      </c>
      <c r="N67" s="404">
        <f t="shared" si="46"/>
        <v>1383.3517357947592</v>
      </c>
      <c r="O67" s="404">
        <f t="shared" si="46"/>
        <v>1464.4689900983485</v>
      </c>
      <c r="P67" s="404">
        <f t="shared" si="46"/>
        <v>1565.8685885505477</v>
      </c>
      <c r="Q67" s="404">
        <f t="shared" si="46"/>
        <v>1705.8367136854088</v>
      </c>
      <c r="R67" s="404">
        <f t="shared" si="46"/>
        <v>1910.4272234020787</v>
      </c>
      <c r="S67" s="404">
        <f t="shared" si="46"/>
        <v>2300.3988898701127</v>
      </c>
      <c r="T67" s="404"/>
      <c r="U67" s="250">
        <f>SUM(H67:S67)</f>
        <v>17478.818965518672</v>
      </c>
      <c r="V67" s="243"/>
    </row>
    <row r="68" spans="1:22" s="384" customFormat="1">
      <c r="A68" s="384">
        <f t="shared" si="1"/>
        <v>58</v>
      </c>
      <c r="B68" s="400"/>
      <c r="C68" s="401" t="s">
        <v>387</v>
      </c>
      <c r="D68" s="401"/>
      <c r="E68" s="401"/>
      <c r="F68" s="401"/>
      <c r="G68" s="243">
        <f>'Exhibit F-1'!E50+'Exhibit F-1'!E51</f>
        <v>6173.3583092500148</v>
      </c>
      <c r="H68" s="243">
        <f t="shared" ref="H68:S68" si="47">G68+H67</f>
        <v>7278.894870434573</v>
      </c>
      <c r="I68" s="243">
        <f t="shared" si="47"/>
        <v>8391.7356290925363</v>
      </c>
      <c r="J68" s="243">
        <f t="shared" si="47"/>
        <v>9546.9860508489819</v>
      </c>
      <c r="K68" s="243">
        <f t="shared" si="47"/>
        <v>10750.233069912763</v>
      </c>
      <c r="L68" s="243">
        <f t="shared" si="47"/>
        <v>12006.201259094118</v>
      </c>
      <c r="M68" s="243">
        <f t="shared" si="47"/>
        <v>13321.825133367431</v>
      </c>
      <c r="N68" s="243">
        <f t="shared" si="47"/>
        <v>14705.176869162189</v>
      </c>
      <c r="O68" s="243">
        <f t="shared" si="47"/>
        <v>16169.645859260538</v>
      </c>
      <c r="P68" s="243">
        <f t="shared" si="47"/>
        <v>17735.514447811085</v>
      </c>
      <c r="Q68" s="243">
        <f t="shared" si="47"/>
        <v>19441.351161496495</v>
      </c>
      <c r="R68" s="243">
        <f t="shared" si="47"/>
        <v>21351.778384898575</v>
      </c>
      <c r="S68" s="243">
        <f t="shared" si="47"/>
        <v>23652.177274768688</v>
      </c>
      <c r="T68" s="404"/>
      <c r="U68" s="404"/>
      <c r="V68" s="405">
        <f>AVERAGE(G68:S68)</f>
        <v>13886.529101492151</v>
      </c>
    </row>
    <row r="69" spans="1:22" s="384" customFormat="1">
      <c r="A69" s="384">
        <f t="shared" si="1"/>
        <v>59</v>
      </c>
      <c r="B69" s="400"/>
      <c r="C69" s="367"/>
      <c r="D69" s="384" t="s">
        <v>388</v>
      </c>
      <c r="E69" s="384" t="s">
        <v>389</v>
      </c>
      <c r="G69" s="406"/>
      <c r="H69" s="406"/>
      <c r="I69" s="243"/>
      <c r="J69" s="243"/>
      <c r="K69" s="243"/>
      <c r="L69" s="243"/>
      <c r="M69" s="243"/>
      <c r="N69" s="243"/>
      <c r="O69" s="243"/>
      <c r="P69" s="243"/>
      <c r="Q69" s="243"/>
      <c r="R69" s="243"/>
      <c r="S69" s="243"/>
      <c r="T69" s="404"/>
      <c r="U69" s="243"/>
      <c r="V69" s="243"/>
    </row>
    <row r="70" spans="1:22" s="384" customFormat="1" ht="16" thickBot="1">
      <c r="A70" s="384">
        <f t="shared" si="1"/>
        <v>60</v>
      </c>
      <c r="B70" s="400"/>
      <c r="C70" s="407" t="s">
        <v>390</v>
      </c>
      <c r="D70" s="408" t="s">
        <v>391</v>
      </c>
      <c r="E70" s="408" t="s">
        <v>59</v>
      </c>
      <c r="F70" s="408"/>
      <c r="G70" s="367"/>
      <c r="H70" s="367"/>
      <c r="I70" s="243"/>
      <c r="J70" s="243"/>
      <c r="K70" s="243"/>
      <c r="L70" s="243"/>
      <c r="M70" s="243"/>
      <c r="N70" s="243"/>
      <c r="O70" s="243"/>
      <c r="P70" s="243"/>
      <c r="Q70" s="243"/>
      <c r="R70" s="243"/>
      <c r="S70" s="243"/>
      <c r="T70" s="404"/>
      <c r="U70" s="243"/>
      <c r="V70" s="243"/>
    </row>
    <row r="71" spans="1:22" s="384" customFormat="1" ht="16" thickBot="1">
      <c r="A71" s="384">
        <f t="shared" si="1"/>
        <v>61</v>
      </c>
      <c r="B71" s="400"/>
      <c r="C71" s="409" t="s">
        <v>392</v>
      </c>
      <c r="D71" s="410">
        <f>G63-G65</f>
        <v>271954.11053964822</v>
      </c>
      <c r="E71" s="403">
        <f>'Exhibit E'!E12</f>
        <v>4.8500000000000001E-2</v>
      </c>
      <c r="F71" s="246"/>
      <c r="G71" s="252">
        <f>$D$71*($E$71/12)</f>
        <v>1099.1478634310781</v>
      </c>
      <c r="H71" s="252">
        <f t="shared" ref="H71:S77" si="48">G71</f>
        <v>1099.1478634310781</v>
      </c>
      <c r="I71" s="252">
        <f t="shared" si="48"/>
        <v>1099.1478634310781</v>
      </c>
      <c r="J71" s="252">
        <f t="shared" si="48"/>
        <v>1099.1478634310781</v>
      </c>
      <c r="K71" s="252">
        <f t="shared" si="48"/>
        <v>1099.1478634310781</v>
      </c>
      <c r="L71" s="252">
        <f t="shared" si="48"/>
        <v>1099.1478634310781</v>
      </c>
      <c r="M71" s="252">
        <f t="shared" si="48"/>
        <v>1099.1478634310781</v>
      </c>
      <c r="N71" s="252">
        <f t="shared" si="48"/>
        <v>1099.1478634310781</v>
      </c>
      <c r="O71" s="252">
        <f t="shared" si="48"/>
        <v>1099.1478634310781</v>
      </c>
      <c r="P71" s="252">
        <f t="shared" si="48"/>
        <v>1099.1478634310781</v>
      </c>
      <c r="Q71" s="252">
        <f t="shared" si="48"/>
        <v>1099.1478634310781</v>
      </c>
      <c r="R71" s="252">
        <f t="shared" si="48"/>
        <v>1099.1478634310781</v>
      </c>
      <c r="S71" s="252">
        <f t="shared" si="48"/>
        <v>1099.1478634310781</v>
      </c>
      <c r="T71" s="253"/>
      <c r="U71" s="253">
        <f>SUM(H71:S71)</f>
        <v>13189.77436117294</v>
      </c>
      <c r="V71" s="243"/>
    </row>
    <row r="72" spans="1:22" s="384" customFormat="1">
      <c r="A72" s="384">
        <f t="shared" si="1"/>
        <v>62</v>
      </c>
      <c r="B72" s="400"/>
      <c r="C72" s="413">
        <f>$C$21</f>
        <v>44470</v>
      </c>
      <c r="D72" s="410">
        <f>H$66</f>
        <v>3161.4174450213195</v>
      </c>
      <c r="E72" s="247">
        <f>E71</f>
        <v>4.8500000000000001E-2</v>
      </c>
      <c r="F72" s="247"/>
      <c r="G72" s="252"/>
      <c r="H72" s="252">
        <f>($D$72*$E$72)/COUNTA($H$8:$S$8)/2</f>
        <v>6.3886977534805842</v>
      </c>
      <c r="I72" s="252">
        <f t="shared" si="48"/>
        <v>6.3886977534805842</v>
      </c>
      <c r="J72" s="252">
        <f t="shared" si="48"/>
        <v>6.3886977534805842</v>
      </c>
      <c r="K72" s="252">
        <f t="shared" si="48"/>
        <v>6.3886977534805842</v>
      </c>
      <c r="L72" s="252">
        <f t="shared" si="48"/>
        <v>6.3886977534805842</v>
      </c>
      <c r="M72" s="252">
        <f t="shared" si="48"/>
        <v>6.3886977534805842</v>
      </c>
      <c r="N72" s="252">
        <f t="shared" si="48"/>
        <v>6.3886977534805842</v>
      </c>
      <c r="O72" s="252">
        <f t="shared" si="48"/>
        <v>6.3886977534805842</v>
      </c>
      <c r="P72" s="252">
        <f t="shared" si="48"/>
        <v>6.3886977534805842</v>
      </c>
      <c r="Q72" s="252">
        <f t="shared" si="48"/>
        <v>6.3886977534805842</v>
      </c>
      <c r="R72" s="252">
        <f t="shared" si="48"/>
        <v>6.3886977534805842</v>
      </c>
      <c r="S72" s="252">
        <f t="shared" si="48"/>
        <v>6.3886977534805842</v>
      </c>
      <c r="T72" s="253"/>
      <c r="U72" s="253">
        <f t="shared" ref="U72:U83" si="49">SUM(H72:S72)</f>
        <v>76.664373041767007</v>
      </c>
      <c r="V72" s="243"/>
    </row>
    <row r="73" spans="1:22" s="384" customFormat="1">
      <c r="A73" s="384">
        <f t="shared" si="1"/>
        <v>63</v>
      </c>
      <c r="B73" s="400"/>
      <c r="C73" s="413">
        <f>$C$22</f>
        <v>44501</v>
      </c>
      <c r="D73" s="410">
        <f>I$66</f>
        <v>3313.2442147404117</v>
      </c>
      <c r="E73" s="247">
        <f t="shared" ref="E73:E83" si="50">E72</f>
        <v>4.8500000000000001E-2</v>
      </c>
      <c r="F73" s="247"/>
      <c r="G73" s="252"/>
      <c r="H73" s="252"/>
      <c r="I73" s="252">
        <f>($D$73*$E$73)/COUNTA($I$8:$S$8)/2</f>
        <v>7.3041974734049981</v>
      </c>
      <c r="J73" s="252">
        <f t="shared" si="48"/>
        <v>7.3041974734049981</v>
      </c>
      <c r="K73" s="252">
        <f t="shared" si="48"/>
        <v>7.3041974734049981</v>
      </c>
      <c r="L73" s="252">
        <f t="shared" si="48"/>
        <v>7.3041974734049981</v>
      </c>
      <c r="M73" s="252">
        <f t="shared" si="48"/>
        <v>7.3041974734049981</v>
      </c>
      <c r="N73" s="252">
        <f t="shared" si="48"/>
        <v>7.3041974734049981</v>
      </c>
      <c r="O73" s="252">
        <f t="shared" si="48"/>
        <v>7.3041974734049981</v>
      </c>
      <c r="P73" s="252">
        <f t="shared" si="48"/>
        <v>7.3041974734049981</v>
      </c>
      <c r="Q73" s="252">
        <f t="shared" si="48"/>
        <v>7.3041974734049981</v>
      </c>
      <c r="R73" s="252">
        <f t="shared" si="48"/>
        <v>7.3041974734049981</v>
      </c>
      <c r="S73" s="252">
        <f t="shared" si="48"/>
        <v>7.3041974734049981</v>
      </c>
      <c r="T73" s="253"/>
      <c r="U73" s="253">
        <f t="shared" si="49"/>
        <v>80.346172207454984</v>
      </c>
      <c r="V73" s="243"/>
    </row>
    <row r="74" spans="1:22" s="384" customFormat="1">
      <c r="A74" s="384">
        <f t="shared" si="1"/>
        <v>64</v>
      </c>
      <c r="B74" s="400"/>
      <c r="C74" s="413">
        <f>$C$23</f>
        <v>44531</v>
      </c>
      <c r="D74" s="410">
        <f>J$66</f>
        <v>17488.520865353501</v>
      </c>
      <c r="E74" s="247">
        <f t="shared" si="50"/>
        <v>4.8500000000000001E-2</v>
      </c>
      <c r="F74" s="247"/>
      <c r="G74" s="252"/>
      <c r="H74" s="252"/>
      <c r="I74" s="252"/>
      <c r="J74" s="252">
        <f>($D$74*$E$74)/COUNTA($J$8:$S$8)/2</f>
        <v>42.409663098482241</v>
      </c>
      <c r="K74" s="252">
        <f t="shared" si="48"/>
        <v>42.409663098482241</v>
      </c>
      <c r="L74" s="252">
        <f t="shared" si="48"/>
        <v>42.409663098482241</v>
      </c>
      <c r="M74" s="252">
        <f t="shared" si="48"/>
        <v>42.409663098482241</v>
      </c>
      <c r="N74" s="252">
        <f t="shared" si="48"/>
        <v>42.409663098482241</v>
      </c>
      <c r="O74" s="252">
        <f t="shared" si="48"/>
        <v>42.409663098482241</v>
      </c>
      <c r="P74" s="252">
        <f t="shared" si="48"/>
        <v>42.409663098482241</v>
      </c>
      <c r="Q74" s="252">
        <f t="shared" si="48"/>
        <v>42.409663098482241</v>
      </c>
      <c r="R74" s="252">
        <f t="shared" si="48"/>
        <v>42.409663098482241</v>
      </c>
      <c r="S74" s="252">
        <f t="shared" si="48"/>
        <v>42.409663098482241</v>
      </c>
      <c r="T74" s="253"/>
      <c r="U74" s="253">
        <f t="shared" si="49"/>
        <v>424.09663098482247</v>
      </c>
      <c r="V74" s="243"/>
    </row>
    <row r="75" spans="1:22" s="384" customFormat="1">
      <c r="A75" s="384">
        <f t="shared" si="1"/>
        <v>65</v>
      </c>
      <c r="B75" s="400"/>
      <c r="C75" s="413">
        <f>$C$24</f>
        <v>44562</v>
      </c>
      <c r="D75" s="410">
        <f>K$66</f>
        <v>17813.170134681015</v>
      </c>
      <c r="E75" s="247">
        <f t="shared" si="50"/>
        <v>4.8500000000000001E-2</v>
      </c>
      <c r="F75" s="247"/>
      <c r="G75" s="252"/>
      <c r="H75" s="252"/>
      <c r="I75" s="252"/>
      <c r="J75" s="252"/>
      <c r="K75" s="252">
        <f>($D$75*$E$75)/COUNTA($K$8:$S$8)/2</f>
        <v>47.996597307334959</v>
      </c>
      <c r="L75" s="252">
        <f t="shared" si="48"/>
        <v>47.996597307334959</v>
      </c>
      <c r="M75" s="252">
        <f t="shared" si="48"/>
        <v>47.996597307334959</v>
      </c>
      <c r="N75" s="252">
        <f t="shared" si="48"/>
        <v>47.996597307334959</v>
      </c>
      <c r="O75" s="252">
        <f t="shared" si="48"/>
        <v>47.996597307334959</v>
      </c>
      <c r="P75" s="252">
        <f t="shared" si="48"/>
        <v>47.996597307334959</v>
      </c>
      <c r="Q75" s="252">
        <f t="shared" si="48"/>
        <v>47.996597307334959</v>
      </c>
      <c r="R75" s="252">
        <f t="shared" si="48"/>
        <v>47.996597307334959</v>
      </c>
      <c r="S75" s="252">
        <f t="shared" si="48"/>
        <v>47.996597307334959</v>
      </c>
      <c r="T75" s="253"/>
      <c r="U75" s="253">
        <f t="shared" si="49"/>
        <v>431.96937576601471</v>
      </c>
      <c r="V75" s="243"/>
    </row>
    <row r="76" spans="1:22" s="384" customFormat="1">
      <c r="A76" s="384">
        <f t="shared" si="1"/>
        <v>66</v>
      </c>
      <c r="B76" s="400"/>
      <c r="C76" s="413">
        <f>$C$25</f>
        <v>44593</v>
      </c>
      <c r="D76" s="410">
        <f>L$66</f>
        <v>17392.55096662209</v>
      </c>
      <c r="E76" s="247">
        <f t="shared" si="50"/>
        <v>4.8500000000000001E-2</v>
      </c>
      <c r="F76" s="247"/>
      <c r="G76" s="252"/>
      <c r="H76" s="252"/>
      <c r="I76" s="252"/>
      <c r="J76" s="252"/>
      <c r="K76" s="252"/>
      <c r="L76" s="252">
        <f>($D$76*$E$76)/COUNTA($L$8:$S$8)/2</f>
        <v>52.721170117573209</v>
      </c>
      <c r="M76" s="252">
        <f t="shared" si="48"/>
        <v>52.721170117573209</v>
      </c>
      <c r="N76" s="252">
        <f t="shared" si="48"/>
        <v>52.721170117573209</v>
      </c>
      <c r="O76" s="252">
        <f t="shared" si="48"/>
        <v>52.721170117573209</v>
      </c>
      <c r="P76" s="252">
        <f t="shared" si="48"/>
        <v>52.721170117573209</v>
      </c>
      <c r="Q76" s="252">
        <f t="shared" si="48"/>
        <v>52.721170117573209</v>
      </c>
      <c r="R76" s="252">
        <f t="shared" si="48"/>
        <v>52.721170117573209</v>
      </c>
      <c r="S76" s="252">
        <f t="shared" si="48"/>
        <v>52.721170117573209</v>
      </c>
      <c r="T76" s="253"/>
      <c r="U76" s="253">
        <f t="shared" si="49"/>
        <v>421.76936094058561</v>
      </c>
      <c r="V76" s="243"/>
    </row>
    <row r="77" spans="1:22" s="384" customFormat="1">
      <c r="A77" s="384">
        <f t="shared" ref="A77:A86" si="51">A76+1</f>
        <v>67</v>
      </c>
      <c r="B77" s="400"/>
      <c r="C77" s="413">
        <f>$C$26</f>
        <v>44623</v>
      </c>
      <c r="D77" s="410">
        <f>M$66</f>
        <v>17220.197758503855</v>
      </c>
      <c r="E77" s="247">
        <f t="shared" si="50"/>
        <v>4.8500000000000001E-2</v>
      </c>
      <c r="F77" s="247"/>
      <c r="G77" s="252"/>
      <c r="H77" s="252"/>
      <c r="I77" s="252"/>
      <c r="J77" s="252"/>
      <c r="K77" s="252"/>
      <c r="L77" s="252"/>
      <c r="M77" s="252">
        <f>($D$77*$E$77)/COUNTA($M$8:$S$8)/2</f>
        <v>59.655685091959789</v>
      </c>
      <c r="N77" s="252">
        <f t="shared" si="48"/>
        <v>59.655685091959789</v>
      </c>
      <c r="O77" s="252">
        <f t="shared" si="48"/>
        <v>59.655685091959789</v>
      </c>
      <c r="P77" s="252">
        <f t="shared" si="48"/>
        <v>59.655685091959789</v>
      </c>
      <c r="Q77" s="252">
        <f t="shared" si="48"/>
        <v>59.655685091959789</v>
      </c>
      <c r="R77" s="252">
        <f t="shared" si="48"/>
        <v>59.655685091959789</v>
      </c>
      <c r="S77" s="252">
        <f t="shared" si="48"/>
        <v>59.655685091959789</v>
      </c>
      <c r="T77" s="253"/>
      <c r="U77" s="253">
        <f t="shared" si="49"/>
        <v>417.58979564371856</v>
      </c>
      <c r="V77" s="243"/>
    </row>
    <row r="78" spans="1:22" s="384" customFormat="1">
      <c r="A78" s="384">
        <f t="shared" si="51"/>
        <v>68</v>
      </c>
      <c r="B78" s="400"/>
      <c r="C78" s="413">
        <f>$C$27</f>
        <v>44653</v>
      </c>
      <c r="D78" s="410">
        <f>N$66</f>
        <v>16757.409036233847</v>
      </c>
      <c r="E78" s="247">
        <f t="shared" si="50"/>
        <v>4.8500000000000001E-2</v>
      </c>
      <c r="F78" s="247"/>
      <c r="G78" s="252"/>
      <c r="H78" s="252"/>
      <c r="I78" s="252"/>
      <c r="J78" s="252"/>
      <c r="K78" s="252"/>
      <c r="L78" s="252"/>
      <c r="M78" s="252"/>
      <c r="N78" s="252">
        <f>($D$78*$E$78)/COUNTA($N$8:$S$8)/2</f>
        <v>67.727861521445135</v>
      </c>
      <c r="O78" s="252">
        <f>N78</f>
        <v>67.727861521445135</v>
      </c>
      <c r="P78" s="252">
        <f>O78</f>
        <v>67.727861521445135</v>
      </c>
      <c r="Q78" s="252">
        <f>P78</f>
        <v>67.727861521445135</v>
      </c>
      <c r="R78" s="252">
        <f>Q78</f>
        <v>67.727861521445135</v>
      </c>
      <c r="S78" s="252">
        <f>R78</f>
        <v>67.727861521445135</v>
      </c>
      <c r="T78" s="253"/>
      <c r="U78" s="253">
        <f t="shared" si="49"/>
        <v>406.36716912867075</v>
      </c>
      <c r="V78" s="243"/>
    </row>
    <row r="79" spans="1:22" s="384" customFormat="1">
      <c r="A79" s="384">
        <f t="shared" si="51"/>
        <v>69</v>
      </c>
      <c r="B79" s="400"/>
      <c r="C79" s="413">
        <f>$C$28</f>
        <v>44683</v>
      </c>
      <c r="D79" s="410">
        <f>O$66</f>
        <v>16725.207072904999</v>
      </c>
      <c r="E79" s="247">
        <f t="shared" si="50"/>
        <v>4.8500000000000001E-2</v>
      </c>
      <c r="F79" s="247"/>
      <c r="G79" s="252"/>
      <c r="H79" s="252"/>
      <c r="I79" s="252"/>
      <c r="J79" s="252"/>
      <c r="K79" s="252"/>
      <c r="L79" s="252"/>
      <c r="M79" s="252"/>
      <c r="N79" s="252"/>
      <c r="O79" s="252">
        <f>($D$79*$E$79)/COUNTA($O$8:$S$8)/2</f>
        <v>81.117254303589249</v>
      </c>
      <c r="P79" s="252">
        <f>O79</f>
        <v>81.117254303589249</v>
      </c>
      <c r="Q79" s="252">
        <f>P79</f>
        <v>81.117254303589249</v>
      </c>
      <c r="R79" s="252">
        <f>Q79</f>
        <v>81.117254303589249</v>
      </c>
      <c r="S79" s="252">
        <f>R79</f>
        <v>81.117254303589249</v>
      </c>
      <c r="T79" s="253"/>
      <c r="U79" s="253">
        <f t="shared" si="49"/>
        <v>405.58627151794622</v>
      </c>
      <c r="V79" s="243"/>
    </row>
    <row r="80" spans="1:22" s="384" customFormat="1">
      <c r="A80" s="384">
        <f t="shared" si="51"/>
        <v>70</v>
      </c>
      <c r="B80" s="400"/>
      <c r="C80" s="413">
        <f>$C$29</f>
        <v>44713</v>
      </c>
      <c r="D80" s="410">
        <f>P$66</f>
        <v>16725.70696118749</v>
      </c>
      <c r="E80" s="247">
        <f t="shared" si="50"/>
        <v>4.8500000000000001E-2</v>
      </c>
      <c r="F80" s="247"/>
      <c r="G80" s="252"/>
      <c r="H80" s="252"/>
      <c r="I80" s="252"/>
      <c r="J80" s="252"/>
      <c r="K80" s="252"/>
      <c r="L80" s="252"/>
      <c r="M80" s="252"/>
      <c r="N80" s="252"/>
      <c r="O80" s="252"/>
      <c r="P80" s="252">
        <f>($D$80*$E$80)/COUNTA($P$8:$S$8)/2</f>
        <v>101.39959845219916</v>
      </c>
      <c r="Q80" s="252">
        <f>P80</f>
        <v>101.39959845219916</v>
      </c>
      <c r="R80" s="252">
        <f>Q80</f>
        <v>101.39959845219916</v>
      </c>
      <c r="S80" s="252">
        <f>R80</f>
        <v>101.39959845219916</v>
      </c>
      <c r="T80" s="253"/>
      <c r="U80" s="253">
        <f t="shared" si="49"/>
        <v>405.59839380879663</v>
      </c>
      <c r="V80" s="243"/>
    </row>
    <row r="81" spans="1:22" s="384" customFormat="1">
      <c r="A81" s="384">
        <f t="shared" si="51"/>
        <v>71</v>
      </c>
      <c r="B81" s="400"/>
      <c r="C81" s="413">
        <f>$C$30</f>
        <v>44743</v>
      </c>
      <c r="D81" s="410">
        <f>Q$66</f>
        <v>17315.644346580746</v>
      </c>
      <c r="E81" s="247">
        <f t="shared" si="50"/>
        <v>4.8500000000000001E-2</v>
      </c>
      <c r="F81" s="247"/>
      <c r="G81" s="252"/>
      <c r="H81" s="252"/>
      <c r="I81" s="252"/>
      <c r="J81" s="252"/>
      <c r="K81" s="252"/>
      <c r="L81" s="252"/>
      <c r="M81" s="252"/>
      <c r="N81" s="252"/>
      <c r="O81" s="252"/>
      <c r="P81" s="252"/>
      <c r="Q81" s="252">
        <f>($D$81*$E$81)/COUNTA($Q$8:$S$8)/2</f>
        <v>139.96812513486103</v>
      </c>
      <c r="R81" s="252">
        <f>Q81</f>
        <v>139.96812513486103</v>
      </c>
      <c r="S81" s="252">
        <f>R81</f>
        <v>139.96812513486103</v>
      </c>
      <c r="T81" s="253"/>
      <c r="U81" s="253">
        <f t="shared" si="49"/>
        <v>419.90437540458311</v>
      </c>
      <c r="V81" s="243"/>
    </row>
    <row r="82" spans="1:22" s="384" customFormat="1">
      <c r="A82" s="384">
        <f t="shared" si="51"/>
        <v>72</v>
      </c>
      <c r="B82" s="400"/>
      <c r="C82" s="413">
        <f>$C$31</f>
        <v>44774</v>
      </c>
      <c r="D82" s="410">
        <f>R$66</f>
        <v>16873.444100343917</v>
      </c>
      <c r="E82" s="247">
        <f t="shared" si="50"/>
        <v>4.8500000000000001E-2</v>
      </c>
      <c r="F82" s="247"/>
      <c r="G82" s="252"/>
      <c r="H82" s="252"/>
      <c r="I82" s="252"/>
      <c r="J82" s="252"/>
      <c r="K82" s="252"/>
      <c r="L82" s="252"/>
      <c r="M82" s="252"/>
      <c r="N82" s="252"/>
      <c r="O82" s="252"/>
      <c r="P82" s="252"/>
      <c r="Q82" s="252"/>
      <c r="R82" s="252">
        <f>($D$82*$E$82)/COUNTA($R$8:$S$8)/2</f>
        <v>204.59050971667</v>
      </c>
      <c r="S82" s="252">
        <f>R82</f>
        <v>204.59050971667</v>
      </c>
      <c r="T82" s="253"/>
      <c r="U82" s="253">
        <f t="shared" si="49"/>
        <v>409.18101943334</v>
      </c>
      <c r="V82" s="243"/>
    </row>
    <row r="83" spans="1:22" s="384" customFormat="1">
      <c r="A83" s="384">
        <f t="shared" si="51"/>
        <v>73</v>
      </c>
      <c r="B83" s="400"/>
      <c r="C83" s="413">
        <f>$C$32</f>
        <v>44805</v>
      </c>
      <c r="D83" s="410">
        <f>S$66</f>
        <v>16081.305833733355</v>
      </c>
      <c r="E83" s="247">
        <f t="shared" si="50"/>
        <v>4.8500000000000001E-2</v>
      </c>
      <c r="F83" s="247"/>
      <c r="G83" s="252"/>
      <c r="H83" s="252"/>
      <c r="I83" s="252"/>
      <c r="J83" s="252"/>
      <c r="K83" s="252"/>
      <c r="L83" s="252"/>
      <c r="M83" s="252"/>
      <c r="N83" s="252"/>
      <c r="O83" s="252"/>
      <c r="P83" s="252"/>
      <c r="Q83" s="252"/>
      <c r="R83" s="252"/>
      <c r="S83" s="252">
        <f>($D$83*$E$83)/COUNTA($S$8)/2</f>
        <v>389.97166646803385</v>
      </c>
      <c r="T83" s="253"/>
      <c r="U83" s="253">
        <f t="shared" si="49"/>
        <v>389.97166646803385</v>
      </c>
      <c r="V83" s="243"/>
    </row>
    <row r="84" spans="1:22" s="440" customFormat="1">
      <c r="A84" s="384">
        <f t="shared" si="51"/>
        <v>74</v>
      </c>
      <c r="B84" s="411"/>
      <c r="C84" s="379" t="s">
        <v>397</v>
      </c>
      <c r="D84" s="248">
        <f>SUM(D71:D83)</f>
        <v>448821.92927555466</v>
      </c>
      <c r="E84" s="379"/>
      <c r="F84" s="379"/>
      <c r="G84" s="249">
        <f>SUM(G71:G83)</f>
        <v>1099.1478634310781</v>
      </c>
      <c r="H84" s="249">
        <f>SUM(H71:H83)</f>
        <v>1105.5365611845586</v>
      </c>
      <c r="I84" s="249">
        <f t="shared" ref="I84:S84" si="52">SUM(I71:I83)</f>
        <v>1112.8407586579638</v>
      </c>
      <c r="J84" s="249">
        <f t="shared" si="52"/>
        <v>1155.250421756446</v>
      </c>
      <c r="K84" s="249">
        <f t="shared" si="52"/>
        <v>1203.247019063781</v>
      </c>
      <c r="L84" s="249">
        <f t="shared" si="52"/>
        <v>1255.9681891813541</v>
      </c>
      <c r="M84" s="249">
        <f t="shared" si="52"/>
        <v>1315.623874273314</v>
      </c>
      <c r="N84" s="249">
        <f t="shared" si="52"/>
        <v>1383.3517357947592</v>
      </c>
      <c r="O84" s="249">
        <f t="shared" si="52"/>
        <v>1464.4689900983485</v>
      </c>
      <c r="P84" s="249">
        <f t="shared" si="52"/>
        <v>1565.8685885505477</v>
      </c>
      <c r="Q84" s="249">
        <f t="shared" si="52"/>
        <v>1705.8367136854088</v>
      </c>
      <c r="R84" s="249">
        <f t="shared" si="52"/>
        <v>1910.4272234020787</v>
      </c>
      <c r="S84" s="249">
        <f t="shared" si="52"/>
        <v>2300.3988898701127</v>
      </c>
      <c r="T84" s="249"/>
      <c r="U84" s="249">
        <f>SUM(H84:S84)</f>
        <v>17478.818965518672</v>
      </c>
      <c r="V84" s="245"/>
    </row>
    <row r="85" spans="1:22">
      <c r="A85" s="384">
        <f t="shared" si="51"/>
        <v>75</v>
      </c>
      <c r="L85" s="384"/>
    </row>
    <row r="86" spans="1:22" s="440" customFormat="1" ht="16" thickBot="1">
      <c r="A86" s="384">
        <f t="shared" si="51"/>
        <v>76</v>
      </c>
      <c r="C86" s="414" t="s">
        <v>406</v>
      </c>
      <c r="D86" s="414"/>
      <c r="G86" s="251">
        <f>+G33+G59+G84</f>
        <v>71386.754605330003</v>
      </c>
      <c r="H86" s="251">
        <f t="shared" ref="H86:S86" si="53">+H33+H59+H84</f>
        <v>73032.915900528518</v>
      </c>
      <c r="I86" s="251">
        <f t="shared" si="53"/>
        <v>74024.378734415834</v>
      </c>
      <c r="J86" s="251">
        <f t="shared" si="53"/>
        <v>75499.105082858398</v>
      </c>
      <c r="K86" s="251">
        <f t="shared" si="53"/>
        <v>77390.439666459555</v>
      </c>
      <c r="L86" s="251">
        <f t="shared" si="53"/>
        <v>79230.776640288153</v>
      </c>
      <c r="M86" s="251">
        <f t="shared" si="53"/>
        <v>81365.746286270107</v>
      </c>
      <c r="N86" s="251">
        <f t="shared" si="53"/>
        <v>83981.491307189615</v>
      </c>
      <c r="O86" s="251">
        <f t="shared" si="53"/>
        <v>87119.572446792648</v>
      </c>
      <c r="P86" s="251">
        <f t="shared" si="53"/>
        <v>91140.829525585767</v>
      </c>
      <c r="Q86" s="251">
        <f t="shared" si="53"/>
        <v>96772.025303276387</v>
      </c>
      <c r="R86" s="251">
        <f t="shared" si="53"/>
        <v>104837.7519941194</v>
      </c>
      <c r="S86" s="251">
        <f t="shared" si="53"/>
        <v>123410.92665097326</v>
      </c>
      <c r="U86" s="415">
        <f>SUM(H86:S86)</f>
        <v>1047805.9595387576</v>
      </c>
    </row>
    <row r="87" spans="1:22" ht="16" thickTop="1"/>
    <row r="88" spans="1:22">
      <c r="A88" s="406" t="s">
        <v>200</v>
      </c>
      <c r="C88" s="367" t="s">
        <v>398</v>
      </c>
      <c r="D88" s="416"/>
      <c r="E88" s="416"/>
      <c r="F88" s="416"/>
      <c r="H88" s="416"/>
      <c r="I88" s="254"/>
      <c r="J88" s="252"/>
      <c r="K88" s="252"/>
      <c r="L88" s="252"/>
      <c r="M88" s="252"/>
      <c r="N88" s="252"/>
      <c r="O88" s="252"/>
      <c r="P88" s="252"/>
      <c r="Q88" s="252"/>
      <c r="R88" s="252"/>
      <c r="S88" s="252"/>
    </row>
    <row r="89" spans="1:22" s="255" customFormat="1">
      <c r="A89" s="384"/>
      <c r="D89" s="367"/>
      <c r="N89" s="367"/>
    </row>
    <row r="90" spans="1:22" s="255" customFormat="1">
      <c r="A90" s="384"/>
      <c r="C90" s="367"/>
      <c r="D90" s="367"/>
      <c r="N90" s="367"/>
    </row>
    <row r="91" spans="1:22">
      <c r="A91" s="406"/>
      <c r="S91" s="255"/>
    </row>
    <row r="92" spans="1:22">
      <c r="H92" s="252"/>
      <c r="I92" s="252"/>
      <c r="J92" s="252"/>
      <c r="K92" s="252"/>
      <c r="L92" s="252"/>
      <c r="M92" s="252"/>
      <c r="N92" s="252"/>
      <c r="O92" s="252"/>
      <c r="P92" s="252"/>
      <c r="Q92" s="252"/>
      <c r="R92" s="252"/>
      <c r="S92" s="255"/>
      <c r="U92" s="417"/>
      <c r="V92" s="261"/>
    </row>
    <row r="93" spans="1:22">
      <c r="H93" s="252"/>
      <c r="I93" s="252"/>
      <c r="J93" s="252"/>
      <c r="K93" s="252"/>
      <c r="L93" s="252"/>
      <c r="M93" s="252"/>
      <c r="N93" s="252"/>
      <c r="O93" s="252"/>
      <c r="P93" s="252"/>
      <c r="Q93" s="252"/>
      <c r="R93" s="252"/>
      <c r="S93" s="418"/>
      <c r="U93" s="243"/>
      <c r="V93" s="255"/>
    </row>
    <row r="94" spans="1:22">
      <c r="U94" s="419"/>
    </row>
    <row r="95" spans="1:22">
      <c r="U95" s="419"/>
    </row>
    <row r="96" spans="1:22">
      <c r="U96" s="419"/>
    </row>
    <row r="98" spans="5:21">
      <c r="E98" s="420"/>
      <c r="G98" s="418"/>
      <c r="H98" s="418"/>
      <c r="I98" s="418"/>
      <c r="J98" s="418"/>
      <c r="K98" s="418"/>
      <c r="L98" s="418"/>
      <c r="M98" s="418"/>
      <c r="N98" s="418"/>
      <c r="O98" s="418"/>
      <c r="P98" s="418"/>
      <c r="Q98" s="418"/>
      <c r="R98" s="418"/>
      <c r="S98" s="418"/>
      <c r="T98" s="418"/>
      <c r="U98" s="418"/>
    </row>
    <row r="99" spans="5:21">
      <c r="E99" s="420"/>
      <c r="G99" s="418"/>
      <c r="H99" s="418"/>
      <c r="I99" s="418"/>
      <c r="J99" s="418"/>
      <c r="K99" s="418"/>
      <c r="L99" s="418"/>
      <c r="M99" s="418"/>
      <c r="N99" s="418"/>
      <c r="O99" s="418"/>
      <c r="P99" s="418"/>
      <c r="Q99" s="418"/>
      <c r="R99" s="418"/>
      <c r="S99" s="418"/>
      <c r="T99" s="418"/>
      <c r="U99" s="418"/>
    </row>
    <row r="100" spans="5:21">
      <c r="E100" s="420"/>
      <c r="G100" s="418"/>
      <c r="H100" s="418"/>
      <c r="I100" s="418"/>
      <c r="J100" s="418"/>
      <c r="K100" s="418"/>
      <c r="L100" s="418"/>
      <c r="M100" s="418"/>
      <c r="N100" s="418"/>
      <c r="O100" s="418"/>
      <c r="P100" s="418"/>
      <c r="Q100" s="418"/>
      <c r="R100" s="418"/>
      <c r="S100" s="418"/>
      <c r="T100" s="418"/>
      <c r="U100" s="418"/>
    </row>
    <row r="101" spans="5:21">
      <c r="E101" s="420"/>
      <c r="G101" s="418"/>
      <c r="H101" s="418"/>
      <c r="I101" s="418"/>
      <c r="J101" s="418"/>
      <c r="K101" s="418"/>
      <c r="L101" s="418"/>
      <c r="M101" s="418"/>
      <c r="N101" s="418"/>
      <c r="O101" s="418"/>
      <c r="P101" s="418"/>
      <c r="Q101" s="418"/>
      <c r="R101" s="418"/>
      <c r="S101" s="418"/>
      <c r="T101" s="418"/>
      <c r="U101" s="418"/>
    </row>
    <row r="102" spans="5:21">
      <c r="E102" s="420"/>
      <c r="G102" s="418"/>
      <c r="H102" s="418"/>
      <c r="I102" s="418"/>
      <c r="J102" s="418"/>
      <c r="K102" s="418"/>
      <c r="L102" s="418"/>
      <c r="M102" s="418"/>
      <c r="N102" s="418"/>
      <c r="O102" s="418"/>
      <c r="P102" s="418"/>
      <c r="Q102" s="418"/>
      <c r="R102" s="418"/>
      <c r="S102" s="418"/>
      <c r="T102" s="418"/>
      <c r="U102" s="418"/>
    </row>
    <row r="103" spans="5:21">
      <c r="I103" s="421"/>
    </row>
    <row r="104" spans="5:21">
      <c r="I104" s="421"/>
      <c r="U104" s="422"/>
    </row>
    <row r="105" spans="5:21">
      <c r="E105" s="423"/>
      <c r="G105" s="418"/>
      <c r="H105" s="418"/>
      <c r="I105" s="418"/>
      <c r="J105" s="418"/>
      <c r="K105" s="418"/>
      <c r="L105" s="418"/>
      <c r="M105" s="418"/>
      <c r="N105" s="418"/>
      <c r="O105" s="418"/>
      <c r="P105" s="418"/>
      <c r="Q105" s="418"/>
      <c r="R105" s="418"/>
      <c r="S105" s="418"/>
      <c r="T105" s="418"/>
      <c r="U105" s="418"/>
    </row>
    <row r="106" spans="5:21">
      <c r="E106" s="423"/>
      <c r="G106" s="418"/>
      <c r="H106" s="418"/>
      <c r="I106" s="418"/>
      <c r="J106" s="418"/>
      <c r="K106" s="418"/>
      <c r="L106" s="418"/>
      <c r="M106" s="418"/>
      <c r="N106" s="418"/>
      <c r="O106" s="418"/>
      <c r="P106" s="418"/>
      <c r="Q106" s="418"/>
      <c r="R106" s="418"/>
      <c r="S106" s="418"/>
      <c r="T106" s="418"/>
      <c r="U106" s="418"/>
    </row>
    <row r="107" spans="5:21">
      <c r="E107" s="423"/>
      <c r="G107" s="240"/>
      <c r="H107" s="240"/>
      <c r="I107" s="240"/>
      <c r="J107" s="240"/>
      <c r="K107" s="240"/>
      <c r="L107" s="240"/>
      <c r="M107" s="240"/>
      <c r="N107" s="240"/>
      <c r="O107" s="240"/>
      <c r="P107" s="240"/>
      <c r="Q107" s="240"/>
      <c r="R107" s="240"/>
      <c r="S107" s="240"/>
      <c r="T107" s="240"/>
      <c r="U107" s="240"/>
    </row>
    <row r="108" spans="5:21">
      <c r="E108" s="423"/>
      <c r="G108" s="418"/>
      <c r="H108" s="418"/>
      <c r="I108" s="418"/>
      <c r="J108" s="418"/>
      <c r="K108" s="418"/>
      <c r="L108" s="418"/>
      <c r="M108" s="418"/>
      <c r="N108" s="418"/>
      <c r="O108" s="418"/>
      <c r="P108" s="418"/>
      <c r="Q108" s="418"/>
      <c r="R108" s="418"/>
      <c r="S108" s="418"/>
      <c r="T108" s="418"/>
      <c r="U108" s="418"/>
    </row>
  </sheetData>
  <mergeCells count="5">
    <mergeCell ref="A1:V1"/>
    <mergeCell ref="A2:V2"/>
    <mergeCell ref="A3:V3"/>
    <mergeCell ref="A5:V5"/>
    <mergeCell ref="A4:V4"/>
  </mergeCells>
  <printOptions horizontalCentered="1"/>
  <pageMargins left="0.25" right="0.25" top="0.84" bottom="0.28000000000000003" header="0.52" footer="0.17"/>
  <pageSetup scale="43" fitToHeight="0" orientation="landscape" r:id="rId1"/>
  <headerFooter scaleWithDoc="0">
    <oddHeader>&amp;RExhibit C-1</oddHeader>
  </headerFooter>
  <rowBreaks count="1" manualBreakCount="1">
    <brk id="60" max="21"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BEFF-0586-4041-B9DE-4204CE4D9E63}">
  <sheetPr>
    <pageSetUpPr fitToPage="1"/>
  </sheetPr>
  <dimension ref="A1:Z25"/>
  <sheetViews>
    <sheetView zoomScale="85" zoomScaleNormal="85" zoomScaleSheetLayoutView="70" workbookViewId="0">
      <pane xSplit="1" ySplit="8" topLeftCell="B9" activePane="bottomRight" state="frozen"/>
      <selection activeCell="N200" sqref="N200"/>
      <selection pane="topRight" activeCell="N200" sqref="N200"/>
      <selection pane="bottomLeft" activeCell="N200" sqref="N200"/>
      <selection pane="bottomRight" activeCell="H31" sqref="H31:I31"/>
    </sheetView>
  </sheetViews>
  <sheetFormatPr defaultColWidth="9.1796875" defaultRowHeight="15.5"/>
  <cols>
    <col min="1" max="1" width="1.7265625" style="369" customWidth="1"/>
    <col min="2" max="2" width="5.54296875" style="368" bestFit="1" customWidth="1"/>
    <col min="3" max="3" width="40" style="369" customWidth="1"/>
    <col min="4" max="4" width="14" style="369" customWidth="1"/>
    <col min="5" max="9" width="13.26953125" style="369" bestFit="1" customWidth="1"/>
    <col min="10" max="10" width="13.7265625" style="369" bestFit="1" customWidth="1"/>
    <col min="11" max="16" width="15" style="369" customWidth="1"/>
    <col min="17" max="17" width="1.1796875" style="369" customWidth="1"/>
    <col min="18" max="20" width="16.1796875" style="369" bestFit="1" customWidth="1"/>
    <col min="21" max="22" width="9.1796875" style="369"/>
    <col min="23" max="23" width="9.7265625" style="369" customWidth="1"/>
    <col min="24" max="24" width="10.26953125" style="369" customWidth="1"/>
    <col min="25" max="25" width="9.7265625" style="369" customWidth="1"/>
    <col min="26" max="16384" width="9.1796875" style="369"/>
  </cols>
  <sheetData>
    <row r="1" spans="1:26" s="367" customFormat="1">
      <c r="B1" s="530" t="s">
        <v>0</v>
      </c>
      <c r="C1" s="530"/>
      <c r="D1" s="530"/>
      <c r="E1" s="530"/>
      <c r="F1" s="530"/>
      <c r="G1" s="530"/>
      <c r="H1" s="530"/>
      <c r="I1" s="530"/>
      <c r="J1" s="530"/>
      <c r="K1" s="530"/>
      <c r="L1" s="530"/>
      <c r="M1" s="530"/>
      <c r="N1" s="530"/>
      <c r="O1" s="530"/>
      <c r="P1" s="530"/>
      <c r="Q1" s="530"/>
      <c r="R1" s="530"/>
      <c r="S1" s="530"/>
      <c r="T1" s="440"/>
      <c r="U1" s="259"/>
      <c r="V1" s="259"/>
      <c r="W1" s="259"/>
      <c r="X1" s="259"/>
      <c r="Y1" s="259"/>
    </row>
    <row r="2" spans="1:26" s="367" customFormat="1">
      <c r="B2" s="530" t="s">
        <v>1</v>
      </c>
      <c r="C2" s="530"/>
      <c r="D2" s="530"/>
      <c r="E2" s="530"/>
      <c r="F2" s="530"/>
      <c r="G2" s="530"/>
      <c r="H2" s="530"/>
      <c r="I2" s="530"/>
      <c r="J2" s="530"/>
      <c r="K2" s="530"/>
      <c r="L2" s="530"/>
      <c r="M2" s="530"/>
      <c r="N2" s="530"/>
      <c r="O2" s="530"/>
      <c r="P2" s="530"/>
      <c r="Q2" s="530"/>
      <c r="R2" s="530"/>
      <c r="S2" s="530"/>
      <c r="T2" s="440"/>
      <c r="U2" s="530"/>
      <c r="V2" s="530"/>
      <c r="W2" s="530"/>
      <c r="X2" s="530"/>
      <c r="Y2" s="530"/>
    </row>
    <row r="3" spans="1:26" s="367" customFormat="1">
      <c r="B3" s="530" t="s">
        <v>154</v>
      </c>
      <c r="C3" s="530"/>
      <c r="D3" s="530"/>
      <c r="E3" s="530"/>
      <c r="F3" s="530"/>
      <c r="G3" s="530"/>
      <c r="H3" s="530"/>
      <c r="I3" s="530"/>
      <c r="J3" s="530"/>
      <c r="K3" s="530"/>
      <c r="L3" s="530"/>
      <c r="M3" s="530"/>
      <c r="N3" s="530"/>
      <c r="O3" s="530"/>
      <c r="P3" s="530"/>
      <c r="Q3" s="530"/>
      <c r="R3" s="530"/>
      <c r="S3" s="530"/>
      <c r="T3" s="440"/>
      <c r="U3" s="530"/>
      <c r="V3" s="530"/>
      <c r="W3" s="530"/>
      <c r="X3" s="530"/>
      <c r="Y3" s="530"/>
    </row>
    <row r="4" spans="1:26" s="367" customFormat="1">
      <c r="B4" s="530" t="s">
        <v>374</v>
      </c>
      <c r="C4" s="530"/>
      <c r="D4" s="530"/>
      <c r="E4" s="530"/>
      <c r="F4" s="530"/>
      <c r="G4" s="530"/>
      <c r="H4" s="530"/>
      <c r="I4" s="530"/>
      <c r="J4" s="530"/>
      <c r="K4" s="530"/>
      <c r="L4" s="530"/>
      <c r="M4" s="530"/>
      <c r="N4" s="530"/>
      <c r="O4" s="530"/>
      <c r="P4" s="530"/>
      <c r="Q4" s="530"/>
      <c r="R4" s="530"/>
      <c r="S4" s="530"/>
      <c r="T4" s="440"/>
      <c r="U4" s="530"/>
      <c r="V4" s="530"/>
      <c r="W4" s="530"/>
      <c r="X4" s="530"/>
      <c r="Y4" s="530"/>
    </row>
    <row r="5" spans="1:26" s="367" customFormat="1">
      <c r="B5" s="530" t="s">
        <v>405</v>
      </c>
      <c r="C5" s="530"/>
      <c r="D5" s="530"/>
      <c r="E5" s="530"/>
      <c r="F5" s="530"/>
      <c r="G5" s="530"/>
      <c r="H5" s="530"/>
      <c r="I5" s="530"/>
      <c r="J5" s="530"/>
      <c r="K5" s="530"/>
      <c r="L5" s="530"/>
      <c r="M5" s="530"/>
      <c r="N5" s="530"/>
      <c r="O5" s="530"/>
      <c r="P5" s="530"/>
      <c r="Q5" s="530"/>
      <c r="R5" s="530"/>
      <c r="S5" s="530"/>
      <c r="T5" s="440"/>
      <c r="U5" s="530"/>
      <c r="V5" s="530"/>
      <c r="W5" s="530"/>
      <c r="X5" s="530"/>
      <c r="Y5" s="530"/>
    </row>
    <row r="6" spans="1:26">
      <c r="A6" s="368"/>
      <c r="D6" s="370"/>
      <c r="Q6" s="368"/>
      <c r="R6" s="368"/>
      <c r="S6" s="368"/>
      <c r="T6" s="368"/>
    </row>
    <row r="7" spans="1:26">
      <c r="A7" s="371"/>
      <c r="G7" s="368"/>
      <c r="H7" s="368"/>
      <c r="I7" s="368"/>
      <c r="J7" s="368"/>
      <c r="Q7" s="371"/>
      <c r="R7" s="371"/>
      <c r="S7" s="371"/>
      <c r="T7" s="371"/>
      <c r="V7" s="370"/>
      <c r="W7" s="370"/>
      <c r="X7" s="370"/>
      <c r="Y7" s="370"/>
      <c r="Z7" s="370"/>
    </row>
    <row r="8" spans="1:26" ht="31">
      <c r="A8" s="371"/>
      <c r="B8" s="372" t="s">
        <v>376</v>
      </c>
      <c r="C8" s="373" t="s">
        <v>6</v>
      </c>
      <c r="D8" s="374" t="s">
        <v>400</v>
      </c>
      <c r="E8" s="373">
        <v>44470</v>
      </c>
      <c r="F8" s="373">
        <v>44501</v>
      </c>
      <c r="G8" s="373">
        <v>44531</v>
      </c>
      <c r="H8" s="373">
        <v>44562</v>
      </c>
      <c r="I8" s="373">
        <v>44593</v>
      </c>
      <c r="J8" s="373">
        <v>44623</v>
      </c>
      <c r="K8" s="373">
        <v>44653</v>
      </c>
      <c r="L8" s="373">
        <v>44683</v>
      </c>
      <c r="M8" s="373">
        <v>44713</v>
      </c>
      <c r="N8" s="373">
        <v>44743</v>
      </c>
      <c r="O8" s="373">
        <v>44774</v>
      </c>
      <c r="P8" s="373">
        <v>44805</v>
      </c>
      <c r="Q8" s="371"/>
      <c r="R8" s="372" t="s">
        <v>379</v>
      </c>
      <c r="S8" s="372" t="s">
        <v>380</v>
      </c>
      <c r="T8" s="372"/>
    </row>
    <row r="9" spans="1:26">
      <c r="A9" s="371"/>
      <c r="F9" s="375"/>
      <c r="G9" s="368"/>
      <c r="H9" s="371"/>
      <c r="I9" s="368"/>
      <c r="J9" s="371"/>
      <c r="K9" s="376"/>
      <c r="L9" s="371"/>
      <c r="Q9" s="371"/>
      <c r="R9" s="371"/>
      <c r="S9" s="371"/>
      <c r="T9" s="371"/>
    </row>
    <row r="10" spans="1:26">
      <c r="B10" s="368">
        <v>1</v>
      </c>
      <c r="C10" s="377" t="s">
        <v>401</v>
      </c>
      <c r="F10" s="378"/>
    </row>
    <row r="11" spans="1:26">
      <c r="B11" s="368">
        <v>2</v>
      </c>
      <c r="C11" s="379" t="s">
        <v>129</v>
      </c>
      <c r="D11" s="258"/>
      <c r="E11" s="380">
        <v>155074.80457499996</v>
      </c>
      <c r="F11" s="380">
        <v>80735.025235000066</v>
      </c>
      <c r="G11" s="380">
        <v>68669.815255000023</v>
      </c>
      <c r="H11" s="380">
        <v>86649.995615000138</v>
      </c>
      <c r="I11" s="380">
        <v>68763.504214999964</v>
      </c>
      <c r="J11" s="380">
        <v>71154.266490000067</v>
      </c>
      <c r="K11" s="380">
        <v>78853.919914999977</v>
      </c>
      <c r="L11" s="380">
        <v>78920.24592500017</v>
      </c>
      <c r="M11" s="380">
        <v>82213.234390000114</v>
      </c>
      <c r="N11" s="380">
        <v>87126.843495000154</v>
      </c>
      <c r="O11" s="380">
        <v>82140.850585000124</v>
      </c>
      <c r="P11" s="380">
        <v>104992.05523500009</v>
      </c>
      <c r="Q11" s="380"/>
      <c r="R11" s="258">
        <f>SUM(E11:P11)</f>
        <v>1045294.5609300009</v>
      </c>
      <c r="T11" s="258"/>
    </row>
    <row r="12" spans="1:26">
      <c r="B12" s="368">
        <v>3</v>
      </c>
      <c r="C12" s="381" t="s">
        <v>402</v>
      </c>
      <c r="D12" s="257">
        <f>'Exhibit K-1'!$G$169+'Exhibit K-2'!$G$199</f>
        <v>1709579.01315</v>
      </c>
      <c r="E12" s="256">
        <f>D12+E11</f>
        <v>1864653.817725</v>
      </c>
      <c r="F12" s="256">
        <f t="shared" ref="F12:O12" si="0">E12+F11</f>
        <v>1945388.84296</v>
      </c>
      <c r="G12" s="256">
        <f t="shared" si="0"/>
        <v>2014058.6582150001</v>
      </c>
      <c r="H12" s="256">
        <f t="shared" si="0"/>
        <v>2100708.6538300002</v>
      </c>
      <c r="I12" s="256">
        <f t="shared" si="0"/>
        <v>2169472.1580450004</v>
      </c>
      <c r="J12" s="256">
        <f t="shared" si="0"/>
        <v>2240626.4245350007</v>
      </c>
      <c r="K12" s="256">
        <f t="shared" si="0"/>
        <v>2319480.3444500007</v>
      </c>
      <c r="L12" s="256">
        <f t="shared" si="0"/>
        <v>2398400.5903750006</v>
      </c>
      <c r="M12" s="256">
        <f t="shared" si="0"/>
        <v>2480613.8247650005</v>
      </c>
      <c r="N12" s="256">
        <f t="shared" si="0"/>
        <v>2567740.6682600006</v>
      </c>
      <c r="O12" s="256">
        <f t="shared" si="0"/>
        <v>2649881.5188450008</v>
      </c>
      <c r="P12" s="256">
        <f>O12+P11</f>
        <v>2754873.5740800006</v>
      </c>
      <c r="S12" s="258">
        <f>AVERAGE(D12:P12)</f>
        <v>2247344.4684026926</v>
      </c>
    </row>
    <row r="13" spans="1:26">
      <c r="B13" s="368">
        <v>4</v>
      </c>
      <c r="D13" s="257"/>
      <c r="I13" s="368"/>
    </row>
    <row r="14" spans="1:26">
      <c r="B14" s="368">
        <v>5</v>
      </c>
      <c r="C14" s="377" t="s">
        <v>403</v>
      </c>
      <c r="F14" s="378"/>
    </row>
    <row r="15" spans="1:26">
      <c r="B15" s="368">
        <v>6</v>
      </c>
      <c r="C15" s="379" t="s">
        <v>129</v>
      </c>
      <c r="D15" s="258"/>
      <c r="E15" s="380">
        <v>5563.2312068085084</v>
      </c>
      <c r="F15" s="380">
        <v>5830.4048521808891</v>
      </c>
      <c r="G15" s="380">
        <v>30775.019981076948</v>
      </c>
      <c r="H15" s="380">
        <v>31346.314021740476</v>
      </c>
      <c r="I15" s="380">
        <v>30606.139172129155</v>
      </c>
      <c r="J15" s="380">
        <v>30302.844601680412</v>
      </c>
      <c r="K15" s="380">
        <v>29488.462854674464</v>
      </c>
      <c r="L15" s="380">
        <v>29431.79619472619</v>
      </c>
      <c r="M15" s="380">
        <v>29432.675861565971</v>
      </c>
      <c r="N15" s="380">
        <v>30470.804526811135</v>
      </c>
      <c r="O15" s="380">
        <v>29692.65287417276</v>
      </c>
      <c r="P15" s="380">
        <v>28298.705886293923</v>
      </c>
      <c r="Q15" s="380"/>
      <c r="R15" s="258">
        <f>SUM(E15:P15)</f>
        <v>311239.05203386082</v>
      </c>
      <c r="T15" s="258"/>
    </row>
    <row r="16" spans="1:26">
      <c r="B16" s="368">
        <v>7</v>
      </c>
      <c r="C16" s="381" t="s">
        <v>402</v>
      </c>
      <c r="D16" s="257">
        <f>'Exhibit K-1'!$H$169+'Exhibit K-2'!$H$199</f>
        <v>973043.11511927692</v>
      </c>
      <c r="E16" s="256">
        <f>D16+E15</f>
        <v>978606.34632608539</v>
      </c>
      <c r="F16" s="256">
        <f t="shared" ref="F16:P16" si="1">E16+F15</f>
        <v>984436.75117826625</v>
      </c>
      <c r="G16" s="256">
        <f t="shared" si="1"/>
        <v>1015211.7711593432</v>
      </c>
      <c r="H16" s="256">
        <f t="shared" si="1"/>
        <v>1046558.0851810836</v>
      </c>
      <c r="I16" s="256">
        <f t="shared" si="1"/>
        <v>1077164.2243532129</v>
      </c>
      <c r="J16" s="256">
        <f t="shared" si="1"/>
        <v>1107467.0689548934</v>
      </c>
      <c r="K16" s="256">
        <f t="shared" si="1"/>
        <v>1136955.5318095679</v>
      </c>
      <c r="L16" s="256">
        <f t="shared" si="1"/>
        <v>1166387.3280042941</v>
      </c>
      <c r="M16" s="256">
        <f t="shared" si="1"/>
        <v>1195820.0038658599</v>
      </c>
      <c r="N16" s="256">
        <f t="shared" si="1"/>
        <v>1226290.8083926712</v>
      </c>
      <c r="O16" s="256">
        <f t="shared" si="1"/>
        <v>1255983.4612668438</v>
      </c>
      <c r="P16" s="256">
        <f t="shared" si="1"/>
        <v>1284282.1671531377</v>
      </c>
      <c r="S16" s="258">
        <f>AVERAGE(D16:P16)</f>
        <v>1111400.5125203491</v>
      </c>
    </row>
    <row r="17" spans="2:21">
      <c r="B17" s="368">
        <v>8</v>
      </c>
      <c r="C17" s="381"/>
      <c r="D17" s="257"/>
      <c r="E17" s="256"/>
      <c r="F17" s="256"/>
      <c r="G17" s="256"/>
      <c r="H17" s="256"/>
      <c r="I17" s="256"/>
      <c r="J17" s="256"/>
      <c r="K17" s="256"/>
      <c r="L17" s="256"/>
      <c r="M17" s="256"/>
      <c r="N17" s="256"/>
      <c r="O17" s="256"/>
      <c r="P17" s="256"/>
    </row>
    <row r="18" spans="2:21">
      <c r="B18" s="368">
        <v>9</v>
      </c>
      <c r="C18" s="379" t="s">
        <v>404</v>
      </c>
      <c r="D18" s="258"/>
      <c r="E18" s="380">
        <f>E11+E15</f>
        <v>160638.03578180846</v>
      </c>
      <c r="F18" s="380">
        <f t="shared" ref="F18:P18" si="2">F11+F15</f>
        <v>86565.430087180954</v>
      </c>
      <c r="G18" s="380">
        <f t="shared" si="2"/>
        <v>99444.835236076964</v>
      </c>
      <c r="H18" s="380">
        <f t="shared" si="2"/>
        <v>117996.30963674061</v>
      </c>
      <c r="I18" s="380">
        <f t="shared" si="2"/>
        <v>99369.643387129123</v>
      </c>
      <c r="J18" s="380">
        <f t="shared" si="2"/>
        <v>101457.11109168048</v>
      </c>
      <c r="K18" s="380">
        <f t="shared" si="2"/>
        <v>108342.38276967444</v>
      </c>
      <c r="L18" s="380">
        <f t="shared" si="2"/>
        <v>108352.04211972636</v>
      </c>
      <c r="M18" s="380">
        <f t="shared" si="2"/>
        <v>111645.91025156609</v>
      </c>
      <c r="N18" s="380">
        <f t="shared" si="2"/>
        <v>117597.64802181128</v>
      </c>
      <c r="O18" s="380">
        <f t="shared" si="2"/>
        <v>111833.50345917288</v>
      </c>
      <c r="P18" s="380">
        <f t="shared" si="2"/>
        <v>133290.76112129402</v>
      </c>
      <c r="Q18" s="380"/>
      <c r="R18" s="258">
        <f>SUM(E18:P18)</f>
        <v>1356533.6129638616</v>
      </c>
      <c r="S18" s="258">
        <f>SUM(E18:P18)</f>
        <v>1356533.6129638616</v>
      </c>
      <c r="T18" s="258"/>
    </row>
    <row r="19" spans="2:21">
      <c r="B19" s="368">
        <v>10</v>
      </c>
      <c r="C19" s="381" t="s">
        <v>402</v>
      </c>
      <c r="D19" s="257">
        <f>D12+D16</f>
        <v>2682622.128269277</v>
      </c>
      <c r="E19" s="257">
        <f>D19+E18</f>
        <v>2843260.1640510857</v>
      </c>
      <c r="F19" s="257">
        <f t="shared" ref="F19:O19" si="3">E19+F18</f>
        <v>2929825.5941382665</v>
      </c>
      <c r="G19" s="257">
        <f t="shared" si="3"/>
        <v>3029270.4293743437</v>
      </c>
      <c r="H19" s="257">
        <f t="shared" si="3"/>
        <v>3147266.7390110842</v>
      </c>
      <c r="I19" s="257">
        <f t="shared" si="3"/>
        <v>3246636.3823982133</v>
      </c>
      <c r="J19" s="257">
        <f t="shared" si="3"/>
        <v>3348093.4934898936</v>
      </c>
      <c r="K19" s="257">
        <f t="shared" si="3"/>
        <v>3456435.8762595681</v>
      </c>
      <c r="L19" s="257">
        <f t="shared" si="3"/>
        <v>3564787.9183792947</v>
      </c>
      <c r="M19" s="257">
        <f t="shared" si="3"/>
        <v>3676433.8286308609</v>
      </c>
      <c r="N19" s="257">
        <f t="shared" si="3"/>
        <v>3794031.476652672</v>
      </c>
      <c r="O19" s="257">
        <f t="shared" si="3"/>
        <v>3905864.9801118448</v>
      </c>
      <c r="P19" s="257">
        <f>O19+P18</f>
        <v>4039155.7412331388</v>
      </c>
      <c r="R19" s="258"/>
      <c r="S19" s="258">
        <f>AVERAGE(D19:P19)</f>
        <v>3358744.9809230422</v>
      </c>
      <c r="T19" s="258"/>
    </row>
    <row r="21" spans="2:21">
      <c r="D21" s="370"/>
    </row>
    <row r="22" spans="2:21">
      <c r="D22" s="370"/>
    </row>
    <row r="23" spans="2:21">
      <c r="D23" s="370"/>
      <c r="R23" s="243"/>
      <c r="S23" s="243"/>
      <c r="T23" s="243"/>
      <c r="U23" s="255"/>
    </row>
    <row r="24" spans="2:21">
      <c r="R24" s="382"/>
      <c r="S24" s="382"/>
      <c r="T24" s="382"/>
      <c r="U24" s="383"/>
    </row>
    <row r="25" spans="2:21">
      <c r="R25" s="253"/>
      <c r="S25" s="253"/>
      <c r="T25" s="253"/>
    </row>
  </sheetData>
  <mergeCells count="9">
    <mergeCell ref="B3:S3"/>
    <mergeCell ref="U3:Y3"/>
    <mergeCell ref="U4:Y4"/>
    <mergeCell ref="U5:Y5"/>
    <mergeCell ref="B1:S1"/>
    <mergeCell ref="B2:S2"/>
    <mergeCell ref="B4:S4"/>
    <mergeCell ref="B5:S5"/>
    <mergeCell ref="U2:Y2"/>
  </mergeCells>
  <printOptions horizontalCentered="1"/>
  <pageMargins left="0.34" right="0.39" top="1.38" bottom="0.28000000000000003" header="0.65" footer="0.17"/>
  <pageSetup scale="49" orientation="landscape" r:id="rId1"/>
  <headerFooter scaleWithDoc="0">
    <oddHeader xml:space="preserve">&amp;RExhibit C-2
</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zoomScaleNormal="100" zoomScaleSheetLayoutView="110" workbookViewId="0">
      <selection activeCell="N200" sqref="N200"/>
    </sheetView>
  </sheetViews>
  <sheetFormatPr defaultRowHeight="12.5"/>
  <cols>
    <col min="1" max="1" width="9.1796875" style="6" customWidth="1"/>
    <col min="2" max="2" width="29.7265625" customWidth="1"/>
    <col min="3" max="3" width="14" bestFit="1" customWidth="1"/>
    <col min="4" max="4" width="12.26953125" bestFit="1" customWidth="1"/>
    <col min="5" max="5" width="11.26953125" bestFit="1" customWidth="1"/>
    <col min="6" max="6" width="14" bestFit="1" customWidth="1"/>
    <col min="7" max="7" width="14.26953125" bestFit="1" customWidth="1"/>
  </cols>
  <sheetData>
    <row r="1" spans="1:7" ht="13">
      <c r="A1" s="535" t="s">
        <v>0</v>
      </c>
      <c r="B1" s="535"/>
      <c r="C1" s="535"/>
      <c r="D1" s="535"/>
      <c r="E1" s="535"/>
      <c r="F1" s="535"/>
    </row>
    <row r="2" spans="1:7" ht="13">
      <c r="A2" s="535" t="s">
        <v>1</v>
      </c>
      <c r="B2" s="535"/>
      <c r="C2" s="535"/>
      <c r="D2" s="535"/>
      <c r="E2" s="535"/>
      <c r="F2" s="535"/>
    </row>
    <row r="3" spans="1:7" ht="13">
      <c r="A3" s="535" t="s">
        <v>154</v>
      </c>
      <c r="B3" s="535"/>
      <c r="C3" s="535"/>
      <c r="D3" s="535"/>
      <c r="E3" s="535"/>
      <c r="F3" s="535"/>
    </row>
    <row r="4" spans="1:7" ht="13">
      <c r="A4" s="535" t="str">
        <f>'Exhibit A'!A4:E4</f>
        <v>AS OF OCTOBER 2021 THROUGH SEPTEMBER 2022</v>
      </c>
      <c r="B4" s="535"/>
      <c r="C4" s="535"/>
      <c r="D4" s="535"/>
      <c r="E4" s="535"/>
      <c r="F4" s="535"/>
    </row>
    <row r="5" spans="1:7" ht="13">
      <c r="A5" s="535" t="s">
        <v>10</v>
      </c>
      <c r="B5" s="535"/>
      <c r="C5" s="535"/>
      <c r="D5" s="535"/>
      <c r="E5" s="535"/>
      <c r="F5" s="535"/>
    </row>
    <row r="6" spans="1:7" ht="13">
      <c r="A6" s="1"/>
      <c r="B6" s="1"/>
      <c r="C6" s="1"/>
      <c r="D6" s="1"/>
      <c r="E6" s="1"/>
      <c r="F6" s="1"/>
    </row>
    <row r="8" spans="1:7">
      <c r="A8" s="6" t="s">
        <v>12</v>
      </c>
    </row>
    <row r="9" spans="1:7">
      <c r="A9" s="8" t="s">
        <v>13</v>
      </c>
      <c r="B9" s="8" t="s">
        <v>6</v>
      </c>
      <c r="C9" s="8" t="s">
        <v>7</v>
      </c>
      <c r="D9" s="8" t="s">
        <v>3</v>
      </c>
      <c r="E9" s="8" t="s">
        <v>4</v>
      </c>
      <c r="F9" s="8" t="s">
        <v>8</v>
      </c>
    </row>
    <row r="11" spans="1:7">
      <c r="A11" s="6">
        <v>1</v>
      </c>
      <c r="B11" s="47" t="str">
        <f>+'Exhibit C'!B11</f>
        <v>Prior Year: 2020</v>
      </c>
      <c r="C11" s="229">
        <f>'Exhibit K-1'!J169</f>
        <v>783251.53999999992</v>
      </c>
      <c r="D11" s="228">
        <f>'Exhibit K-1'!K169</f>
        <v>326966.06999999995</v>
      </c>
      <c r="E11" s="228">
        <f>'Exhibit K-1'!L169</f>
        <v>0</v>
      </c>
      <c r="F11" s="177">
        <f>SUM(C11:E11)</f>
        <v>1110217.6099999999</v>
      </c>
      <c r="G11" s="13"/>
    </row>
    <row r="12" spans="1:7">
      <c r="A12" s="77">
        <f>A11+1</f>
        <v>2</v>
      </c>
      <c r="B12" s="47"/>
    </row>
    <row r="13" spans="1:7">
      <c r="A13" s="77">
        <f t="shared" ref="A13:A15" si="0">A12+1</f>
        <v>3</v>
      </c>
      <c r="B13" s="47" t="str">
        <f>+'Exhibit C'!B13</f>
        <v>Prior Year: 2021</v>
      </c>
      <c r="C13" s="229">
        <f>'Exhibit K-2'!J199</f>
        <v>4105719.1303145695</v>
      </c>
      <c r="D13" s="228">
        <f>'Exhibit K-2'!K199</f>
        <v>2352235.8693282064</v>
      </c>
      <c r="E13" s="228">
        <f>'Exhibit K-2'!L199</f>
        <v>152090.90607651783</v>
      </c>
      <c r="F13" s="177">
        <f>SUM(C13:E13)</f>
        <v>6610045.9057192942</v>
      </c>
      <c r="G13" s="13"/>
    </row>
    <row r="14" spans="1:7">
      <c r="A14" s="77">
        <f t="shared" si="0"/>
        <v>4</v>
      </c>
      <c r="C14" s="69"/>
      <c r="D14" s="69"/>
      <c r="E14" s="69"/>
      <c r="F14" s="44"/>
    </row>
    <row r="15" spans="1:7">
      <c r="A15" s="77">
        <f t="shared" si="0"/>
        <v>5</v>
      </c>
      <c r="B15" t="str">
        <f>+'Exhibit C'!B15</f>
        <v>Current Year: 2022</v>
      </c>
      <c r="C15" s="229">
        <f>+'Exhibit K-3'!J195</f>
        <v>3600073.4073756263</v>
      </c>
      <c r="D15" s="44">
        <f>+'Exhibit K-3'!K195</f>
        <v>1629794.4375652552</v>
      </c>
      <c r="E15" s="44">
        <f>+'Exhibit K-3'!L195</f>
        <v>100180.30769843294</v>
      </c>
      <c r="F15" s="44">
        <f>SUM(C15:E15)</f>
        <v>5330048.1526393145</v>
      </c>
      <c r="G15" s="13"/>
    </row>
    <row r="16" spans="1:7">
      <c r="A16" s="282">
        <v>6</v>
      </c>
    </row>
    <row r="17" spans="1:7">
      <c r="A17" s="282">
        <f>A16+1</f>
        <v>7</v>
      </c>
      <c r="B17" t="s">
        <v>14</v>
      </c>
      <c r="C17" s="10">
        <f>SUM(C11:C15)</f>
        <v>8489044.0776901953</v>
      </c>
      <c r="D17" s="10">
        <f t="shared" ref="D17" si="1">SUM(D11:D15)</f>
        <v>4308996.3768934617</v>
      </c>
      <c r="E17" s="10">
        <f>SUM(E11:E15)</f>
        <v>252271.21377495077</v>
      </c>
      <c r="F17" s="10">
        <f>SUM(F11:F15)</f>
        <v>13050311.668358609</v>
      </c>
      <c r="G17" s="11"/>
    </row>
    <row r="18" spans="1:7">
      <c r="G18" s="13"/>
    </row>
  </sheetData>
  <mergeCells count="5">
    <mergeCell ref="A5:F5"/>
    <mergeCell ref="A1:F1"/>
    <mergeCell ref="A2:F2"/>
    <mergeCell ref="A3:F3"/>
    <mergeCell ref="A4:F4"/>
  </mergeCells>
  <phoneticPr fontId="13" type="noConversion"/>
  <printOptions horizontalCentered="1"/>
  <pageMargins left="0.75" right="0.75" top="1" bottom="1" header="0.5" footer="0.5"/>
  <pageSetup orientation="landscape" r:id="rId1"/>
  <headerFooter alignWithMargins="0">
    <oddHeader>&amp;RExhibit D</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8"/>
  <sheetViews>
    <sheetView zoomScaleNormal="100" zoomScaleSheetLayoutView="110" workbookViewId="0">
      <selection activeCell="G36" sqref="G36"/>
    </sheetView>
  </sheetViews>
  <sheetFormatPr defaultColWidth="9.1796875" defaultRowHeight="12.5"/>
  <cols>
    <col min="1" max="1" width="4.7265625" style="491" customWidth="1"/>
    <col min="2" max="2" width="36.54296875" style="47" customWidth="1"/>
    <col min="3" max="3" width="13.1796875" style="47" bestFit="1" customWidth="1"/>
    <col min="4" max="4" width="14.453125" style="47" customWidth="1"/>
    <col min="5" max="5" width="13.1796875" style="47" bestFit="1" customWidth="1"/>
    <col min="6" max="6" width="12.81640625" style="47" customWidth="1"/>
    <col min="7" max="7" width="9.1796875" style="47"/>
    <col min="8" max="8" width="11.54296875" style="47" bestFit="1" customWidth="1"/>
    <col min="9" max="16384" width="9.1796875" style="47"/>
  </cols>
  <sheetData>
    <row r="1" spans="1:10" ht="13">
      <c r="A1" s="529" t="s">
        <v>0</v>
      </c>
      <c r="B1" s="529"/>
      <c r="C1" s="529"/>
      <c r="D1" s="529"/>
      <c r="E1" s="529"/>
      <c r="F1" s="529"/>
    </row>
    <row r="2" spans="1:10" ht="13">
      <c r="A2" s="529" t="s">
        <v>1</v>
      </c>
      <c r="B2" s="529"/>
      <c r="C2" s="529"/>
      <c r="D2" s="529"/>
      <c r="E2" s="529"/>
      <c r="F2" s="529"/>
    </row>
    <row r="3" spans="1:10" ht="13">
      <c r="A3" s="529" t="s">
        <v>154</v>
      </c>
      <c r="B3" s="529"/>
      <c r="C3" s="529"/>
      <c r="D3" s="529"/>
      <c r="E3" s="529"/>
      <c r="F3" s="529"/>
    </row>
    <row r="4" spans="1:10" ht="13">
      <c r="A4" s="529" t="str">
        <f>'Exhibit A'!A4:E4</f>
        <v>AS OF OCTOBER 2021 THROUGH SEPTEMBER 2022</v>
      </c>
      <c r="B4" s="529"/>
      <c r="C4" s="529"/>
      <c r="D4" s="529"/>
      <c r="E4" s="529"/>
      <c r="F4" s="529"/>
    </row>
    <row r="5" spans="1:10" ht="13">
      <c r="A5" s="529" t="s">
        <v>11</v>
      </c>
      <c r="B5" s="529"/>
      <c r="C5" s="529"/>
      <c r="D5" s="529"/>
      <c r="E5" s="529"/>
      <c r="F5" s="529"/>
    </row>
    <row r="8" spans="1:10">
      <c r="A8" s="491" t="s">
        <v>12</v>
      </c>
    </row>
    <row r="9" spans="1:10">
      <c r="A9" s="504" t="s">
        <v>13</v>
      </c>
      <c r="B9" s="504" t="s">
        <v>6</v>
      </c>
      <c r="C9" s="504" t="s">
        <v>7</v>
      </c>
      <c r="D9" s="504" t="s">
        <v>3</v>
      </c>
      <c r="E9" s="504" t="s">
        <v>4</v>
      </c>
      <c r="F9" s="504" t="s">
        <v>8</v>
      </c>
    </row>
    <row r="11" spans="1:10">
      <c r="A11" s="491">
        <v>1</v>
      </c>
      <c r="B11" s="47" t="s">
        <v>15</v>
      </c>
      <c r="C11" s="71">
        <f>'Exhibit C'!C17-'Exhibit D'!C17</f>
        <v>43853553.829829797</v>
      </c>
      <c r="D11" s="71">
        <f>'Exhibit C'!D17-'Exhibit D'!D17</f>
        <v>21849124.15543624</v>
      </c>
      <c r="E11" s="71">
        <f>'Exhibit C'!E17-'Exhibit D'!E17</f>
        <v>448821.94245560042</v>
      </c>
      <c r="F11" s="71"/>
    </row>
    <row r="12" spans="1:10">
      <c r="A12" s="491">
        <f>+A11+1</f>
        <v>2</v>
      </c>
      <c r="B12" s="47" t="s">
        <v>16</v>
      </c>
      <c r="C12" s="505">
        <v>1.54E-2</v>
      </c>
      <c r="D12" s="505">
        <v>2.4799999999999999E-2</v>
      </c>
      <c r="E12" s="505">
        <v>4.8500000000000001E-2</v>
      </c>
      <c r="F12" s="506"/>
      <c r="H12" s="78"/>
      <c r="I12" s="78"/>
      <c r="J12" s="78"/>
    </row>
    <row r="13" spans="1:10">
      <c r="A13" s="491">
        <f t="shared" ref="A13:A23" si="0">+A12+1</f>
        <v>3</v>
      </c>
      <c r="B13" s="47" t="s">
        <v>17</v>
      </c>
      <c r="C13" s="71">
        <f>+C11*C12</f>
        <v>675344.72897937894</v>
      </c>
      <c r="D13" s="71">
        <f>+D11*D12</f>
        <v>541858.27905481879</v>
      </c>
      <c r="E13" s="71">
        <f>+E11*E12</f>
        <v>21767.86420909662</v>
      </c>
      <c r="F13" s="71">
        <f>SUM(C13:E13)</f>
        <v>1238970.8722432943</v>
      </c>
    </row>
    <row r="14" spans="1:10">
      <c r="A14" s="491">
        <f t="shared" si="0"/>
        <v>4</v>
      </c>
    </row>
    <row r="15" spans="1:10">
      <c r="A15" s="491">
        <f t="shared" si="0"/>
        <v>5</v>
      </c>
      <c r="B15" s="47" t="s">
        <v>18</v>
      </c>
      <c r="C15" s="45">
        <f>'Exhibit C'!C15-'Exhibit D'!C15</f>
        <v>16260523.250294369</v>
      </c>
      <c r="D15" s="45">
        <f>'Exhibit C'!D15-'Exhibit D'!D15</f>
        <v>4973373.7530998876</v>
      </c>
      <c r="E15" s="45">
        <f>'Exhibit C'!E15-'Exhibit D'!E15</f>
        <v>176867.83191595227</v>
      </c>
    </row>
    <row r="16" spans="1:10">
      <c r="A16" s="491">
        <f t="shared" si="0"/>
        <v>6</v>
      </c>
      <c r="B16" s="47" t="s">
        <v>16</v>
      </c>
      <c r="C16" s="493">
        <f>C12</f>
        <v>1.54E-2</v>
      </c>
      <c r="D16" s="493">
        <f>D12</f>
        <v>2.4799999999999999E-2</v>
      </c>
      <c r="E16" s="493">
        <f>E12</f>
        <v>4.8500000000000001E-2</v>
      </c>
      <c r="F16" s="507"/>
    </row>
    <row r="17" spans="1:9">
      <c r="A17" s="491">
        <f t="shared" si="0"/>
        <v>7</v>
      </c>
      <c r="B17" s="47" t="s">
        <v>17</v>
      </c>
      <c r="C17" s="71">
        <f>+C15*C16</f>
        <v>250412.05805453329</v>
      </c>
      <c r="D17" s="71">
        <f>+D15*D16</f>
        <v>123339.66907687721</v>
      </c>
      <c r="E17" s="71">
        <f>+E15*E16</f>
        <v>8578.0898479236857</v>
      </c>
      <c r="F17" s="71">
        <f>SUM(C17:E17)</f>
        <v>382329.81697933417</v>
      </c>
    </row>
    <row r="18" spans="1:9">
      <c r="A18" s="491">
        <f t="shared" si="0"/>
        <v>8</v>
      </c>
      <c r="C18" s="73"/>
      <c r="D18" s="73"/>
      <c r="E18" s="73"/>
      <c r="F18" s="73"/>
    </row>
    <row r="19" spans="1:9">
      <c r="A19" s="491">
        <f t="shared" si="0"/>
        <v>9</v>
      </c>
      <c r="B19" s="47" t="s">
        <v>30</v>
      </c>
      <c r="F19" s="286">
        <f>'Exhibit F-1'!F50+'Exhibit F-1'!F51</f>
        <v>824202.69572796207</v>
      </c>
      <c r="G19" s="73"/>
      <c r="H19" s="177"/>
      <c r="I19" s="238"/>
    </row>
    <row r="20" spans="1:9">
      <c r="A20" s="491">
        <f t="shared" si="0"/>
        <v>10</v>
      </c>
      <c r="B20" s="47" t="s">
        <v>22</v>
      </c>
      <c r="E20" s="508"/>
      <c r="F20" s="231">
        <f>F13-F17</f>
        <v>856641.05526396004</v>
      </c>
      <c r="G20" s="74"/>
      <c r="H20" s="74"/>
      <c r="I20" s="238"/>
    </row>
    <row r="21" spans="1:9">
      <c r="A21" s="491">
        <f t="shared" si="0"/>
        <v>11</v>
      </c>
      <c r="B21" s="47" t="s">
        <v>23</v>
      </c>
      <c r="F21" s="287">
        <f>F17/2</f>
        <v>191164.90848966708</v>
      </c>
      <c r="G21" s="74"/>
      <c r="H21" s="74"/>
      <c r="I21" s="238"/>
    </row>
    <row r="22" spans="1:9">
      <c r="A22" s="491">
        <f t="shared" si="0"/>
        <v>12</v>
      </c>
      <c r="F22" s="509"/>
    </row>
    <row r="23" spans="1:9" ht="13" thickBot="1">
      <c r="A23" s="491">
        <f t="shared" si="0"/>
        <v>13</v>
      </c>
      <c r="B23" s="47" t="s">
        <v>24</v>
      </c>
      <c r="F23" s="510">
        <f>SUM(F19:F21)</f>
        <v>1872008.6594815892</v>
      </c>
    </row>
    <row r="24" spans="1:9" ht="13" thickTop="1">
      <c r="F24" s="73"/>
    </row>
    <row r="26" spans="1:9">
      <c r="A26" s="345" t="s">
        <v>197</v>
      </c>
    </row>
    <row r="27" spans="1:9">
      <c r="A27" s="345"/>
    </row>
    <row r="28" spans="1:9">
      <c r="A28" s="345"/>
    </row>
  </sheetData>
  <mergeCells count="5">
    <mergeCell ref="A5:F5"/>
    <mergeCell ref="A1:F1"/>
    <mergeCell ref="A2:F2"/>
    <mergeCell ref="A3:F3"/>
    <mergeCell ref="A4:F4"/>
  </mergeCells>
  <phoneticPr fontId="13" type="noConversion"/>
  <printOptions horizontalCentered="1"/>
  <pageMargins left="0.75" right="0.75" top="1" bottom="1" header="0.5" footer="0.5"/>
  <pageSetup orientation="landscape" r:id="rId1"/>
  <headerFooter alignWithMargins="0">
    <oddHeader>&amp;RExhibit E</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78"/>
  <sheetViews>
    <sheetView zoomScaleNormal="100" zoomScaleSheetLayoutView="80" workbookViewId="0">
      <pane xSplit="5" ySplit="6" topLeftCell="G7" activePane="bottomRight" state="frozen"/>
      <selection activeCell="N200" sqref="N200"/>
      <selection pane="topRight" activeCell="N200" sqref="N200"/>
      <selection pane="bottomLeft" activeCell="N200" sqref="N200"/>
      <selection pane="bottomRight" activeCell="N200" sqref="N200"/>
    </sheetView>
  </sheetViews>
  <sheetFormatPr defaultRowHeight="12.5"/>
  <cols>
    <col min="1" max="1" width="8.26953125" customWidth="1"/>
    <col min="2" max="2" width="3" customWidth="1"/>
    <col min="3" max="3" width="39.26953125" customWidth="1"/>
    <col min="4" max="4" width="3" customWidth="1"/>
    <col min="5" max="5" width="7.81640625" bestFit="1" customWidth="1"/>
    <col min="6" max="6" width="18.1796875" bestFit="1" customWidth="1"/>
    <col min="7" max="13" width="13" bestFit="1" customWidth="1"/>
    <col min="14" max="17" width="14.26953125" bestFit="1" customWidth="1"/>
    <col min="18" max="18" width="16.7265625" bestFit="1" customWidth="1"/>
    <col min="19" max="19" width="9.7265625" bestFit="1" customWidth="1"/>
    <col min="20" max="20" width="22.1796875" bestFit="1" customWidth="1"/>
    <col min="21" max="21" width="2.81640625" customWidth="1"/>
    <col min="22" max="34" width="14.26953125" bestFit="1" customWidth="1"/>
    <col min="35" max="35" width="11.26953125" bestFit="1" customWidth="1"/>
    <col min="36" max="36" width="17.26953125" bestFit="1" customWidth="1"/>
    <col min="37" max="48" width="13" bestFit="1" customWidth="1"/>
    <col min="49" max="49" width="14.26953125" bestFit="1" customWidth="1"/>
    <col min="50" max="50" width="9.26953125" bestFit="1" customWidth="1"/>
  </cols>
  <sheetData>
    <row r="1" spans="1:49" ht="25">
      <c r="C1" s="316" t="s">
        <v>170</v>
      </c>
      <c r="R1" s="149"/>
    </row>
    <row r="2" spans="1:49" ht="13">
      <c r="C2" s="88" t="s">
        <v>447</v>
      </c>
    </row>
    <row r="5" spans="1:49">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row>
    <row r="6" spans="1:49" ht="13">
      <c r="A6" s="47" t="s">
        <v>171</v>
      </c>
      <c r="B6" s="47"/>
      <c r="C6" s="47"/>
      <c r="D6" s="47"/>
      <c r="E6" s="47"/>
      <c r="F6" s="235">
        <v>43739</v>
      </c>
      <c r="G6" s="235">
        <v>43770</v>
      </c>
      <c r="H6" s="235">
        <v>43800</v>
      </c>
      <c r="I6" s="235">
        <v>43831</v>
      </c>
      <c r="J6" s="235">
        <v>43862</v>
      </c>
      <c r="K6" s="235">
        <v>43893</v>
      </c>
      <c r="L6" s="235">
        <v>43924</v>
      </c>
      <c r="M6" s="235">
        <v>43955</v>
      </c>
      <c r="N6" s="235">
        <v>43986</v>
      </c>
      <c r="O6" s="235">
        <v>44017</v>
      </c>
      <c r="P6" s="235">
        <v>44048</v>
      </c>
      <c r="Q6" s="235">
        <v>44079</v>
      </c>
      <c r="R6" s="342" t="s">
        <v>8</v>
      </c>
      <c r="S6" s="47"/>
      <c r="T6" s="47"/>
      <c r="U6" s="47"/>
      <c r="V6" s="235">
        <v>44105</v>
      </c>
      <c r="W6" s="235">
        <v>44136</v>
      </c>
      <c r="X6" s="235">
        <v>44166</v>
      </c>
      <c r="Y6" s="235">
        <v>44197</v>
      </c>
      <c r="Z6" s="235">
        <v>44228</v>
      </c>
      <c r="AA6" s="235">
        <v>44259</v>
      </c>
      <c r="AB6" s="235">
        <v>44290</v>
      </c>
      <c r="AC6" s="235">
        <v>44321</v>
      </c>
      <c r="AD6" s="235">
        <v>44352</v>
      </c>
      <c r="AE6" s="235">
        <v>44383</v>
      </c>
      <c r="AF6" s="235">
        <v>44414</v>
      </c>
      <c r="AG6" s="235">
        <v>44445</v>
      </c>
      <c r="AH6" s="31" t="s">
        <v>8</v>
      </c>
      <c r="AI6" s="47"/>
      <c r="AJ6" s="47"/>
      <c r="AK6" s="235">
        <v>44475</v>
      </c>
      <c r="AL6" s="235">
        <v>44506</v>
      </c>
      <c r="AM6" s="235">
        <v>44536</v>
      </c>
      <c r="AN6" s="235">
        <v>44567</v>
      </c>
      <c r="AO6" s="235">
        <v>44598</v>
      </c>
      <c r="AP6" s="235">
        <v>44626</v>
      </c>
      <c r="AQ6" s="235">
        <v>44657</v>
      </c>
      <c r="AR6" s="235">
        <v>44687</v>
      </c>
      <c r="AS6" s="235">
        <v>44718</v>
      </c>
      <c r="AT6" s="235">
        <v>44748</v>
      </c>
      <c r="AU6" s="235">
        <v>44779</v>
      </c>
      <c r="AV6" s="235">
        <v>44810</v>
      </c>
      <c r="AW6" s="31" t="s">
        <v>8</v>
      </c>
    </row>
    <row r="7" spans="1:49">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row>
    <row r="8" spans="1:49">
      <c r="A8" s="47">
        <v>1</v>
      </c>
      <c r="B8" s="47"/>
      <c r="C8" s="47" t="s">
        <v>146</v>
      </c>
      <c r="D8" s="47"/>
      <c r="E8" s="343"/>
      <c r="F8" s="231">
        <f>'Exhibit F-1'!$F$13/12</f>
        <v>2054942.9079583334</v>
      </c>
      <c r="G8" s="231">
        <f>'Exhibit F-1'!$F$13/12</f>
        <v>2054942.9079583334</v>
      </c>
      <c r="H8" s="231">
        <f>'Exhibit F-1'!$F$13/12</f>
        <v>2054942.9079583334</v>
      </c>
      <c r="I8" s="231">
        <f>'Exhibit F-1'!$F$13/12</f>
        <v>2054942.9079583334</v>
      </c>
      <c r="J8" s="231">
        <f>'Exhibit F-1'!$F$13/12</f>
        <v>2054942.9079583334</v>
      </c>
      <c r="K8" s="231">
        <f>'Exhibit F-1'!$F$13/12</f>
        <v>2054942.9079583334</v>
      </c>
      <c r="L8" s="231">
        <f>'Exhibit F-1'!$F$13/12</f>
        <v>2054942.9079583334</v>
      </c>
      <c r="M8" s="231">
        <f>'Exhibit F-1'!$F$13/12</f>
        <v>2054942.9079583334</v>
      </c>
      <c r="N8" s="231">
        <f>'Exhibit F-1'!$F$13/12</f>
        <v>2054942.9079583334</v>
      </c>
      <c r="O8" s="231">
        <f>'Exhibit F-1'!$F$13/12</f>
        <v>2054942.9079583334</v>
      </c>
      <c r="P8" s="231">
        <f>'Exhibit F-1'!$F$13/12</f>
        <v>2054942.9079583334</v>
      </c>
      <c r="Q8" s="231">
        <f>'Exhibit F-1'!$F$13/12</f>
        <v>2054942.9079583334</v>
      </c>
      <c r="R8" s="74">
        <f>SUM(F8:Q8)</f>
        <v>24659314.895499993</v>
      </c>
      <c r="S8" s="47"/>
      <c r="T8" s="47"/>
      <c r="U8" s="47"/>
      <c r="V8" s="231">
        <f>'Exhibit F-1'!$F$24/12</f>
        <v>1673451.6830759521</v>
      </c>
      <c r="W8" s="231">
        <f>'Exhibit F-1'!$F$24/12</f>
        <v>1673451.6830759521</v>
      </c>
      <c r="X8" s="231">
        <f>'Exhibit F-1'!$F$24/12</f>
        <v>1673451.6830759521</v>
      </c>
      <c r="Y8" s="231">
        <f>'Exhibit F-1'!$F$24/12</f>
        <v>1673451.6830759521</v>
      </c>
      <c r="Z8" s="231">
        <f>'Exhibit F-1'!$F$24/12</f>
        <v>1673451.6830759521</v>
      </c>
      <c r="AA8" s="231">
        <f>'Exhibit F-1'!$F$24/12</f>
        <v>1673451.6830759521</v>
      </c>
      <c r="AB8" s="231">
        <f>'Exhibit F-1'!$F$24/12</f>
        <v>1673451.6830759521</v>
      </c>
      <c r="AC8" s="231">
        <f>'Exhibit F-1'!$F$24/12</f>
        <v>1673451.6830759521</v>
      </c>
      <c r="AD8" s="231">
        <f>'Exhibit F-1'!$F$24/12</f>
        <v>1673451.6830759521</v>
      </c>
      <c r="AE8" s="231">
        <f>'Exhibit F-1'!$F$24/12</f>
        <v>1673451.6830759521</v>
      </c>
      <c r="AF8" s="231">
        <f>'Exhibit F-1'!$F$24/12</f>
        <v>1673451.6830759521</v>
      </c>
      <c r="AG8" s="231">
        <f>'Exhibit F-1'!$F$24/12</f>
        <v>1673451.6830759521</v>
      </c>
      <c r="AH8" s="74">
        <f>SUM(V8:AG8)</f>
        <v>20081420.196911424</v>
      </c>
      <c r="AI8" s="47"/>
      <c r="AJ8" s="47"/>
      <c r="AK8" s="46">
        <f>'Exhibit C-1'!H15+'Exhibit C-1'!H41+'Exhibit C-1'!H66</f>
        <v>2504389.7504367577</v>
      </c>
      <c r="AL8" s="46">
        <f>'Exhibit C-1'!I15+'Exhibit C-1'!I41+'Exhibit C-1'!I66</f>
        <v>1352386.8241789006</v>
      </c>
      <c r="AM8" s="46">
        <f>'Exhibit C-1'!J15+'Exhibit C-1'!J41+'Exhibit C-1'!J66</f>
        <v>1577473.3931675635</v>
      </c>
      <c r="AN8" s="46">
        <f>'Exhibit C-1'!K15+'Exhibit C-1'!K41+'Exhibit C-1'!K66</f>
        <v>1866625.2330847157</v>
      </c>
      <c r="AO8" s="46">
        <f>'Exhibit C-1'!L15+'Exhibit C-1'!L41+'Exhibit C-1'!L66</f>
        <v>1576136.2492900966</v>
      </c>
      <c r="AP8" s="46">
        <f>'Exhibit C-1'!M15+'Exhibit C-1'!M41+'Exhibit C-1'!M66</f>
        <v>1608307.9870764583</v>
      </c>
      <c r="AQ8" s="46">
        <f>'Exhibit C-1'!N15+'Exhibit C-1'!N41+'Exhibit C-1'!N66</f>
        <v>1714607.1981964314</v>
      </c>
      <c r="AR8" s="46">
        <f>'Exhibit C-1'!O15+'Exhibit C-1'!O41+'Exhibit C-1'!O66</f>
        <v>1714701.2666687018</v>
      </c>
      <c r="AS8" s="46">
        <f>'Exhibit C-1'!P15+'Exhibit C-1'!P41+'Exhibit C-1'!P66</f>
        <v>1765941.302871156</v>
      </c>
      <c r="AT8" s="46">
        <f>'Exhibit C-1'!Q15+'Exhibit C-1'!Q41+'Exhibit C-1'!Q66</f>
        <v>1859555.5126346019</v>
      </c>
      <c r="AU8" s="46">
        <f>'Exhibit C-1'!R15+'Exhibit C-1'!R41+'Exhibit C-1'!R66</f>
        <v>1769117.2863787911</v>
      </c>
      <c r="AV8" s="46">
        <f>'Exhibit C-1'!S15+'Exhibit C-1'!S41+'Exhibit C-1'!S66</f>
        <v>2101522.5040126513</v>
      </c>
      <c r="AW8" s="74">
        <f>SUM(AK8:AV8)</f>
        <v>21410764.507996824</v>
      </c>
    </row>
    <row r="9" spans="1:49">
      <c r="A9" s="47">
        <f>+A8+1</f>
        <v>2</v>
      </c>
      <c r="B9" s="47"/>
      <c r="C9" s="47" t="s">
        <v>147</v>
      </c>
      <c r="D9" s="47"/>
      <c r="E9" s="47"/>
      <c r="F9" s="231">
        <f>'Exhibit F-1'!$F$20/12</f>
        <v>825892.9757232283</v>
      </c>
      <c r="G9" s="231">
        <f>'Exhibit F-1'!$F$20/12</f>
        <v>825892.9757232283</v>
      </c>
      <c r="H9" s="231">
        <f>'Exhibit F-1'!$F$20/12</f>
        <v>825892.9757232283</v>
      </c>
      <c r="I9" s="231">
        <f>'Exhibit F-1'!$F$20/12</f>
        <v>825892.9757232283</v>
      </c>
      <c r="J9" s="231">
        <f>'Exhibit F-1'!$F$20/12</f>
        <v>825892.9757232283</v>
      </c>
      <c r="K9" s="231">
        <f>'Exhibit F-1'!$F$20/12</f>
        <v>825892.9757232283</v>
      </c>
      <c r="L9" s="231">
        <f>'Exhibit F-1'!$F$20/12</f>
        <v>825892.9757232283</v>
      </c>
      <c r="M9" s="231">
        <f>'Exhibit F-1'!$F$20/12</f>
        <v>825892.9757232283</v>
      </c>
      <c r="N9" s="231">
        <f>'Exhibit F-1'!$F$20/12</f>
        <v>825892.9757232283</v>
      </c>
      <c r="O9" s="231">
        <f>'Exhibit F-1'!$F$20/12</f>
        <v>825892.9757232283</v>
      </c>
      <c r="P9" s="231">
        <f>'Exhibit F-1'!$F$20/12</f>
        <v>825892.9757232283</v>
      </c>
      <c r="Q9" s="231">
        <f>'Exhibit F-1'!$F$20/12</f>
        <v>825892.9757232283</v>
      </c>
      <c r="R9" s="74">
        <f t="shared" ref="R9:R10" si="0">SUM(F9:Q9)</f>
        <v>9910715.7086787391</v>
      </c>
      <c r="S9" s="47"/>
      <c r="T9" s="47"/>
      <c r="U9" s="47"/>
      <c r="V9" s="231">
        <f>'Exhibit F-1'!$F$31/12</f>
        <v>880489.79285439721</v>
      </c>
      <c r="W9" s="231">
        <f>'Exhibit F-1'!$F$31/12</f>
        <v>880489.79285439721</v>
      </c>
      <c r="X9" s="231">
        <f>'Exhibit F-1'!$F$31/12</f>
        <v>880489.79285439721</v>
      </c>
      <c r="Y9" s="231">
        <f>'Exhibit F-1'!$F$31/12</f>
        <v>880489.79285439721</v>
      </c>
      <c r="Z9" s="231">
        <f>'Exhibit F-1'!$F$31/12</f>
        <v>880489.79285439721</v>
      </c>
      <c r="AA9" s="231">
        <f>'Exhibit F-1'!$F$31/12</f>
        <v>880489.79285439721</v>
      </c>
      <c r="AB9" s="231">
        <f>'Exhibit F-1'!$F$31/12</f>
        <v>880489.79285439721</v>
      </c>
      <c r="AC9" s="231">
        <f>'Exhibit F-1'!$F$31/12</f>
        <v>880489.79285439721</v>
      </c>
      <c r="AD9" s="231">
        <f>'Exhibit F-1'!$F$31/12</f>
        <v>880489.79285439721</v>
      </c>
      <c r="AE9" s="231">
        <f>'Exhibit F-1'!$F$31/12</f>
        <v>880489.79285439721</v>
      </c>
      <c r="AF9" s="231">
        <f>'Exhibit F-1'!$F$31/12</f>
        <v>880489.79285439721</v>
      </c>
      <c r="AG9" s="231">
        <f>'Exhibit F-1'!$F$31/12</f>
        <v>880489.79285439721</v>
      </c>
      <c r="AH9" s="74">
        <f t="shared" ref="AH9:AH10" si="1">SUM(V9:AG9)</f>
        <v>10565877.514252767</v>
      </c>
      <c r="AI9" s="47"/>
      <c r="AJ9" s="47"/>
      <c r="AK9" s="177">
        <f>$AW9*AK8/$AW8</f>
        <v>1266307.5494745087</v>
      </c>
      <c r="AL9" s="177">
        <f t="shared" ref="AL9:AV9" si="2">$AW9*AL8/$AW8</f>
        <v>683814.34837326559</v>
      </c>
      <c r="AM9" s="177">
        <f t="shared" si="2"/>
        <v>797626.03505100834</v>
      </c>
      <c r="AN9" s="177">
        <f t="shared" si="2"/>
        <v>943831.37619955686</v>
      </c>
      <c r="AO9" s="177">
        <f t="shared" si="2"/>
        <v>796949.92807266174</v>
      </c>
      <c r="AP9" s="177">
        <f t="shared" si="2"/>
        <v>813217.09033503698</v>
      </c>
      <c r="AQ9" s="177">
        <f t="shared" si="2"/>
        <v>866965.71054118965</v>
      </c>
      <c r="AR9" s="177">
        <f t="shared" si="2"/>
        <v>867013.27486961836</v>
      </c>
      <c r="AS9" s="177">
        <f t="shared" si="2"/>
        <v>892922.03953661933</v>
      </c>
      <c r="AT9" s="177">
        <f t="shared" si="2"/>
        <v>940256.67686328467</v>
      </c>
      <c r="AU9" s="177">
        <f t="shared" si="2"/>
        <v>894527.92851297511</v>
      </c>
      <c r="AV9" s="177">
        <f t="shared" si="2"/>
        <v>1062603.6988682346</v>
      </c>
      <c r="AW9" s="74">
        <f>'Exhibit F-1'!F42</f>
        <v>10826035.656697959</v>
      </c>
    </row>
    <row r="10" spans="1:49" ht="13.5" thickBot="1">
      <c r="A10" s="47">
        <f t="shared" ref="A10:A74" si="3">+A9+1</f>
        <v>3</v>
      </c>
      <c r="B10" s="47"/>
      <c r="C10" s="47" t="s">
        <v>166</v>
      </c>
      <c r="D10" s="47"/>
      <c r="E10" s="47"/>
      <c r="F10" s="97">
        <f>F9-F8</f>
        <v>-1229049.932235105</v>
      </c>
      <c r="G10" s="97">
        <f t="shared" ref="G10:Q10" si="4">G9-G8</f>
        <v>-1229049.932235105</v>
      </c>
      <c r="H10" s="97">
        <f t="shared" si="4"/>
        <v>-1229049.932235105</v>
      </c>
      <c r="I10" s="97">
        <f t="shared" si="4"/>
        <v>-1229049.932235105</v>
      </c>
      <c r="J10" s="97">
        <f t="shared" si="4"/>
        <v>-1229049.932235105</v>
      </c>
      <c r="K10" s="97">
        <f t="shared" si="4"/>
        <v>-1229049.932235105</v>
      </c>
      <c r="L10" s="97">
        <f t="shared" si="4"/>
        <v>-1229049.932235105</v>
      </c>
      <c r="M10" s="97">
        <f t="shared" si="4"/>
        <v>-1229049.932235105</v>
      </c>
      <c r="N10" s="97">
        <f t="shared" si="4"/>
        <v>-1229049.932235105</v>
      </c>
      <c r="O10" s="97">
        <f t="shared" si="4"/>
        <v>-1229049.932235105</v>
      </c>
      <c r="P10" s="97">
        <f t="shared" si="4"/>
        <v>-1229049.932235105</v>
      </c>
      <c r="Q10" s="97">
        <f t="shared" si="4"/>
        <v>-1229049.932235105</v>
      </c>
      <c r="R10" s="97">
        <f t="shared" si="0"/>
        <v>-14748599.18682126</v>
      </c>
      <c r="S10" s="47"/>
      <c r="T10" s="47"/>
      <c r="U10" s="47"/>
      <c r="V10" s="97">
        <f>V9-V8</f>
        <v>-792961.8902215549</v>
      </c>
      <c r="W10" s="97">
        <f t="shared" ref="W10:AG10" si="5">W9-W8</f>
        <v>-792961.8902215549</v>
      </c>
      <c r="X10" s="97">
        <f t="shared" si="5"/>
        <v>-792961.8902215549</v>
      </c>
      <c r="Y10" s="97">
        <f t="shared" si="5"/>
        <v>-792961.8902215549</v>
      </c>
      <c r="Z10" s="97">
        <f t="shared" si="5"/>
        <v>-792961.8902215549</v>
      </c>
      <c r="AA10" s="97">
        <f t="shared" si="5"/>
        <v>-792961.8902215549</v>
      </c>
      <c r="AB10" s="97">
        <f t="shared" si="5"/>
        <v>-792961.8902215549</v>
      </c>
      <c r="AC10" s="97">
        <f t="shared" si="5"/>
        <v>-792961.8902215549</v>
      </c>
      <c r="AD10" s="97">
        <f t="shared" si="5"/>
        <v>-792961.8902215549</v>
      </c>
      <c r="AE10" s="97">
        <f t="shared" si="5"/>
        <v>-792961.8902215549</v>
      </c>
      <c r="AF10" s="97">
        <f t="shared" si="5"/>
        <v>-792961.8902215549</v>
      </c>
      <c r="AG10" s="97">
        <f t="shared" si="5"/>
        <v>-792961.8902215549</v>
      </c>
      <c r="AH10" s="97">
        <f t="shared" si="1"/>
        <v>-9515542.6826586593</v>
      </c>
      <c r="AI10" s="47"/>
      <c r="AJ10" s="47"/>
      <c r="AK10" s="97">
        <f>AK9-AK8</f>
        <v>-1238082.200962249</v>
      </c>
      <c r="AL10" s="97">
        <f t="shared" ref="AL10:AV10" si="6">AL9-AL8</f>
        <v>-668572.47580563498</v>
      </c>
      <c r="AM10" s="97">
        <f t="shared" si="6"/>
        <v>-779847.35811655514</v>
      </c>
      <c r="AN10" s="97">
        <f t="shared" si="6"/>
        <v>-922793.85688515881</v>
      </c>
      <c r="AO10" s="97">
        <f t="shared" si="6"/>
        <v>-779186.32121743483</v>
      </c>
      <c r="AP10" s="97">
        <f t="shared" si="6"/>
        <v>-795090.89674142131</v>
      </c>
      <c r="AQ10" s="97">
        <f t="shared" si="6"/>
        <v>-847641.48765524174</v>
      </c>
      <c r="AR10" s="97">
        <f t="shared" si="6"/>
        <v>-847687.99179908342</v>
      </c>
      <c r="AS10" s="97">
        <f t="shared" si="6"/>
        <v>-873019.26333453669</v>
      </c>
      <c r="AT10" s="97">
        <f t="shared" si="6"/>
        <v>-919298.83577131724</v>
      </c>
      <c r="AU10" s="97">
        <f t="shared" si="6"/>
        <v>-874589.35786581598</v>
      </c>
      <c r="AV10" s="97">
        <f t="shared" si="6"/>
        <v>-1038918.8051444166</v>
      </c>
      <c r="AW10" s="97">
        <f>SUM(AK10:AV10)</f>
        <v>-10584728.851298865</v>
      </c>
    </row>
    <row r="11" spans="1:49" ht="13" thickTop="1">
      <c r="A11" s="47">
        <f t="shared" si="3"/>
        <v>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74"/>
      <c r="AL11" s="74"/>
      <c r="AM11" s="74"/>
      <c r="AN11" s="74"/>
      <c r="AO11" s="74"/>
      <c r="AP11" s="74"/>
      <c r="AQ11" s="74"/>
      <c r="AR11" s="74"/>
      <c r="AS11" s="74"/>
      <c r="AT11" s="74"/>
      <c r="AU11" s="74"/>
      <c r="AV11" s="74"/>
      <c r="AW11" s="47"/>
    </row>
    <row r="12" spans="1:49">
      <c r="A12" s="47">
        <f t="shared" si="3"/>
        <v>5</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363"/>
      <c r="AL12" s="74"/>
      <c r="AM12" s="74"/>
      <c r="AN12" s="74"/>
      <c r="AO12" s="74"/>
      <c r="AP12" s="74"/>
      <c r="AQ12" s="74"/>
      <c r="AR12" s="74"/>
      <c r="AS12" s="74"/>
      <c r="AT12" s="74"/>
      <c r="AU12" s="74"/>
      <c r="AV12" s="74"/>
      <c r="AW12" s="74"/>
    </row>
    <row r="13" spans="1:49">
      <c r="A13" s="47">
        <f t="shared" si="3"/>
        <v>6</v>
      </c>
      <c r="B13" s="47"/>
      <c r="C13" s="47" t="s">
        <v>455</v>
      </c>
      <c r="D13" s="47"/>
      <c r="E13" s="47"/>
      <c r="F13" s="47"/>
      <c r="G13" s="47"/>
      <c r="H13" s="47"/>
      <c r="I13" s="47"/>
      <c r="J13" s="47"/>
      <c r="K13" s="47"/>
      <c r="L13" s="47"/>
      <c r="M13" s="47"/>
      <c r="N13" s="47"/>
      <c r="O13" s="47"/>
      <c r="P13" s="47"/>
      <c r="Q13" s="47"/>
      <c r="R13" s="47"/>
      <c r="S13" s="47"/>
      <c r="T13" s="344"/>
      <c r="U13" s="47"/>
      <c r="V13" s="47"/>
      <c r="W13" s="47"/>
      <c r="X13" s="47"/>
      <c r="Y13" s="47"/>
      <c r="Z13" s="47"/>
      <c r="AA13" s="47"/>
      <c r="AB13" s="47"/>
      <c r="AC13" s="47"/>
      <c r="AD13" s="47"/>
      <c r="AE13" s="47"/>
      <c r="AF13" s="47"/>
      <c r="AG13" s="47"/>
      <c r="AH13" s="47"/>
      <c r="AI13" s="47"/>
      <c r="AJ13" s="47"/>
      <c r="AK13" s="74">
        <f>AH15</f>
        <v>-24264141.869479917</v>
      </c>
      <c r="AL13" s="74">
        <f>AK13</f>
        <v>-24264141.869479917</v>
      </c>
      <c r="AM13" s="74">
        <f t="shared" ref="AM13:AV13" si="7">AL13</f>
        <v>-24264141.869479917</v>
      </c>
      <c r="AN13" s="74">
        <f t="shared" si="7"/>
        <v>-24264141.869479917</v>
      </c>
      <c r="AO13" s="74">
        <f t="shared" si="7"/>
        <v>-24264141.869479917</v>
      </c>
      <c r="AP13" s="74">
        <f t="shared" si="7"/>
        <v>-24264141.869479917</v>
      </c>
      <c r="AQ13" s="74">
        <f t="shared" si="7"/>
        <v>-24264141.869479917</v>
      </c>
      <c r="AR13" s="74">
        <f t="shared" si="7"/>
        <v>-24264141.869479917</v>
      </c>
      <c r="AS13" s="74">
        <f t="shared" si="7"/>
        <v>-24264141.869479917</v>
      </c>
      <c r="AT13" s="74">
        <f t="shared" si="7"/>
        <v>-24264141.869479917</v>
      </c>
      <c r="AU13" s="74">
        <f t="shared" si="7"/>
        <v>-24264141.869479917</v>
      </c>
      <c r="AV13" s="74">
        <f t="shared" si="7"/>
        <v>-24264141.869479917</v>
      </c>
      <c r="AW13" s="74">
        <f>AV13</f>
        <v>-24264141.869479917</v>
      </c>
    </row>
    <row r="14" spans="1:49">
      <c r="A14" s="47">
        <f t="shared" si="3"/>
        <v>7</v>
      </c>
      <c r="B14" s="47"/>
      <c r="C14" s="47" t="s">
        <v>477</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234">
        <f>AK10</f>
        <v>-1238082.200962249</v>
      </c>
      <c r="AL14" s="234">
        <f t="shared" ref="AL14:AV14" si="8">AL10</f>
        <v>-668572.47580563498</v>
      </c>
      <c r="AM14" s="234">
        <f t="shared" si="8"/>
        <v>-779847.35811655514</v>
      </c>
      <c r="AN14" s="234">
        <f t="shared" si="8"/>
        <v>-922793.85688515881</v>
      </c>
      <c r="AO14" s="234">
        <f t="shared" si="8"/>
        <v>-779186.32121743483</v>
      </c>
      <c r="AP14" s="234">
        <f t="shared" si="8"/>
        <v>-795090.89674142131</v>
      </c>
      <c r="AQ14" s="234">
        <f t="shared" si="8"/>
        <v>-847641.48765524174</v>
      </c>
      <c r="AR14" s="234">
        <f t="shared" si="8"/>
        <v>-847687.99179908342</v>
      </c>
      <c r="AS14" s="234">
        <f t="shared" si="8"/>
        <v>-873019.26333453669</v>
      </c>
      <c r="AT14" s="234">
        <f t="shared" si="8"/>
        <v>-919298.83577131724</v>
      </c>
      <c r="AU14" s="234">
        <f t="shared" si="8"/>
        <v>-874589.35786581598</v>
      </c>
      <c r="AV14" s="234">
        <f t="shared" si="8"/>
        <v>-1038918.8051444166</v>
      </c>
      <c r="AW14" s="234">
        <f>SUM(AK14:AV14)</f>
        <v>-10584728.851298865</v>
      </c>
    </row>
    <row r="15" spans="1:49">
      <c r="A15" s="47">
        <f t="shared" si="3"/>
        <v>8</v>
      </c>
      <c r="B15" s="47"/>
      <c r="C15" s="47" t="s">
        <v>454</v>
      </c>
      <c r="D15" s="47"/>
      <c r="E15" s="47"/>
      <c r="F15" s="73">
        <f>F10</f>
        <v>-1229049.932235105</v>
      </c>
      <c r="G15" s="73">
        <f t="shared" ref="G15:Q15" si="9">F15+G10</f>
        <v>-2458099.8644702099</v>
      </c>
      <c r="H15" s="73">
        <f t="shared" si="9"/>
        <v>-3687149.7967053149</v>
      </c>
      <c r="I15" s="73">
        <f t="shared" si="9"/>
        <v>-4916199.7289404199</v>
      </c>
      <c r="J15" s="73">
        <f t="shared" si="9"/>
        <v>-6145249.6611755248</v>
      </c>
      <c r="K15" s="73">
        <f t="shared" si="9"/>
        <v>-7374299.5934106298</v>
      </c>
      <c r="L15" s="73">
        <f t="shared" si="9"/>
        <v>-8603349.5256457347</v>
      </c>
      <c r="M15" s="73">
        <f t="shared" si="9"/>
        <v>-9832399.4578808397</v>
      </c>
      <c r="N15" s="73">
        <f t="shared" si="9"/>
        <v>-11061449.390115945</v>
      </c>
      <c r="O15" s="73">
        <f t="shared" si="9"/>
        <v>-12290499.32235105</v>
      </c>
      <c r="P15" s="73">
        <f t="shared" si="9"/>
        <v>-13519549.254586155</v>
      </c>
      <c r="Q15" s="73">
        <f t="shared" si="9"/>
        <v>-14748599.18682126</v>
      </c>
      <c r="R15" s="73">
        <f>Q15</f>
        <v>-14748599.18682126</v>
      </c>
      <c r="S15" s="47"/>
      <c r="T15" s="345"/>
      <c r="U15" s="47"/>
      <c r="V15" s="73">
        <f>Q15+V10</f>
        <v>-15541561.077042814</v>
      </c>
      <c r="W15" s="73">
        <f t="shared" ref="W15:AG15" si="10">V15+W10</f>
        <v>-16334522.967264369</v>
      </c>
      <c r="X15" s="73">
        <f t="shared" si="10"/>
        <v>-17127484.857485924</v>
      </c>
      <c r="Y15" s="73">
        <f t="shared" si="10"/>
        <v>-17920446.747707479</v>
      </c>
      <c r="Z15" s="73">
        <f t="shared" si="10"/>
        <v>-18713408.637929033</v>
      </c>
      <c r="AA15" s="73">
        <f t="shared" si="10"/>
        <v>-19506370.528150588</v>
      </c>
      <c r="AB15" s="73">
        <f t="shared" si="10"/>
        <v>-20299332.418372143</v>
      </c>
      <c r="AC15" s="73">
        <f t="shared" si="10"/>
        <v>-21092294.308593698</v>
      </c>
      <c r="AD15" s="73">
        <f t="shared" si="10"/>
        <v>-21885256.198815253</v>
      </c>
      <c r="AE15" s="73">
        <f t="shared" si="10"/>
        <v>-22678218.089036807</v>
      </c>
      <c r="AF15" s="73">
        <f t="shared" si="10"/>
        <v>-23471179.979258362</v>
      </c>
      <c r="AG15" s="73">
        <f t="shared" si="10"/>
        <v>-24264141.869479917</v>
      </c>
      <c r="AH15" s="73">
        <f>AG15</f>
        <v>-24264141.869479917</v>
      </c>
      <c r="AI15" s="47"/>
      <c r="AJ15" s="47"/>
      <c r="AK15" s="74">
        <f>+AK13+AK14</f>
        <v>-25502224.070442166</v>
      </c>
      <c r="AL15" s="74">
        <f>+AK15+AL14</f>
        <v>-26170796.546247803</v>
      </c>
      <c r="AM15" s="74">
        <f t="shared" ref="AM15:AV15" si="11">+AL15+AM14</f>
        <v>-26950643.904364359</v>
      </c>
      <c r="AN15" s="74">
        <f t="shared" si="11"/>
        <v>-27873437.761249516</v>
      </c>
      <c r="AO15" s="74">
        <f t="shared" si="11"/>
        <v>-28652624.082466953</v>
      </c>
      <c r="AP15" s="74">
        <f t="shared" si="11"/>
        <v>-29447714.979208373</v>
      </c>
      <c r="AQ15" s="74">
        <f t="shared" si="11"/>
        <v>-30295356.466863614</v>
      </c>
      <c r="AR15" s="74">
        <f t="shared" si="11"/>
        <v>-31143044.458662696</v>
      </c>
      <c r="AS15" s="74">
        <f t="shared" si="11"/>
        <v>-32016063.721997231</v>
      </c>
      <c r="AT15" s="74">
        <f t="shared" si="11"/>
        <v>-32935362.55776855</v>
      </c>
      <c r="AU15" s="74">
        <f t="shared" si="11"/>
        <v>-33809951.915634364</v>
      </c>
      <c r="AV15" s="74">
        <f t="shared" si="11"/>
        <v>-34848870.720778778</v>
      </c>
      <c r="AW15" s="74">
        <f>+AW13+AW14</f>
        <v>-34848870.720778778</v>
      </c>
    </row>
    <row r="16" spans="1:49" ht="13">
      <c r="A16" s="47">
        <f t="shared" si="3"/>
        <v>9</v>
      </c>
      <c r="B16" s="47"/>
      <c r="C16" s="47" t="s">
        <v>159</v>
      </c>
      <c r="D16" s="47"/>
      <c r="E16" s="47"/>
      <c r="F16" s="96">
        <v>0.2495</v>
      </c>
      <c r="G16" s="96">
        <v>0.2495</v>
      </c>
      <c r="H16" s="96">
        <v>0.2495</v>
      </c>
      <c r="I16" s="96">
        <v>0.2495</v>
      </c>
      <c r="J16" s="96">
        <v>0.2495</v>
      </c>
      <c r="K16" s="96">
        <v>0.2495</v>
      </c>
      <c r="L16" s="96">
        <v>0.2495</v>
      </c>
      <c r="M16" s="96">
        <v>0.2495</v>
      </c>
      <c r="N16" s="96">
        <v>0.2495</v>
      </c>
      <c r="O16" s="96">
        <v>0.2495</v>
      </c>
      <c r="P16" s="96">
        <v>0.2495</v>
      </c>
      <c r="Q16" s="96">
        <v>0.2495</v>
      </c>
      <c r="R16" s="47"/>
      <c r="S16" s="47"/>
      <c r="T16" s="47"/>
      <c r="U16" s="47"/>
      <c r="V16" s="96">
        <v>0.2495</v>
      </c>
      <c r="W16" s="96">
        <v>0.2495</v>
      </c>
      <c r="X16" s="96">
        <v>0.2495</v>
      </c>
      <c r="Y16" s="96">
        <v>0.2495</v>
      </c>
      <c r="Z16" s="96">
        <v>0.2495</v>
      </c>
      <c r="AA16" s="96">
        <v>0.2495</v>
      </c>
      <c r="AB16" s="96">
        <v>0.2495</v>
      </c>
      <c r="AC16" s="96">
        <v>0.2495</v>
      </c>
      <c r="AD16" s="96">
        <v>0.2495</v>
      </c>
      <c r="AE16" s="96">
        <v>0.2495</v>
      </c>
      <c r="AF16" s="96">
        <v>0.2495</v>
      </c>
      <c r="AG16" s="96">
        <v>0.2495</v>
      </c>
      <c r="AH16" s="47"/>
      <c r="AI16" s="47"/>
      <c r="AJ16" s="47"/>
      <c r="AK16" s="96">
        <v>0.2495</v>
      </c>
      <c r="AL16" s="96">
        <v>0.2495</v>
      </c>
      <c r="AM16" s="96">
        <v>0.2495</v>
      </c>
      <c r="AN16" s="96">
        <v>0.2495</v>
      </c>
      <c r="AO16" s="96">
        <v>0.2495</v>
      </c>
      <c r="AP16" s="96">
        <v>0.2495</v>
      </c>
      <c r="AQ16" s="96">
        <v>0.2495</v>
      </c>
      <c r="AR16" s="96">
        <v>0.2495</v>
      </c>
      <c r="AS16" s="96">
        <v>0.2495</v>
      </c>
      <c r="AT16" s="96">
        <v>0.2495</v>
      </c>
      <c r="AU16" s="96">
        <v>0.2495</v>
      </c>
      <c r="AV16" s="96">
        <v>0.2495</v>
      </c>
      <c r="AW16" s="96">
        <v>0.2495</v>
      </c>
    </row>
    <row r="17" spans="1:49" ht="13.5" thickBot="1">
      <c r="A17" s="47">
        <f t="shared" si="3"/>
        <v>10</v>
      </c>
      <c r="B17" s="47"/>
      <c r="C17" s="47" t="s">
        <v>167</v>
      </c>
      <c r="D17" s="47"/>
      <c r="E17" s="47"/>
      <c r="F17" s="97">
        <f t="shared" ref="F17:Q17" si="12">F15*F16</f>
        <v>-306647.95809265866</v>
      </c>
      <c r="G17" s="97">
        <f t="shared" si="12"/>
        <v>-613295.91618531733</v>
      </c>
      <c r="H17" s="97">
        <f t="shared" si="12"/>
        <v>-919943.87427797611</v>
      </c>
      <c r="I17" s="97">
        <f t="shared" si="12"/>
        <v>-1226591.8323706347</v>
      </c>
      <c r="J17" s="97">
        <f t="shared" si="12"/>
        <v>-1533239.7904632934</v>
      </c>
      <c r="K17" s="97">
        <f t="shared" si="12"/>
        <v>-1839887.7485559522</v>
      </c>
      <c r="L17" s="97">
        <f t="shared" si="12"/>
        <v>-2146535.706648611</v>
      </c>
      <c r="M17" s="97">
        <f t="shared" si="12"/>
        <v>-2453183.6647412693</v>
      </c>
      <c r="N17" s="97">
        <f t="shared" si="12"/>
        <v>-2759831.6228339281</v>
      </c>
      <c r="O17" s="97">
        <f t="shared" si="12"/>
        <v>-3066479.5809265869</v>
      </c>
      <c r="P17" s="97">
        <f t="shared" si="12"/>
        <v>-3373127.5390192457</v>
      </c>
      <c r="Q17" s="97">
        <f t="shared" si="12"/>
        <v>-3679775.4971119044</v>
      </c>
      <c r="R17" s="97">
        <f>Q17</f>
        <v>-3679775.4971119044</v>
      </c>
      <c r="S17" s="47"/>
      <c r="T17" s="47"/>
      <c r="U17" s="47"/>
      <c r="V17" s="97">
        <f t="shared" ref="V17:AG17" si="13">V15*V16</f>
        <v>-3877619.4887221823</v>
      </c>
      <c r="W17" s="97">
        <f t="shared" si="13"/>
        <v>-4075463.4803324603</v>
      </c>
      <c r="X17" s="97">
        <f t="shared" si="13"/>
        <v>-4273307.4719427377</v>
      </c>
      <c r="Y17" s="97">
        <f t="shared" si="13"/>
        <v>-4471151.4635530161</v>
      </c>
      <c r="Z17" s="97">
        <f t="shared" si="13"/>
        <v>-4668995.4551632935</v>
      </c>
      <c r="AA17" s="97">
        <f t="shared" si="13"/>
        <v>-4866839.4467735719</v>
      </c>
      <c r="AB17" s="97">
        <f t="shared" si="13"/>
        <v>-5064683.4383838493</v>
      </c>
      <c r="AC17" s="97">
        <f t="shared" si="13"/>
        <v>-5262527.4299941277</v>
      </c>
      <c r="AD17" s="97">
        <f t="shared" si="13"/>
        <v>-5460371.4216044052</v>
      </c>
      <c r="AE17" s="97">
        <f t="shared" si="13"/>
        <v>-5658215.4132146835</v>
      </c>
      <c r="AF17" s="97">
        <f t="shared" si="13"/>
        <v>-5856059.404824961</v>
      </c>
      <c r="AG17" s="97">
        <f t="shared" si="13"/>
        <v>-6053903.3964352394</v>
      </c>
      <c r="AH17" s="97">
        <f>AG17</f>
        <v>-6053903.3964352394</v>
      </c>
      <c r="AI17" s="47"/>
      <c r="AJ17" s="47"/>
      <c r="AK17" s="97">
        <f>AK15*AK16</f>
        <v>-6362804.9055753201</v>
      </c>
      <c r="AL17" s="97">
        <f t="shared" ref="AL17:AV17" si="14">AL15*AL16</f>
        <v>-6529613.7382888263</v>
      </c>
      <c r="AM17" s="97">
        <f t="shared" si="14"/>
        <v>-6724185.6541389078</v>
      </c>
      <c r="AN17" s="97">
        <f t="shared" si="14"/>
        <v>-6954422.7214317545</v>
      </c>
      <c r="AO17" s="97">
        <f t="shared" si="14"/>
        <v>-7148829.7085755048</v>
      </c>
      <c r="AP17" s="97">
        <f t="shared" si="14"/>
        <v>-7347204.8873124886</v>
      </c>
      <c r="AQ17" s="97">
        <f t="shared" si="14"/>
        <v>-7558691.4384824717</v>
      </c>
      <c r="AR17" s="97">
        <f t="shared" si="14"/>
        <v>-7770189.5924363425</v>
      </c>
      <c r="AS17" s="97">
        <f t="shared" si="14"/>
        <v>-7988007.898638309</v>
      </c>
      <c r="AT17" s="97">
        <f t="shared" si="14"/>
        <v>-8217372.958163253</v>
      </c>
      <c r="AU17" s="97">
        <f t="shared" si="14"/>
        <v>-8435583.0029507745</v>
      </c>
      <c r="AV17" s="97">
        <f t="shared" si="14"/>
        <v>-8694793.2448343057</v>
      </c>
      <c r="AW17" s="97">
        <f>AW15*AW16</f>
        <v>-8694793.2448343057</v>
      </c>
    </row>
    <row r="18" spans="1:49" ht="13.5" thickTop="1">
      <c r="A18" s="47">
        <f t="shared" si="3"/>
        <v>11</v>
      </c>
      <c r="B18" s="47"/>
      <c r="C18" s="187" t="s">
        <v>476</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187"/>
      <c r="AK18" s="360">
        <f>(AK17-AH17)*AK44+AH17</f>
        <v>-6349687.1702556731</v>
      </c>
      <c r="AL18" s="360">
        <f>(AL17-AK17)*AL44+AK18</f>
        <v>-6495702.0251925644</v>
      </c>
      <c r="AM18" s="360">
        <f t="shared" ref="AM18:AV18" si="15">(AM17-AL17)*AM44+AL18</f>
        <v>-6649493.7997754365</v>
      </c>
      <c r="AN18" s="360">
        <f t="shared" si="15"/>
        <v>-6811921.3198518967</v>
      </c>
      <c r="AO18" s="360">
        <f t="shared" si="15"/>
        <v>-6934158.041905296</v>
      </c>
      <c r="AP18" s="360">
        <f t="shared" si="15"/>
        <v>-7042041.5295197926</v>
      </c>
      <c r="AQ18" s="360">
        <f t="shared" si="15"/>
        <v>-7139672.9921831954</v>
      </c>
      <c r="AR18" s="360">
        <f t="shared" si="15"/>
        <v>-7219346.9542891057</v>
      </c>
      <c r="AS18" s="360">
        <f t="shared" si="15"/>
        <v>-7283498.9211842055</v>
      </c>
      <c r="AT18" s="360">
        <f t="shared" si="15"/>
        <v>-7331571.3240709407</v>
      </c>
      <c r="AU18" s="360">
        <f t="shared" si="15"/>
        <v>-7358772.8502019877</v>
      </c>
      <c r="AV18" s="360">
        <f t="shared" si="15"/>
        <v>-7369780.4084189599</v>
      </c>
      <c r="AW18" s="360">
        <f>AV18</f>
        <v>-7369780.4084189599</v>
      </c>
    </row>
    <row r="19" spans="1:49">
      <c r="A19" s="47">
        <f t="shared" si="3"/>
        <v>12</v>
      </c>
      <c r="B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K19" s="47"/>
      <c r="AL19" s="47"/>
      <c r="AM19" s="47"/>
      <c r="AN19" s="47"/>
      <c r="AO19" s="47"/>
      <c r="AP19" s="47"/>
      <c r="AQ19" s="47"/>
      <c r="AR19" s="47"/>
      <c r="AS19" s="47"/>
      <c r="AT19" s="47"/>
      <c r="AU19" s="47"/>
      <c r="AV19" s="47"/>
      <c r="AW19" s="47"/>
    </row>
    <row r="20" spans="1:49">
      <c r="A20" s="47">
        <f t="shared" si="3"/>
        <v>13</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row>
    <row r="21" spans="1:49">
      <c r="A21" s="47">
        <f t="shared" si="3"/>
        <v>14</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row>
    <row r="22" spans="1:49">
      <c r="A22" s="47">
        <f t="shared" si="3"/>
        <v>15</v>
      </c>
      <c r="B22" s="47"/>
      <c r="C22" s="47" t="s">
        <v>161</v>
      </c>
      <c r="D22" s="47"/>
      <c r="E22" s="47"/>
      <c r="F22" s="74">
        <f>$R22/12</f>
        <v>17953.624031197916</v>
      </c>
      <c r="G22" s="74">
        <f t="shared" ref="G22:Q22" si="16">$R22/12</f>
        <v>17953.624031197916</v>
      </c>
      <c r="H22" s="74">
        <f t="shared" si="16"/>
        <v>17953.624031197916</v>
      </c>
      <c r="I22" s="74">
        <f t="shared" si="16"/>
        <v>17953.624031197916</v>
      </c>
      <c r="J22" s="74">
        <f t="shared" si="16"/>
        <v>17953.624031197916</v>
      </c>
      <c r="K22" s="74">
        <f t="shared" si="16"/>
        <v>17953.624031197916</v>
      </c>
      <c r="L22" s="74">
        <f t="shared" si="16"/>
        <v>17953.624031197916</v>
      </c>
      <c r="M22" s="74">
        <f t="shared" si="16"/>
        <v>17953.624031197916</v>
      </c>
      <c r="N22" s="74">
        <f t="shared" si="16"/>
        <v>17953.624031197916</v>
      </c>
      <c r="O22" s="74">
        <f t="shared" si="16"/>
        <v>17953.624031197916</v>
      </c>
      <c r="P22" s="74">
        <f t="shared" si="16"/>
        <v>17953.624031197916</v>
      </c>
      <c r="Q22" s="74">
        <f t="shared" si="16"/>
        <v>17953.624031197916</v>
      </c>
      <c r="R22" s="74">
        <f>'Exhibit B-3'!C28</f>
        <v>215443.48837437498</v>
      </c>
      <c r="S22" s="47"/>
      <c r="T22" s="47"/>
      <c r="U22" s="47"/>
      <c r="V22" s="74">
        <f>$AH22/12</f>
        <v>50729.933946132274</v>
      </c>
      <c r="W22" s="74">
        <f t="shared" ref="W22:AG22" si="17">$AH22/12</f>
        <v>50729.933946132274</v>
      </c>
      <c r="X22" s="74">
        <f t="shared" si="17"/>
        <v>50729.933946132274</v>
      </c>
      <c r="Y22" s="74">
        <f t="shared" si="17"/>
        <v>50729.933946132274</v>
      </c>
      <c r="Z22" s="74">
        <f t="shared" si="17"/>
        <v>50729.933946132274</v>
      </c>
      <c r="AA22" s="74">
        <f t="shared" si="17"/>
        <v>50729.933946132274</v>
      </c>
      <c r="AB22" s="74">
        <f t="shared" si="17"/>
        <v>50729.933946132274</v>
      </c>
      <c r="AC22" s="74">
        <f t="shared" si="17"/>
        <v>50729.933946132274</v>
      </c>
      <c r="AD22" s="74">
        <f t="shared" si="17"/>
        <v>50729.933946132274</v>
      </c>
      <c r="AE22" s="74">
        <f t="shared" si="17"/>
        <v>50729.933946132274</v>
      </c>
      <c r="AF22" s="74">
        <f t="shared" si="17"/>
        <v>50729.933946132274</v>
      </c>
      <c r="AG22" s="74">
        <f t="shared" si="17"/>
        <v>50729.933946132274</v>
      </c>
      <c r="AH22" s="74">
        <f>-'Exhibit B-1'!E19-R22</f>
        <v>608759.20735358726</v>
      </c>
      <c r="AI22" s="47"/>
      <c r="AJ22" s="47"/>
      <c r="AK22" s="74">
        <f>'Exhibit C-1'!H86</f>
        <v>73032.915900528518</v>
      </c>
      <c r="AL22" s="74">
        <f>'Exhibit C-1'!I86</f>
        <v>74024.378734415834</v>
      </c>
      <c r="AM22" s="74">
        <f>'Exhibit C-1'!J86</f>
        <v>75499.105082858398</v>
      </c>
      <c r="AN22" s="74">
        <f>'Exhibit C-1'!K86</f>
        <v>77390.439666459555</v>
      </c>
      <c r="AO22" s="74">
        <f>'Exhibit C-1'!L86</f>
        <v>79230.776640288153</v>
      </c>
      <c r="AP22" s="74">
        <f>'Exhibit C-1'!M86</f>
        <v>81365.746286270107</v>
      </c>
      <c r="AQ22" s="74">
        <f>'Exhibit C-1'!N86</f>
        <v>83981.491307189615</v>
      </c>
      <c r="AR22" s="74">
        <f>'Exhibit C-1'!O86</f>
        <v>87119.572446792648</v>
      </c>
      <c r="AS22" s="74">
        <f>'Exhibit C-1'!P86</f>
        <v>91140.829525585767</v>
      </c>
      <c r="AT22" s="74">
        <f>'Exhibit C-1'!Q86</f>
        <v>96772.025303276387</v>
      </c>
      <c r="AU22" s="74">
        <f>'Exhibit C-1'!R86</f>
        <v>104837.7519941194</v>
      </c>
      <c r="AV22" s="74">
        <f>'Exhibit C-1'!S86</f>
        <v>123410.92665097326</v>
      </c>
      <c r="AW22" s="74">
        <f>'Exhibit E'!F20+'Exhibit E'!F21</f>
        <v>1047805.9637536271</v>
      </c>
    </row>
    <row r="23" spans="1:49">
      <c r="A23" s="47">
        <f t="shared" si="3"/>
        <v>16</v>
      </c>
      <c r="B23" s="47"/>
      <c r="C23" s="47" t="s">
        <v>162</v>
      </c>
      <c r="D23" s="47"/>
      <c r="E23" s="47"/>
      <c r="F23" s="74">
        <f>$R$23/12</f>
        <v>38006.839539875451</v>
      </c>
      <c r="G23" s="74">
        <f t="shared" ref="G23:Q23" si="18">$R$23/12</f>
        <v>38006.839539875451</v>
      </c>
      <c r="H23" s="74">
        <f t="shared" si="18"/>
        <v>38006.839539875451</v>
      </c>
      <c r="I23" s="74">
        <f t="shared" si="18"/>
        <v>38006.839539875451</v>
      </c>
      <c r="J23" s="74">
        <f t="shared" si="18"/>
        <v>38006.839539875451</v>
      </c>
      <c r="K23" s="74">
        <f t="shared" si="18"/>
        <v>38006.839539875451</v>
      </c>
      <c r="L23" s="74">
        <f t="shared" si="18"/>
        <v>38006.839539875451</v>
      </c>
      <c r="M23" s="74">
        <f t="shared" si="18"/>
        <v>38006.839539875451</v>
      </c>
      <c r="N23" s="74">
        <f t="shared" si="18"/>
        <v>38006.839539875451</v>
      </c>
      <c r="O23" s="74">
        <f t="shared" si="18"/>
        <v>38006.839539875451</v>
      </c>
      <c r="P23" s="74">
        <f t="shared" si="18"/>
        <v>38006.839539875451</v>
      </c>
      <c r="Q23" s="74">
        <f t="shared" si="18"/>
        <v>38006.839539875451</v>
      </c>
      <c r="R23" s="74">
        <f>'Exhibit F-1'!$F$55</f>
        <v>456082.07447850541</v>
      </c>
      <c r="S23" s="47"/>
      <c r="T23" s="47"/>
      <c r="U23" s="47"/>
      <c r="V23" s="74">
        <f>$AH$23/12</f>
        <v>112817.32116440845</v>
      </c>
      <c r="W23" s="74">
        <f t="shared" ref="W23:AG23" si="19">$AH$23/12</f>
        <v>112817.32116440845</v>
      </c>
      <c r="X23" s="74">
        <f t="shared" si="19"/>
        <v>112817.32116440845</v>
      </c>
      <c r="Y23" s="74">
        <f t="shared" si="19"/>
        <v>112817.32116440845</v>
      </c>
      <c r="Z23" s="74">
        <f t="shared" si="19"/>
        <v>112817.32116440845</v>
      </c>
      <c r="AA23" s="74">
        <f t="shared" si="19"/>
        <v>112817.32116440845</v>
      </c>
      <c r="AB23" s="74">
        <f t="shared" si="19"/>
        <v>112817.32116440845</v>
      </c>
      <c r="AC23" s="74">
        <f t="shared" si="19"/>
        <v>112817.32116440845</v>
      </c>
      <c r="AD23" s="74">
        <f t="shared" si="19"/>
        <v>112817.32116440845</v>
      </c>
      <c r="AE23" s="74">
        <f t="shared" si="19"/>
        <v>112817.32116440845</v>
      </c>
      <c r="AF23" s="74">
        <f t="shared" si="19"/>
        <v>112817.32116440845</v>
      </c>
      <c r="AG23" s="74">
        <f t="shared" si="19"/>
        <v>112817.32116440845</v>
      </c>
      <c r="AH23" s="74">
        <f>'Exhibit F-1'!$F$56</f>
        <v>1353807.8539729014</v>
      </c>
      <c r="AI23" s="47"/>
      <c r="AJ23" s="47"/>
      <c r="AK23" s="299">
        <f>$AW23*AK22/$AW22</f>
        <v>154955.00501869948</v>
      </c>
      <c r="AL23" s="299">
        <f t="shared" ref="AL23:AV23" si="20">$AW23*AL22/$AW22</f>
        <v>157058.60620326825</v>
      </c>
      <c r="AM23" s="299">
        <f t="shared" si="20"/>
        <v>160187.55464940952</v>
      </c>
      <c r="AN23" s="299">
        <f t="shared" si="20"/>
        <v>164200.42687668197</v>
      </c>
      <c r="AO23" s="299">
        <f t="shared" si="20"/>
        <v>168105.09672998637</v>
      </c>
      <c r="AP23" s="299">
        <f t="shared" si="20"/>
        <v>172634.89302976016</v>
      </c>
      <c r="AQ23" s="299">
        <f t="shared" si="20"/>
        <v>178184.75746891627</v>
      </c>
      <c r="AR23" s="299">
        <f t="shared" si="20"/>
        <v>184842.87008485736</v>
      </c>
      <c r="AS23" s="299">
        <f t="shared" si="20"/>
        <v>193374.82999831002</v>
      </c>
      <c r="AT23" s="299">
        <f t="shared" si="20"/>
        <v>205322.62037794915</v>
      </c>
      <c r="AU23" s="299">
        <f t="shared" si="20"/>
        <v>222435.79057590908</v>
      </c>
      <c r="AV23" s="299">
        <f t="shared" si="20"/>
        <v>261842.76668632263</v>
      </c>
      <c r="AW23" s="74">
        <f>'Exhibit F-1'!F57</f>
        <v>2223145.2266428205</v>
      </c>
    </row>
    <row r="24" spans="1:49" ht="13.5" thickBot="1">
      <c r="A24" s="47">
        <f t="shared" si="3"/>
        <v>17</v>
      </c>
      <c r="B24" s="47"/>
      <c r="C24" s="47" t="s">
        <v>168</v>
      </c>
      <c r="D24" s="47"/>
      <c r="E24" s="47"/>
      <c r="F24" s="97">
        <f>F22-F23</f>
        <v>-20053.215508677535</v>
      </c>
      <c r="G24" s="97">
        <f t="shared" ref="G24:Q24" si="21">G22-G23</f>
        <v>-20053.215508677535</v>
      </c>
      <c r="H24" s="97">
        <f t="shared" si="21"/>
        <v>-20053.215508677535</v>
      </c>
      <c r="I24" s="97">
        <f t="shared" si="21"/>
        <v>-20053.215508677535</v>
      </c>
      <c r="J24" s="97">
        <f t="shared" si="21"/>
        <v>-20053.215508677535</v>
      </c>
      <c r="K24" s="97">
        <f t="shared" si="21"/>
        <v>-20053.215508677535</v>
      </c>
      <c r="L24" s="97">
        <f t="shared" si="21"/>
        <v>-20053.215508677535</v>
      </c>
      <c r="M24" s="97">
        <f t="shared" si="21"/>
        <v>-20053.215508677535</v>
      </c>
      <c r="N24" s="97">
        <f t="shared" si="21"/>
        <v>-20053.215508677535</v>
      </c>
      <c r="O24" s="97">
        <f t="shared" si="21"/>
        <v>-20053.215508677535</v>
      </c>
      <c r="P24" s="97">
        <f t="shared" si="21"/>
        <v>-20053.215508677535</v>
      </c>
      <c r="Q24" s="97">
        <f t="shared" si="21"/>
        <v>-20053.215508677535</v>
      </c>
      <c r="R24" s="97">
        <f t="shared" ref="R24" si="22">SUM(F24:Q24)</f>
        <v>-240638.5861041304</v>
      </c>
      <c r="S24" s="47"/>
      <c r="T24" s="47"/>
      <c r="U24" s="47"/>
      <c r="V24" s="97">
        <f t="shared" ref="V24" si="23">V22-V23</f>
        <v>-62087.387218276177</v>
      </c>
      <c r="W24" s="97">
        <f t="shared" ref="W24" si="24">W22-W23</f>
        <v>-62087.387218276177</v>
      </c>
      <c r="X24" s="97">
        <f t="shared" ref="X24" si="25">X22-X23</f>
        <v>-62087.387218276177</v>
      </c>
      <c r="Y24" s="97">
        <f t="shared" ref="Y24" si="26">Y22-Y23</f>
        <v>-62087.387218276177</v>
      </c>
      <c r="Z24" s="97">
        <f t="shared" ref="Z24" si="27">Z22-Z23</f>
        <v>-62087.387218276177</v>
      </c>
      <c r="AA24" s="97">
        <f t="shared" ref="AA24" si="28">AA22-AA23</f>
        <v>-62087.387218276177</v>
      </c>
      <c r="AB24" s="97">
        <f t="shared" ref="AB24" si="29">AB22-AB23</f>
        <v>-62087.387218276177</v>
      </c>
      <c r="AC24" s="97">
        <f t="shared" ref="AC24" si="30">AC22-AC23</f>
        <v>-62087.387218276177</v>
      </c>
      <c r="AD24" s="97">
        <f t="shared" ref="AD24" si="31">AD22-AD23</f>
        <v>-62087.387218276177</v>
      </c>
      <c r="AE24" s="97">
        <f t="shared" ref="AE24" si="32">AE22-AE23</f>
        <v>-62087.387218276177</v>
      </c>
      <c r="AF24" s="97">
        <f t="shared" ref="AF24" si="33">AF22-AF23</f>
        <v>-62087.387218276177</v>
      </c>
      <c r="AG24" s="97">
        <f t="shared" ref="AG24" si="34">AG22-AG23</f>
        <v>-62087.387218276177</v>
      </c>
      <c r="AH24" s="97">
        <f t="shared" ref="AH24" si="35">SUM(V24:AG24)</f>
        <v>-745048.64661931398</v>
      </c>
      <c r="AI24" s="47"/>
      <c r="AJ24" s="47"/>
      <c r="AK24" s="97">
        <f>AK22-AK23</f>
        <v>-81922.089118170959</v>
      </c>
      <c r="AL24" s="97">
        <f t="shared" ref="AL24:AV24" si="36">AL22-AL23</f>
        <v>-83034.227468852419</v>
      </c>
      <c r="AM24" s="97">
        <f t="shared" si="36"/>
        <v>-84688.44956655112</v>
      </c>
      <c r="AN24" s="97">
        <f t="shared" si="36"/>
        <v>-86809.987210222418</v>
      </c>
      <c r="AO24" s="97">
        <f t="shared" si="36"/>
        <v>-88874.320089698216</v>
      </c>
      <c r="AP24" s="97">
        <f t="shared" si="36"/>
        <v>-91269.146743490055</v>
      </c>
      <c r="AQ24" s="97">
        <f t="shared" si="36"/>
        <v>-94203.266161726657</v>
      </c>
      <c r="AR24" s="97">
        <f t="shared" si="36"/>
        <v>-97723.297638064716</v>
      </c>
      <c r="AS24" s="97">
        <f t="shared" si="36"/>
        <v>-102234.00047272425</v>
      </c>
      <c r="AT24" s="97">
        <f t="shared" si="36"/>
        <v>-108550.59507467276</v>
      </c>
      <c r="AU24" s="97">
        <f t="shared" si="36"/>
        <v>-117598.03858178967</v>
      </c>
      <c r="AV24" s="97">
        <f t="shared" si="36"/>
        <v>-138431.84003534936</v>
      </c>
      <c r="AW24" s="97">
        <f>SUM(AK24:AV24)</f>
        <v>-1175339.2581613124</v>
      </c>
    </row>
    <row r="25" spans="1:49" ht="13" thickTop="1">
      <c r="A25" s="47">
        <f t="shared" si="3"/>
        <v>18</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74"/>
      <c r="AL25" s="74"/>
      <c r="AM25" s="74"/>
      <c r="AN25" s="74"/>
      <c r="AO25" s="74"/>
      <c r="AP25" s="74"/>
      <c r="AQ25" s="74"/>
      <c r="AR25" s="74"/>
      <c r="AS25" s="74"/>
      <c r="AT25" s="74"/>
      <c r="AU25" s="74"/>
      <c r="AV25" s="74"/>
      <c r="AW25" s="47"/>
    </row>
    <row r="26" spans="1:49">
      <c r="A26" s="47">
        <f t="shared" si="3"/>
        <v>19</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row>
    <row r="27" spans="1:49">
      <c r="A27" s="47">
        <f t="shared" si="3"/>
        <v>20</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row>
    <row r="28" spans="1:49">
      <c r="A28" s="47">
        <f t="shared" si="3"/>
        <v>21</v>
      </c>
      <c r="B28" s="47"/>
      <c r="C28" s="47" t="s">
        <v>455</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74">
        <f>AH30</f>
        <v>-985687.23272344435</v>
      </c>
      <c r="AL28" s="74">
        <f>AK28</f>
        <v>-985687.23272344435</v>
      </c>
      <c r="AM28" s="74">
        <f t="shared" ref="AM28" si="37">AL28</f>
        <v>-985687.23272344435</v>
      </c>
      <c r="AN28" s="74">
        <f t="shared" ref="AN28" si="38">AM28</f>
        <v>-985687.23272344435</v>
      </c>
      <c r="AO28" s="74">
        <f t="shared" ref="AO28" si="39">AN28</f>
        <v>-985687.23272344435</v>
      </c>
      <c r="AP28" s="74">
        <f t="shared" ref="AP28" si="40">AO28</f>
        <v>-985687.23272344435</v>
      </c>
      <c r="AQ28" s="74">
        <f t="shared" ref="AQ28" si="41">AP28</f>
        <v>-985687.23272344435</v>
      </c>
      <c r="AR28" s="74">
        <f t="shared" ref="AR28" si="42">AQ28</f>
        <v>-985687.23272344435</v>
      </c>
      <c r="AS28" s="74">
        <f t="shared" ref="AS28" si="43">AR28</f>
        <v>-985687.23272344435</v>
      </c>
      <c r="AT28" s="74">
        <f t="shared" ref="AT28" si="44">AS28</f>
        <v>-985687.23272344435</v>
      </c>
      <c r="AU28" s="74">
        <f t="shared" ref="AU28" si="45">AT28</f>
        <v>-985687.23272344435</v>
      </c>
      <c r="AV28" s="74">
        <f t="shared" ref="AV28" si="46">AU28</f>
        <v>-985687.23272344435</v>
      </c>
      <c r="AW28" s="74">
        <f>AV28</f>
        <v>-985687.23272344435</v>
      </c>
    </row>
    <row r="29" spans="1:49">
      <c r="A29" s="47">
        <f t="shared" si="3"/>
        <v>22</v>
      </c>
      <c r="B29" s="47"/>
      <c r="C29" s="47" t="s">
        <v>477</v>
      </c>
      <c r="D29" s="47"/>
      <c r="E29" s="47"/>
      <c r="F29" s="74"/>
      <c r="G29" s="74"/>
      <c r="H29" s="74"/>
      <c r="I29" s="74"/>
      <c r="J29" s="74"/>
      <c r="K29" s="74"/>
      <c r="L29" s="74"/>
      <c r="M29" s="74"/>
      <c r="N29" s="74"/>
      <c r="O29" s="74"/>
      <c r="P29" s="74"/>
      <c r="Q29" s="74"/>
      <c r="R29" s="74"/>
      <c r="S29" s="47"/>
      <c r="T29" s="47"/>
      <c r="U29" s="47"/>
      <c r="V29" s="47"/>
      <c r="W29" s="47"/>
      <c r="X29" s="47"/>
      <c r="Y29" s="47"/>
      <c r="Z29" s="47"/>
      <c r="AA29" s="47"/>
      <c r="AB29" s="47"/>
      <c r="AC29" s="47"/>
      <c r="AD29" s="47"/>
      <c r="AE29" s="47"/>
      <c r="AF29" s="47"/>
      <c r="AG29" s="47"/>
      <c r="AH29" s="47"/>
      <c r="AI29" s="47"/>
      <c r="AJ29" s="47"/>
      <c r="AK29" s="234">
        <f>AK24</f>
        <v>-81922.089118170959</v>
      </c>
      <c r="AL29" s="234">
        <f t="shared" ref="AL29:AV29" si="47">AL24</f>
        <v>-83034.227468852419</v>
      </c>
      <c r="AM29" s="234">
        <f t="shared" si="47"/>
        <v>-84688.44956655112</v>
      </c>
      <c r="AN29" s="234">
        <f t="shared" si="47"/>
        <v>-86809.987210222418</v>
      </c>
      <c r="AO29" s="234">
        <f t="shared" si="47"/>
        <v>-88874.320089698216</v>
      </c>
      <c r="AP29" s="234">
        <f t="shared" si="47"/>
        <v>-91269.146743490055</v>
      </c>
      <c r="AQ29" s="234">
        <f t="shared" si="47"/>
        <v>-94203.266161726657</v>
      </c>
      <c r="AR29" s="234">
        <f t="shared" si="47"/>
        <v>-97723.297638064716</v>
      </c>
      <c r="AS29" s="234">
        <f t="shared" si="47"/>
        <v>-102234.00047272425</v>
      </c>
      <c r="AT29" s="234">
        <f t="shared" si="47"/>
        <v>-108550.59507467276</v>
      </c>
      <c r="AU29" s="234">
        <f t="shared" si="47"/>
        <v>-117598.03858178967</v>
      </c>
      <c r="AV29" s="234">
        <f t="shared" si="47"/>
        <v>-138431.84003534936</v>
      </c>
      <c r="AW29" s="234">
        <f>SUM(AK29:AV29)</f>
        <v>-1175339.2581613124</v>
      </c>
    </row>
    <row r="30" spans="1:49">
      <c r="A30" s="47">
        <f t="shared" si="3"/>
        <v>23</v>
      </c>
      <c r="B30" s="47"/>
      <c r="C30" s="47" t="s">
        <v>456</v>
      </c>
      <c r="D30" s="47"/>
      <c r="E30" s="47"/>
      <c r="F30" s="73">
        <f>F24</f>
        <v>-20053.215508677535</v>
      </c>
      <c r="G30" s="73">
        <f>F30+G24</f>
        <v>-40106.431017355069</v>
      </c>
      <c r="H30" s="73">
        <f t="shared" ref="H30:Q30" si="48">G30+H24</f>
        <v>-60159.646526032608</v>
      </c>
      <c r="I30" s="73">
        <f t="shared" si="48"/>
        <v>-80212.862034710139</v>
      </c>
      <c r="J30" s="73">
        <f t="shared" si="48"/>
        <v>-100266.07754338767</v>
      </c>
      <c r="K30" s="73">
        <f t="shared" si="48"/>
        <v>-120319.2930520652</v>
      </c>
      <c r="L30" s="73">
        <f t="shared" si="48"/>
        <v>-140372.50856074275</v>
      </c>
      <c r="M30" s="73">
        <f t="shared" si="48"/>
        <v>-160425.72406942028</v>
      </c>
      <c r="N30" s="73">
        <f t="shared" si="48"/>
        <v>-180478.93957809781</v>
      </c>
      <c r="O30" s="73">
        <f t="shared" si="48"/>
        <v>-200532.15508677534</v>
      </c>
      <c r="P30" s="73">
        <f t="shared" si="48"/>
        <v>-220585.37059545287</v>
      </c>
      <c r="Q30" s="73">
        <f t="shared" si="48"/>
        <v>-240638.5861041304</v>
      </c>
      <c r="R30" s="73">
        <f>Q30</f>
        <v>-240638.5861041304</v>
      </c>
      <c r="S30" s="47"/>
      <c r="T30" s="47"/>
      <c r="U30" s="47"/>
      <c r="V30" s="73">
        <f>Q30+V24</f>
        <v>-302725.97332240659</v>
      </c>
      <c r="W30" s="73">
        <f>V30+W24</f>
        <v>-364813.36054068274</v>
      </c>
      <c r="X30" s="73">
        <f t="shared" ref="X30:AG30" si="49">W30+X24</f>
        <v>-426900.7477589589</v>
      </c>
      <c r="Y30" s="73">
        <f t="shared" si="49"/>
        <v>-488988.13497723505</v>
      </c>
      <c r="Z30" s="73">
        <f t="shared" si="49"/>
        <v>-551075.52219551126</v>
      </c>
      <c r="AA30" s="73">
        <f t="shared" si="49"/>
        <v>-613162.90941378742</v>
      </c>
      <c r="AB30" s="73">
        <f t="shared" si="49"/>
        <v>-675250.29663206358</v>
      </c>
      <c r="AC30" s="73">
        <f t="shared" si="49"/>
        <v>-737337.68385033973</v>
      </c>
      <c r="AD30" s="73">
        <f t="shared" si="49"/>
        <v>-799425.07106861589</v>
      </c>
      <c r="AE30" s="73">
        <f t="shared" si="49"/>
        <v>-861512.45828689204</v>
      </c>
      <c r="AF30" s="73">
        <f t="shared" si="49"/>
        <v>-923599.8455051682</v>
      </c>
      <c r="AG30" s="73">
        <f t="shared" si="49"/>
        <v>-985687.23272344435</v>
      </c>
      <c r="AH30" s="73">
        <f>AG30</f>
        <v>-985687.23272344435</v>
      </c>
      <c r="AI30" s="47"/>
      <c r="AJ30" s="47"/>
      <c r="AK30" s="74">
        <f>+AK28+AK29</f>
        <v>-1067609.3218416153</v>
      </c>
      <c r="AL30" s="74">
        <f>+AK30+AL29</f>
        <v>-1150643.5493104677</v>
      </c>
      <c r="AM30" s="74">
        <f t="shared" ref="AM30" si="50">+AL30+AM29</f>
        <v>-1235331.9988770187</v>
      </c>
      <c r="AN30" s="74">
        <f t="shared" ref="AN30" si="51">+AM30+AN29</f>
        <v>-1322141.9860872412</v>
      </c>
      <c r="AO30" s="74">
        <f t="shared" ref="AO30" si="52">+AN30+AO29</f>
        <v>-1411016.3061769395</v>
      </c>
      <c r="AP30" s="74">
        <f t="shared" ref="AP30" si="53">+AO30+AP29</f>
        <v>-1502285.4529204296</v>
      </c>
      <c r="AQ30" s="74">
        <f t="shared" ref="AQ30" si="54">+AP30+AQ29</f>
        <v>-1596488.7190821562</v>
      </c>
      <c r="AR30" s="74">
        <f t="shared" ref="AR30" si="55">+AQ30+AR29</f>
        <v>-1694212.0167202209</v>
      </c>
      <c r="AS30" s="74">
        <f t="shared" ref="AS30" si="56">+AR30+AS29</f>
        <v>-1796446.0171929451</v>
      </c>
      <c r="AT30" s="74">
        <f t="shared" ref="AT30" si="57">+AS30+AT29</f>
        <v>-1904996.6122676178</v>
      </c>
      <c r="AU30" s="74">
        <f t="shared" ref="AU30" si="58">+AT30+AU29</f>
        <v>-2022594.6508494075</v>
      </c>
      <c r="AV30" s="74">
        <f t="shared" ref="AV30" si="59">+AU30+AV29</f>
        <v>-2161026.4908847567</v>
      </c>
      <c r="AW30" s="74">
        <f>+AW28+AW29</f>
        <v>-2161026.4908847567</v>
      </c>
    </row>
    <row r="31" spans="1:49" ht="13">
      <c r="A31" s="47">
        <f t="shared" si="3"/>
        <v>24</v>
      </c>
      <c r="B31" s="47"/>
      <c r="C31" s="47" t="s">
        <v>159</v>
      </c>
      <c r="D31" s="47"/>
      <c r="E31" s="47"/>
      <c r="F31" s="96">
        <v>0.2495</v>
      </c>
      <c r="G31" s="96">
        <v>0.2495</v>
      </c>
      <c r="H31" s="96">
        <v>0.2495</v>
      </c>
      <c r="I31" s="96">
        <v>0.2495</v>
      </c>
      <c r="J31" s="96">
        <v>0.2495</v>
      </c>
      <c r="K31" s="96">
        <v>0.2495</v>
      </c>
      <c r="L31" s="96">
        <v>0.2495</v>
      </c>
      <c r="M31" s="96">
        <v>0.2495</v>
      </c>
      <c r="N31" s="96">
        <v>0.2495</v>
      </c>
      <c r="O31" s="96">
        <v>0.2495</v>
      </c>
      <c r="P31" s="96">
        <v>0.2495</v>
      </c>
      <c r="Q31" s="96">
        <v>0.2495</v>
      </c>
      <c r="R31" s="47"/>
      <c r="S31" s="47"/>
      <c r="T31" s="47"/>
      <c r="U31" s="47"/>
      <c r="V31" s="96">
        <v>0.2495</v>
      </c>
      <c r="W31" s="96">
        <v>0.2495</v>
      </c>
      <c r="X31" s="96">
        <v>0.2495</v>
      </c>
      <c r="Y31" s="96">
        <v>0.2495</v>
      </c>
      <c r="Z31" s="96">
        <v>0.2495</v>
      </c>
      <c r="AA31" s="96">
        <v>0.2495</v>
      </c>
      <c r="AB31" s="96">
        <v>0.2495</v>
      </c>
      <c r="AC31" s="96">
        <v>0.2495</v>
      </c>
      <c r="AD31" s="96">
        <v>0.2495</v>
      </c>
      <c r="AE31" s="96">
        <v>0.2495</v>
      </c>
      <c r="AF31" s="96">
        <v>0.2495</v>
      </c>
      <c r="AG31" s="96">
        <v>0.2495</v>
      </c>
      <c r="AH31" s="47"/>
      <c r="AI31" s="47"/>
      <c r="AJ31" s="47"/>
      <c r="AK31" s="96">
        <v>0.2495</v>
      </c>
      <c r="AL31" s="96">
        <v>0.2495</v>
      </c>
      <c r="AM31" s="96">
        <v>0.2495</v>
      </c>
      <c r="AN31" s="96">
        <v>0.2495</v>
      </c>
      <c r="AO31" s="96">
        <v>0.2495</v>
      </c>
      <c r="AP31" s="96">
        <v>0.2495</v>
      </c>
      <c r="AQ31" s="96">
        <v>0.2495</v>
      </c>
      <c r="AR31" s="96">
        <v>0.2495</v>
      </c>
      <c r="AS31" s="96">
        <v>0.2495</v>
      </c>
      <c r="AT31" s="96">
        <v>0.2495</v>
      </c>
      <c r="AU31" s="96">
        <v>0.2495</v>
      </c>
      <c r="AV31" s="96">
        <v>0.2495</v>
      </c>
      <c r="AW31" s="96">
        <v>0.2495</v>
      </c>
    </row>
    <row r="32" spans="1:49" ht="13.5" thickBot="1">
      <c r="A32" s="47">
        <f t="shared" si="3"/>
        <v>25</v>
      </c>
      <c r="B32" s="47"/>
      <c r="C32" s="47" t="s">
        <v>169</v>
      </c>
      <c r="D32" s="47"/>
      <c r="E32" s="47"/>
      <c r="F32" s="97">
        <f>F30*F31</f>
        <v>-5003.2772694150453</v>
      </c>
      <c r="G32" s="97">
        <f t="shared" ref="G32:Q32" si="60">G30*G31</f>
        <v>-10006.554538830091</v>
      </c>
      <c r="H32" s="97">
        <f t="shared" si="60"/>
        <v>-15009.831808245135</v>
      </c>
      <c r="I32" s="97">
        <f t="shared" si="60"/>
        <v>-20013.109077660181</v>
      </c>
      <c r="J32" s="97">
        <f t="shared" si="60"/>
        <v>-25016.386347075222</v>
      </c>
      <c r="K32" s="97">
        <f t="shared" si="60"/>
        <v>-30019.663616490267</v>
      </c>
      <c r="L32" s="97">
        <f t="shared" si="60"/>
        <v>-35022.940885905315</v>
      </c>
      <c r="M32" s="97">
        <f t="shared" si="60"/>
        <v>-40026.218155320363</v>
      </c>
      <c r="N32" s="97">
        <f t="shared" si="60"/>
        <v>-45029.495424735404</v>
      </c>
      <c r="O32" s="97">
        <f t="shared" si="60"/>
        <v>-50032.772694150444</v>
      </c>
      <c r="P32" s="97">
        <f t="shared" si="60"/>
        <v>-55036.049963565492</v>
      </c>
      <c r="Q32" s="97">
        <f t="shared" si="60"/>
        <v>-60039.327232980533</v>
      </c>
      <c r="R32" s="97">
        <f>Q32</f>
        <v>-60039.327232980533</v>
      </c>
      <c r="S32" s="47"/>
      <c r="T32" s="47"/>
      <c r="U32" s="47"/>
      <c r="V32" s="97">
        <f>V30*V31</f>
        <v>-75530.130343940444</v>
      </c>
      <c r="W32" s="97">
        <f t="shared" ref="W32:AG32" si="61">W30*W31</f>
        <v>-91020.93345490034</v>
      </c>
      <c r="X32" s="97">
        <f t="shared" si="61"/>
        <v>-106511.73656586025</v>
      </c>
      <c r="Y32" s="97">
        <f t="shared" si="61"/>
        <v>-122002.53967682015</v>
      </c>
      <c r="Z32" s="97">
        <f t="shared" si="61"/>
        <v>-137493.34278778007</v>
      </c>
      <c r="AA32" s="97">
        <f t="shared" si="61"/>
        <v>-152984.14589873995</v>
      </c>
      <c r="AB32" s="97">
        <f t="shared" si="61"/>
        <v>-168474.94900969986</v>
      </c>
      <c r="AC32" s="97">
        <f t="shared" si="61"/>
        <v>-183965.75212065977</v>
      </c>
      <c r="AD32" s="97">
        <f t="shared" si="61"/>
        <v>-199456.55523161966</v>
      </c>
      <c r="AE32" s="97">
        <f t="shared" si="61"/>
        <v>-214947.35834257957</v>
      </c>
      <c r="AF32" s="97">
        <f t="shared" si="61"/>
        <v>-230438.16145353948</v>
      </c>
      <c r="AG32" s="97">
        <f t="shared" si="61"/>
        <v>-245928.96456449936</v>
      </c>
      <c r="AH32" s="97">
        <f>AG32</f>
        <v>-245928.96456449936</v>
      </c>
      <c r="AI32" s="47"/>
      <c r="AJ32" s="47"/>
      <c r="AK32" s="97">
        <f>AK30*AK31</f>
        <v>-266368.525799483</v>
      </c>
      <c r="AL32" s="97">
        <f t="shared" ref="AL32:AV32" si="62">AL30*AL31</f>
        <v>-287085.56555296166</v>
      </c>
      <c r="AM32" s="97">
        <f t="shared" si="62"/>
        <v>-308215.33371981618</v>
      </c>
      <c r="AN32" s="97">
        <f t="shared" si="62"/>
        <v>-329874.4255287667</v>
      </c>
      <c r="AO32" s="97">
        <f t="shared" si="62"/>
        <v>-352048.56839114643</v>
      </c>
      <c r="AP32" s="97">
        <f t="shared" si="62"/>
        <v>-374820.22050364717</v>
      </c>
      <c r="AQ32" s="97">
        <f t="shared" si="62"/>
        <v>-398323.93541099795</v>
      </c>
      <c r="AR32" s="97">
        <f t="shared" si="62"/>
        <v>-422705.89817169512</v>
      </c>
      <c r="AS32" s="97">
        <f t="shared" si="62"/>
        <v>-448213.28128963982</v>
      </c>
      <c r="AT32" s="97">
        <f t="shared" si="62"/>
        <v>-475296.65476077067</v>
      </c>
      <c r="AU32" s="97">
        <f t="shared" si="62"/>
        <v>-504637.36538692715</v>
      </c>
      <c r="AV32" s="97">
        <f t="shared" si="62"/>
        <v>-539176.10947574675</v>
      </c>
      <c r="AW32" s="97">
        <f>AW30*AW31</f>
        <v>-539176.10947574675</v>
      </c>
    </row>
    <row r="33" spans="1:49" ht="13.5" thickTop="1">
      <c r="A33">
        <f t="shared" si="3"/>
        <v>26</v>
      </c>
      <c r="C33" s="187" t="s">
        <v>482</v>
      </c>
      <c r="F33" s="13"/>
      <c r="G33" s="13"/>
      <c r="H33" s="13"/>
      <c r="I33" s="13"/>
      <c r="J33" s="13"/>
      <c r="K33" s="13"/>
      <c r="L33" s="13"/>
      <c r="M33" s="13"/>
      <c r="N33" s="13"/>
      <c r="O33" s="13"/>
      <c r="P33" s="13"/>
      <c r="Q33" s="13"/>
      <c r="R33" s="13"/>
      <c r="AG33" s="48"/>
      <c r="AJ33" s="187"/>
      <c r="AK33" s="360">
        <f>(AK32-AH32)*AK44+AH32</f>
        <v>-265500.54443196999</v>
      </c>
      <c r="AL33" s="360">
        <f>(AL32-AK32)*AL44+AK33</f>
        <v>-283635.04909289174</v>
      </c>
      <c r="AM33" s="360">
        <f t="shared" ref="AM33:AV33" si="63">(AM32-AL32)*AM44+AL33</f>
        <v>-300336.24941107677</v>
      </c>
      <c r="AN33" s="360">
        <f t="shared" si="63"/>
        <v>-315616.29363245971</v>
      </c>
      <c r="AO33" s="360">
        <f t="shared" si="63"/>
        <v>-329558.66565140808</v>
      </c>
      <c r="AP33" s="360">
        <f t="shared" si="63"/>
        <v>-341942.70111532969</v>
      </c>
      <c r="AQ33" s="360">
        <f t="shared" si="63"/>
        <v>-352793.04621639434</v>
      </c>
      <c r="AR33" s="360">
        <f t="shared" si="63"/>
        <v>-361978.03218788985</v>
      </c>
      <c r="AS33" s="360">
        <f t="shared" si="63"/>
        <v>-369490.48064043518</v>
      </c>
      <c r="AT33" s="360">
        <f t="shared" si="63"/>
        <v>-375166.85891589138</v>
      </c>
      <c r="AU33" s="360">
        <f t="shared" si="63"/>
        <v>-378824.39955559035</v>
      </c>
      <c r="AV33" s="360">
        <f t="shared" si="63"/>
        <v>-380291.11334566353</v>
      </c>
      <c r="AW33" s="360">
        <f>AV33</f>
        <v>-380291.11334566353</v>
      </c>
    </row>
    <row r="34" spans="1:49">
      <c r="A34">
        <f t="shared" si="3"/>
        <v>27</v>
      </c>
      <c r="F34" s="13"/>
      <c r="G34" s="13"/>
      <c r="H34" s="13"/>
      <c r="I34" s="13"/>
      <c r="J34" s="13"/>
      <c r="K34" s="13"/>
      <c r="L34" s="13"/>
      <c r="M34" s="13"/>
      <c r="N34" s="13"/>
      <c r="O34" s="13"/>
      <c r="P34" s="13"/>
      <c r="Q34" s="13"/>
      <c r="R34" s="13"/>
      <c r="AG34" s="48"/>
      <c r="AK34" s="47"/>
      <c r="AL34" s="47"/>
      <c r="AM34" s="47"/>
      <c r="AN34" s="47"/>
      <c r="AO34" s="47"/>
      <c r="AP34" s="47"/>
      <c r="AQ34" s="47"/>
      <c r="AR34" s="47"/>
      <c r="AS34" s="47"/>
      <c r="AT34" s="47"/>
      <c r="AU34" s="47"/>
      <c r="AV34" s="47"/>
    </row>
    <row r="35" spans="1:49" ht="13">
      <c r="A35">
        <f t="shared" si="3"/>
        <v>28</v>
      </c>
      <c r="C35" t="s">
        <v>472</v>
      </c>
      <c r="R35" s="233">
        <f>R32+R17</f>
        <v>-3739814.8243448851</v>
      </c>
      <c r="T35" s="232"/>
      <c r="AH35" s="233">
        <f>AH32+AH17</f>
        <v>-6299832.3609997388</v>
      </c>
      <c r="AK35" s="47"/>
      <c r="AL35" s="47"/>
      <c r="AM35" s="47"/>
      <c r="AN35" s="47"/>
      <c r="AO35" s="47"/>
      <c r="AP35" s="47"/>
      <c r="AQ35" s="47"/>
      <c r="AR35" s="47"/>
      <c r="AS35" s="47"/>
      <c r="AT35" s="47"/>
      <c r="AU35" s="47"/>
      <c r="AV35" s="47"/>
      <c r="AW35" s="360">
        <f>AW18+AW33</f>
        <v>-7750071.521764623</v>
      </c>
    </row>
    <row r="36" spans="1:49" ht="13">
      <c r="A36">
        <f t="shared" si="3"/>
        <v>29</v>
      </c>
      <c r="C36" s="125" t="s">
        <v>177</v>
      </c>
      <c r="R36" s="233"/>
      <c r="T36" s="232"/>
      <c r="AH36" s="233"/>
      <c r="AW36" s="360"/>
    </row>
    <row r="37" spans="1:49" ht="13">
      <c r="A37">
        <f t="shared" si="3"/>
        <v>30</v>
      </c>
      <c r="C37" t="s">
        <v>178</v>
      </c>
      <c r="R37" s="233">
        <f>R69</f>
        <v>3247742.2156199315</v>
      </c>
      <c r="T37" s="232"/>
      <c r="AH37" s="233">
        <f>AH69</f>
        <v>5306568.8864807086</v>
      </c>
      <c r="AW37" s="360">
        <f>AW60</f>
        <v>8131167.7220918089</v>
      </c>
    </row>
    <row r="38" spans="1:49">
      <c r="A38">
        <f t="shared" si="3"/>
        <v>31</v>
      </c>
      <c r="R38" s="146"/>
      <c r="AH38" s="146"/>
      <c r="AW38" s="47"/>
    </row>
    <row r="39" spans="1:49" ht="13.5" thickBot="1">
      <c r="A39">
        <f t="shared" si="3"/>
        <v>32</v>
      </c>
      <c r="C39" s="88" t="s">
        <v>190</v>
      </c>
      <c r="D39" s="88"/>
      <c r="E39" s="88"/>
      <c r="R39" s="13">
        <f>R35+R37</f>
        <v>-492072.60872495361</v>
      </c>
      <c r="AH39" s="13">
        <f>AH35+AH37</f>
        <v>-993263.47451903019</v>
      </c>
      <c r="AW39" s="361">
        <f>AW35+AW37</f>
        <v>381096.20032718591</v>
      </c>
    </row>
    <row r="40" spans="1:49" ht="13.5" thickTop="1">
      <c r="A40">
        <f t="shared" si="3"/>
        <v>33</v>
      </c>
      <c r="AJ40" s="88" t="s">
        <v>483</v>
      </c>
      <c r="AW40" s="47"/>
    </row>
    <row r="41" spans="1:49">
      <c r="A41">
        <f t="shared" si="3"/>
        <v>34</v>
      </c>
      <c r="AJ41" t="s">
        <v>478</v>
      </c>
      <c r="AK41" s="47">
        <v>31</v>
      </c>
      <c r="AL41" s="47">
        <v>30</v>
      </c>
      <c r="AM41" s="47">
        <v>31</v>
      </c>
      <c r="AN41" s="47">
        <v>31</v>
      </c>
      <c r="AO41" s="47">
        <v>28</v>
      </c>
      <c r="AP41" s="47">
        <v>31</v>
      </c>
      <c r="AQ41" s="47">
        <v>30</v>
      </c>
      <c r="AR41" s="47">
        <v>31</v>
      </c>
      <c r="AS41" s="47">
        <v>30</v>
      </c>
      <c r="AT41" s="47">
        <v>31</v>
      </c>
      <c r="AU41" s="47">
        <v>31</v>
      </c>
      <c r="AV41" s="47">
        <v>30</v>
      </c>
      <c r="AW41">
        <v>365</v>
      </c>
    </row>
    <row r="42" spans="1:49" ht="13">
      <c r="A42">
        <f t="shared" si="3"/>
        <v>35</v>
      </c>
      <c r="C42" s="126" t="s">
        <v>179</v>
      </c>
      <c r="D42" s="127"/>
      <c r="E42" s="128"/>
      <c r="F42" s="128"/>
      <c r="AJ42" t="s">
        <v>479</v>
      </c>
      <c r="AK42" s="47">
        <v>15.5</v>
      </c>
      <c r="AL42" s="47">
        <v>30</v>
      </c>
      <c r="AM42" s="47">
        <v>31</v>
      </c>
      <c r="AN42" s="47">
        <v>31</v>
      </c>
      <c r="AO42" s="47">
        <v>28</v>
      </c>
      <c r="AP42" s="47">
        <v>31</v>
      </c>
      <c r="AQ42" s="47">
        <v>30</v>
      </c>
      <c r="AR42" s="47">
        <v>31</v>
      </c>
      <c r="AS42" s="47">
        <v>30</v>
      </c>
      <c r="AT42" s="47">
        <v>31</v>
      </c>
      <c r="AU42" s="47">
        <v>31</v>
      </c>
      <c r="AV42" s="47">
        <v>30</v>
      </c>
      <c r="AW42" s="47"/>
    </row>
    <row r="43" spans="1:49" ht="13">
      <c r="A43">
        <f t="shared" si="3"/>
        <v>36</v>
      </c>
      <c r="C43" s="129"/>
      <c r="D43" s="130"/>
      <c r="E43" s="131"/>
      <c r="F43" s="131"/>
      <c r="AJ43" t="s">
        <v>480</v>
      </c>
      <c r="AK43" s="365">
        <f>$AW$41-AK42</f>
        <v>349.5</v>
      </c>
      <c r="AL43" s="365">
        <f>AK43-AL42</f>
        <v>319.5</v>
      </c>
      <c r="AM43" s="365">
        <f t="shared" ref="AM43:AV43" si="64">AL43-AM42</f>
        <v>288.5</v>
      </c>
      <c r="AN43" s="365">
        <f t="shared" si="64"/>
        <v>257.5</v>
      </c>
      <c r="AO43" s="365">
        <f t="shared" si="64"/>
        <v>229.5</v>
      </c>
      <c r="AP43" s="365">
        <f t="shared" si="64"/>
        <v>198.5</v>
      </c>
      <c r="AQ43" s="365">
        <f t="shared" si="64"/>
        <v>168.5</v>
      </c>
      <c r="AR43" s="365">
        <f t="shared" si="64"/>
        <v>137.5</v>
      </c>
      <c r="AS43" s="365">
        <f t="shared" si="64"/>
        <v>107.5</v>
      </c>
      <c r="AT43" s="365">
        <f t="shared" si="64"/>
        <v>76.5</v>
      </c>
      <c r="AU43" s="365">
        <f t="shared" si="64"/>
        <v>45.5</v>
      </c>
      <c r="AV43" s="365">
        <f t="shared" si="64"/>
        <v>15.5</v>
      </c>
      <c r="AW43" s="47"/>
    </row>
    <row r="44" spans="1:49" ht="13">
      <c r="A44">
        <f t="shared" si="3"/>
        <v>37</v>
      </c>
      <c r="C44" s="132"/>
      <c r="D44" s="132"/>
      <c r="E44" s="132"/>
      <c r="F44" s="133" t="s">
        <v>180</v>
      </c>
      <c r="P44" s="13"/>
      <c r="AJ44" t="s">
        <v>481</v>
      </c>
      <c r="AK44" s="364">
        <f>AK43/$AW$41</f>
        <v>0.95753424657534247</v>
      </c>
      <c r="AL44" s="364">
        <f t="shared" ref="AL44:AV44" si="65">AL43/$AW$41</f>
        <v>0.87534246575342467</v>
      </c>
      <c r="AM44" s="364">
        <f t="shared" si="65"/>
        <v>0.79041095890410962</v>
      </c>
      <c r="AN44" s="364">
        <f t="shared" si="65"/>
        <v>0.70547945205479456</v>
      </c>
      <c r="AO44" s="364">
        <f t="shared" si="65"/>
        <v>0.62876712328767126</v>
      </c>
      <c r="AP44" s="364">
        <f t="shared" si="65"/>
        <v>0.54383561643835621</v>
      </c>
      <c r="AQ44" s="364">
        <f t="shared" si="65"/>
        <v>0.46164383561643835</v>
      </c>
      <c r="AR44" s="364">
        <f t="shared" si="65"/>
        <v>0.37671232876712329</v>
      </c>
      <c r="AS44" s="364">
        <f t="shared" si="65"/>
        <v>0.29452054794520549</v>
      </c>
      <c r="AT44" s="364">
        <f t="shared" si="65"/>
        <v>0.20958904109589041</v>
      </c>
      <c r="AU44" s="364">
        <f t="shared" si="65"/>
        <v>0.12465753424657534</v>
      </c>
      <c r="AV44" s="364">
        <f t="shared" si="65"/>
        <v>4.2465753424657533E-2</v>
      </c>
      <c r="AW44" s="47"/>
    </row>
    <row r="45" spans="1:49">
      <c r="A45">
        <f t="shared" si="3"/>
        <v>38</v>
      </c>
      <c r="C45" s="134" t="s">
        <v>181</v>
      </c>
      <c r="D45" s="135"/>
      <c r="E45" s="135"/>
      <c r="F45" s="136" t="s">
        <v>182</v>
      </c>
      <c r="L45" s="122"/>
      <c r="AW45" s="47"/>
    </row>
    <row r="46" spans="1:49">
      <c r="A46">
        <f t="shared" si="3"/>
        <v>39</v>
      </c>
      <c r="C46" s="132"/>
      <c r="D46" s="132"/>
      <c r="E46" s="132"/>
      <c r="F46" s="137"/>
      <c r="L46" s="122"/>
      <c r="M46" s="13"/>
      <c r="P46" s="11"/>
      <c r="AW46" s="47"/>
    </row>
    <row r="47" spans="1:49">
      <c r="A47">
        <f t="shared" si="3"/>
        <v>40</v>
      </c>
      <c r="C47" s="132" t="s">
        <v>33</v>
      </c>
      <c r="D47" s="132"/>
      <c r="E47" s="132"/>
      <c r="F47" s="143" t="s">
        <v>176</v>
      </c>
      <c r="L47" s="122"/>
      <c r="P47" s="11"/>
      <c r="Q47" s="14"/>
      <c r="R47" s="11">
        <f>'Exhibit B-3'!C23</f>
        <v>26418307.592900671</v>
      </c>
      <c r="AH47" s="11">
        <f>'Exhibit B-1'!E31</f>
        <v>53326154.566153005</v>
      </c>
      <c r="AW47" s="177">
        <f>'Exhibit B-1'!S31</f>
        <v>66666900.929468617</v>
      </c>
    </row>
    <row r="48" spans="1:49">
      <c r="A48">
        <f t="shared" si="3"/>
        <v>41</v>
      </c>
      <c r="C48" s="132"/>
      <c r="D48" s="132"/>
      <c r="E48" s="132"/>
      <c r="F48" s="137"/>
      <c r="L48" s="144"/>
      <c r="M48" s="145"/>
      <c r="N48" s="146"/>
      <c r="O48" t="s">
        <v>201</v>
      </c>
      <c r="P48" s="13"/>
      <c r="AW48" s="47"/>
    </row>
    <row r="49" spans="1:50">
      <c r="A49">
        <f t="shared" si="3"/>
        <v>42</v>
      </c>
      <c r="C49" s="132" t="s">
        <v>45</v>
      </c>
      <c r="D49" s="132"/>
      <c r="E49" s="132"/>
      <c r="F49" s="143" t="s">
        <v>176</v>
      </c>
      <c r="K49" s="124"/>
      <c r="L49" s="144"/>
      <c r="M49" s="146"/>
      <c r="N49" s="146"/>
      <c r="P49" s="13"/>
      <c r="R49" s="11">
        <f>'Exhibit B-3'!C26</f>
        <v>1978630.3207732551</v>
      </c>
      <c r="AH49" s="13">
        <f>AH47*'Exhibit B-3'!C25</f>
        <v>3993925.2710944167</v>
      </c>
      <c r="AW49" s="177">
        <f>AW47*'Exhibit B'!C25</f>
        <v>4507749.1732469508</v>
      </c>
    </row>
    <row r="50" spans="1:50">
      <c r="A50">
        <f t="shared" si="3"/>
        <v>43</v>
      </c>
      <c r="C50" s="132"/>
      <c r="D50" s="132"/>
      <c r="E50" s="132"/>
      <c r="F50" s="137"/>
      <c r="L50" s="144"/>
      <c r="M50" s="145"/>
      <c r="N50" s="146"/>
      <c r="O50" s="11"/>
      <c r="AO50" t="s">
        <v>311</v>
      </c>
    </row>
    <row r="51" spans="1:50">
      <c r="A51">
        <f t="shared" si="3"/>
        <v>44</v>
      </c>
      <c r="C51" s="132" t="s">
        <v>183</v>
      </c>
      <c r="D51" s="132"/>
      <c r="E51" s="164"/>
      <c r="F51" s="137" t="s">
        <v>176</v>
      </c>
      <c r="L51" s="144"/>
      <c r="M51" s="146"/>
      <c r="N51" s="146"/>
      <c r="R51" s="11">
        <v>498468.02478897583</v>
      </c>
      <c r="AH51" s="11">
        <v>1006172.8156774533</v>
      </c>
      <c r="AW51" s="11">
        <f>AW47*SUM(('Exhibit G'!H11:H12))</f>
        <v>1190504.1833479856</v>
      </c>
    </row>
    <row r="52" spans="1:50">
      <c r="A52">
        <f t="shared" si="3"/>
        <v>45</v>
      </c>
      <c r="C52" s="132"/>
      <c r="D52" s="132"/>
      <c r="E52" s="132"/>
      <c r="F52" s="137"/>
      <c r="L52" s="144"/>
      <c r="M52" s="145"/>
      <c r="N52" s="146"/>
    </row>
    <row r="53" spans="1:50">
      <c r="A53">
        <f t="shared" si="3"/>
        <v>46</v>
      </c>
      <c r="C53" s="132" t="s">
        <v>172</v>
      </c>
      <c r="D53" s="132"/>
      <c r="E53" s="132"/>
      <c r="F53" s="137" t="s">
        <v>191</v>
      </c>
      <c r="L53" s="144"/>
      <c r="M53" s="146"/>
      <c r="N53" s="146"/>
      <c r="R53" s="11">
        <f>R49-R51</f>
        <v>1480162.2959842794</v>
      </c>
      <c r="AH53" s="11">
        <f>AH49-AH51</f>
        <v>2987752.4554169634</v>
      </c>
      <c r="AW53" s="11">
        <f>AW49-AW51</f>
        <v>3317244.9898989652</v>
      </c>
    </row>
    <row r="54" spans="1:50">
      <c r="A54">
        <f t="shared" si="3"/>
        <v>47</v>
      </c>
      <c r="C54" s="132"/>
      <c r="D54" s="132"/>
      <c r="E54" s="132"/>
      <c r="F54" s="137"/>
      <c r="L54" s="122"/>
    </row>
    <row r="55" spans="1:50">
      <c r="A55">
        <f t="shared" si="3"/>
        <v>48</v>
      </c>
      <c r="C55" s="132" t="s">
        <v>173</v>
      </c>
      <c r="D55" s="138"/>
      <c r="E55" s="164">
        <f>'Exhibit F-1'!C102</f>
        <v>0.2495</v>
      </c>
      <c r="F55" s="137" t="s">
        <v>192</v>
      </c>
      <c r="L55" s="122"/>
      <c r="M55" s="13"/>
      <c r="R55" s="11">
        <f>R53/(1-$E$55)</f>
        <v>1972234.9047092332</v>
      </c>
      <c r="AH55" s="11">
        <f>AH53/(1-$E$55)</f>
        <v>3981015.9299359941</v>
      </c>
      <c r="AW55" s="11">
        <f>AW53/(1-$E$55)</f>
        <v>4420046.6221172092</v>
      </c>
    </row>
    <row r="56" spans="1:50">
      <c r="A56">
        <f t="shared" si="3"/>
        <v>49</v>
      </c>
      <c r="C56" s="132"/>
      <c r="D56" s="132"/>
      <c r="E56" s="132"/>
      <c r="F56" s="137"/>
      <c r="L56" s="122"/>
    </row>
    <row r="57" spans="1:50">
      <c r="A57">
        <f t="shared" si="3"/>
        <v>50</v>
      </c>
      <c r="C57" s="172" t="s">
        <v>174</v>
      </c>
      <c r="D57" s="173"/>
      <c r="E57" s="174">
        <f>E55</f>
        <v>0.2495</v>
      </c>
      <c r="F57" s="175" t="s">
        <v>193</v>
      </c>
      <c r="G57" s="47"/>
      <c r="L57" s="122"/>
      <c r="O57" s="13"/>
      <c r="R57" s="176">
        <f>R55*$E$57</f>
        <v>492072.60872495366</v>
      </c>
      <c r="AH57" s="176">
        <f>AH55*$E$57</f>
        <v>993263.47451903054</v>
      </c>
      <c r="AW57" s="176">
        <f>AW55*$E$57</f>
        <v>1102801.6322182438</v>
      </c>
    </row>
    <row r="58" spans="1:50">
      <c r="A58">
        <f t="shared" si="3"/>
        <v>51</v>
      </c>
      <c r="C58" s="172"/>
      <c r="D58" s="172"/>
      <c r="E58" s="172"/>
      <c r="F58" s="175"/>
      <c r="G58" s="47"/>
      <c r="L58" s="122"/>
    </row>
    <row r="59" spans="1:50">
      <c r="A59">
        <f t="shared" si="3"/>
        <v>52</v>
      </c>
      <c r="C59" s="172" t="s">
        <v>184</v>
      </c>
      <c r="D59" s="172"/>
      <c r="E59" s="172"/>
      <c r="F59" s="175" t="s">
        <v>194</v>
      </c>
      <c r="G59" s="47"/>
      <c r="R59" s="89">
        <f>R35</f>
        <v>-3739814.8243448851</v>
      </c>
      <c r="AH59" s="89">
        <f>AH35</f>
        <v>-6299832.3609997388</v>
      </c>
      <c r="AW59" s="89">
        <f>AW35</f>
        <v>-7750071.521764623</v>
      </c>
    </row>
    <row r="60" spans="1:50">
      <c r="A60">
        <f t="shared" si="3"/>
        <v>53</v>
      </c>
      <c r="C60" s="172" t="s">
        <v>175</v>
      </c>
      <c r="D60" s="172"/>
      <c r="E60" s="172"/>
      <c r="F60" s="175"/>
      <c r="G60" s="47"/>
      <c r="R60" s="11">
        <v>3247742.2156199315</v>
      </c>
      <c r="S60" s="74">
        <f>R57+R62</f>
        <v>0</v>
      </c>
      <c r="AH60" s="11">
        <v>5306568.8864807086</v>
      </c>
      <c r="AI60" s="74">
        <f>AH57+AH62</f>
        <v>0</v>
      </c>
      <c r="AL60" s="13"/>
      <c r="AM60" s="13"/>
      <c r="AW60" s="11">
        <v>8131167.7220918089</v>
      </c>
      <c r="AX60" s="74">
        <f>AW57+AW62</f>
        <v>0</v>
      </c>
    </row>
    <row r="61" spans="1:50">
      <c r="A61">
        <f t="shared" si="3"/>
        <v>54</v>
      </c>
      <c r="C61" s="172"/>
      <c r="D61" s="172"/>
      <c r="E61" s="172"/>
      <c r="F61" s="175"/>
      <c r="G61" s="47"/>
      <c r="R61" s="322"/>
      <c r="AH61" s="322"/>
      <c r="AW61" s="322"/>
    </row>
    <row r="62" spans="1:50" ht="15">
      <c r="A62">
        <f t="shared" si="3"/>
        <v>55</v>
      </c>
      <c r="C62" s="179" t="s">
        <v>188</v>
      </c>
      <c r="D62" s="179"/>
      <c r="E62" s="179"/>
      <c r="F62" s="180" t="s">
        <v>176</v>
      </c>
      <c r="G62" s="47"/>
      <c r="R62" s="321">
        <f>'Exhibit B-3'!C22</f>
        <v>-492072.60872495361</v>
      </c>
      <c r="AH62" s="181">
        <f>'Exhibit B-1'!E29</f>
        <v>-993263.47451903019</v>
      </c>
      <c r="AW62" s="181">
        <f>'Exhibit B-1'!Q29</f>
        <v>-1102801.6322182436</v>
      </c>
    </row>
    <row r="63" spans="1:50">
      <c r="A63">
        <f t="shared" si="3"/>
        <v>56</v>
      </c>
      <c r="C63" s="132"/>
      <c r="D63" s="132"/>
      <c r="E63" s="132"/>
      <c r="F63" s="132"/>
      <c r="G63" s="123"/>
      <c r="K63" s="123"/>
    </row>
    <row r="64" spans="1:50">
      <c r="A64">
        <f t="shared" si="3"/>
        <v>57</v>
      </c>
      <c r="C64" s="132"/>
      <c r="D64" s="132"/>
      <c r="E64" s="132"/>
      <c r="F64" s="132"/>
    </row>
    <row r="65" spans="1:49" ht="13">
      <c r="A65">
        <f t="shared" si="3"/>
        <v>58</v>
      </c>
      <c r="C65" s="141" t="s">
        <v>185</v>
      </c>
      <c r="D65" s="135"/>
      <c r="E65" s="135"/>
      <c r="F65" s="135"/>
    </row>
    <row r="66" spans="1:49" ht="13">
      <c r="A66">
        <f t="shared" si="3"/>
        <v>59</v>
      </c>
      <c r="C66" s="139"/>
      <c r="D66" s="139"/>
      <c r="E66" s="139"/>
      <c r="F66" s="140"/>
    </row>
    <row r="67" spans="1:49">
      <c r="A67">
        <f t="shared" si="3"/>
        <v>60</v>
      </c>
      <c r="C67" s="132"/>
      <c r="D67" s="132"/>
      <c r="E67" s="132"/>
      <c r="F67" s="132"/>
    </row>
    <row r="68" spans="1:49">
      <c r="A68">
        <f t="shared" si="3"/>
        <v>61</v>
      </c>
      <c r="C68" s="132" t="s">
        <v>184</v>
      </c>
      <c r="D68" s="132"/>
      <c r="E68" s="132"/>
      <c r="F68" s="137" t="s">
        <v>194</v>
      </c>
      <c r="R68" s="89">
        <f>R59</f>
        <v>-3739814.8243448851</v>
      </c>
      <c r="AH68" s="89">
        <f>AH59</f>
        <v>-6299832.3609997388</v>
      </c>
      <c r="AW68" s="89">
        <f>AW59</f>
        <v>-7750071.521764623</v>
      </c>
    </row>
    <row r="69" spans="1:49">
      <c r="A69">
        <f t="shared" si="3"/>
        <v>62</v>
      </c>
      <c r="C69" s="122" t="s">
        <v>186</v>
      </c>
      <c r="D69" s="132"/>
      <c r="E69" s="132"/>
      <c r="F69" s="137" t="s">
        <v>195</v>
      </c>
      <c r="R69" s="13">
        <f>R60</f>
        <v>3247742.2156199315</v>
      </c>
      <c r="AH69" s="13">
        <f>AH60</f>
        <v>5306568.8864807086</v>
      </c>
      <c r="AW69" s="13">
        <f>AW60</f>
        <v>8131167.7220918089</v>
      </c>
    </row>
    <row r="70" spans="1:49" ht="13">
      <c r="A70">
        <f t="shared" si="3"/>
        <v>63</v>
      </c>
      <c r="C70" s="139" t="s">
        <v>190</v>
      </c>
      <c r="D70" s="139"/>
      <c r="E70" s="139"/>
      <c r="F70" s="139"/>
      <c r="R70" s="147">
        <f>SUM(R68:R69)</f>
        <v>-492072.60872495361</v>
      </c>
      <c r="AH70" s="147">
        <f>SUM(AH68:AH69)</f>
        <v>-993263.47451903019</v>
      </c>
      <c r="AW70" s="147">
        <f>SUM(AW68:AW69)</f>
        <v>381096.20032718591</v>
      </c>
    </row>
    <row r="71" spans="1:49" ht="13">
      <c r="A71">
        <f t="shared" si="3"/>
        <v>64</v>
      </c>
      <c r="C71" s="139"/>
      <c r="D71" s="132"/>
      <c r="E71" s="132"/>
      <c r="F71" s="132"/>
    </row>
    <row r="72" spans="1:49" ht="13.5" thickBot="1">
      <c r="A72">
        <f t="shared" si="3"/>
        <v>65</v>
      </c>
      <c r="C72" s="139" t="s">
        <v>187</v>
      </c>
      <c r="D72" s="132"/>
      <c r="E72" s="132"/>
      <c r="F72" s="132" t="s">
        <v>196</v>
      </c>
      <c r="R72" s="148">
        <f>R70</f>
        <v>-492072.60872495361</v>
      </c>
      <c r="AH72" s="148">
        <f>AH70</f>
        <v>-993263.47451903019</v>
      </c>
      <c r="AW72" s="148">
        <f>AW70</f>
        <v>381096.20032718591</v>
      </c>
    </row>
    <row r="73" spans="1:49" ht="13.5" thickTop="1">
      <c r="A73">
        <f t="shared" si="3"/>
        <v>66</v>
      </c>
      <c r="C73" s="139"/>
      <c r="D73" s="132"/>
      <c r="E73" s="132"/>
      <c r="F73" s="132"/>
    </row>
    <row r="74" spans="1:49">
      <c r="A74">
        <f t="shared" si="3"/>
        <v>67</v>
      </c>
      <c r="C74" s="132"/>
      <c r="D74" s="132"/>
      <c r="E74" s="132"/>
      <c r="F74" s="132"/>
      <c r="H74" s="11"/>
    </row>
    <row r="75" spans="1:49" ht="15">
      <c r="A75">
        <f t="shared" ref="A75" si="66">+A74+1</f>
        <v>68</v>
      </c>
      <c r="C75" s="142" t="s">
        <v>189</v>
      </c>
      <c r="D75" s="132"/>
      <c r="E75" s="137"/>
      <c r="F75" s="137"/>
      <c r="H75" s="11"/>
    </row>
    <row r="76" spans="1:49">
      <c r="C76" s="132"/>
      <c r="D76" s="132"/>
      <c r="E76" s="137"/>
      <c r="F76" s="137"/>
    </row>
    <row r="77" spans="1:49">
      <c r="C77" s="122"/>
      <c r="D77" s="122"/>
      <c r="E77" s="122"/>
      <c r="F77" s="122"/>
    </row>
    <row r="78" spans="1:49">
      <c r="C78" s="122"/>
      <c r="D78" s="122"/>
      <c r="E78" s="122"/>
      <c r="F78" s="122"/>
    </row>
  </sheetData>
  <pageMargins left="0.7" right="0.7" top="0.75" bottom="0.75" header="0.3" footer="0.3"/>
  <pageSetup scale="47" fitToWidth="3" orientation="landscape" r:id="rId1"/>
  <headerFooter>
    <oddHeader>&amp;R&amp;14Exhbit F</oddHeader>
  </headerFooter>
  <colBreaks count="1" manualBreakCount="1">
    <brk id="19" max="76"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12"/>
  <sheetViews>
    <sheetView zoomScaleNormal="100" zoomScaleSheetLayoutView="80" workbookViewId="0">
      <pane xSplit="2" ySplit="8" topLeftCell="C28" activePane="bottomRight" state="frozen"/>
      <selection activeCell="N200" sqref="N200"/>
      <selection pane="topRight" activeCell="N200" sqref="N200"/>
      <selection pane="bottomLeft" activeCell="N200" sqref="N200"/>
      <selection pane="bottomRight" activeCell="N200" sqref="N200"/>
    </sheetView>
  </sheetViews>
  <sheetFormatPr defaultColWidth="9.1796875" defaultRowHeight="13"/>
  <cols>
    <col min="1" max="1" width="9.1796875" style="94" customWidth="1"/>
    <col min="2" max="2" width="36.54296875" style="92" customWidth="1"/>
    <col min="3" max="3" width="15.26953125" style="92" bestFit="1" customWidth="1"/>
    <col min="4" max="4" width="14" style="92" bestFit="1" customWidth="1"/>
    <col min="5" max="5" width="12.26953125" style="92" bestFit="1" customWidth="1"/>
    <col min="6" max="6" width="14.1796875" style="92" customWidth="1"/>
    <col min="7" max="7" width="13.453125" style="92" bestFit="1" customWidth="1"/>
    <col min="8" max="8" width="16.54296875" style="92" customWidth="1"/>
    <col min="9" max="9" width="22.7265625" style="92" customWidth="1"/>
    <col min="10" max="11" width="27.453125" style="92" customWidth="1"/>
    <col min="12" max="13" width="18.54296875" style="92" bestFit="1" customWidth="1"/>
    <col min="14" max="14" width="26.1796875" style="92" bestFit="1" customWidth="1"/>
    <col min="15" max="15" width="18.54296875" style="92" bestFit="1" customWidth="1"/>
    <col min="16" max="16384" width="9.1796875" style="92"/>
  </cols>
  <sheetData>
    <row r="1" spans="1:15">
      <c r="A1" s="536" t="s">
        <v>0</v>
      </c>
      <c r="B1" s="536"/>
      <c r="C1" s="536"/>
      <c r="D1" s="536"/>
      <c r="E1" s="536"/>
      <c r="F1" s="536"/>
    </row>
    <row r="2" spans="1:15">
      <c r="A2" s="536" t="s">
        <v>1</v>
      </c>
      <c r="B2" s="536"/>
      <c r="C2" s="536"/>
      <c r="D2" s="536"/>
      <c r="E2" s="536"/>
      <c r="F2" s="536"/>
      <c r="I2" s="90"/>
      <c r="J2" s="90"/>
      <c r="K2" s="90"/>
    </row>
    <row r="3" spans="1:15">
      <c r="A3" s="536" t="s">
        <v>154</v>
      </c>
      <c r="B3" s="536"/>
      <c r="C3" s="536"/>
      <c r="D3" s="536"/>
      <c r="E3" s="536"/>
      <c r="F3" s="536"/>
      <c r="I3" s="331"/>
      <c r="J3" s="90"/>
      <c r="K3" s="90"/>
    </row>
    <row r="4" spans="1:15">
      <c r="A4" s="536" t="str">
        <f>'Exhibit A'!A4:E4</f>
        <v>AS OF OCTOBER 2021 THROUGH SEPTEMBER 2022</v>
      </c>
      <c r="B4" s="536"/>
      <c r="C4" s="536"/>
      <c r="D4" s="536"/>
      <c r="E4" s="536"/>
      <c r="F4" s="536"/>
      <c r="I4" s="331"/>
      <c r="J4" s="90"/>
      <c r="K4" s="90"/>
    </row>
    <row r="5" spans="1:15">
      <c r="A5" s="536" t="s">
        <v>31</v>
      </c>
      <c r="B5" s="536"/>
      <c r="C5" s="536"/>
      <c r="D5" s="536"/>
      <c r="E5" s="536"/>
      <c r="F5" s="536"/>
      <c r="I5" s="332"/>
      <c r="J5" s="90"/>
      <c r="K5" s="90"/>
    </row>
    <row r="6" spans="1:15">
      <c r="I6" s="333"/>
      <c r="J6" s="90"/>
      <c r="K6" s="90"/>
      <c r="L6" s="334"/>
    </row>
    <row r="7" spans="1:15">
      <c r="A7" s="94" t="s">
        <v>12</v>
      </c>
      <c r="J7" s="90"/>
      <c r="K7" s="90"/>
      <c r="O7" s="335"/>
    </row>
    <row r="8" spans="1:15">
      <c r="A8" s="325" t="s">
        <v>13</v>
      </c>
      <c r="B8" s="325" t="s">
        <v>6</v>
      </c>
      <c r="C8" s="325" t="s">
        <v>7</v>
      </c>
      <c r="D8" s="325" t="s">
        <v>3</v>
      </c>
      <c r="E8" s="325" t="s">
        <v>4</v>
      </c>
      <c r="F8" s="325" t="s">
        <v>8</v>
      </c>
      <c r="I8" s="333"/>
      <c r="J8" s="90"/>
      <c r="K8" s="90"/>
    </row>
    <row r="9" spans="1:15">
      <c r="I9" s="333"/>
      <c r="J9" s="90"/>
      <c r="K9" s="90"/>
      <c r="N9" s="336"/>
    </row>
    <row r="10" spans="1:15">
      <c r="I10" s="333"/>
      <c r="J10" s="90"/>
      <c r="K10" s="90"/>
      <c r="N10" s="336"/>
    </row>
    <row r="11" spans="1:15">
      <c r="A11" s="94">
        <v>1</v>
      </c>
      <c r="B11" s="182" t="s">
        <v>451</v>
      </c>
      <c r="C11" s="95">
        <f>'Exhibit C'!C11</f>
        <v>15898813.540000001</v>
      </c>
      <c r="D11" s="95">
        <f>'Exhibit C'!D11</f>
        <v>9870718.965499999</v>
      </c>
      <c r="E11" s="95">
        <f>'Exhibit C'!E11</f>
        <v>0</v>
      </c>
      <c r="F11" s="91">
        <f>SUM(C11:E11)</f>
        <v>25769532.5055</v>
      </c>
      <c r="G11" s="326"/>
      <c r="I11" s="333"/>
      <c r="J11" s="90"/>
      <c r="K11" s="90"/>
      <c r="N11" s="336"/>
    </row>
    <row r="12" spans="1:15">
      <c r="A12" s="94">
        <f>A11+1</f>
        <v>2</v>
      </c>
      <c r="B12" s="182" t="s">
        <v>459</v>
      </c>
      <c r="C12" s="210">
        <f>-'Exhibit D'!C11</f>
        <v>-783251.53999999992</v>
      </c>
      <c r="D12" s="210">
        <f>-'Exhibit D'!D11</f>
        <v>-326966.06999999995</v>
      </c>
      <c r="E12" s="210">
        <f>-'Exhibit D'!E11</f>
        <v>0</v>
      </c>
      <c r="F12" s="210">
        <f>SUM(C12:E12)</f>
        <v>-1110217.6099999999</v>
      </c>
      <c r="G12" s="326"/>
      <c r="I12" s="333"/>
      <c r="J12" s="90"/>
      <c r="K12" s="90"/>
      <c r="N12" s="336"/>
    </row>
    <row r="13" spans="1:15">
      <c r="A13" s="94">
        <f t="shared" ref="A13:A40" si="0">A12+1</f>
        <v>3</v>
      </c>
      <c r="B13" s="236" t="s">
        <v>457</v>
      </c>
      <c r="C13" s="341">
        <f>SUM(C11:C12)</f>
        <v>15115562.000000002</v>
      </c>
      <c r="D13" s="341">
        <f t="shared" ref="D13:F13" si="1">SUM(D11:D12)</f>
        <v>9543752.8954999987</v>
      </c>
      <c r="E13" s="341">
        <f t="shared" si="1"/>
        <v>0</v>
      </c>
      <c r="F13" s="341">
        <f t="shared" si="1"/>
        <v>24659314.895500001</v>
      </c>
      <c r="G13" s="326"/>
      <c r="I13" s="333"/>
      <c r="J13" s="90"/>
      <c r="K13" s="90"/>
      <c r="N13" s="336"/>
    </row>
    <row r="14" spans="1:15">
      <c r="A14" s="94">
        <f t="shared" si="0"/>
        <v>4</v>
      </c>
      <c r="B14" s="182" t="s">
        <v>148</v>
      </c>
      <c r="C14" s="96">
        <v>0.57516208267675495</v>
      </c>
      <c r="D14" s="96">
        <v>0.680236375134742</v>
      </c>
      <c r="E14" s="96">
        <v>0</v>
      </c>
      <c r="F14" s="96"/>
      <c r="I14" s="96"/>
      <c r="J14" s="96"/>
      <c r="K14" s="96"/>
      <c r="N14" s="336"/>
    </row>
    <row r="15" spans="1:15">
      <c r="A15" s="94">
        <f t="shared" si="0"/>
        <v>5</v>
      </c>
      <c r="B15" s="182" t="s">
        <v>149</v>
      </c>
      <c r="C15" s="338">
        <f>C11*-C14</f>
        <v>-9144394.707755791</v>
      </c>
      <c r="D15" s="338">
        <f t="shared" ref="D15:E15" si="2">D11*-D14</f>
        <v>-6714422.0890654698</v>
      </c>
      <c r="E15" s="338">
        <f t="shared" si="2"/>
        <v>0</v>
      </c>
      <c r="F15" s="338">
        <f>SUM(C15:E15)</f>
        <v>-15858816.796821261</v>
      </c>
      <c r="I15" s="333"/>
      <c r="J15" s="90"/>
      <c r="K15" s="90"/>
      <c r="N15" s="336"/>
    </row>
    <row r="16" spans="1:15">
      <c r="A16" s="94">
        <f t="shared" si="0"/>
        <v>6</v>
      </c>
      <c r="B16" s="182" t="s">
        <v>458</v>
      </c>
      <c r="C16" s="339">
        <f>-C12</f>
        <v>783251.53999999992</v>
      </c>
      <c r="D16" s="339">
        <f t="shared" ref="D16:E16" si="3">-D12</f>
        <v>326966.06999999995</v>
      </c>
      <c r="E16" s="339">
        <f t="shared" si="3"/>
        <v>0</v>
      </c>
      <c r="F16" s="340">
        <f>SUM(C16:E16)</f>
        <v>1110217.6099999999</v>
      </c>
      <c r="I16" s="333"/>
      <c r="J16" s="90"/>
      <c r="K16" s="90"/>
      <c r="N16" s="336"/>
    </row>
    <row r="17" spans="1:14">
      <c r="A17" s="94">
        <f t="shared" si="0"/>
        <v>7</v>
      </c>
      <c r="B17" s="182" t="s">
        <v>155</v>
      </c>
      <c r="C17" s="95">
        <f>C13+C15+C16</f>
        <v>6754418.8322442109</v>
      </c>
      <c r="D17" s="95">
        <f t="shared" ref="D17:E17" si="4">D13+D15+D16</f>
        <v>3156296.8764345287</v>
      </c>
      <c r="E17" s="95">
        <f t="shared" si="4"/>
        <v>0</v>
      </c>
      <c r="F17" s="95">
        <f>SUM(C17:E17)</f>
        <v>9910715.7086787391</v>
      </c>
      <c r="I17" s="333"/>
      <c r="J17" s="90"/>
      <c r="K17" s="90"/>
      <c r="N17" s="336"/>
    </row>
    <row r="18" spans="1:14">
      <c r="A18" s="94">
        <f t="shared" si="0"/>
        <v>8</v>
      </c>
      <c r="B18" s="182" t="s">
        <v>156</v>
      </c>
      <c r="C18" s="96">
        <v>0</v>
      </c>
      <c r="D18" s="96">
        <v>0</v>
      </c>
      <c r="E18" s="96">
        <v>0</v>
      </c>
      <c r="F18" s="95"/>
      <c r="I18" s="333"/>
      <c r="J18" s="90"/>
      <c r="K18" s="90"/>
      <c r="N18" s="336"/>
    </row>
    <row r="19" spans="1:14">
      <c r="A19" s="94">
        <f t="shared" si="0"/>
        <v>9</v>
      </c>
      <c r="B19" s="182" t="s">
        <v>157</v>
      </c>
      <c r="C19" s="95">
        <f>C17*C18*-0.5</f>
        <v>0</v>
      </c>
      <c r="D19" s="95">
        <f t="shared" ref="D19:E19" si="5">D17*D18*-0.5</f>
        <v>0</v>
      </c>
      <c r="E19" s="95">
        <f t="shared" si="5"/>
        <v>0</v>
      </c>
      <c r="F19" s="95">
        <f>SUM(C19:E19)</f>
        <v>0</v>
      </c>
      <c r="J19" s="90"/>
      <c r="K19" s="90"/>
      <c r="N19" s="333"/>
    </row>
    <row r="20" spans="1:14" ht="13.5" thickBot="1">
      <c r="A20" s="94">
        <f t="shared" si="0"/>
        <v>10</v>
      </c>
      <c r="B20" s="183" t="s">
        <v>150</v>
      </c>
      <c r="C20" s="204">
        <f>C17+C19</f>
        <v>6754418.8322442109</v>
      </c>
      <c r="D20" s="204">
        <f t="shared" ref="D20:F20" si="6">D17+D19</f>
        <v>3156296.8764345287</v>
      </c>
      <c r="E20" s="204">
        <f t="shared" si="6"/>
        <v>0</v>
      </c>
      <c r="F20" s="97">
        <f t="shared" si="6"/>
        <v>9910715.7086787391</v>
      </c>
      <c r="J20" s="90"/>
      <c r="K20" s="90"/>
      <c r="N20" s="333"/>
    </row>
    <row r="21" spans="1:14" ht="13.5" thickTop="1">
      <c r="A21" s="94">
        <f t="shared" si="0"/>
        <v>11</v>
      </c>
      <c r="B21" s="230"/>
      <c r="D21" s="90"/>
      <c r="E21" s="90"/>
      <c r="F21" s="90"/>
      <c r="J21" s="90"/>
      <c r="K21" s="90"/>
      <c r="N21" s="333"/>
    </row>
    <row r="22" spans="1:14">
      <c r="A22" s="94">
        <f t="shared" si="0"/>
        <v>12</v>
      </c>
      <c r="B22" s="182" t="s">
        <v>452</v>
      </c>
      <c r="C22" s="95">
        <f>'Exhibit C'!C13</f>
        <v>16583187.709849996</v>
      </c>
      <c r="D22" s="95">
        <f>'Exhibit C'!D13</f>
        <v>9684233.3761645574</v>
      </c>
      <c r="E22" s="95">
        <f>'Exhibit C'!E13</f>
        <v>424045.01661616605</v>
      </c>
      <c r="F22" s="91">
        <f>SUM(C22:E22)</f>
        <v>26691466.10263072</v>
      </c>
      <c r="G22" s="326"/>
      <c r="J22" s="90"/>
      <c r="K22" s="90"/>
      <c r="N22" s="333"/>
    </row>
    <row r="23" spans="1:14">
      <c r="A23" s="94">
        <f t="shared" si="0"/>
        <v>13</v>
      </c>
      <c r="B23" s="182" t="s">
        <v>460</v>
      </c>
      <c r="C23" s="210">
        <f>-'Exhibit D'!C13</f>
        <v>-4105719.1303145695</v>
      </c>
      <c r="D23" s="210">
        <f>-'Exhibit D'!D13</f>
        <v>-2352235.8693282064</v>
      </c>
      <c r="E23" s="210">
        <f>-'Exhibit D'!E13</f>
        <v>-152090.90607651783</v>
      </c>
      <c r="F23" s="210">
        <f>SUM(C23:E23)</f>
        <v>-6610045.9057192942</v>
      </c>
      <c r="G23" s="326"/>
      <c r="J23" s="90"/>
      <c r="K23" s="90"/>
      <c r="N23" s="333"/>
    </row>
    <row r="24" spans="1:14">
      <c r="A24" s="94">
        <f t="shared" ref="A24" si="7">A23+1</f>
        <v>14</v>
      </c>
      <c r="B24" s="236" t="s">
        <v>457</v>
      </c>
      <c r="C24" s="341">
        <f>SUM(C22:C23)</f>
        <v>12477468.579535427</v>
      </c>
      <c r="D24" s="341">
        <f t="shared" ref="D24" si="8">SUM(D22:D23)</f>
        <v>7331997.506836351</v>
      </c>
      <c r="E24" s="341">
        <f t="shared" ref="E24" si="9">SUM(E22:E23)</f>
        <v>271954.11053964822</v>
      </c>
      <c r="F24" s="341">
        <f t="shared" ref="F24" si="10">SUM(F22:F23)</f>
        <v>20081420.196911424</v>
      </c>
      <c r="G24" s="326"/>
      <c r="I24" s="333"/>
      <c r="J24" s="90"/>
      <c r="K24" s="90"/>
      <c r="N24" s="336"/>
    </row>
    <row r="25" spans="1:14">
      <c r="A25" s="94">
        <f t="shared" si="0"/>
        <v>15</v>
      </c>
      <c r="B25" s="182" t="s">
        <v>148</v>
      </c>
      <c r="C25" s="96">
        <v>0.57516208267675495</v>
      </c>
      <c r="D25" s="96">
        <v>0.680236375134742</v>
      </c>
      <c r="E25" s="96">
        <v>0</v>
      </c>
      <c r="F25" s="96"/>
      <c r="J25" s="90"/>
      <c r="K25" s="90"/>
      <c r="N25" s="333"/>
    </row>
    <row r="26" spans="1:14">
      <c r="A26" s="94">
        <f t="shared" si="0"/>
        <v>16</v>
      </c>
      <c r="B26" s="182" t="s">
        <v>149</v>
      </c>
      <c r="C26" s="338">
        <f>C22*-C25</f>
        <v>-9538020.7806168906</v>
      </c>
      <c r="D26" s="338">
        <f t="shared" ref="D26:E26" si="11">D22*-D25</f>
        <v>-6587567.8077610629</v>
      </c>
      <c r="E26" s="338">
        <f t="shared" si="11"/>
        <v>0</v>
      </c>
      <c r="F26" s="338">
        <f>SUM(C26:E26)</f>
        <v>-16125588.588377953</v>
      </c>
      <c r="J26" s="90"/>
      <c r="K26" s="90"/>
      <c r="N26" s="333"/>
    </row>
    <row r="27" spans="1:14">
      <c r="A27" s="94">
        <f t="shared" ref="A27:A28" si="12">A26+1</f>
        <v>17</v>
      </c>
      <c r="B27" s="182" t="s">
        <v>458</v>
      </c>
      <c r="C27" s="339">
        <f>-C23</f>
        <v>4105719.1303145695</v>
      </c>
      <c r="D27" s="339">
        <f t="shared" ref="D27:E27" si="13">-D23</f>
        <v>2352235.8693282064</v>
      </c>
      <c r="E27" s="339">
        <f t="shared" si="13"/>
        <v>152090.90607651783</v>
      </c>
      <c r="F27" s="340">
        <f>SUM(C27:E27)</f>
        <v>6610045.9057192942</v>
      </c>
      <c r="I27" s="333"/>
      <c r="J27" s="90"/>
      <c r="K27" s="90"/>
      <c r="N27" s="336"/>
    </row>
    <row r="28" spans="1:14">
      <c r="A28" s="94">
        <f t="shared" si="12"/>
        <v>18</v>
      </c>
      <c r="B28" s="182" t="s">
        <v>155</v>
      </c>
      <c r="C28" s="95">
        <f>C24+C26+C27</f>
        <v>7045166.9292331059</v>
      </c>
      <c r="D28" s="95">
        <f t="shared" ref="D28" si="14">D24+D26+D27</f>
        <v>3096665.5684034945</v>
      </c>
      <c r="E28" s="95">
        <f t="shared" ref="E28" si="15">E24+E26+E27</f>
        <v>424045.01661616605</v>
      </c>
      <c r="F28" s="95">
        <f>SUM(C28:E28)</f>
        <v>10565877.514252767</v>
      </c>
      <c r="I28" s="333"/>
      <c r="J28" s="90"/>
      <c r="K28" s="90"/>
      <c r="N28" s="336"/>
    </row>
    <row r="29" spans="1:14">
      <c r="A29" s="94">
        <f t="shared" si="0"/>
        <v>19</v>
      </c>
      <c r="B29" s="182" t="s">
        <v>156</v>
      </c>
      <c r="C29" s="96">
        <v>0</v>
      </c>
      <c r="D29" s="96">
        <v>0</v>
      </c>
      <c r="E29" s="96">
        <v>0</v>
      </c>
      <c r="F29" s="95"/>
      <c r="J29" s="90"/>
      <c r="K29" s="90"/>
      <c r="N29" s="333"/>
    </row>
    <row r="30" spans="1:14">
      <c r="A30" s="94">
        <f t="shared" si="0"/>
        <v>20</v>
      </c>
      <c r="B30" s="182" t="s">
        <v>157</v>
      </c>
      <c r="C30" s="95">
        <f>C28*C29*-0.5</f>
        <v>0</v>
      </c>
      <c r="D30" s="95">
        <f t="shared" ref="D30:E30" si="16">D28*D29*-0.5</f>
        <v>0</v>
      </c>
      <c r="E30" s="95">
        <f t="shared" si="16"/>
        <v>0</v>
      </c>
      <c r="F30" s="95">
        <f>SUM(C30:E30)</f>
        <v>0</v>
      </c>
      <c r="J30" s="90"/>
      <c r="K30" s="90"/>
      <c r="N30" s="333"/>
    </row>
    <row r="31" spans="1:14" ht="13.5" thickBot="1">
      <c r="A31" s="94">
        <f t="shared" si="0"/>
        <v>21</v>
      </c>
      <c r="B31" s="183" t="s">
        <v>150</v>
      </c>
      <c r="C31" s="204">
        <f>C28+C30</f>
        <v>7045166.9292331059</v>
      </c>
      <c r="D31" s="204">
        <f t="shared" ref="D31:E31" si="17">D28+D30</f>
        <v>3096665.5684034945</v>
      </c>
      <c r="E31" s="204">
        <f t="shared" si="17"/>
        <v>424045.01661616605</v>
      </c>
      <c r="F31" s="97">
        <f>F28+F30</f>
        <v>10565877.514252767</v>
      </c>
      <c r="J31" s="90"/>
      <c r="K31" s="90"/>
      <c r="N31" s="333"/>
    </row>
    <row r="32" spans="1:14" ht="13.5" thickTop="1">
      <c r="A32" s="94">
        <f t="shared" si="0"/>
        <v>22</v>
      </c>
      <c r="B32" s="230"/>
      <c r="C32" s="95"/>
      <c r="D32" s="90"/>
      <c r="E32" s="90"/>
      <c r="F32" s="90"/>
      <c r="J32" s="90"/>
      <c r="K32" s="90"/>
      <c r="N32" s="333"/>
    </row>
    <row r="33" spans="1:14">
      <c r="A33" s="94">
        <f t="shared" si="0"/>
        <v>23</v>
      </c>
      <c r="B33" s="182" t="s">
        <v>453</v>
      </c>
      <c r="C33" s="95">
        <f>'Exhibit C'!C15</f>
        <v>19860596.657669995</v>
      </c>
      <c r="D33" s="95">
        <f>'Exhibit C'!D15</f>
        <v>6603168.1906651426</v>
      </c>
      <c r="E33" s="95">
        <f>'Exhibit C'!E15</f>
        <v>277048.1396143852</v>
      </c>
      <c r="F33" s="91">
        <f>SUM(C33:E33)</f>
        <v>26740812.987949524</v>
      </c>
      <c r="G33" s="326"/>
      <c r="I33" s="337"/>
      <c r="J33" s="91"/>
      <c r="K33" s="91"/>
      <c r="L33" s="335"/>
    </row>
    <row r="34" spans="1:14">
      <c r="A34" s="94">
        <f t="shared" ref="A34:A35" si="18">A33+1</f>
        <v>24</v>
      </c>
      <c r="B34" s="182" t="s">
        <v>461</v>
      </c>
      <c r="C34" s="210">
        <f>-'Exhibit D'!C15</f>
        <v>-3600073.4073756263</v>
      </c>
      <c r="D34" s="210">
        <f>-'Exhibit D'!D15</f>
        <v>-1629794.4375652552</v>
      </c>
      <c r="E34" s="210">
        <f>-'Exhibit D'!E15</f>
        <v>-100180.30769843294</v>
      </c>
      <c r="F34" s="210">
        <f>SUM(C34:E34)</f>
        <v>-5330048.1526393145</v>
      </c>
      <c r="G34" s="326"/>
      <c r="J34" s="90"/>
      <c r="K34" s="90"/>
      <c r="N34" s="333"/>
    </row>
    <row r="35" spans="1:14">
      <c r="A35" s="94">
        <f t="shared" si="18"/>
        <v>25</v>
      </c>
      <c r="B35" s="236" t="s">
        <v>457</v>
      </c>
      <c r="C35" s="341">
        <f>SUM(C33:C34)</f>
        <v>16260523.250294369</v>
      </c>
      <c r="D35" s="341">
        <f t="shared" ref="D35" si="19">SUM(D33:D34)</f>
        <v>4973373.7530998876</v>
      </c>
      <c r="E35" s="341">
        <f t="shared" ref="E35" si="20">SUM(E33:E34)</f>
        <v>176867.83191595227</v>
      </c>
      <c r="F35" s="341">
        <f t="shared" ref="F35" si="21">SUM(F33:F34)</f>
        <v>21410764.83531021</v>
      </c>
      <c r="G35" s="326"/>
      <c r="I35" s="333"/>
      <c r="J35" s="90"/>
      <c r="K35" s="90"/>
      <c r="N35" s="336"/>
    </row>
    <row r="36" spans="1:14">
      <c r="A36" s="94">
        <f t="shared" si="0"/>
        <v>26</v>
      </c>
      <c r="B36" s="182" t="s">
        <v>148</v>
      </c>
      <c r="C36" s="96">
        <v>0.57516208267675495</v>
      </c>
      <c r="D36" s="96">
        <v>0.680236375134742</v>
      </c>
      <c r="E36" s="96">
        <v>0</v>
      </c>
      <c r="F36" s="96"/>
      <c r="I36" s="333"/>
      <c r="J36" s="90"/>
      <c r="K36" s="90"/>
      <c r="L36" s="335"/>
    </row>
    <row r="37" spans="1:14">
      <c r="A37" s="94">
        <f t="shared" si="0"/>
        <v>27</v>
      </c>
      <c r="B37" s="182" t="s">
        <v>149</v>
      </c>
      <c r="C37" s="338">
        <f>C33*-C36</f>
        <v>-11423062.136828473</v>
      </c>
      <c r="D37" s="338">
        <f t="shared" ref="D37:E37" si="22">D33*-D36</f>
        <v>-4491715.1944230897</v>
      </c>
      <c r="E37" s="338">
        <f t="shared" si="22"/>
        <v>0</v>
      </c>
      <c r="F37" s="338">
        <f>SUM(C37:E37)</f>
        <v>-15914777.331251562</v>
      </c>
      <c r="I37" s="333"/>
      <c r="J37" s="90"/>
      <c r="K37" s="90"/>
      <c r="L37" s="335"/>
    </row>
    <row r="38" spans="1:14">
      <c r="A38" s="94">
        <f t="shared" si="0"/>
        <v>28</v>
      </c>
      <c r="B38" s="182" t="s">
        <v>458</v>
      </c>
      <c r="C38" s="339">
        <f>-C34</f>
        <v>3600073.4073756263</v>
      </c>
      <c r="D38" s="339">
        <f t="shared" ref="D38:E38" si="23">-D34</f>
        <v>1629794.4375652552</v>
      </c>
      <c r="E38" s="339">
        <f t="shared" si="23"/>
        <v>100180.30769843294</v>
      </c>
      <c r="F38" s="340">
        <f>SUM(C38:E38)</f>
        <v>5330048.1526393145</v>
      </c>
      <c r="I38" s="333"/>
      <c r="J38" s="90"/>
      <c r="K38" s="90"/>
      <c r="N38" s="336"/>
    </row>
    <row r="39" spans="1:14">
      <c r="A39" s="94">
        <f t="shared" si="0"/>
        <v>29</v>
      </c>
      <c r="B39" s="182" t="s">
        <v>155</v>
      </c>
      <c r="C39" s="95">
        <f>C35+C37+C38</f>
        <v>8437534.5208415221</v>
      </c>
      <c r="D39" s="95">
        <f t="shared" ref="D39" si="24">D35+D37+D38</f>
        <v>2111452.9962420529</v>
      </c>
      <c r="E39" s="95">
        <f t="shared" ref="E39" si="25">E35+E37+E38</f>
        <v>277048.1396143852</v>
      </c>
      <c r="F39" s="95">
        <f>SUM(C39:E39)</f>
        <v>10826035.656697959</v>
      </c>
      <c r="I39" s="333"/>
      <c r="J39" s="90"/>
      <c r="K39" s="90"/>
      <c r="N39" s="336"/>
    </row>
    <row r="40" spans="1:14">
      <c r="A40" s="94">
        <f t="shared" si="0"/>
        <v>30</v>
      </c>
      <c r="B40" s="182" t="s">
        <v>156</v>
      </c>
      <c r="C40" s="96">
        <v>0</v>
      </c>
      <c r="D40" s="96">
        <v>0</v>
      </c>
      <c r="E40" s="96">
        <v>0</v>
      </c>
      <c r="F40" s="95"/>
      <c r="I40" s="333"/>
      <c r="J40" s="90"/>
      <c r="K40" s="90"/>
      <c r="L40" s="335"/>
    </row>
    <row r="41" spans="1:14">
      <c r="A41" s="94">
        <f t="shared" ref="A41:A107" si="26">A40+1</f>
        <v>31</v>
      </c>
      <c r="B41" s="182" t="s">
        <v>157</v>
      </c>
      <c r="C41" s="95">
        <f>C39*C40*-0.5</f>
        <v>0</v>
      </c>
      <c r="D41" s="95">
        <f t="shared" ref="D41:E41" si="27">D39*D40*-0.5</f>
        <v>0</v>
      </c>
      <c r="E41" s="95">
        <f t="shared" si="27"/>
        <v>0</v>
      </c>
      <c r="F41" s="95">
        <f>SUM(C41:E41)</f>
        <v>0</v>
      </c>
      <c r="I41" s="333"/>
      <c r="J41" s="90"/>
      <c r="K41" s="90"/>
      <c r="L41" s="335"/>
    </row>
    <row r="42" spans="1:14" ht="13.5" thickBot="1">
      <c r="A42" s="94">
        <f t="shared" si="26"/>
        <v>32</v>
      </c>
      <c r="B42" s="183" t="s">
        <v>150</v>
      </c>
      <c r="C42" s="204">
        <f>C39+C41</f>
        <v>8437534.5208415221</v>
      </c>
      <c r="D42" s="204">
        <f t="shared" ref="D42:E42" si="28">D39+D41</f>
        <v>2111452.9962420529</v>
      </c>
      <c r="E42" s="204">
        <f t="shared" si="28"/>
        <v>277048.1396143852</v>
      </c>
      <c r="F42" s="97">
        <f>F39+F41</f>
        <v>10826035.656697959</v>
      </c>
      <c r="I42" s="333"/>
      <c r="J42" s="90"/>
      <c r="K42" s="90"/>
      <c r="L42" s="335"/>
    </row>
    <row r="43" spans="1:14" ht="13.5" thickTop="1">
      <c r="A43" s="94">
        <f t="shared" si="26"/>
        <v>33</v>
      </c>
      <c r="B43" s="182"/>
      <c r="C43" s="96"/>
      <c r="D43" s="96"/>
      <c r="E43" s="96"/>
      <c r="F43" s="95"/>
      <c r="I43" s="333"/>
      <c r="J43" s="90"/>
      <c r="K43" s="90"/>
      <c r="L43" s="335"/>
    </row>
    <row r="44" spans="1:14">
      <c r="A44" s="94">
        <f t="shared" si="26"/>
        <v>34</v>
      </c>
      <c r="B44" s="182" t="s">
        <v>158</v>
      </c>
      <c r="C44" s="95">
        <f>C20-C13+C31-C24+C42-C35</f>
        <v>-21616433.547510959</v>
      </c>
      <c r="D44" s="95">
        <f t="shared" ref="D44:E44" si="29">D20-D13+D31-D24+D42-D35</f>
        <v>-13484708.714356162</v>
      </c>
      <c r="E44" s="95">
        <f t="shared" si="29"/>
        <v>252271.21377495077</v>
      </c>
      <c r="F44" s="95">
        <f>SUM(C44:E44)</f>
        <v>-34848871.048092172</v>
      </c>
      <c r="I44" s="333"/>
      <c r="J44" s="90"/>
      <c r="K44" s="90"/>
      <c r="L44" s="335"/>
    </row>
    <row r="45" spans="1:14">
      <c r="A45" s="94">
        <f t="shared" si="26"/>
        <v>35</v>
      </c>
      <c r="B45" s="182" t="s">
        <v>159</v>
      </c>
      <c r="C45" s="96">
        <v>0.2495</v>
      </c>
      <c r="D45" s="96">
        <f>C45</f>
        <v>0.2495</v>
      </c>
      <c r="E45" s="96">
        <f>C45</f>
        <v>0.2495</v>
      </c>
      <c r="F45" s="96"/>
      <c r="I45" s="333"/>
      <c r="J45" s="90"/>
      <c r="K45" s="90"/>
      <c r="L45" s="335"/>
    </row>
    <row r="46" spans="1:14" ht="13.5" thickBot="1">
      <c r="A46" s="94">
        <f t="shared" si="26"/>
        <v>36</v>
      </c>
      <c r="B46" s="183" t="s">
        <v>160</v>
      </c>
      <c r="C46" s="204">
        <f>C44*C45</f>
        <v>-5393300.170103984</v>
      </c>
      <c r="D46" s="204">
        <f t="shared" ref="D46:E46" si="30">D44*D45</f>
        <v>-3364434.8242318626</v>
      </c>
      <c r="E46" s="204">
        <f t="shared" si="30"/>
        <v>62941.667836850218</v>
      </c>
      <c r="F46" s="97">
        <f>SUM(C46:E46)</f>
        <v>-8694793.3264989965</v>
      </c>
      <c r="I46" s="333"/>
      <c r="J46" s="90"/>
      <c r="K46" s="90"/>
      <c r="L46" s="335"/>
    </row>
    <row r="47" spans="1:14" ht="14" thickTop="1" thickBot="1">
      <c r="A47" s="94">
        <f t="shared" si="26"/>
        <v>37</v>
      </c>
      <c r="B47" s="236" t="s">
        <v>310</v>
      </c>
      <c r="C47" s="96"/>
      <c r="D47" s="96"/>
      <c r="E47" s="96"/>
      <c r="F47" s="97">
        <f>'Exhibit F'!AW18</f>
        <v>-7369780.4084189599</v>
      </c>
      <c r="I47" s="333"/>
      <c r="J47" s="90"/>
      <c r="K47" s="90"/>
      <c r="L47" s="335"/>
    </row>
    <row r="48" spans="1:14" ht="13.5" thickTop="1">
      <c r="A48" s="94">
        <f t="shared" si="26"/>
        <v>38</v>
      </c>
      <c r="B48" s="93"/>
      <c r="C48" s="96"/>
      <c r="D48" s="96"/>
      <c r="E48" s="96"/>
      <c r="F48" s="96"/>
      <c r="I48" s="333"/>
      <c r="J48" s="90"/>
      <c r="K48" s="90"/>
      <c r="L48" s="335"/>
    </row>
    <row r="49" spans="1:11">
      <c r="A49" s="94">
        <f t="shared" si="26"/>
        <v>39</v>
      </c>
      <c r="B49" s="93"/>
      <c r="C49" s="288"/>
      <c r="D49" s="288"/>
      <c r="E49" s="288"/>
      <c r="F49" s="288"/>
      <c r="G49" s="327"/>
      <c r="I49" s="333"/>
      <c r="J49" s="90"/>
      <c r="K49" s="90"/>
    </row>
    <row r="50" spans="1:11">
      <c r="A50" s="94">
        <f t="shared" si="26"/>
        <v>40</v>
      </c>
      <c r="B50" s="182" t="s">
        <v>462</v>
      </c>
      <c r="C50" s="95">
        <f>C66*C67</f>
        <v>108076.26830000001</v>
      </c>
      <c r="D50" s="95">
        <f t="shared" ref="D50:E50" si="31">D66*D67</f>
        <v>107367.22007437499</v>
      </c>
      <c r="E50" s="95">
        <f t="shared" si="31"/>
        <v>0</v>
      </c>
      <c r="F50" s="95">
        <f t="shared" ref="F50:F52" si="32">SUM(C50:E50)</f>
        <v>215443.48837437498</v>
      </c>
      <c r="G50" s="327"/>
      <c r="I50" s="333"/>
      <c r="J50" s="90"/>
      <c r="K50" s="90"/>
    </row>
    <row r="51" spans="1:11">
      <c r="A51" s="94">
        <f t="shared" si="26"/>
        <v>41</v>
      </c>
      <c r="B51" s="182" t="s">
        <v>463</v>
      </c>
      <c r="C51" s="346">
        <f>C72*C73+C66*C68</f>
        <v>305366.4369436783</v>
      </c>
      <c r="D51" s="346">
        <f t="shared" ref="D51:E51" si="33">D72*D73+D66*D68</f>
        <v>297219.41210065893</v>
      </c>
      <c r="E51" s="346">
        <f t="shared" si="33"/>
        <v>6173.3583092500148</v>
      </c>
      <c r="F51" s="95">
        <f>SUM(C51:E51)</f>
        <v>608759.20735358715</v>
      </c>
      <c r="G51" s="327"/>
      <c r="I51" s="333"/>
      <c r="J51" s="90"/>
      <c r="K51" s="90"/>
    </row>
    <row r="52" spans="1:11">
      <c r="A52" s="94">
        <f t="shared" si="26"/>
        <v>42</v>
      </c>
      <c r="B52" s="182" t="s">
        <v>464</v>
      </c>
      <c r="C52" s="346">
        <f>C66*C69+C72*C74+C77*C78</f>
        <v>550138.69995211228</v>
      </c>
      <c r="D52" s="346">
        <f t="shared" ref="D52:E52" si="34">D66*D69+D72*D74+D77*D78</f>
        <v>480188.44451638008</v>
      </c>
      <c r="E52" s="346">
        <f t="shared" si="34"/>
        <v>17478.819285134781</v>
      </c>
      <c r="F52" s="95">
        <f t="shared" si="32"/>
        <v>1047805.9637536271</v>
      </c>
      <c r="G52" s="327"/>
      <c r="I52" s="333"/>
      <c r="J52" s="90"/>
      <c r="K52" s="90"/>
    </row>
    <row r="53" spans="1:11">
      <c r="A53" s="94">
        <f t="shared" si="26"/>
        <v>43</v>
      </c>
      <c r="B53" s="182" t="s">
        <v>161</v>
      </c>
      <c r="C53" s="320">
        <f>C70+C75+C79</f>
        <v>963581.40519579058</v>
      </c>
      <c r="D53" s="320">
        <f t="shared" ref="D53:E53" si="35">D70+D75+D79</f>
        <v>884775.076691414</v>
      </c>
      <c r="E53" s="320">
        <f t="shared" si="35"/>
        <v>23652.177594384797</v>
      </c>
      <c r="F53" s="320">
        <f>SUM(C53:E53)</f>
        <v>1872008.6594815894</v>
      </c>
      <c r="G53" s="328"/>
      <c r="H53" s="329"/>
      <c r="I53" s="330"/>
      <c r="J53" s="90"/>
      <c r="K53" s="90"/>
    </row>
    <row r="54" spans="1:11">
      <c r="A54" s="94">
        <f t="shared" si="26"/>
        <v>44</v>
      </c>
      <c r="B54" s="182"/>
      <c r="C54" s="338"/>
      <c r="D54" s="338"/>
      <c r="E54" s="338"/>
      <c r="F54" s="338"/>
      <c r="G54" s="328"/>
      <c r="H54" s="329"/>
      <c r="I54" s="330"/>
      <c r="J54" s="90"/>
      <c r="K54" s="90"/>
    </row>
    <row r="55" spans="1:11">
      <c r="A55" s="94">
        <f t="shared" si="26"/>
        <v>45</v>
      </c>
      <c r="B55" s="182" t="s">
        <v>202</v>
      </c>
      <c r="C55" s="95">
        <f>C82*C83</f>
        <v>337720.94161221059</v>
      </c>
      <c r="D55" s="95">
        <f t="shared" ref="D55:E55" si="36">D82*D83</f>
        <v>118361.13286629482</v>
      </c>
      <c r="E55" s="95">
        <f t="shared" si="36"/>
        <v>0</v>
      </c>
      <c r="F55" s="95">
        <f>SUM(C55:E55)</f>
        <v>456082.07447850541</v>
      </c>
      <c r="G55" s="328"/>
      <c r="H55" s="329"/>
      <c r="I55" s="330"/>
      <c r="J55" s="90"/>
      <c r="K55" s="90"/>
    </row>
    <row r="56" spans="1:11">
      <c r="A56" s="94">
        <f t="shared" si="26"/>
        <v>46</v>
      </c>
      <c r="B56" s="182" t="s">
        <v>305</v>
      </c>
      <c r="C56" s="95">
        <f>C82*C84+C88*C89</f>
        <v>993928.13552485534</v>
      </c>
      <c r="D56" s="95">
        <f t="shared" ref="D56:E56" si="37">D82*D84+D88*D89</f>
        <v>343978.0303249397</v>
      </c>
      <c r="E56" s="95">
        <f t="shared" si="37"/>
        <v>15901.688123106225</v>
      </c>
      <c r="F56" s="95">
        <f t="shared" ref="F56:F57" si="38">SUM(C56:E56)</f>
        <v>1353807.8539729014</v>
      </c>
      <c r="G56" s="328"/>
      <c r="H56" s="329"/>
      <c r="I56" s="330"/>
      <c r="J56" s="90"/>
      <c r="K56" s="90"/>
    </row>
    <row r="57" spans="1:11">
      <c r="A57" s="94">
        <f t="shared" si="26"/>
        <v>47</v>
      </c>
      <c r="B57" s="182" t="s">
        <v>450</v>
      </c>
      <c r="C57" s="95">
        <f>C82*C85+C88*C90+C93*C94</f>
        <v>1668670.3944761013</v>
      </c>
      <c r="D57" s="95">
        <f t="shared" ref="D57:E57" si="39">D82*D85+D88*D90+D93*D94</f>
        <v>513473.71718165872</v>
      </c>
      <c r="E57" s="95">
        <f t="shared" si="39"/>
        <v>41001.114985060471</v>
      </c>
      <c r="F57" s="95">
        <f t="shared" si="38"/>
        <v>2223145.2266428205</v>
      </c>
      <c r="G57" s="328"/>
      <c r="H57" s="329"/>
      <c r="I57" s="330"/>
      <c r="J57" s="90"/>
      <c r="K57" s="90"/>
    </row>
    <row r="58" spans="1:11">
      <c r="A58" s="94">
        <f t="shared" si="26"/>
        <v>48</v>
      </c>
      <c r="B58" s="182" t="s">
        <v>162</v>
      </c>
      <c r="C58" s="320">
        <f>C95+C91+C86</f>
        <v>3000319.4716131669</v>
      </c>
      <c r="D58" s="320">
        <f t="shared" ref="D58:E58" si="40">D95+D91+D86</f>
        <v>975812.88037289318</v>
      </c>
      <c r="E58" s="320">
        <f t="shared" si="40"/>
        <v>56902.8031081667</v>
      </c>
      <c r="F58" s="320">
        <f>SUM(C58:E58)</f>
        <v>4033035.1550942268</v>
      </c>
      <c r="I58" s="333"/>
      <c r="J58" s="90"/>
      <c r="K58" s="90"/>
    </row>
    <row r="59" spans="1:11">
      <c r="A59" s="94">
        <f t="shared" si="26"/>
        <v>49</v>
      </c>
      <c r="B59" s="182"/>
      <c r="C59" s="96"/>
      <c r="D59" s="96"/>
      <c r="E59" s="96"/>
      <c r="F59" s="96"/>
      <c r="I59" s="333"/>
      <c r="J59" s="169"/>
      <c r="K59" s="90"/>
    </row>
    <row r="60" spans="1:11">
      <c r="A60" s="94">
        <f t="shared" si="26"/>
        <v>50</v>
      </c>
      <c r="B60" s="182" t="s">
        <v>163</v>
      </c>
      <c r="C60" s="95">
        <f>C53-C58</f>
        <v>-2036738.0664173763</v>
      </c>
      <c r="D60" s="95">
        <f t="shared" ref="D60:E60" si="41">D53-D58</f>
        <v>-91037.803681479185</v>
      </c>
      <c r="E60" s="95">
        <f t="shared" si="41"/>
        <v>-33250.625513781903</v>
      </c>
      <c r="F60" s="95">
        <f>SUM(C60:E60)</f>
        <v>-2161026.4956126371</v>
      </c>
      <c r="I60" s="333"/>
      <c r="J60" s="90"/>
      <c r="K60" s="90"/>
    </row>
    <row r="61" spans="1:11">
      <c r="A61" s="94">
        <f t="shared" si="26"/>
        <v>51</v>
      </c>
      <c r="B61" s="182" t="s">
        <v>159</v>
      </c>
      <c r="C61" s="96">
        <v>0.2495</v>
      </c>
      <c r="D61" s="96">
        <f>C61</f>
        <v>0.2495</v>
      </c>
      <c r="E61" s="96">
        <f>C61</f>
        <v>0.2495</v>
      </c>
      <c r="F61" s="96"/>
      <c r="I61" s="333"/>
      <c r="J61" s="90"/>
      <c r="K61" s="90"/>
    </row>
    <row r="62" spans="1:11" ht="13.5" thickBot="1">
      <c r="A62" s="94">
        <f t="shared" si="26"/>
        <v>52</v>
      </c>
      <c r="B62" s="183" t="s">
        <v>164</v>
      </c>
      <c r="C62" s="204">
        <f>C60*C61</f>
        <v>-508166.14757113537</v>
      </c>
      <c r="D62" s="204">
        <f t="shared" ref="D62:E62" si="42">D60*D61</f>
        <v>-22713.932018529056</v>
      </c>
      <c r="E62" s="204">
        <f t="shared" si="42"/>
        <v>-8296.0310656885849</v>
      </c>
      <c r="F62" s="97">
        <f>SUM(C62:E62)</f>
        <v>-539176.11065535306</v>
      </c>
      <c r="I62" s="333"/>
      <c r="J62" s="90"/>
      <c r="K62" s="90"/>
    </row>
    <row r="63" spans="1:11" ht="14" thickTop="1" thickBot="1">
      <c r="A63" s="94">
        <f t="shared" si="26"/>
        <v>53</v>
      </c>
      <c r="B63" s="236" t="s">
        <v>309</v>
      </c>
      <c r="C63" s="96"/>
      <c r="D63" s="96"/>
      <c r="E63" s="96"/>
      <c r="F63" s="97">
        <f>'Exhibit F'!AW33</f>
        <v>-380291.11334566353</v>
      </c>
      <c r="I63" s="333"/>
      <c r="J63" s="90"/>
      <c r="K63" s="90"/>
    </row>
    <row r="64" spans="1:11" ht="13.5" thickTop="1">
      <c r="A64" s="94">
        <f t="shared" si="26"/>
        <v>54</v>
      </c>
      <c r="B64" s="182"/>
      <c r="C64" s="182"/>
      <c r="D64" s="96"/>
      <c r="E64" s="96"/>
      <c r="F64" s="182"/>
      <c r="I64" s="333"/>
      <c r="J64" s="90"/>
      <c r="K64" s="90"/>
    </row>
    <row r="65" spans="1:11">
      <c r="A65" s="94">
        <f t="shared" si="26"/>
        <v>55</v>
      </c>
      <c r="B65" s="319" t="s">
        <v>465</v>
      </c>
      <c r="C65" s="182"/>
      <c r="D65" s="96"/>
      <c r="E65" s="96"/>
      <c r="F65" s="182"/>
      <c r="I65" s="333"/>
      <c r="J65" s="90"/>
      <c r="K65" s="90"/>
    </row>
    <row r="66" spans="1:11">
      <c r="A66" s="94">
        <f t="shared" si="26"/>
        <v>56</v>
      </c>
      <c r="B66" s="182" t="s">
        <v>466</v>
      </c>
      <c r="C66" s="95">
        <f>C13</f>
        <v>15115562.000000002</v>
      </c>
      <c r="D66" s="95">
        <f t="shared" ref="D66:E66" si="43">D13</f>
        <v>9543752.8954999987</v>
      </c>
      <c r="E66" s="95">
        <f t="shared" si="43"/>
        <v>0</v>
      </c>
      <c r="F66" s="95">
        <f>SUM(C66:E66)</f>
        <v>24659314.895500001</v>
      </c>
      <c r="I66" s="333"/>
      <c r="J66" s="90"/>
      <c r="K66" s="90"/>
    </row>
    <row r="67" spans="1:11">
      <c r="A67" s="94">
        <f t="shared" si="26"/>
        <v>57</v>
      </c>
      <c r="B67" s="182" t="s">
        <v>467</v>
      </c>
      <c r="C67" s="96">
        <f>1.43%/2</f>
        <v>7.1500000000000001E-3</v>
      </c>
      <c r="D67" s="96">
        <f>2.25%/2</f>
        <v>1.125E-2</v>
      </c>
      <c r="E67" s="96">
        <f>4.54%/2</f>
        <v>2.2700000000000001E-2</v>
      </c>
      <c r="F67" s="96"/>
      <c r="I67" s="333"/>
      <c r="J67" s="90"/>
      <c r="K67" s="90"/>
    </row>
    <row r="68" spans="1:11">
      <c r="A68" s="94">
        <f t="shared" si="26"/>
        <v>58</v>
      </c>
      <c r="B68" s="182" t="s">
        <v>468</v>
      </c>
      <c r="C68" s="96">
        <f>1.43%</f>
        <v>1.43E-2</v>
      </c>
      <c r="D68" s="96">
        <f>2.25%</f>
        <v>2.2499999999999999E-2</v>
      </c>
      <c r="E68" s="96">
        <f>4.54%</f>
        <v>4.5400000000000003E-2</v>
      </c>
      <c r="F68" s="96"/>
      <c r="I68" s="333"/>
      <c r="J68" s="90"/>
      <c r="K68" s="90"/>
    </row>
    <row r="69" spans="1:11">
      <c r="A69" s="94">
        <f t="shared" si="26"/>
        <v>59</v>
      </c>
      <c r="B69" s="182" t="s">
        <v>469</v>
      </c>
      <c r="C69" s="96">
        <f>'Exhibit C-1'!$E$20</f>
        <v>1.54E-2</v>
      </c>
      <c r="D69" s="96">
        <f>'Exhibit C-1'!$E$46</f>
        <v>2.4799999999999999E-2</v>
      </c>
      <c r="E69" s="96">
        <f>'Exhibit C-1'!$E$71</f>
        <v>4.8500000000000001E-2</v>
      </c>
      <c r="F69" s="96"/>
      <c r="I69" s="333"/>
      <c r="J69" s="90"/>
      <c r="K69" s="90"/>
    </row>
    <row r="70" spans="1:11" ht="13.5" thickBot="1">
      <c r="A70" s="94">
        <f t="shared" si="26"/>
        <v>60</v>
      </c>
      <c r="B70" s="182" t="s">
        <v>462</v>
      </c>
      <c r="C70" s="97">
        <f>(C66*C67)+(C66*C68)+(C66*C69)</f>
        <v>557008.45970000012</v>
      </c>
      <c r="D70" s="97">
        <f t="shared" ref="D70:E70" si="44">(D66*D67)+(D66*D68)+(D66*D69)</f>
        <v>558786.73203152488</v>
      </c>
      <c r="E70" s="97">
        <f t="shared" si="44"/>
        <v>0</v>
      </c>
      <c r="F70" s="97">
        <f>SUM(C70:E70)</f>
        <v>1115795.1917315251</v>
      </c>
      <c r="I70" s="333"/>
      <c r="J70" s="90"/>
      <c r="K70" s="90"/>
    </row>
    <row r="71" spans="1:11" ht="13.5" thickTop="1">
      <c r="A71" s="94">
        <f t="shared" si="26"/>
        <v>61</v>
      </c>
      <c r="B71" s="182"/>
      <c r="C71" s="317"/>
      <c r="D71" s="317"/>
      <c r="E71" s="317"/>
      <c r="F71" s="318"/>
      <c r="I71" s="333"/>
      <c r="J71" s="90"/>
      <c r="K71" s="90"/>
    </row>
    <row r="72" spans="1:11">
      <c r="A72" s="94">
        <f t="shared" si="26"/>
        <v>62</v>
      </c>
      <c r="B72" s="93" t="s">
        <v>470</v>
      </c>
      <c r="C72" s="95">
        <f>C24</f>
        <v>12477468.579535427</v>
      </c>
      <c r="D72" s="95">
        <f t="shared" ref="D72:E72" si="45">D24</f>
        <v>7331997.506836351</v>
      </c>
      <c r="E72" s="95">
        <f t="shared" si="45"/>
        <v>271954.11053964822</v>
      </c>
      <c r="F72" s="95">
        <f>SUM(C72:E72)</f>
        <v>20081420.196911428</v>
      </c>
      <c r="I72" s="333"/>
      <c r="J72" s="90"/>
      <c r="K72" s="90"/>
    </row>
    <row r="73" spans="1:11">
      <c r="A73" s="94">
        <f t="shared" si="26"/>
        <v>63</v>
      </c>
      <c r="B73" s="93" t="s">
        <v>467</v>
      </c>
      <c r="C73" s="96">
        <f>1.43%/2</f>
        <v>7.1500000000000001E-3</v>
      </c>
      <c r="D73" s="96">
        <f>2.25%/2</f>
        <v>1.125E-2</v>
      </c>
      <c r="E73" s="96">
        <f>4.54%/2</f>
        <v>2.2700000000000001E-2</v>
      </c>
      <c r="F73" s="96"/>
      <c r="I73" s="333"/>
      <c r="J73" s="90"/>
      <c r="K73" s="90"/>
    </row>
    <row r="74" spans="1:11">
      <c r="A74" s="94">
        <f t="shared" si="26"/>
        <v>64</v>
      </c>
      <c r="B74" s="182" t="s">
        <v>468</v>
      </c>
      <c r="C74" s="96">
        <f>'Exhibit C-1'!$E$20</f>
        <v>1.54E-2</v>
      </c>
      <c r="D74" s="96">
        <f>'Exhibit C-1'!$E$46</f>
        <v>2.4799999999999999E-2</v>
      </c>
      <c r="E74" s="96">
        <f>'Exhibit C-1'!$E$71</f>
        <v>4.8500000000000001E-2</v>
      </c>
      <c r="F74" s="96"/>
      <c r="I74" s="333"/>
      <c r="J74" s="90"/>
      <c r="K74" s="90"/>
    </row>
    <row r="75" spans="1:11" ht="13.5" thickBot="1">
      <c r="A75" s="94">
        <f t="shared" si="26"/>
        <v>65</v>
      </c>
      <c r="B75" s="93" t="s">
        <v>463</v>
      </c>
      <c r="C75" s="97">
        <f>(C72*C73)+(C72*C74)</f>
        <v>281366.91646852385</v>
      </c>
      <c r="D75" s="97">
        <f t="shared" ref="D75:E75" si="46">(D72*D73)+(D72*D74)</f>
        <v>264318.51012145047</v>
      </c>
      <c r="E75" s="97">
        <f t="shared" si="46"/>
        <v>19363.132670422954</v>
      </c>
      <c r="F75" s="97">
        <f>SUM(C75:E75)</f>
        <v>565048.55926039722</v>
      </c>
      <c r="I75" s="333"/>
      <c r="J75" s="90"/>
      <c r="K75" s="90"/>
    </row>
    <row r="76" spans="1:11" ht="13.5" thickTop="1">
      <c r="A76" s="94">
        <f t="shared" si="26"/>
        <v>66</v>
      </c>
      <c r="B76" s="182"/>
      <c r="C76" s="182"/>
      <c r="D76" s="96"/>
      <c r="E76" s="96"/>
      <c r="F76" s="182"/>
      <c r="I76" s="333"/>
      <c r="J76" s="90"/>
      <c r="K76" s="90"/>
    </row>
    <row r="77" spans="1:11">
      <c r="A77" s="94">
        <f t="shared" si="26"/>
        <v>67</v>
      </c>
      <c r="B77" s="182" t="s">
        <v>471</v>
      </c>
      <c r="C77" s="95">
        <f>C35</f>
        <v>16260523.250294369</v>
      </c>
      <c r="D77" s="95">
        <f t="shared" ref="D77:E77" si="47">D35</f>
        <v>4973373.7530998876</v>
      </c>
      <c r="E77" s="95">
        <f t="shared" si="47"/>
        <v>176867.83191595227</v>
      </c>
      <c r="F77" s="95">
        <f>SUM(C77:E77)</f>
        <v>21410764.83531021</v>
      </c>
      <c r="I77" s="333"/>
      <c r="J77" s="90"/>
      <c r="K77" s="90"/>
    </row>
    <row r="78" spans="1:11">
      <c r="A78" s="94">
        <f t="shared" si="26"/>
        <v>68</v>
      </c>
      <c r="B78" s="182" t="s">
        <v>467</v>
      </c>
      <c r="C78" s="96">
        <f>'Exhibit C-1'!$E$20/2</f>
        <v>7.7000000000000002E-3</v>
      </c>
      <c r="D78" s="96">
        <f>'Exhibit C-1'!$E$46/2</f>
        <v>1.24E-2</v>
      </c>
      <c r="E78" s="96">
        <f>'Exhibit C-1'!$E$71/2</f>
        <v>2.4250000000000001E-2</v>
      </c>
      <c r="F78" s="96"/>
      <c r="I78" s="333"/>
      <c r="J78" s="90"/>
      <c r="K78" s="90"/>
    </row>
    <row r="79" spans="1:11" ht="13.5" thickBot="1">
      <c r="A79" s="94">
        <f t="shared" si="26"/>
        <v>69</v>
      </c>
      <c r="B79" s="182" t="s">
        <v>464</v>
      </c>
      <c r="C79" s="204">
        <f>C77*C78</f>
        <v>125206.02902726665</v>
      </c>
      <c r="D79" s="204">
        <f t="shared" ref="D79:E79" si="48">D77*D78</f>
        <v>61669.834538438605</v>
      </c>
      <c r="E79" s="204">
        <f t="shared" si="48"/>
        <v>4289.0449239618429</v>
      </c>
      <c r="F79" s="97">
        <f>SUM(C79:E79)</f>
        <v>191164.90848966708</v>
      </c>
      <c r="I79" s="333"/>
      <c r="J79" s="90"/>
      <c r="K79" s="90"/>
    </row>
    <row r="80" spans="1:11" ht="13.5" thickTop="1">
      <c r="A80" s="94">
        <f t="shared" si="26"/>
        <v>70</v>
      </c>
      <c r="B80" s="182"/>
      <c r="C80" s="317"/>
      <c r="D80" s="317"/>
      <c r="E80" s="317"/>
      <c r="F80" s="318"/>
      <c r="I80" s="333"/>
      <c r="J80" s="90"/>
      <c r="K80" s="90"/>
    </row>
    <row r="81" spans="1:12">
      <c r="A81" s="94">
        <f t="shared" si="26"/>
        <v>71</v>
      </c>
      <c r="B81" s="319" t="s">
        <v>165</v>
      </c>
      <c r="C81" s="182"/>
      <c r="D81" s="96"/>
      <c r="E81" s="96"/>
      <c r="F81" s="182"/>
      <c r="I81" s="333"/>
      <c r="J81" s="90"/>
      <c r="K81" s="90"/>
    </row>
    <row r="82" spans="1:12">
      <c r="A82" s="94">
        <f t="shared" si="26"/>
        <v>72</v>
      </c>
      <c r="B82" s="182" t="s">
        <v>308</v>
      </c>
      <c r="C82" s="95">
        <f>C20</f>
        <v>6754418.8322442109</v>
      </c>
      <c r="D82" s="95">
        <f t="shared" ref="D82:E82" si="49">D20</f>
        <v>3156296.8764345287</v>
      </c>
      <c r="E82" s="95">
        <f t="shared" si="49"/>
        <v>0</v>
      </c>
      <c r="F82" s="95">
        <f>SUM(C82:E82)</f>
        <v>9910715.7086787391</v>
      </c>
      <c r="I82" s="333"/>
      <c r="J82" s="90"/>
      <c r="K82" s="90"/>
    </row>
    <row r="83" spans="1:12">
      <c r="A83" s="94">
        <f t="shared" si="26"/>
        <v>73</v>
      </c>
      <c r="B83" s="182" t="s">
        <v>151</v>
      </c>
      <c r="C83" s="96">
        <v>0.05</v>
      </c>
      <c r="D83" s="96">
        <v>3.7499999999999999E-2</v>
      </c>
      <c r="E83" s="96">
        <v>3.7499999999999999E-2</v>
      </c>
      <c r="F83" s="96"/>
      <c r="I83" s="333"/>
      <c r="J83" s="90"/>
      <c r="K83" s="90"/>
    </row>
    <row r="84" spans="1:12">
      <c r="A84" s="94">
        <f t="shared" si="26"/>
        <v>74</v>
      </c>
      <c r="B84" s="182" t="s">
        <v>307</v>
      </c>
      <c r="C84" s="96">
        <v>9.5000000000000001E-2</v>
      </c>
      <c r="D84" s="96">
        <v>7.2190000000000004E-2</v>
      </c>
      <c r="E84" s="96">
        <v>7.2190000000000004E-2</v>
      </c>
      <c r="F84" s="96"/>
      <c r="I84" s="333"/>
      <c r="J84" s="90"/>
      <c r="K84" s="90"/>
    </row>
    <row r="85" spans="1:12">
      <c r="A85" s="94">
        <f t="shared" si="26"/>
        <v>75</v>
      </c>
      <c r="B85" s="182" t="s">
        <v>449</v>
      </c>
      <c r="C85" s="96">
        <v>8.5500000000000007E-2</v>
      </c>
      <c r="D85" s="96">
        <v>6.6769999999999996E-2</v>
      </c>
      <c r="E85" s="96">
        <v>6.6769999999999996E-2</v>
      </c>
      <c r="F85" s="96"/>
      <c r="I85" s="333"/>
      <c r="J85" s="90"/>
      <c r="K85" s="90"/>
    </row>
    <row r="86" spans="1:12" ht="13.5" thickBot="1">
      <c r="A86" s="94">
        <f t="shared" si="26"/>
        <v>76</v>
      </c>
      <c r="B86" s="182" t="s">
        <v>202</v>
      </c>
      <c r="C86" s="97">
        <f>(C82*C83)+(C82*C84)+(C82*C85)</f>
        <v>1556893.5408322907</v>
      </c>
      <c r="D86" s="97">
        <f t="shared" ref="D86:E86" si="50">(D82*D83)+(D82*D84)+(D82*D85)</f>
        <v>556960.14681563689</v>
      </c>
      <c r="E86" s="97">
        <f t="shared" si="50"/>
        <v>0</v>
      </c>
      <c r="F86" s="97">
        <f>SUM(C86:E86)</f>
        <v>2113853.6876479276</v>
      </c>
      <c r="I86" s="333"/>
      <c r="J86" s="90"/>
      <c r="K86" s="90"/>
    </row>
    <row r="87" spans="1:12" ht="13.5" thickTop="1">
      <c r="A87" s="94">
        <f t="shared" si="26"/>
        <v>77</v>
      </c>
      <c r="B87" s="182"/>
      <c r="C87" s="317"/>
      <c r="D87" s="317"/>
      <c r="E87" s="317"/>
      <c r="F87" s="318"/>
      <c r="I87" s="333"/>
      <c r="J87" s="90"/>
      <c r="K87" s="90"/>
    </row>
    <row r="88" spans="1:12">
      <c r="A88" s="94">
        <f t="shared" si="26"/>
        <v>78</v>
      </c>
      <c r="B88" s="93" t="s">
        <v>306</v>
      </c>
      <c r="C88" s="95">
        <f>C31</f>
        <v>7045166.9292331059</v>
      </c>
      <c r="D88" s="95">
        <f t="shared" ref="D88:E88" si="51">D31</f>
        <v>3096665.5684034945</v>
      </c>
      <c r="E88" s="95">
        <f t="shared" si="51"/>
        <v>424045.01661616605</v>
      </c>
      <c r="F88" s="95">
        <f>SUM(C88:E88)</f>
        <v>10565877.514252767</v>
      </c>
      <c r="I88" s="333"/>
      <c r="J88" s="90"/>
      <c r="K88" s="90"/>
    </row>
    <row r="89" spans="1:12">
      <c r="A89" s="94">
        <f t="shared" si="26"/>
        <v>79</v>
      </c>
      <c r="B89" s="93" t="s">
        <v>151</v>
      </c>
      <c r="C89" s="96">
        <v>0.05</v>
      </c>
      <c r="D89" s="96">
        <v>3.7499999999999999E-2</v>
      </c>
      <c r="E89" s="96">
        <v>3.7499999999999999E-2</v>
      </c>
      <c r="F89" s="96"/>
      <c r="I89" s="333"/>
      <c r="J89" s="90"/>
      <c r="K89" s="90"/>
    </row>
    <row r="90" spans="1:12">
      <c r="A90" s="94">
        <f t="shared" si="26"/>
        <v>80</v>
      </c>
      <c r="B90" s="182" t="s">
        <v>307</v>
      </c>
      <c r="C90" s="96">
        <v>9.5000000000000001E-2</v>
      </c>
      <c r="D90" s="96">
        <v>7.2190000000000004E-2</v>
      </c>
      <c r="E90" s="96">
        <v>7.2190000000000004E-2</v>
      </c>
      <c r="F90" s="96"/>
      <c r="I90" s="333"/>
      <c r="J90" s="90"/>
      <c r="K90" s="90"/>
    </row>
    <row r="91" spans="1:12" ht="13.5" thickBot="1">
      <c r="A91" s="94">
        <f t="shared" si="26"/>
        <v>81</v>
      </c>
      <c r="B91" s="93" t="s">
        <v>305</v>
      </c>
      <c r="C91" s="97">
        <f>(C88*C89)+(C88*C90)</f>
        <v>1021549.2047388004</v>
      </c>
      <c r="D91" s="97">
        <f t="shared" ref="D91:E91" si="52">(D88*D89)+(D88*D90)</f>
        <v>339673.24619817932</v>
      </c>
      <c r="E91" s="97">
        <f t="shared" si="52"/>
        <v>46513.497872627253</v>
      </c>
      <c r="F91" s="97">
        <f>SUM(C91:E91)</f>
        <v>1407735.948809607</v>
      </c>
      <c r="I91" s="333"/>
      <c r="J91" s="90"/>
      <c r="K91" s="90"/>
    </row>
    <row r="92" spans="1:12" ht="13.5" thickTop="1">
      <c r="A92" s="94">
        <f t="shared" si="26"/>
        <v>82</v>
      </c>
      <c r="B92" s="182"/>
      <c r="C92" s="182"/>
      <c r="D92" s="96"/>
      <c r="E92" s="96"/>
      <c r="F92" s="182"/>
      <c r="I92" s="333"/>
      <c r="J92" s="90"/>
      <c r="K92" s="90"/>
    </row>
    <row r="93" spans="1:12">
      <c r="A93" s="94">
        <f t="shared" si="26"/>
        <v>83</v>
      </c>
      <c r="B93" s="182" t="s">
        <v>448</v>
      </c>
      <c r="C93" s="95">
        <f>C42</f>
        <v>8437534.5208415221</v>
      </c>
      <c r="D93" s="95">
        <f t="shared" ref="D93:E93" si="53">D42</f>
        <v>2111452.9962420529</v>
      </c>
      <c r="E93" s="95">
        <f t="shared" si="53"/>
        <v>277048.1396143852</v>
      </c>
      <c r="F93" s="95">
        <f>SUM(C93:E93)</f>
        <v>10826035.656697959</v>
      </c>
      <c r="I93" s="333"/>
      <c r="J93" s="90"/>
      <c r="K93" s="90"/>
    </row>
    <row r="94" spans="1:12">
      <c r="A94" s="94">
        <f t="shared" si="26"/>
        <v>84</v>
      </c>
      <c r="B94" s="182" t="s">
        <v>151</v>
      </c>
      <c r="C94" s="96">
        <v>0.05</v>
      </c>
      <c r="D94" s="96">
        <v>3.7499999999999999E-2</v>
      </c>
      <c r="E94" s="96">
        <v>3.7499999999999999E-2</v>
      </c>
      <c r="F94" s="96"/>
      <c r="I94" s="333"/>
      <c r="J94" s="90"/>
      <c r="K94" s="90"/>
      <c r="L94" s="335"/>
    </row>
    <row r="95" spans="1:12" ht="13.5" thickBot="1">
      <c r="A95" s="94">
        <f t="shared" si="26"/>
        <v>85</v>
      </c>
      <c r="B95" s="182" t="s">
        <v>450</v>
      </c>
      <c r="C95" s="204">
        <f>C93*C94</f>
        <v>421876.72604207613</v>
      </c>
      <c r="D95" s="204">
        <f t="shared" ref="D95:E95" si="54">D93*D94</f>
        <v>79179.487359076986</v>
      </c>
      <c r="E95" s="204">
        <f t="shared" si="54"/>
        <v>10389.305235539445</v>
      </c>
      <c r="F95" s="97">
        <f>SUM(C95:E95)</f>
        <v>511445.51863669255</v>
      </c>
      <c r="I95" s="333"/>
      <c r="J95" s="90"/>
      <c r="K95" s="90"/>
      <c r="L95" s="335"/>
    </row>
    <row r="96" spans="1:12" ht="13.5" thickTop="1">
      <c r="A96" s="94">
        <f t="shared" si="26"/>
        <v>86</v>
      </c>
      <c r="B96" s="182"/>
      <c r="C96" s="95"/>
      <c r="D96" s="95"/>
      <c r="E96" s="95"/>
      <c r="F96" s="95"/>
      <c r="I96" s="333"/>
      <c r="J96" s="90"/>
      <c r="K96" s="90"/>
      <c r="L96" s="335"/>
    </row>
    <row r="97" spans="1:12">
      <c r="A97" s="94">
        <f t="shared" si="26"/>
        <v>87</v>
      </c>
      <c r="I97" s="333"/>
      <c r="J97" s="90"/>
      <c r="K97" s="90"/>
      <c r="L97" s="335"/>
    </row>
    <row r="98" spans="1:12">
      <c r="A98" s="94">
        <f t="shared" si="26"/>
        <v>88</v>
      </c>
      <c r="I98" s="333"/>
      <c r="J98" s="90"/>
      <c r="K98" s="90"/>
    </row>
    <row r="99" spans="1:12">
      <c r="A99" s="94">
        <f t="shared" si="26"/>
        <v>89</v>
      </c>
      <c r="I99" s="333"/>
      <c r="J99" s="90"/>
      <c r="K99" s="90"/>
    </row>
    <row r="100" spans="1:12">
      <c r="A100" s="94">
        <f t="shared" si="26"/>
        <v>90</v>
      </c>
      <c r="B100" s="184" t="s">
        <v>34</v>
      </c>
      <c r="C100" s="34"/>
      <c r="D100" s="96"/>
      <c r="E100" s="96"/>
      <c r="I100" s="333"/>
      <c r="J100" s="90"/>
      <c r="K100" s="90"/>
    </row>
    <row r="101" spans="1:12">
      <c r="A101" s="94">
        <f t="shared" si="26"/>
        <v>91</v>
      </c>
      <c r="B101" s="34" t="s">
        <v>35</v>
      </c>
      <c r="C101" s="171">
        <v>7.9757190357140732E-3</v>
      </c>
      <c r="D101" s="170"/>
      <c r="E101" s="96"/>
      <c r="I101" s="333"/>
      <c r="J101" s="90"/>
      <c r="K101" s="90"/>
    </row>
    <row r="102" spans="1:12">
      <c r="A102" s="94">
        <f t="shared" si="26"/>
        <v>92</v>
      </c>
      <c r="B102" s="34" t="s">
        <v>36</v>
      </c>
      <c r="C102" s="171">
        <f>(1-C103)*C104+C103</f>
        <v>0.2495</v>
      </c>
      <c r="D102" s="96"/>
      <c r="E102" s="96"/>
      <c r="I102" s="333"/>
      <c r="J102" s="90"/>
      <c r="K102" s="90"/>
    </row>
    <row r="103" spans="1:12">
      <c r="A103" s="94">
        <f t="shared" si="26"/>
        <v>93</v>
      </c>
      <c r="B103" s="34" t="s">
        <v>37</v>
      </c>
      <c r="C103" s="205">
        <v>0.05</v>
      </c>
      <c r="D103" s="96"/>
      <c r="E103" s="96"/>
      <c r="I103" s="333"/>
      <c r="J103" s="90"/>
      <c r="K103" s="90"/>
    </row>
    <row r="104" spans="1:12">
      <c r="A104" s="94">
        <f t="shared" si="26"/>
        <v>94</v>
      </c>
      <c r="B104" s="34" t="s">
        <v>38</v>
      </c>
      <c r="C104" s="165">
        <v>0.21</v>
      </c>
    </row>
    <row r="105" spans="1:12">
      <c r="A105" s="94">
        <f t="shared" si="26"/>
        <v>95</v>
      </c>
      <c r="B105" s="34" t="s">
        <v>143</v>
      </c>
      <c r="C105" s="165">
        <v>5.0000000000000001E-3</v>
      </c>
    </row>
    <row r="106" spans="1:12">
      <c r="A106" s="94">
        <f t="shared" si="26"/>
        <v>96</v>
      </c>
      <c r="B106" s="34" t="s">
        <v>144</v>
      </c>
      <c r="C106" s="166">
        <v>2E-3</v>
      </c>
    </row>
    <row r="107" spans="1:12">
      <c r="A107" s="94">
        <f t="shared" si="26"/>
        <v>97</v>
      </c>
      <c r="B107" s="2" t="s">
        <v>145</v>
      </c>
      <c r="C107" s="27">
        <f>1/((1-C105-C106)-((1-C105-C106)*C103)-(((1-C105-C106)-(1-C105-C106)*C103)*C104))</f>
        <v>1.3418379019559299</v>
      </c>
    </row>
    <row r="110" spans="1:12">
      <c r="A110" s="93" t="s">
        <v>197</v>
      </c>
    </row>
    <row r="111" spans="1:12">
      <c r="A111" s="93"/>
    </row>
    <row r="112" spans="1:12">
      <c r="A112" s="93"/>
    </row>
  </sheetData>
  <mergeCells count="5">
    <mergeCell ref="A1:F1"/>
    <mergeCell ref="A2:F2"/>
    <mergeCell ref="A3:F3"/>
    <mergeCell ref="A4:F4"/>
    <mergeCell ref="A5:F5"/>
  </mergeCells>
  <phoneticPr fontId="13" type="noConversion"/>
  <printOptions horizontalCentered="1"/>
  <pageMargins left="0.75" right="0.75" top="1" bottom="1" header="0.5" footer="0.5"/>
  <pageSetup fitToHeight="2" orientation="landscape" r:id="rId1"/>
  <headerFooter alignWithMargins="0">
    <oddHeader>&amp;RExhibit F-1</oddHeader>
  </headerFooter>
  <rowBreaks count="1" manualBreakCount="1">
    <brk id="59" max="5"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7"/>
  <sheetViews>
    <sheetView view="pageBreakPreview" zoomScaleNormal="100" zoomScaleSheetLayoutView="100" workbookViewId="0">
      <selection activeCell="F12" sqref="F12"/>
    </sheetView>
  </sheetViews>
  <sheetFormatPr defaultColWidth="9.1796875" defaultRowHeight="13"/>
  <cols>
    <col min="1" max="3" width="9.1796875" style="34"/>
    <col min="4" max="4" width="11.54296875" style="34" customWidth="1"/>
    <col min="5" max="16384" width="9.1796875" style="34"/>
  </cols>
  <sheetData>
    <row r="1" spans="1:12">
      <c r="A1" s="529" t="s">
        <v>0</v>
      </c>
      <c r="B1" s="529"/>
      <c r="C1" s="529"/>
      <c r="D1" s="529"/>
      <c r="E1" s="529"/>
      <c r="F1" s="529"/>
      <c r="G1" s="529"/>
      <c r="H1" s="529"/>
    </row>
    <row r="2" spans="1:12">
      <c r="A2" s="529" t="s">
        <v>1</v>
      </c>
      <c r="B2" s="529"/>
      <c r="C2" s="529"/>
      <c r="D2" s="529"/>
      <c r="E2" s="529"/>
      <c r="F2" s="529"/>
      <c r="G2" s="529"/>
      <c r="H2" s="529"/>
    </row>
    <row r="3" spans="1:12">
      <c r="A3" s="529" t="s">
        <v>154</v>
      </c>
      <c r="B3" s="529"/>
      <c r="C3" s="529"/>
      <c r="D3" s="529"/>
      <c r="E3" s="529"/>
      <c r="F3" s="529"/>
      <c r="G3" s="529"/>
      <c r="H3" s="529"/>
    </row>
    <row r="4" spans="1:12">
      <c r="A4" s="529" t="str">
        <f>'Exhibit A'!A4:E4</f>
        <v>AS OF OCTOBER 2021 THROUGH SEPTEMBER 2022</v>
      </c>
      <c r="B4" s="529"/>
      <c r="C4" s="529"/>
      <c r="D4" s="529"/>
      <c r="E4" s="529"/>
      <c r="F4" s="529"/>
      <c r="G4" s="529"/>
      <c r="H4" s="529"/>
    </row>
    <row r="5" spans="1:12">
      <c r="A5" s="529" t="s">
        <v>39</v>
      </c>
      <c r="B5" s="529"/>
      <c r="C5" s="529"/>
      <c r="D5" s="529"/>
      <c r="E5" s="529"/>
      <c r="F5" s="529"/>
      <c r="G5" s="529"/>
      <c r="H5" s="529"/>
    </row>
    <row r="8" spans="1:12">
      <c r="A8" s="500" t="s">
        <v>12</v>
      </c>
      <c r="B8" s="500"/>
      <c r="C8" s="500"/>
      <c r="D8" s="500"/>
      <c r="E8" s="500"/>
      <c r="F8" s="500"/>
      <c r="G8" s="500"/>
      <c r="H8" s="500" t="s">
        <v>40</v>
      </c>
    </row>
    <row r="9" spans="1:12">
      <c r="A9" s="511" t="s">
        <v>13</v>
      </c>
      <c r="B9" s="537" t="s">
        <v>6</v>
      </c>
      <c r="C9" s="537"/>
      <c r="D9" s="511" t="s">
        <v>41</v>
      </c>
      <c r="E9" s="511"/>
      <c r="F9" s="511" t="s">
        <v>42</v>
      </c>
      <c r="G9" s="511"/>
      <c r="H9" s="511" t="s">
        <v>42</v>
      </c>
    </row>
    <row r="11" spans="1:12">
      <c r="A11" s="500">
        <v>1</v>
      </c>
      <c r="B11" s="34" t="s">
        <v>125</v>
      </c>
      <c r="D11" s="165">
        <v>5.0000000000000001E-4</v>
      </c>
      <c r="F11" s="165">
        <v>0.80940000000000001</v>
      </c>
      <c r="H11" s="165">
        <f>+F11*D11</f>
        <v>4.0470000000000002E-4</v>
      </c>
    </row>
    <row r="12" spans="1:12">
      <c r="A12" s="500">
        <v>2</v>
      </c>
      <c r="B12" s="34" t="s">
        <v>126</v>
      </c>
      <c r="D12" s="165">
        <v>0.45450000000000002</v>
      </c>
      <c r="F12" s="165">
        <v>3.8399999999999997E-2</v>
      </c>
      <c r="H12" s="165">
        <f>+F12*D12</f>
        <v>1.7452799999999997E-2</v>
      </c>
      <c r="I12" s="512"/>
    </row>
    <row r="13" spans="1:12">
      <c r="A13" s="500">
        <v>3</v>
      </c>
      <c r="B13" s="34" t="s">
        <v>43</v>
      </c>
      <c r="D13" s="513">
        <v>0.54500000000000004</v>
      </c>
      <c r="F13" s="205">
        <v>9.1300000000000006E-2</v>
      </c>
      <c r="H13" s="514">
        <f>+F13*D13</f>
        <v>4.9758500000000004E-2</v>
      </c>
    </row>
    <row r="14" spans="1:12">
      <c r="A14" s="500">
        <v>4</v>
      </c>
      <c r="D14" s="515">
        <v>1</v>
      </c>
      <c r="H14" s="512">
        <f>SUM(H11:H13)</f>
        <v>6.7616000000000009E-2</v>
      </c>
    </row>
    <row r="16" spans="1:12">
      <c r="L16" s="47"/>
    </row>
    <row r="17" spans="1:1">
      <c r="A17" s="34" t="s">
        <v>200</v>
      </c>
    </row>
  </sheetData>
  <mergeCells count="6">
    <mergeCell ref="B9:C9"/>
    <mergeCell ref="A1:H1"/>
    <mergeCell ref="A2:H2"/>
    <mergeCell ref="A3:H3"/>
    <mergeCell ref="A4:H4"/>
    <mergeCell ref="A5:H5"/>
  </mergeCells>
  <phoneticPr fontId="13" type="noConversion"/>
  <printOptions horizontalCentered="1"/>
  <pageMargins left="0.75" right="0.75" top="1" bottom="1" header="0.5" footer="0.5"/>
  <pageSetup orientation="landscape" r:id="rId1"/>
  <headerFooter alignWithMargins="0">
    <oddHeader>&amp;RExhibit G</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7"/>
  <sheetViews>
    <sheetView zoomScaleNormal="100" zoomScaleSheetLayoutView="110" workbookViewId="0">
      <selection activeCell="N200" sqref="N200"/>
    </sheetView>
  </sheetViews>
  <sheetFormatPr defaultRowHeight="12.5"/>
  <cols>
    <col min="1" max="1" width="9.1796875" style="6" customWidth="1"/>
    <col min="2" max="2" width="27.1796875" customWidth="1"/>
    <col min="3" max="3" width="15.453125" customWidth="1"/>
    <col min="4" max="4" width="14" customWidth="1"/>
  </cols>
  <sheetData>
    <row r="1" spans="1:8" ht="13">
      <c r="A1" s="535" t="s">
        <v>0</v>
      </c>
      <c r="B1" s="535"/>
      <c r="C1" s="535"/>
      <c r="D1" s="535"/>
      <c r="E1" s="7"/>
      <c r="F1" s="7"/>
      <c r="G1" s="7"/>
      <c r="H1" s="7"/>
    </row>
    <row r="2" spans="1:8" ht="13">
      <c r="A2" s="535" t="s">
        <v>1</v>
      </c>
      <c r="B2" s="535"/>
      <c r="C2" s="535"/>
      <c r="D2" s="535"/>
      <c r="E2" s="7"/>
      <c r="F2" s="7"/>
      <c r="G2" s="7"/>
      <c r="H2" s="7"/>
    </row>
    <row r="3" spans="1:8" ht="13">
      <c r="A3" s="535" t="s">
        <v>154</v>
      </c>
      <c r="B3" s="535"/>
      <c r="C3" s="535"/>
      <c r="D3" s="535"/>
      <c r="E3" s="7"/>
      <c r="F3" s="7"/>
      <c r="G3" s="7"/>
      <c r="H3" s="7"/>
    </row>
    <row r="4" spans="1:8" ht="13">
      <c r="A4" s="535" t="str">
        <f>'Exhibit A'!A4:E4</f>
        <v>AS OF OCTOBER 2021 THROUGH SEPTEMBER 2022</v>
      </c>
      <c r="B4" s="535"/>
      <c r="C4" s="535"/>
      <c r="D4" s="535"/>
      <c r="E4" s="7"/>
      <c r="F4" s="7"/>
      <c r="G4" s="7"/>
      <c r="H4" s="7"/>
    </row>
    <row r="5" spans="1:8" ht="13">
      <c r="A5" s="535" t="s">
        <v>46</v>
      </c>
      <c r="B5" s="535"/>
      <c r="C5" s="535"/>
      <c r="D5" s="535"/>
      <c r="E5" s="7"/>
      <c r="F5" s="7"/>
      <c r="G5" s="7"/>
      <c r="H5" s="7"/>
    </row>
    <row r="8" spans="1:8" s="6" customFormat="1">
      <c r="A8" s="6" t="s">
        <v>12</v>
      </c>
      <c r="C8" s="6" t="s">
        <v>47</v>
      </c>
      <c r="D8" s="6" t="s">
        <v>152</v>
      </c>
    </row>
    <row r="9" spans="1:8">
      <c r="A9" s="8" t="s">
        <v>13</v>
      </c>
      <c r="B9" s="8" t="s">
        <v>6</v>
      </c>
      <c r="C9" s="8" t="s">
        <v>48</v>
      </c>
      <c r="D9" s="8" t="s">
        <v>48</v>
      </c>
    </row>
    <row r="11" spans="1:8">
      <c r="A11" s="77">
        <v>1</v>
      </c>
      <c r="B11" t="str">
        <f>'Exhibit C'!B11</f>
        <v>Prior Year: 2020</v>
      </c>
      <c r="C11" s="73">
        <v>6543.6499152190536</v>
      </c>
      <c r="D11" s="73">
        <f>+C11</f>
        <v>6543.6499152190536</v>
      </c>
    </row>
    <row r="12" spans="1:8">
      <c r="A12" s="283">
        <v>2</v>
      </c>
      <c r="C12" s="73"/>
      <c r="D12" s="73"/>
    </row>
    <row r="13" spans="1:8">
      <c r="A13" s="283">
        <v>3</v>
      </c>
      <c r="B13" t="str">
        <f>'Exhibit C'!B13</f>
        <v>Prior Year: 2021</v>
      </c>
      <c r="C13" s="73">
        <v>12151.602153447122</v>
      </c>
      <c r="D13" s="73">
        <f>D11+C13</f>
        <v>18695.252068666174</v>
      </c>
      <c r="E13" s="89"/>
    </row>
    <row r="14" spans="1:8">
      <c r="A14" s="285">
        <v>4</v>
      </c>
      <c r="C14" s="73"/>
      <c r="D14" s="73"/>
    </row>
    <row r="15" spans="1:8">
      <c r="A15" s="285">
        <v>5</v>
      </c>
      <c r="B15" t="str">
        <f>'Exhibit C'!B15</f>
        <v>Current Year: 2022</v>
      </c>
      <c r="C15" s="73">
        <v>17475.345218896553</v>
      </c>
      <c r="D15" s="73">
        <f>D13+C15</f>
        <v>36170.597287562727</v>
      </c>
      <c r="E15" s="89"/>
    </row>
    <row r="16" spans="1:8">
      <c r="A16" s="283"/>
      <c r="C16" s="73"/>
      <c r="D16" s="73"/>
    </row>
    <row r="17" spans="1:5">
      <c r="A17" s="285"/>
      <c r="C17" s="73"/>
      <c r="D17" s="73"/>
      <c r="E17" s="89"/>
    </row>
  </sheetData>
  <mergeCells count="5">
    <mergeCell ref="A5:D5"/>
    <mergeCell ref="A1:D1"/>
    <mergeCell ref="A2:D2"/>
    <mergeCell ref="A3:D3"/>
    <mergeCell ref="A4:D4"/>
  </mergeCells>
  <phoneticPr fontId="13" type="noConversion"/>
  <printOptions horizontalCentered="1"/>
  <pageMargins left="0.75" right="0.75" top="1" bottom="1" header="0.5" footer="0.5"/>
  <pageSetup orientation="landscape" r:id="rId1"/>
  <headerFooter alignWithMargins="0">
    <oddHeader>&amp;RExhibit H</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126"/>
  <sheetViews>
    <sheetView topLeftCell="A6" zoomScaleNormal="100" zoomScaleSheetLayoutView="100" zoomScalePageLayoutView="80" workbookViewId="0">
      <selection activeCell="J23" sqref="J23"/>
    </sheetView>
  </sheetViews>
  <sheetFormatPr defaultColWidth="9.1796875" defaultRowHeight="13"/>
  <cols>
    <col min="1" max="1" width="9.1796875" style="500"/>
    <col min="2" max="2" width="28.81640625" style="34" bestFit="1" customWidth="1"/>
    <col min="3" max="3" width="9.54296875" style="34" bestFit="1" customWidth="1"/>
    <col min="4" max="4" width="15.453125" style="43" bestFit="1" customWidth="1"/>
    <col min="5" max="5" width="16.7265625" style="43" bestFit="1" customWidth="1"/>
    <col min="6" max="6" width="9.453125" style="34" bestFit="1" customWidth="1"/>
    <col min="7" max="7" width="15.81640625" style="34" customWidth="1"/>
    <col min="8" max="8" width="15.26953125" style="34" customWidth="1"/>
    <col min="9" max="9" width="14.453125" style="34" customWidth="1"/>
    <col min="10" max="10" width="15.81640625" style="34" customWidth="1"/>
    <col min="11" max="11" width="10.1796875" style="34" customWidth="1"/>
    <col min="12" max="12" width="14.453125" style="34" bestFit="1" customWidth="1"/>
    <col min="13" max="16384" width="9.1796875" style="34"/>
  </cols>
  <sheetData>
    <row r="1" spans="1:12">
      <c r="A1" s="529" t="s">
        <v>153</v>
      </c>
      <c r="B1" s="529"/>
      <c r="C1" s="529"/>
      <c r="D1" s="529"/>
      <c r="E1" s="529"/>
      <c r="F1" s="529"/>
      <c r="G1" s="529"/>
      <c r="H1" s="529"/>
      <c r="I1" s="529"/>
      <c r="J1" s="529"/>
      <c r="K1" s="529"/>
      <c r="L1" s="529"/>
    </row>
    <row r="2" spans="1:12">
      <c r="A2" s="529" t="s">
        <v>1</v>
      </c>
      <c r="B2" s="529"/>
      <c r="C2" s="529"/>
      <c r="D2" s="529"/>
      <c r="E2" s="529"/>
      <c r="F2" s="529"/>
      <c r="G2" s="529"/>
      <c r="H2" s="529"/>
      <c r="I2" s="529"/>
      <c r="J2" s="529"/>
      <c r="K2" s="529"/>
      <c r="L2" s="529"/>
    </row>
    <row r="3" spans="1:12">
      <c r="A3" s="529" t="s">
        <v>154</v>
      </c>
      <c r="B3" s="529"/>
      <c r="C3" s="529"/>
      <c r="D3" s="529"/>
      <c r="E3" s="529"/>
      <c r="F3" s="529"/>
      <c r="G3" s="529"/>
      <c r="H3" s="529"/>
      <c r="I3" s="529"/>
      <c r="J3" s="529"/>
      <c r="K3" s="529"/>
      <c r="L3" s="529"/>
    </row>
    <row r="4" spans="1:12">
      <c r="A4" s="529" t="str">
        <f>'Exhibit A'!A4:E4</f>
        <v>AS OF OCTOBER 2021 THROUGH SEPTEMBER 2022</v>
      </c>
      <c r="B4" s="529"/>
      <c r="C4" s="529"/>
      <c r="D4" s="529"/>
      <c r="E4" s="529"/>
      <c r="F4" s="529"/>
      <c r="G4" s="529"/>
      <c r="H4" s="529"/>
      <c r="I4" s="529"/>
      <c r="J4" s="529"/>
      <c r="K4" s="529"/>
      <c r="L4" s="529"/>
    </row>
    <row r="5" spans="1:12">
      <c r="A5" s="529" t="s">
        <v>57</v>
      </c>
      <c r="B5" s="529"/>
      <c r="C5" s="529"/>
      <c r="D5" s="529"/>
      <c r="E5" s="529"/>
      <c r="F5" s="529"/>
      <c r="G5" s="529"/>
      <c r="H5" s="529"/>
      <c r="I5" s="529"/>
      <c r="J5" s="529"/>
      <c r="K5" s="529"/>
      <c r="L5" s="529"/>
    </row>
    <row r="6" spans="1:12">
      <c r="A6" s="208"/>
      <c r="B6" s="208"/>
      <c r="C6" s="208"/>
      <c r="D6" s="208"/>
      <c r="E6" s="208"/>
      <c r="F6" s="208"/>
      <c r="G6" s="208"/>
      <c r="H6" s="208"/>
      <c r="I6" s="208"/>
      <c r="J6" s="208"/>
      <c r="K6" s="208"/>
      <c r="L6" s="208"/>
    </row>
    <row r="7" spans="1:12" ht="13.5" thickBot="1"/>
    <row r="8" spans="1:12" ht="25">
      <c r="A8" s="15"/>
      <c r="B8" s="538" t="s">
        <v>484</v>
      </c>
      <c r="C8" s="539"/>
      <c r="D8" s="539"/>
      <c r="E8" s="540"/>
      <c r="F8" s="516"/>
      <c r="G8" s="516"/>
      <c r="H8" s="208"/>
      <c r="I8" s="208"/>
      <c r="J8" s="208"/>
      <c r="K8" s="208"/>
      <c r="L8" s="517"/>
    </row>
    <row r="9" spans="1:12" ht="39">
      <c r="A9" s="39" t="s">
        <v>115</v>
      </c>
      <c r="B9" s="58" t="s">
        <v>58</v>
      </c>
      <c r="C9" s="59" t="s">
        <v>59</v>
      </c>
      <c r="D9" s="59" t="s">
        <v>8</v>
      </c>
      <c r="E9" s="518" t="s">
        <v>60</v>
      </c>
      <c r="F9" s="31" t="s">
        <v>61</v>
      </c>
      <c r="G9" s="519" t="s">
        <v>62</v>
      </c>
      <c r="H9" s="209" t="s">
        <v>63</v>
      </c>
      <c r="I9" s="209" t="s">
        <v>83</v>
      </c>
      <c r="J9" s="209" t="s">
        <v>84</v>
      </c>
      <c r="K9" s="209" t="s">
        <v>64</v>
      </c>
      <c r="L9" s="209" t="s">
        <v>85</v>
      </c>
    </row>
    <row r="10" spans="1:12">
      <c r="A10" s="500">
        <v>1</v>
      </c>
      <c r="B10" s="54" t="s">
        <v>65</v>
      </c>
      <c r="C10" s="55"/>
      <c r="D10" s="17"/>
      <c r="E10" s="61"/>
      <c r="F10" s="165">
        <f>E15/$E$43</f>
        <v>0.55580322600257659</v>
      </c>
      <c r="G10" s="520"/>
      <c r="H10" s="212">
        <f>F10*$L$46</f>
        <v>4021159.1787512628</v>
      </c>
      <c r="I10" s="17"/>
      <c r="J10" s="210">
        <f>'Exhibit J'!Q13</f>
        <v>1923790.8167618965</v>
      </c>
      <c r="K10" s="501"/>
      <c r="L10" s="521"/>
    </row>
    <row r="11" spans="1:12">
      <c r="A11" s="500">
        <v>2</v>
      </c>
      <c r="B11" s="50" t="s">
        <v>66</v>
      </c>
      <c r="C11" s="168">
        <v>19.3</v>
      </c>
      <c r="D11" s="19">
        <v>1930462</v>
      </c>
      <c r="E11" s="62">
        <v>37257916.600000001</v>
      </c>
      <c r="G11" s="165"/>
      <c r="I11" s="20"/>
      <c r="J11" s="210"/>
      <c r="K11" s="501">
        <f>H10/J10*0</f>
        <v>0</v>
      </c>
      <c r="L11" s="521"/>
    </row>
    <row r="12" spans="1:12">
      <c r="A12" s="500">
        <v>3</v>
      </c>
      <c r="B12" s="50" t="s">
        <v>67</v>
      </c>
      <c r="C12" s="51">
        <v>1.5483</v>
      </c>
      <c r="D12" s="21">
        <v>10018608.234542498</v>
      </c>
      <c r="E12" s="62">
        <v>15511811.12954215</v>
      </c>
      <c r="G12" s="165">
        <f>+E12/($E$15-$E$11)</f>
        <v>1</v>
      </c>
      <c r="I12" s="22">
        <f>'Exhibit J'!Q28</f>
        <v>10058024.316055724</v>
      </c>
      <c r="J12" s="210"/>
      <c r="L12" s="522">
        <f>ROUND(($H$10*G12)/I12,4)</f>
        <v>0.39979999999999999</v>
      </c>
    </row>
    <row r="13" spans="1:12">
      <c r="A13" s="500">
        <v>4</v>
      </c>
      <c r="B13" s="50" t="s">
        <v>68</v>
      </c>
      <c r="C13" s="51">
        <v>1.0762</v>
      </c>
      <c r="D13" s="21">
        <v>0</v>
      </c>
      <c r="E13" s="62">
        <v>0</v>
      </c>
      <c r="G13" s="165">
        <f t="shared" ref="G13:G14" si="0">+E13/($E$15-$E$11)</f>
        <v>0</v>
      </c>
      <c r="I13" s="22"/>
      <c r="J13" s="210"/>
      <c r="L13" s="522"/>
    </row>
    <row r="14" spans="1:12">
      <c r="A14" s="500">
        <v>5</v>
      </c>
      <c r="B14" s="50" t="s">
        <v>69</v>
      </c>
      <c r="C14" s="51">
        <v>0.88880000000000003</v>
      </c>
      <c r="D14" s="21">
        <v>0</v>
      </c>
      <c r="E14" s="62">
        <v>0</v>
      </c>
      <c r="G14" s="165">
        <f t="shared" si="0"/>
        <v>0</v>
      </c>
      <c r="I14" s="22"/>
      <c r="J14" s="210"/>
      <c r="L14" s="522"/>
    </row>
    <row r="15" spans="1:12">
      <c r="A15" s="500">
        <v>6</v>
      </c>
      <c r="B15" s="52" t="s">
        <v>70</v>
      </c>
      <c r="C15" s="53"/>
      <c r="D15" s="23">
        <v>10018608.234542498</v>
      </c>
      <c r="E15" s="70">
        <v>52769727.729542151</v>
      </c>
      <c r="I15" s="23">
        <f>SUM(I12:I14)</f>
        <v>10058024.316055724</v>
      </c>
      <c r="J15" s="210"/>
      <c r="L15" s="522"/>
    </row>
    <row r="16" spans="1:12">
      <c r="A16" s="500">
        <v>7</v>
      </c>
      <c r="B16" s="56"/>
      <c r="C16" s="5"/>
      <c r="D16" s="24"/>
      <c r="E16" s="63"/>
      <c r="I16" s="24"/>
      <c r="L16" s="522"/>
    </row>
    <row r="17" spans="1:13">
      <c r="A17" s="500">
        <v>8</v>
      </c>
      <c r="B17" s="54" t="s">
        <v>71</v>
      </c>
      <c r="C17" s="55"/>
      <c r="D17" s="17"/>
      <c r="E17" s="61"/>
      <c r="F17" s="165">
        <f>E22/$E$43</f>
        <v>0.26857570556360683</v>
      </c>
      <c r="G17" s="520"/>
      <c r="H17" s="212">
        <f>F17*$L$46</f>
        <v>1943107.9437665725</v>
      </c>
      <c r="I17" s="17"/>
      <c r="J17" s="210">
        <f>SUM('Exhibit J'!Q14:Q16)</f>
        <v>239354.19834997325</v>
      </c>
      <c r="K17" s="501"/>
      <c r="L17" s="522"/>
    </row>
    <row r="18" spans="1:13">
      <c r="A18" s="500">
        <v>9</v>
      </c>
      <c r="B18" s="50" t="s">
        <v>66</v>
      </c>
      <c r="C18" s="49">
        <v>66</v>
      </c>
      <c r="D18" s="21">
        <v>239727</v>
      </c>
      <c r="E18" s="62">
        <v>15821982</v>
      </c>
      <c r="G18" s="165"/>
      <c r="I18" s="22"/>
      <c r="J18" s="210"/>
      <c r="K18" s="501">
        <f>H17/J17*0</f>
        <v>0</v>
      </c>
      <c r="L18" s="522"/>
      <c r="M18" s="523"/>
    </row>
    <row r="19" spans="1:13">
      <c r="A19" s="500">
        <v>10</v>
      </c>
      <c r="B19" s="50" t="s">
        <v>67</v>
      </c>
      <c r="C19" s="51">
        <v>1.5483</v>
      </c>
      <c r="D19" s="21">
        <v>5456430.0248917779</v>
      </c>
      <c r="E19" s="62">
        <v>8448190.6075399406</v>
      </c>
      <c r="G19" s="165">
        <f>+E19/($E$22-$E$18)</f>
        <v>0.87297688453259414</v>
      </c>
      <c r="I19" s="22">
        <v>5673223</v>
      </c>
      <c r="J19" s="210"/>
      <c r="K19" s="501"/>
      <c r="L19" s="522">
        <f>IF(G19=0,0,ROUND(($H$17*G19)/I19,4))</f>
        <v>0.29899999999999999</v>
      </c>
    </row>
    <row r="20" spans="1:13">
      <c r="A20" s="500">
        <v>11</v>
      </c>
      <c r="B20" s="50" t="s">
        <v>68</v>
      </c>
      <c r="C20" s="51">
        <v>1.0762</v>
      </c>
      <c r="D20" s="21">
        <v>1142222.5563809774</v>
      </c>
      <c r="E20" s="62">
        <v>1229259.9151772079</v>
      </c>
      <c r="G20" s="165">
        <f t="shared" ref="G20:G21" si="1">+E20/($E$22-$E$18)</f>
        <v>0.12702311546740591</v>
      </c>
      <c r="I20" s="22">
        <v>1187605</v>
      </c>
      <c r="J20" s="210"/>
      <c r="K20" s="501"/>
      <c r="L20" s="522">
        <f t="shared" ref="L20:L21" si="2">IF(G20=0,0,ROUND(($H$17*G20)/I20,4))</f>
        <v>0.20780000000000001</v>
      </c>
    </row>
    <row r="21" spans="1:13">
      <c r="A21" s="500">
        <v>12</v>
      </c>
      <c r="B21" s="50" t="s">
        <v>69</v>
      </c>
      <c r="C21" s="51">
        <v>0.88880000000000003</v>
      </c>
      <c r="D21" s="21">
        <v>0</v>
      </c>
      <c r="E21" s="62">
        <v>0</v>
      </c>
      <c r="G21" s="165">
        <f t="shared" si="1"/>
        <v>0</v>
      </c>
      <c r="I21" s="22">
        <f>SUM('Exhibit J'!$Q$29:$Q$31)*D21/D22</f>
        <v>0</v>
      </c>
      <c r="J21" s="210"/>
      <c r="K21" s="501"/>
      <c r="L21" s="522">
        <f t="shared" si="2"/>
        <v>0</v>
      </c>
      <c r="M21" s="524"/>
    </row>
    <row r="22" spans="1:13">
      <c r="A22" s="500">
        <v>13</v>
      </c>
      <c r="B22" s="52" t="s">
        <v>70</v>
      </c>
      <c r="C22" s="53"/>
      <c r="D22" s="23">
        <v>6598652.5812727548</v>
      </c>
      <c r="E22" s="70">
        <v>25499432.522717148</v>
      </c>
      <c r="I22" s="23">
        <f>SUM(I19:I21)</f>
        <v>6860828</v>
      </c>
      <c r="J22" s="210"/>
      <c r="K22" s="501"/>
      <c r="L22" s="522"/>
    </row>
    <row r="23" spans="1:13">
      <c r="A23" s="500">
        <v>14</v>
      </c>
      <c r="B23" s="56"/>
      <c r="C23" s="5"/>
      <c r="D23" s="25"/>
      <c r="E23" s="64"/>
      <c r="I23" s="25"/>
      <c r="K23" s="501"/>
      <c r="L23" s="522"/>
    </row>
    <row r="24" spans="1:13">
      <c r="A24" s="500">
        <v>15</v>
      </c>
      <c r="B24" s="54" t="s">
        <v>72</v>
      </c>
      <c r="C24" s="24"/>
      <c r="D24" s="17"/>
      <c r="E24" s="61"/>
      <c r="F24" s="165">
        <f>E28/$E$43</f>
        <v>3.1219069543513851E-3</v>
      </c>
      <c r="G24" s="520"/>
      <c r="H24" s="212">
        <f>F24*$L$46</f>
        <v>22586.563404796205</v>
      </c>
      <c r="I24" s="17"/>
      <c r="J24" s="210">
        <f>SUM('Exhibit J'!Q18:Q19)</f>
        <v>99.61904761904762</v>
      </c>
      <c r="K24" s="525"/>
      <c r="L24" s="522"/>
    </row>
    <row r="25" spans="1:13">
      <c r="A25" s="500">
        <v>16</v>
      </c>
      <c r="B25" s="50" t="s">
        <v>73</v>
      </c>
      <c r="C25" s="49">
        <v>520</v>
      </c>
      <c r="D25" s="19">
        <v>97</v>
      </c>
      <c r="E25" s="62">
        <v>50440</v>
      </c>
      <c r="G25" s="165"/>
      <c r="I25" s="20"/>
      <c r="J25" s="210"/>
      <c r="K25" s="501">
        <f>H24/J24*0</f>
        <v>0</v>
      </c>
      <c r="L25" s="522"/>
    </row>
    <row r="26" spans="1:13">
      <c r="A26" s="500">
        <v>17</v>
      </c>
      <c r="B26" s="50" t="s">
        <v>74</v>
      </c>
      <c r="C26" s="51">
        <v>0.95569999999999999</v>
      </c>
      <c r="D26" s="21">
        <v>216799.05050320976</v>
      </c>
      <c r="E26" s="62">
        <v>207194.85256591756</v>
      </c>
      <c r="G26" s="165">
        <f>+E26/($E$28-$E$25)</f>
        <v>0.84237950904506909</v>
      </c>
      <c r="I26" s="22">
        <f>(D26/D28)*SUM('Exhibit J'!Q33:Q34)</f>
        <v>221171.60290072876</v>
      </c>
      <c r="J26" s="210"/>
      <c r="K26" s="501"/>
      <c r="L26" s="522">
        <f>ROUND(($H$24*G26)/I26,4)</f>
        <v>8.5999999999999993E-2</v>
      </c>
    </row>
    <row r="27" spans="1:13">
      <c r="A27" s="500">
        <v>18</v>
      </c>
      <c r="B27" s="50" t="s">
        <v>69</v>
      </c>
      <c r="C27" s="51">
        <v>0.78369999999999995</v>
      </c>
      <c r="D27" s="21">
        <v>49469.098596790216</v>
      </c>
      <c r="E27" s="62">
        <v>38768.932570304489</v>
      </c>
      <c r="G27" s="165">
        <f>+E27/($E$28-$E$25)</f>
        <v>0.15762049095493105</v>
      </c>
      <c r="I27" s="22">
        <f>(D27/D28)*SUM('Exhibit J'!Q33:Q34)</f>
        <v>50466.825409571145</v>
      </c>
      <c r="J27" s="210"/>
      <c r="K27" s="501"/>
      <c r="L27" s="522">
        <f>ROUND(($H$24*G27)/I27,4)</f>
        <v>7.0499999999999993E-2</v>
      </c>
    </row>
    <row r="28" spans="1:13">
      <c r="A28" s="500">
        <v>19</v>
      </c>
      <c r="B28" s="52" t="s">
        <v>70</v>
      </c>
      <c r="C28" s="53"/>
      <c r="D28" s="23">
        <v>266268.14909999998</v>
      </c>
      <c r="E28" s="70">
        <v>296403.78513622202</v>
      </c>
      <c r="I28" s="23">
        <f>SUM(I26:I27)</f>
        <v>271638.42831029987</v>
      </c>
      <c r="J28" s="210"/>
      <c r="K28" s="501"/>
      <c r="L28" s="522"/>
    </row>
    <row r="29" spans="1:13">
      <c r="A29" s="500">
        <v>20</v>
      </c>
      <c r="B29" s="56"/>
      <c r="C29" s="5"/>
      <c r="D29" s="24"/>
      <c r="E29" s="64"/>
      <c r="I29" s="24"/>
      <c r="K29" s="501"/>
      <c r="L29" s="522"/>
    </row>
    <row r="30" spans="1:13">
      <c r="A30" s="500">
        <v>21</v>
      </c>
      <c r="B30" s="54" t="s">
        <v>75</v>
      </c>
      <c r="C30" s="24"/>
      <c r="D30" s="67"/>
      <c r="E30" s="65"/>
      <c r="F30" s="165">
        <f>E34/$E$43</f>
        <v>8.2408525912745015E-2</v>
      </c>
      <c r="G30" s="520"/>
      <c r="H30" s="523">
        <f>F30*$L$46</f>
        <v>596214.24431937304</v>
      </c>
      <c r="I30" s="26"/>
      <c r="J30" s="210">
        <f>'Exhibit J'!Q22</f>
        <v>816</v>
      </c>
      <c r="K30" s="501"/>
      <c r="L30" s="522"/>
    </row>
    <row r="31" spans="1:13">
      <c r="A31" s="500">
        <v>22</v>
      </c>
      <c r="B31" s="50" t="s">
        <v>76</v>
      </c>
      <c r="C31" s="49">
        <v>520</v>
      </c>
      <c r="D31" s="19">
        <v>838</v>
      </c>
      <c r="E31" s="62">
        <v>435760</v>
      </c>
      <c r="G31" s="165"/>
      <c r="I31" s="20"/>
      <c r="K31" s="501">
        <f>H30/J30*0</f>
        <v>0</v>
      </c>
      <c r="L31" s="522"/>
    </row>
    <row r="32" spans="1:13">
      <c r="A32" s="500">
        <v>23</v>
      </c>
      <c r="B32" s="50" t="s">
        <v>77</v>
      </c>
      <c r="C32" s="51">
        <v>0.95569999999999999</v>
      </c>
      <c r="D32" s="19">
        <v>4937980.6011059899</v>
      </c>
      <c r="E32" s="62">
        <v>4719228.0604769941</v>
      </c>
      <c r="G32" s="165">
        <f>+E32/($E$34-$E$31)</f>
        <v>0.63873756486521971</v>
      </c>
      <c r="I32" s="20">
        <f>(D32/$D$34)*'Exhibit J'!$Q$37</f>
        <v>4970008.9675872996</v>
      </c>
      <c r="K32" s="501"/>
      <c r="L32" s="522">
        <f>ROUND(($H$30*G32)/I32,4)</f>
        <v>7.6600000000000001E-2</v>
      </c>
    </row>
    <row r="33" spans="1:12">
      <c r="A33" s="500">
        <v>24</v>
      </c>
      <c r="B33" s="50" t="s">
        <v>78</v>
      </c>
      <c r="C33" s="51">
        <v>0.78369999999999995</v>
      </c>
      <c r="D33" s="19">
        <v>3405818.2277940097</v>
      </c>
      <c r="E33" s="62">
        <v>2669139.7451221654</v>
      </c>
      <c r="G33" s="165">
        <f>+E33/($E$34-$E$31)</f>
        <v>0.36126243513478029</v>
      </c>
      <c r="I33" s="20">
        <f>(D33/$D$34)*'Exhibit J'!$Q$37</f>
        <v>3427908.7954127002</v>
      </c>
      <c r="K33" s="501"/>
      <c r="L33" s="522">
        <f>ROUND(($H$30*G33)/I33,4)</f>
        <v>6.2799999999999995E-2</v>
      </c>
    </row>
    <row r="34" spans="1:12">
      <c r="A34" s="500">
        <v>25</v>
      </c>
      <c r="B34" s="52" t="s">
        <v>70</v>
      </c>
      <c r="C34" s="53"/>
      <c r="D34" s="23">
        <v>8343798.8289000001</v>
      </c>
      <c r="E34" s="70">
        <v>7824127.8055991596</v>
      </c>
      <c r="G34" s="526"/>
      <c r="I34" s="23">
        <f>SUM(I32:I33)</f>
        <v>8397917.7630000003</v>
      </c>
      <c r="K34" s="501"/>
      <c r="L34" s="522"/>
    </row>
    <row r="35" spans="1:12">
      <c r="A35" s="500">
        <v>26</v>
      </c>
      <c r="B35" s="50"/>
      <c r="C35" s="24"/>
      <c r="D35" s="24"/>
      <c r="E35" s="64"/>
      <c r="I35" s="43"/>
      <c r="K35" s="501"/>
      <c r="L35" s="522"/>
    </row>
    <row r="36" spans="1:12">
      <c r="A36" s="500">
        <v>27</v>
      </c>
      <c r="B36" s="54" t="s">
        <v>79</v>
      </c>
      <c r="C36" s="24"/>
      <c r="D36" s="17"/>
      <c r="E36" s="61"/>
      <c r="F36" s="165">
        <f>E41/$E$43</f>
        <v>9.0090635566720118E-2</v>
      </c>
      <c r="G36" s="165"/>
      <c r="H36" s="523">
        <f>F36*$L$46</f>
        <v>651793.24116944254</v>
      </c>
      <c r="I36" s="17"/>
      <c r="J36" s="210">
        <f>'Exhibit J'!Q23</f>
        <v>1428</v>
      </c>
      <c r="K36" s="501"/>
      <c r="L36" s="522"/>
    </row>
    <row r="37" spans="1:12">
      <c r="A37" s="500">
        <v>28</v>
      </c>
      <c r="B37" s="50" t="s">
        <v>76</v>
      </c>
      <c r="C37" s="49">
        <v>520</v>
      </c>
      <c r="D37" s="19">
        <v>1428.6091954022988</v>
      </c>
      <c r="E37" s="62">
        <v>742876.7816091954</v>
      </c>
      <c r="G37" s="165"/>
      <c r="I37" s="20"/>
      <c r="J37" s="210"/>
      <c r="K37" s="501">
        <f>H36/J36*0</f>
        <v>0</v>
      </c>
      <c r="L37" s="522"/>
    </row>
    <row r="38" spans="1:12">
      <c r="A38" s="500">
        <v>29</v>
      </c>
      <c r="B38" s="50" t="s">
        <v>80</v>
      </c>
      <c r="C38" s="51">
        <v>1.5483</v>
      </c>
      <c r="D38" s="19">
        <v>412985.48032047699</v>
      </c>
      <c r="E38" s="62">
        <v>639425.4191801945</v>
      </c>
      <c r="G38" s="165">
        <f>+E38/($E$41-$E$37)</f>
        <v>8.1866206634449615E-2</v>
      </c>
      <c r="I38" s="20">
        <f>(D38/$D$41)*'Exhibit J'!$Q$38</f>
        <v>419760.51659312658</v>
      </c>
      <c r="J38" s="211"/>
      <c r="K38" s="527"/>
      <c r="L38" s="522">
        <f>ROUND(($H$36*G38)/I38,4)</f>
        <v>0.12709999999999999</v>
      </c>
    </row>
    <row r="39" spans="1:12">
      <c r="A39" s="500">
        <v>30</v>
      </c>
      <c r="B39" s="50" t="s">
        <v>313</v>
      </c>
      <c r="C39" s="51">
        <v>1.0762</v>
      </c>
      <c r="D39" s="19">
        <v>5249161.7806724003</v>
      </c>
      <c r="E39" s="62">
        <v>5649147.9083596375</v>
      </c>
      <c r="G39" s="165">
        <f t="shared" ref="G39:G40" si="3">+E39/($E$41-$E$37)</f>
        <v>0.72326544441613827</v>
      </c>
      <c r="I39" s="20">
        <f>(D39/$D$41)*'Exhibit J'!$Q$38</f>
        <v>5335274.4000251787</v>
      </c>
      <c r="J39" s="211"/>
      <c r="L39" s="522">
        <f>ROUND(($H$36*G39)/I39,4)</f>
        <v>8.8400000000000006E-2</v>
      </c>
    </row>
    <row r="40" spans="1:12">
      <c r="A40" s="500">
        <v>31</v>
      </c>
      <c r="B40" s="50" t="s">
        <v>314</v>
      </c>
      <c r="C40" s="51">
        <v>0.88880000000000003</v>
      </c>
      <c r="D40" s="19">
        <v>1712468.0960071238</v>
      </c>
      <c r="E40" s="62">
        <v>1522041.6437311317</v>
      </c>
      <c r="G40" s="165">
        <f t="shared" si="3"/>
        <v>0.19486834894941196</v>
      </c>
      <c r="I40" s="20">
        <f>(D40/$D$41)*'Exhibit J'!$Q$38</f>
        <v>1740561.1743816957</v>
      </c>
      <c r="J40" s="211"/>
      <c r="L40" s="522">
        <f>ROUND(($H$36*G40)/I40,4)</f>
        <v>7.2999999999999995E-2</v>
      </c>
    </row>
    <row r="41" spans="1:12">
      <c r="A41" s="500">
        <v>32</v>
      </c>
      <c r="B41" s="52" t="s">
        <v>70</v>
      </c>
      <c r="C41" s="53"/>
      <c r="D41" s="28">
        <v>7374615.3570000008</v>
      </c>
      <c r="E41" s="70">
        <v>8553491.7528801598</v>
      </c>
      <c r="I41" s="28">
        <f>SUM(I38:I40)</f>
        <v>7495596.0910000009</v>
      </c>
      <c r="J41" s="211"/>
      <c r="L41" s="521"/>
    </row>
    <row r="42" spans="1:12">
      <c r="A42" s="500">
        <v>33</v>
      </c>
      <c r="B42" s="56"/>
      <c r="C42" s="5"/>
      <c r="D42" s="24"/>
      <c r="E42" s="64"/>
    </row>
    <row r="43" spans="1:12" ht="13.5" thickBot="1">
      <c r="A43" s="500">
        <v>34</v>
      </c>
      <c r="B43" s="57" t="s">
        <v>81</v>
      </c>
      <c r="C43" s="60"/>
      <c r="D43" s="68"/>
      <c r="E43" s="66">
        <v>94943183.595874846</v>
      </c>
      <c r="F43" s="512">
        <f>F36+F30+F24+F17+F10</f>
        <v>1</v>
      </c>
      <c r="H43" s="212">
        <f>H36+H30+H24+H17+H10</f>
        <v>7234861.1714114472</v>
      </c>
      <c r="I43" s="212">
        <f>I41+I34+I28+I22+I15</f>
        <v>33084004.598366022</v>
      </c>
      <c r="J43" s="210">
        <f>J36+J30+J24+J17+J10</f>
        <v>2165488.6341594886</v>
      </c>
    </row>
    <row r="44" spans="1:12">
      <c r="A44" s="500">
        <v>35</v>
      </c>
      <c r="D44" s="19"/>
      <c r="E44" s="19"/>
    </row>
    <row r="45" spans="1:12">
      <c r="A45" s="500">
        <v>36</v>
      </c>
      <c r="D45" s="19"/>
      <c r="E45" s="19"/>
    </row>
    <row r="46" spans="1:12">
      <c r="A46" s="500">
        <v>37</v>
      </c>
      <c r="D46" s="19"/>
      <c r="E46" s="19"/>
      <c r="H46" s="208"/>
      <c r="I46" s="208"/>
      <c r="J46" s="208" t="s">
        <v>82</v>
      </c>
      <c r="K46" s="208"/>
      <c r="L46" s="517">
        <f>'Exhibit B'!C43</f>
        <v>7234861.1714114472</v>
      </c>
    </row>
    <row r="47" spans="1:12">
      <c r="D47" s="19"/>
      <c r="E47" s="19"/>
    </row>
    <row r="48" spans="1:12">
      <c r="D48" s="19"/>
      <c r="E48" s="19"/>
    </row>
    <row r="49" spans="1:5">
      <c r="A49" s="528" t="s">
        <v>200</v>
      </c>
      <c r="D49" s="19"/>
      <c r="E49" s="19"/>
    </row>
    <row r="50" spans="1:5">
      <c r="A50" s="528"/>
      <c r="D50" s="19"/>
      <c r="E50" s="19"/>
    </row>
    <row r="51" spans="1:5">
      <c r="A51" s="528"/>
      <c r="D51" s="19"/>
      <c r="E51" s="19"/>
    </row>
    <row r="52" spans="1:5">
      <c r="D52" s="19"/>
      <c r="E52" s="19"/>
    </row>
    <row r="53" spans="1:5">
      <c r="D53" s="19"/>
      <c r="E53" s="19"/>
    </row>
    <row r="54" spans="1:5">
      <c r="D54" s="19"/>
      <c r="E54" s="19"/>
    </row>
    <row r="55" spans="1:5">
      <c r="D55" s="19"/>
      <c r="E55" s="19"/>
    </row>
    <row r="56" spans="1:5">
      <c r="D56" s="19"/>
      <c r="E56" s="19"/>
    </row>
    <row r="57" spans="1:5">
      <c r="D57" s="19"/>
      <c r="E57" s="19"/>
    </row>
    <row r="58" spans="1:5">
      <c r="D58" s="19"/>
      <c r="E58" s="19"/>
    </row>
    <row r="59" spans="1:5">
      <c r="D59" s="19"/>
      <c r="E59" s="19"/>
    </row>
    <row r="60" spans="1:5">
      <c r="D60" s="19"/>
      <c r="E60" s="19"/>
    </row>
    <row r="61" spans="1:5">
      <c r="D61" s="21"/>
      <c r="E61" s="21"/>
    </row>
    <row r="62" spans="1:5">
      <c r="D62" s="19"/>
      <c r="E62" s="19"/>
    </row>
    <row r="63" spans="1:5">
      <c r="D63" s="24"/>
      <c r="E63" s="24"/>
    </row>
    <row r="64" spans="1:5">
      <c r="D64" s="19"/>
      <c r="E64" s="19"/>
    </row>
    <row r="65" spans="4:5">
      <c r="D65" s="19"/>
      <c r="E65" s="19"/>
    </row>
    <row r="66" spans="4:5">
      <c r="D66" s="19"/>
      <c r="E66" s="19"/>
    </row>
    <row r="67" spans="4:5">
      <c r="D67" s="19"/>
      <c r="E67" s="19"/>
    </row>
    <row r="68" spans="4:5">
      <c r="D68" s="19"/>
      <c r="E68" s="19"/>
    </row>
    <row r="69" spans="4:5">
      <c r="D69" s="29"/>
      <c r="E69" s="29"/>
    </row>
    <row r="70" spans="4:5">
      <c r="D70" s="19"/>
      <c r="E70" s="19"/>
    </row>
    <row r="71" spans="4:5">
      <c r="D71" s="19"/>
      <c r="E71" s="19"/>
    </row>
    <row r="72" spans="4:5">
      <c r="D72" s="19"/>
      <c r="E72" s="19"/>
    </row>
    <row r="73" spans="4:5">
      <c r="D73" s="19"/>
      <c r="E73" s="19"/>
    </row>
    <row r="74" spans="4:5">
      <c r="D74" s="19"/>
      <c r="E74" s="19"/>
    </row>
    <row r="75" spans="4:5">
      <c r="D75" s="19"/>
      <c r="E75" s="19"/>
    </row>
    <row r="76" spans="4:5">
      <c r="D76" s="21"/>
      <c r="E76" s="21"/>
    </row>
    <row r="77" spans="4:5">
      <c r="D77" s="21"/>
      <c r="E77" s="21"/>
    </row>
    <row r="78" spans="4:5">
      <c r="D78" s="24"/>
      <c r="E78" s="24"/>
    </row>
    <row r="79" spans="4:5">
      <c r="D79" s="19"/>
      <c r="E79" s="19"/>
    </row>
    <row r="80" spans="4:5">
      <c r="D80" s="19"/>
      <c r="E80" s="19"/>
    </row>
    <row r="81" spans="4:5">
      <c r="D81" s="19"/>
      <c r="E81" s="19"/>
    </row>
    <row r="82" spans="4:5">
      <c r="D82" s="19"/>
      <c r="E82" s="19"/>
    </row>
    <row r="83" spans="4:5">
      <c r="D83" s="19"/>
      <c r="E83" s="19"/>
    </row>
    <row r="84" spans="4:5">
      <c r="D84" s="24"/>
      <c r="E84" s="24"/>
    </row>
    <row r="85" spans="4:5">
      <c r="D85" s="24"/>
      <c r="E85" s="24"/>
    </row>
    <row r="86" spans="4:5">
      <c r="D86" s="24"/>
      <c r="E86" s="24"/>
    </row>
    <row r="87" spans="4:5">
      <c r="D87" s="24"/>
      <c r="E87" s="24"/>
    </row>
    <row r="88" spans="4:5">
      <c r="D88" s="24"/>
      <c r="E88" s="24"/>
    </row>
    <row r="89" spans="4:5">
      <c r="D89" s="24"/>
      <c r="E89" s="24"/>
    </row>
    <row r="90" spans="4:5">
      <c r="D90" s="24"/>
      <c r="E90" s="24"/>
    </row>
    <row r="91" spans="4:5">
      <c r="D91" s="24"/>
      <c r="E91" s="24"/>
    </row>
    <row r="92" spans="4:5">
      <c r="D92" s="24"/>
      <c r="E92" s="24"/>
    </row>
    <row r="93" spans="4:5">
      <c r="D93" s="24"/>
      <c r="E93" s="24"/>
    </row>
    <row r="94" spans="4:5">
      <c r="D94" s="21"/>
      <c r="E94" s="21"/>
    </row>
    <row r="95" spans="4:5">
      <c r="D95" s="24"/>
      <c r="E95" s="24"/>
    </row>
    <row r="96" spans="4:5">
      <c r="D96" s="24"/>
      <c r="E96" s="24"/>
    </row>
    <row r="97" spans="4:5">
      <c r="D97" s="24"/>
      <c r="E97" s="24"/>
    </row>
    <row r="98" spans="4:5">
      <c r="D98" s="24"/>
      <c r="E98" s="24"/>
    </row>
    <row r="99" spans="4:5">
      <c r="D99" s="24"/>
      <c r="E99" s="24"/>
    </row>
    <row r="100" spans="4:5">
      <c r="D100" s="24"/>
      <c r="E100" s="24"/>
    </row>
    <row r="101" spans="4:5">
      <c r="D101" s="24"/>
      <c r="E101" s="24"/>
    </row>
    <row r="102" spans="4:5">
      <c r="D102" s="24"/>
      <c r="E102" s="24"/>
    </row>
    <row r="103" spans="4:5">
      <c r="D103" s="24"/>
      <c r="E103" s="24"/>
    </row>
    <row r="104" spans="4:5">
      <c r="D104" s="24"/>
      <c r="E104" s="24"/>
    </row>
    <row r="105" spans="4:5">
      <c r="D105" s="24"/>
      <c r="E105" s="24"/>
    </row>
    <row r="106" spans="4:5">
      <c r="D106" s="24"/>
      <c r="E106" s="24"/>
    </row>
    <row r="107" spans="4:5">
      <c r="D107" s="24"/>
      <c r="E107" s="24"/>
    </row>
    <row r="108" spans="4:5">
      <c r="D108" s="24"/>
      <c r="E108" s="24"/>
    </row>
    <row r="109" spans="4:5">
      <c r="D109" s="24"/>
      <c r="E109" s="24"/>
    </row>
    <row r="110" spans="4:5">
      <c r="D110" s="24"/>
      <c r="E110" s="24"/>
    </row>
    <row r="111" spans="4:5">
      <c r="D111" s="24"/>
      <c r="E111" s="24"/>
    </row>
    <row r="112" spans="4:5">
      <c r="D112" s="24"/>
      <c r="E112" s="24"/>
    </row>
    <row r="113" spans="4:5">
      <c r="D113" s="24"/>
      <c r="E113" s="24"/>
    </row>
    <row r="114" spans="4:5">
      <c r="D114" s="24"/>
      <c r="E114" s="24"/>
    </row>
    <row r="115" spans="4:5">
      <c r="D115" s="24"/>
      <c r="E115" s="24"/>
    </row>
    <row r="116" spans="4:5">
      <c r="D116" s="24"/>
      <c r="E116" s="24"/>
    </row>
    <row r="117" spans="4:5">
      <c r="D117" s="24"/>
      <c r="E117" s="24"/>
    </row>
    <row r="118" spans="4:5">
      <c r="D118" s="24"/>
      <c r="E118" s="24"/>
    </row>
    <row r="119" spans="4:5">
      <c r="D119" s="24"/>
      <c r="E119" s="24"/>
    </row>
    <row r="120" spans="4:5">
      <c r="D120" s="24"/>
      <c r="E120" s="24"/>
    </row>
    <row r="121" spans="4:5">
      <c r="D121" s="24"/>
      <c r="E121" s="24"/>
    </row>
    <row r="122" spans="4:5">
      <c r="D122" s="24"/>
      <c r="E122" s="24"/>
    </row>
    <row r="123" spans="4:5">
      <c r="D123" s="24"/>
      <c r="E123" s="24"/>
    </row>
    <row r="124" spans="4:5">
      <c r="D124" s="24"/>
      <c r="E124" s="24"/>
    </row>
    <row r="125" spans="4:5">
      <c r="D125" s="24"/>
      <c r="E125" s="24"/>
    </row>
    <row r="126" spans="4:5">
      <c r="D126" s="24"/>
      <c r="E126" s="24"/>
    </row>
    <row r="127" spans="4:5">
      <c r="D127" s="24"/>
      <c r="E127" s="24"/>
    </row>
    <row r="128" spans="4:5">
      <c r="D128" s="24"/>
      <c r="E128" s="24"/>
    </row>
    <row r="129" spans="4:5">
      <c r="D129" s="24"/>
      <c r="E129" s="24"/>
    </row>
    <row r="130" spans="4:5">
      <c r="D130" s="24"/>
      <c r="E130" s="24"/>
    </row>
    <row r="131" spans="4:5">
      <c r="D131" s="24"/>
      <c r="E131" s="24"/>
    </row>
    <row r="132" spans="4:5">
      <c r="D132" s="24"/>
      <c r="E132" s="24"/>
    </row>
    <row r="133" spans="4:5">
      <c r="D133" s="24"/>
      <c r="E133" s="24"/>
    </row>
    <row r="134" spans="4:5">
      <c r="D134" s="24"/>
      <c r="E134" s="24"/>
    </row>
    <row r="135" spans="4:5">
      <c r="D135" s="24"/>
      <c r="E135" s="24"/>
    </row>
    <row r="136" spans="4:5">
      <c r="D136" s="24"/>
      <c r="E136" s="24"/>
    </row>
    <row r="137" spans="4:5">
      <c r="D137" s="24"/>
      <c r="E137" s="24"/>
    </row>
    <row r="138" spans="4:5">
      <c r="D138" s="24"/>
      <c r="E138" s="24"/>
    </row>
    <row r="139" spans="4:5">
      <c r="D139" s="24"/>
      <c r="E139" s="24"/>
    </row>
    <row r="140" spans="4:5">
      <c r="D140" s="24"/>
      <c r="E140" s="24"/>
    </row>
    <row r="141" spans="4:5">
      <c r="D141" s="24"/>
      <c r="E141" s="24"/>
    </row>
    <row r="142" spans="4:5">
      <c r="D142" s="24"/>
      <c r="E142" s="24"/>
    </row>
    <row r="143" spans="4:5">
      <c r="D143" s="24"/>
      <c r="E143" s="24"/>
    </row>
    <row r="144" spans="4:5">
      <c r="D144" s="24"/>
      <c r="E144" s="24"/>
    </row>
    <row r="145" spans="4:5">
      <c r="D145" s="24"/>
      <c r="E145" s="24"/>
    </row>
    <row r="146" spans="4:5">
      <c r="D146" s="24"/>
      <c r="E146" s="24"/>
    </row>
    <row r="147" spans="4:5">
      <c r="D147" s="24"/>
      <c r="E147" s="24"/>
    </row>
    <row r="148" spans="4:5">
      <c r="D148" s="24"/>
      <c r="E148" s="24"/>
    </row>
    <row r="149" spans="4:5">
      <c r="D149" s="24"/>
      <c r="E149" s="24"/>
    </row>
    <row r="150" spans="4:5">
      <c r="D150" s="24"/>
      <c r="E150" s="24"/>
    </row>
    <row r="151" spans="4:5">
      <c r="D151" s="24"/>
      <c r="E151" s="24"/>
    </row>
    <row r="152" spans="4:5">
      <c r="D152" s="24"/>
      <c r="E152" s="24"/>
    </row>
    <row r="153" spans="4:5">
      <c r="D153" s="24"/>
      <c r="E153" s="24"/>
    </row>
    <row r="154" spans="4:5">
      <c r="D154" s="24"/>
      <c r="E154" s="24"/>
    </row>
    <row r="155" spans="4:5">
      <c r="D155" s="24"/>
      <c r="E155" s="24"/>
    </row>
    <row r="156" spans="4:5">
      <c r="D156" s="24"/>
      <c r="E156" s="24"/>
    </row>
    <row r="157" spans="4:5">
      <c r="D157" s="24"/>
      <c r="E157" s="24"/>
    </row>
    <row r="158" spans="4:5">
      <c r="D158" s="24"/>
      <c r="E158" s="24"/>
    </row>
    <row r="159" spans="4:5">
      <c r="D159" s="24"/>
      <c r="E159" s="24"/>
    </row>
    <row r="160" spans="4:5">
      <c r="D160" s="24"/>
      <c r="E160" s="24"/>
    </row>
    <row r="161" spans="4:5">
      <c r="D161" s="24"/>
      <c r="E161" s="24"/>
    </row>
    <row r="162" spans="4:5">
      <c r="D162" s="24"/>
      <c r="E162" s="24"/>
    </row>
    <row r="163" spans="4:5">
      <c r="D163" s="24"/>
      <c r="E163" s="24"/>
    </row>
    <row r="164" spans="4:5">
      <c r="D164" s="24"/>
      <c r="E164" s="24"/>
    </row>
    <row r="165" spans="4:5">
      <c r="D165" s="24"/>
      <c r="E165" s="24"/>
    </row>
    <row r="166" spans="4:5">
      <c r="D166" s="24"/>
      <c r="E166" s="24"/>
    </row>
    <row r="167" spans="4:5">
      <c r="D167" s="24"/>
      <c r="E167" s="24"/>
    </row>
    <row r="168" spans="4:5">
      <c r="D168" s="24"/>
      <c r="E168" s="24"/>
    </row>
    <row r="169" spans="4:5">
      <c r="D169" s="24"/>
      <c r="E169" s="24"/>
    </row>
    <row r="170" spans="4:5">
      <c r="D170" s="24"/>
      <c r="E170" s="24"/>
    </row>
    <row r="171" spans="4:5">
      <c r="D171" s="24"/>
      <c r="E171" s="24"/>
    </row>
    <row r="172" spans="4:5">
      <c r="D172" s="24"/>
      <c r="E172" s="24"/>
    </row>
    <row r="173" spans="4:5">
      <c r="D173" s="24"/>
      <c r="E173" s="24"/>
    </row>
    <row r="174" spans="4:5">
      <c r="D174" s="24"/>
      <c r="E174" s="24"/>
    </row>
    <row r="175" spans="4:5">
      <c r="D175" s="24"/>
      <c r="E175" s="24"/>
    </row>
    <row r="176" spans="4:5">
      <c r="D176" s="24"/>
      <c r="E176" s="24"/>
    </row>
    <row r="177" spans="4:5">
      <c r="D177" s="24"/>
      <c r="E177" s="24"/>
    </row>
    <row r="178" spans="4:5">
      <c r="D178" s="24"/>
      <c r="E178" s="24"/>
    </row>
    <row r="179" spans="4:5">
      <c r="D179" s="24"/>
      <c r="E179" s="24"/>
    </row>
    <row r="180" spans="4:5">
      <c r="D180" s="24"/>
      <c r="E180" s="24"/>
    </row>
    <row r="181" spans="4:5">
      <c r="D181" s="24"/>
      <c r="E181" s="24"/>
    </row>
    <row r="182" spans="4:5">
      <c r="D182" s="24"/>
      <c r="E182" s="24"/>
    </row>
    <row r="183" spans="4:5">
      <c r="D183" s="24"/>
      <c r="E183" s="24"/>
    </row>
    <row r="184" spans="4:5">
      <c r="D184" s="24"/>
      <c r="E184" s="24"/>
    </row>
    <row r="185" spans="4:5">
      <c r="D185" s="24"/>
      <c r="E185" s="24"/>
    </row>
    <row r="186" spans="4:5">
      <c r="D186" s="24"/>
      <c r="E186" s="24"/>
    </row>
    <row r="187" spans="4:5">
      <c r="D187" s="24"/>
      <c r="E187" s="24"/>
    </row>
    <row r="188" spans="4:5">
      <c r="D188" s="24"/>
      <c r="E188" s="24"/>
    </row>
    <row r="189" spans="4:5">
      <c r="D189" s="24"/>
      <c r="E189" s="24"/>
    </row>
    <row r="190" spans="4:5">
      <c r="D190" s="24"/>
      <c r="E190" s="24"/>
    </row>
    <row r="191" spans="4:5">
      <c r="D191" s="24"/>
      <c r="E191" s="24"/>
    </row>
    <row r="192" spans="4:5">
      <c r="D192" s="24"/>
      <c r="E192" s="24"/>
    </row>
    <row r="193" spans="4:5">
      <c r="D193" s="24"/>
      <c r="E193" s="24"/>
    </row>
    <row r="194" spans="4:5">
      <c r="D194" s="24"/>
      <c r="E194" s="24"/>
    </row>
    <row r="195" spans="4:5">
      <c r="D195" s="24"/>
      <c r="E195" s="24"/>
    </row>
    <row r="196" spans="4:5">
      <c r="D196" s="24"/>
      <c r="E196" s="24"/>
    </row>
    <row r="197" spans="4:5">
      <c r="D197" s="24"/>
      <c r="E197" s="24"/>
    </row>
    <row r="198" spans="4:5">
      <c r="D198" s="24"/>
      <c r="E198" s="24"/>
    </row>
    <row r="199" spans="4:5">
      <c r="D199" s="24"/>
      <c r="E199" s="24"/>
    </row>
    <row r="200" spans="4:5">
      <c r="D200" s="24"/>
      <c r="E200" s="24"/>
    </row>
    <row r="201" spans="4:5">
      <c r="D201" s="24"/>
      <c r="E201" s="24"/>
    </row>
    <row r="202" spans="4:5">
      <c r="D202" s="24"/>
      <c r="E202" s="24"/>
    </row>
    <row r="203" spans="4:5">
      <c r="D203" s="24"/>
      <c r="E203" s="24"/>
    </row>
    <row r="204" spans="4:5">
      <c r="D204" s="24"/>
      <c r="E204" s="24"/>
    </row>
    <row r="205" spans="4:5">
      <c r="D205" s="24"/>
      <c r="E205" s="24"/>
    </row>
    <row r="206" spans="4:5">
      <c r="D206" s="24"/>
      <c r="E206" s="24"/>
    </row>
    <row r="207" spans="4:5">
      <c r="D207" s="24"/>
      <c r="E207" s="24"/>
    </row>
    <row r="208" spans="4:5">
      <c r="D208" s="24"/>
      <c r="E208" s="24"/>
    </row>
    <row r="209" spans="4:5">
      <c r="D209" s="24"/>
      <c r="E209" s="24"/>
    </row>
    <row r="210" spans="4:5">
      <c r="D210" s="24"/>
      <c r="E210" s="24"/>
    </row>
    <row r="211" spans="4:5">
      <c r="D211" s="24"/>
      <c r="E211" s="24"/>
    </row>
    <row r="212" spans="4:5">
      <c r="D212" s="24"/>
      <c r="E212" s="24"/>
    </row>
    <row r="213" spans="4:5">
      <c r="D213" s="24"/>
      <c r="E213" s="24"/>
    </row>
    <row r="214" spans="4:5">
      <c r="D214" s="24"/>
      <c r="E214" s="24"/>
    </row>
    <row r="215" spans="4:5">
      <c r="D215" s="24"/>
      <c r="E215" s="24"/>
    </row>
    <row r="216" spans="4:5">
      <c r="D216" s="24"/>
      <c r="E216" s="24"/>
    </row>
    <row r="217" spans="4:5">
      <c r="D217" s="24"/>
      <c r="E217" s="24"/>
    </row>
    <row r="218" spans="4:5">
      <c r="D218" s="24"/>
      <c r="E218" s="24"/>
    </row>
    <row r="219" spans="4:5">
      <c r="D219" s="24"/>
      <c r="E219" s="24"/>
    </row>
    <row r="220" spans="4:5">
      <c r="D220" s="24"/>
      <c r="E220" s="24"/>
    </row>
    <row r="221" spans="4:5">
      <c r="D221" s="24"/>
      <c r="E221" s="24"/>
    </row>
    <row r="222" spans="4:5">
      <c r="D222" s="24"/>
      <c r="E222" s="24"/>
    </row>
    <row r="223" spans="4:5">
      <c r="D223" s="24"/>
      <c r="E223" s="24"/>
    </row>
    <row r="224" spans="4:5">
      <c r="D224" s="24"/>
      <c r="E224" s="24"/>
    </row>
    <row r="225" spans="4:5">
      <c r="D225" s="24"/>
      <c r="E225" s="24"/>
    </row>
    <row r="226" spans="4:5">
      <c r="D226" s="24"/>
      <c r="E226" s="24"/>
    </row>
    <row r="227" spans="4:5">
      <c r="D227" s="24"/>
      <c r="E227" s="24"/>
    </row>
    <row r="228" spans="4:5">
      <c r="D228" s="24"/>
      <c r="E228" s="24"/>
    </row>
    <row r="229" spans="4:5">
      <c r="D229" s="24"/>
      <c r="E229" s="24"/>
    </row>
    <row r="230" spans="4:5">
      <c r="D230" s="24"/>
      <c r="E230" s="24"/>
    </row>
    <row r="231" spans="4:5">
      <c r="D231" s="24"/>
      <c r="E231" s="24"/>
    </row>
    <row r="232" spans="4:5">
      <c r="D232" s="24"/>
      <c r="E232" s="24"/>
    </row>
    <row r="233" spans="4:5">
      <c r="D233" s="24"/>
      <c r="E233" s="24"/>
    </row>
    <row r="234" spans="4:5">
      <c r="D234" s="24"/>
      <c r="E234" s="24"/>
    </row>
    <row r="235" spans="4:5">
      <c r="D235" s="24"/>
      <c r="E235" s="24"/>
    </row>
    <row r="236" spans="4:5">
      <c r="D236" s="24"/>
      <c r="E236" s="24"/>
    </row>
    <row r="237" spans="4:5">
      <c r="D237" s="24"/>
      <c r="E237" s="24"/>
    </row>
    <row r="238" spans="4:5">
      <c r="D238" s="24"/>
      <c r="E238" s="24"/>
    </row>
    <row r="239" spans="4:5">
      <c r="D239" s="24"/>
      <c r="E239" s="24"/>
    </row>
    <row r="240" spans="4:5">
      <c r="D240" s="24"/>
      <c r="E240" s="24"/>
    </row>
    <row r="241" spans="4:5">
      <c r="D241" s="24"/>
      <c r="E241" s="24"/>
    </row>
    <row r="242" spans="4:5">
      <c r="D242" s="24"/>
      <c r="E242" s="24"/>
    </row>
    <row r="243" spans="4:5">
      <c r="D243" s="24"/>
      <c r="E243" s="24"/>
    </row>
    <row r="244" spans="4:5">
      <c r="D244" s="24"/>
      <c r="E244" s="24"/>
    </row>
    <row r="245" spans="4:5">
      <c r="D245" s="24"/>
      <c r="E245" s="24"/>
    </row>
    <row r="246" spans="4:5">
      <c r="D246" s="24"/>
      <c r="E246" s="24"/>
    </row>
    <row r="247" spans="4:5">
      <c r="D247" s="24"/>
      <c r="E247" s="24"/>
    </row>
    <row r="248" spans="4:5">
      <c r="D248" s="24"/>
      <c r="E248" s="24"/>
    </row>
    <row r="249" spans="4:5">
      <c r="D249" s="24"/>
      <c r="E249" s="24"/>
    </row>
    <row r="250" spans="4:5">
      <c r="D250" s="24"/>
      <c r="E250" s="24"/>
    </row>
    <row r="251" spans="4:5">
      <c r="D251" s="24"/>
      <c r="E251" s="24"/>
    </row>
    <row r="252" spans="4:5">
      <c r="D252" s="24"/>
      <c r="E252" s="24"/>
    </row>
    <row r="253" spans="4:5">
      <c r="D253" s="24"/>
      <c r="E253" s="24"/>
    </row>
    <row r="254" spans="4:5">
      <c r="D254" s="24"/>
      <c r="E254" s="24"/>
    </row>
    <row r="255" spans="4:5">
      <c r="D255" s="24"/>
      <c r="E255" s="24"/>
    </row>
    <row r="256" spans="4:5">
      <c r="D256" s="24"/>
      <c r="E256" s="24"/>
    </row>
    <row r="257" spans="4:5">
      <c r="D257" s="24"/>
      <c r="E257" s="24"/>
    </row>
    <row r="258" spans="4:5">
      <c r="D258" s="24"/>
      <c r="E258" s="24"/>
    </row>
    <row r="259" spans="4:5">
      <c r="D259" s="24"/>
      <c r="E259" s="24"/>
    </row>
    <row r="260" spans="4:5">
      <c r="D260" s="24"/>
      <c r="E260" s="24"/>
    </row>
    <row r="261" spans="4:5">
      <c r="D261" s="24"/>
      <c r="E261" s="24"/>
    </row>
    <row r="262" spans="4:5">
      <c r="D262" s="24"/>
      <c r="E262" s="24"/>
    </row>
    <row r="263" spans="4:5">
      <c r="D263" s="24"/>
      <c r="E263" s="24"/>
    </row>
    <row r="264" spans="4:5">
      <c r="D264" s="24"/>
      <c r="E264" s="24"/>
    </row>
    <row r="265" spans="4:5">
      <c r="D265" s="24"/>
      <c r="E265" s="24"/>
    </row>
    <row r="266" spans="4:5">
      <c r="D266" s="24"/>
      <c r="E266" s="24"/>
    </row>
    <row r="267" spans="4:5">
      <c r="D267" s="24"/>
      <c r="E267" s="24"/>
    </row>
    <row r="268" spans="4:5">
      <c r="D268" s="24"/>
      <c r="E268" s="24"/>
    </row>
    <row r="269" spans="4:5">
      <c r="D269" s="24"/>
      <c r="E269" s="24"/>
    </row>
    <row r="270" spans="4:5">
      <c r="D270" s="24"/>
      <c r="E270" s="24"/>
    </row>
    <row r="271" spans="4:5">
      <c r="D271" s="24"/>
      <c r="E271" s="24"/>
    </row>
    <row r="272" spans="4:5">
      <c r="D272" s="24"/>
      <c r="E272" s="24"/>
    </row>
    <row r="273" spans="4:5">
      <c r="D273" s="24"/>
      <c r="E273" s="24"/>
    </row>
    <row r="274" spans="4:5">
      <c r="D274" s="24"/>
      <c r="E274" s="24"/>
    </row>
    <row r="275" spans="4:5">
      <c r="D275" s="24"/>
      <c r="E275" s="24"/>
    </row>
    <row r="276" spans="4:5">
      <c r="D276" s="24"/>
      <c r="E276" s="24"/>
    </row>
    <row r="277" spans="4:5">
      <c r="D277" s="24"/>
      <c r="E277" s="24"/>
    </row>
    <row r="278" spans="4:5">
      <c r="D278" s="24"/>
      <c r="E278" s="24"/>
    </row>
    <row r="279" spans="4:5">
      <c r="D279" s="24"/>
      <c r="E279" s="24"/>
    </row>
    <row r="280" spans="4:5">
      <c r="D280" s="24"/>
      <c r="E280" s="24"/>
    </row>
    <row r="281" spans="4:5">
      <c r="D281" s="24"/>
      <c r="E281" s="24"/>
    </row>
    <row r="282" spans="4:5">
      <c r="D282" s="24"/>
      <c r="E282" s="24"/>
    </row>
    <row r="283" spans="4:5">
      <c r="D283" s="24"/>
      <c r="E283" s="24"/>
    </row>
    <row r="284" spans="4:5">
      <c r="D284" s="24"/>
      <c r="E284" s="24"/>
    </row>
    <row r="285" spans="4:5">
      <c r="D285" s="24"/>
      <c r="E285" s="24"/>
    </row>
    <row r="286" spans="4:5">
      <c r="D286" s="24"/>
      <c r="E286" s="24"/>
    </row>
    <row r="287" spans="4:5">
      <c r="D287" s="24"/>
      <c r="E287" s="24"/>
    </row>
    <row r="288" spans="4:5">
      <c r="D288" s="24"/>
      <c r="E288" s="24"/>
    </row>
    <row r="289" spans="4:5">
      <c r="D289" s="24"/>
      <c r="E289" s="24"/>
    </row>
    <row r="290" spans="4:5">
      <c r="D290" s="24"/>
      <c r="E290" s="24"/>
    </row>
    <row r="291" spans="4:5">
      <c r="D291" s="24"/>
      <c r="E291" s="24"/>
    </row>
    <row r="292" spans="4:5">
      <c r="D292" s="24"/>
      <c r="E292" s="24"/>
    </row>
    <row r="293" spans="4:5">
      <c r="D293" s="24"/>
      <c r="E293" s="24"/>
    </row>
    <row r="294" spans="4:5">
      <c r="D294" s="24"/>
      <c r="E294" s="24"/>
    </row>
    <row r="295" spans="4:5">
      <c r="D295" s="24"/>
      <c r="E295" s="24"/>
    </row>
    <row r="296" spans="4:5">
      <c r="D296" s="24"/>
      <c r="E296" s="24"/>
    </row>
    <row r="297" spans="4:5">
      <c r="D297" s="24"/>
      <c r="E297" s="24"/>
    </row>
    <row r="298" spans="4:5">
      <c r="D298" s="24"/>
      <c r="E298" s="24"/>
    </row>
    <row r="299" spans="4:5">
      <c r="D299" s="24"/>
      <c r="E299" s="24"/>
    </row>
    <row r="300" spans="4:5">
      <c r="D300" s="24"/>
      <c r="E300" s="24"/>
    </row>
    <row r="301" spans="4:5">
      <c r="D301" s="24"/>
      <c r="E301" s="24"/>
    </row>
    <row r="302" spans="4:5">
      <c r="D302" s="24"/>
      <c r="E302" s="24"/>
    </row>
    <row r="303" spans="4:5">
      <c r="D303" s="24"/>
      <c r="E303" s="24"/>
    </row>
    <row r="304" spans="4:5">
      <c r="D304" s="24"/>
      <c r="E304" s="24"/>
    </row>
    <row r="305" spans="4:5">
      <c r="D305" s="24"/>
      <c r="E305" s="24"/>
    </row>
    <row r="306" spans="4:5">
      <c r="D306" s="24"/>
      <c r="E306" s="24"/>
    </row>
    <row r="307" spans="4:5">
      <c r="D307" s="24"/>
      <c r="E307" s="24"/>
    </row>
    <row r="308" spans="4:5">
      <c r="D308" s="24"/>
      <c r="E308" s="24"/>
    </row>
    <row r="309" spans="4:5">
      <c r="D309" s="24"/>
      <c r="E309" s="24"/>
    </row>
    <row r="310" spans="4:5">
      <c r="D310" s="24"/>
      <c r="E310" s="24"/>
    </row>
    <row r="311" spans="4:5">
      <c r="D311" s="24"/>
      <c r="E311" s="24"/>
    </row>
    <row r="312" spans="4:5">
      <c r="D312" s="24"/>
      <c r="E312" s="24"/>
    </row>
    <row r="313" spans="4:5">
      <c r="D313" s="24"/>
      <c r="E313" s="24"/>
    </row>
    <row r="314" spans="4:5">
      <c r="D314" s="24"/>
      <c r="E314" s="24"/>
    </row>
    <row r="315" spans="4:5">
      <c r="D315" s="24"/>
      <c r="E315" s="24"/>
    </row>
    <row r="316" spans="4:5">
      <c r="D316" s="24"/>
      <c r="E316" s="24"/>
    </row>
    <row r="317" spans="4:5">
      <c r="D317" s="24"/>
      <c r="E317" s="24"/>
    </row>
    <row r="318" spans="4:5">
      <c r="D318" s="24"/>
      <c r="E318" s="24"/>
    </row>
    <row r="319" spans="4:5">
      <c r="D319" s="24"/>
      <c r="E319" s="24"/>
    </row>
    <row r="320" spans="4:5">
      <c r="D320" s="24"/>
      <c r="E320" s="24"/>
    </row>
    <row r="321" spans="4:5">
      <c r="D321" s="24"/>
      <c r="E321" s="24"/>
    </row>
    <row r="322" spans="4:5">
      <c r="D322" s="24"/>
      <c r="E322" s="24"/>
    </row>
    <row r="323" spans="4:5">
      <c r="D323" s="24"/>
      <c r="E323" s="24"/>
    </row>
    <row r="324" spans="4:5">
      <c r="D324" s="24"/>
      <c r="E324" s="24"/>
    </row>
    <row r="325" spans="4:5">
      <c r="D325" s="24"/>
      <c r="E325" s="24"/>
    </row>
    <row r="326" spans="4:5">
      <c r="D326" s="24"/>
      <c r="E326" s="24"/>
    </row>
    <row r="327" spans="4:5">
      <c r="D327" s="24"/>
      <c r="E327" s="24"/>
    </row>
    <row r="328" spans="4:5">
      <c r="D328" s="24"/>
      <c r="E328" s="24"/>
    </row>
    <row r="329" spans="4:5">
      <c r="D329" s="24"/>
      <c r="E329" s="24"/>
    </row>
    <row r="330" spans="4:5">
      <c r="D330" s="24"/>
      <c r="E330" s="24"/>
    </row>
    <row r="331" spans="4:5">
      <c r="D331" s="24"/>
      <c r="E331" s="24"/>
    </row>
    <row r="332" spans="4:5">
      <c r="D332" s="24"/>
      <c r="E332" s="24"/>
    </row>
    <row r="333" spans="4:5">
      <c r="D333" s="24"/>
      <c r="E333" s="24"/>
    </row>
    <row r="334" spans="4:5">
      <c r="D334" s="24"/>
      <c r="E334" s="24"/>
    </row>
    <row r="335" spans="4:5">
      <c r="D335" s="24"/>
      <c r="E335" s="24"/>
    </row>
    <row r="336" spans="4:5">
      <c r="D336" s="24"/>
      <c r="E336" s="24"/>
    </row>
    <row r="337" spans="4:5">
      <c r="D337" s="24"/>
      <c r="E337" s="24"/>
    </row>
    <row r="338" spans="4:5">
      <c r="D338" s="24"/>
      <c r="E338" s="24"/>
    </row>
    <row r="339" spans="4:5">
      <c r="D339" s="24"/>
      <c r="E339" s="24"/>
    </row>
    <row r="340" spans="4:5">
      <c r="D340" s="24"/>
      <c r="E340" s="24"/>
    </row>
    <row r="341" spans="4:5">
      <c r="D341" s="24"/>
      <c r="E341" s="24"/>
    </row>
    <row r="342" spans="4:5">
      <c r="D342" s="24"/>
      <c r="E342" s="24"/>
    </row>
    <row r="343" spans="4:5">
      <c r="D343" s="24"/>
      <c r="E343" s="24"/>
    </row>
    <row r="344" spans="4:5">
      <c r="D344" s="24"/>
      <c r="E344" s="24"/>
    </row>
    <row r="345" spans="4:5">
      <c r="D345" s="24"/>
      <c r="E345" s="24"/>
    </row>
    <row r="346" spans="4:5">
      <c r="D346" s="24"/>
      <c r="E346" s="24"/>
    </row>
    <row r="347" spans="4:5">
      <c r="D347" s="24"/>
      <c r="E347" s="24"/>
    </row>
    <row r="348" spans="4:5">
      <c r="D348" s="24"/>
      <c r="E348" s="24"/>
    </row>
    <row r="349" spans="4:5">
      <c r="D349" s="24"/>
      <c r="E349" s="24"/>
    </row>
    <row r="350" spans="4:5">
      <c r="D350" s="24"/>
      <c r="E350" s="24"/>
    </row>
    <row r="351" spans="4:5">
      <c r="D351" s="24"/>
      <c r="E351" s="24"/>
    </row>
    <row r="352" spans="4:5">
      <c r="D352" s="24"/>
      <c r="E352" s="24"/>
    </row>
    <row r="353" spans="4:5">
      <c r="D353" s="24"/>
      <c r="E353" s="24"/>
    </row>
    <row r="354" spans="4:5">
      <c r="D354" s="24"/>
      <c r="E354" s="24"/>
    </row>
    <row r="355" spans="4:5">
      <c r="D355" s="24"/>
      <c r="E355" s="24"/>
    </row>
    <row r="356" spans="4:5">
      <c r="D356" s="24"/>
      <c r="E356" s="24"/>
    </row>
    <row r="357" spans="4:5">
      <c r="D357" s="24"/>
      <c r="E357" s="24"/>
    </row>
    <row r="358" spans="4:5">
      <c r="D358" s="24"/>
      <c r="E358" s="24"/>
    </row>
    <row r="359" spans="4:5">
      <c r="D359" s="24"/>
      <c r="E359" s="24"/>
    </row>
    <row r="360" spans="4:5">
      <c r="D360" s="24"/>
      <c r="E360" s="24"/>
    </row>
    <row r="361" spans="4:5">
      <c r="D361" s="24"/>
      <c r="E361" s="24"/>
    </row>
    <row r="362" spans="4:5">
      <c r="D362" s="24"/>
      <c r="E362" s="24"/>
    </row>
    <row r="363" spans="4:5">
      <c r="D363" s="24"/>
      <c r="E363" s="24"/>
    </row>
    <row r="364" spans="4:5">
      <c r="D364" s="24"/>
      <c r="E364" s="24"/>
    </row>
    <row r="365" spans="4:5">
      <c r="D365" s="24"/>
      <c r="E365" s="24"/>
    </row>
    <row r="366" spans="4:5">
      <c r="D366" s="24"/>
      <c r="E366" s="24"/>
    </row>
    <row r="367" spans="4:5">
      <c r="D367" s="24"/>
      <c r="E367" s="24"/>
    </row>
    <row r="368" spans="4:5">
      <c r="D368" s="24"/>
      <c r="E368" s="24"/>
    </row>
    <row r="369" spans="4:5">
      <c r="D369" s="24"/>
      <c r="E369" s="24"/>
    </row>
    <row r="370" spans="4:5">
      <c r="D370" s="24"/>
      <c r="E370" s="24"/>
    </row>
    <row r="371" spans="4:5">
      <c r="D371" s="24"/>
      <c r="E371" s="24"/>
    </row>
    <row r="372" spans="4:5">
      <c r="D372" s="24"/>
      <c r="E372" s="24"/>
    </row>
    <row r="373" spans="4:5">
      <c r="D373" s="24"/>
      <c r="E373" s="24"/>
    </row>
    <row r="374" spans="4:5">
      <c r="D374" s="24"/>
      <c r="E374" s="24"/>
    </row>
    <row r="375" spans="4:5">
      <c r="D375" s="24"/>
      <c r="E375" s="24"/>
    </row>
    <row r="376" spans="4:5">
      <c r="D376" s="24"/>
      <c r="E376" s="24"/>
    </row>
    <row r="377" spans="4:5">
      <c r="D377" s="24"/>
      <c r="E377" s="24"/>
    </row>
    <row r="378" spans="4:5">
      <c r="D378" s="24"/>
      <c r="E378" s="24"/>
    </row>
    <row r="379" spans="4:5">
      <c r="D379" s="24"/>
      <c r="E379" s="24"/>
    </row>
    <row r="380" spans="4:5">
      <c r="D380" s="24"/>
      <c r="E380" s="24"/>
    </row>
    <row r="381" spans="4:5">
      <c r="D381" s="24"/>
      <c r="E381" s="24"/>
    </row>
    <row r="382" spans="4:5">
      <c r="D382" s="24"/>
      <c r="E382" s="24"/>
    </row>
    <row r="383" spans="4:5">
      <c r="D383" s="24"/>
      <c r="E383" s="24"/>
    </row>
    <row r="384" spans="4:5">
      <c r="D384" s="24"/>
      <c r="E384" s="24"/>
    </row>
    <row r="385" spans="4:5">
      <c r="D385" s="24"/>
      <c r="E385" s="24"/>
    </row>
    <row r="386" spans="4:5">
      <c r="D386" s="24"/>
      <c r="E386" s="24"/>
    </row>
    <row r="387" spans="4:5">
      <c r="D387" s="24"/>
      <c r="E387" s="24"/>
    </row>
    <row r="388" spans="4:5">
      <c r="D388" s="24"/>
      <c r="E388" s="24"/>
    </row>
    <row r="389" spans="4:5">
      <c r="D389" s="24"/>
      <c r="E389" s="24"/>
    </row>
    <row r="390" spans="4:5">
      <c r="D390" s="24"/>
      <c r="E390" s="24"/>
    </row>
    <row r="391" spans="4:5">
      <c r="D391" s="24"/>
      <c r="E391" s="24"/>
    </row>
    <row r="392" spans="4:5">
      <c r="D392" s="24"/>
      <c r="E392" s="24"/>
    </row>
    <row r="393" spans="4:5">
      <c r="D393" s="24"/>
      <c r="E393" s="24"/>
    </row>
    <row r="394" spans="4:5">
      <c r="D394" s="24"/>
      <c r="E394" s="24"/>
    </row>
    <row r="395" spans="4:5">
      <c r="D395" s="24"/>
      <c r="E395" s="24"/>
    </row>
    <row r="396" spans="4:5">
      <c r="D396" s="24"/>
      <c r="E396" s="24"/>
    </row>
    <row r="397" spans="4:5">
      <c r="D397" s="24"/>
      <c r="E397" s="24"/>
    </row>
    <row r="398" spans="4:5">
      <c r="D398" s="24"/>
      <c r="E398" s="24"/>
    </row>
    <row r="399" spans="4:5">
      <c r="D399" s="24"/>
      <c r="E399" s="24"/>
    </row>
    <row r="400" spans="4:5">
      <c r="D400" s="24"/>
      <c r="E400" s="24"/>
    </row>
    <row r="401" spans="4:5">
      <c r="D401" s="24"/>
      <c r="E401" s="24"/>
    </row>
    <row r="402" spans="4:5">
      <c r="D402" s="24"/>
      <c r="E402" s="24"/>
    </row>
    <row r="403" spans="4:5">
      <c r="D403" s="24"/>
      <c r="E403" s="24"/>
    </row>
    <row r="404" spans="4:5">
      <c r="D404" s="24"/>
      <c r="E404" s="24"/>
    </row>
    <row r="405" spans="4:5">
      <c r="D405" s="24"/>
      <c r="E405" s="24"/>
    </row>
    <row r="406" spans="4:5">
      <c r="D406" s="24"/>
      <c r="E406" s="24"/>
    </row>
    <row r="407" spans="4:5">
      <c r="D407" s="24"/>
      <c r="E407" s="24"/>
    </row>
    <row r="408" spans="4:5">
      <c r="D408" s="24"/>
      <c r="E408" s="24"/>
    </row>
    <row r="409" spans="4:5">
      <c r="D409" s="24"/>
      <c r="E409" s="24"/>
    </row>
    <row r="410" spans="4:5">
      <c r="D410" s="24"/>
      <c r="E410" s="24"/>
    </row>
    <row r="411" spans="4:5">
      <c r="D411" s="24"/>
      <c r="E411" s="24"/>
    </row>
    <row r="412" spans="4:5">
      <c r="D412" s="24"/>
      <c r="E412" s="24"/>
    </row>
    <row r="413" spans="4:5">
      <c r="D413" s="24"/>
      <c r="E413" s="24"/>
    </row>
    <row r="414" spans="4:5">
      <c r="D414" s="24"/>
      <c r="E414" s="24"/>
    </row>
    <row r="415" spans="4:5">
      <c r="D415" s="24"/>
      <c r="E415" s="24"/>
    </row>
    <row r="416" spans="4:5">
      <c r="D416" s="24"/>
      <c r="E416" s="24"/>
    </row>
    <row r="417" spans="4:5">
      <c r="D417" s="24"/>
      <c r="E417" s="24"/>
    </row>
    <row r="418" spans="4:5">
      <c r="D418" s="24"/>
      <c r="E418" s="24"/>
    </row>
    <row r="419" spans="4:5">
      <c r="D419" s="24"/>
      <c r="E419" s="24"/>
    </row>
    <row r="420" spans="4:5">
      <c r="D420" s="24"/>
      <c r="E420" s="24"/>
    </row>
    <row r="421" spans="4:5">
      <c r="D421" s="24"/>
      <c r="E421" s="24"/>
    </row>
    <row r="422" spans="4:5">
      <c r="D422" s="24"/>
      <c r="E422" s="24"/>
    </row>
    <row r="423" spans="4:5">
      <c r="D423" s="24"/>
      <c r="E423" s="24"/>
    </row>
    <row r="424" spans="4:5">
      <c r="D424" s="24"/>
      <c r="E424" s="24"/>
    </row>
    <row r="425" spans="4:5">
      <c r="D425" s="24"/>
      <c r="E425" s="24"/>
    </row>
    <row r="426" spans="4:5">
      <c r="D426" s="24"/>
      <c r="E426" s="24"/>
    </row>
    <row r="427" spans="4:5">
      <c r="D427" s="24"/>
      <c r="E427" s="24"/>
    </row>
    <row r="428" spans="4:5">
      <c r="D428" s="24"/>
      <c r="E428" s="24"/>
    </row>
    <row r="429" spans="4:5">
      <c r="D429" s="24"/>
      <c r="E429" s="24"/>
    </row>
    <row r="430" spans="4:5">
      <c r="D430" s="24"/>
      <c r="E430" s="24"/>
    </row>
    <row r="431" spans="4:5">
      <c r="D431" s="24"/>
      <c r="E431" s="24"/>
    </row>
    <row r="432" spans="4:5">
      <c r="D432" s="24"/>
      <c r="E432" s="24"/>
    </row>
    <row r="433" spans="4:5">
      <c r="D433" s="24"/>
      <c r="E433" s="24"/>
    </row>
    <row r="434" spans="4:5">
      <c r="D434" s="24"/>
      <c r="E434" s="24"/>
    </row>
    <row r="435" spans="4:5">
      <c r="D435" s="24"/>
      <c r="E435" s="24"/>
    </row>
    <row r="436" spans="4:5">
      <c r="D436" s="24"/>
      <c r="E436" s="24"/>
    </row>
    <row r="437" spans="4:5">
      <c r="D437" s="24"/>
      <c r="E437" s="24"/>
    </row>
    <row r="438" spans="4:5">
      <c r="D438" s="24"/>
      <c r="E438" s="24"/>
    </row>
    <row r="439" spans="4:5">
      <c r="D439" s="24"/>
      <c r="E439" s="24"/>
    </row>
    <row r="440" spans="4:5">
      <c r="D440" s="24"/>
      <c r="E440" s="24"/>
    </row>
    <row r="441" spans="4:5">
      <c r="D441" s="24"/>
      <c r="E441" s="24"/>
    </row>
    <row r="442" spans="4:5">
      <c r="D442" s="24"/>
      <c r="E442" s="24"/>
    </row>
    <row r="443" spans="4:5">
      <c r="D443" s="24"/>
      <c r="E443" s="24"/>
    </row>
    <row r="444" spans="4:5">
      <c r="D444" s="24"/>
      <c r="E444" s="24"/>
    </row>
    <row r="445" spans="4:5">
      <c r="D445" s="24"/>
      <c r="E445" s="24"/>
    </row>
    <row r="446" spans="4:5">
      <c r="D446" s="24"/>
      <c r="E446" s="24"/>
    </row>
    <row r="447" spans="4:5">
      <c r="D447" s="24"/>
      <c r="E447" s="24"/>
    </row>
    <row r="448" spans="4:5">
      <c r="D448" s="24"/>
      <c r="E448" s="24"/>
    </row>
    <row r="449" spans="4:5">
      <c r="D449" s="24"/>
      <c r="E449" s="24"/>
    </row>
    <row r="450" spans="4:5">
      <c r="D450" s="24"/>
      <c r="E450" s="24"/>
    </row>
    <row r="451" spans="4:5">
      <c r="D451" s="24"/>
      <c r="E451" s="24"/>
    </row>
    <row r="452" spans="4:5">
      <c r="D452" s="24"/>
      <c r="E452" s="24"/>
    </row>
    <row r="453" spans="4:5">
      <c r="D453" s="24"/>
      <c r="E453" s="24"/>
    </row>
    <row r="454" spans="4:5">
      <c r="D454" s="24"/>
      <c r="E454" s="24"/>
    </row>
    <row r="455" spans="4:5">
      <c r="D455" s="24"/>
      <c r="E455" s="24"/>
    </row>
    <row r="456" spans="4:5">
      <c r="D456" s="24"/>
      <c r="E456" s="24"/>
    </row>
    <row r="457" spans="4:5">
      <c r="D457" s="24"/>
      <c r="E457" s="24"/>
    </row>
    <row r="458" spans="4:5">
      <c r="D458" s="24"/>
      <c r="E458" s="24"/>
    </row>
    <row r="459" spans="4:5">
      <c r="D459" s="24"/>
      <c r="E459" s="24"/>
    </row>
    <row r="460" spans="4:5">
      <c r="D460" s="24"/>
      <c r="E460" s="24"/>
    </row>
    <row r="461" spans="4:5">
      <c r="D461" s="24"/>
      <c r="E461" s="24"/>
    </row>
    <row r="462" spans="4:5">
      <c r="D462" s="24"/>
      <c r="E462" s="24"/>
    </row>
    <row r="463" spans="4:5">
      <c r="D463" s="24"/>
      <c r="E463" s="24"/>
    </row>
    <row r="464" spans="4:5">
      <c r="D464" s="24"/>
      <c r="E464" s="24"/>
    </row>
    <row r="465" spans="4:5">
      <c r="D465" s="24"/>
      <c r="E465" s="24"/>
    </row>
    <row r="466" spans="4:5">
      <c r="D466" s="24"/>
      <c r="E466" s="24"/>
    </row>
    <row r="467" spans="4:5">
      <c r="D467" s="24"/>
      <c r="E467" s="24"/>
    </row>
    <row r="468" spans="4:5">
      <c r="D468" s="24"/>
      <c r="E468" s="24"/>
    </row>
    <row r="469" spans="4:5">
      <c r="D469" s="24"/>
      <c r="E469" s="24"/>
    </row>
    <row r="470" spans="4:5">
      <c r="D470" s="24"/>
      <c r="E470" s="24"/>
    </row>
    <row r="471" spans="4:5">
      <c r="D471" s="24"/>
      <c r="E471" s="24"/>
    </row>
    <row r="472" spans="4:5">
      <c r="D472" s="24"/>
      <c r="E472" s="24"/>
    </row>
    <row r="473" spans="4:5">
      <c r="D473" s="24"/>
      <c r="E473" s="24"/>
    </row>
    <row r="474" spans="4:5">
      <c r="D474" s="24"/>
      <c r="E474" s="24"/>
    </row>
    <row r="475" spans="4:5">
      <c r="D475" s="24"/>
      <c r="E475" s="24"/>
    </row>
    <row r="476" spans="4:5">
      <c r="D476" s="24"/>
      <c r="E476" s="24"/>
    </row>
    <row r="477" spans="4:5">
      <c r="D477" s="24"/>
      <c r="E477" s="24"/>
    </row>
    <row r="478" spans="4:5">
      <c r="D478" s="24"/>
      <c r="E478" s="24"/>
    </row>
    <row r="479" spans="4:5">
      <c r="D479" s="24"/>
      <c r="E479" s="24"/>
    </row>
    <row r="480" spans="4:5">
      <c r="D480" s="24"/>
      <c r="E480" s="24"/>
    </row>
    <row r="481" spans="4:5">
      <c r="D481" s="24"/>
      <c r="E481" s="24"/>
    </row>
    <row r="482" spans="4:5">
      <c r="D482" s="24"/>
      <c r="E482" s="24"/>
    </row>
    <row r="483" spans="4:5">
      <c r="D483" s="24"/>
      <c r="E483" s="24"/>
    </row>
    <row r="484" spans="4:5">
      <c r="D484" s="24"/>
      <c r="E484" s="24"/>
    </row>
    <row r="485" spans="4:5">
      <c r="D485" s="24"/>
      <c r="E485" s="24"/>
    </row>
    <row r="486" spans="4:5">
      <c r="D486" s="24"/>
      <c r="E486" s="24"/>
    </row>
    <row r="487" spans="4:5">
      <c r="D487" s="24"/>
      <c r="E487" s="24"/>
    </row>
    <row r="488" spans="4:5">
      <c r="D488" s="24"/>
      <c r="E488" s="24"/>
    </row>
    <row r="489" spans="4:5">
      <c r="D489" s="24"/>
      <c r="E489" s="24"/>
    </row>
    <row r="490" spans="4:5">
      <c r="D490" s="24"/>
      <c r="E490" s="24"/>
    </row>
    <row r="491" spans="4:5">
      <c r="D491" s="24"/>
      <c r="E491" s="24"/>
    </row>
    <row r="492" spans="4:5">
      <c r="D492" s="24"/>
      <c r="E492" s="24"/>
    </row>
    <row r="493" spans="4:5">
      <c r="D493" s="24"/>
      <c r="E493" s="24"/>
    </row>
    <row r="494" spans="4:5">
      <c r="D494" s="24"/>
      <c r="E494" s="24"/>
    </row>
    <row r="495" spans="4:5">
      <c r="D495" s="24"/>
      <c r="E495" s="24"/>
    </row>
    <row r="496" spans="4:5">
      <c r="D496" s="24"/>
      <c r="E496" s="24"/>
    </row>
    <row r="497" spans="4:5">
      <c r="D497" s="24"/>
      <c r="E497" s="24"/>
    </row>
    <row r="498" spans="4:5">
      <c r="D498" s="24"/>
      <c r="E498" s="24"/>
    </row>
    <row r="499" spans="4:5">
      <c r="D499" s="24"/>
      <c r="E499" s="24"/>
    </row>
    <row r="500" spans="4:5">
      <c r="D500" s="24"/>
      <c r="E500" s="24"/>
    </row>
    <row r="501" spans="4:5">
      <c r="D501" s="24"/>
      <c r="E501" s="24"/>
    </row>
    <row r="502" spans="4:5">
      <c r="D502" s="24"/>
      <c r="E502" s="24"/>
    </row>
    <row r="503" spans="4:5">
      <c r="D503" s="24"/>
      <c r="E503" s="24"/>
    </row>
    <row r="504" spans="4:5">
      <c r="D504" s="24"/>
      <c r="E504" s="24"/>
    </row>
    <row r="505" spans="4:5">
      <c r="D505" s="24"/>
      <c r="E505" s="24"/>
    </row>
    <row r="506" spans="4:5">
      <c r="D506" s="24"/>
      <c r="E506" s="24"/>
    </row>
    <row r="507" spans="4:5">
      <c r="D507" s="24"/>
      <c r="E507" s="24"/>
    </row>
    <row r="508" spans="4:5">
      <c r="D508" s="24"/>
      <c r="E508" s="24"/>
    </row>
    <row r="509" spans="4:5">
      <c r="D509" s="24"/>
      <c r="E509" s="24"/>
    </row>
    <row r="510" spans="4:5">
      <c r="D510" s="24"/>
      <c r="E510" s="24"/>
    </row>
    <row r="511" spans="4:5">
      <c r="D511" s="24"/>
      <c r="E511" s="24"/>
    </row>
    <row r="512" spans="4:5">
      <c r="D512" s="24"/>
      <c r="E512" s="24"/>
    </row>
    <row r="513" spans="4:5">
      <c r="D513" s="24"/>
      <c r="E513" s="24"/>
    </row>
    <row r="514" spans="4:5">
      <c r="D514" s="24"/>
      <c r="E514" s="24"/>
    </row>
    <row r="515" spans="4:5">
      <c r="D515" s="24"/>
      <c r="E515" s="24"/>
    </row>
    <row r="516" spans="4:5">
      <c r="D516" s="24"/>
      <c r="E516" s="24"/>
    </row>
    <row r="517" spans="4:5">
      <c r="D517" s="24"/>
      <c r="E517" s="24"/>
    </row>
    <row r="518" spans="4:5">
      <c r="D518" s="24"/>
      <c r="E518" s="24"/>
    </row>
    <row r="519" spans="4:5">
      <c r="D519" s="24"/>
      <c r="E519" s="24"/>
    </row>
    <row r="520" spans="4:5">
      <c r="D520" s="24"/>
      <c r="E520" s="24"/>
    </row>
    <row r="521" spans="4:5">
      <c r="D521" s="24"/>
      <c r="E521" s="24"/>
    </row>
    <row r="522" spans="4:5">
      <c r="D522" s="24"/>
      <c r="E522" s="24"/>
    </row>
    <row r="523" spans="4:5">
      <c r="D523" s="24"/>
      <c r="E523" s="24"/>
    </row>
    <row r="524" spans="4:5">
      <c r="D524" s="24"/>
      <c r="E524" s="24"/>
    </row>
    <row r="525" spans="4:5">
      <c r="D525" s="24"/>
      <c r="E525" s="24"/>
    </row>
    <row r="526" spans="4:5">
      <c r="D526" s="24"/>
      <c r="E526" s="24"/>
    </row>
    <row r="527" spans="4:5">
      <c r="D527" s="24"/>
      <c r="E527" s="24"/>
    </row>
    <row r="528" spans="4:5">
      <c r="D528" s="24"/>
      <c r="E528" s="24"/>
    </row>
    <row r="529" spans="4:5">
      <c r="D529" s="24"/>
      <c r="E529" s="24"/>
    </row>
    <row r="530" spans="4:5">
      <c r="D530" s="24"/>
      <c r="E530" s="24"/>
    </row>
    <row r="531" spans="4:5">
      <c r="D531" s="24"/>
      <c r="E531" s="24"/>
    </row>
    <row r="532" spans="4:5">
      <c r="D532" s="24"/>
      <c r="E532" s="24"/>
    </row>
    <row r="533" spans="4:5">
      <c r="D533" s="24"/>
      <c r="E533" s="24"/>
    </row>
    <row r="534" spans="4:5">
      <c r="D534" s="24"/>
      <c r="E534" s="24"/>
    </row>
    <row r="535" spans="4:5">
      <c r="D535" s="24"/>
      <c r="E535" s="24"/>
    </row>
    <row r="536" spans="4:5">
      <c r="D536" s="24"/>
      <c r="E536" s="24"/>
    </row>
    <row r="537" spans="4:5">
      <c r="D537" s="24"/>
      <c r="E537" s="24"/>
    </row>
    <row r="538" spans="4:5">
      <c r="D538" s="24"/>
      <c r="E538" s="24"/>
    </row>
    <row r="539" spans="4:5">
      <c r="D539" s="24"/>
      <c r="E539" s="24"/>
    </row>
    <row r="540" spans="4:5">
      <c r="D540" s="24"/>
      <c r="E540" s="24"/>
    </row>
    <row r="541" spans="4:5">
      <c r="D541" s="24"/>
      <c r="E541" s="24"/>
    </row>
    <row r="542" spans="4:5">
      <c r="D542" s="24"/>
      <c r="E542" s="24"/>
    </row>
    <row r="543" spans="4:5">
      <c r="D543" s="24"/>
      <c r="E543" s="24"/>
    </row>
    <row r="544" spans="4:5">
      <c r="D544" s="24"/>
      <c r="E544" s="24"/>
    </row>
    <row r="545" spans="4:5">
      <c r="D545" s="24"/>
      <c r="E545" s="24"/>
    </row>
    <row r="546" spans="4:5">
      <c r="D546" s="24"/>
      <c r="E546" s="24"/>
    </row>
    <row r="547" spans="4:5">
      <c r="D547" s="24"/>
      <c r="E547" s="24"/>
    </row>
    <row r="548" spans="4:5">
      <c r="D548" s="24"/>
      <c r="E548" s="24"/>
    </row>
    <row r="549" spans="4:5">
      <c r="D549" s="24"/>
      <c r="E549" s="24"/>
    </row>
    <row r="550" spans="4:5">
      <c r="D550" s="24"/>
      <c r="E550" s="24"/>
    </row>
    <row r="551" spans="4:5">
      <c r="D551" s="24"/>
      <c r="E551" s="24"/>
    </row>
    <row r="552" spans="4:5">
      <c r="D552" s="24"/>
      <c r="E552" s="24"/>
    </row>
    <row r="553" spans="4:5">
      <c r="D553" s="24"/>
      <c r="E553" s="24"/>
    </row>
    <row r="554" spans="4:5">
      <c r="D554" s="24"/>
      <c r="E554" s="24"/>
    </row>
    <row r="555" spans="4:5">
      <c r="D555" s="24"/>
      <c r="E555" s="24"/>
    </row>
    <row r="556" spans="4:5">
      <c r="D556" s="24"/>
      <c r="E556" s="24"/>
    </row>
    <row r="557" spans="4:5">
      <c r="D557" s="24"/>
      <c r="E557" s="24"/>
    </row>
    <row r="558" spans="4:5">
      <c r="D558" s="24"/>
      <c r="E558" s="24"/>
    </row>
    <row r="559" spans="4:5">
      <c r="D559" s="24"/>
      <c r="E559" s="24"/>
    </row>
    <row r="560" spans="4:5">
      <c r="D560" s="24"/>
      <c r="E560" s="24"/>
    </row>
    <row r="561" spans="4:5">
      <c r="D561" s="24"/>
      <c r="E561" s="24"/>
    </row>
    <row r="562" spans="4:5">
      <c r="D562" s="24"/>
      <c r="E562" s="24"/>
    </row>
    <row r="563" spans="4:5">
      <c r="D563" s="24"/>
      <c r="E563" s="24"/>
    </row>
    <row r="564" spans="4:5">
      <c r="D564" s="24"/>
      <c r="E564" s="24"/>
    </row>
    <row r="565" spans="4:5">
      <c r="D565" s="24"/>
      <c r="E565" s="24"/>
    </row>
    <row r="566" spans="4:5">
      <c r="D566" s="24"/>
      <c r="E566" s="24"/>
    </row>
    <row r="567" spans="4:5">
      <c r="D567" s="24"/>
      <c r="E567" s="24"/>
    </row>
    <row r="568" spans="4:5">
      <c r="D568" s="24"/>
      <c r="E568" s="24"/>
    </row>
    <row r="569" spans="4:5">
      <c r="D569" s="24"/>
      <c r="E569" s="24"/>
    </row>
    <row r="570" spans="4:5">
      <c r="D570" s="24"/>
      <c r="E570" s="24"/>
    </row>
    <row r="571" spans="4:5">
      <c r="D571" s="24"/>
      <c r="E571" s="24"/>
    </row>
    <row r="572" spans="4:5">
      <c r="D572" s="24"/>
      <c r="E572" s="24"/>
    </row>
    <row r="573" spans="4:5">
      <c r="D573" s="24"/>
      <c r="E573" s="24"/>
    </row>
    <row r="574" spans="4:5">
      <c r="D574" s="24"/>
      <c r="E574" s="24"/>
    </row>
    <row r="575" spans="4:5">
      <c r="D575" s="24"/>
      <c r="E575" s="24"/>
    </row>
    <row r="576" spans="4:5">
      <c r="D576" s="24"/>
      <c r="E576" s="24"/>
    </row>
    <row r="577" spans="4:5">
      <c r="D577" s="24"/>
      <c r="E577" s="24"/>
    </row>
    <row r="578" spans="4:5">
      <c r="D578" s="24"/>
      <c r="E578" s="24"/>
    </row>
    <row r="579" spans="4:5">
      <c r="D579" s="24"/>
      <c r="E579" s="24"/>
    </row>
    <row r="580" spans="4:5">
      <c r="D580" s="24"/>
      <c r="E580" s="24"/>
    </row>
    <row r="581" spans="4:5">
      <c r="D581" s="24"/>
      <c r="E581" s="24"/>
    </row>
    <row r="582" spans="4:5">
      <c r="D582" s="24"/>
      <c r="E582" s="24"/>
    </row>
    <row r="583" spans="4:5">
      <c r="D583" s="24"/>
      <c r="E583" s="24"/>
    </row>
    <row r="584" spans="4:5">
      <c r="D584" s="24"/>
      <c r="E584" s="24"/>
    </row>
    <row r="585" spans="4:5">
      <c r="D585" s="24"/>
      <c r="E585" s="24"/>
    </row>
    <row r="586" spans="4:5">
      <c r="D586" s="24"/>
      <c r="E586" s="24"/>
    </row>
    <row r="587" spans="4:5">
      <c r="D587" s="24"/>
      <c r="E587" s="24"/>
    </row>
    <row r="588" spans="4:5">
      <c r="D588" s="24"/>
      <c r="E588" s="24"/>
    </row>
    <row r="589" spans="4:5">
      <c r="D589" s="24"/>
      <c r="E589" s="24"/>
    </row>
    <row r="590" spans="4:5">
      <c r="D590" s="24"/>
      <c r="E590" s="24"/>
    </row>
    <row r="591" spans="4:5">
      <c r="D591" s="24"/>
      <c r="E591" s="24"/>
    </row>
    <row r="592" spans="4:5">
      <c r="D592" s="24"/>
      <c r="E592" s="24"/>
    </row>
    <row r="593" spans="4:5">
      <c r="D593" s="24"/>
      <c r="E593" s="24"/>
    </row>
    <row r="594" spans="4:5">
      <c r="D594" s="24"/>
      <c r="E594" s="24"/>
    </row>
    <row r="595" spans="4:5">
      <c r="D595" s="24"/>
      <c r="E595" s="24"/>
    </row>
    <row r="596" spans="4:5">
      <c r="D596" s="24"/>
      <c r="E596" s="24"/>
    </row>
    <row r="597" spans="4:5">
      <c r="D597" s="24"/>
      <c r="E597" s="24"/>
    </row>
    <row r="598" spans="4:5">
      <c r="D598" s="24"/>
      <c r="E598" s="24"/>
    </row>
    <row r="599" spans="4:5">
      <c r="D599" s="24"/>
      <c r="E599" s="24"/>
    </row>
    <row r="600" spans="4:5">
      <c r="D600" s="24"/>
      <c r="E600" s="24"/>
    </row>
    <row r="601" spans="4:5">
      <c r="D601" s="24"/>
      <c r="E601" s="24"/>
    </row>
    <row r="602" spans="4:5">
      <c r="D602" s="24"/>
      <c r="E602" s="24"/>
    </row>
    <row r="603" spans="4:5">
      <c r="D603" s="24"/>
      <c r="E603" s="24"/>
    </row>
    <row r="604" spans="4:5">
      <c r="D604" s="24"/>
      <c r="E604" s="24"/>
    </row>
    <row r="605" spans="4:5">
      <c r="D605" s="24"/>
      <c r="E605" s="24"/>
    </row>
    <row r="606" spans="4:5">
      <c r="D606" s="24"/>
      <c r="E606" s="24"/>
    </row>
    <row r="607" spans="4:5">
      <c r="D607" s="24"/>
      <c r="E607" s="24"/>
    </row>
    <row r="608" spans="4:5">
      <c r="D608" s="24"/>
      <c r="E608" s="24"/>
    </row>
    <row r="609" spans="4:5">
      <c r="D609" s="24"/>
      <c r="E609" s="24"/>
    </row>
    <row r="610" spans="4:5">
      <c r="D610" s="24"/>
      <c r="E610" s="24"/>
    </row>
    <row r="611" spans="4:5">
      <c r="D611" s="24"/>
      <c r="E611" s="24"/>
    </row>
    <row r="612" spans="4:5">
      <c r="D612" s="24"/>
      <c r="E612" s="24"/>
    </row>
    <row r="613" spans="4:5">
      <c r="D613" s="24"/>
      <c r="E613" s="24"/>
    </row>
    <row r="614" spans="4:5">
      <c r="D614" s="24"/>
      <c r="E614" s="24"/>
    </row>
    <row r="615" spans="4:5">
      <c r="D615" s="24"/>
      <c r="E615" s="24"/>
    </row>
    <row r="616" spans="4:5">
      <c r="D616" s="24"/>
      <c r="E616" s="24"/>
    </row>
    <row r="617" spans="4:5">
      <c r="D617" s="24"/>
      <c r="E617" s="24"/>
    </row>
    <row r="618" spans="4:5">
      <c r="D618" s="24"/>
      <c r="E618" s="24"/>
    </row>
    <row r="619" spans="4:5">
      <c r="D619" s="24"/>
      <c r="E619" s="24"/>
    </row>
    <row r="620" spans="4:5">
      <c r="D620" s="24"/>
      <c r="E620" s="24"/>
    </row>
    <row r="621" spans="4:5">
      <c r="D621" s="24"/>
      <c r="E621" s="24"/>
    </row>
    <row r="622" spans="4:5">
      <c r="D622" s="24"/>
      <c r="E622" s="24"/>
    </row>
    <row r="623" spans="4:5">
      <c r="D623" s="24"/>
      <c r="E623" s="24"/>
    </row>
    <row r="624" spans="4:5">
      <c r="D624" s="24"/>
      <c r="E624" s="24"/>
    </row>
    <row r="625" spans="4:5">
      <c r="D625" s="24"/>
      <c r="E625" s="24"/>
    </row>
    <row r="626" spans="4:5">
      <c r="D626" s="24"/>
      <c r="E626" s="24"/>
    </row>
    <row r="627" spans="4:5">
      <c r="D627" s="24"/>
      <c r="E627" s="24"/>
    </row>
    <row r="628" spans="4:5">
      <c r="D628" s="24"/>
      <c r="E628" s="24"/>
    </row>
    <row r="629" spans="4:5">
      <c r="D629" s="24"/>
      <c r="E629" s="24"/>
    </row>
    <row r="630" spans="4:5">
      <c r="D630" s="24"/>
      <c r="E630" s="24"/>
    </row>
    <row r="631" spans="4:5">
      <c r="D631" s="24"/>
      <c r="E631" s="24"/>
    </row>
    <row r="632" spans="4:5">
      <c r="D632" s="24"/>
      <c r="E632" s="24"/>
    </row>
    <row r="633" spans="4:5">
      <c r="D633" s="24"/>
      <c r="E633" s="24"/>
    </row>
    <row r="634" spans="4:5">
      <c r="D634" s="24"/>
      <c r="E634" s="24"/>
    </row>
    <row r="635" spans="4:5">
      <c r="D635" s="24"/>
      <c r="E635" s="24"/>
    </row>
    <row r="636" spans="4:5">
      <c r="D636" s="24"/>
      <c r="E636" s="24"/>
    </row>
    <row r="637" spans="4:5">
      <c r="D637" s="24"/>
      <c r="E637" s="24"/>
    </row>
    <row r="638" spans="4:5">
      <c r="D638" s="24"/>
      <c r="E638" s="24"/>
    </row>
    <row r="639" spans="4:5">
      <c r="D639" s="24"/>
      <c r="E639" s="24"/>
    </row>
    <row r="640" spans="4:5">
      <c r="D640" s="24"/>
      <c r="E640" s="24"/>
    </row>
    <row r="641" spans="4:5">
      <c r="D641" s="24"/>
      <c r="E641" s="24"/>
    </row>
    <row r="642" spans="4:5">
      <c r="D642" s="24"/>
      <c r="E642" s="24"/>
    </row>
    <row r="643" spans="4:5">
      <c r="D643" s="24"/>
      <c r="E643" s="24"/>
    </row>
    <row r="644" spans="4:5">
      <c r="D644" s="24"/>
      <c r="E644" s="24"/>
    </row>
    <row r="645" spans="4:5">
      <c r="D645" s="24"/>
      <c r="E645" s="24"/>
    </row>
    <row r="646" spans="4:5">
      <c r="D646" s="24"/>
      <c r="E646" s="24"/>
    </row>
    <row r="647" spans="4:5">
      <c r="D647" s="24"/>
      <c r="E647" s="24"/>
    </row>
    <row r="648" spans="4:5">
      <c r="D648" s="24"/>
      <c r="E648" s="24"/>
    </row>
    <row r="649" spans="4:5">
      <c r="D649" s="24"/>
      <c r="E649" s="24"/>
    </row>
    <row r="650" spans="4:5">
      <c r="D650" s="24"/>
      <c r="E650" s="24"/>
    </row>
    <row r="651" spans="4:5">
      <c r="D651" s="24"/>
      <c r="E651" s="24"/>
    </row>
    <row r="652" spans="4:5">
      <c r="D652" s="24"/>
      <c r="E652" s="24"/>
    </row>
    <row r="653" spans="4:5">
      <c r="D653" s="24"/>
      <c r="E653" s="24"/>
    </row>
    <row r="654" spans="4:5">
      <c r="D654" s="24"/>
      <c r="E654" s="24"/>
    </row>
    <row r="655" spans="4:5">
      <c r="D655" s="24"/>
      <c r="E655" s="24"/>
    </row>
    <row r="656" spans="4:5">
      <c r="D656" s="24"/>
      <c r="E656" s="24"/>
    </row>
    <row r="657" spans="4:5">
      <c r="D657" s="24"/>
      <c r="E657" s="24"/>
    </row>
    <row r="658" spans="4:5">
      <c r="D658" s="24"/>
      <c r="E658" s="24"/>
    </row>
    <row r="659" spans="4:5">
      <c r="D659" s="24"/>
      <c r="E659" s="24"/>
    </row>
    <row r="660" spans="4:5">
      <c r="D660" s="24"/>
      <c r="E660" s="24"/>
    </row>
    <row r="661" spans="4:5">
      <c r="D661" s="24"/>
      <c r="E661" s="24"/>
    </row>
    <row r="662" spans="4:5">
      <c r="D662" s="24"/>
      <c r="E662" s="24"/>
    </row>
    <row r="663" spans="4:5">
      <c r="D663" s="24"/>
      <c r="E663" s="24"/>
    </row>
    <row r="664" spans="4:5">
      <c r="D664" s="24"/>
      <c r="E664" s="24"/>
    </row>
    <row r="665" spans="4:5">
      <c r="D665" s="24"/>
      <c r="E665" s="24"/>
    </row>
    <row r="666" spans="4:5">
      <c r="D666" s="24"/>
      <c r="E666" s="24"/>
    </row>
    <row r="667" spans="4:5">
      <c r="D667" s="24"/>
      <c r="E667" s="24"/>
    </row>
    <row r="668" spans="4:5">
      <c r="D668" s="24"/>
      <c r="E668" s="24"/>
    </row>
    <row r="669" spans="4:5">
      <c r="D669" s="24"/>
      <c r="E669" s="24"/>
    </row>
    <row r="670" spans="4:5">
      <c r="D670" s="24"/>
      <c r="E670" s="24"/>
    </row>
    <row r="671" spans="4:5">
      <c r="D671" s="24"/>
      <c r="E671" s="24"/>
    </row>
    <row r="672" spans="4:5">
      <c r="D672" s="24"/>
      <c r="E672" s="24"/>
    </row>
    <row r="673" spans="4:5">
      <c r="D673" s="24"/>
      <c r="E673" s="24"/>
    </row>
    <row r="674" spans="4:5">
      <c r="D674" s="24"/>
      <c r="E674" s="24"/>
    </row>
    <row r="675" spans="4:5">
      <c r="D675" s="24"/>
      <c r="E675" s="24"/>
    </row>
    <row r="676" spans="4:5">
      <c r="D676" s="24"/>
      <c r="E676" s="24"/>
    </row>
    <row r="677" spans="4:5">
      <c r="D677" s="24"/>
      <c r="E677" s="24"/>
    </row>
    <row r="678" spans="4:5">
      <c r="D678" s="24"/>
      <c r="E678" s="24"/>
    </row>
    <row r="679" spans="4:5">
      <c r="D679" s="24"/>
      <c r="E679" s="24"/>
    </row>
    <row r="680" spans="4:5">
      <c r="D680" s="24"/>
      <c r="E680" s="24"/>
    </row>
    <row r="681" spans="4:5">
      <c r="D681" s="24"/>
      <c r="E681" s="24"/>
    </row>
    <row r="682" spans="4:5">
      <c r="D682" s="24"/>
      <c r="E682" s="24"/>
    </row>
    <row r="683" spans="4:5">
      <c r="D683" s="24"/>
      <c r="E683" s="24"/>
    </row>
    <row r="684" spans="4:5">
      <c r="D684" s="24"/>
      <c r="E684" s="24"/>
    </row>
    <row r="685" spans="4:5">
      <c r="D685" s="24"/>
      <c r="E685" s="24"/>
    </row>
    <row r="686" spans="4:5">
      <c r="D686" s="24"/>
      <c r="E686" s="24"/>
    </row>
    <row r="687" spans="4:5">
      <c r="D687" s="24"/>
      <c r="E687" s="24"/>
    </row>
    <row r="688" spans="4:5">
      <c r="D688" s="24"/>
      <c r="E688" s="24"/>
    </row>
    <row r="689" spans="4:5">
      <c r="D689" s="24"/>
      <c r="E689" s="24"/>
    </row>
    <row r="690" spans="4:5">
      <c r="D690" s="24"/>
      <c r="E690" s="24"/>
    </row>
    <row r="691" spans="4:5">
      <c r="D691" s="24"/>
      <c r="E691" s="24"/>
    </row>
    <row r="692" spans="4:5">
      <c r="D692" s="24"/>
      <c r="E692" s="24"/>
    </row>
    <row r="693" spans="4:5">
      <c r="D693" s="24"/>
      <c r="E693" s="24"/>
    </row>
    <row r="694" spans="4:5">
      <c r="D694" s="24"/>
      <c r="E694" s="24"/>
    </row>
    <row r="695" spans="4:5">
      <c r="D695" s="24"/>
      <c r="E695" s="24"/>
    </row>
    <row r="696" spans="4:5">
      <c r="D696" s="24"/>
      <c r="E696" s="24"/>
    </row>
    <row r="697" spans="4:5">
      <c r="D697" s="24"/>
      <c r="E697" s="24"/>
    </row>
    <row r="698" spans="4:5">
      <c r="D698" s="24"/>
      <c r="E698" s="24"/>
    </row>
    <row r="699" spans="4:5">
      <c r="D699" s="24"/>
      <c r="E699" s="24"/>
    </row>
    <row r="700" spans="4:5">
      <c r="D700" s="24"/>
      <c r="E700" s="24"/>
    </row>
    <row r="701" spans="4:5">
      <c r="D701" s="24"/>
      <c r="E701" s="24"/>
    </row>
    <row r="702" spans="4:5">
      <c r="D702" s="24"/>
      <c r="E702" s="24"/>
    </row>
    <row r="703" spans="4:5">
      <c r="D703" s="24"/>
      <c r="E703" s="24"/>
    </row>
    <row r="704" spans="4:5">
      <c r="D704" s="24"/>
      <c r="E704" s="24"/>
    </row>
    <row r="705" spans="4:5">
      <c r="D705" s="24"/>
      <c r="E705" s="24"/>
    </row>
    <row r="706" spans="4:5">
      <c r="D706" s="24"/>
      <c r="E706" s="24"/>
    </row>
    <row r="707" spans="4:5">
      <c r="D707" s="24"/>
      <c r="E707" s="24"/>
    </row>
    <row r="708" spans="4:5">
      <c r="D708" s="24"/>
      <c r="E708" s="24"/>
    </row>
    <row r="709" spans="4:5">
      <c r="D709" s="24"/>
      <c r="E709" s="24"/>
    </row>
    <row r="710" spans="4:5">
      <c r="D710" s="24"/>
      <c r="E710" s="24"/>
    </row>
    <row r="711" spans="4:5">
      <c r="D711" s="24"/>
      <c r="E711" s="24"/>
    </row>
    <row r="712" spans="4:5">
      <c r="D712" s="24"/>
      <c r="E712" s="24"/>
    </row>
    <row r="713" spans="4:5">
      <c r="D713" s="24"/>
      <c r="E713" s="24"/>
    </row>
    <row r="714" spans="4:5">
      <c r="D714" s="24"/>
      <c r="E714" s="24"/>
    </row>
    <row r="715" spans="4:5">
      <c r="D715" s="24"/>
      <c r="E715" s="24"/>
    </row>
    <row r="716" spans="4:5">
      <c r="D716" s="24"/>
      <c r="E716" s="24"/>
    </row>
    <row r="717" spans="4:5">
      <c r="D717" s="24"/>
      <c r="E717" s="24"/>
    </row>
    <row r="718" spans="4:5">
      <c r="D718" s="24"/>
      <c r="E718" s="24"/>
    </row>
    <row r="719" spans="4:5">
      <c r="D719" s="24"/>
      <c r="E719" s="24"/>
    </row>
    <row r="720" spans="4:5">
      <c r="D720" s="24"/>
      <c r="E720" s="24"/>
    </row>
    <row r="721" spans="4:5">
      <c r="D721" s="24"/>
      <c r="E721" s="24"/>
    </row>
    <row r="722" spans="4:5">
      <c r="D722" s="24"/>
      <c r="E722" s="24"/>
    </row>
    <row r="723" spans="4:5">
      <c r="D723" s="24"/>
      <c r="E723" s="24"/>
    </row>
    <row r="724" spans="4:5">
      <c r="D724" s="24"/>
      <c r="E724" s="24"/>
    </row>
    <row r="725" spans="4:5">
      <c r="D725" s="24"/>
      <c r="E725" s="24"/>
    </row>
    <row r="726" spans="4:5">
      <c r="D726" s="24"/>
      <c r="E726" s="24"/>
    </row>
    <row r="727" spans="4:5">
      <c r="D727" s="24"/>
      <c r="E727" s="24"/>
    </row>
    <row r="728" spans="4:5">
      <c r="D728" s="24"/>
      <c r="E728" s="24"/>
    </row>
    <row r="729" spans="4:5">
      <c r="D729" s="24"/>
      <c r="E729" s="24"/>
    </row>
    <row r="730" spans="4:5">
      <c r="D730" s="24"/>
      <c r="E730" s="24"/>
    </row>
    <row r="731" spans="4:5">
      <c r="D731" s="24"/>
      <c r="E731" s="24"/>
    </row>
    <row r="732" spans="4:5">
      <c r="D732" s="24"/>
      <c r="E732" s="24"/>
    </row>
    <row r="733" spans="4:5">
      <c r="D733" s="24"/>
      <c r="E733" s="24"/>
    </row>
    <row r="734" spans="4:5">
      <c r="D734" s="24"/>
      <c r="E734" s="24"/>
    </row>
    <row r="735" spans="4:5">
      <c r="D735" s="24"/>
      <c r="E735" s="24"/>
    </row>
    <row r="736" spans="4:5">
      <c r="D736" s="24"/>
      <c r="E736" s="24"/>
    </row>
    <row r="737" spans="4:5">
      <c r="D737" s="24"/>
      <c r="E737" s="24"/>
    </row>
    <row r="738" spans="4:5">
      <c r="D738" s="24"/>
      <c r="E738" s="24"/>
    </row>
    <row r="739" spans="4:5">
      <c r="D739" s="24"/>
      <c r="E739" s="24"/>
    </row>
    <row r="740" spans="4:5">
      <c r="D740" s="24"/>
      <c r="E740" s="24"/>
    </row>
    <row r="741" spans="4:5">
      <c r="D741" s="24"/>
      <c r="E741" s="24"/>
    </row>
    <row r="742" spans="4:5">
      <c r="D742" s="24"/>
      <c r="E742" s="24"/>
    </row>
    <row r="743" spans="4:5">
      <c r="D743" s="24"/>
      <c r="E743" s="24"/>
    </row>
    <row r="744" spans="4:5">
      <c r="D744" s="24"/>
      <c r="E744" s="24"/>
    </row>
    <row r="745" spans="4:5">
      <c r="D745" s="24"/>
      <c r="E745" s="24"/>
    </row>
    <row r="746" spans="4:5">
      <c r="D746" s="24"/>
      <c r="E746" s="24"/>
    </row>
    <row r="747" spans="4:5">
      <c r="D747" s="24"/>
      <c r="E747" s="24"/>
    </row>
    <row r="748" spans="4:5">
      <c r="D748" s="24"/>
      <c r="E748" s="24"/>
    </row>
    <row r="749" spans="4:5">
      <c r="D749" s="24"/>
      <c r="E749" s="24"/>
    </row>
    <row r="750" spans="4:5">
      <c r="D750" s="24"/>
      <c r="E750" s="24"/>
    </row>
    <row r="751" spans="4:5">
      <c r="D751" s="24"/>
      <c r="E751" s="24"/>
    </row>
    <row r="752" spans="4:5">
      <c r="D752" s="24"/>
      <c r="E752" s="24"/>
    </row>
    <row r="753" spans="4:5">
      <c r="D753" s="24"/>
      <c r="E753" s="24"/>
    </row>
    <row r="754" spans="4:5">
      <c r="D754" s="24"/>
      <c r="E754" s="24"/>
    </row>
    <row r="755" spans="4:5">
      <c r="D755" s="24"/>
      <c r="E755" s="24"/>
    </row>
    <row r="756" spans="4:5">
      <c r="D756" s="24"/>
      <c r="E756" s="24"/>
    </row>
    <row r="757" spans="4:5">
      <c r="D757" s="24"/>
      <c r="E757" s="24"/>
    </row>
    <row r="758" spans="4:5">
      <c r="D758" s="24"/>
      <c r="E758" s="24"/>
    </row>
    <row r="759" spans="4:5">
      <c r="D759" s="24"/>
      <c r="E759" s="24"/>
    </row>
    <row r="760" spans="4:5">
      <c r="D760" s="24"/>
      <c r="E760" s="24"/>
    </row>
    <row r="761" spans="4:5">
      <c r="D761" s="24"/>
      <c r="E761" s="24"/>
    </row>
    <row r="762" spans="4:5">
      <c r="D762" s="24"/>
      <c r="E762" s="24"/>
    </row>
    <row r="763" spans="4:5">
      <c r="D763" s="24"/>
      <c r="E763" s="24"/>
    </row>
    <row r="764" spans="4:5">
      <c r="D764" s="24"/>
      <c r="E764" s="24"/>
    </row>
    <row r="765" spans="4:5">
      <c r="D765" s="24"/>
      <c r="E765" s="24"/>
    </row>
    <row r="766" spans="4:5">
      <c r="D766" s="24"/>
      <c r="E766" s="24"/>
    </row>
    <row r="767" spans="4:5">
      <c r="D767" s="24"/>
      <c r="E767" s="24"/>
    </row>
    <row r="768" spans="4:5">
      <c r="D768" s="24"/>
      <c r="E768" s="24"/>
    </row>
    <row r="769" spans="4:5">
      <c r="D769" s="24"/>
      <c r="E769" s="24"/>
    </row>
    <row r="770" spans="4:5">
      <c r="D770" s="24"/>
      <c r="E770" s="24"/>
    </row>
    <row r="771" spans="4:5">
      <c r="D771" s="24"/>
      <c r="E771" s="24"/>
    </row>
    <row r="772" spans="4:5">
      <c r="D772" s="24"/>
      <c r="E772" s="24"/>
    </row>
    <row r="773" spans="4:5">
      <c r="D773" s="24"/>
      <c r="E773" s="24"/>
    </row>
    <row r="774" spans="4:5">
      <c r="D774" s="24"/>
      <c r="E774" s="24"/>
    </row>
    <row r="775" spans="4:5">
      <c r="D775" s="24"/>
      <c r="E775" s="24"/>
    </row>
    <row r="776" spans="4:5">
      <c r="D776" s="24"/>
      <c r="E776" s="24"/>
    </row>
    <row r="777" spans="4:5">
      <c r="D777" s="24"/>
      <c r="E777" s="24"/>
    </row>
    <row r="778" spans="4:5">
      <c r="D778" s="24"/>
      <c r="E778" s="24"/>
    </row>
    <row r="779" spans="4:5">
      <c r="D779" s="24"/>
      <c r="E779" s="24"/>
    </row>
    <row r="780" spans="4:5">
      <c r="D780" s="24"/>
      <c r="E780" s="24"/>
    </row>
    <row r="781" spans="4:5">
      <c r="D781" s="24"/>
      <c r="E781" s="24"/>
    </row>
    <row r="782" spans="4:5">
      <c r="D782" s="24"/>
      <c r="E782" s="24"/>
    </row>
    <row r="783" spans="4:5">
      <c r="D783" s="24"/>
      <c r="E783" s="24"/>
    </row>
    <row r="784" spans="4:5">
      <c r="D784" s="24"/>
      <c r="E784" s="24"/>
    </row>
    <row r="785" spans="4:5">
      <c r="D785" s="24"/>
      <c r="E785" s="24"/>
    </row>
    <row r="786" spans="4:5">
      <c r="D786" s="24"/>
      <c r="E786" s="24"/>
    </row>
    <row r="787" spans="4:5">
      <c r="D787" s="24"/>
      <c r="E787" s="24"/>
    </row>
    <row r="788" spans="4:5">
      <c r="D788" s="24"/>
      <c r="E788" s="24"/>
    </row>
    <row r="789" spans="4:5">
      <c r="D789" s="24"/>
      <c r="E789" s="24"/>
    </row>
    <row r="790" spans="4:5">
      <c r="D790" s="24"/>
      <c r="E790" s="24"/>
    </row>
    <row r="791" spans="4:5">
      <c r="D791" s="24"/>
      <c r="E791" s="24"/>
    </row>
    <row r="792" spans="4:5">
      <c r="D792" s="24"/>
      <c r="E792" s="24"/>
    </row>
    <row r="793" spans="4:5">
      <c r="D793" s="24"/>
      <c r="E793" s="24"/>
    </row>
    <row r="794" spans="4:5">
      <c r="D794" s="24"/>
      <c r="E794" s="24"/>
    </row>
    <row r="795" spans="4:5">
      <c r="D795" s="24"/>
      <c r="E795" s="24"/>
    </row>
    <row r="796" spans="4:5">
      <c r="D796" s="24"/>
      <c r="E796" s="24"/>
    </row>
    <row r="797" spans="4:5">
      <c r="D797" s="24"/>
      <c r="E797" s="24"/>
    </row>
    <row r="798" spans="4:5">
      <c r="D798" s="24"/>
      <c r="E798" s="24"/>
    </row>
    <row r="799" spans="4:5">
      <c r="D799" s="24"/>
      <c r="E799" s="24"/>
    </row>
    <row r="800" spans="4:5">
      <c r="D800" s="24"/>
      <c r="E800" s="24"/>
    </row>
    <row r="801" spans="4:5">
      <c r="D801" s="24"/>
      <c r="E801" s="24"/>
    </row>
    <row r="802" spans="4:5">
      <c r="D802" s="24"/>
      <c r="E802" s="24"/>
    </row>
    <row r="803" spans="4:5">
      <c r="D803" s="24"/>
      <c r="E803" s="24"/>
    </row>
    <row r="804" spans="4:5">
      <c r="D804" s="24"/>
      <c r="E804" s="24"/>
    </row>
    <row r="805" spans="4:5">
      <c r="D805" s="24"/>
      <c r="E805" s="24"/>
    </row>
    <row r="806" spans="4:5">
      <c r="D806" s="24"/>
      <c r="E806" s="24"/>
    </row>
    <row r="807" spans="4:5">
      <c r="D807" s="24"/>
      <c r="E807" s="24"/>
    </row>
    <row r="808" spans="4:5">
      <c r="D808" s="24"/>
      <c r="E808" s="24"/>
    </row>
    <row r="809" spans="4:5">
      <c r="D809" s="24"/>
      <c r="E809" s="24"/>
    </row>
    <row r="810" spans="4:5">
      <c r="D810" s="24"/>
      <c r="E810" s="24"/>
    </row>
    <row r="811" spans="4:5">
      <c r="D811" s="24"/>
      <c r="E811" s="24"/>
    </row>
    <row r="812" spans="4:5">
      <c r="D812" s="24"/>
      <c r="E812" s="24"/>
    </row>
    <row r="813" spans="4:5">
      <c r="D813" s="24"/>
      <c r="E813" s="24"/>
    </row>
    <row r="814" spans="4:5">
      <c r="D814" s="24"/>
      <c r="E814" s="24"/>
    </row>
    <row r="815" spans="4:5">
      <c r="D815" s="24"/>
      <c r="E815" s="24"/>
    </row>
    <row r="816" spans="4:5">
      <c r="D816" s="24"/>
      <c r="E816" s="24"/>
    </row>
    <row r="817" spans="4:5">
      <c r="D817" s="24"/>
      <c r="E817" s="24"/>
    </row>
    <row r="818" spans="4:5">
      <c r="D818" s="24"/>
      <c r="E818" s="24"/>
    </row>
    <row r="819" spans="4:5">
      <c r="D819" s="24"/>
      <c r="E819" s="24"/>
    </row>
    <row r="820" spans="4:5">
      <c r="D820" s="24"/>
      <c r="E820" s="24"/>
    </row>
    <row r="821" spans="4:5">
      <c r="D821" s="24"/>
      <c r="E821" s="24"/>
    </row>
    <row r="822" spans="4:5">
      <c r="D822" s="24"/>
      <c r="E822" s="24"/>
    </row>
    <row r="823" spans="4:5">
      <c r="D823" s="24"/>
      <c r="E823" s="24"/>
    </row>
    <row r="824" spans="4:5">
      <c r="D824" s="24"/>
      <c r="E824" s="24"/>
    </row>
    <row r="825" spans="4:5">
      <c r="D825" s="24"/>
      <c r="E825" s="24"/>
    </row>
    <row r="826" spans="4:5">
      <c r="D826" s="24"/>
      <c r="E826" s="24"/>
    </row>
    <row r="827" spans="4:5">
      <c r="D827" s="24"/>
      <c r="E827" s="24"/>
    </row>
    <row r="828" spans="4:5">
      <c r="D828" s="24"/>
      <c r="E828" s="24"/>
    </row>
    <row r="829" spans="4:5">
      <c r="D829" s="24"/>
      <c r="E829" s="24"/>
    </row>
    <row r="830" spans="4:5">
      <c r="D830" s="24"/>
      <c r="E830" s="24"/>
    </row>
    <row r="831" spans="4:5">
      <c r="D831" s="24"/>
      <c r="E831" s="24"/>
    </row>
    <row r="832" spans="4:5">
      <c r="D832" s="24"/>
      <c r="E832" s="24"/>
    </row>
    <row r="833" spans="4:5">
      <c r="D833" s="24"/>
      <c r="E833" s="24"/>
    </row>
    <row r="834" spans="4:5">
      <c r="D834" s="24"/>
      <c r="E834" s="24"/>
    </row>
    <row r="835" spans="4:5">
      <c r="D835" s="24"/>
      <c r="E835" s="24"/>
    </row>
    <row r="836" spans="4:5">
      <c r="D836" s="24"/>
      <c r="E836" s="24"/>
    </row>
    <row r="837" spans="4:5">
      <c r="D837" s="24"/>
      <c r="E837" s="24"/>
    </row>
    <row r="838" spans="4:5">
      <c r="D838" s="24"/>
      <c r="E838" s="24"/>
    </row>
    <row r="839" spans="4:5">
      <c r="D839" s="24"/>
      <c r="E839" s="24"/>
    </row>
    <row r="840" spans="4:5">
      <c r="D840" s="24"/>
      <c r="E840" s="24"/>
    </row>
    <row r="841" spans="4:5">
      <c r="D841" s="24"/>
      <c r="E841" s="24"/>
    </row>
    <row r="842" spans="4:5">
      <c r="D842" s="24"/>
      <c r="E842" s="24"/>
    </row>
    <row r="843" spans="4:5">
      <c r="D843" s="24"/>
      <c r="E843" s="24"/>
    </row>
    <row r="844" spans="4:5">
      <c r="D844" s="24"/>
      <c r="E844" s="24"/>
    </row>
    <row r="845" spans="4:5">
      <c r="D845" s="24"/>
      <c r="E845" s="24"/>
    </row>
    <row r="846" spans="4:5">
      <c r="D846" s="24"/>
      <c r="E846" s="24"/>
    </row>
    <row r="847" spans="4:5">
      <c r="D847" s="24"/>
      <c r="E847" s="24"/>
    </row>
    <row r="848" spans="4:5">
      <c r="D848" s="24"/>
      <c r="E848" s="24"/>
    </row>
    <row r="849" spans="4:5">
      <c r="D849" s="24"/>
      <c r="E849" s="24"/>
    </row>
    <row r="850" spans="4:5">
      <c r="D850" s="24"/>
      <c r="E850" s="24"/>
    </row>
    <row r="851" spans="4:5">
      <c r="D851" s="24"/>
      <c r="E851" s="24"/>
    </row>
    <row r="852" spans="4:5">
      <c r="D852" s="24"/>
      <c r="E852" s="24"/>
    </row>
    <row r="853" spans="4:5">
      <c r="D853" s="24"/>
      <c r="E853" s="24"/>
    </row>
    <row r="854" spans="4:5">
      <c r="D854" s="24"/>
      <c r="E854" s="24"/>
    </row>
    <row r="855" spans="4:5">
      <c r="D855" s="24"/>
      <c r="E855" s="24"/>
    </row>
    <row r="856" spans="4:5">
      <c r="D856" s="24"/>
      <c r="E856" s="24"/>
    </row>
    <row r="857" spans="4:5">
      <c r="D857" s="24"/>
      <c r="E857" s="24"/>
    </row>
    <row r="858" spans="4:5">
      <c r="D858" s="24"/>
      <c r="E858" s="24"/>
    </row>
    <row r="859" spans="4:5">
      <c r="D859" s="24"/>
      <c r="E859" s="24"/>
    </row>
    <row r="860" spans="4:5">
      <c r="D860" s="24"/>
      <c r="E860" s="24"/>
    </row>
    <row r="861" spans="4:5">
      <c r="D861" s="24"/>
      <c r="E861" s="24"/>
    </row>
    <row r="862" spans="4:5">
      <c r="D862" s="24"/>
      <c r="E862" s="24"/>
    </row>
    <row r="863" spans="4:5">
      <c r="D863" s="24"/>
      <c r="E863" s="24"/>
    </row>
    <row r="864" spans="4:5">
      <c r="D864" s="24"/>
      <c r="E864" s="24"/>
    </row>
    <row r="865" spans="4:5">
      <c r="D865" s="24"/>
      <c r="E865" s="24"/>
    </row>
    <row r="866" spans="4:5">
      <c r="D866" s="24"/>
      <c r="E866" s="24"/>
    </row>
    <row r="867" spans="4:5">
      <c r="D867" s="24"/>
      <c r="E867" s="24"/>
    </row>
    <row r="868" spans="4:5">
      <c r="D868" s="24"/>
      <c r="E868" s="24"/>
    </row>
    <row r="869" spans="4:5">
      <c r="D869" s="24"/>
      <c r="E869" s="24"/>
    </row>
    <row r="870" spans="4:5">
      <c r="D870" s="24"/>
      <c r="E870" s="24"/>
    </row>
    <row r="871" spans="4:5">
      <c r="D871" s="24"/>
      <c r="E871" s="24"/>
    </row>
    <row r="872" spans="4:5">
      <c r="D872" s="24"/>
      <c r="E872" s="24"/>
    </row>
    <row r="873" spans="4:5">
      <c r="D873" s="24"/>
      <c r="E873" s="24"/>
    </row>
    <row r="874" spans="4:5">
      <c r="D874" s="24"/>
      <c r="E874" s="24"/>
    </row>
    <row r="875" spans="4:5">
      <c r="D875" s="24"/>
      <c r="E875" s="24"/>
    </row>
    <row r="876" spans="4:5">
      <c r="D876" s="24"/>
      <c r="E876" s="24"/>
    </row>
    <row r="877" spans="4:5">
      <c r="D877" s="24"/>
      <c r="E877" s="24"/>
    </row>
    <row r="878" spans="4:5">
      <c r="D878" s="24"/>
      <c r="E878" s="24"/>
    </row>
    <row r="879" spans="4:5">
      <c r="D879" s="24"/>
      <c r="E879" s="24"/>
    </row>
    <row r="880" spans="4:5">
      <c r="D880" s="24"/>
      <c r="E880" s="24"/>
    </row>
    <row r="881" spans="4:5">
      <c r="D881" s="24"/>
      <c r="E881" s="24"/>
    </row>
    <row r="882" spans="4:5">
      <c r="D882" s="24"/>
      <c r="E882" s="24"/>
    </row>
    <row r="883" spans="4:5">
      <c r="D883" s="24"/>
      <c r="E883" s="24"/>
    </row>
    <row r="884" spans="4:5">
      <c r="D884" s="24"/>
      <c r="E884" s="24"/>
    </row>
    <row r="885" spans="4:5">
      <c r="D885" s="24"/>
      <c r="E885" s="24"/>
    </row>
    <row r="886" spans="4:5">
      <c r="D886" s="24"/>
      <c r="E886" s="24"/>
    </row>
    <row r="887" spans="4:5">
      <c r="D887" s="24"/>
      <c r="E887" s="24"/>
    </row>
    <row r="888" spans="4:5">
      <c r="D888" s="24"/>
      <c r="E888" s="24"/>
    </row>
    <row r="889" spans="4:5">
      <c r="D889" s="24"/>
      <c r="E889" s="24"/>
    </row>
    <row r="890" spans="4:5">
      <c r="D890" s="24"/>
      <c r="E890" s="24"/>
    </row>
    <row r="891" spans="4:5">
      <c r="D891" s="24"/>
      <c r="E891" s="24"/>
    </row>
    <row r="892" spans="4:5">
      <c r="D892" s="24"/>
      <c r="E892" s="24"/>
    </row>
    <row r="893" spans="4:5">
      <c r="D893" s="24"/>
      <c r="E893" s="24"/>
    </row>
    <row r="894" spans="4:5">
      <c r="D894" s="24"/>
      <c r="E894" s="24"/>
    </row>
    <row r="895" spans="4:5">
      <c r="D895" s="24"/>
      <c r="E895" s="24"/>
    </row>
    <row r="896" spans="4:5">
      <c r="D896" s="24"/>
      <c r="E896" s="24"/>
    </row>
    <row r="897" spans="4:5">
      <c r="D897" s="24"/>
      <c r="E897" s="24"/>
    </row>
    <row r="898" spans="4:5">
      <c r="D898" s="24"/>
      <c r="E898" s="24"/>
    </row>
    <row r="899" spans="4:5">
      <c r="D899" s="24"/>
      <c r="E899" s="24"/>
    </row>
    <row r="900" spans="4:5">
      <c r="D900" s="24"/>
      <c r="E900" s="24"/>
    </row>
    <row r="901" spans="4:5">
      <c r="D901" s="24"/>
      <c r="E901" s="24"/>
    </row>
    <row r="902" spans="4:5">
      <c r="D902" s="24"/>
      <c r="E902" s="24"/>
    </row>
    <row r="903" spans="4:5">
      <c r="D903" s="24"/>
      <c r="E903" s="24"/>
    </row>
    <row r="904" spans="4:5">
      <c r="D904" s="24"/>
      <c r="E904" s="24"/>
    </row>
    <row r="905" spans="4:5">
      <c r="D905" s="24"/>
      <c r="E905" s="24"/>
    </row>
    <row r="906" spans="4:5">
      <c r="D906" s="24"/>
      <c r="E906" s="24"/>
    </row>
    <row r="907" spans="4:5">
      <c r="D907" s="24"/>
      <c r="E907" s="24"/>
    </row>
    <row r="908" spans="4:5">
      <c r="D908" s="24"/>
      <c r="E908" s="24"/>
    </row>
    <row r="909" spans="4:5">
      <c r="D909" s="24"/>
      <c r="E909" s="24"/>
    </row>
    <row r="910" spans="4:5">
      <c r="D910" s="24"/>
      <c r="E910" s="24"/>
    </row>
    <row r="911" spans="4:5">
      <c r="D911" s="24"/>
      <c r="E911" s="24"/>
    </row>
    <row r="912" spans="4:5">
      <c r="D912" s="24"/>
      <c r="E912" s="24"/>
    </row>
    <row r="913" spans="4:5">
      <c r="D913" s="24"/>
      <c r="E913" s="24"/>
    </row>
    <row r="914" spans="4:5">
      <c r="D914" s="24"/>
      <c r="E914" s="24"/>
    </row>
    <row r="915" spans="4:5">
      <c r="D915" s="24"/>
      <c r="E915" s="24"/>
    </row>
    <row r="916" spans="4:5">
      <c r="D916" s="24"/>
      <c r="E916" s="24"/>
    </row>
    <row r="917" spans="4:5">
      <c r="D917" s="24"/>
      <c r="E917" s="24"/>
    </row>
    <row r="918" spans="4:5">
      <c r="D918" s="24"/>
      <c r="E918" s="24"/>
    </row>
    <row r="919" spans="4:5">
      <c r="D919" s="24"/>
      <c r="E919" s="24"/>
    </row>
    <row r="920" spans="4:5">
      <c r="D920" s="24"/>
      <c r="E920" s="24"/>
    </row>
    <row r="921" spans="4:5">
      <c r="D921" s="24"/>
      <c r="E921" s="24"/>
    </row>
    <row r="922" spans="4:5">
      <c r="D922" s="24"/>
      <c r="E922" s="24"/>
    </row>
    <row r="923" spans="4:5">
      <c r="D923" s="24"/>
      <c r="E923" s="24"/>
    </row>
    <row r="924" spans="4:5">
      <c r="D924" s="24"/>
      <c r="E924" s="24"/>
    </row>
    <row r="925" spans="4:5">
      <c r="D925" s="24"/>
      <c r="E925" s="24"/>
    </row>
    <row r="926" spans="4:5">
      <c r="D926" s="24"/>
      <c r="E926" s="24"/>
    </row>
    <row r="927" spans="4:5">
      <c r="D927" s="24"/>
      <c r="E927" s="24"/>
    </row>
    <row r="928" spans="4:5">
      <c r="D928" s="24"/>
      <c r="E928" s="24"/>
    </row>
    <row r="929" spans="4:5">
      <c r="D929" s="24"/>
      <c r="E929" s="24"/>
    </row>
    <row r="930" spans="4:5">
      <c r="D930" s="24"/>
      <c r="E930" s="24"/>
    </row>
    <row r="931" spans="4:5">
      <c r="D931" s="24"/>
      <c r="E931" s="24"/>
    </row>
    <row r="932" spans="4:5">
      <c r="D932" s="24"/>
      <c r="E932" s="24"/>
    </row>
    <row r="933" spans="4:5">
      <c r="D933" s="24"/>
      <c r="E933" s="24"/>
    </row>
    <row r="934" spans="4:5">
      <c r="D934" s="24"/>
      <c r="E934" s="24"/>
    </row>
    <row r="935" spans="4:5">
      <c r="D935" s="24"/>
      <c r="E935" s="24"/>
    </row>
    <row r="936" spans="4:5">
      <c r="D936" s="24"/>
      <c r="E936" s="24"/>
    </row>
    <row r="937" spans="4:5">
      <c r="D937" s="24"/>
      <c r="E937" s="24"/>
    </row>
    <row r="938" spans="4:5">
      <c r="D938" s="24"/>
      <c r="E938" s="24"/>
    </row>
    <row r="939" spans="4:5">
      <c r="D939" s="24"/>
      <c r="E939" s="24"/>
    </row>
    <row r="940" spans="4:5">
      <c r="D940" s="24"/>
      <c r="E940" s="24"/>
    </row>
    <row r="941" spans="4:5">
      <c r="D941" s="24"/>
      <c r="E941" s="24"/>
    </row>
    <row r="942" spans="4:5">
      <c r="D942" s="24"/>
      <c r="E942" s="24"/>
    </row>
    <row r="943" spans="4:5">
      <c r="D943" s="24"/>
      <c r="E943" s="24"/>
    </row>
    <row r="944" spans="4:5">
      <c r="D944" s="24"/>
      <c r="E944" s="24"/>
    </row>
    <row r="945" spans="4:5">
      <c r="D945" s="24"/>
      <c r="E945" s="24"/>
    </row>
    <row r="946" spans="4:5">
      <c r="D946" s="24"/>
      <c r="E946" s="24"/>
    </row>
    <row r="947" spans="4:5">
      <c r="D947" s="24"/>
      <c r="E947" s="24"/>
    </row>
    <row r="948" spans="4:5">
      <c r="D948" s="24"/>
      <c r="E948" s="24"/>
    </row>
    <row r="949" spans="4:5">
      <c r="D949" s="24"/>
      <c r="E949" s="24"/>
    </row>
    <row r="950" spans="4:5">
      <c r="D950" s="24"/>
      <c r="E950" s="24"/>
    </row>
    <row r="951" spans="4:5">
      <c r="D951" s="24"/>
      <c r="E951" s="24"/>
    </row>
    <row r="952" spans="4:5">
      <c r="D952" s="24"/>
      <c r="E952" s="24"/>
    </row>
    <row r="953" spans="4:5">
      <c r="D953" s="24"/>
      <c r="E953" s="24"/>
    </row>
    <row r="954" spans="4:5">
      <c r="D954" s="24"/>
      <c r="E954" s="24"/>
    </row>
    <row r="955" spans="4:5">
      <c r="D955" s="24"/>
      <c r="E955" s="24"/>
    </row>
    <row r="956" spans="4:5">
      <c r="D956" s="24"/>
      <c r="E956" s="24"/>
    </row>
    <row r="957" spans="4:5">
      <c r="D957" s="24"/>
      <c r="E957" s="24"/>
    </row>
    <row r="958" spans="4:5">
      <c r="D958" s="24"/>
      <c r="E958" s="24"/>
    </row>
    <row r="959" spans="4:5">
      <c r="D959" s="24"/>
      <c r="E959" s="24"/>
    </row>
    <row r="960" spans="4:5">
      <c r="D960" s="24"/>
      <c r="E960" s="24"/>
    </row>
    <row r="961" spans="4:5">
      <c r="D961" s="24"/>
      <c r="E961" s="24"/>
    </row>
    <row r="962" spans="4:5">
      <c r="D962" s="24"/>
      <c r="E962" s="24"/>
    </row>
    <row r="963" spans="4:5">
      <c r="D963" s="24"/>
      <c r="E963" s="24"/>
    </row>
    <row r="964" spans="4:5">
      <c r="D964" s="24"/>
      <c r="E964" s="24"/>
    </row>
    <row r="965" spans="4:5">
      <c r="D965" s="24"/>
      <c r="E965" s="24"/>
    </row>
    <row r="966" spans="4:5">
      <c r="D966" s="24"/>
      <c r="E966" s="24"/>
    </row>
    <row r="967" spans="4:5">
      <c r="D967" s="24"/>
      <c r="E967" s="24"/>
    </row>
    <row r="968" spans="4:5">
      <c r="D968" s="24"/>
      <c r="E968" s="24"/>
    </row>
    <row r="969" spans="4:5">
      <c r="D969" s="24"/>
      <c r="E969" s="24"/>
    </row>
    <row r="970" spans="4:5">
      <c r="D970" s="24"/>
      <c r="E970" s="24"/>
    </row>
    <row r="971" spans="4:5">
      <c r="D971" s="24"/>
      <c r="E971" s="24"/>
    </row>
    <row r="972" spans="4:5">
      <c r="D972" s="24"/>
      <c r="E972" s="24"/>
    </row>
    <row r="973" spans="4:5">
      <c r="D973" s="24"/>
      <c r="E973" s="24"/>
    </row>
    <row r="974" spans="4:5">
      <c r="D974" s="24"/>
      <c r="E974" s="24"/>
    </row>
    <row r="975" spans="4:5">
      <c r="D975" s="24"/>
      <c r="E975" s="24"/>
    </row>
    <row r="976" spans="4:5">
      <c r="D976" s="24"/>
      <c r="E976" s="24"/>
    </row>
    <row r="977" spans="4:5">
      <c r="D977" s="24"/>
      <c r="E977" s="24"/>
    </row>
    <row r="978" spans="4:5">
      <c r="D978" s="24"/>
      <c r="E978" s="24"/>
    </row>
    <row r="979" spans="4:5">
      <c r="D979" s="24"/>
      <c r="E979" s="24"/>
    </row>
    <row r="980" spans="4:5">
      <c r="D980" s="24"/>
      <c r="E980" s="24"/>
    </row>
    <row r="981" spans="4:5">
      <c r="D981" s="24"/>
      <c r="E981" s="24"/>
    </row>
    <row r="982" spans="4:5">
      <c r="D982" s="24"/>
      <c r="E982" s="24"/>
    </row>
    <row r="983" spans="4:5">
      <c r="D983" s="24"/>
      <c r="E983" s="24"/>
    </row>
    <row r="984" spans="4:5">
      <c r="D984" s="24"/>
      <c r="E984" s="24"/>
    </row>
    <row r="985" spans="4:5">
      <c r="D985" s="24"/>
      <c r="E985" s="24"/>
    </row>
    <row r="986" spans="4:5">
      <c r="D986" s="24"/>
      <c r="E986" s="24"/>
    </row>
    <row r="987" spans="4:5">
      <c r="D987" s="24"/>
      <c r="E987" s="24"/>
    </row>
    <row r="988" spans="4:5">
      <c r="D988" s="24"/>
      <c r="E988" s="24"/>
    </row>
    <row r="989" spans="4:5">
      <c r="D989" s="24"/>
      <c r="E989" s="24"/>
    </row>
    <row r="990" spans="4:5">
      <c r="D990" s="24"/>
      <c r="E990" s="24"/>
    </row>
    <row r="991" spans="4:5">
      <c r="D991" s="24"/>
      <c r="E991" s="24"/>
    </row>
    <row r="992" spans="4:5">
      <c r="D992" s="24"/>
      <c r="E992" s="24"/>
    </row>
    <row r="993" spans="4:5">
      <c r="D993" s="24"/>
      <c r="E993" s="24"/>
    </row>
    <row r="994" spans="4:5">
      <c r="D994" s="24"/>
      <c r="E994" s="24"/>
    </row>
    <row r="995" spans="4:5">
      <c r="D995" s="24"/>
      <c r="E995" s="24"/>
    </row>
    <row r="996" spans="4:5">
      <c r="D996" s="24"/>
      <c r="E996" s="24"/>
    </row>
    <row r="997" spans="4:5">
      <c r="D997" s="24"/>
      <c r="E997" s="24"/>
    </row>
    <row r="998" spans="4:5">
      <c r="D998" s="24"/>
      <c r="E998" s="24"/>
    </row>
    <row r="999" spans="4:5">
      <c r="D999" s="24"/>
      <c r="E999" s="24"/>
    </row>
    <row r="1000" spans="4:5">
      <c r="D1000" s="24"/>
      <c r="E1000" s="24"/>
    </row>
    <row r="1001" spans="4:5">
      <c r="D1001" s="24"/>
      <c r="E1001" s="24"/>
    </row>
    <row r="1002" spans="4:5">
      <c r="D1002" s="24"/>
      <c r="E1002" s="24"/>
    </row>
    <row r="1003" spans="4:5">
      <c r="D1003" s="24"/>
      <c r="E1003" s="24"/>
    </row>
    <row r="1004" spans="4:5">
      <c r="D1004" s="24"/>
      <c r="E1004" s="24"/>
    </row>
    <row r="1005" spans="4:5">
      <c r="D1005" s="24"/>
      <c r="E1005" s="24"/>
    </row>
    <row r="1006" spans="4:5">
      <c r="D1006" s="24"/>
      <c r="E1006" s="24"/>
    </row>
    <row r="1007" spans="4:5">
      <c r="D1007" s="24"/>
      <c r="E1007" s="24"/>
    </row>
    <row r="1008" spans="4:5">
      <c r="D1008" s="24"/>
      <c r="E1008" s="24"/>
    </row>
    <row r="1009" spans="4:5">
      <c r="D1009" s="24"/>
      <c r="E1009" s="24"/>
    </row>
    <row r="1010" spans="4:5">
      <c r="D1010" s="24"/>
      <c r="E1010" s="24"/>
    </row>
    <row r="1011" spans="4:5">
      <c r="D1011" s="24"/>
      <c r="E1011" s="24"/>
    </row>
    <row r="1012" spans="4:5">
      <c r="D1012" s="24"/>
      <c r="E1012" s="24"/>
    </row>
    <row r="1013" spans="4:5">
      <c r="D1013" s="24"/>
      <c r="E1013" s="24"/>
    </row>
    <row r="1014" spans="4:5">
      <c r="D1014" s="24"/>
      <c r="E1014" s="24"/>
    </row>
    <row r="1015" spans="4:5">
      <c r="D1015" s="24"/>
      <c r="E1015" s="24"/>
    </row>
    <row r="1016" spans="4:5">
      <c r="D1016" s="24"/>
      <c r="E1016" s="24"/>
    </row>
    <row r="1017" spans="4:5">
      <c r="D1017" s="24"/>
      <c r="E1017" s="24"/>
    </row>
    <row r="1018" spans="4:5">
      <c r="D1018" s="24"/>
      <c r="E1018" s="24"/>
    </row>
    <row r="1019" spans="4:5">
      <c r="D1019" s="24"/>
      <c r="E1019" s="24"/>
    </row>
    <row r="1020" spans="4:5">
      <c r="D1020" s="24"/>
      <c r="E1020" s="24"/>
    </row>
    <row r="1021" spans="4:5">
      <c r="D1021" s="24"/>
      <c r="E1021" s="24"/>
    </row>
    <row r="1022" spans="4:5">
      <c r="D1022" s="24"/>
      <c r="E1022" s="24"/>
    </row>
    <row r="1023" spans="4:5">
      <c r="D1023" s="24"/>
      <c r="E1023" s="24"/>
    </row>
    <row r="1024" spans="4:5">
      <c r="D1024" s="24"/>
      <c r="E1024" s="24"/>
    </row>
    <row r="1025" spans="4:5">
      <c r="D1025" s="24"/>
      <c r="E1025" s="24"/>
    </row>
    <row r="1026" spans="4:5">
      <c r="D1026" s="24"/>
      <c r="E1026" s="24"/>
    </row>
    <row r="1027" spans="4:5">
      <c r="D1027" s="24"/>
      <c r="E1027" s="24"/>
    </row>
    <row r="1028" spans="4:5">
      <c r="D1028" s="24"/>
      <c r="E1028" s="24"/>
    </row>
    <row r="1029" spans="4:5">
      <c r="D1029" s="24"/>
      <c r="E1029" s="24"/>
    </row>
    <row r="1030" spans="4:5">
      <c r="D1030" s="24"/>
      <c r="E1030" s="24"/>
    </row>
    <row r="1031" spans="4:5">
      <c r="D1031" s="24"/>
      <c r="E1031" s="24"/>
    </row>
    <row r="1032" spans="4:5">
      <c r="D1032" s="24"/>
      <c r="E1032" s="24"/>
    </row>
    <row r="1033" spans="4:5">
      <c r="D1033" s="24"/>
      <c r="E1033" s="24"/>
    </row>
    <row r="1034" spans="4:5">
      <c r="D1034" s="24"/>
      <c r="E1034" s="24"/>
    </row>
    <row r="1035" spans="4:5">
      <c r="D1035" s="24"/>
      <c r="E1035" s="24"/>
    </row>
    <row r="1036" spans="4:5">
      <c r="D1036" s="24"/>
      <c r="E1036" s="24"/>
    </row>
    <row r="1037" spans="4:5">
      <c r="D1037" s="24"/>
      <c r="E1037" s="24"/>
    </row>
    <row r="1038" spans="4:5">
      <c r="D1038" s="24"/>
      <c r="E1038" s="24"/>
    </row>
    <row r="1039" spans="4:5">
      <c r="D1039" s="24"/>
      <c r="E1039" s="24"/>
    </row>
    <row r="1040" spans="4:5">
      <c r="D1040" s="24"/>
      <c r="E1040" s="24"/>
    </row>
    <row r="1041" spans="4:5">
      <c r="D1041" s="24"/>
      <c r="E1041" s="24"/>
    </row>
    <row r="1042" spans="4:5">
      <c r="D1042" s="24"/>
      <c r="E1042" s="24"/>
    </row>
    <row r="1043" spans="4:5">
      <c r="D1043" s="24"/>
      <c r="E1043" s="24"/>
    </row>
    <row r="1044" spans="4:5">
      <c r="D1044" s="24"/>
      <c r="E1044" s="24"/>
    </row>
    <row r="1045" spans="4:5">
      <c r="D1045" s="24"/>
      <c r="E1045" s="24"/>
    </row>
    <row r="1046" spans="4:5">
      <c r="D1046" s="24"/>
      <c r="E1046" s="24"/>
    </row>
    <row r="1047" spans="4:5">
      <c r="D1047" s="24"/>
      <c r="E1047" s="24"/>
    </row>
    <row r="1048" spans="4:5">
      <c r="D1048" s="24"/>
      <c r="E1048" s="24"/>
    </row>
    <row r="1049" spans="4:5">
      <c r="D1049" s="24"/>
      <c r="E1049" s="24"/>
    </row>
    <row r="1050" spans="4:5">
      <c r="D1050" s="24"/>
      <c r="E1050" s="24"/>
    </row>
    <row r="1051" spans="4:5">
      <c r="D1051" s="24"/>
      <c r="E1051" s="24"/>
    </row>
    <row r="1052" spans="4:5">
      <c r="D1052" s="24"/>
      <c r="E1052" s="24"/>
    </row>
    <row r="1053" spans="4:5">
      <c r="D1053" s="24"/>
      <c r="E1053" s="24"/>
    </row>
    <row r="1054" spans="4:5">
      <c r="D1054" s="24"/>
      <c r="E1054" s="24"/>
    </row>
    <row r="1055" spans="4:5">
      <c r="D1055" s="24"/>
      <c r="E1055" s="24"/>
    </row>
    <row r="1056" spans="4:5">
      <c r="D1056" s="24"/>
      <c r="E1056" s="24"/>
    </row>
    <row r="1057" spans="4:5">
      <c r="D1057" s="24"/>
      <c r="E1057" s="24"/>
    </row>
    <row r="1058" spans="4:5">
      <c r="D1058" s="24"/>
      <c r="E1058" s="24"/>
    </row>
    <row r="1059" spans="4:5">
      <c r="D1059" s="24"/>
      <c r="E1059" s="24"/>
    </row>
    <row r="1060" spans="4:5">
      <c r="D1060" s="24"/>
      <c r="E1060" s="24"/>
    </row>
    <row r="1061" spans="4:5">
      <c r="D1061" s="24"/>
      <c r="E1061" s="24"/>
    </row>
    <row r="1062" spans="4:5">
      <c r="D1062" s="24"/>
      <c r="E1062" s="24"/>
    </row>
    <row r="1063" spans="4:5">
      <c r="D1063" s="24"/>
      <c r="E1063" s="24"/>
    </row>
    <row r="1064" spans="4:5">
      <c r="D1064" s="24"/>
      <c r="E1064" s="24"/>
    </row>
    <row r="1065" spans="4:5">
      <c r="D1065" s="24"/>
      <c r="E1065" s="24"/>
    </row>
    <row r="1066" spans="4:5">
      <c r="D1066" s="24"/>
      <c r="E1066" s="24"/>
    </row>
    <row r="1067" spans="4:5">
      <c r="D1067" s="24"/>
      <c r="E1067" s="24"/>
    </row>
    <row r="1068" spans="4:5">
      <c r="D1068" s="24"/>
      <c r="E1068" s="24"/>
    </row>
    <row r="1069" spans="4:5">
      <c r="D1069" s="24"/>
      <c r="E1069" s="24"/>
    </row>
    <row r="1070" spans="4:5">
      <c r="D1070" s="24"/>
      <c r="E1070" s="24"/>
    </row>
    <row r="1071" spans="4:5">
      <c r="D1071" s="24"/>
      <c r="E1071" s="24"/>
    </row>
    <row r="1072" spans="4:5">
      <c r="D1072" s="24"/>
      <c r="E1072" s="24"/>
    </row>
    <row r="1073" spans="4:5">
      <c r="D1073" s="24"/>
      <c r="E1073" s="24"/>
    </row>
    <row r="1074" spans="4:5">
      <c r="D1074" s="24"/>
      <c r="E1074" s="24"/>
    </row>
    <row r="1075" spans="4:5">
      <c r="D1075" s="24"/>
      <c r="E1075" s="24"/>
    </row>
    <row r="1076" spans="4:5">
      <c r="D1076" s="24"/>
      <c r="E1076" s="24"/>
    </row>
    <row r="1077" spans="4:5">
      <c r="D1077" s="24"/>
      <c r="E1077" s="24"/>
    </row>
    <row r="1078" spans="4:5">
      <c r="D1078" s="24"/>
      <c r="E1078" s="24"/>
    </row>
    <row r="1079" spans="4:5">
      <c r="D1079" s="24"/>
      <c r="E1079" s="24"/>
    </row>
    <row r="1080" spans="4:5">
      <c r="D1080" s="24"/>
      <c r="E1080" s="24"/>
    </row>
    <row r="1081" spans="4:5">
      <c r="D1081" s="24"/>
      <c r="E1081" s="24"/>
    </row>
    <row r="1082" spans="4:5">
      <c r="D1082" s="24"/>
      <c r="E1082" s="24"/>
    </row>
    <row r="1083" spans="4:5">
      <c r="D1083" s="24"/>
      <c r="E1083" s="24"/>
    </row>
    <row r="1084" spans="4:5">
      <c r="D1084" s="24"/>
      <c r="E1084" s="24"/>
    </row>
    <row r="1085" spans="4:5">
      <c r="D1085" s="24"/>
      <c r="E1085" s="24"/>
    </row>
    <row r="1086" spans="4:5">
      <c r="D1086" s="24"/>
      <c r="E1086" s="24"/>
    </row>
    <row r="1087" spans="4:5">
      <c r="D1087" s="24"/>
      <c r="E1087" s="24"/>
    </row>
    <row r="1088" spans="4:5">
      <c r="D1088" s="24"/>
      <c r="E1088" s="24"/>
    </row>
    <row r="1089" spans="4:5">
      <c r="D1089" s="24"/>
      <c r="E1089" s="24"/>
    </row>
    <row r="1090" spans="4:5">
      <c r="D1090" s="24"/>
      <c r="E1090" s="24"/>
    </row>
    <row r="1091" spans="4:5">
      <c r="D1091" s="24"/>
      <c r="E1091" s="24"/>
    </row>
    <row r="1092" spans="4:5">
      <c r="D1092" s="24"/>
      <c r="E1092" s="24"/>
    </row>
    <row r="1093" spans="4:5">
      <c r="D1093" s="24"/>
      <c r="E1093" s="24"/>
    </row>
    <row r="1094" spans="4:5">
      <c r="D1094" s="24"/>
      <c r="E1094" s="24"/>
    </row>
    <row r="1095" spans="4:5">
      <c r="D1095" s="24"/>
      <c r="E1095" s="24"/>
    </row>
    <row r="1096" spans="4:5">
      <c r="D1096" s="24"/>
      <c r="E1096" s="24"/>
    </row>
    <row r="1097" spans="4:5">
      <c r="D1097" s="24"/>
      <c r="E1097" s="24"/>
    </row>
    <row r="1098" spans="4:5">
      <c r="D1098" s="24"/>
      <c r="E1098" s="24"/>
    </row>
    <row r="1099" spans="4:5">
      <c r="D1099" s="24"/>
      <c r="E1099" s="24"/>
    </row>
    <row r="1100" spans="4:5">
      <c r="D1100" s="24"/>
      <c r="E1100" s="24"/>
    </row>
    <row r="1101" spans="4:5">
      <c r="D1101" s="24"/>
      <c r="E1101" s="24"/>
    </row>
    <row r="1102" spans="4:5">
      <c r="D1102" s="24"/>
      <c r="E1102" s="24"/>
    </row>
    <row r="1103" spans="4:5">
      <c r="D1103" s="24"/>
      <c r="E1103" s="24"/>
    </row>
    <row r="1104" spans="4:5">
      <c r="D1104" s="24"/>
      <c r="E1104" s="24"/>
    </row>
    <row r="1105" spans="4:5">
      <c r="D1105" s="24"/>
      <c r="E1105" s="24"/>
    </row>
    <row r="1106" spans="4:5">
      <c r="D1106" s="24"/>
      <c r="E1106" s="24"/>
    </row>
    <row r="1107" spans="4:5">
      <c r="D1107" s="24"/>
      <c r="E1107" s="24"/>
    </row>
    <row r="1108" spans="4:5">
      <c r="D1108" s="24"/>
      <c r="E1108" s="24"/>
    </row>
    <row r="1109" spans="4:5">
      <c r="D1109" s="24"/>
      <c r="E1109" s="24"/>
    </row>
    <row r="1110" spans="4:5">
      <c r="D1110" s="24"/>
      <c r="E1110" s="24"/>
    </row>
    <row r="1111" spans="4:5">
      <c r="D1111" s="24"/>
      <c r="E1111" s="24"/>
    </row>
    <row r="1112" spans="4:5">
      <c r="D1112" s="24"/>
      <c r="E1112" s="24"/>
    </row>
    <row r="1113" spans="4:5">
      <c r="D1113" s="24"/>
      <c r="E1113" s="24"/>
    </row>
    <row r="1114" spans="4:5">
      <c r="D1114" s="24"/>
      <c r="E1114" s="24"/>
    </row>
    <row r="1115" spans="4:5">
      <c r="D1115" s="24"/>
      <c r="E1115" s="24"/>
    </row>
    <row r="1116" spans="4:5">
      <c r="D1116" s="24"/>
      <c r="E1116" s="24"/>
    </row>
    <row r="1117" spans="4:5">
      <c r="D1117" s="24"/>
      <c r="E1117" s="24"/>
    </row>
    <row r="1118" spans="4:5">
      <c r="D1118" s="24"/>
      <c r="E1118" s="24"/>
    </row>
    <row r="1119" spans="4:5">
      <c r="D1119" s="24"/>
      <c r="E1119" s="24"/>
    </row>
    <row r="1120" spans="4:5">
      <c r="D1120" s="24"/>
      <c r="E1120" s="24"/>
    </row>
    <row r="1121" spans="4:5">
      <c r="D1121" s="24"/>
      <c r="E1121" s="24"/>
    </row>
    <row r="1122" spans="4:5">
      <c r="D1122" s="24"/>
      <c r="E1122" s="24"/>
    </row>
    <row r="1123" spans="4:5">
      <c r="D1123" s="24"/>
      <c r="E1123" s="24"/>
    </row>
    <row r="1124" spans="4:5">
      <c r="D1124" s="24"/>
      <c r="E1124" s="24"/>
    </row>
    <row r="1125" spans="4:5">
      <c r="D1125" s="24"/>
      <c r="E1125" s="24"/>
    </row>
    <row r="1126" spans="4:5">
      <c r="D1126" s="24"/>
      <c r="E1126" s="24"/>
    </row>
    <row r="1127" spans="4:5">
      <c r="D1127" s="24"/>
      <c r="E1127" s="24"/>
    </row>
    <row r="1128" spans="4:5">
      <c r="D1128" s="24"/>
      <c r="E1128" s="24"/>
    </row>
    <row r="1129" spans="4:5">
      <c r="D1129" s="24"/>
      <c r="E1129" s="24"/>
    </row>
    <row r="1130" spans="4:5">
      <c r="D1130" s="24"/>
      <c r="E1130" s="24"/>
    </row>
    <row r="1131" spans="4:5">
      <c r="D1131" s="24"/>
      <c r="E1131" s="24"/>
    </row>
    <row r="1132" spans="4:5">
      <c r="D1132" s="24"/>
      <c r="E1132" s="24"/>
    </row>
    <row r="1133" spans="4:5">
      <c r="D1133" s="24"/>
      <c r="E1133" s="24"/>
    </row>
    <row r="1134" spans="4:5">
      <c r="D1134" s="24"/>
      <c r="E1134" s="24"/>
    </row>
    <row r="1135" spans="4:5">
      <c r="D1135" s="24"/>
      <c r="E1135" s="24"/>
    </row>
    <row r="1136" spans="4:5">
      <c r="D1136" s="24"/>
      <c r="E1136" s="24"/>
    </row>
    <row r="1137" spans="4:5">
      <c r="D1137" s="24"/>
      <c r="E1137" s="24"/>
    </row>
    <row r="1138" spans="4:5">
      <c r="D1138" s="24"/>
      <c r="E1138" s="24"/>
    </row>
    <row r="1139" spans="4:5">
      <c r="D1139" s="24"/>
      <c r="E1139" s="24"/>
    </row>
    <row r="1140" spans="4:5">
      <c r="D1140" s="24"/>
      <c r="E1140" s="24"/>
    </row>
    <row r="1141" spans="4:5">
      <c r="D1141" s="24"/>
      <c r="E1141" s="24"/>
    </row>
    <row r="1142" spans="4:5">
      <c r="D1142" s="24"/>
      <c r="E1142" s="24"/>
    </row>
    <row r="1143" spans="4:5">
      <c r="D1143" s="24"/>
      <c r="E1143" s="24"/>
    </row>
    <row r="1144" spans="4:5">
      <c r="D1144" s="24"/>
      <c r="E1144" s="24"/>
    </row>
    <row r="1145" spans="4:5">
      <c r="D1145" s="24"/>
      <c r="E1145" s="24"/>
    </row>
    <row r="1146" spans="4:5">
      <c r="D1146" s="24"/>
      <c r="E1146" s="24"/>
    </row>
    <row r="1147" spans="4:5">
      <c r="D1147" s="24"/>
      <c r="E1147" s="24"/>
    </row>
    <row r="1148" spans="4:5">
      <c r="D1148" s="24"/>
      <c r="E1148" s="24"/>
    </row>
    <row r="1149" spans="4:5">
      <c r="D1149" s="24"/>
      <c r="E1149" s="24"/>
    </row>
    <row r="1150" spans="4:5">
      <c r="D1150" s="24"/>
      <c r="E1150" s="24"/>
    </row>
    <row r="1151" spans="4:5">
      <c r="D1151" s="24"/>
      <c r="E1151" s="24"/>
    </row>
    <row r="1152" spans="4:5">
      <c r="D1152" s="24"/>
      <c r="E1152" s="24"/>
    </row>
    <row r="1153" spans="4:5">
      <c r="D1153" s="24"/>
      <c r="E1153" s="24"/>
    </row>
    <row r="1154" spans="4:5">
      <c r="D1154" s="24"/>
      <c r="E1154" s="24"/>
    </row>
    <row r="1155" spans="4:5">
      <c r="D1155" s="24"/>
      <c r="E1155" s="24"/>
    </row>
    <row r="1156" spans="4:5">
      <c r="D1156" s="24"/>
      <c r="E1156" s="24"/>
    </row>
    <row r="1157" spans="4:5">
      <c r="D1157" s="24"/>
      <c r="E1157" s="24"/>
    </row>
    <row r="1158" spans="4:5">
      <c r="D1158" s="24"/>
      <c r="E1158" s="24"/>
    </row>
    <row r="1159" spans="4:5">
      <c r="D1159" s="24"/>
      <c r="E1159" s="24"/>
    </row>
    <row r="1160" spans="4:5">
      <c r="D1160" s="24"/>
      <c r="E1160" s="24"/>
    </row>
    <row r="1161" spans="4:5">
      <c r="D1161" s="24"/>
      <c r="E1161" s="24"/>
    </row>
    <row r="1162" spans="4:5">
      <c r="D1162" s="24"/>
      <c r="E1162" s="24"/>
    </row>
    <row r="1163" spans="4:5">
      <c r="D1163" s="24"/>
      <c r="E1163" s="24"/>
    </row>
    <row r="1164" spans="4:5">
      <c r="D1164" s="24"/>
      <c r="E1164" s="24"/>
    </row>
    <row r="1165" spans="4:5">
      <c r="D1165" s="24"/>
      <c r="E1165" s="24"/>
    </row>
    <row r="1166" spans="4:5">
      <c r="D1166" s="24"/>
      <c r="E1166" s="24"/>
    </row>
    <row r="1167" spans="4:5">
      <c r="D1167" s="24"/>
      <c r="E1167" s="24"/>
    </row>
    <row r="1168" spans="4:5">
      <c r="D1168" s="24"/>
      <c r="E1168" s="24"/>
    </row>
    <row r="1169" spans="4:5">
      <c r="D1169" s="24"/>
      <c r="E1169" s="24"/>
    </row>
    <row r="1170" spans="4:5">
      <c r="D1170" s="24"/>
      <c r="E1170" s="24"/>
    </row>
    <row r="1171" spans="4:5">
      <c r="D1171" s="24"/>
      <c r="E1171" s="24"/>
    </row>
    <row r="1172" spans="4:5">
      <c r="D1172" s="24"/>
      <c r="E1172" s="24"/>
    </row>
    <row r="1173" spans="4:5">
      <c r="D1173" s="24"/>
      <c r="E1173" s="24"/>
    </row>
    <row r="1174" spans="4:5">
      <c r="D1174" s="24"/>
      <c r="E1174" s="24"/>
    </row>
    <row r="1175" spans="4:5">
      <c r="D1175" s="24"/>
      <c r="E1175" s="24"/>
    </row>
    <row r="1176" spans="4:5">
      <c r="D1176" s="24"/>
      <c r="E1176" s="24"/>
    </row>
    <row r="1177" spans="4:5">
      <c r="D1177" s="24"/>
      <c r="E1177" s="24"/>
    </row>
    <row r="1178" spans="4:5">
      <c r="D1178" s="24"/>
      <c r="E1178" s="24"/>
    </row>
    <row r="1179" spans="4:5">
      <c r="D1179" s="24"/>
      <c r="E1179" s="24"/>
    </row>
    <row r="1180" spans="4:5">
      <c r="D1180" s="24"/>
      <c r="E1180" s="24"/>
    </row>
    <row r="1181" spans="4:5">
      <c r="D1181" s="24"/>
      <c r="E1181" s="24"/>
    </row>
    <row r="1182" spans="4:5">
      <c r="D1182" s="24"/>
      <c r="E1182" s="24"/>
    </row>
    <row r="1183" spans="4:5">
      <c r="D1183" s="24"/>
      <c r="E1183" s="24"/>
    </row>
    <row r="1184" spans="4:5">
      <c r="D1184" s="24"/>
      <c r="E1184" s="24"/>
    </row>
    <row r="1185" spans="4:5">
      <c r="D1185" s="24"/>
      <c r="E1185" s="24"/>
    </row>
    <row r="1186" spans="4:5">
      <c r="D1186" s="24"/>
      <c r="E1186" s="24"/>
    </row>
    <row r="1187" spans="4:5">
      <c r="D1187" s="24"/>
      <c r="E1187" s="24"/>
    </row>
    <row r="1188" spans="4:5">
      <c r="D1188" s="24"/>
      <c r="E1188" s="24"/>
    </row>
    <row r="1189" spans="4:5">
      <c r="D1189" s="24"/>
      <c r="E1189" s="24"/>
    </row>
    <row r="1190" spans="4:5">
      <c r="D1190" s="24"/>
      <c r="E1190" s="24"/>
    </row>
    <row r="1191" spans="4:5">
      <c r="D1191" s="24"/>
      <c r="E1191" s="24"/>
    </row>
    <row r="1192" spans="4:5">
      <c r="D1192" s="24"/>
      <c r="E1192" s="24"/>
    </row>
    <row r="1193" spans="4:5">
      <c r="D1193" s="24"/>
      <c r="E1193" s="24"/>
    </row>
    <row r="1194" spans="4:5">
      <c r="D1194" s="24"/>
      <c r="E1194" s="24"/>
    </row>
    <row r="1195" spans="4:5">
      <c r="D1195" s="24"/>
      <c r="E1195" s="24"/>
    </row>
    <row r="1196" spans="4:5">
      <c r="D1196" s="24"/>
      <c r="E1196" s="24"/>
    </row>
    <row r="1197" spans="4:5">
      <c r="D1197" s="24"/>
      <c r="E1197" s="24"/>
    </row>
    <row r="1198" spans="4:5">
      <c r="D1198" s="24"/>
      <c r="E1198" s="24"/>
    </row>
    <row r="1199" spans="4:5">
      <c r="D1199" s="24"/>
      <c r="E1199" s="24"/>
    </row>
    <row r="1200" spans="4:5">
      <c r="D1200" s="24"/>
      <c r="E1200" s="24"/>
    </row>
    <row r="1201" spans="4:5">
      <c r="D1201" s="24"/>
      <c r="E1201" s="24"/>
    </row>
    <row r="1202" spans="4:5">
      <c r="D1202" s="24"/>
      <c r="E1202" s="24"/>
    </row>
    <row r="1203" spans="4:5">
      <c r="D1203" s="24"/>
      <c r="E1203" s="24"/>
    </row>
    <row r="1204" spans="4:5">
      <c r="D1204" s="24"/>
      <c r="E1204" s="24"/>
    </row>
    <row r="1205" spans="4:5">
      <c r="D1205" s="24"/>
      <c r="E1205" s="24"/>
    </row>
    <row r="1206" spans="4:5">
      <c r="D1206" s="24"/>
      <c r="E1206" s="24"/>
    </row>
    <row r="1207" spans="4:5">
      <c r="D1207" s="24"/>
      <c r="E1207" s="24"/>
    </row>
    <row r="1208" spans="4:5">
      <c r="D1208" s="24"/>
      <c r="E1208" s="24"/>
    </row>
    <row r="1209" spans="4:5">
      <c r="D1209" s="24"/>
      <c r="E1209" s="24"/>
    </row>
    <row r="1210" spans="4:5">
      <c r="D1210" s="24"/>
      <c r="E1210" s="24"/>
    </row>
    <row r="1211" spans="4:5">
      <c r="D1211" s="24"/>
      <c r="E1211" s="24"/>
    </row>
    <row r="1212" spans="4:5">
      <c r="D1212" s="24"/>
      <c r="E1212" s="24"/>
    </row>
    <row r="1213" spans="4:5">
      <c r="D1213" s="24"/>
      <c r="E1213" s="24"/>
    </row>
    <row r="1214" spans="4:5">
      <c r="D1214" s="24"/>
      <c r="E1214" s="24"/>
    </row>
    <row r="1215" spans="4:5">
      <c r="D1215" s="24"/>
      <c r="E1215" s="24"/>
    </row>
    <row r="1216" spans="4:5">
      <c r="D1216" s="24"/>
      <c r="E1216" s="24"/>
    </row>
    <row r="1217" spans="4:5">
      <c r="D1217" s="24"/>
      <c r="E1217" s="24"/>
    </row>
    <row r="1218" spans="4:5">
      <c r="D1218" s="24"/>
      <c r="E1218" s="24"/>
    </row>
    <row r="1219" spans="4:5">
      <c r="D1219" s="24"/>
      <c r="E1219" s="24"/>
    </row>
    <row r="1220" spans="4:5">
      <c r="D1220" s="24"/>
      <c r="E1220" s="24"/>
    </row>
    <row r="1221" spans="4:5">
      <c r="D1221" s="24"/>
      <c r="E1221" s="24"/>
    </row>
    <row r="1222" spans="4:5">
      <c r="D1222" s="24"/>
      <c r="E1222" s="24"/>
    </row>
    <row r="1223" spans="4:5">
      <c r="D1223" s="24"/>
      <c r="E1223" s="24"/>
    </row>
    <row r="1224" spans="4:5">
      <c r="D1224" s="24"/>
      <c r="E1224" s="24"/>
    </row>
    <row r="1225" spans="4:5">
      <c r="D1225" s="24"/>
      <c r="E1225" s="24"/>
    </row>
    <row r="1226" spans="4:5">
      <c r="D1226" s="24"/>
      <c r="E1226" s="24"/>
    </row>
    <row r="1227" spans="4:5">
      <c r="D1227" s="24"/>
      <c r="E1227" s="24"/>
    </row>
    <row r="1228" spans="4:5">
      <c r="D1228" s="24"/>
      <c r="E1228" s="24"/>
    </row>
    <row r="1229" spans="4:5">
      <c r="D1229" s="24"/>
      <c r="E1229" s="24"/>
    </row>
    <row r="1230" spans="4:5">
      <c r="D1230" s="24"/>
      <c r="E1230" s="24"/>
    </row>
    <row r="1231" spans="4:5">
      <c r="D1231" s="24"/>
      <c r="E1231" s="24"/>
    </row>
    <row r="1232" spans="4:5">
      <c r="D1232" s="24"/>
      <c r="E1232" s="24"/>
    </row>
    <row r="1233" spans="4:5">
      <c r="D1233" s="24"/>
      <c r="E1233" s="24"/>
    </row>
    <row r="1234" spans="4:5">
      <c r="D1234" s="24"/>
      <c r="E1234" s="24"/>
    </row>
    <row r="1235" spans="4:5">
      <c r="D1235" s="24"/>
      <c r="E1235" s="24"/>
    </row>
    <row r="1236" spans="4:5">
      <c r="D1236" s="24"/>
      <c r="E1236" s="24"/>
    </row>
    <row r="1237" spans="4:5">
      <c r="D1237" s="24"/>
      <c r="E1237" s="24"/>
    </row>
    <row r="1238" spans="4:5">
      <c r="D1238" s="24"/>
      <c r="E1238" s="24"/>
    </row>
    <row r="1239" spans="4:5">
      <c r="D1239" s="24"/>
      <c r="E1239" s="24"/>
    </row>
    <row r="1240" spans="4:5">
      <c r="D1240" s="24"/>
      <c r="E1240" s="24"/>
    </row>
    <row r="1241" spans="4:5">
      <c r="D1241" s="24"/>
      <c r="E1241" s="24"/>
    </row>
    <row r="1242" spans="4:5">
      <c r="D1242" s="24"/>
      <c r="E1242" s="24"/>
    </row>
    <row r="1243" spans="4:5">
      <c r="D1243" s="24"/>
      <c r="E1243" s="24"/>
    </row>
    <row r="1244" spans="4:5">
      <c r="D1244" s="24"/>
      <c r="E1244" s="24"/>
    </row>
    <row r="1245" spans="4:5">
      <c r="D1245" s="24"/>
      <c r="E1245" s="24"/>
    </row>
    <row r="1246" spans="4:5">
      <c r="D1246" s="24"/>
      <c r="E1246" s="24"/>
    </row>
    <row r="1247" spans="4:5">
      <c r="D1247" s="24"/>
      <c r="E1247" s="24"/>
    </row>
    <row r="1248" spans="4:5">
      <c r="D1248" s="24"/>
      <c r="E1248" s="24"/>
    </row>
    <row r="1249" spans="4:5">
      <c r="D1249" s="24"/>
      <c r="E1249" s="24"/>
    </row>
    <row r="1250" spans="4:5">
      <c r="D1250" s="24"/>
      <c r="E1250" s="24"/>
    </row>
    <row r="1251" spans="4:5">
      <c r="D1251" s="24"/>
      <c r="E1251" s="24"/>
    </row>
    <row r="1252" spans="4:5">
      <c r="D1252" s="24"/>
      <c r="E1252" s="24"/>
    </row>
    <row r="1253" spans="4:5">
      <c r="D1253" s="24"/>
      <c r="E1253" s="24"/>
    </row>
    <row r="1254" spans="4:5">
      <c r="D1254" s="24"/>
      <c r="E1254" s="24"/>
    </row>
    <row r="1255" spans="4:5">
      <c r="D1255" s="24"/>
      <c r="E1255" s="24"/>
    </row>
    <row r="1256" spans="4:5">
      <c r="D1256" s="24"/>
      <c r="E1256" s="24"/>
    </row>
    <row r="1257" spans="4:5">
      <c r="D1257" s="24"/>
      <c r="E1257" s="24"/>
    </row>
    <row r="1258" spans="4:5">
      <c r="D1258" s="24"/>
      <c r="E1258" s="24"/>
    </row>
    <row r="1259" spans="4:5">
      <c r="D1259" s="24"/>
      <c r="E1259" s="24"/>
    </row>
    <row r="1260" spans="4:5">
      <c r="D1260" s="24"/>
      <c r="E1260" s="24"/>
    </row>
    <row r="1261" spans="4:5">
      <c r="D1261" s="24"/>
      <c r="E1261" s="24"/>
    </row>
    <row r="1262" spans="4:5">
      <c r="D1262" s="24"/>
      <c r="E1262" s="24"/>
    </row>
    <row r="1263" spans="4:5">
      <c r="D1263" s="24"/>
      <c r="E1263" s="24"/>
    </row>
    <row r="1264" spans="4:5">
      <c r="D1264" s="24"/>
      <c r="E1264" s="24"/>
    </row>
    <row r="1265" spans="4:5">
      <c r="D1265" s="24"/>
      <c r="E1265" s="24"/>
    </row>
    <row r="1266" spans="4:5">
      <c r="D1266" s="24"/>
      <c r="E1266" s="24"/>
    </row>
    <row r="1267" spans="4:5">
      <c r="D1267" s="24"/>
      <c r="E1267" s="24"/>
    </row>
    <row r="1268" spans="4:5">
      <c r="D1268" s="24"/>
      <c r="E1268" s="24"/>
    </row>
    <row r="1269" spans="4:5">
      <c r="D1269" s="24"/>
      <c r="E1269" s="24"/>
    </row>
    <row r="1270" spans="4:5">
      <c r="D1270" s="24"/>
      <c r="E1270" s="24"/>
    </row>
    <row r="1271" spans="4:5">
      <c r="D1271" s="24"/>
      <c r="E1271" s="24"/>
    </row>
    <row r="1272" spans="4:5">
      <c r="D1272" s="24"/>
      <c r="E1272" s="24"/>
    </row>
    <row r="1273" spans="4:5">
      <c r="D1273" s="24"/>
      <c r="E1273" s="24"/>
    </row>
    <row r="1274" spans="4:5">
      <c r="D1274" s="24"/>
      <c r="E1274" s="24"/>
    </row>
    <row r="1275" spans="4:5">
      <c r="D1275" s="24"/>
      <c r="E1275" s="24"/>
    </row>
    <row r="1276" spans="4:5">
      <c r="D1276" s="24"/>
      <c r="E1276" s="24"/>
    </row>
    <row r="1277" spans="4:5">
      <c r="D1277" s="24"/>
      <c r="E1277" s="24"/>
    </row>
    <row r="1278" spans="4:5">
      <c r="D1278" s="24"/>
      <c r="E1278" s="24"/>
    </row>
    <row r="1279" spans="4:5">
      <c r="D1279" s="24"/>
      <c r="E1279" s="24"/>
    </row>
    <row r="1280" spans="4:5">
      <c r="D1280" s="24"/>
      <c r="E1280" s="24"/>
    </row>
    <row r="1281" spans="4:5">
      <c r="D1281" s="24"/>
      <c r="E1281" s="24"/>
    </row>
    <row r="1282" spans="4:5">
      <c r="D1282" s="24"/>
      <c r="E1282" s="24"/>
    </row>
    <row r="1283" spans="4:5">
      <c r="D1283" s="24"/>
      <c r="E1283" s="24"/>
    </row>
    <row r="1284" spans="4:5">
      <c r="D1284" s="24"/>
      <c r="E1284" s="24"/>
    </row>
    <row r="1285" spans="4:5">
      <c r="D1285" s="24"/>
      <c r="E1285" s="24"/>
    </row>
    <row r="1286" spans="4:5">
      <c r="D1286" s="24"/>
      <c r="E1286" s="24"/>
    </row>
    <row r="1287" spans="4:5">
      <c r="D1287" s="24"/>
      <c r="E1287" s="24"/>
    </row>
    <row r="1288" spans="4:5">
      <c r="D1288" s="24"/>
      <c r="E1288" s="24"/>
    </row>
    <row r="1289" spans="4:5">
      <c r="D1289" s="24"/>
      <c r="E1289" s="24"/>
    </row>
    <row r="1290" spans="4:5">
      <c r="D1290" s="24"/>
      <c r="E1290" s="24"/>
    </row>
    <row r="1291" spans="4:5">
      <c r="D1291" s="24"/>
      <c r="E1291" s="24"/>
    </row>
    <row r="1292" spans="4:5">
      <c r="D1292" s="24"/>
      <c r="E1292" s="24"/>
    </row>
    <row r="1293" spans="4:5">
      <c r="D1293" s="24"/>
      <c r="E1293" s="24"/>
    </row>
    <row r="1294" spans="4:5">
      <c r="D1294" s="24"/>
      <c r="E1294" s="24"/>
    </row>
    <row r="1295" spans="4:5">
      <c r="D1295" s="24"/>
      <c r="E1295" s="24"/>
    </row>
    <row r="1296" spans="4:5">
      <c r="D1296" s="24"/>
      <c r="E1296" s="24"/>
    </row>
    <row r="1297" spans="4:5">
      <c r="D1297" s="24"/>
      <c r="E1297" s="24"/>
    </row>
    <row r="1298" spans="4:5">
      <c r="D1298" s="24"/>
      <c r="E1298" s="24"/>
    </row>
    <row r="1299" spans="4:5">
      <c r="D1299" s="24"/>
      <c r="E1299" s="24"/>
    </row>
    <row r="1300" spans="4:5">
      <c r="D1300" s="24"/>
      <c r="E1300" s="24"/>
    </row>
    <row r="1301" spans="4:5">
      <c r="D1301" s="24"/>
      <c r="E1301" s="24"/>
    </row>
    <row r="1302" spans="4:5">
      <c r="D1302" s="24"/>
      <c r="E1302" s="24"/>
    </row>
    <row r="1303" spans="4:5">
      <c r="D1303" s="24"/>
      <c r="E1303" s="24"/>
    </row>
    <row r="1304" spans="4:5">
      <c r="D1304" s="24"/>
      <c r="E1304" s="24"/>
    </row>
    <row r="1305" spans="4:5">
      <c r="D1305" s="24"/>
      <c r="E1305" s="24"/>
    </row>
    <row r="1306" spans="4:5">
      <c r="D1306" s="24"/>
      <c r="E1306" s="24"/>
    </row>
    <row r="1307" spans="4:5">
      <c r="D1307" s="24"/>
      <c r="E1307" s="24"/>
    </row>
    <row r="1308" spans="4:5">
      <c r="D1308" s="24"/>
      <c r="E1308" s="24"/>
    </row>
    <row r="1309" spans="4:5">
      <c r="D1309" s="24"/>
      <c r="E1309" s="24"/>
    </row>
    <row r="1310" spans="4:5">
      <c r="D1310" s="24"/>
      <c r="E1310" s="24"/>
    </row>
    <row r="1311" spans="4:5">
      <c r="D1311" s="24"/>
      <c r="E1311" s="24"/>
    </row>
    <row r="1312" spans="4:5">
      <c r="D1312" s="24"/>
      <c r="E1312" s="24"/>
    </row>
    <row r="1313" spans="4:5">
      <c r="D1313" s="24"/>
      <c r="E1313" s="24"/>
    </row>
    <row r="1314" spans="4:5">
      <c r="D1314" s="24"/>
      <c r="E1314" s="24"/>
    </row>
    <row r="1315" spans="4:5">
      <c r="D1315" s="24"/>
      <c r="E1315" s="24"/>
    </row>
    <row r="1316" spans="4:5">
      <c r="D1316" s="24"/>
      <c r="E1316" s="24"/>
    </row>
    <row r="1317" spans="4:5">
      <c r="D1317" s="24"/>
      <c r="E1317" s="24"/>
    </row>
    <row r="1318" spans="4:5">
      <c r="D1318" s="24"/>
      <c r="E1318" s="24"/>
    </row>
    <row r="1319" spans="4:5">
      <c r="D1319" s="24"/>
      <c r="E1319" s="24"/>
    </row>
    <row r="1320" spans="4:5">
      <c r="D1320" s="24"/>
      <c r="E1320" s="24"/>
    </row>
    <row r="1321" spans="4:5">
      <c r="D1321" s="24"/>
      <c r="E1321" s="24"/>
    </row>
    <row r="1322" spans="4:5">
      <c r="D1322" s="24"/>
      <c r="E1322" s="24"/>
    </row>
    <row r="1323" spans="4:5">
      <c r="D1323" s="24"/>
      <c r="E1323" s="24"/>
    </row>
    <row r="1324" spans="4:5">
      <c r="D1324" s="24"/>
      <c r="E1324" s="24"/>
    </row>
    <row r="1325" spans="4:5">
      <c r="D1325" s="24"/>
      <c r="E1325" s="24"/>
    </row>
    <row r="1326" spans="4:5">
      <c r="D1326" s="24"/>
      <c r="E1326" s="24"/>
    </row>
    <row r="1327" spans="4:5">
      <c r="D1327" s="24"/>
      <c r="E1327" s="24"/>
    </row>
    <row r="1328" spans="4:5">
      <c r="D1328" s="24"/>
      <c r="E1328" s="24"/>
    </row>
    <row r="1329" spans="4:5">
      <c r="D1329" s="24"/>
      <c r="E1329" s="24"/>
    </row>
    <row r="1330" spans="4:5">
      <c r="D1330" s="24"/>
      <c r="E1330" s="24"/>
    </row>
    <row r="1331" spans="4:5">
      <c r="D1331" s="24"/>
      <c r="E1331" s="24"/>
    </row>
    <row r="1332" spans="4:5">
      <c r="D1332" s="24"/>
      <c r="E1332" s="24"/>
    </row>
    <row r="1333" spans="4:5">
      <c r="D1333" s="24"/>
      <c r="E1333" s="24"/>
    </row>
    <row r="1334" spans="4:5">
      <c r="D1334" s="24"/>
      <c r="E1334" s="24"/>
    </row>
    <row r="1335" spans="4:5">
      <c r="D1335" s="24"/>
      <c r="E1335" s="24"/>
    </row>
    <row r="1336" spans="4:5">
      <c r="D1336" s="24"/>
      <c r="E1336" s="24"/>
    </row>
    <row r="1337" spans="4:5">
      <c r="D1337" s="24"/>
      <c r="E1337" s="24"/>
    </row>
    <row r="1338" spans="4:5">
      <c r="D1338" s="24"/>
      <c r="E1338" s="24"/>
    </row>
    <row r="1339" spans="4:5">
      <c r="D1339" s="24"/>
      <c r="E1339" s="24"/>
    </row>
    <row r="1340" spans="4:5">
      <c r="D1340" s="24"/>
      <c r="E1340" s="24"/>
    </row>
    <row r="1341" spans="4:5">
      <c r="D1341" s="24"/>
      <c r="E1341" s="24"/>
    </row>
    <row r="1342" spans="4:5">
      <c r="D1342" s="24"/>
      <c r="E1342" s="24"/>
    </row>
    <row r="1343" spans="4:5">
      <c r="D1343" s="24"/>
      <c r="E1343" s="24"/>
    </row>
    <row r="1344" spans="4:5">
      <c r="D1344" s="24"/>
      <c r="E1344" s="24"/>
    </row>
    <row r="1345" spans="4:5">
      <c r="D1345" s="24"/>
      <c r="E1345" s="24"/>
    </row>
    <row r="1346" spans="4:5">
      <c r="D1346" s="24"/>
      <c r="E1346" s="24"/>
    </row>
    <row r="1347" spans="4:5">
      <c r="D1347" s="24"/>
      <c r="E1347" s="24"/>
    </row>
    <row r="1348" spans="4:5">
      <c r="D1348" s="24"/>
      <c r="E1348" s="24"/>
    </row>
    <row r="1349" spans="4:5">
      <c r="D1349" s="24"/>
      <c r="E1349" s="24"/>
    </row>
    <row r="1350" spans="4:5">
      <c r="D1350" s="24"/>
      <c r="E1350" s="24"/>
    </row>
    <row r="1351" spans="4:5">
      <c r="D1351" s="24"/>
      <c r="E1351" s="24"/>
    </row>
    <row r="1352" spans="4:5">
      <c r="D1352" s="24"/>
      <c r="E1352" s="24"/>
    </row>
    <row r="1353" spans="4:5">
      <c r="D1353" s="24"/>
      <c r="E1353" s="24"/>
    </row>
    <row r="1354" spans="4:5">
      <c r="D1354" s="24"/>
      <c r="E1354" s="24"/>
    </row>
    <row r="1355" spans="4:5">
      <c r="D1355" s="24"/>
      <c r="E1355" s="24"/>
    </row>
    <row r="1356" spans="4:5">
      <c r="D1356" s="24"/>
      <c r="E1356" s="24"/>
    </row>
    <row r="1357" spans="4:5">
      <c r="D1357" s="24"/>
      <c r="E1357" s="24"/>
    </row>
    <row r="1358" spans="4:5">
      <c r="D1358" s="24"/>
      <c r="E1358" s="24"/>
    </row>
    <row r="1359" spans="4:5">
      <c r="D1359" s="24"/>
      <c r="E1359" s="24"/>
    </row>
    <row r="1360" spans="4:5">
      <c r="D1360" s="24"/>
      <c r="E1360" s="24"/>
    </row>
    <row r="1361" spans="4:5">
      <c r="D1361" s="24"/>
      <c r="E1361" s="24"/>
    </row>
    <row r="1362" spans="4:5">
      <c r="D1362" s="24"/>
      <c r="E1362" s="24"/>
    </row>
    <row r="1363" spans="4:5">
      <c r="D1363" s="24"/>
      <c r="E1363" s="24"/>
    </row>
    <row r="1364" spans="4:5">
      <c r="D1364" s="24"/>
      <c r="E1364" s="24"/>
    </row>
    <row r="1365" spans="4:5">
      <c r="D1365" s="24"/>
      <c r="E1365" s="24"/>
    </row>
    <row r="1366" spans="4:5">
      <c r="D1366" s="24"/>
      <c r="E1366" s="24"/>
    </row>
    <row r="1367" spans="4:5">
      <c r="D1367" s="24"/>
      <c r="E1367" s="24"/>
    </row>
    <row r="1368" spans="4:5">
      <c r="D1368" s="24"/>
      <c r="E1368" s="24"/>
    </row>
    <row r="1369" spans="4:5">
      <c r="D1369" s="24"/>
      <c r="E1369" s="24"/>
    </row>
    <row r="1370" spans="4:5">
      <c r="D1370" s="24"/>
      <c r="E1370" s="24"/>
    </row>
    <row r="1371" spans="4:5">
      <c r="D1371" s="24"/>
      <c r="E1371" s="24"/>
    </row>
    <row r="1372" spans="4:5">
      <c r="D1372" s="24"/>
      <c r="E1372" s="24"/>
    </row>
    <row r="1373" spans="4:5">
      <c r="D1373" s="24"/>
      <c r="E1373" s="24"/>
    </row>
    <row r="1374" spans="4:5">
      <c r="D1374" s="24"/>
      <c r="E1374" s="24"/>
    </row>
    <row r="1375" spans="4:5">
      <c r="D1375" s="24"/>
      <c r="E1375" s="24"/>
    </row>
    <row r="1376" spans="4:5">
      <c r="D1376" s="24"/>
      <c r="E1376" s="24"/>
    </row>
    <row r="1377" spans="4:5">
      <c r="D1377" s="24"/>
      <c r="E1377" s="24"/>
    </row>
    <row r="1378" spans="4:5">
      <c r="D1378" s="24"/>
      <c r="E1378" s="24"/>
    </row>
    <row r="1379" spans="4:5">
      <c r="D1379" s="24"/>
      <c r="E1379" s="24"/>
    </row>
    <row r="1380" spans="4:5">
      <c r="D1380" s="24"/>
      <c r="E1380" s="24"/>
    </row>
    <row r="1381" spans="4:5">
      <c r="D1381" s="24"/>
      <c r="E1381" s="24"/>
    </row>
    <row r="1382" spans="4:5">
      <c r="D1382" s="24"/>
      <c r="E1382" s="24"/>
    </row>
    <row r="1383" spans="4:5">
      <c r="D1383" s="24"/>
      <c r="E1383" s="24"/>
    </row>
    <row r="1384" spans="4:5">
      <c r="D1384" s="24"/>
      <c r="E1384" s="24"/>
    </row>
    <row r="1385" spans="4:5">
      <c r="D1385" s="24"/>
      <c r="E1385" s="24"/>
    </row>
    <row r="1386" spans="4:5">
      <c r="D1386" s="24"/>
      <c r="E1386" s="24"/>
    </row>
    <row r="1387" spans="4:5">
      <c r="D1387" s="24"/>
      <c r="E1387" s="24"/>
    </row>
    <row r="1388" spans="4:5">
      <c r="D1388" s="24"/>
      <c r="E1388" s="24"/>
    </row>
    <row r="1389" spans="4:5">
      <c r="D1389" s="24"/>
      <c r="E1389" s="24"/>
    </row>
    <row r="1390" spans="4:5">
      <c r="D1390" s="24"/>
      <c r="E1390" s="24"/>
    </row>
    <row r="1391" spans="4:5">
      <c r="D1391" s="24"/>
      <c r="E1391" s="24"/>
    </row>
    <row r="1392" spans="4:5">
      <c r="D1392" s="24"/>
      <c r="E1392" s="24"/>
    </row>
    <row r="1393" spans="4:5">
      <c r="D1393" s="24"/>
      <c r="E1393" s="24"/>
    </row>
    <row r="1394" spans="4:5">
      <c r="D1394" s="24"/>
      <c r="E1394" s="24"/>
    </row>
    <row r="1395" spans="4:5">
      <c r="D1395" s="24"/>
      <c r="E1395" s="24"/>
    </row>
    <row r="1396" spans="4:5">
      <c r="D1396" s="24"/>
      <c r="E1396" s="24"/>
    </row>
    <row r="1397" spans="4:5">
      <c r="D1397" s="24"/>
      <c r="E1397" s="24"/>
    </row>
    <row r="1398" spans="4:5">
      <c r="D1398" s="24"/>
      <c r="E1398" s="24"/>
    </row>
    <row r="1399" spans="4:5">
      <c r="D1399" s="24"/>
      <c r="E1399" s="24"/>
    </row>
    <row r="1400" spans="4:5">
      <c r="D1400" s="24"/>
      <c r="E1400" s="24"/>
    </row>
    <row r="1401" spans="4:5">
      <c r="D1401" s="24"/>
      <c r="E1401" s="24"/>
    </row>
    <row r="1402" spans="4:5">
      <c r="D1402" s="24"/>
      <c r="E1402" s="24"/>
    </row>
    <row r="1403" spans="4:5">
      <c r="D1403" s="24"/>
      <c r="E1403" s="24"/>
    </row>
    <row r="1404" spans="4:5">
      <c r="D1404" s="24"/>
      <c r="E1404" s="24"/>
    </row>
    <row r="1405" spans="4:5">
      <c r="D1405" s="24"/>
      <c r="E1405" s="24"/>
    </row>
    <row r="1406" spans="4:5">
      <c r="D1406" s="24"/>
      <c r="E1406" s="24"/>
    </row>
    <row r="1407" spans="4:5">
      <c r="D1407" s="24"/>
      <c r="E1407" s="24"/>
    </row>
    <row r="1408" spans="4:5">
      <c r="D1408" s="24"/>
      <c r="E1408" s="24"/>
    </row>
    <row r="1409" spans="4:5">
      <c r="D1409" s="24"/>
      <c r="E1409" s="24"/>
    </row>
    <row r="1410" spans="4:5">
      <c r="D1410" s="24"/>
      <c r="E1410" s="24"/>
    </row>
    <row r="1411" spans="4:5">
      <c r="D1411" s="24"/>
      <c r="E1411" s="24"/>
    </row>
    <row r="1412" spans="4:5">
      <c r="D1412" s="24"/>
      <c r="E1412" s="24"/>
    </row>
    <row r="1413" spans="4:5">
      <c r="D1413" s="24"/>
      <c r="E1413" s="24"/>
    </row>
    <row r="1414" spans="4:5">
      <c r="D1414" s="24"/>
      <c r="E1414" s="24"/>
    </row>
    <row r="1415" spans="4:5">
      <c r="D1415" s="24"/>
      <c r="E1415" s="24"/>
    </row>
    <row r="1416" spans="4:5">
      <c r="D1416" s="24"/>
      <c r="E1416" s="24"/>
    </row>
    <row r="1417" spans="4:5">
      <c r="D1417" s="24"/>
      <c r="E1417" s="24"/>
    </row>
    <row r="1418" spans="4:5">
      <c r="D1418" s="24"/>
      <c r="E1418" s="24"/>
    </row>
    <row r="1419" spans="4:5">
      <c r="D1419" s="24"/>
      <c r="E1419" s="24"/>
    </row>
    <row r="1420" spans="4:5">
      <c r="D1420" s="24"/>
      <c r="E1420" s="24"/>
    </row>
    <row r="1421" spans="4:5">
      <c r="D1421" s="24"/>
      <c r="E1421" s="24"/>
    </row>
    <row r="1422" spans="4:5">
      <c r="D1422" s="24"/>
      <c r="E1422" s="24"/>
    </row>
    <row r="1423" spans="4:5">
      <c r="D1423" s="24"/>
      <c r="E1423" s="24"/>
    </row>
    <row r="1424" spans="4:5">
      <c r="D1424" s="24"/>
      <c r="E1424" s="24"/>
    </row>
    <row r="1425" spans="4:5">
      <c r="D1425" s="24"/>
      <c r="E1425" s="24"/>
    </row>
    <row r="1426" spans="4:5">
      <c r="D1426" s="24"/>
      <c r="E1426" s="24"/>
    </row>
    <row r="1427" spans="4:5">
      <c r="D1427" s="24"/>
      <c r="E1427" s="24"/>
    </row>
    <row r="1428" spans="4:5">
      <c r="D1428" s="24"/>
      <c r="E1428" s="24"/>
    </row>
    <row r="1429" spans="4:5">
      <c r="D1429" s="24"/>
      <c r="E1429" s="24"/>
    </row>
    <row r="1430" spans="4:5">
      <c r="D1430" s="24"/>
      <c r="E1430" s="24"/>
    </row>
    <row r="1431" spans="4:5">
      <c r="D1431" s="24"/>
      <c r="E1431" s="24"/>
    </row>
    <row r="1432" spans="4:5">
      <c r="D1432" s="24"/>
      <c r="E1432" s="24"/>
    </row>
    <row r="1433" spans="4:5">
      <c r="D1433" s="24"/>
      <c r="E1433" s="24"/>
    </row>
    <row r="1434" spans="4:5">
      <c r="D1434" s="24"/>
      <c r="E1434" s="24"/>
    </row>
    <row r="1435" spans="4:5">
      <c r="D1435" s="24"/>
      <c r="E1435" s="24"/>
    </row>
    <row r="1436" spans="4:5">
      <c r="D1436" s="24"/>
      <c r="E1436" s="24"/>
    </row>
    <row r="1437" spans="4:5">
      <c r="D1437" s="24"/>
      <c r="E1437" s="24"/>
    </row>
    <row r="1438" spans="4:5">
      <c r="D1438" s="24"/>
      <c r="E1438" s="24"/>
    </row>
    <row r="1439" spans="4:5">
      <c r="D1439" s="24"/>
      <c r="E1439" s="24"/>
    </row>
    <row r="1440" spans="4:5">
      <c r="D1440" s="24"/>
      <c r="E1440" s="24"/>
    </row>
    <row r="1441" spans="4:5">
      <c r="D1441" s="24"/>
      <c r="E1441" s="24"/>
    </row>
    <row r="1442" spans="4:5">
      <c r="D1442" s="24"/>
      <c r="E1442" s="24"/>
    </row>
    <row r="1443" spans="4:5">
      <c r="D1443" s="24"/>
      <c r="E1443" s="24"/>
    </row>
    <row r="1444" spans="4:5">
      <c r="D1444" s="24"/>
      <c r="E1444" s="24"/>
    </row>
    <row r="1445" spans="4:5">
      <c r="D1445" s="24"/>
      <c r="E1445" s="24"/>
    </row>
    <row r="1446" spans="4:5">
      <c r="D1446" s="24"/>
      <c r="E1446" s="24"/>
    </row>
    <row r="1447" spans="4:5">
      <c r="D1447" s="24"/>
      <c r="E1447" s="24"/>
    </row>
    <row r="1448" spans="4:5">
      <c r="D1448" s="24"/>
      <c r="E1448" s="24"/>
    </row>
    <row r="1449" spans="4:5">
      <c r="D1449" s="24"/>
      <c r="E1449" s="24"/>
    </row>
    <row r="1450" spans="4:5">
      <c r="D1450" s="24"/>
      <c r="E1450" s="24"/>
    </row>
    <row r="1451" spans="4:5">
      <c r="D1451" s="24"/>
      <c r="E1451" s="24"/>
    </row>
    <row r="1452" spans="4:5">
      <c r="D1452" s="24"/>
      <c r="E1452" s="24"/>
    </row>
    <row r="1453" spans="4:5">
      <c r="D1453" s="24"/>
      <c r="E1453" s="24"/>
    </row>
    <row r="1454" spans="4:5">
      <c r="D1454" s="24"/>
      <c r="E1454" s="24"/>
    </row>
    <row r="1455" spans="4:5">
      <c r="D1455" s="24"/>
      <c r="E1455" s="24"/>
    </row>
    <row r="1456" spans="4:5">
      <c r="D1456" s="24"/>
      <c r="E1456" s="24"/>
    </row>
    <row r="1457" spans="4:5">
      <c r="D1457" s="24"/>
      <c r="E1457" s="24"/>
    </row>
    <row r="1458" spans="4:5">
      <c r="D1458" s="24"/>
      <c r="E1458" s="24"/>
    </row>
    <row r="1459" spans="4:5">
      <c r="D1459" s="24"/>
      <c r="E1459" s="24"/>
    </row>
    <row r="1460" spans="4:5">
      <c r="D1460" s="24"/>
      <c r="E1460" s="24"/>
    </row>
    <row r="1461" spans="4:5">
      <c r="D1461" s="24"/>
      <c r="E1461" s="24"/>
    </row>
    <row r="1462" spans="4:5">
      <c r="D1462" s="24"/>
      <c r="E1462" s="24"/>
    </row>
    <row r="1463" spans="4:5">
      <c r="D1463" s="24"/>
      <c r="E1463" s="24"/>
    </row>
    <row r="1464" spans="4:5">
      <c r="D1464" s="24"/>
      <c r="E1464" s="24"/>
    </row>
    <row r="1465" spans="4:5">
      <c r="D1465" s="24"/>
      <c r="E1465" s="24"/>
    </row>
    <row r="1466" spans="4:5">
      <c r="D1466" s="24"/>
      <c r="E1466" s="24"/>
    </row>
    <row r="1467" spans="4:5">
      <c r="D1467" s="24"/>
      <c r="E1467" s="24"/>
    </row>
    <row r="1468" spans="4:5">
      <c r="D1468" s="24"/>
      <c r="E1468" s="24"/>
    </row>
    <row r="1469" spans="4:5">
      <c r="D1469" s="24"/>
      <c r="E1469" s="24"/>
    </row>
    <row r="1470" spans="4:5">
      <c r="D1470" s="24"/>
      <c r="E1470" s="24"/>
    </row>
    <row r="1471" spans="4:5">
      <c r="D1471" s="24"/>
      <c r="E1471" s="24"/>
    </row>
    <row r="1472" spans="4:5">
      <c r="D1472" s="24"/>
      <c r="E1472" s="24"/>
    </row>
    <row r="1473" spans="4:5">
      <c r="D1473" s="24"/>
      <c r="E1473" s="24"/>
    </row>
    <row r="1474" spans="4:5">
      <c r="D1474" s="24"/>
      <c r="E1474" s="24"/>
    </row>
    <row r="1475" spans="4:5">
      <c r="D1475" s="24"/>
      <c r="E1475" s="24"/>
    </row>
    <row r="1476" spans="4:5">
      <c r="D1476" s="24"/>
      <c r="E1476" s="24"/>
    </row>
    <row r="1477" spans="4:5">
      <c r="D1477" s="24"/>
      <c r="E1477" s="24"/>
    </row>
    <row r="1478" spans="4:5">
      <c r="D1478" s="24"/>
      <c r="E1478" s="24"/>
    </row>
    <row r="1479" spans="4:5">
      <c r="D1479" s="24"/>
      <c r="E1479" s="24"/>
    </row>
    <row r="1480" spans="4:5">
      <c r="D1480" s="24"/>
      <c r="E1480" s="24"/>
    </row>
    <row r="1481" spans="4:5">
      <c r="D1481" s="24"/>
      <c r="E1481" s="24"/>
    </row>
    <row r="1482" spans="4:5">
      <c r="D1482" s="24"/>
      <c r="E1482" s="24"/>
    </row>
    <row r="1483" spans="4:5">
      <c r="D1483" s="24"/>
      <c r="E1483" s="24"/>
    </row>
    <row r="1484" spans="4:5">
      <c r="D1484" s="24"/>
      <c r="E1484" s="24"/>
    </row>
    <row r="1485" spans="4:5">
      <c r="D1485" s="24"/>
      <c r="E1485" s="24"/>
    </row>
    <row r="1486" spans="4:5">
      <c r="D1486" s="24"/>
      <c r="E1486" s="24"/>
    </row>
    <row r="1487" spans="4:5">
      <c r="D1487" s="24"/>
      <c r="E1487" s="24"/>
    </row>
    <row r="1488" spans="4:5">
      <c r="D1488" s="24"/>
      <c r="E1488" s="24"/>
    </row>
    <row r="1489" spans="4:5">
      <c r="D1489" s="24"/>
      <c r="E1489" s="24"/>
    </row>
    <row r="1490" spans="4:5">
      <c r="D1490" s="24"/>
      <c r="E1490" s="24"/>
    </row>
    <row r="1491" spans="4:5">
      <c r="D1491" s="24"/>
      <c r="E1491" s="24"/>
    </row>
    <row r="1492" spans="4:5">
      <c r="D1492" s="24"/>
      <c r="E1492" s="24"/>
    </row>
    <row r="1493" spans="4:5">
      <c r="D1493" s="24"/>
      <c r="E1493" s="24"/>
    </row>
    <row r="1494" spans="4:5">
      <c r="D1494" s="24"/>
      <c r="E1494" s="24"/>
    </row>
    <row r="1495" spans="4:5">
      <c r="D1495" s="24"/>
      <c r="E1495" s="24"/>
    </row>
    <row r="1496" spans="4:5">
      <c r="D1496" s="24"/>
      <c r="E1496" s="24"/>
    </row>
    <row r="1497" spans="4:5">
      <c r="D1497" s="24"/>
      <c r="E1497" s="24"/>
    </row>
    <row r="1498" spans="4:5">
      <c r="D1498" s="24"/>
      <c r="E1498" s="24"/>
    </row>
    <row r="1499" spans="4:5">
      <c r="D1499" s="24"/>
      <c r="E1499" s="24"/>
    </row>
    <row r="1500" spans="4:5">
      <c r="D1500" s="24"/>
      <c r="E1500" s="24"/>
    </row>
    <row r="1501" spans="4:5">
      <c r="D1501" s="24"/>
      <c r="E1501" s="24"/>
    </row>
    <row r="1502" spans="4:5">
      <c r="D1502" s="24"/>
      <c r="E1502" s="24"/>
    </row>
    <row r="1503" spans="4:5">
      <c r="D1503" s="24"/>
      <c r="E1503" s="24"/>
    </row>
    <row r="1504" spans="4:5">
      <c r="D1504" s="24"/>
      <c r="E1504" s="24"/>
    </row>
    <row r="1505" spans="4:5">
      <c r="D1505" s="24"/>
      <c r="E1505" s="24"/>
    </row>
    <row r="1506" spans="4:5">
      <c r="D1506" s="24"/>
      <c r="E1506" s="24"/>
    </row>
    <row r="1507" spans="4:5">
      <c r="D1507" s="24"/>
      <c r="E1507" s="24"/>
    </row>
    <row r="1508" spans="4:5">
      <c r="D1508" s="24"/>
      <c r="E1508" s="24"/>
    </row>
    <row r="1509" spans="4:5">
      <c r="D1509" s="24"/>
      <c r="E1509" s="24"/>
    </row>
    <row r="1510" spans="4:5">
      <c r="D1510" s="24"/>
      <c r="E1510" s="24"/>
    </row>
    <row r="1511" spans="4:5">
      <c r="D1511" s="24"/>
      <c r="E1511" s="24"/>
    </row>
    <row r="1512" spans="4:5">
      <c r="D1512" s="24"/>
      <c r="E1512" s="24"/>
    </row>
    <row r="1513" spans="4:5">
      <c r="D1513" s="24"/>
      <c r="E1513" s="24"/>
    </row>
    <row r="1514" spans="4:5">
      <c r="D1514" s="24"/>
      <c r="E1514" s="24"/>
    </row>
    <row r="1515" spans="4:5">
      <c r="D1515" s="24"/>
      <c r="E1515" s="24"/>
    </row>
    <row r="1516" spans="4:5">
      <c r="D1516" s="24"/>
      <c r="E1516" s="24"/>
    </row>
    <row r="1517" spans="4:5">
      <c r="D1517" s="24"/>
      <c r="E1517" s="24"/>
    </row>
    <row r="1518" spans="4:5">
      <c r="D1518" s="24"/>
      <c r="E1518" s="24"/>
    </row>
    <row r="1519" spans="4:5">
      <c r="D1519" s="24"/>
      <c r="E1519" s="24"/>
    </row>
    <row r="1520" spans="4:5">
      <c r="D1520" s="24"/>
      <c r="E1520" s="24"/>
    </row>
    <row r="1521" spans="4:5">
      <c r="D1521" s="24"/>
      <c r="E1521" s="24"/>
    </row>
    <row r="1522" spans="4:5">
      <c r="D1522" s="24"/>
      <c r="E1522" s="24"/>
    </row>
    <row r="1523" spans="4:5">
      <c r="D1523" s="24"/>
      <c r="E1523" s="24"/>
    </row>
    <row r="1524" spans="4:5">
      <c r="D1524" s="24"/>
      <c r="E1524" s="24"/>
    </row>
    <row r="1525" spans="4:5">
      <c r="D1525" s="24"/>
      <c r="E1525" s="24"/>
    </row>
    <row r="1526" spans="4:5">
      <c r="D1526" s="24"/>
      <c r="E1526" s="24"/>
    </row>
    <row r="1527" spans="4:5">
      <c r="D1527" s="24"/>
      <c r="E1527" s="24"/>
    </row>
    <row r="1528" spans="4:5">
      <c r="D1528" s="24"/>
      <c r="E1528" s="24"/>
    </row>
    <row r="1529" spans="4:5">
      <c r="D1529" s="24"/>
      <c r="E1529" s="24"/>
    </row>
    <row r="1530" spans="4:5">
      <c r="D1530" s="24"/>
      <c r="E1530" s="24"/>
    </row>
    <row r="1531" spans="4:5">
      <c r="D1531" s="24"/>
      <c r="E1531" s="24"/>
    </row>
    <row r="1532" spans="4:5">
      <c r="D1532" s="24"/>
      <c r="E1532" s="24"/>
    </row>
    <row r="1533" spans="4:5">
      <c r="D1533" s="24"/>
      <c r="E1533" s="24"/>
    </row>
    <row r="1534" spans="4:5">
      <c r="D1534" s="24"/>
      <c r="E1534" s="24"/>
    </row>
    <row r="1535" spans="4:5">
      <c r="D1535" s="24"/>
      <c r="E1535" s="24"/>
    </row>
    <row r="1536" spans="4:5">
      <c r="D1536" s="24"/>
      <c r="E1536" s="24"/>
    </row>
    <row r="1537" spans="4:5">
      <c r="D1537" s="24"/>
      <c r="E1537" s="24"/>
    </row>
    <row r="1538" spans="4:5">
      <c r="D1538" s="24"/>
      <c r="E1538" s="24"/>
    </row>
    <row r="1539" spans="4:5">
      <c r="D1539" s="24"/>
      <c r="E1539" s="24"/>
    </row>
    <row r="1540" spans="4:5">
      <c r="D1540" s="24"/>
      <c r="E1540" s="24"/>
    </row>
    <row r="1541" spans="4:5">
      <c r="D1541" s="24"/>
      <c r="E1541" s="24"/>
    </row>
    <row r="1542" spans="4:5">
      <c r="D1542" s="24"/>
      <c r="E1542" s="24"/>
    </row>
    <row r="1543" spans="4:5">
      <c r="D1543" s="24"/>
      <c r="E1543" s="24"/>
    </row>
    <row r="1544" spans="4:5">
      <c r="D1544" s="24"/>
      <c r="E1544" s="24"/>
    </row>
    <row r="1545" spans="4:5">
      <c r="D1545" s="24"/>
      <c r="E1545" s="24"/>
    </row>
    <row r="1546" spans="4:5">
      <c r="D1546" s="24"/>
      <c r="E1546" s="24"/>
    </row>
    <row r="1547" spans="4:5">
      <c r="D1547" s="24"/>
      <c r="E1547" s="24"/>
    </row>
    <row r="1548" spans="4:5">
      <c r="D1548" s="24"/>
      <c r="E1548" s="24"/>
    </row>
    <row r="1549" spans="4:5">
      <c r="D1549" s="24"/>
      <c r="E1549" s="24"/>
    </row>
    <row r="1550" spans="4:5">
      <c r="D1550" s="24"/>
      <c r="E1550" s="24"/>
    </row>
    <row r="1551" spans="4:5">
      <c r="D1551" s="24"/>
      <c r="E1551" s="24"/>
    </row>
    <row r="1552" spans="4:5">
      <c r="D1552" s="24"/>
      <c r="E1552" s="24"/>
    </row>
    <row r="1553" spans="4:5">
      <c r="D1553" s="24"/>
      <c r="E1553" s="24"/>
    </row>
    <row r="1554" spans="4:5">
      <c r="D1554" s="24"/>
      <c r="E1554" s="24"/>
    </row>
    <row r="1555" spans="4:5">
      <c r="D1555" s="24"/>
      <c r="E1555" s="24"/>
    </row>
    <row r="1556" spans="4:5">
      <c r="D1556" s="24"/>
      <c r="E1556" s="24"/>
    </row>
    <row r="1557" spans="4:5">
      <c r="D1557" s="24"/>
      <c r="E1557" s="24"/>
    </row>
    <row r="1558" spans="4:5">
      <c r="D1558" s="24"/>
      <c r="E1558" s="24"/>
    </row>
    <row r="1559" spans="4:5">
      <c r="D1559" s="24"/>
      <c r="E1559" s="24"/>
    </row>
    <row r="1560" spans="4:5">
      <c r="D1560" s="24"/>
      <c r="E1560" s="24"/>
    </row>
    <row r="1561" spans="4:5">
      <c r="D1561" s="24"/>
      <c r="E1561" s="24"/>
    </row>
    <row r="1562" spans="4:5">
      <c r="D1562" s="24"/>
      <c r="E1562" s="24"/>
    </row>
    <row r="1563" spans="4:5">
      <c r="D1563" s="24"/>
      <c r="E1563" s="24"/>
    </row>
    <row r="1564" spans="4:5">
      <c r="D1564" s="24"/>
      <c r="E1564" s="24"/>
    </row>
    <row r="1565" spans="4:5">
      <c r="D1565" s="24"/>
      <c r="E1565" s="24"/>
    </row>
    <row r="1566" spans="4:5">
      <c r="D1566" s="24"/>
      <c r="E1566" s="24"/>
    </row>
    <row r="1567" spans="4:5">
      <c r="D1567" s="24"/>
      <c r="E1567" s="24"/>
    </row>
    <row r="1568" spans="4:5">
      <c r="D1568" s="24"/>
      <c r="E1568" s="24"/>
    </row>
    <row r="1569" spans="4:5">
      <c r="D1569" s="24"/>
      <c r="E1569" s="24"/>
    </row>
    <row r="1570" spans="4:5">
      <c r="D1570" s="24"/>
      <c r="E1570" s="24"/>
    </row>
    <row r="1571" spans="4:5">
      <c r="D1571" s="24"/>
      <c r="E1571" s="24"/>
    </row>
    <row r="1572" spans="4:5">
      <c r="D1572" s="24"/>
      <c r="E1572" s="24"/>
    </row>
    <row r="1573" spans="4:5">
      <c r="D1573" s="24"/>
      <c r="E1573" s="24"/>
    </row>
    <row r="1574" spans="4:5">
      <c r="D1574" s="24"/>
      <c r="E1574" s="24"/>
    </row>
    <row r="1575" spans="4:5">
      <c r="D1575" s="24"/>
      <c r="E1575" s="24"/>
    </row>
    <row r="1576" spans="4:5">
      <c r="D1576" s="24"/>
      <c r="E1576" s="24"/>
    </row>
    <row r="1577" spans="4:5">
      <c r="D1577" s="24"/>
      <c r="E1577" s="24"/>
    </row>
    <row r="1578" spans="4:5">
      <c r="D1578" s="24"/>
      <c r="E1578" s="24"/>
    </row>
    <row r="1579" spans="4:5">
      <c r="D1579" s="24"/>
      <c r="E1579" s="24"/>
    </row>
    <row r="1580" spans="4:5">
      <c r="D1580" s="24"/>
      <c r="E1580" s="24"/>
    </row>
    <row r="1581" spans="4:5">
      <c r="D1581" s="24"/>
      <c r="E1581" s="24"/>
    </row>
    <row r="1582" spans="4:5">
      <c r="D1582" s="24"/>
      <c r="E1582" s="24"/>
    </row>
    <row r="1583" spans="4:5">
      <c r="D1583" s="24"/>
      <c r="E1583" s="24"/>
    </row>
    <row r="1584" spans="4:5">
      <c r="D1584" s="24"/>
      <c r="E1584" s="24"/>
    </row>
    <row r="1585" spans="4:5">
      <c r="D1585" s="24"/>
      <c r="E1585" s="24"/>
    </row>
    <row r="1586" spans="4:5">
      <c r="D1586" s="24"/>
      <c r="E1586" s="24"/>
    </row>
    <row r="1587" spans="4:5">
      <c r="D1587" s="24"/>
      <c r="E1587" s="24"/>
    </row>
    <row r="1588" spans="4:5">
      <c r="D1588" s="24"/>
      <c r="E1588" s="24"/>
    </row>
    <row r="1589" spans="4:5">
      <c r="D1589" s="24"/>
      <c r="E1589" s="24"/>
    </row>
    <row r="1590" spans="4:5">
      <c r="D1590" s="24"/>
      <c r="E1590" s="24"/>
    </row>
    <row r="1591" spans="4:5">
      <c r="D1591" s="24"/>
      <c r="E1591" s="24"/>
    </row>
    <row r="1592" spans="4:5">
      <c r="D1592" s="24"/>
      <c r="E1592" s="24"/>
    </row>
    <row r="1593" spans="4:5">
      <c r="D1593" s="24"/>
      <c r="E1593" s="24"/>
    </row>
    <row r="1594" spans="4:5">
      <c r="D1594" s="24"/>
      <c r="E1594" s="24"/>
    </row>
    <row r="1595" spans="4:5">
      <c r="D1595" s="24"/>
      <c r="E1595" s="24"/>
    </row>
    <row r="1596" spans="4:5">
      <c r="D1596" s="24"/>
      <c r="E1596" s="24"/>
    </row>
    <row r="1597" spans="4:5">
      <c r="D1597" s="24"/>
      <c r="E1597" s="24"/>
    </row>
    <row r="1598" spans="4:5">
      <c r="D1598" s="24"/>
      <c r="E1598" s="24"/>
    </row>
    <row r="1599" spans="4:5">
      <c r="D1599" s="24"/>
      <c r="E1599" s="24"/>
    </row>
    <row r="1600" spans="4:5">
      <c r="D1600" s="24"/>
      <c r="E1600" s="24"/>
    </row>
    <row r="1601" spans="4:5">
      <c r="D1601" s="24"/>
      <c r="E1601" s="24"/>
    </row>
    <row r="1602" spans="4:5">
      <c r="D1602" s="24"/>
      <c r="E1602" s="24"/>
    </row>
    <row r="1603" spans="4:5">
      <c r="D1603" s="24"/>
      <c r="E1603" s="24"/>
    </row>
    <row r="1604" spans="4:5">
      <c r="D1604" s="24"/>
      <c r="E1604" s="24"/>
    </row>
    <row r="1605" spans="4:5">
      <c r="D1605" s="24"/>
      <c r="E1605" s="24"/>
    </row>
    <row r="1606" spans="4:5">
      <c r="D1606" s="24"/>
      <c r="E1606" s="24"/>
    </row>
    <row r="1607" spans="4:5">
      <c r="D1607" s="24"/>
      <c r="E1607" s="24"/>
    </row>
    <row r="1608" spans="4:5">
      <c r="D1608" s="24"/>
      <c r="E1608" s="24"/>
    </row>
    <row r="1609" spans="4:5">
      <c r="D1609" s="24"/>
      <c r="E1609" s="24"/>
    </row>
    <row r="1610" spans="4:5">
      <c r="D1610" s="24"/>
      <c r="E1610" s="24"/>
    </row>
    <row r="1611" spans="4:5">
      <c r="D1611" s="24"/>
      <c r="E1611" s="24"/>
    </row>
    <row r="1612" spans="4:5">
      <c r="D1612" s="24"/>
      <c r="E1612" s="24"/>
    </row>
    <row r="1613" spans="4:5">
      <c r="D1613" s="24"/>
      <c r="E1613" s="24"/>
    </row>
    <row r="1614" spans="4:5">
      <c r="D1614" s="24"/>
      <c r="E1614" s="24"/>
    </row>
    <row r="1615" spans="4:5">
      <c r="D1615" s="24"/>
      <c r="E1615" s="24"/>
    </row>
    <row r="1616" spans="4:5">
      <c r="D1616" s="24"/>
      <c r="E1616" s="24"/>
    </row>
    <row r="1617" spans="4:5">
      <c r="D1617" s="24"/>
      <c r="E1617" s="24"/>
    </row>
    <row r="1618" spans="4:5">
      <c r="D1618" s="24"/>
      <c r="E1618" s="24"/>
    </row>
    <row r="1619" spans="4:5">
      <c r="D1619" s="24"/>
      <c r="E1619" s="24"/>
    </row>
    <row r="1620" spans="4:5">
      <c r="D1620" s="24"/>
      <c r="E1620" s="24"/>
    </row>
    <row r="1621" spans="4:5">
      <c r="D1621" s="24"/>
      <c r="E1621" s="24"/>
    </row>
    <row r="1622" spans="4:5">
      <c r="D1622" s="24"/>
      <c r="E1622" s="24"/>
    </row>
    <row r="1623" spans="4:5">
      <c r="D1623" s="24"/>
      <c r="E1623" s="24"/>
    </row>
    <row r="1624" spans="4:5">
      <c r="D1624" s="24"/>
      <c r="E1624" s="24"/>
    </row>
    <row r="1625" spans="4:5">
      <c r="D1625" s="24"/>
      <c r="E1625" s="24"/>
    </row>
    <row r="1626" spans="4:5">
      <c r="D1626" s="24"/>
      <c r="E1626" s="24"/>
    </row>
    <row r="1627" spans="4:5">
      <c r="D1627" s="24"/>
      <c r="E1627" s="24"/>
    </row>
    <row r="1628" spans="4:5">
      <c r="D1628" s="24"/>
      <c r="E1628" s="24"/>
    </row>
    <row r="1629" spans="4:5">
      <c r="D1629" s="24"/>
      <c r="E1629" s="24"/>
    </row>
    <row r="1630" spans="4:5">
      <c r="D1630" s="24"/>
      <c r="E1630" s="24"/>
    </row>
    <row r="1631" spans="4:5">
      <c r="D1631" s="24"/>
      <c r="E1631" s="24"/>
    </row>
    <row r="1632" spans="4:5">
      <c r="D1632" s="24"/>
      <c r="E1632" s="24"/>
    </row>
    <row r="1633" spans="4:5">
      <c r="D1633" s="24"/>
      <c r="E1633" s="24"/>
    </row>
    <row r="1634" spans="4:5">
      <c r="D1634" s="24"/>
      <c r="E1634" s="24"/>
    </row>
    <row r="1635" spans="4:5">
      <c r="D1635" s="24"/>
      <c r="E1635" s="24"/>
    </row>
    <row r="1636" spans="4:5">
      <c r="D1636" s="24"/>
      <c r="E1636" s="24"/>
    </row>
    <row r="1637" spans="4:5">
      <c r="D1637" s="24"/>
      <c r="E1637" s="24"/>
    </row>
    <row r="1638" spans="4:5">
      <c r="D1638" s="24"/>
      <c r="E1638" s="24"/>
    </row>
    <row r="1639" spans="4:5">
      <c r="D1639" s="24"/>
      <c r="E1639" s="24"/>
    </row>
    <row r="1640" spans="4:5">
      <c r="D1640" s="24"/>
      <c r="E1640" s="24"/>
    </row>
    <row r="1641" spans="4:5">
      <c r="D1641" s="24"/>
      <c r="E1641" s="24"/>
    </row>
    <row r="1642" spans="4:5">
      <c r="D1642" s="24"/>
      <c r="E1642" s="24"/>
    </row>
    <row r="1643" spans="4:5">
      <c r="D1643" s="24"/>
      <c r="E1643" s="24"/>
    </row>
    <row r="1644" spans="4:5">
      <c r="D1644" s="24"/>
      <c r="E1644" s="24"/>
    </row>
    <row r="1645" spans="4:5">
      <c r="D1645" s="24"/>
      <c r="E1645" s="24"/>
    </row>
    <row r="1646" spans="4:5">
      <c r="D1646" s="24"/>
      <c r="E1646" s="24"/>
    </row>
    <row r="1647" spans="4:5">
      <c r="D1647" s="24"/>
      <c r="E1647" s="24"/>
    </row>
    <row r="1648" spans="4:5">
      <c r="D1648" s="24"/>
      <c r="E1648" s="24"/>
    </row>
    <row r="1649" spans="4:5">
      <c r="D1649" s="24"/>
      <c r="E1649" s="24"/>
    </row>
    <row r="1650" spans="4:5">
      <c r="D1650" s="24"/>
      <c r="E1650" s="24"/>
    </row>
    <row r="1651" spans="4:5">
      <c r="D1651" s="24"/>
      <c r="E1651" s="24"/>
    </row>
    <row r="1652" spans="4:5">
      <c r="D1652" s="24"/>
      <c r="E1652" s="24"/>
    </row>
    <row r="1653" spans="4:5">
      <c r="D1653" s="24"/>
      <c r="E1653" s="24"/>
    </row>
    <row r="1654" spans="4:5">
      <c r="D1654" s="24"/>
      <c r="E1654" s="24"/>
    </row>
    <row r="1655" spans="4:5">
      <c r="D1655" s="24"/>
      <c r="E1655" s="24"/>
    </row>
    <row r="1656" spans="4:5">
      <c r="D1656" s="24"/>
      <c r="E1656" s="24"/>
    </row>
    <row r="1657" spans="4:5">
      <c r="D1657" s="24"/>
      <c r="E1657" s="24"/>
    </row>
    <row r="1658" spans="4:5">
      <c r="D1658" s="24"/>
      <c r="E1658" s="24"/>
    </row>
    <row r="1659" spans="4:5">
      <c r="D1659" s="24"/>
      <c r="E1659" s="24"/>
    </row>
    <row r="1660" spans="4:5">
      <c r="D1660" s="24"/>
      <c r="E1660" s="24"/>
    </row>
    <row r="1661" spans="4:5">
      <c r="D1661" s="24"/>
      <c r="E1661" s="24"/>
    </row>
    <row r="1662" spans="4:5">
      <c r="D1662" s="24"/>
      <c r="E1662" s="24"/>
    </row>
    <row r="1663" spans="4:5">
      <c r="D1663" s="24"/>
      <c r="E1663" s="24"/>
    </row>
    <row r="1664" spans="4:5">
      <c r="D1664" s="24"/>
      <c r="E1664" s="24"/>
    </row>
    <row r="1665" spans="4:5">
      <c r="D1665" s="24"/>
      <c r="E1665" s="24"/>
    </row>
    <row r="1666" spans="4:5">
      <c r="D1666" s="24"/>
      <c r="E1666" s="24"/>
    </row>
    <row r="1667" spans="4:5">
      <c r="D1667" s="24"/>
      <c r="E1667" s="24"/>
    </row>
    <row r="1668" spans="4:5">
      <c r="D1668" s="24"/>
      <c r="E1668" s="24"/>
    </row>
    <row r="1669" spans="4:5">
      <c r="D1669" s="24"/>
      <c r="E1669" s="24"/>
    </row>
    <row r="1670" spans="4:5">
      <c r="D1670" s="24"/>
      <c r="E1670" s="24"/>
    </row>
    <row r="1671" spans="4:5">
      <c r="D1671" s="24"/>
      <c r="E1671" s="24"/>
    </row>
    <row r="1672" spans="4:5">
      <c r="D1672" s="24"/>
      <c r="E1672" s="24"/>
    </row>
    <row r="1673" spans="4:5">
      <c r="D1673" s="24"/>
      <c r="E1673" s="24"/>
    </row>
    <row r="1674" spans="4:5">
      <c r="D1674" s="24"/>
      <c r="E1674" s="24"/>
    </row>
    <row r="1675" spans="4:5">
      <c r="D1675" s="24"/>
      <c r="E1675" s="24"/>
    </row>
    <row r="1676" spans="4:5">
      <c r="D1676" s="24"/>
      <c r="E1676" s="24"/>
    </row>
    <row r="1677" spans="4:5">
      <c r="D1677" s="24"/>
      <c r="E1677" s="24"/>
    </row>
    <row r="1678" spans="4:5">
      <c r="D1678" s="24"/>
      <c r="E1678" s="24"/>
    </row>
    <row r="1679" spans="4:5">
      <c r="D1679" s="24"/>
      <c r="E1679" s="24"/>
    </row>
    <row r="1680" spans="4:5">
      <c r="D1680" s="24"/>
      <c r="E1680" s="24"/>
    </row>
    <row r="1681" spans="4:5">
      <c r="D1681" s="24"/>
      <c r="E1681" s="24"/>
    </row>
    <row r="1682" spans="4:5">
      <c r="D1682" s="24"/>
      <c r="E1682" s="24"/>
    </row>
    <row r="1683" spans="4:5">
      <c r="D1683" s="24"/>
      <c r="E1683" s="24"/>
    </row>
    <row r="1684" spans="4:5">
      <c r="D1684" s="24"/>
      <c r="E1684" s="24"/>
    </row>
    <row r="1685" spans="4:5">
      <c r="D1685" s="24"/>
      <c r="E1685" s="24"/>
    </row>
    <row r="1686" spans="4:5">
      <c r="D1686" s="24"/>
      <c r="E1686" s="24"/>
    </row>
    <row r="1687" spans="4:5">
      <c r="D1687" s="24"/>
      <c r="E1687" s="24"/>
    </row>
    <row r="1688" spans="4:5">
      <c r="D1688" s="24"/>
      <c r="E1688" s="24"/>
    </row>
    <row r="1689" spans="4:5">
      <c r="D1689" s="24"/>
      <c r="E1689" s="24"/>
    </row>
    <row r="1690" spans="4:5">
      <c r="D1690" s="24"/>
      <c r="E1690" s="24"/>
    </row>
    <row r="1691" spans="4:5">
      <c r="D1691" s="24"/>
      <c r="E1691" s="24"/>
    </row>
    <row r="1692" spans="4:5">
      <c r="D1692" s="24"/>
      <c r="E1692" s="24"/>
    </row>
    <row r="1693" spans="4:5">
      <c r="D1693" s="24"/>
      <c r="E1693" s="24"/>
    </row>
    <row r="1694" spans="4:5">
      <c r="D1694" s="24"/>
      <c r="E1694" s="24"/>
    </row>
    <row r="1695" spans="4:5">
      <c r="D1695" s="24"/>
      <c r="E1695" s="24"/>
    </row>
    <row r="1696" spans="4:5">
      <c r="D1696" s="24"/>
      <c r="E1696" s="24"/>
    </row>
    <row r="1697" spans="4:5">
      <c r="D1697" s="24"/>
      <c r="E1697" s="24"/>
    </row>
    <row r="1698" spans="4:5">
      <c r="D1698" s="24"/>
      <c r="E1698" s="24"/>
    </row>
    <row r="1699" spans="4:5">
      <c r="D1699" s="24"/>
      <c r="E1699" s="24"/>
    </row>
    <row r="1700" spans="4:5">
      <c r="D1700" s="24"/>
      <c r="E1700" s="24"/>
    </row>
    <row r="1701" spans="4:5">
      <c r="D1701" s="24"/>
      <c r="E1701" s="24"/>
    </row>
    <row r="1702" spans="4:5">
      <c r="D1702" s="24"/>
      <c r="E1702" s="24"/>
    </row>
    <row r="1703" spans="4:5">
      <c r="D1703" s="24"/>
      <c r="E1703" s="24"/>
    </row>
    <row r="1704" spans="4:5">
      <c r="D1704" s="24"/>
      <c r="E1704" s="24"/>
    </row>
    <row r="1705" spans="4:5">
      <c r="D1705" s="24"/>
      <c r="E1705" s="24"/>
    </row>
    <row r="1706" spans="4:5">
      <c r="D1706" s="24"/>
      <c r="E1706" s="24"/>
    </row>
    <row r="1707" spans="4:5">
      <c r="D1707" s="24"/>
      <c r="E1707" s="24"/>
    </row>
    <row r="1708" spans="4:5">
      <c r="D1708" s="24"/>
      <c r="E1708" s="24"/>
    </row>
    <row r="1709" spans="4:5">
      <c r="D1709" s="24"/>
      <c r="E1709" s="24"/>
    </row>
    <row r="1710" spans="4:5">
      <c r="D1710" s="24"/>
      <c r="E1710" s="24"/>
    </row>
    <row r="1711" spans="4:5">
      <c r="D1711" s="24"/>
      <c r="E1711" s="24"/>
    </row>
    <row r="1712" spans="4:5">
      <c r="D1712" s="24"/>
      <c r="E1712" s="24"/>
    </row>
    <row r="1713" spans="4:5">
      <c r="D1713" s="24"/>
      <c r="E1713" s="24"/>
    </row>
    <row r="1714" spans="4:5">
      <c r="D1714" s="24"/>
      <c r="E1714" s="24"/>
    </row>
    <row r="1715" spans="4:5">
      <c r="D1715" s="24"/>
      <c r="E1715" s="24"/>
    </row>
    <row r="1716" spans="4:5">
      <c r="D1716" s="24"/>
      <c r="E1716" s="24"/>
    </row>
    <row r="1717" spans="4:5">
      <c r="D1717" s="24"/>
      <c r="E1717" s="24"/>
    </row>
    <row r="1718" spans="4:5">
      <c r="D1718" s="24"/>
      <c r="E1718" s="24"/>
    </row>
    <row r="1719" spans="4:5">
      <c r="D1719" s="24"/>
      <c r="E1719" s="24"/>
    </row>
    <row r="1720" spans="4:5">
      <c r="D1720" s="24"/>
      <c r="E1720" s="24"/>
    </row>
    <row r="1721" spans="4:5">
      <c r="D1721" s="24"/>
      <c r="E1721" s="24"/>
    </row>
    <row r="1722" spans="4:5">
      <c r="D1722" s="24"/>
      <c r="E1722" s="24"/>
    </row>
    <row r="1723" spans="4:5">
      <c r="D1723" s="24"/>
      <c r="E1723" s="24"/>
    </row>
    <row r="1724" spans="4:5">
      <c r="D1724" s="24"/>
      <c r="E1724" s="24"/>
    </row>
    <row r="1725" spans="4:5">
      <c r="D1725" s="24"/>
      <c r="E1725" s="24"/>
    </row>
    <row r="1726" spans="4:5">
      <c r="D1726" s="24"/>
      <c r="E1726" s="24"/>
    </row>
    <row r="1727" spans="4:5">
      <c r="D1727" s="24"/>
      <c r="E1727" s="24"/>
    </row>
    <row r="1728" spans="4:5">
      <c r="D1728" s="24"/>
      <c r="E1728" s="24"/>
    </row>
    <row r="1729" spans="4:5">
      <c r="D1729" s="24"/>
      <c r="E1729" s="24"/>
    </row>
    <row r="1730" spans="4:5">
      <c r="D1730" s="24"/>
      <c r="E1730" s="24"/>
    </row>
    <row r="1731" spans="4:5">
      <c r="D1731" s="24"/>
      <c r="E1731" s="24"/>
    </row>
    <row r="1732" spans="4:5">
      <c r="D1732" s="24"/>
      <c r="E1732" s="24"/>
    </row>
    <row r="1733" spans="4:5">
      <c r="D1733" s="24"/>
      <c r="E1733" s="24"/>
    </row>
    <row r="1734" spans="4:5">
      <c r="D1734" s="24"/>
      <c r="E1734" s="24"/>
    </row>
    <row r="1735" spans="4:5">
      <c r="D1735" s="24"/>
      <c r="E1735" s="24"/>
    </row>
    <row r="1736" spans="4:5">
      <c r="D1736" s="24"/>
      <c r="E1736" s="24"/>
    </row>
    <row r="1737" spans="4:5">
      <c r="D1737" s="24"/>
      <c r="E1737" s="24"/>
    </row>
    <row r="1738" spans="4:5">
      <c r="D1738" s="24"/>
      <c r="E1738" s="24"/>
    </row>
    <row r="1739" spans="4:5">
      <c r="D1739" s="24"/>
      <c r="E1739" s="24"/>
    </row>
    <row r="1740" spans="4:5">
      <c r="D1740" s="24"/>
      <c r="E1740" s="24"/>
    </row>
    <row r="1741" spans="4:5">
      <c r="D1741" s="24"/>
      <c r="E1741" s="24"/>
    </row>
    <row r="1742" spans="4:5">
      <c r="D1742" s="24"/>
      <c r="E1742" s="24"/>
    </row>
    <row r="1743" spans="4:5">
      <c r="D1743" s="24"/>
      <c r="E1743" s="24"/>
    </row>
    <row r="1744" spans="4:5">
      <c r="D1744" s="24"/>
      <c r="E1744" s="24"/>
    </row>
    <row r="1745" spans="4:5">
      <c r="D1745" s="24"/>
      <c r="E1745" s="24"/>
    </row>
    <row r="1746" spans="4:5">
      <c r="D1746" s="24"/>
      <c r="E1746" s="24"/>
    </row>
    <row r="1747" spans="4:5">
      <c r="D1747" s="24"/>
      <c r="E1747" s="24"/>
    </row>
    <row r="1748" spans="4:5">
      <c r="D1748" s="24"/>
      <c r="E1748" s="24"/>
    </row>
    <row r="1749" spans="4:5">
      <c r="D1749" s="24"/>
      <c r="E1749" s="24"/>
    </row>
    <row r="1750" spans="4:5">
      <c r="D1750" s="24"/>
      <c r="E1750" s="24"/>
    </row>
    <row r="1751" spans="4:5">
      <c r="D1751" s="24"/>
      <c r="E1751" s="24"/>
    </row>
    <row r="1752" spans="4:5">
      <c r="D1752" s="24"/>
      <c r="E1752" s="24"/>
    </row>
    <row r="1753" spans="4:5">
      <c r="D1753" s="24"/>
      <c r="E1753" s="24"/>
    </row>
    <row r="1754" spans="4:5">
      <c r="D1754" s="24"/>
      <c r="E1754" s="24"/>
    </row>
    <row r="1755" spans="4:5">
      <c r="D1755" s="24"/>
      <c r="E1755" s="24"/>
    </row>
    <row r="1756" spans="4:5">
      <c r="D1756" s="24"/>
      <c r="E1756" s="24"/>
    </row>
    <row r="1757" spans="4:5">
      <c r="D1757" s="24"/>
      <c r="E1757" s="24"/>
    </row>
    <row r="1758" spans="4:5">
      <c r="D1758" s="24"/>
      <c r="E1758" s="24"/>
    </row>
    <row r="1759" spans="4:5">
      <c r="D1759" s="24"/>
      <c r="E1759" s="24"/>
    </row>
    <row r="1760" spans="4:5">
      <c r="D1760" s="24"/>
      <c r="E1760" s="24"/>
    </row>
    <row r="1761" spans="4:5">
      <c r="D1761" s="24"/>
      <c r="E1761" s="24"/>
    </row>
    <row r="1762" spans="4:5">
      <c r="D1762" s="24"/>
      <c r="E1762" s="24"/>
    </row>
    <row r="1763" spans="4:5">
      <c r="D1763" s="24"/>
      <c r="E1763" s="24"/>
    </row>
    <row r="1764" spans="4:5">
      <c r="D1764" s="24"/>
      <c r="E1764" s="24"/>
    </row>
    <row r="1765" spans="4:5">
      <c r="D1765" s="24"/>
      <c r="E1765" s="24"/>
    </row>
    <row r="1766" spans="4:5">
      <c r="D1766" s="24"/>
      <c r="E1766" s="24"/>
    </row>
    <row r="1767" spans="4:5">
      <c r="D1767" s="24"/>
      <c r="E1767" s="24"/>
    </row>
    <row r="1768" spans="4:5">
      <c r="D1768" s="24"/>
      <c r="E1768" s="24"/>
    </row>
    <row r="1769" spans="4:5">
      <c r="D1769" s="24"/>
      <c r="E1769" s="24"/>
    </row>
    <row r="1770" spans="4:5">
      <c r="D1770" s="24"/>
      <c r="E1770" s="24"/>
    </row>
    <row r="1771" spans="4:5">
      <c r="D1771" s="24"/>
      <c r="E1771" s="24"/>
    </row>
    <row r="1772" spans="4:5">
      <c r="D1772" s="24"/>
      <c r="E1772" s="24"/>
    </row>
    <row r="1773" spans="4:5">
      <c r="D1773" s="24"/>
      <c r="E1773" s="24"/>
    </row>
    <row r="1774" spans="4:5">
      <c r="D1774" s="24"/>
      <c r="E1774" s="24"/>
    </row>
    <row r="1775" spans="4:5">
      <c r="D1775" s="24"/>
      <c r="E1775" s="24"/>
    </row>
    <row r="1776" spans="4:5">
      <c r="D1776" s="24"/>
      <c r="E1776" s="24"/>
    </row>
    <row r="1777" spans="4:5">
      <c r="D1777" s="24"/>
      <c r="E1777" s="24"/>
    </row>
    <row r="1778" spans="4:5">
      <c r="D1778" s="24"/>
      <c r="E1778" s="24"/>
    </row>
    <row r="1779" spans="4:5">
      <c r="D1779" s="24"/>
      <c r="E1779" s="24"/>
    </row>
    <row r="1780" spans="4:5">
      <c r="D1780" s="24"/>
      <c r="E1780" s="24"/>
    </row>
    <row r="1781" spans="4:5">
      <c r="D1781" s="24"/>
      <c r="E1781" s="24"/>
    </row>
    <row r="1782" spans="4:5">
      <c r="D1782" s="24"/>
      <c r="E1782" s="24"/>
    </row>
    <row r="1783" spans="4:5">
      <c r="D1783" s="24"/>
      <c r="E1783" s="24"/>
    </row>
    <row r="1784" spans="4:5">
      <c r="D1784" s="24"/>
      <c r="E1784" s="24"/>
    </row>
    <row r="1785" spans="4:5">
      <c r="D1785" s="24"/>
      <c r="E1785" s="24"/>
    </row>
    <row r="1786" spans="4:5">
      <c r="D1786" s="24"/>
      <c r="E1786" s="24"/>
    </row>
    <row r="1787" spans="4:5">
      <c r="D1787" s="24"/>
      <c r="E1787" s="24"/>
    </row>
    <row r="1788" spans="4:5">
      <c r="D1788" s="24"/>
      <c r="E1788" s="24"/>
    </row>
    <row r="1789" spans="4:5">
      <c r="D1789" s="24"/>
      <c r="E1789" s="24"/>
    </row>
    <row r="1790" spans="4:5">
      <c r="D1790" s="24"/>
      <c r="E1790" s="24"/>
    </row>
    <row r="1791" spans="4:5">
      <c r="D1791" s="24"/>
      <c r="E1791" s="24"/>
    </row>
    <row r="1792" spans="4:5">
      <c r="D1792" s="24"/>
      <c r="E1792" s="24"/>
    </row>
    <row r="1793" spans="4:5">
      <c r="D1793" s="24"/>
      <c r="E1793" s="24"/>
    </row>
    <row r="1794" spans="4:5">
      <c r="D1794" s="24"/>
      <c r="E1794" s="24"/>
    </row>
    <row r="1795" spans="4:5">
      <c r="D1795" s="24"/>
      <c r="E1795" s="24"/>
    </row>
    <row r="1796" spans="4:5">
      <c r="D1796" s="24"/>
      <c r="E1796" s="24"/>
    </row>
    <row r="1797" spans="4:5">
      <c r="D1797" s="24"/>
      <c r="E1797" s="24"/>
    </row>
    <row r="1798" spans="4:5">
      <c r="D1798" s="24"/>
      <c r="E1798" s="24"/>
    </row>
    <row r="1799" spans="4:5">
      <c r="D1799" s="24"/>
      <c r="E1799" s="24"/>
    </row>
    <row r="1800" spans="4:5">
      <c r="D1800" s="24"/>
      <c r="E1800" s="24"/>
    </row>
    <row r="1801" spans="4:5">
      <c r="D1801" s="24"/>
      <c r="E1801" s="24"/>
    </row>
    <row r="1802" spans="4:5">
      <c r="D1802" s="24"/>
      <c r="E1802" s="24"/>
    </row>
    <row r="1803" spans="4:5">
      <c r="D1803" s="24"/>
      <c r="E1803" s="24"/>
    </row>
    <row r="1804" spans="4:5">
      <c r="D1804" s="24"/>
      <c r="E1804" s="24"/>
    </row>
    <row r="1805" spans="4:5">
      <c r="D1805" s="24"/>
      <c r="E1805" s="24"/>
    </row>
    <row r="1806" spans="4:5">
      <c r="D1806" s="24"/>
      <c r="E1806" s="24"/>
    </row>
    <row r="1807" spans="4:5">
      <c r="D1807" s="24"/>
      <c r="E1807" s="24"/>
    </row>
    <row r="1808" spans="4:5">
      <c r="D1808" s="24"/>
      <c r="E1808" s="24"/>
    </row>
    <row r="1809" spans="4:5">
      <c r="D1809" s="24"/>
      <c r="E1809" s="24"/>
    </row>
    <row r="1810" spans="4:5">
      <c r="D1810" s="24"/>
      <c r="E1810" s="24"/>
    </row>
    <row r="1811" spans="4:5">
      <c r="D1811" s="24"/>
      <c r="E1811" s="24"/>
    </row>
    <row r="1812" spans="4:5">
      <c r="D1812" s="24"/>
      <c r="E1812" s="24"/>
    </row>
    <row r="1813" spans="4:5">
      <c r="D1813" s="24"/>
      <c r="E1813" s="24"/>
    </row>
    <row r="1814" spans="4:5">
      <c r="D1814" s="24"/>
      <c r="E1814" s="24"/>
    </row>
    <row r="1815" spans="4:5">
      <c r="D1815" s="24"/>
      <c r="E1815" s="24"/>
    </row>
    <row r="1816" spans="4:5">
      <c r="D1816" s="24"/>
      <c r="E1816" s="24"/>
    </row>
    <row r="1817" spans="4:5">
      <c r="D1817" s="24"/>
      <c r="E1817" s="24"/>
    </row>
    <row r="1818" spans="4:5">
      <c r="D1818" s="24"/>
      <c r="E1818" s="24"/>
    </row>
    <row r="1819" spans="4:5">
      <c r="D1819" s="24"/>
      <c r="E1819" s="24"/>
    </row>
    <row r="1820" spans="4:5">
      <c r="D1820" s="24"/>
      <c r="E1820" s="24"/>
    </row>
    <row r="1821" spans="4:5">
      <c r="D1821" s="24"/>
      <c r="E1821" s="24"/>
    </row>
    <row r="1822" spans="4:5">
      <c r="D1822" s="24"/>
      <c r="E1822" s="24"/>
    </row>
    <row r="1823" spans="4:5">
      <c r="D1823" s="24"/>
      <c r="E1823" s="24"/>
    </row>
    <row r="1824" spans="4:5">
      <c r="D1824" s="24"/>
      <c r="E1824" s="24"/>
    </row>
    <row r="1825" spans="4:5">
      <c r="D1825" s="24"/>
      <c r="E1825" s="24"/>
    </row>
    <row r="1826" spans="4:5">
      <c r="D1826" s="24"/>
      <c r="E1826" s="24"/>
    </row>
    <row r="1827" spans="4:5">
      <c r="D1827" s="24"/>
      <c r="E1827" s="24"/>
    </row>
    <row r="1828" spans="4:5">
      <c r="D1828" s="24"/>
      <c r="E1828" s="24"/>
    </row>
    <row r="1829" spans="4:5">
      <c r="D1829" s="24"/>
      <c r="E1829" s="24"/>
    </row>
    <row r="1830" spans="4:5">
      <c r="D1830" s="24"/>
      <c r="E1830" s="24"/>
    </row>
    <row r="1831" spans="4:5">
      <c r="D1831" s="24"/>
      <c r="E1831" s="24"/>
    </row>
    <row r="1832" spans="4:5">
      <c r="D1832" s="24"/>
      <c r="E1832" s="24"/>
    </row>
    <row r="1833" spans="4:5">
      <c r="D1833" s="24"/>
      <c r="E1833" s="24"/>
    </row>
    <row r="1834" spans="4:5">
      <c r="D1834" s="24"/>
      <c r="E1834" s="24"/>
    </row>
    <row r="1835" spans="4:5">
      <c r="D1835" s="24"/>
      <c r="E1835" s="24"/>
    </row>
    <row r="1836" spans="4:5">
      <c r="D1836" s="24"/>
      <c r="E1836" s="24"/>
    </row>
    <row r="1837" spans="4:5">
      <c r="D1837" s="24"/>
      <c r="E1837" s="24"/>
    </row>
    <row r="1838" spans="4:5">
      <c r="D1838" s="24"/>
      <c r="E1838" s="24"/>
    </row>
    <row r="1839" spans="4:5">
      <c r="D1839" s="24"/>
      <c r="E1839" s="24"/>
    </row>
    <row r="1840" spans="4:5">
      <c r="D1840" s="24"/>
      <c r="E1840" s="24"/>
    </row>
    <row r="1841" spans="4:5">
      <c r="D1841" s="24"/>
      <c r="E1841" s="24"/>
    </row>
    <row r="1842" spans="4:5">
      <c r="D1842" s="24"/>
      <c r="E1842" s="24"/>
    </row>
    <row r="1843" spans="4:5">
      <c r="D1843" s="24"/>
      <c r="E1843" s="24"/>
    </row>
    <row r="1844" spans="4:5">
      <c r="D1844" s="24"/>
      <c r="E1844" s="24"/>
    </row>
    <row r="1845" spans="4:5">
      <c r="D1845" s="24"/>
      <c r="E1845" s="24"/>
    </row>
    <row r="1846" spans="4:5">
      <c r="D1846" s="24"/>
      <c r="E1846" s="24"/>
    </row>
    <row r="1847" spans="4:5">
      <c r="D1847" s="24"/>
      <c r="E1847" s="24"/>
    </row>
    <row r="1848" spans="4:5">
      <c r="D1848" s="24"/>
      <c r="E1848" s="24"/>
    </row>
    <row r="1849" spans="4:5">
      <c r="D1849" s="24"/>
      <c r="E1849" s="24"/>
    </row>
    <row r="1850" spans="4:5">
      <c r="D1850" s="24"/>
      <c r="E1850" s="24"/>
    </row>
    <row r="1851" spans="4:5">
      <c r="D1851" s="24"/>
      <c r="E1851" s="24"/>
    </row>
    <row r="1852" spans="4:5">
      <c r="D1852" s="24"/>
      <c r="E1852" s="24"/>
    </row>
    <row r="1853" spans="4:5">
      <c r="D1853" s="24"/>
      <c r="E1853" s="24"/>
    </row>
    <row r="1854" spans="4:5">
      <c r="D1854" s="24"/>
      <c r="E1854" s="24"/>
    </row>
    <row r="1855" spans="4:5">
      <c r="D1855" s="24"/>
      <c r="E1855" s="24"/>
    </row>
    <row r="1856" spans="4:5">
      <c r="D1856" s="24"/>
      <c r="E1856" s="24"/>
    </row>
    <row r="1857" spans="4:5">
      <c r="D1857" s="24"/>
      <c r="E1857" s="24"/>
    </row>
    <row r="1858" spans="4:5">
      <c r="D1858" s="24"/>
      <c r="E1858" s="24"/>
    </row>
    <row r="1859" spans="4:5">
      <c r="D1859" s="24"/>
      <c r="E1859" s="24"/>
    </row>
    <row r="1860" spans="4:5">
      <c r="D1860" s="24"/>
      <c r="E1860" s="24"/>
    </row>
    <row r="1861" spans="4:5">
      <c r="D1861" s="24"/>
      <c r="E1861" s="24"/>
    </row>
    <row r="1862" spans="4:5">
      <c r="D1862" s="24"/>
      <c r="E1862" s="24"/>
    </row>
    <row r="1863" spans="4:5">
      <c r="D1863" s="24"/>
      <c r="E1863" s="24"/>
    </row>
    <row r="1864" spans="4:5">
      <c r="D1864" s="24"/>
      <c r="E1864" s="24"/>
    </row>
    <row r="1865" spans="4:5">
      <c r="D1865" s="24"/>
      <c r="E1865" s="24"/>
    </row>
    <row r="1866" spans="4:5">
      <c r="D1866" s="24"/>
      <c r="E1866" s="24"/>
    </row>
    <row r="1867" spans="4:5">
      <c r="D1867" s="24"/>
      <c r="E1867" s="24"/>
    </row>
    <row r="1868" spans="4:5">
      <c r="D1868" s="24"/>
      <c r="E1868" s="24"/>
    </row>
    <row r="1869" spans="4:5">
      <c r="D1869" s="24"/>
      <c r="E1869" s="24"/>
    </row>
    <row r="1870" spans="4:5">
      <c r="D1870" s="24"/>
      <c r="E1870" s="24"/>
    </row>
    <row r="1871" spans="4:5">
      <c r="D1871" s="24"/>
      <c r="E1871" s="24"/>
    </row>
    <row r="1872" spans="4:5">
      <c r="D1872" s="24"/>
      <c r="E1872" s="24"/>
    </row>
    <row r="1873" spans="4:5">
      <c r="D1873" s="24"/>
      <c r="E1873" s="24"/>
    </row>
    <row r="1874" spans="4:5">
      <c r="D1874" s="24"/>
      <c r="E1874" s="24"/>
    </row>
    <row r="1875" spans="4:5">
      <c r="D1875" s="24"/>
      <c r="E1875" s="24"/>
    </row>
    <row r="1876" spans="4:5">
      <c r="D1876" s="24"/>
      <c r="E1876" s="24"/>
    </row>
    <row r="1877" spans="4:5">
      <c r="D1877" s="24"/>
      <c r="E1877" s="24"/>
    </row>
    <row r="1878" spans="4:5">
      <c r="D1878" s="24"/>
      <c r="E1878" s="24"/>
    </row>
    <row r="1879" spans="4:5">
      <c r="D1879" s="24"/>
      <c r="E1879" s="24"/>
    </row>
    <row r="1880" spans="4:5">
      <c r="D1880" s="24"/>
      <c r="E1880" s="24"/>
    </row>
    <row r="1881" spans="4:5">
      <c r="D1881" s="24"/>
      <c r="E1881" s="24"/>
    </row>
    <row r="1882" spans="4:5">
      <c r="D1882" s="24"/>
      <c r="E1882" s="24"/>
    </row>
    <row r="1883" spans="4:5">
      <c r="D1883" s="24"/>
      <c r="E1883" s="24"/>
    </row>
    <row r="1884" spans="4:5">
      <c r="D1884" s="24"/>
      <c r="E1884" s="24"/>
    </row>
    <row r="1885" spans="4:5">
      <c r="D1885" s="24"/>
      <c r="E1885" s="24"/>
    </row>
    <row r="1886" spans="4:5">
      <c r="D1886" s="24"/>
      <c r="E1886" s="24"/>
    </row>
    <row r="1887" spans="4:5">
      <c r="D1887" s="24"/>
      <c r="E1887" s="24"/>
    </row>
    <row r="1888" spans="4:5">
      <c r="D1888" s="24"/>
      <c r="E1888" s="24"/>
    </row>
    <row r="1889" spans="4:5">
      <c r="D1889" s="24"/>
      <c r="E1889" s="24"/>
    </row>
    <row r="1890" spans="4:5">
      <c r="D1890" s="24"/>
      <c r="E1890" s="24"/>
    </row>
    <row r="1891" spans="4:5">
      <c r="D1891" s="24"/>
      <c r="E1891" s="24"/>
    </row>
    <row r="1892" spans="4:5">
      <c r="D1892" s="24"/>
      <c r="E1892" s="24"/>
    </row>
    <row r="1893" spans="4:5">
      <c r="D1893" s="24"/>
      <c r="E1893" s="24"/>
    </row>
    <row r="1894" spans="4:5">
      <c r="D1894" s="24"/>
      <c r="E1894" s="24"/>
    </row>
    <row r="1895" spans="4:5">
      <c r="D1895" s="24"/>
      <c r="E1895" s="24"/>
    </row>
    <row r="1896" spans="4:5">
      <c r="D1896" s="24"/>
      <c r="E1896" s="24"/>
    </row>
    <row r="1897" spans="4:5">
      <c r="D1897" s="24"/>
      <c r="E1897" s="24"/>
    </row>
    <row r="1898" spans="4:5">
      <c r="D1898" s="24"/>
      <c r="E1898" s="24"/>
    </row>
    <row r="1899" spans="4:5">
      <c r="D1899" s="24"/>
      <c r="E1899" s="24"/>
    </row>
    <row r="1900" spans="4:5">
      <c r="D1900" s="24"/>
      <c r="E1900" s="24"/>
    </row>
    <row r="1901" spans="4:5">
      <c r="D1901" s="24"/>
      <c r="E1901" s="24"/>
    </row>
    <row r="1902" spans="4:5">
      <c r="D1902" s="24"/>
      <c r="E1902" s="24"/>
    </row>
    <row r="1903" spans="4:5">
      <c r="D1903" s="24"/>
      <c r="E1903" s="24"/>
    </row>
    <row r="1904" spans="4:5">
      <c r="D1904" s="24"/>
      <c r="E1904" s="24"/>
    </row>
    <row r="1905" spans="4:5">
      <c r="D1905" s="24"/>
      <c r="E1905" s="24"/>
    </row>
    <row r="1906" spans="4:5">
      <c r="D1906" s="24"/>
      <c r="E1906" s="24"/>
    </row>
    <row r="1907" spans="4:5">
      <c r="D1907" s="24"/>
      <c r="E1907" s="24"/>
    </row>
    <row r="1908" spans="4:5">
      <c r="D1908" s="24"/>
      <c r="E1908" s="24"/>
    </row>
    <row r="1909" spans="4:5">
      <c r="D1909" s="24"/>
      <c r="E1909" s="24"/>
    </row>
    <row r="1910" spans="4:5">
      <c r="D1910" s="24"/>
      <c r="E1910" s="24"/>
    </row>
    <row r="1911" spans="4:5">
      <c r="D1911" s="24"/>
      <c r="E1911" s="24"/>
    </row>
    <row r="1912" spans="4:5">
      <c r="D1912" s="24"/>
      <c r="E1912" s="24"/>
    </row>
    <row r="1913" spans="4:5">
      <c r="D1913" s="24"/>
      <c r="E1913" s="24"/>
    </row>
    <row r="1914" spans="4:5">
      <c r="D1914" s="24"/>
      <c r="E1914" s="24"/>
    </row>
    <row r="1915" spans="4:5">
      <c r="D1915" s="24"/>
      <c r="E1915" s="24"/>
    </row>
    <row r="1916" spans="4:5">
      <c r="D1916" s="24"/>
      <c r="E1916" s="24"/>
    </row>
    <row r="1917" spans="4:5">
      <c r="D1917" s="24"/>
      <c r="E1917" s="24"/>
    </row>
    <row r="1918" spans="4:5">
      <c r="D1918" s="24"/>
      <c r="E1918" s="24"/>
    </row>
    <row r="1919" spans="4:5">
      <c r="D1919" s="24"/>
      <c r="E1919" s="24"/>
    </row>
    <row r="1920" spans="4:5">
      <c r="D1920" s="24"/>
      <c r="E1920" s="24"/>
    </row>
    <row r="1921" spans="4:5">
      <c r="D1921" s="24"/>
      <c r="E1921" s="24"/>
    </row>
    <row r="1922" spans="4:5">
      <c r="D1922" s="24"/>
      <c r="E1922" s="24"/>
    </row>
    <row r="1923" spans="4:5">
      <c r="D1923" s="24"/>
      <c r="E1923" s="24"/>
    </row>
    <row r="1924" spans="4:5">
      <c r="D1924" s="24"/>
      <c r="E1924" s="24"/>
    </row>
    <row r="1925" spans="4:5">
      <c r="D1925" s="24"/>
      <c r="E1925" s="24"/>
    </row>
    <row r="1926" spans="4:5">
      <c r="D1926" s="24"/>
      <c r="E1926" s="24"/>
    </row>
    <row r="1927" spans="4:5">
      <c r="D1927" s="24"/>
      <c r="E1927" s="24"/>
    </row>
    <row r="1928" spans="4:5">
      <c r="D1928" s="24"/>
      <c r="E1928" s="24"/>
    </row>
    <row r="1929" spans="4:5">
      <c r="D1929" s="24"/>
      <c r="E1929" s="24"/>
    </row>
    <row r="1930" spans="4:5">
      <c r="D1930" s="24"/>
      <c r="E1930" s="24"/>
    </row>
    <row r="1931" spans="4:5">
      <c r="D1931" s="24"/>
      <c r="E1931" s="24"/>
    </row>
    <row r="1932" spans="4:5">
      <c r="D1932" s="24"/>
      <c r="E1932" s="24"/>
    </row>
    <row r="1933" spans="4:5">
      <c r="D1933" s="24"/>
      <c r="E1933" s="24"/>
    </row>
    <row r="1934" spans="4:5">
      <c r="D1934" s="24"/>
      <c r="E1934" s="24"/>
    </row>
    <row r="1935" spans="4:5">
      <c r="D1935" s="24"/>
      <c r="E1935" s="24"/>
    </row>
    <row r="1936" spans="4:5">
      <c r="D1936" s="24"/>
      <c r="E1936" s="24"/>
    </row>
    <row r="1937" spans="4:5">
      <c r="D1937" s="24"/>
      <c r="E1937" s="24"/>
    </row>
    <row r="1938" spans="4:5">
      <c r="D1938" s="24"/>
      <c r="E1938" s="24"/>
    </row>
    <row r="1939" spans="4:5">
      <c r="D1939" s="24"/>
      <c r="E1939" s="24"/>
    </row>
    <row r="1940" spans="4:5">
      <c r="D1940" s="24"/>
      <c r="E1940" s="24"/>
    </row>
    <row r="1941" spans="4:5">
      <c r="D1941" s="24"/>
      <c r="E1941" s="24"/>
    </row>
    <row r="1942" spans="4:5">
      <c r="D1942" s="24"/>
      <c r="E1942" s="24"/>
    </row>
    <row r="1943" spans="4:5">
      <c r="D1943" s="24"/>
      <c r="E1943" s="24"/>
    </row>
    <row r="1944" spans="4:5">
      <c r="D1944" s="24"/>
      <c r="E1944" s="24"/>
    </row>
    <row r="1945" spans="4:5">
      <c r="D1945" s="24"/>
      <c r="E1945" s="24"/>
    </row>
    <row r="1946" spans="4:5">
      <c r="D1946" s="24"/>
      <c r="E1946" s="24"/>
    </row>
    <row r="1947" spans="4:5">
      <c r="D1947" s="24"/>
      <c r="E1947" s="24"/>
    </row>
    <row r="1948" spans="4:5">
      <c r="D1948" s="24"/>
      <c r="E1948" s="24"/>
    </row>
    <row r="1949" spans="4:5">
      <c r="D1949" s="24"/>
      <c r="E1949" s="24"/>
    </row>
    <row r="1950" spans="4:5">
      <c r="D1950" s="24"/>
      <c r="E1950" s="24"/>
    </row>
    <row r="1951" spans="4:5">
      <c r="D1951" s="24"/>
      <c r="E1951" s="24"/>
    </row>
    <row r="1952" spans="4:5">
      <c r="D1952" s="24"/>
      <c r="E1952" s="24"/>
    </row>
    <row r="1953" spans="4:5">
      <c r="D1953" s="24"/>
      <c r="E1953" s="24"/>
    </row>
    <row r="1954" spans="4:5">
      <c r="D1954" s="24"/>
      <c r="E1954" s="24"/>
    </row>
    <row r="1955" spans="4:5">
      <c r="D1955" s="24"/>
      <c r="E1955" s="24"/>
    </row>
    <row r="1956" spans="4:5">
      <c r="D1956" s="24"/>
      <c r="E1956" s="24"/>
    </row>
    <row r="1957" spans="4:5">
      <c r="D1957" s="24"/>
      <c r="E1957" s="24"/>
    </row>
    <row r="1958" spans="4:5">
      <c r="D1958" s="24"/>
      <c r="E1958" s="24"/>
    </row>
    <row r="1959" spans="4:5">
      <c r="D1959" s="24"/>
      <c r="E1959" s="24"/>
    </row>
    <row r="1960" spans="4:5">
      <c r="D1960" s="24"/>
      <c r="E1960" s="24"/>
    </row>
    <row r="1961" spans="4:5">
      <c r="D1961" s="24"/>
      <c r="E1961" s="24"/>
    </row>
    <row r="1962" spans="4:5">
      <c r="D1962" s="24"/>
      <c r="E1962" s="24"/>
    </row>
    <row r="1963" spans="4:5">
      <c r="D1963" s="24"/>
      <c r="E1963" s="24"/>
    </row>
    <row r="1964" spans="4:5">
      <c r="D1964" s="24"/>
      <c r="E1964" s="24"/>
    </row>
    <row r="1965" spans="4:5">
      <c r="D1965" s="24"/>
      <c r="E1965" s="24"/>
    </row>
    <row r="1966" spans="4:5">
      <c r="D1966" s="24"/>
      <c r="E1966" s="24"/>
    </row>
    <row r="1967" spans="4:5">
      <c r="D1967" s="24"/>
      <c r="E1967" s="24"/>
    </row>
    <row r="1968" spans="4:5">
      <c r="D1968" s="24"/>
      <c r="E1968" s="24"/>
    </row>
    <row r="1969" spans="4:5">
      <c r="D1969" s="24"/>
      <c r="E1969" s="24"/>
    </row>
    <row r="1970" spans="4:5">
      <c r="D1970" s="24"/>
      <c r="E1970" s="24"/>
    </row>
    <row r="1971" spans="4:5">
      <c r="D1971" s="24"/>
      <c r="E1971" s="24"/>
    </row>
    <row r="1972" spans="4:5">
      <c r="D1972" s="24"/>
      <c r="E1972" s="24"/>
    </row>
    <row r="1973" spans="4:5">
      <c r="D1973" s="24"/>
      <c r="E1973" s="24"/>
    </row>
    <row r="1974" spans="4:5">
      <c r="D1974" s="24"/>
      <c r="E1974" s="24"/>
    </row>
    <row r="1975" spans="4:5">
      <c r="D1975" s="24"/>
      <c r="E1975" s="24"/>
    </row>
    <row r="1976" spans="4:5">
      <c r="D1976" s="24"/>
      <c r="E1976" s="24"/>
    </row>
    <row r="1977" spans="4:5">
      <c r="D1977" s="24"/>
      <c r="E1977" s="24"/>
    </row>
    <row r="1978" spans="4:5">
      <c r="D1978" s="24"/>
      <c r="E1978" s="24"/>
    </row>
    <row r="1979" spans="4:5">
      <c r="D1979" s="24"/>
      <c r="E1979" s="24"/>
    </row>
    <row r="1980" spans="4:5">
      <c r="D1980" s="24"/>
      <c r="E1980" s="24"/>
    </row>
    <row r="1981" spans="4:5">
      <c r="D1981" s="24"/>
      <c r="E1981" s="24"/>
    </row>
    <row r="1982" spans="4:5">
      <c r="D1982" s="24"/>
      <c r="E1982" s="24"/>
    </row>
    <row r="1983" spans="4:5">
      <c r="D1983" s="24"/>
      <c r="E1983" s="24"/>
    </row>
    <row r="1984" spans="4:5">
      <c r="D1984" s="24"/>
      <c r="E1984" s="24"/>
    </row>
    <row r="1985" spans="4:5">
      <c r="D1985" s="24"/>
      <c r="E1985" s="24"/>
    </row>
    <row r="1986" spans="4:5">
      <c r="D1986" s="24"/>
      <c r="E1986" s="24"/>
    </row>
    <row r="1987" spans="4:5">
      <c r="D1987" s="24"/>
      <c r="E1987" s="24"/>
    </row>
    <row r="1988" spans="4:5">
      <c r="D1988" s="24"/>
      <c r="E1988" s="24"/>
    </row>
    <row r="1989" spans="4:5">
      <c r="D1989" s="24"/>
      <c r="E1989" s="24"/>
    </row>
    <row r="1990" spans="4:5">
      <c r="D1990" s="24"/>
      <c r="E1990" s="24"/>
    </row>
    <row r="1991" spans="4:5">
      <c r="D1991" s="24"/>
      <c r="E1991" s="24"/>
    </row>
    <row r="1992" spans="4:5">
      <c r="D1992" s="24"/>
      <c r="E1992" s="24"/>
    </row>
    <row r="1993" spans="4:5">
      <c r="D1993" s="24"/>
      <c r="E1993" s="24"/>
    </row>
    <row r="1994" spans="4:5">
      <c r="D1994" s="24"/>
      <c r="E1994" s="24"/>
    </row>
    <row r="1995" spans="4:5">
      <c r="D1995" s="24"/>
      <c r="E1995" s="24"/>
    </row>
    <row r="1996" spans="4:5">
      <c r="D1996" s="24"/>
      <c r="E1996" s="24"/>
    </row>
    <row r="1997" spans="4:5">
      <c r="D1997" s="24"/>
      <c r="E1997" s="24"/>
    </row>
    <row r="1998" spans="4:5">
      <c r="D1998" s="24"/>
      <c r="E1998" s="24"/>
    </row>
    <row r="1999" spans="4:5">
      <c r="D1999" s="24"/>
      <c r="E1999" s="24"/>
    </row>
    <row r="2000" spans="4:5">
      <c r="D2000" s="24"/>
      <c r="E2000" s="24"/>
    </row>
    <row r="2001" spans="4:5">
      <c r="D2001" s="24"/>
      <c r="E2001" s="24"/>
    </row>
    <row r="2002" spans="4:5">
      <c r="D2002" s="24"/>
      <c r="E2002" s="24"/>
    </row>
    <row r="2003" spans="4:5">
      <c r="D2003" s="24"/>
      <c r="E2003" s="24"/>
    </row>
    <row r="2004" spans="4:5">
      <c r="D2004" s="24"/>
      <c r="E2004" s="24"/>
    </row>
    <row r="2005" spans="4:5">
      <c r="D2005" s="24"/>
      <c r="E2005" s="24"/>
    </row>
    <row r="2006" spans="4:5">
      <c r="D2006" s="24"/>
      <c r="E2006" s="24"/>
    </row>
    <row r="2007" spans="4:5">
      <c r="D2007" s="24"/>
      <c r="E2007" s="24"/>
    </row>
    <row r="2008" spans="4:5">
      <c r="D2008" s="24"/>
      <c r="E2008" s="24"/>
    </row>
    <row r="2009" spans="4:5">
      <c r="D2009" s="24"/>
      <c r="E2009" s="24"/>
    </row>
    <row r="2010" spans="4:5">
      <c r="D2010" s="24"/>
      <c r="E2010" s="24"/>
    </row>
    <row r="2011" spans="4:5">
      <c r="D2011" s="24"/>
      <c r="E2011" s="24"/>
    </row>
    <row r="2012" spans="4:5">
      <c r="D2012" s="24"/>
      <c r="E2012" s="24"/>
    </row>
    <row r="2013" spans="4:5">
      <c r="D2013" s="24"/>
      <c r="E2013" s="24"/>
    </row>
    <row r="2014" spans="4:5">
      <c r="D2014" s="24"/>
      <c r="E2014" s="24"/>
    </row>
    <row r="2015" spans="4:5">
      <c r="D2015" s="24"/>
      <c r="E2015" s="24"/>
    </row>
    <row r="2016" spans="4:5">
      <c r="D2016" s="24"/>
      <c r="E2016" s="24"/>
    </row>
    <row r="2017" spans="4:5">
      <c r="D2017" s="24"/>
      <c r="E2017" s="24"/>
    </row>
    <row r="2018" spans="4:5">
      <c r="D2018" s="24"/>
      <c r="E2018" s="24"/>
    </row>
    <row r="2019" spans="4:5">
      <c r="D2019" s="24"/>
      <c r="E2019" s="24"/>
    </row>
    <row r="2020" spans="4:5">
      <c r="D2020" s="24"/>
      <c r="E2020" s="24"/>
    </row>
    <row r="2021" spans="4:5">
      <c r="D2021" s="24"/>
      <c r="E2021" s="24"/>
    </row>
    <row r="2022" spans="4:5">
      <c r="D2022" s="24"/>
      <c r="E2022" s="24"/>
    </row>
    <row r="2023" spans="4:5">
      <c r="D2023" s="24"/>
      <c r="E2023" s="24"/>
    </row>
    <row r="2024" spans="4:5">
      <c r="D2024" s="24"/>
      <c r="E2024" s="24"/>
    </row>
    <row r="2025" spans="4:5">
      <c r="D2025" s="24"/>
      <c r="E2025" s="24"/>
    </row>
    <row r="2026" spans="4:5">
      <c r="D2026" s="24"/>
      <c r="E2026" s="24"/>
    </row>
    <row r="2027" spans="4:5">
      <c r="D2027" s="24"/>
      <c r="E2027" s="24"/>
    </row>
    <row r="2028" spans="4:5">
      <c r="D2028" s="24"/>
      <c r="E2028" s="24"/>
    </row>
    <row r="2029" spans="4:5">
      <c r="D2029" s="24"/>
      <c r="E2029" s="24"/>
    </row>
    <row r="2030" spans="4:5">
      <c r="D2030" s="24"/>
      <c r="E2030" s="24"/>
    </row>
    <row r="2031" spans="4:5">
      <c r="D2031" s="24"/>
      <c r="E2031" s="24"/>
    </row>
    <row r="2032" spans="4:5">
      <c r="D2032" s="24"/>
      <c r="E2032" s="24"/>
    </row>
    <row r="2033" spans="4:5">
      <c r="D2033" s="24"/>
      <c r="E2033" s="24"/>
    </row>
    <row r="2034" spans="4:5">
      <c r="D2034" s="24"/>
      <c r="E2034" s="24"/>
    </row>
    <row r="2035" spans="4:5">
      <c r="D2035" s="24"/>
      <c r="E2035" s="24"/>
    </row>
    <row r="2036" spans="4:5">
      <c r="D2036" s="24"/>
      <c r="E2036" s="24"/>
    </row>
    <row r="2037" spans="4:5">
      <c r="D2037" s="24"/>
      <c r="E2037" s="24"/>
    </row>
    <row r="2038" spans="4:5">
      <c r="D2038" s="24"/>
      <c r="E2038" s="24"/>
    </row>
    <row r="2039" spans="4:5">
      <c r="D2039" s="24"/>
      <c r="E2039" s="24"/>
    </row>
    <row r="2040" spans="4:5">
      <c r="D2040" s="24"/>
      <c r="E2040" s="24"/>
    </row>
    <row r="2041" spans="4:5">
      <c r="D2041" s="24"/>
      <c r="E2041" s="24"/>
    </row>
    <row r="2042" spans="4:5">
      <c r="D2042" s="24"/>
      <c r="E2042" s="24"/>
    </row>
    <row r="2043" spans="4:5">
      <c r="D2043" s="24"/>
      <c r="E2043" s="24"/>
    </row>
    <row r="2044" spans="4:5">
      <c r="D2044" s="24"/>
      <c r="E2044" s="24"/>
    </row>
    <row r="2045" spans="4:5">
      <c r="D2045" s="24"/>
      <c r="E2045" s="24"/>
    </row>
    <row r="2046" spans="4:5">
      <c r="D2046" s="24"/>
      <c r="E2046" s="24"/>
    </row>
    <row r="2047" spans="4:5">
      <c r="D2047" s="24"/>
      <c r="E2047" s="24"/>
    </row>
    <row r="2048" spans="4:5">
      <c r="D2048" s="24"/>
      <c r="E2048" s="24"/>
    </row>
    <row r="2049" spans="4:5">
      <c r="D2049" s="24"/>
      <c r="E2049" s="24"/>
    </row>
    <row r="2050" spans="4:5">
      <c r="D2050" s="24"/>
      <c r="E2050" s="24"/>
    </row>
    <row r="2051" spans="4:5">
      <c r="D2051" s="24"/>
      <c r="E2051" s="24"/>
    </row>
    <row r="2052" spans="4:5">
      <c r="D2052" s="24"/>
      <c r="E2052" s="24"/>
    </row>
    <row r="2053" spans="4:5">
      <c r="D2053" s="24"/>
      <c r="E2053" s="24"/>
    </row>
    <row r="2054" spans="4:5">
      <c r="D2054" s="24"/>
      <c r="E2054" s="24"/>
    </row>
    <row r="2055" spans="4:5">
      <c r="D2055" s="24"/>
      <c r="E2055" s="24"/>
    </row>
    <row r="2056" spans="4:5">
      <c r="D2056" s="24"/>
      <c r="E2056" s="24"/>
    </row>
    <row r="2057" spans="4:5">
      <c r="D2057" s="24"/>
      <c r="E2057" s="24"/>
    </row>
    <row r="2058" spans="4:5">
      <c r="D2058" s="24"/>
      <c r="E2058" s="24"/>
    </row>
    <row r="2059" spans="4:5">
      <c r="D2059" s="24"/>
      <c r="E2059" s="24"/>
    </row>
    <row r="2060" spans="4:5">
      <c r="D2060" s="24"/>
      <c r="E2060" s="24"/>
    </row>
    <row r="2061" spans="4:5">
      <c r="D2061" s="24"/>
      <c r="E2061" s="24"/>
    </row>
    <row r="2062" spans="4:5">
      <c r="D2062" s="24"/>
      <c r="E2062" s="24"/>
    </row>
    <row r="2063" spans="4:5">
      <c r="D2063" s="24"/>
      <c r="E2063" s="24"/>
    </row>
    <row r="2064" spans="4:5">
      <c r="D2064" s="24"/>
      <c r="E2064" s="24"/>
    </row>
    <row r="2065" spans="4:5">
      <c r="D2065" s="24"/>
      <c r="E2065" s="24"/>
    </row>
    <row r="2066" spans="4:5">
      <c r="D2066" s="24"/>
      <c r="E2066" s="24"/>
    </row>
    <row r="2067" spans="4:5">
      <c r="D2067" s="24"/>
      <c r="E2067" s="24"/>
    </row>
    <row r="2068" spans="4:5">
      <c r="D2068" s="24"/>
      <c r="E2068" s="24"/>
    </row>
    <row r="2069" spans="4:5">
      <c r="D2069" s="24"/>
      <c r="E2069" s="24"/>
    </row>
    <row r="2070" spans="4:5">
      <c r="D2070" s="24"/>
      <c r="E2070" s="24"/>
    </row>
    <row r="2071" spans="4:5">
      <c r="D2071" s="24"/>
      <c r="E2071" s="24"/>
    </row>
    <row r="2072" spans="4:5">
      <c r="D2072" s="24"/>
      <c r="E2072" s="24"/>
    </row>
    <row r="2073" spans="4:5">
      <c r="D2073" s="24"/>
      <c r="E2073" s="24"/>
    </row>
    <row r="2074" spans="4:5">
      <c r="D2074" s="24"/>
      <c r="E2074" s="24"/>
    </row>
    <row r="2075" spans="4:5">
      <c r="D2075" s="24"/>
      <c r="E2075" s="24"/>
    </row>
    <row r="2076" spans="4:5">
      <c r="D2076" s="24"/>
      <c r="E2076" s="24"/>
    </row>
    <row r="2077" spans="4:5">
      <c r="D2077" s="24"/>
      <c r="E2077" s="24"/>
    </row>
    <row r="2078" spans="4:5">
      <c r="D2078" s="24"/>
      <c r="E2078" s="24"/>
    </row>
    <row r="2079" spans="4:5">
      <c r="D2079" s="24"/>
      <c r="E2079" s="24"/>
    </row>
    <row r="2080" spans="4:5">
      <c r="D2080" s="24"/>
      <c r="E2080" s="24"/>
    </row>
    <row r="2081" spans="4:5">
      <c r="D2081" s="24"/>
      <c r="E2081" s="24"/>
    </row>
    <row r="2082" spans="4:5">
      <c r="D2082" s="24"/>
      <c r="E2082" s="24"/>
    </row>
    <row r="2083" spans="4:5">
      <c r="D2083" s="24"/>
      <c r="E2083" s="24"/>
    </row>
    <row r="2084" spans="4:5">
      <c r="D2084" s="24"/>
      <c r="E2084" s="24"/>
    </row>
    <row r="2085" spans="4:5">
      <c r="D2085" s="24"/>
      <c r="E2085" s="24"/>
    </row>
    <row r="2086" spans="4:5">
      <c r="D2086" s="24"/>
      <c r="E2086" s="24"/>
    </row>
    <row r="2087" spans="4:5">
      <c r="D2087" s="24"/>
      <c r="E2087" s="24"/>
    </row>
    <row r="2088" spans="4:5">
      <c r="D2088" s="24"/>
      <c r="E2088" s="24"/>
    </row>
    <row r="2089" spans="4:5">
      <c r="D2089" s="24"/>
      <c r="E2089" s="24"/>
    </row>
    <row r="2090" spans="4:5">
      <c r="D2090" s="24"/>
      <c r="E2090" s="24"/>
    </row>
    <row r="2091" spans="4:5">
      <c r="D2091" s="24"/>
      <c r="E2091" s="24"/>
    </row>
    <row r="2092" spans="4:5">
      <c r="D2092" s="24"/>
      <c r="E2092" s="24"/>
    </row>
    <row r="2093" spans="4:5">
      <c r="D2093" s="24"/>
      <c r="E2093" s="24"/>
    </row>
    <row r="2094" spans="4:5">
      <c r="D2094" s="24"/>
      <c r="E2094" s="24"/>
    </row>
    <row r="2095" spans="4:5">
      <c r="D2095" s="24"/>
      <c r="E2095" s="24"/>
    </row>
    <row r="2096" spans="4:5">
      <c r="D2096" s="24"/>
      <c r="E2096" s="24"/>
    </row>
    <row r="2097" spans="4:5">
      <c r="D2097" s="24"/>
      <c r="E2097" s="24"/>
    </row>
    <row r="2098" spans="4:5">
      <c r="D2098" s="24"/>
      <c r="E2098" s="24"/>
    </row>
    <row r="2099" spans="4:5">
      <c r="D2099" s="24"/>
      <c r="E2099" s="24"/>
    </row>
    <row r="2100" spans="4:5">
      <c r="D2100" s="24"/>
      <c r="E2100" s="24"/>
    </row>
    <row r="2101" spans="4:5">
      <c r="D2101" s="24"/>
      <c r="E2101" s="24"/>
    </row>
    <row r="2102" spans="4:5">
      <c r="D2102" s="24"/>
      <c r="E2102" s="24"/>
    </row>
    <row r="2103" spans="4:5">
      <c r="D2103" s="24"/>
      <c r="E2103" s="24"/>
    </row>
    <row r="2104" spans="4:5">
      <c r="D2104" s="24"/>
      <c r="E2104" s="24"/>
    </row>
    <row r="2105" spans="4:5">
      <c r="D2105" s="24"/>
      <c r="E2105" s="24"/>
    </row>
    <row r="2106" spans="4:5">
      <c r="D2106" s="24"/>
      <c r="E2106" s="24"/>
    </row>
    <row r="2107" spans="4:5">
      <c r="D2107" s="24"/>
      <c r="E2107" s="24"/>
    </row>
    <row r="2108" spans="4:5">
      <c r="D2108" s="24"/>
      <c r="E2108" s="24"/>
    </row>
    <row r="2109" spans="4:5">
      <c r="D2109" s="24"/>
      <c r="E2109" s="24"/>
    </row>
    <row r="2110" spans="4:5">
      <c r="D2110" s="24"/>
      <c r="E2110" s="24"/>
    </row>
    <row r="2111" spans="4:5">
      <c r="D2111" s="24"/>
      <c r="E2111" s="24"/>
    </row>
    <row r="2112" spans="4:5">
      <c r="D2112" s="24"/>
      <c r="E2112" s="24"/>
    </row>
    <row r="2113" spans="4:5">
      <c r="D2113" s="24"/>
      <c r="E2113" s="24"/>
    </row>
    <row r="2114" spans="4:5">
      <c r="D2114" s="24"/>
      <c r="E2114" s="24"/>
    </row>
    <row r="2115" spans="4:5">
      <c r="D2115" s="24"/>
      <c r="E2115" s="24"/>
    </row>
    <row r="2116" spans="4:5">
      <c r="D2116" s="24"/>
      <c r="E2116" s="24"/>
    </row>
    <row r="2117" spans="4:5">
      <c r="D2117" s="24"/>
      <c r="E2117" s="24"/>
    </row>
    <row r="2118" spans="4:5">
      <c r="D2118" s="24"/>
      <c r="E2118" s="24"/>
    </row>
    <row r="2119" spans="4:5">
      <c r="D2119" s="24"/>
      <c r="E2119" s="24"/>
    </row>
    <row r="2120" spans="4:5">
      <c r="D2120" s="24"/>
      <c r="E2120" s="24"/>
    </row>
    <row r="2121" spans="4:5">
      <c r="D2121" s="24"/>
      <c r="E2121" s="24"/>
    </row>
    <row r="2122" spans="4:5">
      <c r="D2122" s="24"/>
      <c r="E2122" s="24"/>
    </row>
    <row r="2123" spans="4:5">
      <c r="D2123" s="24"/>
      <c r="E2123" s="24"/>
    </row>
    <row r="2124" spans="4:5">
      <c r="D2124" s="24"/>
      <c r="E2124" s="24"/>
    </row>
    <row r="2125" spans="4:5">
      <c r="D2125" s="24"/>
      <c r="E2125" s="24"/>
    </row>
    <row r="2126" spans="4:5">
      <c r="D2126" s="24"/>
      <c r="E2126" s="24"/>
    </row>
    <row r="2127" spans="4:5">
      <c r="D2127" s="24"/>
      <c r="E2127" s="24"/>
    </row>
    <row r="2128" spans="4:5">
      <c r="D2128" s="24"/>
      <c r="E2128" s="24"/>
    </row>
    <row r="2129" spans="4:5">
      <c r="D2129" s="24"/>
      <c r="E2129" s="24"/>
    </row>
    <row r="2130" spans="4:5">
      <c r="D2130" s="24"/>
      <c r="E2130" s="24"/>
    </row>
    <row r="2131" spans="4:5">
      <c r="D2131" s="24"/>
      <c r="E2131" s="24"/>
    </row>
    <row r="2132" spans="4:5">
      <c r="D2132" s="24"/>
      <c r="E2132" s="24"/>
    </row>
    <row r="2133" spans="4:5">
      <c r="D2133" s="24"/>
      <c r="E2133" s="24"/>
    </row>
    <row r="2134" spans="4:5">
      <c r="D2134" s="24"/>
      <c r="E2134" s="24"/>
    </row>
    <row r="2135" spans="4:5">
      <c r="D2135" s="24"/>
      <c r="E2135" s="24"/>
    </row>
    <row r="2136" spans="4:5">
      <c r="D2136" s="24"/>
      <c r="E2136" s="24"/>
    </row>
    <row r="2137" spans="4:5">
      <c r="D2137" s="24"/>
      <c r="E2137" s="24"/>
    </row>
    <row r="2138" spans="4:5">
      <c r="D2138" s="24"/>
      <c r="E2138" s="24"/>
    </row>
    <row r="2139" spans="4:5">
      <c r="D2139" s="24"/>
      <c r="E2139" s="24"/>
    </row>
    <row r="2140" spans="4:5">
      <c r="D2140" s="24"/>
      <c r="E2140" s="24"/>
    </row>
    <row r="2141" spans="4:5">
      <c r="D2141" s="24"/>
      <c r="E2141" s="24"/>
    </row>
    <row r="2142" spans="4:5">
      <c r="D2142" s="24"/>
      <c r="E2142" s="24"/>
    </row>
    <row r="2143" spans="4:5">
      <c r="D2143" s="24"/>
      <c r="E2143" s="24"/>
    </row>
    <row r="2144" spans="4:5">
      <c r="D2144" s="24"/>
      <c r="E2144" s="24"/>
    </row>
    <row r="2145" spans="4:5">
      <c r="D2145" s="24"/>
      <c r="E2145" s="24"/>
    </row>
    <row r="2146" spans="4:5">
      <c r="D2146" s="24"/>
      <c r="E2146" s="24"/>
    </row>
    <row r="2147" spans="4:5">
      <c r="D2147" s="24"/>
      <c r="E2147" s="24"/>
    </row>
    <row r="2148" spans="4:5">
      <c r="D2148" s="24"/>
      <c r="E2148" s="24"/>
    </row>
    <row r="2149" spans="4:5">
      <c r="D2149" s="24"/>
      <c r="E2149" s="24"/>
    </row>
    <row r="2150" spans="4:5">
      <c r="D2150" s="24"/>
      <c r="E2150" s="24"/>
    </row>
    <row r="2151" spans="4:5">
      <c r="D2151" s="24"/>
      <c r="E2151" s="24"/>
    </row>
    <row r="2152" spans="4:5">
      <c r="D2152" s="24"/>
      <c r="E2152" s="24"/>
    </row>
    <row r="2153" spans="4:5">
      <c r="D2153" s="24"/>
      <c r="E2153" s="24"/>
    </row>
    <row r="2154" spans="4:5">
      <c r="D2154" s="24"/>
      <c r="E2154" s="24"/>
    </row>
    <row r="2155" spans="4:5">
      <c r="D2155" s="24"/>
      <c r="E2155" s="24"/>
    </row>
    <row r="2156" spans="4:5">
      <c r="D2156" s="24"/>
      <c r="E2156" s="24"/>
    </row>
    <row r="2157" spans="4:5">
      <c r="D2157" s="24"/>
      <c r="E2157" s="24"/>
    </row>
    <row r="2158" spans="4:5">
      <c r="D2158" s="24"/>
      <c r="E2158" s="24"/>
    </row>
    <row r="2159" spans="4:5">
      <c r="D2159" s="24"/>
      <c r="E2159" s="24"/>
    </row>
    <row r="2160" spans="4:5">
      <c r="D2160" s="24"/>
      <c r="E2160" s="24"/>
    </row>
    <row r="2161" spans="4:5">
      <c r="D2161" s="24"/>
      <c r="E2161" s="24"/>
    </row>
    <row r="2162" spans="4:5">
      <c r="D2162" s="24"/>
      <c r="E2162" s="24"/>
    </row>
    <row r="2163" spans="4:5">
      <c r="D2163" s="24"/>
      <c r="E2163" s="24"/>
    </row>
    <row r="2164" spans="4:5">
      <c r="D2164" s="24"/>
      <c r="E2164" s="24"/>
    </row>
    <row r="2165" spans="4:5">
      <c r="D2165" s="24"/>
      <c r="E2165" s="24"/>
    </row>
    <row r="2166" spans="4:5">
      <c r="D2166" s="24"/>
      <c r="E2166" s="24"/>
    </row>
    <row r="2167" spans="4:5">
      <c r="D2167" s="24"/>
      <c r="E2167" s="24"/>
    </row>
    <row r="2168" spans="4:5">
      <c r="D2168" s="24"/>
      <c r="E2168" s="24"/>
    </row>
    <row r="2169" spans="4:5">
      <c r="D2169" s="24"/>
      <c r="E2169" s="24"/>
    </row>
    <row r="2170" spans="4:5">
      <c r="D2170" s="24"/>
      <c r="E2170" s="24"/>
    </row>
    <row r="2171" spans="4:5">
      <c r="D2171" s="24"/>
      <c r="E2171" s="24"/>
    </row>
    <row r="2172" spans="4:5">
      <c r="D2172" s="24"/>
      <c r="E2172" s="24"/>
    </row>
    <row r="2173" spans="4:5">
      <c r="D2173" s="24"/>
      <c r="E2173" s="24"/>
    </row>
    <row r="2174" spans="4:5">
      <c r="D2174" s="24"/>
      <c r="E2174" s="24"/>
    </row>
    <row r="2175" spans="4:5">
      <c r="D2175" s="24"/>
      <c r="E2175" s="24"/>
    </row>
    <row r="2176" spans="4:5">
      <c r="D2176" s="24"/>
      <c r="E2176" s="24"/>
    </row>
    <row r="2177" spans="4:5">
      <c r="D2177" s="24"/>
      <c r="E2177" s="24"/>
    </row>
    <row r="2178" spans="4:5">
      <c r="D2178" s="24"/>
      <c r="E2178" s="24"/>
    </row>
    <row r="2179" spans="4:5">
      <c r="D2179" s="24"/>
      <c r="E2179" s="24"/>
    </row>
    <row r="2180" spans="4:5">
      <c r="D2180" s="24"/>
      <c r="E2180" s="24"/>
    </row>
    <row r="2181" spans="4:5">
      <c r="D2181" s="24"/>
      <c r="E2181" s="24"/>
    </row>
    <row r="2182" spans="4:5">
      <c r="D2182" s="24"/>
      <c r="E2182" s="24"/>
    </row>
    <row r="2183" spans="4:5">
      <c r="D2183" s="24"/>
      <c r="E2183" s="24"/>
    </row>
    <row r="2184" spans="4:5">
      <c r="D2184" s="24"/>
      <c r="E2184" s="24"/>
    </row>
    <row r="2185" spans="4:5">
      <c r="D2185" s="24"/>
      <c r="E2185" s="24"/>
    </row>
    <row r="2186" spans="4:5">
      <c r="D2186" s="24"/>
      <c r="E2186" s="24"/>
    </row>
    <row r="2187" spans="4:5">
      <c r="D2187" s="24"/>
      <c r="E2187" s="24"/>
    </row>
    <row r="2188" spans="4:5">
      <c r="D2188" s="24"/>
      <c r="E2188" s="24"/>
    </row>
    <row r="2189" spans="4:5">
      <c r="D2189" s="24"/>
      <c r="E2189" s="24"/>
    </row>
    <row r="2190" spans="4:5">
      <c r="D2190" s="24"/>
      <c r="E2190" s="24"/>
    </row>
    <row r="2191" spans="4:5">
      <c r="D2191" s="24"/>
      <c r="E2191" s="24"/>
    </row>
    <row r="2192" spans="4:5">
      <c r="D2192" s="24"/>
      <c r="E2192" s="24"/>
    </row>
    <row r="2193" spans="4:5">
      <c r="D2193" s="24"/>
      <c r="E2193" s="24"/>
    </row>
    <row r="2194" spans="4:5">
      <c r="D2194" s="24"/>
      <c r="E2194" s="24"/>
    </row>
    <row r="2195" spans="4:5">
      <c r="D2195" s="24"/>
      <c r="E2195" s="24"/>
    </row>
    <row r="2196" spans="4:5">
      <c r="D2196" s="24"/>
      <c r="E2196" s="24"/>
    </row>
    <row r="2197" spans="4:5">
      <c r="D2197" s="24"/>
      <c r="E2197" s="24"/>
    </row>
    <row r="2198" spans="4:5">
      <c r="D2198" s="24"/>
      <c r="E2198" s="24"/>
    </row>
    <row r="2199" spans="4:5">
      <c r="D2199" s="24"/>
      <c r="E2199" s="24"/>
    </row>
    <row r="2200" spans="4:5">
      <c r="D2200" s="24"/>
      <c r="E2200" s="24"/>
    </row>
    <row r="2201" spans="4:5">
      <c r="D2201" s="24"/>
      <c r="E2201" s="24"/>
    </row>
    <row r="2202" spans="4:5">
      <c r="D2202" s="24"/>
      <c r="E2202" s="24"/>
    </row>
    <row r="2203" spans="4:5">
      <c r="D2203" s="24"/>
      <c r="E2203" s="24"/>
    </row>
    <row r="2204" spans="4:5">
      <c r="D2204" s="24"/>
      <c r="E2204" s="24"/>
    </row>
    <row r="2205" spans="4:5">
      <c r="D2205" s="24"/>
      <c r="E2205" s="24"/>
    </row>
    <row r="2206" spans="4:5">
      <c r="D2206" s="24"/>
      <c r="E2206" s="24"/>
    </row>
    <row r="2207" spans="4:5">
      <c r="D2207" s="24"/>
      <c r="E2207" s="24"/>
    </row>
    <row r="2208" spans="4:5">
      <c r="D2208" s="24"/>
      <c r="E2208" s="24"/>
    </row>
    <row r="2209" spans="4:5">
      <c r="D2209" s="24"/>
      <c r="E2209" s="24"/>
    </row>
    <row r="2210" spans="4:5">
      <c r="D2210" s="24"/>
      <c r="E2210" s="24"/>
    </row>
    <row r="2211" spans="4:5">
      <c r="D2211" s="24"/>
      <c r="E2211" s="24"/>
    </row>
    <row r="2212" spans="4:5">
      <c r="D2212" s="24"/>
      <c r="E2212" s="24"/>
    </row>
    <row r="2213" spans="4:5">
      <c r="D2213" s="24"/>
      <c r="E2213" s="24"/>
    </row>
    <row r="2214" spans="4:5">
      <c r="D2214" s="24"/>
      <c r="E2214" s="24"/>
    </row>
    <row r="2215" spans="4:5">
      <c r="D2215" s="24"/>
      <c r="E2215" s="24"/>
    </row>
    <row r="2216" spans="4:5">
      <c r="D2216" s="24"/>
      <c r="E2216" s="24"/>
    </row>
    <row r="2217" spans="4:5">
      <c r="D2217" s="24"/>
      <c r="E2217" s="24"/>
    </row>
    <row r="2218" spans="4:5">
      <c r="D2218" s="24"/>
      <c r="E2218" s="24"/>
    </row>
    <row r="2219" spans="4:5">
      <c r="D2219" s="24"/>
      <c r="E2219" s="24"/>
    </row>
    <row r="2220" spans="4:5">
      <c r="D2220" s="24"/>
      <c r="E2220" s="24"/>
    </row>
    <row r="2221" spans="4:5">
      <c r="D2221" s="24"/>
      <c r="E2221" s="24"/>
    </row>
    <row r="2222" spans="4:5">
      <c r="D2222" s="24"/>
      <c r="E2222" s="24"/>
    </row>
    <row r="2223" spans="4:5">
      <c r="D2223" s="24"/>
      <c r="E2223" s="24"/>
    </row>
    <row r="2224" spans="4:5">
      <c r="D2224" s="24"/>
      <c r="E2224" s="24"/>
    </row>
    <row r="2225" spans="4:5">
      <c r="D2225" s="24"/>
      <c r="E2225" s="24"/>
    </row>
    <row r="2226" spans="4:5">
      <c r="D2226" s="24"/>
      <c r="E2226" s="24"/>
    </row>
    <row r="2227" spans="4:5">
      <c r="D2227" s="24"/>
      <c r="E2227" s="24"/>
    </row>
    <row r="2228" spans="4:5">
      <c r="D2228" s="24"/>
      <c r="E2228" s="24"/>
    </row>
    <row r="2229" spans="4:5">
      <c r="D2229" s="24"/>
      <c r="E2229" s="24"/>
    </row>
    <row r="2230" spans="4:5">
      <c r="D2230" s="24"/>
      <c r="E2230" s="24"/>
    </row>
    <row r="2231" spans="4:5">
      <c r="D2231" s="24"/>
      <c r="E2231" s="24"/>
    </row>
    <row r="2232" spans="4:5">
      <c r="D2232" s="24"/>
      <c r="E2232" s="24"/>
    </row>
    <row r="2233" spans="4:5">
      <c r="D2233" s="24"/>
      <c r="E2233" s="24"/>
    </row>
    <row r="2234" spans="4:5">
      <c r="D2234" s="24"/>
      <c r="E2234" s="24"/>
    </row>
    <row r="2235" spans="4:5">
      <c r="D2235" s="24"/>
      <c r="E2235" s="24"/>
    </row>
    <row r="2236" spans="4:5">
      <c r="D2236" s="24"/>
      <c r="E2236" s="24"/>
    </row>
    <row r="2237" spans="4:5">
      <c r="D2237" s="24"/>
      <c r="E2237" s="24"/>
    </row>
    <row r="2238" spans="4:5">
      <c r="D2238" s="24"/>
      <c r="E2238" s="24"/>
    </row>
    <row r="2239" spans="4:5">
      <c r="D2239" s="24"/>
      <c r="E2239" s="24"/>
    </row>
    <row r="2240" spans="4:5">
      <c r="D2240" s="24"/>
      <c r="E2240" s="24"/>
    </row>
    <row r="2241" spans="4:5">
      <c r="D2241" s="24"/>
      <c r="E2241" s="24"/>
    </row>
    <row r="2242" spans="4:5">
      <c r="D2242" s="24"/>
      <c r="E2242" s="24"/>
    </row>
    <row r="2243" spans="4:5">
      <c r="D2243" s="24"/>
      <c r="E2243" s="24"/>
    </row>
    <row r="2244" spans="4:5">
      <c r="D2244" s="24"/>
      <c r="E2244" s="24"/>
    </row>
    <row r="2245" spans="4:5">
      <c r="D2245" s="24"/>
      <c r="E2245" s="24"/>
    </row>
    <row r="2246" spans="4:5">
      <c r="D2246" s="24"/>
      <c r="E2246" s="24"/>
    </row>
    <row r="2247" spans="4:5">
      <c r="D2247" s="24"/>
      <c r="E2247" s="24"/>
    </row>
    <row r="2248" spans="4:5">
      <c r="D2248" s="24"/>
      <c r="E2248" s="24"/>
    </row>
    <row r="2249" spans="4:5">
      <c r="D2249" s="24"/>
      <c r="E2249" s="24"/>
    </row>
    <row r="2250" spans="4:5">
      <c r="D2250" s="24"/>
      <c r="E2250" s="24"/>
    </row>
    <row r="2251" spans="4:5">
      <c r="D2251" s="24"/>
      <c r="E2251" s="24"/>
    </row>
    <row r="2252" spans="4:5">
      <c r="D2252" s="24"/>
      <c r="E2252" s="24"/>
    </row>
    <row r="2253" spans="4:5">
      <c r="D2253" s="24"/>
      <c r="E2253" s="24"/>
    </row>
    <row r="2254" spans="4:5">
      <c r="D2254" s="24"/>
      <c r="E2254" s="24"/>
    </row>
    <row r="2255" spans="4:5">
      <c r="D2255" s="24"/>
      <c r="E2255" s="24"/>
    </row>
    <row r="2256" spans="4:5">
      <c r="D2256" s="24"/>
      <c r="E2256" s="24"/>
    </row>
    <row r="2257" spans="4:5">
      <c r="D2257" s="24"/>
      <c r="E2257" s="24"/>
    </row>
    <row r="2258" spans="4:5">
      <c r="D2258" s="24"/>
      <c r="E2258" s="24"/>
    </row>
    <row r="2259" spans="4:5">
      <c r="D2259" s="24"/>
      <c r="E2259" s="24"/>
    </row>
    <row r="2260" spans="4:5">
      <c r="D2260" s="24"/>
      <c r="E2260" s="24"/>
    </row>
    <row r="2261" spans="4:5">
      <c r="D2261" s="24"/>
      <c r="E2261" s="24"/>
    </row>
    <row r="2262" spans="4:5">
      <c r="D2262" s="24"/>
      <c r="E2262" s="24"/>
    </row>
    <row r="2263" spans="4:5">
      <c r="D2263" s="24"/>
      <c r="E2263" s="24"/>
    </row>
    <row r="2264" spans="4:5">
      <c r="D2264" s="24"/>
      <c r="E2264" s="24"/>
    </row>
    <row r="2265" spans="4:5">
      <c r="D2265" s="24"/>
      <c r="E2265" s="24"/>
    </row>
    <row r="2266" spans="4:5">
      <c r="D2266" s="24"/>
      <c r="E2266" s="24"/>
    </row>
    <row r="2267" spans="4:5">
      <c r="D2267" s="24"/>
      <c r="E2267" s="24"/>
    </row>
    <row r="2268" spans="4:5">
      <c r="D2268" s="24"/>
      <c r="E2268" s="24"/>
    </row>
    <row r="2269" spans="4:5">
      <c r="D2269" s="24"/>
      <c r="E2269" s="24"/>
    </row>
    <row r="2270" spans="4:5">
      <c r="D2270" s="24"/>
      <c r="E2270" s="24"/>
    </row>
    <row r="2271" spans="4:5">
      <c r="D2271" s="24"/>
      <c r="E2271" s="24"/>
    </row>
    <row r="2272" spans="4:5">
      <c r="D2272" s="24"/>
      <c r="E2272" s="24"/>
    </row>
    <row r="2273" spans="4:5">
      <c r="D2273" s="24"/>
      <c r="E2273" s="24"/>
    </row>
    <row r="2274" spans="4:5">
      <c r="D2274" s="24"/>
      <c r="E2274" s="24"/>
    </row>
    <row r="2275" spans="4:5">
      <c r="D2275" s="24"/>
      <c r="E2275" s="24"/>
    </row>
    <row r="2276" spans="4:5">
      <c r="D2276" s="24"/>
      <c r="E2276" s="24"/>
    </row>
    <row r="2277" spans="4:5">
      <c r="D2277" s="24"/>
      <c r="E2277" s="24"/>
    </row>
    <row r="2278" spans="4:5">
      <c r="D2278" s="24"/>
      <c r="E2278" s="24"/>
    </row>
    <row r="2279" spans="4:5">
      <c r="D2279" s="24"/>
      <c r="E2279" s="24"/>
    </row>
    <row r="2280" spans="4:5">
      <c r="D2280" s="24"/>
      <c r="E2280" s="24"/>
    </row>
    <row r="2281" spans="4:5">
      <c r="D2281" s="24"/>
      <c r="E2281" s="24"/>
    </row>
    <row r="2282" spans="4:5">
      <c r="D2282" s="24"/>
      <c r="E2282" s="24"/>
    </row>
    <row r="2283" spans="4:5">
      <c r="D2283" s="24"/>
      <c r="E2283" s="24"/>
    </row>
    <row r="2284" spans="4:5">
      <c r="D2284" s="24"/>
      <c r="E2284" s="24"/>
    </row>
    <row r="2285" spans="4:5">
      <c r="D2285" s="24"/>
      <c r="E2285" s="24"/>
    </row>
    <row r="2286" spans="4:5">
      <c r="D2286" s="24"/>
      <c r="E2286" s="24"/>
    </row>
    <row r="2287" spans="4:5">
      <c r="D2287" s="24"/>
      <c r="E2287" s="24"/>
    </row>
    <row r="2288" spans="4:5">
      <c r="D2288" s="24"/>
      <c r="E2288" s="24"/>
    </row>
    <row r="2289" spans="4:5">
      <c r="D2289" s="24"/>
      <c r="E2289" s="24"/>
    </row>
    <row r="2290" spans="4:5">
      <c r="D2290" s="24"/>
      <c r="E2290" s="24"/>
    </row>
    <row r="2291" spans="4:5">
      <c r="D2291" s="24"/>
      <c r="E2291" s="24"/>
    </row>
    <row r="2292" spans="4:5">
      <c r="D2292" s="24"/>
      <c r="E2292" s="24"/>
    </row>
    <row r="2293" spans="4:5">
      <c r="D2293" s="24"/>
      <c r="E2293" s="24"/>
    </row>
    <row r="2294" spans="4:5">
      <c r="D2294" s="24"/>
      <c r="E2294" s="24"/>
    </row>
    <row r="2295" spans="4:5">
      <c r="D2295" s="24"/>
      <c r="E2295" s="24"/>
    </row>
    <row r="2296" spans="4:5">
      <c r="D2296" s="24"/>
      <c r="E2296" s="24"/>
    </row>
    <row r="2297" spans="4:5">
      <c r="D2297" s="24"/>
      <c r="E2297" s="24"/>
    </row>
    <row r="2298" spans="4:5">
      <c r="D2298" s="24"/>
      <c r="E2298" s="24"/>
    </row>
    <row r="2299" spans="4:5">
      <c r="D2299" s="24"/>
      <c r="E2299" s="24"/>
    </row>
    <row r="2300" spans="4:5">
      <c r="D2300" s="24"/>
      <c r="E2300" s="24"/>
    </row>
    <row r="2301" spans="4:5">
      <c r="D2301" s="24"/>
      <c r="E2301" s="24"/>
    </row>
    <row r="2302" spans="4:5">
      <c r="D2302" s="24"/>
      <c r="E2302" s="24"/>
    </row>
    <row r="2303" spans="4:5">
      <c r="D2303" s="24"/>
      <c r="E2303" s="24"/>
    </row>
    <row r="2304" spans="4:5">
      <c r="D2304" s="24"/>
      <c r="E2304" s="24"/>
    </row>
    <row r="2305" spans="4:5">
      <c r="D2305" s="24"/>
      <c r="E2305" s="24"/>
    </row>
    <row r="2306" spans="4:5">
      <c r="D2306" s="24"/>
      <c r="E2306" s="24"/>
    </row>
    <row r="2307" spans="4:5">
      <c r="D2307" s="24"/>
      <c r="E2307" s="24"/>
    </row>
    <row r="2308" spans="4:5">
      <c r="D2308" s="24"/>
      <c r="E2308" s="24"/>
    </row>
    <row r="2309" spans="4:5">
      <c r="D2309" s="24"/>
      <c r="E2309" s="24"/>
    </row>
    <row r="2310" spans="4:5">
      <c r="D2310" s="24"/>
      <c r="E2310" s="24"/>
    </row>
    <row r="2311" spans="4:5">
      <c r="D2311" s="24"/>
      <c r="E2311" s="24"/>
    </row>
    <row r="2312" spans="4:5">
      <c r="D2312" s="24"/>
      <c r="E2312" s="24"/>
    </row>
    <row r="2313" spans="4:5">
      <c r="D2313" s="24"/>
      <c r="E2313" s="24"/>
    </row>
    <row r="2314" spans="4:5">
      <c r="D2314" s="24"/>
      <c r="E2314" s="24"/>
    </row>
    <row r="2315" spans="4:5">
      <c r="D2315" s="24"/>
      <c r="E2315" s="24"/>
    </row>
    <row r="2316" spans="4:5">
      <c r="D2316" s="24"/>
      <c r="E2316" s="24"/>
    </row>
    <row r="2317" spans="4:5">
      <c r="D2317" s="24"/>
      <c r="E2317" s="24"/>
    </row>
    <row r="2318" spans="4:5">
      <c r="D2318" s="24"/>
      <c r="E2318" s="24"/>
    </row>
    <row r="2319" spans="4:5">
      <c r="D2319" s="24"/>
      <c r="E2319" s="24"/>
    </row>
    <row r="2320" spans="4:5">
      <c r="D2320" s="24"/>
      <c r="E2320" s="24"/>
    </row>
    <row r="2321" spans="4:5">
      <c r="D2321" s="24"/>
      <c r="E2321" s="24"/>
    </row>
    <row r="2322" spans="4:5">
      <c r="D2322" s="24"/>
      <c r="E2322" s="24"/>
    </row>
    <row r="2323" spans="4:5">
      <c r="D2323" s="24"/>
      <c r="E2323" s="24"/>
    </row>
    <row r="2324" spans="4:5">
      <c r="D2324" s="24"/>
      <c r="E2324" s="24"/>
    </row>
    <row r="2325" spans="4:5">
      <c r="D2325" s="24"/>
      <c r="E2325" s="24"/>
    </row>
    <row r="2326" spans="4:5">
      <c r="D2326" s="24"/>
      <c r="E2326" s="24"/>
    </row>
    <row r="2327" spans="4:5">
      <c r="D2327" s="24"/>
      <c r="E2327" s="24"/>
    </row>
    <row r="2328" spans="4:5">
      <c r="D2328" s="24"/>
      <c r="E2328" s="24"/>
    </row>
    <row r="2329" spans="4:5">
      <c r="D2329" s="24"/>
      <c r="E2329" s="24"/>
    </row>
    <row r="2330" spans="4:5">
      <c r="D2330" s="24"/>
      <c r="E2330" s="24"/>
    </row>
    <row r="2331" spans="4:5">
      <c r="D2331" s="24"/>
      <c r="E2331" s="24"/>
    </row>
    <row r="2332" spans="4:5">
      <c r="D2332" s="24"/>
      <c r="E2332" s="24"/>
    </row>
    <row r="2333" spans="4:5">
      <c r="D2333" s="24"/>
      <c r="E2333" s="24"/>
    </row>
    <row r="2334" spans="4:5">
      <c r="D2334" s="24"/>
      <c r="E2334" s="24"/>
    </row>
    <row r="2335" spans="4:5">
      <c r="D2335" s="24"/>
      <c r="E2335" s="24"/>
    </row>
    <row r="2336" spans="4:5">
      <c r="D2336" s="24"/>
      <c r="E2336" s="24"/>
    </row>
    <row r="2337" spans="4:5">
      <c r="D2337" s="24"/>
      <c r="E2337" s="24"/>
    </row>
    <row r="2338" spans="4:5">
      <c r="D2338" s="24"/>
      <c r="E2338" s="24"/>
    </row>
    <row r="2339" spans="4:5">
      <c r="D2339" s="24"/>
      <c r="E2339" s="24"/>
    </row>
    <row r="2340" spans="4:5">
      <c r="D2340" s="24"/>
      <c r="E2340" s="24"/>
    </row>
    <row r="2341" spans="4:5">
      <c r="D2341" s="24"/>
      <c r="E2341" s="24"/>
    </row>
    <row r="2342" spans="4:5">
      <c r="D2342" s="24"/>
      <c r="E2342" s="24"/>
    </row>
    <row r="2343" spans="4:5">
      <c r="D2343" s="24"/>
      <c r="E2343" s="24"/>
    </row>
    <row r="2344" spans="4:5">
      <c r="D2344" s="24"/>
      <c r="E2344" s="24"/>
    </row>
    <row r="2345" spans="4:5">
      <c r="D2345" s="24"/>
      <c r="E2345" s="24"/>
    </row>
    <row r="2346" spans="4:5">
      <c r="D2346" s="24"/>
      <c r="E2346" s="24"/>
    </row>
    <row r="2347" spans="4:5">
      <c r="D2347" s="24"/>
      <c r="E2347" s="24"/>
    </row>
    <row r="2348" spans="4:5">
      <c r="D2348" s="24"/>
      <c r="E2348" s="24"/>
    </row>
    <row r="2349" spans="4:5">
      <c r="D2349" s="24"/>
      <c r="E2349" s="24"/>
    </row>
    <row r="2350" spans="4:5">
      <c r="D2350" s="24"/>
      <c r="E2350" s="24"/>
    </row>
    <row r="2351" spans="4:5">
      <c r="D2351" s="24"/>
      <c r="E2351" s="24"/>
    </row>
    <row r="2352" spans="4:5">
      <c r="D2352" s="24"/>
      <c r="E2352" s="24"/>
    </row>
    <row r="2353" spans="4:5">
      <c r="D2353" s="24"/>
      <c r="E2353" s="24"/>
    </row>
    <row r="2354" spans="4:5">
      <c r="D2354" s="24"/>
      <c r="E2354" s="24"/>
    </row>
    <row r="2355" spans="4:5">
      <c r="D2355" s="24"/>
      <c r="E2355" s="24"/>
    </row>
    <row r="2356" spans="4:5">
      <c r="D2356" s="24"/>
      <c r="E2356" s="24"/>
    </row>
    <row r="2357" spans="4:5">
      <c r="D2357" s="24"/>
      <c r="E2357" s="24"/>
    </row>
    <row r="2358" spans="4:5">
      <c r="D2358" s="24"/>
      <c r="E2358" s="24"/>
    </row>
    <row r="2359" spans="4:5">
      <c r="D2359" s="24"/>
      <c r="E2359" s="24"/>
    </row>
    <row r="2360" spans="4:5">
      <c r="D2360" s="24"/>
      <c r="E2360" s="24"/>
    </row>
    <row r="2361" spans="4:5">
      <c r="D2361" s="24"/>
      <c r="E2361" s="24"/>
    </row>
    <row r="2362" spans="4:5">
      <c r="D2362" s="24"/>
      <c r="E2362" s="24"/>
    </row>
    <row r="2363" spans="4:5">
      <c r="D2363" s="24"/>
      <c r="E2363" s="24"/>
    </row>
    <row r="2364" spans="4:5">
      <c r="D2364" s="24"/>
      <c r="E2364" s="24"/>
    </row>
    <row r="2365" spans="4:5">
      <c r="D2365" s="24"/>
      <c r="E2365" s="24"/>
    </row>
    <row r="2366" spans="4:5">
      <c r="D2366" s="24"/>
      <c r="E2366" s="24"/>
    </row>
    <row r="2367" spans="4:5">
      <c r="D2367" s="24"/>
      <c r="E2367" s="24"/>
    </row>
    <row r="2368" spans="4:5">
      <c r="D2368" s="24"/>
      <c r="E2368" s="24"/>
    </row>
    <row r="2369" spans="4:5">
      <c r="D2369" s="24"/>
      <c r="E2369" s="24"/>
    </row>
    <row r="2370" spans="4:5">
      <c r="D2370" s="24"/>
      <c r="E2370" s="24"/>
    </row>
    <row r="2371" spans="4:5">
      <c r="D2371" s="24"/>
      <c r="E2371" s="24"/>
    </row>
    <row r="2372" spans="4:5">
      <c r="D2372" s="24"/>
      <c r="E2372" s="24"/>
    </row>
    <row r="2373" spans="4:5">
      <c r="D2373" s="24"/>
      <c r="E2373" s="24"/>
    </row>
    <row r="2374" spans="4:5">
      <c r="D2374" s="24"/>
      <c r="E2374" s="24"/>
    </row>
    <row r="2375" spans="4:5">
      <c r="D2375" s="24"/>
      <c r="E2375" s="24"/>
    </row>
    <row r="2376" spans="4:5">
      <c r="D2376" s="24"/>
      <c r="E2376" s="24"/>
    </row>
    <row r="2377" spans="4:5">
      <c r="D2377" s="24"/>
      <c r="E2377" s="24"/>
    </row>
    <row r="2378" spans="4:5">
      <c r="D2378" s="24"/>
      <c r="E2378" s="24"/>
    </row>
    <row r="2379" spans="4:5">
      <c r="D2379" s="24"/>
      <c r="E2379" s="24"/>
    </row>
    <row r="2380" spans="4:5">
      <c r="D2380" s="24"/>
      <c r="E2380" s="24"/>
    </row>
    <row r="2381" spans="4:5">
      <c r="D2381" s="24"/>
      <c r="E2381" s="24"/>
    </row>
    <row r="2382" spans="4:5">
      <c r="D2382" s="24"/>
      <c r="E2382" s="24"/>
    </row>
    <row r="2383" spans="4:5">
      <c r="D2383" s="24"/>
      <c r="E2383" s="24"/>
    </row>
    <row r="2384" spans="4:5">
      <c r="D2384" s="24"/>
      <c r="E2384" s="24"/>
    </row>
    <row r="2385" spans="4:5">
      <c r="D2385" s="24"/>
      <c r="E2385" s="24"/>
    </row>
    <row r="2386" spans="4:5">
      <c r="D2386" s="24"/>
      <c r="E2386" s="24"/>
    </row>
    <row r="2387" spans="4:5">
      <c r="D2387" s="24"/>
      <c r="E2387" s="24"/>
    </row>
    <row r="2388" spans="4:5">
      <c r="D2388" s="24"/>
      <c r="E2388" s="24"/>
    </row>
    <row r="2389" spans="4:5">
      <c r="D2389" s="24"/>
      <c r="E2389" s="24"/>
    </row>
    <row r="2390" spans="4:5">
      <c r="D2390" s="24"/>
      <c r="E2390" s="24"/>
    </row>
    <row r="2391" spans="4:5">
      <c r="D2391" s="24"/>
      <c r="E2391" s="24"/>
    </row>
    <row r="2392" spans="4:5">
      <c r="D2392" s="24"/>
      <c r="E2392" s="24"/>
    </row>
    <row r="2393" spans="4:5">
      <c r="D2393" s="24"/>
      <c r="E2393" s="24"/>
    </row>
    <row r="2394" spans="4:5">
      <c r="D2394" s="24"/>
      <c r="E2394" s="24"/>
    </row>
    <row r="2395" spans="4:5">
      <c r="D2395" s="24"/>
      <c r="E2395" s="24"/>
    </row>
    <row r="2396" spans="4:5">
      <c r="D2396" s="24"/>
      <c r="E2396" s="24"/>
    </row>
    <row r="2397" spans="4:5">
      <c r="D2397" s="24"/>
      <c r="E2397" s="24"/>
    </row>
    <row r="2398" spans="4:5">
      <c r="D2398" s="24"/>
      <c r="E2398" s="24"/>
    </row>
    <row r="2399" spans="4:5">
      <c r="D2399" s="24"/>
      <c r="E2399" s="24"/>
    </row>
    <row r="2400" spans="4:5">
      <c r="D2400" s="24"/>
      <c r="E2400" s="24"/>
    </row>
    <row r="2401" spans="4:5">
      <c r="D2401" s="24"/>
      <c r="E2401" s="24"/>
    </row>
    <row r="2402" spans="4:5">
      <c r="D2402" s="24"/>
      <c r="E2402" s="24"/>
    </row>
    <row r="2403" spans="4:5">
      <c r="D2403" s="24"/>
      <c r="E2403" s="24"/>
    </row>
    <row r="2404" spans="4:5">
      <c r="D2404" s="24"/>
      <c r="E2404" s="24"/>
    </row>
    <row r="2405" spans="4:5">
      <c r="D2405" s="24"/>
      <c r="E2405" s="24"/>
    </row>
    <row r="2406" spans="4:5">
      <c r="D2406" s="24"/>
      <c r="E2406" s="24"/>
    </row>
    <row r="2407" spans="4:5">
      <c r="D2407" s="24"/>
      <c r="E2407" s="24"/>
    </row>
    <row r="2408" spans="4:5">
      <c r="D2408" s="24"/>
      <c r="E2408" s="24"/>
    </row>
    <row r="2409" spans="4:5">
      <c r="D2409" s="24"/>
      <c r="E2409" s="24"/>
    </row>
    <row r="2410" spans="4:5">
      <c r="D2410" s="24"/>
      <c r="E2410" s="24"/>
    </row>
    <row r="2411" spans="4:5">
      <c r="D2411" s="24"/>
      <c r="E2411" s="24"/>
    </row>
    <row r="2412" spans="4:5">
      <c r="D2412" s="24"/>
      <c r="E2412" s="24"/>
    </row>
    <row r="2413" spans="4:5">
      <c r="D2413" s="24"/>
      <c r="E2413" s="24"/>
    </row>
    <row r="2414" spans="4:5">
      <c r="D2414" s="24"/>
      <c r="E2414" s="24"/>
    </row>
    <row r="2415" spans="4:5">
      <c r="D2415" s="24"/>
      <c r="E2415" s="24"/>
    </row>
    <row r="2416" spans="4:5">
      <c r="D2416" s="24"/>
      <c r="E2416" s="24"/>
    </row>
    <row r="2417" spans="4:5">
      <c r="D2417" s="24"/>
      <c r="E2417" s="24"/>
    </row>
    <row r="2418" spans="4:5">
      <c r="D2418" s="24"/>
      <c r="E2418" s="24"/>
    </row>
    <row r="2419" spans="4:5">
      <c r="D2419" s="24"/>
      <c r="E2419" s="24"/>
    </row>
    <row r="2420" spans="4:5">
      <c r="D2420" s="24"/>
      <c r="E2420" s="24"/>
    </row>
    <row r="2421" spans="4:5">
      <c r="D2421" s="24"/>
      <c r="E2421" s="24"/>
    </row>
    <row r="2422" spans="4:5">
      <c r="D2422" s="24"/>
      <c r="E2422" s="24"/>
    </row>
    <row r="2423" spans="4:5">
      <c r="D2423" s="24"/>
      <c r="E2423" s="24"/>
    </row>
    <row r="2424" spans="4:5">
      <c r="D2424" s="24"/>
      <c r="E2424" s="24"/>
    </row>
    <row r="2425" spans="4:5">
      <c r="D2425" s="24"/>
      <c r="E2425" s="24"/>
    </row>
    <row r="2426" spans="4:5">
      <c r="D2426" s="24"/>
      <c r="E2426" s="24"/>
    </row>
    <row r="2427" spans="4:5">
      <c r="D2427" s="24"/>
      <c r="E2427" s="24"/>
    </row>
    <row r="2428" spans="4:5">
      <c r="D2428" s="24"/>
      <c r="E2428" s="24"/>
    </row>
    <row r="2429" spans="4:5">
      <c r="D2429" s="24"/>
      <c r="E2429" s="24"/>
    </row>
    <row r="2430" spans="4:5">
      <c r="D2430" s="24"/>
      <c r="E2430" s="24"/>
    </row>
    <row r="2431" spans="4:5">
      <c r="D2431" s="24"/>
      <c r="E2431" s="24"/>
    </row>
    <row r="2432" spans="4:5">
      <c r="D2432" s="24"/>
      <c r="E2432" s="24"/>
    </row>
    <row r="2433" spans="4:5">
      <c r="D2433" s="24"/>
      <c r="E2433" s="24"/>
    </row>
    <row r="2434" spans="4:5">
      <c r="D2434" s="24"/>
      <c r="E2434" s="24"/>
    </row>
    <row r="2435" spans="4:5">
      <c r="D2435" s="24"/>
      <c r="E2435" s="24"/>
    </row>
    <row r="2436" spans="4:5">
      <c r="D2436" s="24"/>
      <c r="E2436" s="24"/>
    </row>
    <row r="2437" spans="4:5">
      <c r="D2437" s="24"/>
      <c r="E2437" s="24"/>
    </row>
    <row r="2438" spans="4:5">
      <c r="D2438" s="24"/>
      <c r="E2438" s="24"/>
    </row>
    <row r="2439" spans="4:5">
      <c r="D2439" s="24"/>
      <c r="E2439" s="24"/>
    </row>
    <row r="2440" spans="4:5">
      <c r="D2440" s="24"/>
      <c r="E2440" s="24"/>
    </row>
    <row r="2441" spans="4:5">
      <c r="D2441" s="24"/>
      <c r="E2441" s="24"/>
    </row>
    <row r="2442" spans="4:5">
      <c r="D2442" s="24"/>
      <c r="E2442" s="24"/>
    </row>
    <row r="2443" spans="4:5">
      <c r="D2443" s="24"/>
      <c r="E2443" s="24"/>
    </row>
    <row r="2444" spans="4:5">
      <c r="D2444" s="24"/>
      <c r="E2444" s="24"/>
    </row>
    <row r="2445" spans="4:5">
      <c r="D2445" s="24"/>
      <c r="E2445" s="24"/>
    </row>
    <row r="2446" spans="4:5">
      <c r="D2446" s="24"/>
      <c r="E2446" s="24"/>
    </row>
    <row r="2447" spans="4:5">
      <c r="D2447" s="24"/>
      <c r="E2447" s="24"/>
    </row>
    <row r="2448" spans="4:5">
      <c r="D2448" s="24"/>
      <c r="E2448" s="24"/>
    </row>
    <row r="2449" spans="4:5">
      <c r="D2449" s="24"/>
      <c r="E2449" s="24"/>
    </row>
    <row r="2450" spans="4:5">
      <c r="D2450" s="24"/>
      <c r="E2450" s="24"/>
    </row>
    <row r="2451" spans="4:5">
      <c r="D2451" s="24"/>
      <c r="E2451" s="24"/>
    </row>
    <row r="2452" spans="4:5">
      <c r="D2452" s="24"/>
      <c r="E2452" s="24"/>
    </row>
    <row r="2453" spans="4:5">
      <c r="D2453" s="24"/>
      <c r="E2453" s="24"/>
    </row>
    <row r="2454" spans="4:5">
      <c r="D2454" s="24"/>
      <c r="E2454" s="24"/>
    </row>
    <row r="2455" spans="4:5">
      <c r="D2455" s="24"/>
      <c r="E2455" s="24"/>
    </row>
    <row r="2456" spans="4:5">
      <c r="D2456" s="24"/>
      <c r="E2456" s="24"/>
    </row>
    <row r="2457" spans="4:5">
      <c r="D2457" s="24"/>
      <c r="E2457" s="24"/>
    </row>
    <row r="2458" spans="4:5">
      <c r="D2458" s="24"/>
      <c r="E2458" s="24"/>
    </row>
    <row r="2459" spans="4:5">
      <c r="D2459" s="24"/>
      <c r="E2459" s="24"/>
    </row>
    <row r="2460" spans="4:5">
      <c r="D2460" s="24"/>
      <c r="E2460" s="24"/>
    </row>
    <row r="2461" spans="4:5">
      <c r="D2461" s="24"/>
      <c r="E2461" s="24"/>
    </row>
    <row r="2462" spans="4:5">
      <c r="D2462" s="24"/>
      <c r="E2462" s="24"/>
    </row>
    <row r="2463" spans="4:5">
      <c r="D2463" s="24"/>
      <c r="E2463" s="24"/>
    </row>
    <row r="2464" spans="4:5">
      <c r="D2464" s="24"/>
      <c r="E2464" s="24"/>
    </row>
    <row r="2465" spans="4:5">
      <c r="D2465" s="24"/>
      <c r="E2465" s="24"/>
    </row>
    <row r="2466" spans="4:5">
      <c r="D2466" s="24"/>
      <c r="E2466" s="24"/>
    </row>
    <row r="2467" spans="4:5">
      <c r="D2467" s="24"/>
      <c r="E2467" s="24"/>
    </row>
    <row r="2468" spans="4:5">
      <c r="D2468" s="24"/>
      <c r="E2468" s="24"/>
    </row>
    <row r="2469" spans="4:5">
      <c r="D2469" s="24"/>
      <c r="E2469" s="24"/>
    </row>
    <row r="2470" spans="4:5">
      <c r="D2470" s="24"/>
      <c r="E2470" s="24"/>
    </row>
    <row r="2471" spans="4:5">
      <c r="D2471" s="24"/>
      <c r="E2471" s="24"/>
    </row>
    <row r="2472" spans="4:5">
      <c r="D2472" s="24"/>
      <c r="E2472" s="24"/>
    </row>
    <row r="2473" spans="4:5">
      <c r="D2473" s="24"/>
      <c r="E2473" s="24"/>
    </row>
    <row r="2474" spans="4:5">
      <c r="D2474" s="24"/>
      <c r="E2474" s="24"/>
    </row>
    <row r="2475" spans="4:5">
      <c r="D2475" s="24"/>
      <c r="E2475" s="24"/>
    </row>
    <row r="2476" spans="4:5">
      <c r="D2476" s="24"/>
      <c r="E2476" s="24"/>
    </row>
    <row r="2477" spans="4:5">
      <c r="D2477" s="24"/>
      <c r="E2477" s="24"/>
    </row>
    <row r="2478" spans="4:5">
      <c r="D2478" s="24"/>
      <c r="E2478" s="24"/>
    </row>
    <row r="2479" spans="4:5">
      <c r="D2479" s="24"/>
      <c r="E2479" s="24"/>
    </row>
    <row r="2480" spans="4:5">
      <c r="D2480" s="24"/>
      <c r="E2480" s="24"/>
    </row>
    <row r="2481" spans="4:5">
      <c r="D2481" s="24"/>
      <c r="E2481" s="24"/>
    </row>
    <row r="2482" spans="4:5">
      <c r="D2482" s="24"/>
      <c r="E2482" s="24"/>
    </row>
    <row r="2483" spans="4:5">
      <c r="D2483" s="24"/>
      <c r="E2483" s="24"/>
    </row>
    <row r="2484" spans="4:5">
      <c r="D2484" s="24"/>
      <c r="E2484" s="24"/>
    </row>
    <row r="2485" spans="4:5">
      <c r="D2485" s="24"/>
      <c r="E2485" s="24"/>
    </row>
    <row r="2486" spans="4:5">
      <c r="D2486" s="24"/>
      <c r="E2486" s="24"/>
    </row>
    <row r="2487" spans="4:5">
      <c r="D2487" s="24"/>
      <c r="E2487" s="24"/>
    </row>
    <row r="2488" spans="4:5">
      <c r="D2488" s="24"/>
      <c r="E2488" s="24"/>
    </row>
    <row r="2489" spans="4:5">
      <c r="D2489" s="24"/>
      <c r="E2489" s="24"/>
    </row>
    <row r="2490" spans="4:5">
      <c r="D2490" s="24"/>
      <c r="E2490" s="24"/>
    </row>
    <row r="2491" spans="4:5">
      <c r="D2491" s="24"/>
      <c r="E2491" s="24"/>
    </row>
    <row r="2492" spans="4:5">
      <c r="D2492" s="24"/>
      <c r="E2492" s="24"/>
    </row>
    <row r="2493" spans="4:5">
      <c r="D2493" s="24"/>
      <c r="E2493" s="24"/>
    </row>
    <row r="2494" spans="4:5">
      <c r="D2494" s="24"/>
      <c r="E2494" s="24"/>
    </row>
    <row r="2495" spans="4:5">
      <c r="D2495" s="24"/>
      <c r="E2495" s="24"/>
    </row>
    <row r="2496" spans="4:5">
      <c r="D2496" s="24"/>
      <c r="E2496" s="24"/>
    </row>
    <row r="2497" spans="4:5">
      <c r="D2497" s="24"/>
      <c r="E2497" s="24"/>
    </row>
    <row r="2498" spans="4:5">
      <c r="D2498" s="24"/>
      <c r="E2498" s="24"/>
    </row>
    <row r="2499" spans="4:5">
      <c r="D2499" s="24"/>
      <c r="E2499" s="24"/>
    </row>
    <row r="2500" spans="4:5">
      <c r="D2500" s="24"/>
      <c r="E2500" s="24"/>
    </row>
    <row r="2501" spans="4:5">
      <c r="D2501" s="24"/>
      <c r="E2501" s="24"/>
    </row>
    <row r="2502" spans="4:5">
      <c r="D2502" s="24"/>
      <c r="E2502" s="24"/>
    </row>
    <row r="2503" spans="4:5">
      <c r="D2503" s="24"/>
      <c r="E2503" s="24"/>
    </row>
    <row r="2504" spans="4:5">
      <c r="D2504" s="24"/>
      <c r="E2504" s="24"/>
    </row>
    <row r="2505" spans="4:5">
      <c r="D2505" s="24"/>
      <c r="E2505" s="24"/>
    </row>
    <row r="2506" spans="4:5">
      <c r="D2506" s="24"/>
      <c r="E2506" s="24"/>
    </row>
    <row r="2507" spans="4:5">
      <c r="D2507" s="24"/>
      <c r="E2507" s="24"/>
    </row>
    <row r="2508" spans="4:5">
      <c r="D2508" s="24"/>
      <c r="E2508" s="24"/>
    </row>
    <row r="2509" spans="4:5">
      <c r="D2509" s="24"/>
      <c r="E2509" s="24"/>
    </row>
    <row r="2510" spans="4:5">
      <c r="D2510" s="24"/>
      <c r="E2510" s="24"/>
    </row>
    <row r="2511" spans="4:5">
      <c r="D2511" s="24"/>
      <c r="E2511" s="24"/>
    </row>
    <row r="2512" spans="4:5">
      <c r="D2512" s="24"/>
      <c r="E2512" s="24"/>
    </row>
    <row r="2513" spans="4:5">
      <c r="D2513" s="24"/>
      <c r="E2513" s="24"/>
    </row>
    <row r="2514" spans="4:5">
      <c r="D2514" s="24"/>
      <c r="E2514" s="24"/>
    </row>
    <row r="2515" spans="4:5">
      <c r="D2515" s="24"/>
      <c r="E2515" s="24"/>
    </row>
    <row r="2516" spans="4:5">
      <c r="D2516" s="24"/>
      <c r="E2516" s="24"/>
    </row>
    <row r="2517" spans="4:5">
      <c r="D2517" s="24"/>
      <c r="E2517" s="24"/>
    </row>
    <row r="2518" spans="4:5">
      <c r="D2518" s="24"/>
      <c r="E2518" s="24"/>
    </row>
    <row r="2519" spans="4:5">
      <c r="D2519" s="24"/>
      <c r="E2519" s="24"/>
    </row>
    <row r="2520" spans="4:5">
      <c r="D2520" s="24"/>
      <c r="E2520" s="24"/>
    </row>
    <row r="2521" spans="4:5">
      <c r="D2521" s="24"/>
      <c r="E2521" s="24"/>
    </row>
    <row r="2522" spans="4:5">
      <c r="D2522" s="24"/>
      <c r="E2522" s="24"/>
    </row>
    <row r="2523" spans="4:5">
      <c r="D2523" s="24"/>
      <c r="E2523" s="24"/>
    </row>
    <row r="2524" spans="4:5">
      <c r="D2524" s="24"/>
      <c r="E2524" s="24"/>
    </row>
    <row r="2525" spans="4:5">
      <c r="D2525" s="24"/>
      <c r="E2525" s="24"/>
    </row>
    <row r="2526" spans="4:5">
      <c r="D2526" s="24"/>
      <c r="E2526" s="24"/>
    </row>
    <row r="2527" spans="4:5">
      <c r="D2527" s="24"/>
      <c r="E2527" s="24"/>
    </row>
    <row r="2528" spans="4:5">
      <c r="D2528" s="24"/>
      <c r="E2528" s="24"/>
    </row>
    <row r="2529" spans="4:5">
      <c r="D2529" s="24"/>
      <c r="E2529" s="24"/>
    </row>
    <row r="2530" spans="4:5">
      <c r="D2530" s="24"/>
      <c r="E2530" s="24"/>
    </row>
    <row r="2531" spans="4:5">
      <c r="D2531" s="24"/>
      <c r="E2531" s="24"/>
    </row>
    <row r="2532" spans="4:5">
      <c r="D2532" s="24"/>
      <c r="E2532" s="24"/>
    </row>
    <row r="2533" spans="4:5">
      <c r="D2533" s="24"/>
      <c r="E2533" s="24"/>
    </row>
    <row r="2534" spans="4:5">
      <c r="D2534" s="24"/>
      <c r="E2534" s="24"/>
    </row>
    <row r="2535" spans="4:5">
      <c r="D2535" s="24"/>
      <c r="E2535" s="24"/>
    </row>
    <row r="2536" spans="4:5">
      <c r="D2536" s="24"/>
      <c r="E2536" s="24"/>
    </row>
    <row r="2537" spans="4:5">
      <c r="D2537" s="24"/>
      <c r="E2537" s="24"/>
    </row>
    <row r="2538" spans="4:5">
      <c r="D2538" s="24"/>
      <c r="E2538" s="24"/>
    </row>
    <row r="2539" spans="4:5">
      <c r="D2539" s="24"/>
      <c r="E2539" s="24"/>
    </row>
    <row r="2540" spans="4:5">
      <c r="D2540" s="24"/>
      <c r="E2540" s="24"/>
    </row>
    <row r="2541" spans="4:5">
      <c r="D2541" s="24"/>
      <c r="E2541" s="24"/>
    </row>
    <row r="2542" spans="4:5">
      <c r="D2542" s="24"/>
      <c r="E2542" s="24"/>
    </row>
    <row r="2543" spans="4:5">
      <c r="D2543" s="24"/>
      <c r="E2543" s="24"/>
    </row>
    <row r="2544" spans="4:5">
      <c r="D2544" s="24"/>
      <c r="E2544" s="24"/>
    </row>
    <row r="2545" spans="4:5">
      <c r="D2545" s="24"/>
      <c r="E2545" s="24"/>
    </row>
    <row r="2546" spans="4:5">
      <c r="D2546" s="24"/>
      <c r="E2546" s="24"/>
    </row>
    <row r="2547" spans="4:5">
      <c r="D2547" s="24"/>
      <c r="E2547" s="24"/>
    </row>
    <row r="2548" spans="4:5">
      <c r="D2548" s="24"/>
      <c r="E2548" s="24"/>
    </row>
    <row r="2549" spans="4:5">
      <c r="D2549" s="24"/>
      <c r="E2549" s="24"/>
    </row>
    <row r="2550" spans="4:5">
      <c r="D2550" s="24"/>
      <c r="E2550" s="24"/>
    </row>
    <row r="2551" spans="4:5">
      <c r="D2551" s="24"/>
      <c r="E2551" s="24"/>
    </row>
    <row r="2552" spans="4:5">
      <c r="D2552" s="24"/>
      <c r="E2552" s="24"/>
    </row>
    <row r="2553" spans="4:5">
      <c r="D2553" s="24"/>
      <c r="E2553" s="24"/>
    </row>
    <row r="2554" spans="4:5">
      <c r="D2554" s="24"/>
      <c r="E2554" s="24"/>
    </row>
    <row r="2555" spans="4:5">
      <c r="D2555" s="24"/>
      <c r="E2555" s="24"/>
    </row>
    <row r="2556" spans="4:5">
      <c r="D2556" s="24"/>
      <c r="E2556" s="24"/>
    </row>
    <row r="2557" spans="4:5">
      <c r="D2557" s="24"/>
      <c r="E2557" s="24"/>
    </row>
    <row r="2558" spans="4:5">
      <c r="D2558" s="24"/>
      <c r="E2558" s="24"/>
    </row>
    <row r="2559" spans="4:5">
      <c r="D2559" s="24"/>
      <c r="E2559" s="24"/>
    </row>
    <row r="2560" spans="4:5">
      <c r="D2560" s="24"/>
      <c r="E2560" s="24"/>
    </row>
    <row r="2561" spans="4:5">
      <c r="D2561" s="24"/>
      <c r="E2561" s="24"/>
    </row>
    <row r="2562" spans="4:5">
      <c r="D2562" s="24"/>
      <c r="E2562" s="24"/>
    </row>
    <row r="2563" spans="4:5">
      <c r="D2563" s="24"/>
      <c r="E2563" s="24"/>
    </row>
    <row r="2564" spans="4:5">
      <c r="D2564" s="24"/>
      <c r="E2564" s="24"/>
    </row>
    <row r="2565" spans="4:5">
      <c r="D2565" s="24"/>
      <c r="E2565" s="24"/>
    </row>
    <row r="2566" spans="4:5">
      <c r="D2566" s="24"/>
      <c r="E2566" s="24"/>
    </row>
    <row r="2567" spans="4:5">
      <c r="D2567" s="24"/>
      <c r="E2567" s="24"/>
    </row>
    <row r="2568" spans="4:5">
      <c r="D2568" s="24"/>
      <c r="E2568" s="24"/>
    </row>
    <row r="2569" spans="4:5">
      <c r="D2569" s="24"/>
      <c r="E2569" s="24"/>
    </row>
    <row r="2570" spans="4:5">
      <c r="D2570" s="24"/>
      <c r="E2570" s="24"/>
    </row>
    <row r="2571" spans="4:5">
      <c r="D2571" s="24"/>
      <c r="E2571" s="24"/>
    </row>
    <row r="2572" spans="4:5">
      <c r="D2572" s="24"/>
      <c r="E2572" s="24"/>
    </row>
    <row r="2573" spans="4:5">
      <c r="D2573" s="24"/>
      <c r="E2573" s="24"/>
    </row>
    <row r="2574" spans="4:5">
      <c r="D2574" s="24"/>
      <c r="E2574" s="24"/>
    </row>
    <row r="2575" spans="4:5">
      <c r="D2575" s="24"/>
      <c r="E2575" s="24"/>
    </row>
    <row r="2576" spans="4:5">
      <c r="D2576" s="24"/>
      <c r="E2576" s="24"/>
    </row>
    <row r="2577" spans="4:5">
      <c r="D2577" s="24"/>
      <c r="E2577" s="24"/>
    </row>
    <row r="2578" spans="4:5">
      <c r="D2578" s="24"/>
      <c r="E2578" s="24"/>
    </row>
    <row r="2579" spans="4:5">
      <c r="D2579" s="24"/>
      <c r="E2579" s="24"/>
    </row>
    <row r="2580" spans="4:5">
      <c r="D2580" s="24"/>
      <c r="E2580" s="24"/>
    </row>
    <row r="2581" spans="4:5">
      <c r="D2581" s="24"/>
      <c r="E2581" s="24"/>
    </row>
    <row r="2582" spans="4:5">
      <c r="D2582" s="24"/>
      <c r="E2582" s="24"/>
    </row>
    <row r="2583" spans="4:5">
      <c r="D2583" s="24"/>
      <c r="E2583" s="24"/>
    </row>
    <row r="2584" spans="4:5">
      <c r="D2584" s="24"/>
      <c r="E2584" s="24"/>
    </row>
    <row r="2585" spans="4:5">
      <c r="D2585" s="24"/>
      <c r="E2585" s="24"/>
    </row>
    <row r="2586" spans="4:5">
      <c r="D2586" s="24"/>
      <c r="E2586" s="24"/>
    </row>
    <row r="2587" spans="4:5">
      <c r="D2587" s="24"/>
      <c r="E2587" s="24"/>
    </row>
    <row r="2588" spans="4:5">
      <c r="D2588" s="24"/>
      <c r="E2588" s="24"/>
    </row>
    <row r="2589" spans="4:5">
      <c r="D2589" s="24"/>
      <c r="E2589" s="24"/>
    </row>
    <row r="2590" spans="4:5">
      <c r="D2590" s="24"/>
      <c r="E2590" s="24"/>
    </row>
    <row r="2591" spans="4:5">
      <c r="D2591" s="24"/>
      <c r="E2591" s="24"/>
    </row>
    <row r="2592" spans="4:5">
      <c r="D2592" s="24"/>
      <c r="E2592" s="24"/>
    </row>
    <row r="2593" spans="4:5">
      <c r="D2593" s="24"/>
      <c r="E2593" s="24"/>
    </row>
    <row r="2594" spans="4:5">
      <c r="D2594" s="24"/>
      <c r="E2594" s="24"/>
    </row>
    <row r="2595" spans="4:5">
      <c r="D2595" s="24"/>
      <c r="E2595" s="24"/>
    </row>
    <row r="2596" spans="4:5">
      <c r="D2596" s="24"/>
      <c r="E2596" s="24"/>
    </row>
    <row r="2597" spans="4:5">
      <c r="D2597" s="24"/>
      <c r="E2597" s="24"/>
    </row>
    <row r="2598" spans="4:5">
      <c r="D2598" s="24"/>
      <c r="E2598" s="24"/>
    </row>
    <row r="2599" spans="4:5">
      <c r="D2599" s="24"/>
      <c r="E2599" s="24"/>
    </row>
    <row r="2600" spans="4:5">
      <c r="D2600" s="24"/>
      <c r="E2600" s="24"/>
    </row>
    <row r="2601" spans="4:5">
      <c r="D2601" s="24"/>
      <c r="E2601" s="24"/>
    </row>
    <row r="2602" spans="4:5">
      <c r="D2602" s="24"/>
      <c r="E2602" s="24"/>
    </row>
    <row r="2603" spans="4:5">
      <c r="D2603" s="24"/>
      <c r="E2603" s="24"/>
    </row>
    <row r="2604" spans="4:5">
      <c r="D2604" s="24"/>
      <c r="E2604" s="24"/>
    </row>
    <row r="2605" spans="4:5">
      <c r="D2605" s="24"/>
      <c r="E2605" s="24"/>
    </row>
    <row r="2606" spans="4:5">
      <c r="D2606" s="24"/>
      <c r="E2606" s="24"/>
    </row>
    <row r="2607" spans="4:5">
      <c r="D2607" s="24"/>
      <c r="E2607" s="24"/>
    </row>
    <row r="2608" spans="4:5">
      <c r="D2608" s="24"/>
      <c r="E2608" s="24"/>
    </row>
    <row r="2609" spans="4:5">
      <c r="D2609" s="24"/>
      <c r="E2609" s="24"/>
    </row>
    <row r="2610" spans="4:5">
      <c r="D2610" s="24"/>
      <c r="E2610" s="24"/>
    </row>
    <row r="2611" spans="4:5">
      <c r="D2611" s="24"/>
      <c r="E2611" s="24"/>
    </row>
    <row r="2612" spans="4:5">
      <c r="D2612" s="24"/>
      <c r="E2612" s="24"/>
    </row>
    <row r="2613" spans="4:5">
      <c r="D2613" s="24"/>
      <c r="E2613" s="24"/>
    </row>
    <row r="2614" spans="4:5">
      <c r="D2614" s="24"/>
      <c r="E2614" s="24"/>
    </row>
    <row r="2615" spans="4:5">
      <c r="D2615" s="24"/>
      <c r="E2615" s="24"/>
    </row>
    <row r="2616" spans="4:5">
      <c r="D2616" s="24"/>
      <c r="E2616" s="24"/>
    </row>
    <row r="2617" spans="4:5">
      <c r="D2617" s="24"/>
      <c r="E2617" s="24"/>
    </row>
    <row r="2618" spans="4:5">
      <c r="D2618" s="24"/>
      <c r="E2618" s="24"/>
    </row>
    <row r="2619" spans="4:5">
      <c r="D2619" s="24"/>
      <c r="E2619" s="24"/>
    </row>
    <row r="2620" spans="4:5">
      <c r="D2620" s="24"/>
      <c r="E2620" s="24"/>
    </row>
    <row r="2621" spans="4:5">
      <c r="D2621" s="24"/>
      <c r="E2621" s="24"/>
    </row>
    <row r="2622" spans="4:5">
      <c r="D2622" s="24"/>
      <c r="E2622" s="24"/>
    </row>
    <row r="2623" spans="4:5">
      <c r="D2623" s="24"/>
      <c r="E2623" s="24"/>
    </row>
    <row r="2624" spans="4:5">
      <c r="D2624" s="24"/>
      <c r="E2624" s="24"/>
    </row>
    <row r="2625" spans="4:5">
      <c r="D2625" s="24"/>
      <c r="E2625" s="24"/>
    </row>
    <row r="2626" spans="4:5">
      <c r="D2626" s="24"/>
      <c r="E2626" s="24"/>
    </row>
    <row r="2627" spans="4:5">
      <c r="D2627" s="24"/>
      <c r="E2627" s="24"/>
    </row>
    <row r="2628" spans="4:5">
      <c r="D2628" s="24"/>
      <c r="E2628" s="24"/>
    </row>
    <row r="2629" spans="4:5">
      <c r="D2629" s="24"/>
      <c r="E2629" s="24"/>
    </row>
    <row r="2630" spans="4:5">
      <c r="D2630" s="24"/>
      <c r="E2630" s="24"/>
    </row>
    <row r="2631" spans="4:5">
      <c r="D2631" s="24"/>
      <c r="E2631" s="24"/>
    </row>
    <row r="2632" spans="4:5">
      <c r="D2632" s="24"/>
      <c r="E2632" s="24"/>
    </row>
    <row r="2633" spans="4:5">
      <c r="D2633" s="24"/>
      <c r="E2633" s="24"/>
    </row>
    <row r="2634" spans="4:5">
      <c r="D2634" s="24"/>
      <c r="E2634" s="24"/>
    </row>
    <row r="2635" spans="4:5">
      <c r="D2635" s="24"/>
      <c r="E2635" s="24"/>
    </row>
    <row r="2636" spans="4:5">
      <c r="D2636" s="24"/>
      <c r="E2636" s="24"/>
    </row>
    <row r="2637" spans="4:5">
      <c r="D2637" s="24"/>
      <c r="E2637" s="24"/>
    </row>
    <row r="2638" spans="4:5">
      <c r="D2638" s="24"/>
      <c r="E2638" s="24"/>
    </row>
    <row r="2639" spans="4:5">
      <c r="D2639" s="24"/>
      <c r="E2639" s="24"/>
    </row>
    <row r="2640" spans="4:5">
      <c r="D2640" s="24"/>
      <c r="E2640" s="24"/>
    </row>
    <row r="2641" spans="4:5">
      <c r="D2641" s="24"/>
      <c r="E2641" s="24"/>
    </row>
    <row r="2642" spans="4:5">
      <c r="D2642" s="24"/>
      <c r="E2642" s="24"/>
    </row>
    <row r="2643" spans="4:5">
      <c r="D2643" s="24"/>
      <c r="E2643" s="24"/>
    </row>
    <row r="2644" spans="4:5">
      <c r="D2644" s="24"/>
      <c r="E2644" s="24"/>
    </row>
    <row r="2645" spans="4:5">
      <c r="D2645" s="24"/>
      <c r="E2645" s="24"/>
    </row>
    <row r="2646" spans="4:5">
      <c r="D2646" s="24"/>
      <c r="E2646" s="24"/>
    </row>
    <row r="2647" spans="4:5">
      <c r="D2647" s="24"/>
      <c r="E2647" s="24"/>
    </row>
    <row r="2648" spans="4:5">
      <c r="D2648" s="24"/>
      <c r="E2648" s="24"/>
    </row>
    <row r="2649" spans="4:5">
      <c r="D2649" s="24"/>
      <c r="E2649" s="24"/>
    </row>
    <row r="2650" spans="4:5">
      <c r="D2650" s="24"/>
      <c r="E2650" s="24"/>
    </row>
    <row r="2651" spans="4:5">
      <c r="D2651" s="24"/>
      <c r="E2651" s="24"/>
    </row>
    <row r="2652" spans="4:5">
      <c r="D2652" s="24"/>
      <c r="E2652" s="24"/>
    </row>
    <row r="2653" spans="4:5">
      <c r="D2653" s="24"/>
      <c r="E2653" s="24"/>
    </row>
    <row r="2654" spans="4:5">
      <c r="D2654" s="24"/>
      <c r="E2654" s="24"/>
    </row>
    <row r="2655" spans="4:5">
      <c r="D2655" s="24"/>
      <c r="E2655" s="24"/>
    </row>
    <row r="2656" spans="4:5">
      <c r="D2656" s="24"/>
      <c r="E2656" s="24"/>
    </row>
    <row r="2657" spans="4:5">
      <c r="D2657" s="24"/>
      <c r="E2657" s="24"/>
    </row>
    <row r="2658" spans="4:5">
      <c r="D2658" s="24"/>
      <c r="E2658" s="24"/>
    </row>
    <row r="2659" spans="4:5">
      <c r="D2659" s="24"/>
      <c r="E2659" s="24"/>
    </row>
    <row r="2660" spans="4:5">
      <c r="D2660" s="24"/>
      <c r="E2660" s="24"/>
    </row>
    <row r="2661" spans="4:5">
      <c r="D2661" s="24"/>
      <c r="E2661" s="24"/>
    </row>
    <row r="2662" spans="4:5">
      <c r="D2662" s="24"/>
      <c r="E2662" s="24"/>
    </row>
    <row r="2663" spans="4:5">
      <c r="D2663" s="24"/>
      <c r="E2663" s="24"/>
    </row>
    <row r="2664" spans="4:5">
      <c r="D2664" s="24"/>
      <c r="E2664" s="24"/>
    </row>
    <row r="2665" spans="4:5">
      <c r="D2665" s="24"/>
      <c r="E2665" s="24"/>
    </row>
    <row r="2666" spans="4:5">
      <c r="D2666" s="24"/>
      <c r="E2666" s="24"/>
    </row>
    <row r="2667" spans="4:5">
      <c r="D2667" s="24"/>
      <c r="E2667" s="24"/>
    </row>
    <row r="2668" spans="4:5">
      <c r="D2668" s="24"/>
      <c r="E2668" s="24"/>
    </row>
    <row r="2669" spans="4:5">
      <c r="D2669" s="24"/>
      <c r="E2669" s="24"/>
    </row>
    <row r="2670" spans="4:5">
      <c r="D2670" s="24"/>
      <c r="E2670" s="24"/>
    </row>
    <row r="2671" spans="4:5">
      <c r="D2671" s="24"/>
      <c r="E2671" s="24"/>
    </row>
    <row r="2672" spans="4:5">
      <c r="D2672" s="24"/>
      <c r="E2672" s="24"/>
    </row>
    <row r="2673" spans="4:5">
      <c r="D2673" s="24"/>
      <c r="E2673" s="24"/>
    </row>
    <row r="2674" spans="4:5">
      <c r="D2674" s="24"/>
      <c r="E2674" s="24"/>
    </row>
    <row r="2675" spans="4:5">
      <c r="D2675" s="24"/>
      <c r="E2675" s="24"/>
    </row>
    <row r="2676" spans="4:5">
      <c r="D2676" s="24"/>
      <c r="E2676" s="24"/>
    </row>
    <row r="2677" spans="4:5">
      <c r="D2677" s="24"/>
      <c r="E2677" s="24"/>
    </row>
    <row r="2678" spans="4:5">
      <c r="D2678" s="24"/>
      <c r="E2678" s="24"/>
    </row>
    <row r="2679" spans="4:5">
      <c r="D2679" s="24"/>
      <c r="E2679" s="24"/>
    </row>
    <row r="2680" spans="4:5">
      <c r="D2680" s="24"/>
      <c r="E2680" s="24"/>
    </row>
    <row r="2681" spans="4:5">
      <c r="D2681" s="24"/>
      <c r="E2681" s="24"/>
    </row>
    <row r="2682" spans="4:5">
      <c r="D2682" s="24"/>
      <c r="E2682" s="24"/>
    </row>
    <row r="2683" spans="4:5">
      <c r="D2683" s="24"/>
      <c r="E2683" s="24"/>
    </row>
    <row r="2684" spans="4:5">
      <c r="D2684" s="24"/>
      <c r="E2684" s="24"/>
    </row>
    <row r="2685" spans="4:5">
      <c r="D2685" s="24"/>
      <c r="E2685" s="24"/>
    </row>
    <row r="2686" spans="4:5">
      <c r="D2686" s="24"/>
      <c r="E2686" s="24"/>
    </row>
    <row r="2687" spans="4:5">
      <c r="D2687" s="24"/>
      <c r="E2687" s="24"/>
    </row>
    <row r="2688" spans="4:5">
      <c r="D2688" s="24"/>
      <c r="E2688" s="24"/>
    </row>
    <row r="2689" spans="4:5">
      <c r="D2689" s="24"/>
      <c r="E2689" s="24"/>
    </row>
    <row r="2690" spans="4:5">
      <c r="D2690" s="24"/>
      <c r="E2690" s="24"/>
    </row>
    <row r="2691" spans="4:5">
      <c r="D2691" s="24"/>
      <c r="E2691" s="24"/>
    </row>
    <row r="2692" spans="4:5">
      <c r="D2692" s="24"/>
      <c r="E2692" s="24"/>
    </row>
    <row r="2693" spans="4:5">
      <c r="D2693" s="24"/>
      <c r="E2693" s="24"/>
    </row>
    <row r="2694" spans="4:5">
      <c r="D2694" s="24"/>
      <c r="E2694" s="24"/>
    </row>
    <row r="2695" spans="4:5">
      <c r="D2695" s="24"/>
      <c r="E2695" s="24"/>
    </row>
    <row r="2696" spans="4:5">
      <c r="D2696" s="24"/>
      <c r="E2696" s="24"/>
    </row>
    <row r="2697" spans="4:5">
      <c r="D2697" s="24"/>
      <c r="E2697" s="24"/>
    </row>
    <row r="2698" spans="4:5">
      <c r="D2698" s="24"/>
      <c r="E2698" s="24"/>
    </row>
    <row r="2699" spans="4:5">
      <c r="D2699" s="24"/>
      <c r="E2699" s="24"/>
    </row>
    <row r="2700" spans="4:5">
      <c r="D2700" s="24"/>
      <c r="E2700" s="24"/>
    </row>
    <row r="2701" spans="4:5">
      <c r="D2701" s="24"/>
      <c r="E2701" s="24"/>
    </row>
    <row r="2702" spans="4:5">
      <c r="D2702" s="24"/>
      <c r="E2702" s="24"/>
    </row>
    <row r="2703" spans="4:5">
      <c r="D2703" s="24"/>
      <c r="E2703" s="24"/>
    </row>
    <row r="2704" spans="4:5">
      <c r="D2704" s="24"/>
      <c r="E2704" s="24"/>
    </row>
    <row r="2705" spans="4:5">
      <c r="D2705" s="24"/>
      <c r="E2705" s="24"/>
    </row>
    <row r="2706" spans="4:5">
      <c r="D2706" s="24"/>
      <c r="E2706" s="24"/>
    </row>
    <row r="2707" spans="4:5">
      <c r="D2707" s="24"/>
      <c r="E2707" s="24"/>
    </row>
    <row r="2708" spans="4:5">
      <c r="D2708" s="24"/>
      <c r="E2708" s="24"/>
    </row>
    <row r="2709" spans="4:5">
      <c r="D2709" s="24"/>
      <c r="E2709" s="24"/>
    </row>
    <row r="2710" spans="4:5">
      <c r="D2710" s="24"/>
      <c r="E2710" s="24"/>
    </row>
    <row r="2711" spans="4:5">
      <c r="D2711" s="24"/>
      <c r="E2711" s="24"/>
    </row>
    <row r="2712" spans="4:5">
      <c r="D2712" s="24"/>
      <c r="E2712" s="24"/>
    </row>
    <row r="2713" spans="4:5">
      <c r="D2713" s="24"/>
      <c r="E2713" s="24"/>
    </row>
    <row r="2714" spans="4:5">
      <c r="D2714" s="24"/>
      <c r="E2714" s="24"/>
    </row>
    <row r="2715" spans="4:5">
      <c r="D2715" s="24"/>
      <c r="E2715" s="24"/>
    </row>
    <row r="2716" spans="4:5">
      <c r="D2716" s="24"/>
      <c r="E2716" s="24"/>
    </row>
    <row r="2717" spans="4:5">
      <c r="D2717" s="24"/>
      <c r="E2717" s="24"/>
    </row>
    <row r="2718" spans="4:5">
      <c r="D2718" s="24"/>
      <c r="E2718" s="24"/>
    </row>
    <row r="2719" spans="4:5">
      <c r="D2719" s="24"/>
      <c r="E2719" s="24"/>
    </row>
    <row r="2720" spans="4:5">
      <c r="D2720" s="24"/>
      <c r="E2720" s="24"/>
    </row>
    <row r="2721" spans="4:5">
      <c r="D2721" s="24"/>
      <c r="E2721" s="24"/>
    </row>
    <row r="2722" spans="4:5">
      <c r="D2722" s="24"/>
      <c r="E2722" s="24"/>
    </row>
    <row r="2723" spans="4:5">
      <c r="D2723" s="24"/>
      <c r="E2723" s="24"/>
    </row>
    <row r="2724" spans="4:5">
      <c r="D2724" s="24"/>
      <c r="E2724" s="24"/>
    </row>
    <row r="2725" spans="4:5">
      <c r="D2725" s="24"/>
      <c r="E2725" s="24"/>
    </row>
    <row r="2726" spans="4:5">
      <c r="D2726" s="24"/>
      <c r="E2726" s="24"/>
    </row>
    <row r="2727" spans="4:5">
      <c r="D2727" s="24"/>
      <c r="E2727" s="24"/>
    </row>
    <row r="2728" spans="4:5">
      <c r="D2728" s="24"/>
      <c r="E2728" s="24"/>
    </row>
    <row r="2729" spans="4:5">
      <c r="D2729" s="24"/>
      <c r="E2729" s="24"/>
    </row>
    <row r="2730" spans="4:5">
      <c r="D2730" s="24"/>
      <c r="E2730" s="24"/>
    </row>
    <row r="2731" spans="4:5">
      <c r="D2731" s="24"/>
      <c r="E2731" s="24"/>
    </row>
    <row r="2732" spans="4:5">
      <c r="D2732" s="24"/>
      <c r="E2732" s="24"/>
    </row>
    <row r="2733" spans="4:5">
      <c r="D2733" s="24"/>
      <c r="E2733" s="24"/>
    </row>
    <row r="2734" spans="4:5">
      <c r="D2734" s="24"/>
      <c r="E2734" s="24"/>
    </row>
    <row r="2735" spans="4:5">
      <c r="D2735" s="24"/>
      <c r="E2735" s="24"/>
    </row>
    <row r="2736" spans="4:5">
      <c r="D2736" s="24"/>
      <c r="E2736" s="24"/>
    </row>
    <row r="2737" spans="4:5">
      <c r="D2737" s="24"/>
      <c r="E2737" s="24"/>
    </row>
    <row r="2738" spans="4:5">
      <c r="D2738" s="24"/>
      <c r="E2738" s="24"/>
    </row>
    <row r="2739" spans="4:5">
      <c r="D2739" s="24"/>
      <c r="E2739" s="24"/>
    </row>
    <row r="2740" spans="4:5">
      <c r="D2740" s="24"/>
      <c r="E2740" s="24"/>
    </row>
    <row r="2741" spans="4:5">
      <c r="D2741" s="24"/>
      <c r="E2741" s="24"/>
    </row>
    <row r="2742" spans="4:5">
      <c r="D2742" s="24"/>
      <c r="E2742" s="24"/>
    </row>
    <row r="2743" spans="4:5">
      <c r="D2743" s="24"/>
      <c r="E2743" s="24"/>
    </row>
    <row r="2744" spans="4:5">
      <c r="D2744" s="24"/>
      <c r="E2744" s="24"/>
    </row>
    <row r="2745" spans="4:5">
      <c r="D2745" s="24"/>
      <c r="E2745" s="24"/>
    </row>
    <row r="2746" spans="4:5">
      <c r="D2746" s="24"/>
      <c r="E2746" s="24"/>
    </row>
    <row r="2747" spans="4:5">
      <c r="D2747" s="24"/>
      <c r="E2747" s="24"/>
    </row>
    <row r="2748" spans="4:5">
      <c r="D2748" s="24"/>
      <c r="E2748" s="24"/>
    </row>
    <row r="2749" spans="4:5">
      <c r="D2749" s="24"/>
      <c r="E2749" s="24"/>
    </row>
    <row r="2750" spans="4:5">
      <c r="D2750" s="24"/>
      <c r="E2750" s="24"/>
    </row>
    <row r="2751" spans="4:5">
      <c r="D2751" s="24"/>
      <c r="E2751" s="24"/>
    </row>
    <row r="2752" spans="4:5">
      <c r="D2752" s="24"/>
      <c r="E2752" s="24"/>
    </row>
    <row r="2753" spans="4:5">
      <c r="D2753" s="24"/>
      <c r="E2753" s="24"/>
    </row>
    <row r="2754" spans="4:5">
      <c r="D2754" s="24"/>
      <c r="E2754" s="24"/>
    </row>
    <row r="2755" spans="4:5">
      <c r="D2755" s="24"/>
      <c r="E2755" s="24"/>
    </row>
    <row r="2756" spans="4:5">
      <c r="D2756" s="24"/>
      <c r="E2756" s="24"/>
    </row>
    <row r="2757" spans="4:5">
      <c r="D2757" s="24"/>
      <c r="E2757" s="24"/>
    </row>
    <row r="2758" spans="4:5">
      <c r="D2758" s="24"/>
      <c r="E2758" s="24"/>
    </row>
    <row r="2759" spans="4:5">
      <c r="D2759" s="24"/>
      <c r="E2759" s="24"/>
    </row>
    <row r="2760" spans="4:5">
      <c r="D2760" s="24"/>
      <c r="E2760" s="24"/>
    </row>
    <row r="2761" spans="4:5">
      <c r="D2761" s="24"/>
      <c r="E2761" s="24"/>
    </row>
    <row r="2762" spans="4:5">
      <c r="D2762" s="24"/>
      <c r="E2762" s="24"/>
    </row>
    <row r="2763" spans="4:5">
      <c r="D2763" s="24"/>
      <c r="E2763" s="24"/>
    </row>
    <row r="2764" spans="4:5">
      <c r="D2764" s="24"/>
      <c r="E2764" s="24"/>
    </row>
    <row r="2765" spans="4:5">
      <c r="D2765" s="24"/>
      <c r="E2765" s="24"/>
    </row>
    <row r="2766" spans="4:5">
      <c r="D2766" s="24"/>
      <c r="E2766" s="24"/>
    </row>
    <row r="2767" spans="4:5">
      <c r="D2767" s="24"/>
      <c r="E2767" s="24"/>
    </row>
    <row r="2768" spans="4:5">
      <c r="D2768" s="24"/>
      <c r="E2768" s="24"/>
    </row>
    <row r="2769" spans="4:5">
      <c r="D2769" s="24"/>
      <c r="E2769" s="24"/>
    </row>
    <row r="2770" spans="4:5">
      <c r="D2770" s="24"/>
      <c r="E2770" s="24"/>
    </row>
    <row r="2771" spans="4:5">
      <c r="D2771" s="24"/>
      <c r="E2771" s="24"/>
    </row>
    <row r="2772" spans="4:5">
      <c r="D2772" s="24"/>
      <c r="E2772" s="24"/>
    </row>
    <row r="2773" spans="4:5">
      <c r="D2773" s="24"/>
      <c r="E2773" s="24"/>
    </row>
    <row r="2774" spans="4:5">
      <c r="D2774" s="24"/>
      <c r="E2774" s="24"/>
    </row>
    <row r="2775" spans="4:5">
      <c r="D2775" s="24"/>
      <c r="E2775" s="24"/>
    </row>
    <row r="2776" spans="4:5">
      <c r="D2776" s="24"/>
      <c r="E2776" s="24"/>
    </row>
    <row r="2777" spans="4:5">
      <c r="D2777" s="24"/>
      <c r="E2777" s="24"/>
    </row>
    <row r="2778" spans="4:5">
      <c r="D2778" s="24"/>
      <c r="E2778" s="24"/>
    </row>
    <row r="2779" spans="4:5">
      <c r="D2779" s="24"/>
      <c r="E2779" s="24"/>
    </row>
    <row r="2780" spans="4:5">
      <c r="D2780" s="24"/>
      <c r="E2780" s="24"/>
    </row>
    <row r="2781" spans="4:5">
      <c r="D2781" s="24"/>
      <c r="E2781" s="24"/>
    </row>
    <row r="2782" spans="4:5">
      <c r="D2782" s="24"/>
      <c r="E2782" s="24"/>
    </row>
    <row r="2783" spans="4:5">
      <c r="D2783" s="24"/>
      <c r="E2783" s="24"/>
    </row>
    <row r="2784" spans="4:5">
      <c r="D2784" s="24"/>
      <c r="E2784" s="24"/>
    </row>
    <row r="2785" spans="4:5">
      <c r="D2785" s="24"/>
      <c r="E2785" s="24"/>
    </row>
    <row r="2786" spans="4:5">
      <c r="D2786" s="24"/>
      <c r="E2786" s="24"/>
    </row>
    <row r="2787" spans="4:5">
      <c r="D2787" s="24"/>
      <c r="E2787" s="24"/>
    </row>
    <row r="2788" spans="4:5">
      <c r="D2788" s="24"/>
      <c r="E2788" s="24"/>
    </row>
    <row r="2789" spans="4:5">
      <c r="D2789" s="24"/>
      <c r="E2789" s="24"/>
    </row>
    <row r="2790" spans="4:5">
      <c r="D2790" s="24"/>
      <c r="E2790" s="24"/>
    </row>
    <row r="2791" spans="4:5">
      <c r="D2791" s="24"/>
      <c r="E2791" s="24"/>
    </row>
    <row r="2792" spans="4:5">
      <c r="D2792" s="24"/>
      <c r="E2792" s="24"/>
    </row>
    <row r="2793" spans="4:5">
      <c r="D2793" s="24"/>
      <c r="E2793" s="24"/>
    </row>
    <row r="2794" spans="4:5">
      <c r="D2794" s="24"/>
      <c r="E2794" s="24"/>
    </row>
    <row r="2795" spans="4:5">
      <c r="D2795" s="24"/>
      <c r="E2795" s="24"/>
    </row>
    <row r="2796" spans="4:5">
      <c r="D2796" s="24"/>
      <c r="E2796" s="24"/>
    </row>
    <row r="2797" spans="4:5">
      <c r="D2797" s="24"/>
      <c r="E2797" s="24"/>
    </row>
    <row r="2798" spans="4:5">
      <c r="D2798" s="24"/>
      <c r="E2798" s="24"/>
    </row>
    <row r="2799" spans="4:5">
      <c r="D2799" s="24"/>
      <c r="E2799" s="24"/>
    </row>
    <row r="2800" spans="4:5">
      <c r="D2800" s="24"/>
      <c r="E2800" s="24"/>
    </row>
    <row r="2801" spans="4:5">
      <c r="D2801" s="24"/>
      <c r="E2801" s="24"/>
    </row>
    <row r="2802" spans="4:5">
      <c r="D2802" s="24"/>
      <c r="E2802" s="24"/>
    </row>
    <row r="2803" spans="4:5">
      <c r="D2803" s="24"/>
      <c r="E2803" s="24"/>
    </row>
    <row r="2804" spans="4:5">
      <c r="D2804" s="24"/>
      <c r="E2804" s="24"/>
    </row>
    <row r="2805" spans="4:5">
      <c r="D2805" s="24"/>
      <c r="E2805" s="24"/>
    </row>
    <row r="2806" spans="4:5">
      <c r="D2806" s="24"/>
      <c r="E2806" s="24"/>
    </row>
    <row r="2807" spans="4:5">
      <c r="D2807" s="24"/>
      <c r="E2807" s="24"/>
    </row>
    <row r="2808" spans="4:5">
      <c r="D2808" s="24"/>
      <c r="E2808" s="24"/>
    </row>
    <row r="2809" spans="4:5">
      <c r="D2809" s="24"/>
      <c r="E2809" s="24"/>
    </row>
    <row r="2810" spans="4:5">
      <c r="D2810" s="24"/>
      <c r="E2810" s="24"/>
    </row>
    <row r="2811" spans="4:5">
      <c r="D2811" s="24"/>
      <c r="E2811" s="24"/>
    </row>
    <row r="2812" spans="4:5">
      <c r="D2812" s="24"/>
      <c r="E2812" s="24"/>
    </row>
    <row r="2813" spans="4:5">
      <c r="D2813" s="24"/>
      <c r="E2813" s="24"/>
    </row>
    <row r="2814" spans="4:5">
      <c r="D2814" s="24"/>
      <c r="E2814" s="24"/>
    </row>
    <row r="2815" spans="4:5">
      <c r="D2815" s="24"/>
      <c r="E2815" s="24"/>
    </row>
    <row r="2816" spans="4:5">
      <c r="D2816" s="24"/>
      <c r="E2816" s="24"/>
    </row>
    <row r="2817" spans="4:5">
      <c r="D2817" s="24"/>
      <c r="E2817" s="24"/>
    </row>
    <row r="2818" spans="4:5">
      <c r="D2818" s="24"/>
      <c r="E2818" s="24"/>
    </row>
    <row r="2819" spans="4:5">
      <c r="D2819" s="24"/>
      <c r="E2819" s="24"/>
    </row>
    <row r="2820" spans="4:5">
      <c r="D2820" s="24"/>
      <c r="E2820" s="24"/>
    </row>
    <row r="2821" spans="4:5">
      <c r="D2821" s="24"/>
      <c r="E2821" s="24"/>
    </row>
    <row r="2822" spans="4:5">
      <c r="D2822" s="24"/>
      <c r="E2822" s="24"/>
    </row>
    <row r="2823" spans="4:5">
      <c r="D2823" s="24"/>
      <c r="E2823" s="24"/>
    </row>
    <row r="2824" spans="4:5">
      <c r="D2824" s="24"/>
      <c r="E2824" s="24"/>
    </row>
    <row r="2825" spans="4:5">
      <c r="D2825" s="24"/>
      <c r="E2825" s="24"/>
    </row>
    <row r="2826" spans="4:5">
      <c r="D2826" s="24"/>
      <c r="E2826" s="24"/>
    </row>
    <row r="2827" spans="4:5">
      <c r="D2827" s="24"/>
      <c r="E2827" s="24"/>
    </row>
    <row r="2828" spans="4:5">
      <c r="D2828" s="24"/>
      <c r="E2828" s="24"/>
    </row>
    <row r="2829" spans="4:5">
      <c r="D2829" s="24"/>
      <c r="E2829" s="24"/>
    </row>
    <row r="2830" spans="4:5">
      <c r="D2830" s="24"/>
      <c r="E2830" s="24"/>
    </row>
    <row r="2831" spans="4:5">
      <c r="D2831" s="24"/>
      <c r="E2831" s="24"/>
    </row>
    <row r="2832" spans="4:5">
      <c r="D2832" s="24"/>
      <c r="E2832" s="24"/>
    </row>
    <row r="2833" spans="4:5">
      <c r="D2833" s="24"/>
      <c r="E2833" s="24"/>
    </row>
    <row r="2834" spans="4:5">
      <c r="D2834" s="24"/>
      <c r="E2834" s="24"/>
    </row>
    <row r="2835" spans="4:5">
      <c r="D2835" s="24"/>
      <c r="E2835" s="24"/>
    </row>
    <row r="2836" spans="4:5">
      <c r="D2836" s="24"/>
      <c r="E2836" s="24"/>
    </row>
    <row r="2837" spans="4:5">
      <c r="D2837" s="24"/>
      <c r="E2837" s="24"/>
    </row>
    <row r="2838" spans="4:5">
      <c r="D2838" s="24"/>
      <c r="E2838" s="24"/>
    </row>
    <row r="2839" spans="4:5">
      <c r="D2839" s="24"/>
      <c r="E2839" s="24"/>
    </row>
    <row r="2840" spans="4:5">
      <c r="D2840" s="24"/>
      <c r="E2840" s="24"/>
    </row>
    <row r="2841" spans="4:5">
      <c r="D2841" s="24"/>
      <c r="E2841" s="24"/>
    </row>
    <row r="2842" spans="4:5">
      <c r="D2842" s="24"/>
      <c r="E2842" s="24"/>
    </row>
    <row r="2843" spans="4:5">
      <c r="D2843" s="24"/>
      <c r="E2843" s="24"/>
    </row>
    <row r="2844" spans="4:5">
      <c r="D2844" s="24"/>
      <c r="E2844" s="24"/>
    </row>
    <row r="2845" spans="4:5">
      <c r="D2845" s="24"/>
      <c r="E2845" s="24"/>
    </row>
    <row r="2846" spans="4:5">
      <c r="D2846" s="24"/>
      <c r="E2846" s="24"/>
    </row>
    <row r="2847" spans="4:5">
      <c r="D2847" s="24"/>
      <c r="E2847" s="24"/>
    </row>
    <row r="2848" spans="4:5">
      <c r="D2848" s="24"/>
      <c r="E2848" s="24"/>
    </row>
    <row r="2849" spans="4:5">
      <c r="D2849" s="24"/>
      <c r="E2849" s="24"/>
    </row>
    <row r="2850" spans="4:5">
      <c r="D2850" s="24"/>
      <c r="E2850" s="24"/>
    </row>
    <row r="2851" spans="4:5">
      <c r="D2851" s="24"/>
      <c r="E2851" s="24"/>
    </row>
    <row r="2852" spans="4:5">
      <c r="D2852" s="24"/>
      <c r="E2852" s="24"/>
    </row>
    <row r="2853" spans="4:5">
      <c r="D2853" s="24"/>
      <c r="E2853" s="24"/>
    </row>
    <row r="2854" spans="4:5">
      <c r="D2854" s="24"/>
      <c r="E2854" s="24"/>
    </row>
    <row r="2855" spans="4:5">
      <c r="D2855" s="24"/>
      <c r="E2855" s="24"/>
    </row>
    <row r="2856" spans="4:5">
      <c r="D2856" s="24"/>
      <c r="E2856" s="24"/>
    </row>
    <row r="2857" spans="4:5">
      <c r="D2857" s="24"/>
      <c r="E2857" s="24"/>
    </row>
    <row r="2858" spans="4:5">
      <c r="D2858" s="24"/>
      <c r="E2858" s="24"/>
    </row>
    <row r="2859" spans="4:5">
      <c r="D2859" s="24"/>
      <c r="E2859" s="24"/>
    </row>
    <row r="2860" spans="4:5">
      <c r="D2860" s="24"/>
      <c r="E2860" s="24"/>
    </row>
    <row r="2861" spans="4:5">
      <c r="D2861" s="24"/>
      <c r="E2861" s="24"/>
    </row>
    <row r="2862" spans="4:5">
      <c r="D2862" s="24"/>
      <c r="E2862" s="24"/>
    </row>
    <row r="2863" spans="4:5">
      <c r="D2863" s="24"/>
      <c r="E2863" s="24"/>
    </row>
    <row r="2864" spans="4:5">
      <c r="D2864" s="24"/>
      <c r="E2864" s="24"/>
    </row>
    <row r="2865" spans="4:5">
      <c r="D2865" s="24"/>
      <c r="E2865" s="24"/>
    </row>
    <row r="2866" spans="4:5">
      <c r="D2866" s="24"/>
      <c r="E2866" s="24"/>
    </row>
    <row r="2867" spans="4:5">
      <c r="D2867" s="24"/>
      <c r="E2867" s="24"/>
    </row>
    <row r="2868" spans="4:5">
      <c r="D2868" s="24"/>
      <c r="E2868" s="24"/>
    </row>
    <row r="2869" spans="4:5">
      <c r="D2869" s="24"/>
      <c r="E2869" s="24"/>
    </row>
    <row r="2870" spans="4:5">
      <c r="D2870" s="24"/>
      <c r="E2870" s="24"/>
    </row>
    <row r="2871" spans="4:5">
      <c r="D2871" s="24"/>
      <c r="E2871" s="24"/>
    </row>
    <row r="2872" spans="4:5">
      <c r="D2872" s="24"/>
      <c r="E2872" s="24"/>
    </row>
    <row r="2873" spans="4:5">
      <c r="D2873" s="24"/>
      <c r="E2873" s="24"/>
    </row>
    <row r="2874" spans="4:5">
      <c r="D2874" s="24"/>
      <c r="E2874" s="24"/>
    </row>
    <row r="2875" spans="4:5">
      <c r="D2875" s="24"/>
      <c r="E2875" s="24"/>
    </row>
    <row r="2876" spans="4:5">
      <c r="D2876" s="24"/>
      <c r="E2876" s="24"/>
    </row>
    <row r="2877" spans="4:5">
      <c r="D2877" s="24"/>
      <c r="E2877" s="24"/>
    </row>
    <row r="2878" spans="4:5">
      <c r="D2878" s="24"/>
      <c r="E2878" s="24"/>
    </row>
    <row r="2879" spans="4:5">
      <c r="D2879" s="24"/>
      <c r="E2879" s="24"/>
    </row>
    <row r="2880" spans="4:5">
      <c r="D2880" s="24"/>
      <c r="E2880" s="24"/>
    </row>
    <row r="2881" spans="4:5">
      <c r="D2881" s="24"/>
      <c r="E2881" s="24"/>
    </row>
    <row r="2882" spans="4:5">
      <c r="D2882" s="24"/>
      <c r="E2882" s="24"/>
    </row>
    <row r="2883" spans="4:5">
      <c r="D2883" s="24"/>
      <c r="E2883" s="24"/>
    </row>
    <row r="2884" spans="4:5">
      <c r="D2884" s="24"/>
      <c r="E2884" s="24"/>
    </row>
    <row r="2885" spans="4:5">
      <c r="D2885" s="24"/>
      <c r="E2885" s="24"/>
    </row>
    <row r="2886" spans="4:5">
      <c r="D2886" s="24"/>
      <c r="E2886" s="24"/>
    </row>
    <row r="2887" spans="4:5">
      <c r="D2887" s="24"/>
      <c r="E2887" s="24"/>
    </row>
    <row r="2888" spans="4:5">
      <c r="D2888" s="24"/>
      <c r="E2888" s="24"/>
    </row>
    <row r="2889" spans="4:5">
      <c r="D2889" s="24"/>
      <c r="E2889" s="24"/>
    </row>
    <row r="2890" spans="4:5">
      <c r="D2890" s="24"/>
      <c r="E2890" s="24"/>
    </row>
    <row r="2891" spans="4:5">
      <c r="D2891" s="24"/>
      <c r="E2891" s="24"/>
    </row>
    <row r="2892" spans="4:5">
      <c r="D2892" s="24"/>
      <c r="E2892" s="24"/>
    </row>
    <row r="2893" spans="4:5">
      <c r="D2893" s="24"/>
      <c r="E2893" s="24"/>
    </row>
    <row r="2894" spans="4:5">
      <c r="D2894" s="24"/>
      <c r="E2894" s="24"/>
    </row>
    <row r="2895" spans="4:5">
      <c r="D2895" s="24"/>
      <c r="E2895" s="24"/>
    </row>
    <row r="2896" spans="4:5">
      <c r="D2896" s="24"/>
      <c r="E2896" s="24"/>
    </row>
    <row r="2897" spans="4:5">
      <c r="D2897" s="24"/>
      <c r="E2897" s="24"/>
    </row>
    <row r="2898" spans="4:5">
      <c r="D2898" s="24"/>
      <c r="E2898" s="24"/>
    </row>
    <row r="2899" spans="4:5">
      <c r="D2899" s="24"/>
      <c r="E2899" s="24"/>
    </row>
    <row r="2900" spans="4:5">
      <c r="D2900" s="24"/>
      <c r="E2900" s="24"/>
    </row>
    <row r="2901" spans="4:5">
      <c r="D2901" s="24"/>
      <c r="E2901" s="24"/>
    </row>
    <row r="2902" spans="4:5">
      <c r="D2902" s="24"/>
      <c r="E2902" s="24"/>
    </row>
    <row r="2903" spans="4:5">
      <c r="D2903" s="24"/>
      <c r="E2903" s="24"/>
    </row>
    <row r="2904" spans="4:5">
      <c r="D2904" s="24"/>
      <c r="E2904" s="24"/>
    </row>
    <row r="2905" spans="4:5">
      <c r="D2905" s="24"/>
      <c r="E2905" s="24"/>
    </row>
    <row r="2906" spans="4:5">
      <c r="D2906" s="24"/>
      <c r="E2906" s="24"/>
    </row>
    <row r="2907" spans="4:5">
      <c r="D2907" s="24"/>
      <c r="E2907" s="24"/>
    </row>
    <row r="2908" spans="4:5">
      <c r="D2908" s="24"/>
      <c r="E2908" s="24"/>
    </row>
    <row r="2909" spans="4:5">
      <c r="D2909" s="24"/>
      <c r="E2909" s="24"/>
    </row>
    <row r="2910" spans="4:5">
      <c r="D2910" s="24"/>
      <c r="E2910" s="24"/>
    </row>
    <row r="2911" spans="4:5">
      <c r="D2911" s="24"/>
      <c r="E2911" s="24"/>
    </row>
    <row r="2912" spans="4:5">
      <c r="D2912" s="24"/>
      <c r="E2912" s="24"/>
    </row>
    <row r="2913" spans="4:5">
      <c r="D2913" s="24"/>
      <c r="E2913" s="24"/>
    </row>
    <row r="2914" spans="4:5">
      <c r="D2914" s="24"/>
      <c r="E2914" s="24"/>
    </row>
    <row r="2915" spans="4:5">
      <c r="D2915" s="24"/>
      <c r="E2915" s="24"/>
    </row>
    <row r="2916" spans="4:5">
      <c r="D2916" s="24"/>
      <c r="E2916" s="24"/>
    </row>
    <row r="2917" spans="4:5">
      <c r="D2917" s="24"/>
      <c r="E2917" s="24"/>
    </row>
    <row r="2918" spans="4:5">
      <c r="D2918" s="24"/>
      <c r="E2918" s="24"/>
    </row>
    <row r="2919" spans="4:5">
      <c r="D2919" s="24"/>
      <c r="E2919" s="24"/>
    </row>
    <row r="2920" spans="4:5">
      <c r="D2920" s="24"/>
      <c r="E2920" s="24"/>
    </row>
    <row r="2921" spans="4:5">
      <c r="D2921" s="24"/>
      <c r="E2921" s="24"/>
    </row>
    <row r="2922" spans="4:5">
      <c r="D2922" s="24"/>
      <c r="E2922" s="24"/>
    </row>
    <row r="2923" spans="4:5">
      <c r="D2923" s="24"/>
      <c r="E2923" s="24"/>
    </row>
    <row r="2924" spans="4:5">
      <c r="D2924" s="24"/>
      <c r="E2924" s="24"/>
    </row>
    <row r="2925" spans="4:5">
      <c r="D2925" s="24"/>
      <c r="E2925" s="24"/>
    </row>
    <row r="2926" spans="4:5">
      <c r="D2926" s="24"/>
      <c r="E2926" s="24"/>
    </row>
    <row r="2927" spans="4:5">
      <c r="D2927" s="24"/>
      <c r="E2927" s="24"/>
    </row>
    <row r="2928" spans="4:5">
      <c r="D2928" s="24"/>
      <c r="E2928" s="24"/>
    </row>
    <row r="2929" spans="4:5">
      <c r="D2929" s="24"/>
      <c r="E2929" s="24"/>
    </row>
    <row r="2930" spans="4:5">
      <c r="D2930" s="24"/>
      <c r="E2930" s="24"/>
    </row>
    <row r="2931" spans="4:5">
      <c r="D2931" s="24"/>
      <c r="E2931" s="24"/>
    </row>
    <row r="2932" spans="4:5">
      <c r="D2932" s="24"/>
      <c r="E2932" s="24"/>
    </row>
    <row r="2933" spans="4:5">
      <c r="D2933" s="24"/>
      <c r="E2933" s="24"/>
    </row>
    <row r="2934" spans="4:5">
      <c r="D2934" s="24"/>
      <c r="E2934" s="24"/>
    </row>
    <row r="2935" spans="4:5">
      <c r="D2935" s="24"/>
      <c r="E2935" s="24"/>
    </row>
    <row r="2936" spans="4:5">
      <c r="D2936" s="24"/>
      <c r="E2936" s="24"/>
    </row>
    <row r="2937" spans="4:5">
      <c r="D2937" s="24"/>
      <c r="E2937" s="24"/>
    </row>
    <row r="2938" spans="4:5">
      <c r="D2938" s="24"/>
      <c r="E2938" s="24"/>
    </row>
    <row r="2939" spans="4:5">
      <c r="D2939" s="24"/>
      <c r="E2939" s="24"/>
    </row>
    <row r="2940" spans="4:5">
      <c r="D2940" s="24"/>
      <c r="E2940" s="24"/>
    </row>
    <row r="2941" spans="4:5">
      <c r="D2941" s="24"/>
      <c r="E2941" s="24"/>
    </row>
    <row r="2942" spans="4:5">
      <c r="D2942" s="24"/>
      <c r="E2942" s="24"/>
    </row>
    <row r="2943" spans="4:5">
      <c r="D2943" s="24"/>
      <c r="E2943" s="24"/>
    </row>
    <row r="2944" spans="4:5">
      <c r="D2944" s="24"/>
      <c r="E2944" s="24"/>
    </row>
    <row r="2945" spans="4:5">
      <c r="D2945" s="24"/>
      <c r="E2945" s="24"/>
    </row>
    <row r="2946" spans="4:5">
      <c r="D2946" s="24"/>
      <c r="E2946" s="24"/>
    </row>
    <row r="2947" spans="4:5">
      <c r="D2947" s="24"/>
      <c r="E2947" s="24"/>
    </row>
    <row r="2948" spans="4:5">
      <c r="D2948" s="24"/>
      <c r="E2948" s="24"/>
    </row>
    <row r="2949" spans="4:5">
      <c r="D2949" s="24"/>
      <c r="E2949" s="24"/>
    </row>
    <row r="2950" spans="4:5">
      <c r="D2950" s="24"/>
      <c r="E2950" s="24"/>
    </row>
    <row r="2951" spans="4:5">
      <c r="D2951" s="24"/>
      <c r="E2951" s="24"/>
    </row>
    <row r="2952" spans="4:5">
      <c r="D2952" s="24"/>
      <c r="E2952" s="24"/>
    </row>
    <row r="2953" spans="4:5">
      <c r="D2953" s="24"/>
      <c r="E2953" s="24"/>
    </row>
    <row r="2954" spans="4:5">
      <c r="D2954" s="24"/>
      <c r="E2954" s="24"/>
    </row>
    <row r="2955" spans="4:5">
      <c r="D2955" s="24"/>
      <c r="E2955" s="24"/>
    </row>
    <row r="2956" spans="4:5">
      <c r="D2956" s="24"/>
      <c r="E2956" s="24"/>
    </row>
    <row r="2957" spans="4:5">
      <c r="D2957" s="24"/>
      <c r="E2957" s="24"/>
    </row>
    <row r="2958" spans="4:5">
      <c r="D2958" s="24"/>
      <c r="E2958" s="24"/>
    </row>
    <row r="2959" spans="4:5">
      <c r="D2959" s="24"/>
      <c r="E2959" s="24"/>
    </row>
    <row r="2960" spans="4:5">
      <c r="D2960" s="24"/>
      <c r="E2960" s="24"/>
    </row>
    <row r="2961" spans="4:5">
      <c r="D2961" s="24"/>
      <c r="E2961" s="24"/>
    </row>
    <row r="2962" spans="4:5">
      <c r="D2962" s="24"/>
      <c r="E2962" s="24"/>
    </row>
    <row r="2963" spans="4:5">
      <c r="D2963" s="24"/>
      <c r="E2963" s="24"/>
    </row>
    <row r="2964" spans="4:5">
      <c r="D2964" s="24"/>
      <c r="E2964" s="24"/>
    </row>
    <row r="2965" spans="4:5">
      <c r="D2965" s="24"/>
      <c r="E2965" s="24"/>
    </row>
    <row r="2966" spans="4:5">
      <c r="D2966" s="24"/>
      <c r="E2966" s="24"/>
    </row>
    <row r="2967" spans="4:5">
      <c r="D2967" s="24"/>
      <c r="E2967" s="24"/>
    </row>
    <row r="2968" spans="4:5">
      <c r="D2968" s="24"/>
      <c r="E2968" s="24"/>
    </row>
    <row r="2969" spans="4:5">
      <c r="D2969" s="24"/>
      <c r="E2969" s="24"/>
    </row>
    <row r="2970" spans="4:5">
      <c r="D2970" s="24"/>
      <c r="E2970" s="24"/>
    </row>
    <row r="2971" spans="4:5">
      <c r="D2971" s="24"/>
      <c r="E2971" s="24"/>
    </row>
    <row r="2972" spans="4:5">
      <c r="D2972" s="24"/>
      <c r="E2972" s="24"/>
    </row>
    <row r="2973" spans="4:5">
      <c r="D2973" s="24"/>
      <c r="E2973" s="24"/>
    </row>
    <row r="2974" spans="4:5">
      <c r="D2974" s="24"/>
      <c r="E2974" s="24"/>
    </row>
    <row r="2975" spans="4:5">
      <c r="D2975" s="24"/>
      <c r="E2975" s="24"/>
    </row>
    <row r="2976" spans="4:5">
      <c r="D2976" s="24"/>
      <c r="E2976" s="24"/>
    </row>
    <row r="2977" spans="4:5">
      <c r="D2977" s="24"/>
      <c r="E2977" s="24"/>
    </row>
    <row r="2978" spans="4:5">
      <c r="D2978" s="24"/>
      <c r="E2978" s="24"/>
    </row>
    <row r="2979" spans="4:5">
      <c r="D2979" s="24"/>
      <c r="E2979" s="24"/>
    </row>
    <row r="2980" spans="4:5">
      <c r="D2980" s="24"/>
      <c r="E2980" s="24"/>
    </row>
    <row r="2981" spans="4:5">
      <c r="D2981" s="24"/>
      <c r="E2981" s="24"/>
    </row>
    <row r="2982" spans="4:5">
      <c r="D2982" s="24"/>
      <c r="E2982" s="24"/>
    </row>
    <row r="2983" spans="4:5">
      <c r="D2983" s="24"/>
      <c r="E2983" s="24"/>
    </row>
    <row r="2984" spans="4:5">
      <c r="D2984" s="24"/>
      <c r="E2984" s="24"/>
    </row>
    <row r="2985" spans="4:5">
      <c r="D2985" s="24"/>
      <c r="E2985" s="24"/>
    </row>
    <row r="2986" spans="4:5">
      <c r="D2986" s="24"/>
      <c r="E2986" s="24"/>
    </row>
    <row r="2987" spans="4:5">
      <c r="D2987" s="24"/>
      <c r="E2987" s="24"/>
    </row>
    <row r="2988" spans="4:5">
      <c r="D2988" s="24"/>
      <c r="E2988" s="24"/>
    </row>
    <row r="2989" spans="4:5">
      <c r="D2989" s="24"/>
      <c r="E2989" s="24"/>
    </row>
    <row r="2990" spans="4:5">
      <c r="D2990" s="24"/>
      <c r="E2990" s="24"/>
    </row>
    <row r="2991" spans="4:5">
      <c r="D2991" s="24"/>
      <c r="E2991" s="24"/>
    </row>
    <row r="2992" spans="4:5">
      <c r="D2992" s="24"/>
      <c r="E2992" s="24"/>
    </row>
    <row r="2993" spans="4:5">
      <c r="D2993" s="24"/>
      <c r="E2993" s="24"/>
    </row>
    <row r="2994" spans="4:5">
      <c r="D2994" s="24"/>
      <c r="E2994" s="24"/>
    </row>
    <row r="2995" spans="4:5">
      <c r="D2995" s="24"/>
      <c r="E2995" s="24"/>
    </row>
    <row r="2996" spans="4:5">
      <c r="D2996" s="24"/>
      <c r="E2996" s="24"/>
    </row>
    <row r="2997" spans="4:5">
      <c r="D2997" s="24"/>
      <c r="E2997" s="24"/>
    </row>
    <row r="2998" spans="4:5">
      <c r="D2998" s="24"/>
      <c r="E2998" s="24"/>
    </row>
    <row r="2999" spans="4:5">
      <c r="D2999" s="24"/>
      <c r="E2999" s="24"/>
    </row>
    <row r="3000" spans="4:5">
      <c r="D3000" s="24"/>
      <c r="E3000" s="24"/>
    </row>
    <row r="3001" spans="4:5">
      <c r="D3001" s="24"/>
      <c r="E3001" s="24"/>
    </row>
    <row r="3002" spans="4:5">
      <c r="D3002" s="24"/>
      <c r="E3002" s="24"/>
    </row>
    <row r="3003" spans="4:5">
      <c r="D3003" s="24"/>
      <c r="E3003" s="24"/>
    </row>
    <row r="3004" spans="4:5">
      <c r="D3004" s="24"/>
      <c r="E3004" s="24"/>
    </row>
    <row r="3005" spans="4:5">
      <c r="D3005" s="24"/>
      <c r="E3005" s="24"/>
    </row>
    <row r="3006" spans="4:5">
      <c r="D3006" s="24"/>
      <c r="E3006" s="24"/>
    </row>
    <row r="3007" spans="4:5">
      <c r="D3007" s="24"/>
      <c r="E3007" s="24"/>
    </row>
    <row r="3008" spans="4:5">
      <c r="D3008" s="24"/>
      <c r="E3008" s="24"/>
    </row>
    <row r="3009" spans="4:5">
      <c r="D3009" s="24"/>
      <c r="E3009" s="24"/>
    </row>
    <row r="3010" spans="4:5">
      <c r="D3010" s="24"/>
      <c r="E3010" s="24"/>
    </row>
    <row r="3011" spans="4:5">
      <c r="D3011" s="24"/>
      <c r="E3011" s="24"/>
    </row>
    <row r="3012" spans="4:5">
      <c r="D3012" s="24"/>
      <c r="E3012" s="24"/>
    </row>
    <row r="3013" spans="4:5">
      <c r="D3013" s="24"/>
      <c r="E3013" s="24"/>
    </row>
    <row r="3014" spans="4:5">
      <c r="D3014" s="24"/>
      <c r="E3014" s="24"/>
    </row>
    <row r="3015" spans="4:5">
      <c r="D3015" s="24"/>
      <c r="E3015" s="24"/>
    </row>
    <row r="3016" spans="4:5">
      <c r="D3016" s="24"/>
      <c r="E3016" s="24"/>
    </row>
    <row r="3017" spans="4:5">
      <c r="D3017" s="24"/>
      <c r="E3017" s="24"/>
    </row>
    <row r="3018" spans="4:5">
      <c r="D3018" s="24"/>
      <c r="E3018" s="24"/>
    </row>
    <row r="3019" spans="4:5">
      <c r="D3019" s="24"/>
      <c r="E3019" s="24"/>
    </row>
    <row r="3020" spans="4:5">
      <c r="D3020" s="24"/>
      <c r="E3020" s="24"/>
    </row>
    <row r="3021" spans="4:5">
      <c r="D3021" s="24"/>
      <c r="E3021" s="24"/>
    </row>
    <row r="3022" spans="4:5">
      <c r="D3022" s="24"/>
      <c r="E3022" s="24"/>
    </row>
    <row r="3023" spans="4:5">
      <c r="D3023" s="24"/>
      <c r="E3023" s="24"/>
    </row>
    <row r="3024" spans="4:5">
      <c r="D3024" s="24"/>
      <c r="E3024" s="24"/>
    </row>
    <row r="3025" spans="4:5">
      <c r="D3025" s="24"/>
      <c r="E3025" s="24"/>
    </row>
    <row r="3026" spans="4:5">
      <c r="D3026" s="24"/>
      <c r="E3026" s="24"/>
    </row>
    <row r="3027" spans="4:5">
      <c r="D3027" s="24"/>
      <c r="E3027" s="24"/>
    </row>
    <row r="3028" spans="4:5">
      <c r="D3028" s="24"/>
      <c r="E3028" s="24"/>
    </row>
    <row r="3029" spans="4:5">
      <c r="D3029" s="24"/>
      <c r="E3029" s="24"/>
    </row>
    <row r="3030" spans="4:5">
      <c r="D3030" s="24"/>
      <c r="E3030" s="24"/>
    </row>
    <row r="3031" spans="4:5">
      <c r="D3031" s="24"/>
      <c r="E3031" s="24"/>
    </row>
    <row r="3032" spans="4:5">
      <c r="D3032" s="24"/>
      <c r="E3032" s="24"/>
    </row>
    <row r="3033" spans="4:5">
      <c r="D3033" s="24"/>
      <c r="E3033" s="24"/>
    </row>
    <row r="3034" spans="4:5">
      <c r="D3034" s="24"/>
      <c r="E3034" s="24"/>
    </row>
    <row r="3035" spans="4:5">
      <c r="D3035" s="24"/>
      <c r="E3035" s="24"/>
    </row>
    <row r="3036" spans="4:5">
      <c r="D3036" s="24"/>
      <c r="E3036" s="24"/>
    </row>
    <row r="3037" spans="4:5">
      <c r="D3037" s="24"/>
      <c r="E3037" s="24"/>
    </row>
    <row r="3038" spans="4:5">
      <c r="D3038" s="24"/>
      <c r="E3038" s="24"/>
    </row>
    <row r="3039" spans="4:5">
      <c r="D3039" s="24"/>
      <c r="E3039" s="24"/>
    </row>
    <row r="3040" spans="4:5">
      <c r="D3040" s="24"/>
      <c r="E3040" s="24"/>
    </row>
    <row r="3041" spans="4:5">
      <c r="D3041" s="24"/>
      <c r="E3041" s="24"/>
    </row>
    <row r="3042" spans="4:5">
      <c r="D3042" s="24"/>
      <c r="E3042" s="24"/>
    </row>
    <row r="3043" spans="4:5">
      <c r="D3043" s="24"/>
      <c r="E3043" s="24"/>
    </row>
    <row r="3044" spans="4:5">
      <c r="D3044" s="24"/>
      <c r="E3044" s="24"/>
    </row>
    <row r="3045" spans="4:5">
      <c r="D3045" s="24"/>
      <c r="E3045" s="24"/>
    </row>
    <row r="3046" spans="4:5">
      <c r="D3046" s="24"/>
      <c r="E3046" s="24"/>
    </row>
    <row r="3047" spans="4:5">
      <c r="D3047" s="24"/>
      <c r="E3047" s="24"/>
    </row>
    <row r="3048" spans="4:5">
      <c r="D3048" s="24"/>
      <c r="E3048" s="24"/>
    </row>
    <row r="3049" spans="4:5">
      <c r="D3049" s="24"/>
      <c r="E3049" s="24"/>
    </row>
    <row r="3050" spans="4:5">
      <c r="D3050" s="24"/>
      <c r="E3050" s="24"/>
    </row>
    <row r="3051" spans="4:5">
      <c r="D3051" s="24"/>
      <c r="E3051" s="24"/>
    </row>
    <row r="3052" spans="4:5">
      <c r="D3052" s="24"/>
      <c r="E3052" s="24"/>
    </row>
    <row r="3053" spans="4:5">
      <c r="D3053" s="24"/>
      <c r="E3053" s="24"/>
    </row>
    <row r="3054" spans="4:5">
      <c r="D3054" s="24"/>
      <c r="E3054" s="24"/>
    </row>
    <row r="3055" spans="4:5">
      <c r="D3055" s="24"/>
      <c r="E3055" s="24"/>
    </row>
    <row r="3056" spans="4:5">
      <c r="D3056" s="24"/>
      <c r="E3056" s="24"/>
    </row>
    <row r="3057" spans="4:5">
      <c r="D3057" s="24"/>
      <c r="E3057" s="24"/>
    </row>
    <row r="3058" spans="4:5">
      <c r="D3058" s="24"/>
      <c r="E3058" s="24"/>
    </row>
    <row r="3059" spans="4:5">
      <c r="D3059" s="24"/>
      <c r="E3059" s="24"/>
    </row>
    <row r="3060" spans="4:5">
      <c r="D3060" s="24"/>
      <c r="E3060" s="24"/>
    </row>
    <row r="3061" spans="4:5">
      <c r="D3061" s="24"/>
      <c r="E3061" s="24"/>
    </row>
    <row r="3062" spans="4:5">
      <c r="D3062" s="24"/>
      <c r="E3062" s="24"/>
    </row>
    <row r="3063" spans="4:5">
      <c r="D3063" s="24"/>
      <c r="E3063" s="24"/>
    </row>
    <row r="3064" spans="4:5">
      <c r="D3064" s="24"/>
      <c r="E3064" s="24"/>
    </row>
    <row r="3065" spans="4:5">
      <c r="D3065" s="24"/>
      <c r="E3065" s="24"/>
    </row>
    <row r="3066" spans="4:5">
      <c r="D3066" s="24"/>
      <c r="E3066" s="24"/>
    </row>
    <row r="3067" spans="4:5">
      <c r="D3067" s="24"/>
      <c r="E3067" s="24"/>
    </row>
    <row r="3068" spans="4:5">
      <c r="D3068" s="24"/>
      <c r="E3068" s="24"/>
    </row>
    <row r="3069" spans="4:5">
      <c r="D3069" s="24"/>
      <c r="E3069" s="24"/>
    </row>
    <row r="3070" spans="4:5">
      <c r="D3070" s="24"/>
      <c r="E3070" s="24"/>
    </row>
    <row r="3071" spans="4:5">
      <c r="D3071" s="24"/>
      <c r="E3071" s="24"/>
    </row>
    <row r="3072" spans="4:5">
      <c r="D3072" s="24"/>
      <c r="E3072" s="24"/>
    </row>
    <row r="3073" spans="4:5">
      <c r="D3073" s="24"/>
      <c r="E3073" s="24"/>
    </row>
    <row r="3074" spans="4:5">
      <c r="D3074" s="24"/>
      <c r="E3074" s="24"/>
    </row>
    <row r="3075" spans="4:5">
      <c r="D3075" s="24"/>
      <c r="E3075" s="24"/>
    </row>
    <row r="3076" spans="4:5">
      <c r="D3076" s="24"/>
      <c r="E3076" s="24"/>
    </row>
    <row r="3077" spans="4:5">
      <c r="D3077" s="24"/>
      <c r="E3077" s="24"/>
    </row>
    <row r="3078" spans="4:5">
      <c r="D3078" s="24"/>
      <c r="E3078" s="24"/>
    </row>
    <row r="3079" spans="4:5">
      <c r="D3079" s="24"/>
      <c r="E3079" s="24"/>
    </row>
    <row r="3080" spans="4:5">
      <c r="D3080" s="24"/>
      <c r="E3080" s="24"/>
    </row>
    <row r="3081" spans="4:5">
      <c r="D3081" s="24"/>
      <c r="E3081" s="24"/>
    </row>
    <row r="3082" spans="4:5">
      <c r="D3082" s="24"/>
      <c r="E3082" s="24"/>
    </row>
    <row r="3083" spans="4:5">
      <c r="D3083" s="24"/>
      <c r="E3083" s="24"/>
    </row>
    <row r="3084" spans="4:5">
      <c r="D3084" s="24"/>
      <c r="E3084" s="24"/>
    </row>
    <row r="3085" spans="4:5">
      <c r="D3085" s="24"/>
      <c r="E3085" s="24"/>
    </row>
    <row r="3086" spans="4:5">
      <c r="D3086" s="24"/>
      <c r="E3086" s="24"/>
    </row>
    <row r="3087" spans="4:5">
      <c r="D3087" s="24"/>
      <c r="E3087" s="24"/>
    </row>
    <row r="3088" spans="4:5">
      <c r="D3088" s="24"/>
      <c r="E3088" s="24"/>
    </row>
    <row r="3089" spans="4:5">
      <c r="D3089" s="24"/>
      <c r="E3089" s="24"/>
    </row>
    <row r="3090" spans="4:5">
      <c r="D3090" s="24"/>
      <c r="E3090" s="24"/>
    </row>
    <row r="3091" spans="4:5">
      <c r="D3091" s="24"/>
      <c r="E3091" s="24"/>
    </row>
    <row r="3092" spans="4:5">
      <c r="D3092" s="24"/>
      <c r="E3092" s="24"/>
    </row>
    <row r="3093" spans="4:5">
      <c r="D3093" s="24"/>
      <c r="E3093" s="24"/>
    </row>
    <row r="3094" spans="4:5">
      <c r="D3094" s="24"/>
      <c r="E3094" s="24"/>
    </row>
    <row r="3095" spans="4:5">
      <c r="D3095" s="24"/>
      <c r="E3095" s="24"/>
    </row>
    <row r="3096" spans="4:5">
      <c r="D3096" s="24"/>
      <c r="E3096" s="24"/>
    </row>
    <row r="3097" spans="4:5">
      <c r="D3097" s="24"/>
      <c r="E3097" s="24"/>
    </row>
    <row r="3098" spans="4:5">
      <c r="D3098" s="24"/>
      <c r="E3098" s="24"/>
    </row>
    <row r="3099" spans="4:5">
      <c r="D3099" s="24"/>
      <c r="E3099" s="24"/>
    </row>
    <row r="3100" spans="4:5">
      <c r="D3100" s="24"/>
      <c r="E3100" s="24"/>
    </row>
    <row r="3101" spans="4:5">
      <c r="D3101" s="24"/>
      <c r="E3101" s="24"/>
    </row>
    <row r="3102" spans="4:5">
      <c r="D3102" s="24"/>
      <c r="E3102" s="24"/>
    </row>
    <row r="3103" spans="4:5">
      <c r="D3103" s="24"/>
      <c r="E3103" s="24"/>
    </row>
    <row r="3104" spans="4:5">
      <c r="D3104" s="24"/>
      <c r="E3104" s="24"/>
    </row>
    <row r="3105" spans="4:5">
      <c r="D3105" s="24"/>
      <c r="E3105" s="24"/>
    </row>
    <row r="3106" spans="4:5">
      <c r="D3106" s="24"/>
      <c r="E3106" s="24"/>
    </row>
    <row r="3107" spans="4:5">
      <c r="D3107" s="24"/>
      <c r="E3107" s="24"/>
    </row>
    <row r="3108" spans="4:5">
      <c r="D3108" s="24"/>
      <c r="E3108" s="24"/>
    </row>
    <row r="3109" spans="4:5">
      <c r="D3109" s="24"/>
      <c r="E3109" s="24"/>
    </row>
    <row r="3110" spans="4:5">
      <c r="D3110" s="24"/>
      <c r="E3110" s="24"/>
    </row>
    <row r="3111" spans="4:5">
      <c r="D3111" s="24"/>
      <c r="E3111" s="24"/>
    </row>
    <row r="3112" spans="4:5">
      <c r="D3112" s="24"/>
      <c r="E3112" s="24"/>
    </row>
    <row r="3113" spans="4:5">
      <c r="D3113" s="24"/>
      <c r="E3113" s="24"/>
    </row>
    <row r="3114" spans="4:5">
      <c r="D3114" s="24"/>
      <c r="E3114" s="24"/>
    </row>
    <row r="3115" spans="4:5">
      <c r="D3115" s="24"/>
      <c r="E3115" s="24"/>
    </row>
    <row r="3116" spans="4:5">
      <c r="D3116" s="24"/>
      <c r="E3116" s="24"/>
    </row>
    <row r="3117" spans="4:5">
      <c r="D3117" s="24"/>
      <c r="E3117" s="24"/>
    </row>
    <row r="3118" spans="4:5">
      <c r="D3118" s="24"/>
      <c r="E3118" s="24"/>
    </row>
    <row r="3119" spans="4:5">
      <c r="D3119" s="24"/>
      <c r="E3119" s="24"/>
    </row>
    <row r="3120" spans="4:5">
      <c r="D3120" s="24"/>
      <c r="E3120" s="24"/>
    </row>
    <row r="3121" spans="4:5">
      <c r="D3121" s="24"/>
      <c r="E3121" s="24"/>
    </row>
    <row r="3122" spans="4:5">
      <c r="D3122" s="24"/>
      <c r="E3122" s="24"/>
    </row>
    <row r="3123" spans="4:5">
      <c r="D3123" s="24"/>
      <c r="E3123" s="24"/>
    </row>
    <row r="3124" spans="4:5">
      <c r="D3124" s="24"/>
      <c r="E3124" s="24"/>
    </row>
    <row r="3125" spans="4:5">
      <c r="D3125" s="24"/>
      <c r="E3125" s="24"/>
    </row>
    <row r="3126" spans="4:5">
      <c r="D3126" s="24"/>
      <c r="E3126" s="24"/>
    </row>
    <row r="3127" spans="4:5">
      <c r="D3127" s="24"/>
      <c r="E3127" s="24"/>
    </row>
    <row r="3128" spans="4:5">
      <c r="D3128" s="24"/>
      <c r="E3128" s="24"/>
    </row>
    <row r="3129" spans="4:5">
      <c r="D3129" s="24"/>
      <c r="E3129" s="24"/>
    </row>
    <row r="3130" spans="4:5">
      <c r="D3130" s="24"/>
      <c r="E3130" s="24"/>
    </row>
    <row r="3131" spans="4:5">
      <c r="D3131" s="24"/>
      <c r="E3131" s="24"/>
    </row>
    <row r="3132" spans="4:5">
      <c r="D3132" s="24"/>
      <c r="E3132" s="24"/>
    </row>
    <row r="3133" spans="4:5">
      <c r="D3133" s="24"/>
      <c r="E3133" s="24"/>
    </row>
    <row r="3134" spans="4:5">
      <c r="D3134" s="24"/>
      <c r="E3134" s="24"/>
    </row>
    <row r="3135" spans="4:5">
      <c r="D3135" s="24"/>
      <c r="E3135" s="24"/>
    </row>
    <row r="3136" spans="4:5">
      <c r="D3136" s="24"/>
      <c r="E3136" s="24"/>
    </row>
    <row r="3137" spans="4:5">
      <c r="D3137" s="24"/>
      <c r="E3137" s="24"/>
    </row>
    <row r="3138" spans="4:5">
      <c r="D3138" s="24"/>
      <c r="E3138" s="24"/>
    </row>
    <row r="3139" spans="4:5">
      <c r="D3139" s="24"/>
      <c r="E3139" s="24"/>
    </row>
    <row r="3140" spans="4:5">
      <c r="D3140" s="24"/>
      <c r="E3140" s="24"/>
    </row>
    <row r="3141" spans="4:5">
      <c r="D3141" s="24"/>
      <c r="E3141" s="24"/>
    </row>
    <row r="3142" spans="4:5">
      <c r="D3142" s="24"/>
      <c r="E3142" s="24"/>
    </row>
    <row r="3143" spans="4:5">
      <c r="D3143" s="24"/>
      <c r="E3143" s="24"/>
    </row>
    <row r="3144" spans="4:5">
      <c r="D3144" s="24"/>
      <c r="E3144" s="24"/>
    </row>
    <row r="3145" spans="4:5">
      <c r="D3145" s="24"/>
      <c r="E3145" s="24"/>
    </row>
    <row r="3146" spans="4:5">
      <c r="D3146" s="24"/>
      <c r="E3146" s="24"/>
    </row>
    <row r="3147" spans="4:5">
      <c r="D3147" s="24"/>
      <c r="E3147" s="24"/>
    </row>
    <row r="3148" spans="4:5">
      <c r="D3148" s="24"/>
      <c r="E3148" s="24"/>
    </row>
    <row r="3149" spans="4:5">
      <c r="D3149" s="24"/>
      <c r="E3149" s="24"/>
    </row>
    <row r="3150" spans="4:5">
      <c r="D3150" s="24"/>
      <c r="E3150" s="24"/>
    </row>
    <row r="3151" spans="4:5">
      <c r="D3151" s="24"/>
      <c r="E3151" s="24"/>
    </row>
    <row r="3152" spans="4:5">
      <c r="D3152" s="24"/>
      <c r="E3152" s="24"/>
    </row>
    <row r="3153" spans="4:5">
      <c r="D3153" s="24"/>
      <c r="E3153" s="24"/>
    </row>
    <row r="3154" spans="4:5">
      <c r="D3154" s="24"/>
      <c r="E3154" s="24"/>
    </row>
    <row r="3155" spans="4:5">
      <c r="D3155" s="24"/>
      <c r="E3155" s="24"/>
    </row>
    <row r="3156" spans="4:5">
      <c r="D3156" s="24"/>
      <c r="E3156" s="24"/>
    </row>
    <row r="3157" spans="4:5">
      <c r="D3157" s="24"/>
      <c r="E3157" s="24"/>
    </row>
    <row r="3158" spans="4:5">
      <c r="D3158" s="24"/>
      <c r="E3158" s="24"/>
    </row>
    <row r="3159" spans="4:5">
      <c r="D3159" s="24"/>
      <c r="E3159" s="24"/>
    </row>
    <row r="3160" spans="4:5">
      <c r="D3160" s="24"/>
      <c r="E3160" s="24"/>
    </row>
    <row r="3161" spans="4:5">
      <c r="D3161" s="24"/>
      <c r="E3161" s="24"/>
    </row>
    <row r="3162" spans="4:5">
      <c r="D3162" s="24"/>
      <c r="E3162" s="24"/>
    </row>
    <row r="3163" spans="4:5">
      <c r="D3163" s="24"/>
      <c r="E3163" s="24"/>
    </row>
    <row r="3164" spans="4:5">
      <c r="D3164" s="24"/>
      <c r="E3164" s="24"/>
    </row>
    <row r="3165" spans="4:5">
      <c r="D3165" s="24"/>
      <c r="E3165" s="24"/>
    </row>
    <row r="3166" spans="4:5">
      <c r="D3166" s="24"/>
      <c r="E3166" s="24"/>
    </row>
    <row r="3167" spans="4:5">
      <c r="D3167" s="24"/>
      <c r="E3167" s="24"/>
    </row>
    <row r="3168" spans="4:5">
      <c r="D3168" s="24"/>
      <c r="E3168" s="24"/>
    </row>
    <row r="3169" spans="4:5">
      <c r="D3169" s="24"/>
      <c r="E3169" s="24"/>
    </row>
    <row r="3170" spans="4:5">
      <c r="D3170" s="24"/>
      <c r="E3170" s="24"/>
    </row>
    <row r="3171" spans="4:5">
      <c r="D3171" s="24"/>
      <c r="E3171" s="24"/>
    </row>
    <row r="3172" spans="4:5">
      <c r="D3172" s="24"/>
      <c r="E3172" s="24"/>
    </row>
    <row r="3173" spans="4:5">
      <c r="D3173" s="24"/>
      <c r="E3173" s="24"/>
    </row>
    <row r="3174" spans="4:5">
      <c r="D3174" s="24"/>
      <c r="E3174" s="24"/>
    </row>
    <row r="3175" spans="4:5">
      <c r="D3175" s="24"/>
      <c r="E3175" s="24"/>
    </row>
    <row r="3176" spans="4:5">
      <c r="D3176" s="24"/>
      <c r="E3176" s="24"/>
    </row>
    <row r="3177" spans="4:5">
      <c r="D3177" s="24"/>
      <c r="E3177" s="24"/>
    </row>
    <row r="3178" spans="4:5">
      <c r="D3178" s="24"/>
      <c r="E3178" s="24"/>
    </row>
    <row r="3179" spans="4:5">
      <c r="D3179" s="24"/>
      <c r="E3179" s="24"/>
    </row>
    <row r="3180" spans="4:5">
      <c r="D3180" s="24"/>
      <c r="E3180" s="24"/>
    </row>
    <row r="3181" spans="4:5">
      <c r="D3181" s="24"/>
      <c r="E3181" s="24"/>
    </row>
    <row r="3182" spans="4:5">
      <c r="D3182" s="24"/>
      <c r="E3182" s="24"/>
    </row>
    <row r="3183" spans="4:5">
      <c r="D3183" s="24"/>
      <c r="E3183" s="24"/>
    </row>
    <row r="3184" spans="4:5">
      <c r="D3184" s="24"/>
      <c r="E3184" s="24"/>
    </row>
    <row r="3185" spans="4:5">
      <c r="D3185" s="24"/>
      <c r="E3185" s="24"/>
    </row>
    <row r="3186" spans="4:5">
      <c r="D3186" s="24"/>
      <c r="E3186" s="24"/>
    </row>
    <row r="3187" spans="4:5">
      <c r="D3187" s="24"/>
      <c r="E3187" s="24"/>
    </row>
    <row r="3188" spans="4:5">
      <c r="D3188" s="24"/>
      <c r="E3188" s="24"/>
    </row>
    <row r="3189" spans="4:5">
      <c r="D3189" s="24"/>
      <c r="E3189" s="24"/>
    </row>
    <row r="3190" spans="4:5">
      <c r="D3190" s="24"/>
      <c r="E3190" s="24"/>
    </row>
    <row r="3191" spans="4:5">
      <c r="D3191" s="24"/>
      <c r="E3191" s="24"/>
    </row>
    <row r="3192" spans="4:5">
      <c r="D3192" s="24"/>
      <c r="E3192" s="24"/>
    </row>
    <row r="3193" spans="4:5">
      <c r="D3193" s="24"/>
      <c r="E3193" s="24"/>
    </row>
    <row r="3194" spans="4:5">
      <c r="D3194" s="24"/>
      <c r="E3194" s="24"/>
    </row>
    <row r="3195" spans="4:5">
      <c r="D3195" s="24"/>
      <c r="E3195" s="24"/>
    </row>
    <row r="3196" spans="4:5">
      <c r="D3196" s="24"/>
      <c r="E3196" s="24"/>
    </row>
    <row r="3197" spans="4:5">
      <c r="D3197" s="24"/>
      <c r="E3197" s="24"/>
    </row>
    <row r="3198" spans="4:5">
      <c r="D3198" s="24"/>
      <c r="E3198" s="24"/>
    </row>
    <row r="3199" spans="4:5">
      <c r="D3199" s="24"/>
      <c r="E3199" s="24"/>
    </row>
    <row r="3200" spans="4:5">
      <c r="D3200" s="24"/>
      <c r="E3200" s="24"/>
    </row>
    <row r="3201" spans="4:5">
      <c r="D3201" s="24"/>
      <c r="E3201" s="24"/>
    </row>
    <row r="3202" spans="4:5">
      <c r="D3202" s="24"/>
      <c r="E3202" s="24"/>
    </row>
    <row r="3203" spans="4:5">
      <c r="D3203" s="24"/>
      <c r="E3203" s="24"/>
    </row>
    <row r="3204" spans="4:5">
      <c r="D3204" s="24"/>
      <c r="E3204" s="24"/>
    </row>
    <row r="3205" spans="4:5">
      <c r="D3205" s="24"/>
      <c r="E3205" s="24"/>
    </row>
    <row r="3206" spans="4:5">
      <c r="D3206" s="24"/>
      <c r="E3206" s="24"/>
    </row>
    <row r="3207" spans="4:5">
      <c r="D3207" s="24"/>
      <c r="E3207" s="24"/>
    </row>
    <row r="3208" spans="4:5">
      <c r="D3208" s="24"/>
      <c r="E3208" s="24"/>
    </row>
    <row r="3209" spans="4:5">
      <c r="D3209" s="24"/>
      <c r="E3209" s="24"/>
    </row>
    <row r="3210" spans="4:5">
      <c r="D3210" s="24"/>
      <c r="E3210" s="24"/>
    </row>
    <row r="3211" spans="4:5">
      <c r="D3211" s="24"/>
      <c r="E3211" s="24"/>
    </row>
    <row r="3212" spans="4:5">
      <c r="D3212" s="24"/>
      <c r="E3212" s="24"/>
    </row>
    <row r="3213" spans="4:5">
      <c r="D3213" s="24"/>
      <c r="E3213" s="24"/>
    </row>
    <row r="3214" spans="4:5">
      <c r="D3214" s="24"/>
      <c r="E3214" s="24"/>
    </row>
    <row r="3215" spans="4:5">
      <c r="D3215" s="24"/>
      <c r="E3215" s="24"/>
    </row>
    <row r="3216" spans="4:5">
      <c r="D3216" s="24"/>
      <c r="E3216" s="24"/>
    </row>
    <row r="3217" spans="4:5">
      <c r="D3217" s="24"/>
      <c r="E3217" s="24"/>
    </row>
    <row r="3218" spans="4:5">
      <c r="D3218" s="24"/>
      <c r="E3218" s="24"/>
    </row>
    <row r="3219" spans="4:5">
      <c r="D3219" s="24"/>
      <c r="E3219" s="24"/>
    </row>
    <row r="3220" spans="4:5">
      <c r="D3220" s="24"/>
      <c r="E3220" s="24"/>
    </row>
    <row r="3221" spans="4:5">
      <c r="D3221" s="24"/>
      <c r="E3221" s="24"/>
    </row>
    <row r="3222" spans="4:5">
      <c r="D3222" s="24"/>
      <c r="E3222" s="24"/>
    </row>
    <row r="3223" spans="4:5">
      <c r="D3223" s="24"/>
      <c r="E3223" s="24"/>
    </row>
    <row r="3224" spans="4:5">
      <c r="D3224" s="24"/>
      <c r="E3224" s="24"/>
    </row>
    <row r="3225" spans="4:5">
      <c r="D3225" s="24"/>
      <c r="E3225" s="24"/>
    </row>
    <row r="3226" spans="4:5">
      <c r="D3226" s="24"/>
      <c r="E3226" s="24"/>
    </row>
    <row r="3227" spans="4:5">
      <c r="D3227" s="24"/>
      <c r="E3227" s="24"/>
    </row>
    <row r="3228" spans="4:5">
      <c r="D3228" s="24"/>
      <c r="E3228" s="24"/>
    </row>
    <row r="3229" spans="4:5">
      <c r="D3229" s="24"/>
      <c r="E3229" s="24"/>
    </row>
    <row r="3230" spans="4:5">
      <c r="D3230" s="24"/>
      <c r="E3230" s="24"/>
    </row>
    <row r="3231" spans="4:5">
      <c r="D3231" s="24"/>
      <c r="E3231" s="24"/>
    </row>
    <row r="3232" spans="4:5">
      <c r="D3232" s="24"/>
      <c r="E3232" s="24"/>
    </row>
    <row r="3233" spans="4:5">
      <c r="D3233" s="24"/>
      <c r="E3233" s="24"/>
    </row>
    <row r="3234" spans="4:5">
      <c r="D3234" s="24"/>
      <c r="E3234" s="24"/>
    </row>
    <row r="3235" spans="4:5">
      <c r="D3235" s="24"/>
      <c r="E3235" s="24"/>
    </row>
    <row r="3236" spans="4:5">
      <c r="D3236" s="24"/>
      <c r="E3236" s="24"/>
    </row>
    <row r="3237" spans="4:5">
      <c r="D3237" s="24"/>
      <c r="E3237" s="24"/>
    </row>
    <row r="3238" spans="4:5">
      <c r="D3238" s="24"/>
      <c r="E3238" s="24"/>
    </row>
    <row r="3239" spans="4:5">
      <c r="D3239" s="24"/>
      <c r="E3239" s="24"/>
    </row>
    <row r="3240" spans="4:5">
      <c r="D3240" s="24"/>
      <c r="E3240" s="24"/>
    </row>
    <row r="3241" spans="4:5">
      <c r="D3241" s="24"/>
      <c r="E3241" s="24"/>
    </row>
    <row r="3242" spans="4:5">
      <c r="D3242" s="24"/>
      <c r="E3242" s="24"/>
    </row>
    <row r="3243" spans="4:5">
      <c r="D3243" s="24"/>
      <c r="E3243" s="24"/>
    </row>
    <row r="3244" spans="4:5">
      <c r="D3244" s="24"/>
      <c r="E3244" s="24"/>
    </row>
    <row r="3245" spans="4:5">
      <c r="D3245" s="24"/>
      <c r="E3245" s="24"/>
    </row>
    <row r="3246" spans="4:5">
      <c r="D3246" s="24"/>
      <c r="E3246" s="24"/>
    </row>
    <row r="3247" spans="4:5">
      <c r="D3247" s="24"/>
      <c r="E3247" s="24"/>
    </row>
    <row r="3248" spans="4:5">
      <c r="D3248" s="24"/>
      <c r="E3248" s="24"/>
    </row>
    <row r="3249" spans="4:5">
      <c r="D3249" s="24"/>
      <c r="E3249" s="24"/>
    </row>
    <row r="3250" spans="4:5">
      <c r="D3250" s="24"/>
      <c r="E3250" s="24"/>
    </row>
    <row r="3251" spans="4:5">
      <c r="D3251" s="24"/>
      <c r="E3251" s="24"/>
    </row>
    <row r="3252" spans="4:5">
      <c r="D3252" s="24"/>
      <c r="E3252" s="24"/>
    </row>
    <row r="3253" spans="4:5">
      <c r="D3253" s="24"/>
      <c r="E3253" s="24"/>
    </row>
    <row r="3254" spans="4:5">
      <c r="D3254" s="24"/>
      <c r="E3254" s="24"/>
    </row>
    <row r="3255" spans="4:5">
      <c r="D3255" s="24"/>
      <c r="E3255" s="24"/>
    </row>
    <row r="3256" spans="4:5">
      <c r="D3256" s="24"/>
      <c r="E3256" s="24"/>
    </row>
    <row r="3257" spans="4:5">
      <c r="D3257" s="24"/>
      <c r="E3257" s="24"/>
    </row>
    <row r="3258" spans="4:5">
      <c r="D3258" s="24"/>
      <c r="E3258" s="24"/>
    </row>
    <row r="3259" spans="4:5">
      <c r="D3259" s="24"/>
      <c r="E3259" s="24"/>
    </row>
    <row r="3260" spans="4:5">
      <c r="D3260" s="24"/>
      <c r="E3260" s="24"/>
    </row>
    <row r="3261" spans="4:5">
      <c r="D3261" s="24"/>
      <c r="E3261" s="24"/>
    </row>
    <row r="3262" spans="4:5">
      <c r="D3262" s="24"/>
      <c r="E3262" s="24"/>
    </row>
    <row r="3263" spans="4:5">
      <c r="D3263" s="24"/>
      <c r="E3263" s="24"/>
    </row>
    <row r="3264" spans="4:5">
      <c r="D3264" s="24"/>
      <c r="E3264" s="24"/>
    </row>
    <row r="3265" spans="4:5">
      <c r="D3265" s="24"/>
      <c r="E3265" s="24"/>
    </row>
    <row r="3266" spans="4:5">
      <c r="D3266" s="24"/>
      <c r="E3266" s="24"/>
    </row>
    <row r="3267" spans="4:5">
      <c r="D3267" s="24"/>
      <c r="E3267" s="24"/>
    </row>
    <row r="3268" spans="4:5">
      <c r="D3268" s="24"/>
      <c r="E3268" s="24"/>
    </row>
    <row r="3269" spans="4:5">
      <c r="D3269" s="24"/>
      <c r="E3269" s="24"/>
    </row>
    <row r="3270" spans="4:5">
      <c r="D3270" s="24"/>
      <c r="E3270" s="24"/>
    </row>
    <row r="3271" spans="4:5">
      <c r="D3271" s="24"/>
      <c r="E3271" s="24"/>
    </row>
    <row r="3272" spans="4:5">
      <c r="D3272" s="24"/>
      <c r="E3272" s="24"/>
    </row>
    <row r="3273" spans="4:5">
      <c r="D3273" s="24"/>
      <c r="E3273" s="24"/>
    </row>
    <row r="3274" spans="4:5">
      <c r="D3274" s="24"/>
      <c r="E3274" s="24"/>
    </row>
    <row r="3275" spans="4:5">
      <c r="D3275" s="24"/>
      <c r="E3275" s="24"/>
    </row>
    <row r="3276" spans="4:5">
      <c r="D3276" s="24"/>
      <c r="E3276" s="24"/>
    </row>
    <row r="3277" spans="4:5">
      <c r="D3277" s="24"/>
      <c r="E3277" s="24"/>
    </row>
    <row r="3278" spans="4:5">
      <c r="D3278" s="24"/>
      <c r="E3278" s="24"/>
    </row>
    <row r="3279" spans="4:5">
      <c r="D3279" s="24"/>
      <c r="E3279" s="24"/>
    </row>
    <row r="3280" spans="4:5">
      <c r="D3280" s="24"/>
      <c r="E3280" s="24"/>
    </row>
    <row r="3281" spans="4:5">
      <c r="D3281" s="24"/>
      <c r="E3281" s="24"/>
    </row>
    <row r="3282" spans="4:5">
      <c r="D3282" s="24"/>
      <c r="E3282" s="24"/>
    </row>
    <row r="3283" spans="4:5">
      <c r="D3283" s="24"/>
      <c r="E3283" s="24"/>
    </row>
    <row r="3284" spans="4:5">
      <c r="D3284" s="24"/>
      <c r="E3284" s="24"/>
    </row>
    <row r="3285" spans="4:5">
      <c r="D3285" s="24"/>
      <c r="E3285" s="24"/>
    </row>
    <row r="3286" spans="4:5">
      <c r="D3286" s="24"/>
      <c r="E3286" s="24"/>
    </row>
    <row r="3287" spans="4:5">
      <c r="D3287" s="24"/>
      <c r="E3287" s="24"/>
    </row>
    <row r="3288" spans="4:5">
      <c r="D3288" s="24"/>
      <c r="E3288" s="24"/>
    </row>
    <row r="3289" spans="4:5">
      <c r="D3289" s="24"/>
      <c r="E3289" s="24"/>
    </row>
    <row r="3290" spans="4:5">
      <c r="D3290" s="24"/>
      <c r="E3290" s="24"/>
    </row>
    <row r="3291" spans="4:5">
      <c r="D3291" s="24"/>
      <c r="E3291" s="24"/>
    </row>
    <row r="3292" spans="4:5">
      <c r="D3292" s="24"/>
      <c r="E3292" s="24"/>
    </row>
    <row r="3293" spans="4:5">
      <c r="D3293" s="24"/>
      <c r="E3293" s="24"/>
    </row>
    <row r="3294" spans="4:5">
      <c r="D3294" s="24"/>
      <c r="E3294" s="24"/>
    </row>
    <row r="3295" spans="4:5">
      <c r="D3295" s="24"/>
      <c r="E3295" s="24"/>
    </row>
    <row r="3296" spans="4:5">
      <c r="D3296" s="24"/>
      <c r="E3296" s="24"/>
    </row>
    <row r="3297" spans="4:5">
      <c r="D3297" s="24"/>
      <c r="E3297" s="24"/>
    </row>
    <row r="3298" spans="4:5">
      <c r="D3298" s="24"/>
      <c r="E3298" s="24"/>
    </row>
    <row r="3299" spans="4:5">
      <c r="D3299" s="24"/>
      <c r="E3299" s="24"/>
    </row>
    <row r="3300" spans="4:5">
      <c r="D3300" s="24"/>
      <c r="E3300" s="24"/>
    </row>
    <row r="3301" spans="4:5">
      <c r="D3301" s="24"/>
      <c r="E3301" s="24"/>
    </row>
    <row r="3302" spans="4:5">
      <c r="D3302" s="24"/>
      <c r="E3302" s="24"/>
    </row>
    <row r="3303" spans="4:5">
      <c r="D3303" s="24"/>
      <c r="E3303" s="24"/>
    </row>
    <row r="3304" spans="4:5">
      <c r="D3304" s="24"/>
      <c r="E3304" s="24"/>
    </row>
    <row r="3305" spans="4:5">
      <c r="D3305" s="24"/>
      <c r="E3305" s="24"/>
    </row>
    <row r="3306" spans="4:5">
      <c r="D3306" s="24"/>
      <c r="E3306" s="24"/>
    </row>
    <row r="3307" spans="4:5">
      <c r="D3307" s="24"/>
      <c r="E3307" s="24"/>
    </row>
    <row r="3308" spans="4:5">
      <c r="D3308" s="24"/>
      <c r="E3308" s="24"/>
    </row>
    <row r="3309" spans="4:5">
      <c r="D3309" s="24"/>
      <c r="E3309" s="24"/>
    </row>
    <row r="3310" spans="4:5">
      <c r="D3310" s="24"/>
      <c r="E3310" s="24"/>
    </row>
    <row r="3311" spans="4:5">
      <c r="D3311" s="24"/>
      <c r="E3311" s="24"/>
    </row>
    <row r="3312" spans="4:5">
      <c r="D3312" s="24"/>
      <c r="E3312" s="24"/>
    </row>
    <row r="3313" spans="4:5">
      <c r="D3313" s="24"/>
      <c r="E3313" s="24"/>
    </row>
    <row r="3314" spans="4:5">
      <c r="D3314" s="24"/>
      <c r="E3314" s="24"/>
    </row>
    <row r="3315" spans="4:5">
      <c r="D3315" s="24"/>
      <c r="E3315" s="24"/>
    </row>
    <row r="3316" spans="4:5">
      <c r="D3316" s="24"/>
      <c r="E3316" s="24"/>
    </row>
    <row r="3317" spans="4:5">
      <c r="D3317" s="24"/>
      <c r="E3317" s="24"/>
    </row>
    <row r="3318" spans="4:5">
      <c r="D3318" s="24"/>
      <c r="E3318" s="24"/>
    </row>
    <row r="3319" spans="4:5">
      <c r="D3319" s="24"/>
      <c r="E3319" s="24"/>
    </row>
    <row r="3320" spans="4:5">
      <c r="D3320" s="24"/>
      <c r="E3320" s="24"/>
    </row>
    <row r="3321" spans="4:5">
      <c r="D3321" s="24"/>
      <c r="E3321" s="24"/>
    </row>
    <row r="3322" spans="4:5">
      <c r="D3322" s="24"/>
      <c r="E3322" s="24"/>
    </row>
    <row r="3323" spans="4:5">
      <c r="D3323" s="24"/>
      <c r="E3323" s="24"/>
    </row>
    <row r="3324" spans="4:5">
      <c r="D3324" s="24"/>
      <c r="E3324" s="24"/>
    </row>
    <row r="3325" spans="4:5">
      <c r="D3325" s="24"/>
      <c r="E3325" s="24"/>
    </row>
    <row r="3326" spans="4:5">
      <c r="D3326" s="24"/>
      <c r="E3326" s="24"/>
    </row>
    <row r="3327" spans="4:5">
      <c r="D3327" s="24"/>
      <c r="E3327" s="24"/>
    </row>
    <row r="3328" spans="4:5">
      <c r="D3328" s="24"/>
      <c r="E3328" s="24"/>
    </row>
    <row r="3329" spans="4:5">
      <c r="D3329" s="24"/>
      <c r="E3329" s="24"/>
    </row>
    <row r="3330" spans="4:5">
      <c r="D3330" s="24"/>
      <c r="E3330" s="24"/>
    </row>
    <row r="3331" spans="4:5">
      <c r="D3331" s="24"/>
      <c r="E3331" s="24"/>
    </row>
    <row r="3332" spans="4:5">
      <c r="D3332" s="24"/>
      <c r="E3332" s="24"/>
    </row>
    <row r="3333" spans="4:5">
      <c r="D3333" s="24"/>
      <c r="E3333" s="24"/>
    </row>
    <row r="3334" spans="4:5">
      <c r="D3334" s="24"/>
      <c r="E3334" s="24"/>
    </row>
    <row r="3335" spans="4:5">
      <c r="D3335" s="24"/>
      <c r="E3335" s="24"/>
    </row>
    <row r="3336" spans="4:5">
      <c r="D3336" s="24"/>
      <c r="E3336" s="24"/>
    </row>
    <row r="3337" spans="4:5">
      <c r="D3337" s="24"/>
      <c r="E3337" s="24"/>
    </row>
    <row r="3338" spans="4:5">
      <c r="D3338" s="24"/>
      <c r="E3338" s="24"/>
    </row>
    <row r="3339" spans="4:5">
      <c r="D3339" s="24"/>
      <c r="E3339" s="24"/>
    </row>
    <row r="3340" spans="4:5">
      <c r="D3340" s="24"/>
      <c r="E3340" s="24"/>
    </row>
    <row r="3341" spans="4:5">
      <c r="D3341" s="24"/>
      <c r="E3341" s="24"/>
    </row>
    <row r="3342" spans="4:5">
      <c r="D3342" s="24"/>
      <c r="E3342" s="24"/>
    </row>
    <row r="3343" spans="4:5">
      <c r="D3343" s="24"/>
      <c r="E3343" s="24"/>
    </row>
    <row r="3344" spans="4:5">
      <c r="D3344" s="24"/>
      <c r="E3344" s="24"/>
    </row>
    <row r="3345" spans="4:5">
      <c r="D3345" s="24"/>
      <c r="E3345" s="24"/>
    </row>
    <row r="3346" spans="4:5">
      <c r="D3346" s="24"/>
      <c r="E3346" s="24"/>
    </row>
    <row r="3347" spans="4:5">
      <c r="D3347" s="24"/>
      <c r="E3347" s="24"/>
    </row>
    <row r="3348" spans="4:5">
      <c r="D3348" s="24"/>
      <c r="E3348" s="24"/>
    </row>
    <row r="3349" spans="4:5">
      <c r="D3349" s="24"/>
      <c r="E3349" s="24"/>
    </row>
    <row r="3350" spans="4:5">
      <c r="D3350" s="24"/>
      <c r="E3350" s="24"/>
    </row>
    <row r="3351" spans="4:5">
      <c r="D3351" s="24"/>
      <c r="E3351" s="24"/>
    </row>
    <row r="3352" spans="4:5">
      <c r="D3352" s="24"/>
      <c r="E3352" s="24"/>
    </row>
    <row r="3353" spans="4:5">
      <c r="D3353" s="24"/>
      <c r="E3353" s="24"/>
    </row>
    <row r="3354" spans="4:5">
      <c r="D3354" s="24"/>
      <c r="E3354" s="24"/>
    </row>
    <row r="3355" spans="4:5">
      <c r="D3355" s="24"/>
      <c r="E3355" s="24"/>
    </row>
    <row r="3356" spans="4:5">
      <c r="D3356" s="24"/>
      <c r="E3356" s="24"/>
    </row>
    <row r="3357" spans="4:5">
      <c r="D3357" s="24"/>
      <c r="E3357" s="24"/>
    </row>
    <row r="3358" spans="4:5">
      <c r="D3358" s="24"/>
      <c r="E3358" s="24"/>
    </row>
    <row r="3359" spans="4:5">
      <c r="D3359" s="24"/>
      <c r="E3359" s="24"/>
    </row>
    <row r="3360" spans="4:5">
      <c r="D3360" s="24"/>
      <c r="E3360" s="24"/>
    </row>
    <row r="3361" spans="4:5">
      <c r="D3361" s="24"/>
      <c r="E3361" s="24"/>
    </row>
    <row r="3362" spans="4:5">
      <c r="D3362" s="24"/>
      <c r="E3362" s="24"/>
    </row>
    <row r="3363" spans="4:5">
      <c r="D3363" s="24"/>
      <c r="E3363" s="24"/>
    </row>
    <row r="3364" spans="4:5">
      <c r="D3364" s="24"/>
      <c r="E3364" s="24"/>
    </row>
    <row r="3365" spans="4:5">
      <c r="D3365" s="24"/>
      <c r="E3365" s="24"/>
    </row>
    <row r="3366" spans="4:5">
      <c r="D3366" s="24"/>
      <c r="E3366" s="24"/>
    </row>
    <row r="3367" spans="4:5">
      <c r="D3367" s="24"/>
      <c r="E3367" s="24"/>
    </row>
    <row r="3368" spans="4:5">
      <c r="D3368" s="24"/>
      <c r="E3368" s="24"/>
    </row>
    <row r="3369" spans="4:5">
      <c r="D3369" s="24"/>
      <c r="E3369" s="24"/>
    </row>
    <row r="3370" spans="4:5">
      <c r="D3370" s="24"/>
      <c r="E3370" s="24"/>
    </row>
    <row r="3371" spans="4:5">
      <c r="D3371" s="24"/>
      <c r="E3371" s="24"/>
    </row>
    <row r="3372" spans="4:5">
      <c r="D3372" s="24"/>
      <c r="E3372" s="24"/>
    </row>
    <row r="3373" spans="4:5">
      <c r="D3373" s="24"/>
      <c r="E3373" s="24"/>
    </row>
    <row r="3374" spans="4:5">
      <c r="D3374" s="24"/>
      <c r="E3374" s="24"/>
    </row>
    <row r="3375" spans="4:5">
      <c r="D3375" s="24"/>
      <c r="E3375" s="24"/>
    </row>
    <row r="3376" spans="4:5">
      <c r="D3376" s="24"/>
      <c r="E3376" s="24"/>
    </row>
    <row r="3377" spans="4:5">
      <c r="D3377" s="24"/>
      <c r="E3377" s="24"/>
    </row>
    <row r="3378" spans="4:5">
      <c r="D3378" s="24"/>
      <c r="E3378" s="24"/>
    </row>
    <row r="3379" spans="4:5">
      <c r="D3379" s="24"/>
      <c r="E3379" s="24"/>
    </row>
    <row r="3380" spans="4:5">
      <c r="D3380" s="24"/>
      <c r="E3380" s="24"/>
    </row>
    <row r="3381" spans="4:5">
      <c r="D3381" s="24"/>
      <c r="E3381" s="24"/>
    </row>
    <row r="3382" spans="4:5">
      <c r="D3382" s="24"/>
      <c r="E3382" s="24"/>
    </row>
    <row r="3383" spans="4:5">
      <c r="D3383" s="24"/>
      <c r="E3383" s="24"/>
    </row>
    <row r="3384" spans="4:5">
      <c r="D3384" s="24"/>
      <c r="E3384" s="24"/>
    </row>
    <row r="3385" spans="4:5">
      <c r="D3385" s="24"/>
      <c r="E3385" s="24"/>
    </row>
    <row r="3386" spans="4:5">
      <c r="D3386" s="24"/>
      <c r="E3386" s="24"/>
    </row>
    <row r="3387" spans="4:5">
      <c r="D3387" s="24"/>
      <c r="E3387" s="24"/>
    </row>
    <row r="3388" spans="4:5">
      <c r="D3388" s="24"/>
      <c r="E3388" s="24"/>
    </row>
    <row r="3389" spans="4:5">
      <c r="D3389" s="24"/>
      <c r="E3389" s="24"/>
    </row>
    <row r="3390" spans="4:5">
      <c r="D3390" s="24"/>
      <c r="E3390" s="24"/>
    </row>
    <row r="3391" spans="4:5">
      <c r="D3391" s="24"/>
      <c r="E3391" s="24"/>
    </row>
    <row r="3392" spans="4:5">
      <c r="D3392" s="24"/>
      <c r="E3392" s="24"/>
    </row>
    <row r="3393" spans="4:5">
      <c r="D3393" s="24"/>
      <c r="E3393" s="24"/>
    </row>
    <row r="3394" spans="4:5">
      <c r="D3394" s="24"/>
      <c r="E3394" s="24"/>
    </row>
    <row r="3395" spans="4:5">
      <c r="D3395" s="24"/>
      <c r="E3395" s="24"/>
    </row>
    <row r="3396" spans="4:5">
      <c r="D3396" s="24"/>
      <c r="E3396" s="24"/>
    </row>
    <row r="3397" spans="4:5">
      <c r="D3397" s="24"/>
      <c r="E3397" s="24"/>
    </row>
    <row r="3398" spans="4:5">
      <c r="D3398" s="24"/>
      <c r="E3398" s="24"/>
    </row>
    <row r="3399" spans="4:5">
      <c r="D3399" s="24"/>
      <c r="E3399" s="24"/>
    </row>
    <row r="3400" spans="4:5">
      <c r="D3400" s="24"/>
      <c r="E3400" s="24"/>
    </row>
    <row r="3401" spans="4:5">
      <c r="D3401" s="24"/>
      <c r="E3401" s="24"/>
    </row>
    <row r="3402" spans="4:5">
      <c r="D3402" s="24"/>
      <c r="E3402" s="24"/>
    </row>
    <row r="3403" spans="4:5">
      <c r="D3403" s="24"/>
      <c r="E3403" s="24"/>
    </row>
    <row r="3404" spans="4:5">
      <c r="D3404" s="24"/>
      <c r="E3404" s="24"/>
    </row>
    <row r="3405" spans="4:5">
      <c r="D3405" s="24"/>
      <c r="E3405" s="24"/>
    </row>
    <row r="3406" spans="4:5">
      <c r="D3406" s="24"/>
      <c r="E3406" s="24"/>
    </row>
    <row r="3407" spans="4:5">
      <c r="D3407" s="24"/>
      <c r="E3407" s="24"/>
    </row>
    <row r="3408" spans="4:5">
      <c r="D3408" s="24"/>
      <c r="E3408" s="24"/>
    </row>
    <row r="3409" spans="4:5">
      <c r="D3409" s="24"/>
      <c r="E3409" s="24"/>
    </row>
    <row r="3410" spans="4:5">
      <c r="D3410" s="24"/>
      <c r="E3410" s="24"/>
    </row>
    <row r="3411" spans="4:5">
      <c r="D3411" s="24"/>
      <c r="E3411" s="24"/>
    </row>
    <row r="3412" spans="4:5">
      <c r="D3412" s="24"/>
      <c r="E3412" s="24"/>
    </row>
    <row r="3413" spans="4:5">
      <c r="D3413" s="24"/>
      <c r="E3413" s="24"/>
    </row>
    <row r="3414" spans="4:5">
      <c r="D3414" s="24"/>
      <c r="E3414" s="24"/>
    </row>
    <row r="3415" spans="4:5">
      <c r="D3415" s="24"/>
      <c r="E3415" s="24"/>
    </row>
    <row r="3416" spans="4:5">
      <c r="D3416" s="24"/>
      <c r="E3416" s="24"/>
    </row>
    <row r="3417" spans="4:5">
      <c r="D3417" s="24"/>
      <c r="E3417" s="24"/>
    </row>
    <row r="3418" spans="4:5">
      <c r="D3418" s="24"/>
      <c r="E3418" s="24"/>
    </row>
    <row r="3419" spans="4:5">
      <c r="D3419" s="24"/>
      <c r="E3419" s="24"/>
    </row>
    <row r="3420" spans="4:5">
      <c r="D3420" s="24"/>
      <c r="E3420" s="24"/>
    </row>
    <row r="3421" spans="4:5">
      <c r="D3421" s="24"/>
      <c r="E3421" s="24"/>
    </row>
    <row r="3422" spans="4:5">
      <c r="D3422" s="24"/>
      <c r="E3422" s="24"/>
    </row>
    <row r="3423" spans="4:5">
      <c r="D3423" s="24"/>
      <c r="E3423" s="24"/>
    </row>
    <row r="3424" spans="4:5">
      <c r="D3424" s="24"/>
      <c r="E3424" s="24"/>
    </row>
    <row r="3425" spans="4:5">
      <c r="D3425" s="24"/>
      <c r="E3425" s="24"/>
    </row>
    <row r="3426" spans="4:5">
      <c r="D3426" s="24"/>
      <c r="E3426" s="24"/>
    </row>
    <row r="3427" spans="4:5">
      <c r="D3427" s="24"/>
      <c r="E3427" s="24"/>
    </row>
    <row r="3428" spans="4:5">
      <c r="D3428" s="24"/>
      <c r="E3428" s="24"/>
    </row>
    <row r="3429" spans="4:5">
      <c r="D3429" s="24"/>
      <c r="E3429" s="24"/>
    </row>
    <row r="3430" spans="4:5">
      <c r="D3430" s="24"/>
      <c r="E3430" s="24"/>
    </row>
    <row r="3431" spans="4:5">
      <c r="D3431" s="24"/>
      <c r="E3431" s="24"/>
    </row>
    <row r="3432" spans="4:5">
      <c r="D3432" s="24"/>
      <c r="E3432" s="24"/>
    </row>
    <row r="3433" spans="4:5">
      <c r="D3433" s="24"/>
      <c r="E3433" s="24"/>
    </row>
    <row r="3434" spans="4:5">
      <c r="D3434" s="24"/>
      <c r="E3434" s="24"/>
    </row>
    <row r="3435" spans="4:5">
      <c r="D3435" s="24"/>
      <c r="E3435" s="24"/>
    </row>
    <row r="3436" spans="4:5">
      <c r="D3436" s="24"/>
      <c r="E3436" s="24"/>
    </row>
    <row r="3437" spans="4:5">
      <c r="D3437" s="24"/>
      <c r="E3437" s="24"/>
    </row>
    <row r="3438" spans="4:5">
      <c r="D3438" s="24"/>
      <c r="E3438" s="24"/>
    </row>
    <row r="3439" spans="4:5">
      <c r="D3439" s="24"/>
      <c r="E3439" s="24"/>
    </row>
    <row r="3440" spans="4:5">
      <c r="D3440" s="24"/>
      <c r="E3440" s="24"/>
    </row>
    <row r="3441" spans="4:5">
      <c r="D3441" s="24"/>
      <c r="E3441" s="24"/>
    </row>
    <row r="3442" spans="4:5">
      <c r="D3442" s="24"/>
      <c r="E3442" s="24"/>
    </row>
    <row r="3443" spans="4:5">
      <c r="D3443" s="24"/>
      <c r="E3443" s="24"/>
    </row>
    <row r="3444" spans="4:5">
      <c r="D3444" s="24"/>
      <c r="E3444" s="24"/>
    </row>
    <row r="3445" spans="4:5">
      <c r="D3445" s="24"/>
      <c r="E3445" s="24"/>
    </row>
    <row r="3446" spans="4:5">
      <c r="D3446" s="24"/>
      <c r="E3446" s="24"/>
    </row>
    <row r="3447" spans="4:5">
      <c r="D3447" s="24"/>
      <c r="E3447" s="24"/>
    </row>
    <row r="3448" spans="4:5">
      <c r="D3448" s="24"/>
      <c r="E3448" s="24"/>
    </row>
    <row r="3449" spans="4:5">
      <c r="D3449" s="24"/>
      <c r="E3449" s="24"/>
    </row>
    <row r="3450" spans="4:5">
      <c r="D3450" s="24"/>
      <c r="E3450" s="24"/>
    </row>
    <row r="3451" spans="4:5">
      <c r="D3451" s="24"/>
      <c r="E3451" s="24"/>
    </row>
    <row r="3452" spans="4:5">
      <c r="D3452" s="24"/>
      <c r="E3452" s="24"/>
    </row>
    <row r="3453" spans="4:5">
      <c r="D3453" s="24"/>
      <c r="E3453" s="24"/>
    </row>
    <row r="3454" spans="4:5">
      <c r="D3454" s="24"/>
      <c r="E3454" s="24"/>
    </row>
    <row r="3455" spans="4:5">
      <c r="D3455" s="24"/>
      <c r="E3455" s="24"/>
    </row>
    <row r="3456" spans="4:5">
      <c r="D3456" s="24"/>
      <c r="E3456" s="24"/>
    </row>
    <row r="3457" spans="4:5">
      <c r="D3457" s="24"/>
      <c r="E3457" s="24"/>
    </row>
    <row r="3458" spans="4:5">
      <c r="D3458" s="24"/>
      <c r="E3458" s="24"/>
    </row>
    <row r="3459" spans="4:5">
      <c r="D3459" s="24"/>
      <c r="E3459" s="24"/>
    </row>
    <row r="3460" spans="4:5">
      <c r="D3460" s="24"/>
      <c r="E3460" s="24"/>
    </row>
    <row r="3461" spans="4:5">
      <c r="D3461" s="24"/>
      <c r="E3461" s="24"/>
    </row>
    <row r="3462" spans="4:5">
      <c r="D3462" s="24"/>
      <c r="E3462" s="24"/>
    </row>
    <row r="3463" spans="4:5">
      <c r="D3463" s="24"/>
      <c r="E3463" s="24"/>
    </row>
    <row r="3464" spans="4:5">
      <c r="D3464" s="24"/>
      <c r="E3464" s="24"/>
    </row>
    <row r="3465" spans="4:5">
      <c r="D3465" s="24"/>
      <c r="E3465" s="24"/>
    </row>
    <row r="3466" spans="4:5">
      <c r="D3466" s="24"/>
      <c r="E3466" s="24"/>
    </row>
    <row r="3467" spans="4:5">
      <c r="D3467" s="24"/>
      <c r="E3467" s="24"/>
    </row>
    <row r="3468" spans="4:5">
      <c r="D3468" s="24"/>
      <c r="E3468" s="24"/>
    </row>
    <row r="3469" spans="4:5">
      <c r="D3469" s="24"/>
      <c r="E3469" s="24"/>
    </row>
    <row r="3470" spans="4:5">
      <c r="D3470" s="24"/>
      <c r="E3470" s="24"/>
    </row>
    <row r="3471" spans="4:5">
      <c r="D3471" s="24"/>
      <c r="E3471" s="24"/>
    </row>
    <row r="3472" spans="4:5">
      <c r="D3472" s="24"/>
      <c r="E3472" s="24"/>
    </row>
    <row r="3473" spans="4:5">
      <c r="D3473" s="24"/>
      <c r="E3473" s="24"/>
    </row>
    <row r="3474" spans="4:5">
      <c r="D3474" s="24"/>
      <c r="E3474" s="24"/>
    </row>
    <row r="3475" spans="4:5">
      <c r="D3475" s="24"/>
      <c r="E3475" s="24"/>
    </row>
    <row r="3476" spans="4:5">
      <c r="D3476" s="24"/>
      <c r="E3476" s="24"/>
    </row>
    <row r="3477" spans="4:5">
      <c r="D3477" s="24"/>
      <c r="E3477" s="24"/>
    </row>
    <row r="3478" spans="4:5">
      <c r="D3478" s="24"/>
      <c r="E3478" s="24"/>
    </row>
    <row r="3479" spans="4:5">
      <c r="D3479" s="24"/>
      <c r="E3479" s="24"/>
    </row>
    <row r="3480" spans="4:5">
      <c r="D3480" s="24"/>
      <c r="E3480" s="24"/>
    </row>
    <row r="3481" spans="4:5">
      <c r="D3481" s="24"/>
      <c r="E3481" s="24"/>
    </row>
    <row r="3482" spans="4:5">
      <c r="D3482" s="24"/>
      <c r="E3482" s="24"/>
    </row>
    <row r="3483" spans="4:5">
      <c r="D3483" s="24"/>
      <c r="E3483" s="24"/>
    </row>
    <row r="3484" spans="4:5">
      <c r="D3484" s="24"/>
      <c r="E3484" s="24"/>
    </row>
    <row r="3485" spans="4:5">
      <c r="D3485" s="24"/>
      <c r="E3485" s="24"/>
    </row>
    <row r="3486" spans="4:5">
      <c r="D3486" s="24"/>
      <c r="E3486" s="24"/>
    </row>
    <row r="3487" spans="4:5">
      <c r="D3487" s="24"/>
      <c r="E3487" s="24"/>
    </row>
    <row r="3488" spans="4:5">
      <c r="D3488" s="24"/>
      <c r="E3488" s="24"/>
    </row>
    <row r="3489" spans="4:5">
      <c r="D3489" s="24"/>
      <c r="E3489" s="24"/>
    </row>
    <row r="3490" spans="4:5">
      <c r="D3490" s="24"/>
      <c r="E3490" s="24"/>
    </row>
    <row r="3491" spans="4:5">
      <c r="D3491" s="24"/>
      <c r="E3491" s="24"/>
    </row>
    <row r="3492" spans="4:5">
      <c r="D3492" s="24"/>
      <c r="E3492" s="24"/>
    </row>
    <row r="3493" spans="4:5">
      <c r="D3493" s="24"/>
      <c r="E3493" s="24"/>
    </row>
    <row r="3494" spans="4:5">
      <c r="D3494" s="24"/>
      <c r="E3494" s="24"/>
    </row>
    <row r="3495" spans="4:5">
      <c r="D3495" s="24"/>
      <c r="E3495" s="24"/>
    </row>
    <row r="3496" spans="4:5">
      <c r="D3496" s="24"/>
      <c r="E3496" s="24"/>
    </row>
    <row r="3497" spans="4:5">
      <c r="D3497" s="24"/>
      <c r="E3497" s="24"/>
    </row>
    <row r="3498" spans="4:5">
      <c r="D3498" s="24"/>
      <c r="E3498" s="24"/>
    </row>
    <row r="3499" spans="4:5">
      <c r="D3499" s="24"/>
      <c r="E3499" s="24"/>
    </row>
    <row r="3500" spans="4:5">
      <c r="D3500" s="24"/>
      <c r="E3500" s="24"/>
    </row>
    <row r="3501" spans="4:5">
      <c r="D3501" s="24"/>
      <c r="E3501" s="24"/>
    </row>
    <row r="3502" spans="4:5">
      <c r="D3502" s="24"/>
      <c r="E3502" s="24"/>
    </row>
    <row r="3503" spans="4:5">
      <c r="D3503" s="24"/>
      <c r="E3503" s="24"/>
    </row>
    <row r="3504" spans="4:5">
      <c r="D3504" s="24"/>
      <c r="E3504" s="24"/>
    </row>
    <row r="3505" spans="4:5">
      <c r="D3505" s="24"/>
      <c r="E3505" s="24"/>
    </row>
    <row r="3506" spans="4:5">
      <c r="D3506" s="24"/>
      <c r="E3506" s="24"/>
    </row>
    <row r="3507" spans="4:5">
      <c r="D3507" s="24"/>
      <c r="E3507" s="24"/>
    </row>
    <row r="3508" spans="4:5">
      <c r="D3508" s="24"/>
      <c r="E3508" s="24"/>
    </row>
    <row r="3509" spans="4:5">
      <c r="D3509" s="24"/>
      <c r="E3509" s="24"/>
    </row>
    <row r="3510" spans="4:5">
      <c r="D3510" s="24"/>
      <c r="E3510" s="24"/>
    </row>
    <row r="3511" spans="4:5">
      <c r="D3511" s="24"/>
      <c r="E3511" s="24"/>
    </row>
    <row r="3512" spans="4:5">
      <c r="D3512" s="24"/>
      <c r="E3512" s="24"/>
    </row>
    <row r="3513" spans="4:5">
      <c r="D3513" s="24"/>
      <c r="E3513" s="24"/>
    </row>
    <row r="3514" spans="4:5">
      <c r="D3514" s="24"/>
      <c r="E3514" s="24"/>
    </row>
    <row r="3515" spans="4:5">
      <c r="D3515" s="24"/>
      <c r="E3515" s="24"/>
    </row>
    <row r="3516" spans="4:5">
      <c r="D3516" s="24"/>
      <c r="E3516" s="24"/>
    </row>
    <row r="3517" spans="4:5">
      <c r="D3517" s="24"/>
      <c r="E3517" s="24"/>
    </row>
    <row r="3518" spans="4:5">
      <c r="D3518" s="24"/>
      <c r="E3518" s="24"/>
    </row>
    <row r="3519" spans="4:5">
      <c r="D3519" s="24"/>
      <c r="E3519" s="24"/>
    </row>
    <row r="3520" spans="4:5">
      <c r="D3520" s="24"/>
      <c r="E3520" s="24"/>
    </row>
    <row r="3521" spans="4:5">
      <c r="D3521" s="24"/>
      <c r="E3521" s="24"/>
    </row>
    <row r="3522" spans="4:5">
      <c r="D3522" s="24"/>
      <c r="E3522" s="24"/>
    </row>
    <row r="3523" spans="4:5">
      <c r="D3523" s="24"/>
      <c r="E3523" s="24"/>
    </row>
    <row r="3524" spans="4:5">
      <c r="D3524" s="24"/>
      <c r="E3524" s="24"/>
    </row>
    <row r="3525" spans="4:5">
      <c r="D3525" s="24"/>
      <c r="E3525" s="24"/>
    </row>
    <row r="3526" spans="4:5">
      <c r="D3526" s="24"/>
      <c r="E3526" s="24"/>
    </row>
    <row r="3527" spans="4:5">
      <c r="D3527" s="24"/>
      <c r="E3527" s="24"/>
    </row>
    <row r="3528" spans="4:5">
      <c r="D3528" s="24"/>
      <c r="E3528" s="24"/>
    </row>
    <row r="3529" spans="4:5">
      <c r="D3529" s="24"/>
      <c r="E3529" s="24"/>
    </row>
    <row r="3530" spans="4:5">
      <c r="D3530" s="24"/>
      <c r="E3530" s="24"/>
    </row>
    <row r="3531" spans="4:5">
      <c r="D3531" s="24"/>
      <c r="E3531" s="24"/>
    </row>
    <row r="3532" spans="4:5">
      <c r="D3532" s="24"/>
      <c r="E3532" s="24"/>
    </row>
    <row r="3533" spans="4:5">
      <c r="D3533" s="24"/>
      <c r="E3533" s="24"/>
    </row>
    <row r="3534" spans="4:5">
      <c r="D3534" s="24"/>
      <c r="E3534" s="24"/>
    </row>
    <row r="3535" spans="4:5">
      <c r="D3535" s="24"/>
      <c r="E3535" s="24"/>
    </row>
    <row r="3536" spans="4:5">
      <c r="D3536" s="24"/>
      <c r="E3536" s="24"/>
    </row>
    <row r="3537" spans="4:5">
      <c r="D3537" s="24"/>
      <c r="E3537" s="24"/>
    </row>
    <row r="3538" spans="4:5">
      <c r="D3538" s="24"/>
      <c r="E3538" s="24"/>
    </row>
    <row r="3539" spans="4:5">
      <c r="D3539" s="24"/>
      <c r="E3539" s="24"/>
    </row>
    <row r="3540" spans="4:5">
      <c r="D3540" s="24"/>
      <c r="E3540" s="24"/>
    </row>
    <row r="3541" spans="4:5">
      <c r="D3541" s="24"/>
      <c r="E3541" s="24"/>
    </row>
    <row r="3542" spans="4:5">
      <c r="D3542" s="24"/>
      <c r="E3542" s="24"/>
    </row>
    <row r="3543" spans="4:5">
      <c r="D3543" s="24"/>
      <c r="E3543" s="24"/>
    </row>
    <row r="3544" spans="4:5">
      <c r="D3544" s="24"/>
      <c r="E3544" s="24"/>
    </row>
    <row r="3545" spans="4:5">
      <c r="D3545" s="24"/>
      <c r="E3545" s="24"/>
    </row>
    <row r="3546" spans="4:5">
      <c r="D3546" s="24"/>
      <c r="E3546" s="24"/>
    </row>
    <row r="3547" spans="4:5">
      <c r="D3547" s="24"/>
      <c r="E3547" s="24"/>
    </row>
    <row r="3548" spans="4:5">
      <c r="D3548" s="24"/>
      <c r="E3548" s="24"/>
    </row>
    <row r="3549" spans="4:5">
      <c r="D3549" s="24"/>
      <c r="E3549" s="24"/>
    </row>
    <row r="3550" spans="4:5">
      <c r="D3550" s="24"/>
      <c r="E3550" s="24"/>
    </row>
    <row r="3551" spans="4:5">
      <c r="D3551" s="24"/>
      <c r="E3551" s="24"/>
    </row>
    <row r="3552" spans="4:5">
      <c r="D3552" s="24"/>
      <c r="E3552" s="24"/>
    </row>
    <row r="3553" spans="4:5">
      <c r="D3553" s="24"/>
      <c r="E3553" s="24"/>
    </row>
    <row r="3554" spans="4:5">
      <c r="D3554" s="24"/>
      <c r="E3554" s="24"/>
    </row>
    <row r="3555" spans="4:5">
      <c r="D3555" s="24"/>
      <c r="E3555" s="24"/>
    </row>
    <row r="3556" spans="4:5">
      <c r="D3556" s="24"/>
      <c r="E3556" s="24"/>
    </row>
    <row r="3557" spans="4:5">
      <c r="D3557" s="24"/>
      <c r="E3557" s="24"/>
    </row>
    <row r="3558" spans="4:5">
      <c r="D3558" s="24"/>
      <c r="E3558" s="24"/>
    </row>
    <row r="3559" spans="4:5">
      <c r="D3559" s="24"/>
      <c r="E3559" s="24"/>
    </row>
    <row r="3560" spans="4:5">
      <c r="D3560" s="24"/>
      <c r="E3560" s="24"/>
    </row>
    <row r="3561" spans="4:5">
      <c r="D3561" s="24"/>
      <c r="E3561" s="24"/>
    </row>
    <row r="3562" spans="4:5">
      <c r="D3562" s="24"/>
      <c r="E3562" s="24"/>
    </row>
    <row r="3563" spans="4:5">
      <c r="D3563" s="24"/>
      <c r="E3563" s="24"/>
    </row>
    <row r="3564" spans="4:5">
      <c r="D3564" s="24"/>
      <c r="E3564" s="24"/>
    </row>
    <row r="3565" spans="4:5">
      <c r="D3565" s="24"/>
      <c r="E3565" s="24"/>
    </row>
    <row r="3566" spans="4:5">
      <c r="D3566" s="24"/>
      <c r="E3566" s="24"/>
    </row>
    <row r="3567" spans="4:5">
      <c r="D3567" s="24"/>
      <c r="E3567" s="24"/>
    </row>
    <row r="3568" spans="4:5">
      <c r="D3568" s="24"/>
      <c r="E3568" s="24"/>
    </row>
    <row r="3569" spans="4:5">
      <c r="D3569" s="24"/>
      <c r="E3569" s="24"/>
    </row>
    <row r="3570" spans="4:5">
      <c r="D3570" s="24"/>
      <c r="E3570" s="24"/>
    </row>
    <row r="3571" spans="4:5">
      <c r="D3571" s="24"/>
      <c r="E3571" s="24"/>
    </row>
    <row r="3572" spans="4:5">
      <c r="D3572" s="24"/>
      <c r="E3572" s="24"/>
    </row>
    <row r="3573" spans="4:5">
      <c r="D3573" s="24"/>
      <c r="E3573" s="24"/>
    </row>
    <row r="3574" spans="4:5">
      <c r="D3574" s="24"/>
      <c r="E3574" s="24"/>
    </row>
    <row r="3575" spans="4:5">
      <c r="D3575" s="24"/>
      <c r="E3575" s="24"/>
    </row>
    <row r="3576" spans="4:5">
      <c r="D3576" s="24"/>
      <c r="E3576" s="24"/>
    </row>
    <row r="3577" spans="4:5">
      <c r="D3577" s="24"/>
      <c r="E3577" s="24"/>
    </row>
    <row r="3578" spans="4:5">
      <c r="D3578" s="24"/>
      <c r="E3578" s="24"/>
    </row>
    <row r="3579" spans="4:5">
      <c r="D3579" s="24"/>
      <c r="E3579" s="24"/>
    </row>
    <row r="3580" spans="4:5">
      <c r="D3580" s="24"/>
      <c r="E3580" s="24"/>
    </row>
    <row r="3581" spans="4:5">
      <c r="D3581" s="24"/>
      <c r="E3581" s="24"/>
    </row>
    <row r="3582" spans="4:5">
      <c r="D3582" s="24"/>
      <c r="E3582" s="24"/>
    </row>
    <row r="3583" spans="4:5">
      <c r="D3583" s="24"/>
      <c r="E3583" s="24"/>
    </row>
    <row r="3584" spans="4:5">
      <c r="D3584" s="24"/>
      <c r="E3584" s="24"/>
    </row>
    <row r="3585" spans="4:5">
      <c r="D3585" s="24"/>
      <c r="E3585" s="24"/>
    </row>
    <row r="3586" spans="4:5">
      <c r="D3586" s="24"/>
      <c r="E3586" s="24"/>
    </row>
    <row r="3587" spans="4:5">
      <c r="D3587" s="24"/>
      <c r="E3587" s="24"/>
    </row>
    <row r="3588" spans="4:5">
      <c r="D3588" s="24"/>
      <c r="E3588" s="24"/>
    </row>
    <row r="3589" spans="4:5">
      <c r="D3589" s="24"/>
      <c r="E3589" s="24"/>
    </row>
    <row r="3590" spans="4:5">
      <c r="D3590" s="24"/>
      <c r="E3590" s="24"/>
    </row>
    <row r="3591" spans="4:5">
      <c r="D3591" s="24"/>
      <c r="E3591" s="24"/>
    </row>
    <row r="3592" spans="4:5">
      <c r="D3592" s="24"/>
      <c r="E3592" s="24"/>
    </row>
    <row r="3593" spans="4:5">
      <c r="D3593" s="24"/>
      <c r="E3593" s="24"/>
    </row>
    <row r="3594" spans="4:5">
      <c r="D3594" s="24"/>
      <c r="E3594" s="24"/>
    </row>
    <row r="3595" spans="4:5">
      <c r="D3595" s="24"/>
      <c r="E3595" s="24"/>
    </row>
    <row r="3596" spans="4:5">
      <c r="D3596" s="24"/>
      <c r="E3596" s="24"/>
    </row>
    <row r="3597" spans="4:5">
      <c r="D3597" s="24"/>
      <c r="E3597" s="24"/>
    </row>
    <row r="3598" spans="4:5">
      <c r="D3598" s="24"/>
      <c r="E3598" s="24"/>
    </row>
    <row r="3599" spans="4:5">
      <c r="D3599" s="24"/>
      <c r="E3599" s="24"/>
    </row>
    <row r="3600" spans="4:5">
      <c r="D3600" s="24"/>
      <c r="E3600" s="24"/>
    </row>
    <row r="3601" spans="4:5">
      <c r="D3601" s="24"/>
      <c r="E3601" s="24"/>
    </row>
    <row r="3602" spans="4:5">
      <c r="D3602" s="24"/>
      <c r="E3602" s="24"/>
    </row>
    <row r="3603" spans="4:5">
      <c r="D3603" s="24"/>
      <c r="E3603" s="24"/>
    </row>
    <row r="3604" spans="4:5">
      <c r="D3604" s="24"/>
      <c r="E3604" s="24"/>
    </row>
    <row r="3605" spans="4:5">
      <c r="D3605" s="24"/>
      <c r="E3605" s="24"/>
    </row>
    <row r="3606" spans="4:5">
      <c r="D3606" s="24"/>
      <c r="E3606" s="24"/>
    </row>
    <row r="3607" spans="4:5">
      <c r="D3607" s="24"/>
      <c r="E3607" s="24"/>
    </row>
    <row r="3608" spans="4:5">
      <c r="D3608" s="24"/>
      <c r="E3608" s="24"/>
    </row>
    <row r="3609" spans="4:5">
      <c r="D3609" s="24"/>
      <c r="E3609" s="24"/>
    </row>
    <row r="3610" spans="4:5">
      <c r="D3610" s="24"/>
      <c r="E3610" s="24"/>
    </row>
    <row r="3611" spans="4:5">
      <c r="D3611" s="24"/>
      <c r="E3611" s="24"/>
    </row>
    <row r="3612" spans="4:5">
      <c r="D3612" s="24"/>
      <c r="E3612" s="24"/>
    </row>
    <row r="3613" spans="4:5">
      <c r="D3613" s="24"/>
      <c r="E3613" s="24"/>
    </row>
    <row r="3614" spans="4:5">
      <c r="D3614" s="24"/>
      <c r="E3614" s="24"/>
    </row>
    <row r="3615" spans="4:5">
      <c r="D3615" s="24"/>
      <c r="E3615" s="24"/>
    </row>
    <row r="3616" spans="4:5">
      <c r="D3616" s="24"/>
      <c r="E3616" s="24"/>
    </row>
    <row r="3617" spans="4:5">
      <c r="D3617" s="24"/>
      <c r="E3617" s="24"/>
    </row>
    <row r="3618" spans="4:5">
      <c r="D3618" s="24"/>
      <c r="E3618" s="24"/>
    </row>
    <row r="3619" spans="4:5">
      <c r="D3619" s="24"/>
      <c r="E3619" s="24"/>
    </row>
    <row r="3620" spans="4:5">
      <c r="D3620" s="24"/>
      <c r="E3620" s="24"/>
    </row>
    <row r="3621" spans="4:5">
      <c r="D3621" s="24"/>
      <c r="E3621" s="24"/>
    </row>
    <row r="3622" spans="4:5">
      <c r="D3622" s="24"/>
      <c r="E3622" s="24"/>
    </row>
    <row r="3623" spans="4:5">
      <c r="D3623" s="24"/>
      <c r="E3623" s="24"/>
    </row>
    <row r="3624" spans="4:5">
      <c r="D3624" s="24"/>
      <c r="E3624" s="24"/>
    </row>
    <row r="3625" spans="4:5">
      <c r="D3625" s="24"/>
      <c r="E3625" s="24"/>
    </row>
    <row r="3626" spans="4:5">
      <c r="D3626" s="24"/>
      <c r="E3626" s="24"/>
    </row>
    <row r="3627" spans="4:5">
      <c r="D3627" s="24"/>
      <c r="E3627" s="24"/>
    </row>
    <row r="3628" spans="4:5">
      <c r="D3628" s="24"/>
      <c r="E3628" s="24"/>
    </row>
    <row r="3629" spans="4:5">
      <c r="D3629" s="24"/>
      <c r="E3629" s="24"/>
    </row>
    <row r="3630" spans="4:5">
      <c r="D3630" s="24"/>
      <c r="E3630" s="24"/>
    </row>
    <row r="3631" spans="4:5">
      <c r="D3631" s="24"/>
      <c r="E3631" s="24"/>
    </row>
    <row r="3632" spans="4:5">
      <c r="D3632" s="24"/>
      <c r="E3632" s="24"/>
    </row>
    <row r="3633" spans="4:5">
      <c r="D3633" s="24"/>
      <c r="E3633" s="24"/>
    </row>
    <row r="3634" spans="4:5">
      <c r="D3634" s="24"/>
      <c r="E3634" s="24"/>
    </row>
    <row r="3635" spans="4:5">
      <c r="D3635" s="24"/>
      <c r="E3635" s="24"/>
    </row>
    <row r="3636" spans="4:5">
      <c r="D3636" s="24"/>
      <c r="E3636" s="24"/>
    </row>
    <row r="3637" spans="4:5">
      <c r="D3637" s="24"/>
      <c r="E3637" s="24"/>
    </row>
    <row r="3638" spans="4:5">
      <c r="D3638" s="24"/>
      <c r="E3638" s="24"/>
    </row>
    <row r="3639" spans="4:5">
      <c r="D3639" s="24"/>
      <c r="E3639" s="24"/>
    </row>
    <row r="3640" spans="4:5">
      <c r="D3640" s="24"/>
      <c r="E3640" s="24"/>
    </row>
    <row r="3641" spans="4:5">
      <c r="D3641" s="24"/>
      <c r="E3641" s="24"/>
    </row>
    <row r="3642" spans="4:5">
      <c r="D3642" s="24"/>
      <c r="E3642" s="24"/>
    </row>
    <row r="3643" spans="4:5">
      <c r="D3643" s="24"/>
      <c r="E3643" s="24"/>
    </row>
    <row r="3644" spans="4:5">
      <c r="D3644" s="24"/>
      <c r="E3644" s="24"/>
    </row>
    <row r="3645" spans="4:5">
      <c r="D3645" s="24"/>
      <c r="E3645" s="24"/>
    </row>
    <row r="3646" spans="4:5">
      <c r="D3646" s="24"/>
      <c r="E3646" s="24"/>
    </row>
    <row r="3647" spans="4:5">
      <c r="D3647" s="24"/>
      <c r="E3647" s="24"/>
    </row>
    <row r="3648" spans="4:5">
      <c r="D3648" s="24"/>
      <c r="E3648" s="24"/>
    </row>
    <row r="3649" spans="4:5">
      <c r="D3649" s="24"/>
      <c r="E3649" s="24"/>
    </row>
    <row r="3650" spans="4:5">
      <c r="D3650" s="24"/>
      <c r="E3650" s="24"/>
    </row>
    <row r="3651" spans="4:5">
      <c r="D3651" s="24"/>
      <c r="E3651" s="24"/>
    </row>
    <row r="3652" spans="4:5">
      <c r="D3652" s="24"/>
      <c r="E3652" s="24"/>
    </row>
    <row r="3653" spans="4:5">
      <c r="D3653" s="24"/>
      <c r="E3653" s="24"/>
    </row>
    <row r="3654" spans="4:5">
      <c r="D3654" s="24"/>
      <c r="E3654" s="24"/>
    </row>
    <row r="3655" spans="4:5">
      <c r="D3655" s="24"/>
      <c r="E3655" s="24"/>
    </row>
    <row r="3656" spans="4:5">
      <c r="D3656" s="24"/>
      <c r="E3656" s="24"/>
    </row>
    <row r="3657" spans="4:5">
      <c r="D3657" s="24"/>
      <c r="E3657" s="24"/>
    </row>
    <row r="3658" spans="4:5">
      <c r="D3658" s="24"/>
      <c r="E3658" s="24"/>
    </row>
    <row r="3659" spans="4:5">
      <c r="D3659" s="24"/>
      <c r="E3659" s="24"/>
    </row>
    <row r="3660" spans="4:5">
      <c r="D3660" s="24"/>
      <c r="E3660" s="24"/>
    </row>
    <row r="3661" spans="4:5">
      <c r="D3661" s="24"/>
      <c r="E3661" s="24"/>
    </row>
    <row r="3662" spans="4:5">
      <c r="D3662" s="24"/>
      <c r="E3662" s="24"/>
    </row>
    <row r="3663" spans="4:5">
      <c r="D3663" s="24"/>
      <c r="E3663" s="24"/>
    </row>
    <row r="3664" spans="4:5">
      <c r="D3664" s="24"/>
      <c r="E3664" s="24"/>
    </row>
    <row r="3665" spans="4:5">
      <c r="D3665" s="24"/>
      <c r="E3665" s="24"/>
    </row>
    <row r="3666" spans="4:5">
      <c r="D3666" s="24"/>
      <c r="E3666" s="24"/>
    </row>
    <row r="3667" spans="4:5">
      <c r="D3667" s="24"/>
      <c r="E3667" s="24"/>
    </row>
    <row r="3668" spans="4:5">
      <c r="D3668" s="24"/>
      <c r="E3668" s="24"/>
    </row>
    <row r="3669" spans="4:5">
      <c r="D3669" s="24"/>
      <c r="E3669" s="24"/>
    </row>
    <row r="3670" spans="4:5">
      <c r="D3670" s="24"/>
      <c r="E3670" s="24"/>
    </row>
    <row r="3671" spans="4:5">
      <c r="D3671" s="24"/>
      <c r="E3671" s="24"/>
    </row>
    <row r="3672" spans="4:5">
      <c r="D3672" s="24"/>
      <c r="E3672" s="24"/>
    </row>
    <row r="3673" spans="4:5">
      <c r="D3673" s="24"/>
      <c r="E3673" s="24"/>
    </row>
    <row r="3674" spans="4:5">
      <c r="D3674" s="24"/>
      <c r="E3674" s="24"/>
    </row>
    <row r="3675" spans="4:5">
      <c r="D3675" s="24"/>
      <c r="E3675" s="24"/>
    </row>
    <row r="3676" spans="4:5">
      <c r="D3676" s="24"/>
      <c r="E3676" s="24"/>
    </row>
    <row r="3677" spans="4:5">
      <c r="D3677" s="24"/>
      <c r="E3677" s="24"/>
    </row>
    <row r="3678" spans="4:5">
      <c r="D3678" s="24"/>
      <c r="E3678" s="24"/>
    </row>
    <row r="3679" spans="4:5">
      <c r="D3679" s="24"/>
      <c r="E3679" s="24"/>
    </row>
    <row r="3680" spans="4:5">
      <c r="D3680" s="24"/>
      <c r="E3680" s="24"/>
    </row>
    <row r="3681" spans="4:5">
      <c r="D3681" s="24"/>
      <c r="E3681" s="24"/>
    </row>
    <row r="3682" spans="4:5">
      <c r="D3682" s="24"/>
      <c r="E3682" s="24"/>
    </row>
    <row r="3683" spans="4:5">
      <c r="D3683" s="24"/>
      <c r="E3683" s="24"/>
    </row>
    <row r="3684" spans="4:5">
      <c r="D3684" s="24"/>
      <c r="E3684" s="24"/>
    </row>
    <row r="3685" spans="4:5">
      <c r="D3685" s="24"/>
      <c r="E3685" s="24"/>
    </row>
    <row r="3686" spans="4:5">
      <c r="D3686" s="24"/>
      <c r="E3686" s="24"/>
    </row>
    <row r="3687" spans="4:5">
      <c r="D3687" s="24"/>
      <c r="E3687" s="24"/>
    </row>
    <row r="3688" spans="4:5">
      <c r="D3688" s="24"/>
      <c r="E3688" s="24"/>
    </row>
    <row r="3689" spans="4:5">
      <c r="D3689" s="24"/>
      <c r="E3689" s="24"/>
    </row>
    <row r="3690" spans="4:5">
      <c r="D3690" s="24"/>
      <c r="E3690" s="24"/>
    </row>
    <row r="3691" spans="4:5">
      <c r="D3691" s="24"/>
      <c r="E3691" s="24"/>
    </row>
    <row r="3692" spans="4:5">
      <c r="D3692" s="24"/>
      <c r="E3692" s="24"/>
    </row>
    <row r="3693" spans="4:5">
      <c r="D3693" s="24"/>
      <c r="E3693" s="24"/>
    </row>
    <row r="3694" spans="4:5">
      <c r="D3694" s="24"/>
      <c r="E3694" s="24"/>
    </row>
    <row r="3695" spans="4:5">
      <c r="D3695" s="24"/>
      <c r="E3695" s="24"/>
    </row>
    <row r="3696" spans="4:5">
      <c r="D3696" s="24"/>
      <c r="E3696" s="24"/>
    </row>
    <row r="3697" spans="4:5">
      <c r="D3697" s="24"/>
      <c r="E3697" s="24"/>
    </row>
    <row r="3698" spans="4:5">
      <c r="D3698" s="24"/>
      <c r="E3698" s="24"/>
    </row>
    <row r="3699" spans="4:5">
      <c r="D3699" s="24"/>
      <c r="E3699" s="24"/>
    </row>
    <row r="3700" spans="4:5">
      <c r="D3700" s="24"/>
      <c r="E3700" s="24"/>
    </row>
    <row r="3701" spans="4:5">
      <c r="D3701" s="24"/>
      <c r="E3701" s="24"/>
    </row>
    <row r="3702" spans="4:5">
      <c r="D3702" s="24"/>
      <c r="E3702" s="24"/>
    </row>
    <row r="3703" spans="4:5">
      <c r="D3703" s="24"/>
      <c r="E3703" s="24"/>
    </row>
    <row r="3704" spans="4:5">
      <c r="D3704" s="24"/>
      <c r="E3704" s="24"/>
    </row>
    <row r="3705" spans="4:5">
      <c r="D3705" s="24"/>
      <c r="E3705" s="24"/>
    </row>
    <row r="3706" spans="4:5">
      <c r="D3706" s="24"/>
      <c r="E3706" s="24"/>
    </row>
    <row r="3707" spans="4:5">
      <c r="D3707" s="24"/>
      <c r="E3707" s="24"/>
    </row>
    <row r="3708" spans="4:5">
      <c r="D3708" s="24"/>
      <c r="E3708" s="24"/>
    </row>
    <row r="3709" spans="4:5">
      <c r="D3709" s="24"/>
      <c r="E3709" s="24"/>
    </row>
    <row r="3710" spans="4:5">
      <c r="D3710" s="24"/>
      <c r="E3710" s="24"/>
    </row>
    <row r="3711" spans="4:5">
      <c r="D3711" s="24"/>
      <c r="E3711" s="24"/>
    </row>
    <row r="3712" spans="4:5">
      <c r="D3712" s="24"/>
      <c r="E3712" s="24"/>
    </row>
    <row r="3713" spans="4:5">
      <c r="D3713" s="24"/>
      <c r="E3713" s="24"/>
    </row>
    <row r="3714" spans="4:5">
      <c r="D3714" s="24"/>
      <c r="E3714" s="24"/>
    </row>
    <row r="3715" spans="4:5">
      <c r="D3715" s="24"/>
      <c r="E3715" s="24"/>
    </row>
    <row r="3716" spans="4:5">
      <c r="D3716" s="24"/>
      <c r="E3716" s="24"/>
    </row>
    <row r="3717" spans="4:5">
      <c r="D3717" s="24"/>
      <c r="E3717" s="24"/>
    </row>
    <row r="3718" spans="4:5">
      <c r="D3718" s="24"/>
      <c r="E3718" s="24"/>
    </row>
    <row r="3719" spans="4:5">
      <c r="D3719" s="24"/>
      <c r="E3719" s="24"/>
    </row>
    <row r="3720" spans="4:5">
      <c r="D3720" s="24"/>
      <c r="E3720" s="24"/>
    </row>
    <row r="3721" spans="4:5">
      <c r="D3721" s="24"/>
      <c r="E3721" s="24"/>
    </row>
    <row r="3722" spans="4:5">
      <c r="D3722" s="24"/>
      <c r="E3722" s="24"/>
    </row>
    <row r="3723" spans="4:5">
      <c r="D3723" s="24"/>
      <c r="E3723" s="24"/>
    </row>
    <row r="3724" spans="4:5">
      <c r="D3724" s="24"/>
      <c r="E3724" s="24"/>
    </row>
    <row r="3725" spans="4:5">
      <c r="D3725" s="24"/>
      <c r="E3725" s="24"/>
    </row>
    <row r="3726" spans="4:5">
      <c r="D3726" s="24"/>
      <c r="E3726" s="24"/>
    </row>
    <row r="3727" spans="4:5">
      <c r="D3727" s="24"/>
      <c r="E3727" s="24"/>
    </row>
    <row r="3728" spans="4:5">
      <c r="D3728" s="24"/>
      <c r="E3728" s="24"/>
    </row>
    <row r="3729" spans="4:5">
      <c r="D3729" s="24"/>
      <c r="E3729" s="24"/>
    </row>
    <row r="3730" spans="4:5">
      <c r="D3730" s="24"/>
      <c r="E3730" s="24"/>
    </row>
    <row r="3731" spans="4:5">
      <c r="D3731" s="24"/>
      <c r="E3731" s="24"/>
    </row>
    <row r="3732" spans="4:5">
      <c r="D3732" s="24"/>
      <c r="E3732" s="24"/>
    </row>
    <row r="3733" spans="4:5">
      <c r="D3733" s="24"/>
      <c r="E3733" s="24"/>
    </row>
    <row r="3734" spans="4:5">
      <c r="D3734" s="24"/>
      <c r="E3734" s="24"/>
    </row>
    <row r="3735" spans="4:5">
      <c r="D3735" s="24"/>
      <c r="E3735" s="24"/>
    </row>
    <row r="3736" spans="4:5">
      <c r="D3736" s="24"/>
      <c r="E3736" s="24"/>
    </row>
    <row r="3737" spans="4:5">
      <c r="D3737" s="24"/>
      <c r="E3737" s="24"/>
    </row>
    <row r="3738" spans="4:5">
      <c r="D3738" s="24"/>
      <c r="E3738" s="24"/>
    </row>
    <row r="3739" spans="4:5">
      <c r="D3739" s="24"/>
      <c r="E3739" s="24"/>
    </row>
    <row r="3740" spans="4:5">
      <c r="D3740" s="24"/>
      <c r="E3740" s="24"/>
    </row>
    <row r="3741" spans="4:5">
      <c r="D3741" s="24"/>
      <c r="E3741" s="24"/>
    </row>
    <row r="3742" spans="4:5">
      <c r="D3742" s="24"/>
      <c r="E3742" s="24"/>
    </row>
    <row r="3743" spans="4:5">
      <c r="D3743" s="24"/>
      <c r="E3743" s="24"/>
    </row>
    <row r="3744" spans="4:5">
      <c r="D3744" s="24"/>
      <c r="E3744" s="24"/>
    </row>
    <row r="3745" spans="4:5">
      <c r="D3745" s="24"/>
      <c r="E3745" s="24"/>
    </row>
    <row r="3746" spans="4:5">
      <c r="D3746" s="24"/>
      <c r="E3746" s="24"/>
    </row>
    <row r="3747" spans="4:5">
      <c r="D3747" s="24"/>
      <c r="E3747" s="24"/>
    </row>
    <row r="3748" spans="4:5">
      <c r="D3748" s="24"/>
      <c r="E3748" s="24"/>
    </row>
    <row r="3749" spans="4:5">
      <c r="D3749" s="24"/>
      <c r="E3749" s="24"/>
    </row>
    <row r="3750" spans="4:5">
      <c r="D3750" s="24"/>
      <c r="E3750" s="24"/>
    </row>
    <row r="3751" spans="4:5">
      <c r="D3751" s="24"/>
      <c r="E3751" s="24"/>
    </row>
    <row r="3752" spans="4:5">
      <c r="D3752" s="24"/>
      <c r="E3752" s="24"/>
    </row>
    <row r="3753" spans="4:5">
      <c r="D3753" s="24"/>
      <c r="E3753" s="24"/>
    </row>
    <row r="3754" spans="4:5">
      <c r="D3754" s="24"/>
      <c r="E3754" s="24"/>
    </row>
    <row r="3755" spans="4:5">
      <c r="D3755" s="24"/>
      <c r="E3755" s="24"/>
    </row>
    <row r="3756" spans="4:5">
      <c r="D3756" s="24"/>
      <c r="E3756" s="24"/>
    </row>
    <row r="3757" spans="4:5">
      <c r="D3757" s="24"/>
      <c r="E3757" s="24"/>
    </row>
    <row r="3758" spans="4:5">
      <c r="D3758" s="24"/>
      <c r="E3758" s="24"/>
    </row>
    <row r="3759" spans="4:5">
      <c r="D3759" s="24"/>
      <c r="E3759" s="24"/>
    </row>
    <row r="3760" spans="4:5">
      <c r="D3760" s="24"/>
      <c r="E3760" s="24"/>
    </row>
    <row r="3761" spans="4:5">
      <c r="D3761" s="24"/>
      <c r="E3761" s="24"/>
    </row>
    <row r="3762" spans="4:5">
      <c r="D3762" s="24"/>
      <c r="E3762" s="24"/>
    </row>
    <row r="3763" spans="4:5">
      <c r="D3763" s="24"/>
      <c r="E3763" s="24"/>
    </row>
    <row r="3764" spans="4:5">
      <c r="D3764" s="24"/>
      <c r="E3764" s="24"/>
    </row>
    <row r="3765" spans="4:5">
      <c r="D3765" s="24"/>
      <c r="E3765" s="24"/>
    </row>
    <row r="3766" spans="4:5">
      <c r="D3766" s="24"/>
      <c r="E3766" s="24"/>
    </row>
    <row r="3767" spans="4:5">
      <c r="D3767" s="24"/>
      <c r="E3767" s="24"/>
    </row>
    <row r="3768" spans="4:5">
      <c r="D3768" s="24"/>
      <c r="E3768" s="24"/>
    </row>
    <row r="3769" spans="4:5">
      <c r="D3769" s="24"/>
      <c r="E3769" s="24"/>
    </row>
    <row r="3770" spans="4:5">
      <c r="D3770" s="24"/>
      <c r="E3770" s="24"/>
    </row>
    <row r="3771" spans="4:5">
      <c r="D3771" s="24"/>
      <c r="E3771" s="24"/>
    </row>
    <row r="3772" spans="4:5">
      <c r="D3772" s="24"/>
      <c r="E3772" s="24"/>
    </row>
    <row r="3773" spans="4:5">
      <c r="D3773" s="24"/>
      <c r="E3773" s="24"/>
    </row>
    <row r="3774" spans="4:5">
      <c r="D3774" s="24"/>
      <c r="E3774" s="24"/>
    </row>
    <row r="3775" spans="4:5">
      <c r="D3775" s="24"/>
      <c r="E3775" s="24"/>
    </row>
    <row r="3776" spans="4:5">
      <c r="D3776" s="24"/>
      <c r="E3776" s="24"/>
    </row>
    <row r="3777" spans="4:5">
      <c r="D3777" s="24"/>
      <c r="E3777" s="24"/>
    </row>
    <row r="3778" spans="4:5">
      <c r="D3778" s="24"/>
      <c r="E3778" s="24"/>
    </row>
    <row r="3779" spans="4:5">
      <c r="D3779" s="24"/>
      <c r="E3779" s="24"/>
    </row>
    <row r="3780" spans="4:5">
      <c r="D3780" s="24"/>
      <c r="E3780" s="24"/>
    </row>
    <row r="3781" spans="4:5">
      <c r="D3781" s="24"/>
      <c r="E3781" s="24"/>
    </row>
    <row r="3782" spans="4:5">
      <c r="D3782" s="24"/>
      <c r="E3782" s="24"/>
    </row>
    <row r="3783" spans="4:5">
      <c r="D3783" s="24"/>
      <c r="E3783" s="24"/>
    </row>
    <row r="3784" spans="4:5">
      <c r="D3784" s="24"/>
      <c r="E3784" s="24"/>
    </row>
    <row r="3785" spans="4:5">
      <c r="D3785" s="24"/>
      <c r="E3785" s="24"/>
    </row>
    <row r="3786" spans="4:5">
      <c r="D3786" s="24"/>
      <c r="E3786" s="24"/>
    </row>
    <row r="3787" spans="4:5">
      <c r="D3787" s="24"/>
      <c r="E3787" s="24"/>
    </row>
    <row r="3788" spans="4:5">
      <c r="D3788" s="24"/>
      <c r="E3788" s="24"/>
    </row>
    <row r="3789" spans="4:5">
      <c r="D3789" s="24"/>
      <c r="E3789" s="24"/>
    </row>
    <row r="3790" spans="4:5">
      <c r="D3790" s="24"/>
      <c r="E3790" s="24"/>
    </row>
    <row r="3791" spans="4:5">
      <c r="D3791" s="24"/>
      <c r="E3791" s="24"/>
    </row>
    <row r="3792" spans="4:5">
      <c r="D3792" s="24"/>
      <c r="E3792" s="24"/>
    </row>
    <row r="3793" spans="4:5">
      <c r="D3793" s="24"/>
      <c r="E3793" s="24"/>
    </row>
    <row r="3794" spans="4:5">
      <c r="D3794" s="24"/>
      <c r="E3794" s="24"/>
    </row>
    <row r="3795" spans="4:5">
      <c r="D3795" s="24"/>
      <c r="E3795" s="24"/>
    </row>
    <row r="3796" spans="4:5">
      <c r="D3796" s="24"/>
      <c r="E3796" s="24"/>
    </row>
    <row r="3797" spans="4:5">
      <c r="D3797" s="24"/>
      <c r="E3797" s="24"/>
    </row>
    <row r="3798" spans="4:5">
      <c r="D3798" s="24"/>
      <c r="E3798" s="24"/>
    </row>
    <row r="3799" spans="4:5">
      <c r="D3799" s="24"/>
      <c r="E3799" s="24"/>
    </row>
    <row r="3800" spans="4:5">
      <c r="D3800" s="24"/>
      <c r="E3800" s="24"/>
    </row>
    <row r="3801" spans="4:5">
      <c r="D3801" s="24"/>
      <c r="E3801" s="24"/>
    </row>
    <row r="3802" spans="4:5">
      <c r="D3802" s="24"/>
      <c r="E3802" s="24"/>
    </row>
    <row r="3803" spans="4:5">
      <c r="D3803" s="24"/>
      <c r="E3803" s="24"/>
    </row>
    <row r="3804" spans="4:5">
      <c r="D3804" s="24"/>
      <c r="E3804" s="24"/>
    </row>
    <row r="3805" spans="4:5">
      <c r="D3805" s="24"/>
      <c r="E3805" s="24"/>
    </row>
    <row r="3806" spans="4:5">
      <c r="D3806" s="24"/>
      <c r="E3806" s="24"/>
    </row>
    <row r="3807" spans="4:5">
      <c r="D3807" s="24"/>
      <c r="E3807" s="24"/>
    </row>
    <row r="3808" spans="4:5">
      <c r="D3808" s="24"/>
      <c r="E3808" s="24"/>
    </row>
    <row r="3809" spans="4:5">
      <c r="D3809" s="24"/>
      <c r="E3809" s="24"/>
    </row>
    <row r="3810" spans="4:5">
      <c r="D3810" s="24"/>
      <c r="E3810" s="24"/>
    </row>
    <row r="3811" spans="4:5">
      <c r="D3811" s="24"/>
      <c r="E3811" s="24"/>
    </row>
    <row r="3812" spans="4:5">
      <c r="D3812" s="24"/>
      <c r="E3812" s="24"/>
    </row>
    <row r="3813" spans="4:5">
      <c r="D3813" s="24"/>
      <c r="E3813" s="24"/>
    </row>
    <row r="3814" spans="4:5">
      <c r="D3814" s="24"/>
      <c r="E3814" s="24"/>
    </row>
    <row r="3815" spans="4:5">
      <c r="D3815" s="24"/>
      <c r="E3815" s="24"/>
    </row>
    <row r="3816" spans="4:5">
      <c r="D3816" s="24"/>
      <c r="E3816" s="24"/>
    </row>
    <row r="3817" spans="4:5">
      <c r="D3817" s="24"/>
      <c r="E3817" s="24"/>
    </row>
    <row r="3818" spans="4:5">
      <c r="D3818" s="24"/>
      <c r="E3818" s="24"/>
    </row>
    <row r="3819" spans="4:5">
      <c r="D3819" s="24"/>
      <c r="E3819" s="24"/>
    </row>
    <row r="3820" spans="4:5">
      <c r="D3820" s="24"/>
      <c r="E3820" s="24"/>
    </row>
    <row r="3821" spans="4:5">
      <c r="D3821" s="24"/>
      <c r="E3821" s="24"/>
    </row>
    <row r="3822" spans="4:5">
      <c r="D3822" s="24"/>
      <c r="E3822" s="24"/>
    </row>
    <row r="3823" spans="4:5">
      <c r="D3823" s="24"/>
      <c r="E3823" s="24"/>
    </row>
    <row r="3824" spans="4:5">
      <c r="D3824" s="24"/>
      <c r="E3824" s="24"/>
    </row>
    <row r="3825" spans="4:5">
      <c r="D3825" s="24"/>
      <c r="E3825" s="24"/>
    </row>
    <row r="3826" spans="4:5">
      <c r="D3826" s="24"/>
      <c r="E3826" s="24"/>
    </row>
    <row r="3827" spans="4:5">
      <c r="D3827" s="24"/>
      <c r="E3827" s="24"/>
    </row>
    <row r="3828" spans="4:5">
      <c r="D3828" s="24"/>
      <c r="E3828" s="24"/>
    </row>
    <row r="3829" spans="4:5">
      <c r="D3829" s="24"/>
      <c r="E3829" s="24"/>
    </row>
    <row r="3830" spans="4:5">
      <c r="D3830" s="24"/>
      <c r="E3830" s="24"/>
    </row>
    <row r="3831" spans="4:5">
      <c r="D3831" s="24"/>
      <c r="E3831" s="24"/>
    </row>
    <row r="3832" spans="4:5">
      <c r="D3832" s="24"/>
      <c r="E3832" s="24"/>
    </row>
    <row r="3833" spans="4:5">
      <c r="D3833" s="24"/>
      <c r="E3833" s="24"/>
    </row>
    <row r="3834" spans="4:5">
      <c r="D3834" s="24"/>
      <c r="E3834" s="24"/>
    </row>
    <row r="3835" spans="4:5">
      <c r="D3835" s="24"/>
      <c r="E3835" s="24"/>
    </row>
    <row r="3836" spans="4:5">
      <c r="D3836" s="24"/>
      <c r="E3836" s="24"/>
    </row>
    <row r="3837" spans="4:5">
      <c r="D3837" s="24"/>
      <c r="E3837" s="24"/>
    </row>
    <row r="3838" spans="4:5">
      <c r="D3838" s="24"/>
      <c r="E3838" s="24"/>
    </row>
    <row r="3839" spans="4:5">
      <c r="D3839" s="24"/>
      <c r="E3839" s="24"/>
    </row>
    <row r="3840" spans="4:5">
      <c r="D3840" s="24"/>
      <c r="E3840" s="24"/>
    </row>
    <row r="3841" spans="4:5">
      <c r="D3841" s="24"/>
      <c r="E3841" s="24"/>
    </row>
    <row r="3842" spans="4:5">
      <c r="D3842" s="24"/>
      <c r="E3842" s="24"/>
    </row>
    <row r="3843" spans="4:5">
      <c r="D3843" s="24"/>
      <c r="E3843" s="24"/>
    </row>
    <row r="3844" spans="4:5">
      <c r="D3844" s="24"/>
      <c r="E3844" s="24"/>
    </row>
    <row r="3845" spans="4:5">
      <c r="D3845" s="24"/>
      <c r="E3845" s="24"/>
    </row>
    <row r="3846" spans="4:5">
      <c r="D3846" s="24"/>
      <c r="E3846" s="24"/>
    </row>
    <row r="3847" spans="4:5">
      <c r="D3847" s="24"/>
      <c r="E3847" s="24"/>
    </row>
    <row r="3848" spans="4:5">
      <c r="D3848" s="24"/>
      <c r="E3848" s="24"/>
    </row>
    <row r="3849" spans="4:5">
      <c r="D3849" s="24"/>
      <c r="E3849" s="24"/>
    </row>
    <row r="3850" spans="4:5">
      <c r="D3850" s="24"/>
      <c r="E3850" s="24"/>
    </row>
    <row r="3851" spans="4:5">
      <c r="D3851" s="24"/>
      <c r="E3851" s="24"/>
    </row>
    <row r="3852" spans="4:5">
      <c r="D3852" s="24"/>
      <c r="E3852" s="24"/>
    </row>
    <row r="3853" spans="4:5">
      <c r="D3853" s="24"/>
      <c r="E3853" s="24"/>
    </row>
    <row r="3854" spans="4:5">
      <c r="D3854" s="24"/>
      <c r="E3854" s="24"/>
    </row>
    <row r="3855" spans="4:5">
      <c r="D3855" s="24"/>
      <c r="E3855" s="24"/>
    </row>
    <row r="3856" spans="4:5">
      <c r="D3856" s="24"/>
      <c r="E3856" s="24"/>
    </row>
    <row r="3857" spans="4:5">
      <c r="D3857" s="24"/>
      <c r="E3857" s="24"/>
    </row>
    <row r="3858" spans="4:5">
      <c r="D3858" s="24"/>
      <c r="E3858" s="24"/>
    </row>
    <row r="3859" spans="4:5">
      <c r="D3859" s="24"/>
      <c r="E3859" s="24"/>
    </row>
    <row r="3860" spans="4:5">
      <c r="D3860" s="24"/>
      <c r="E3860" s="24"/>
    </row>
    <row r="3861" spans="4:5">
      <c r="D3861" s="24"/>
      <c r="E3861" s="24"/>
    </row>
    <row r="3862" spans="4:5">
      <c r="D3862" s="24"/>
      <c r="E3862" s="24"/>
    </row>
    <row r="3863" spans="4:5">
      <c r="D3863" s="24"/>
      <c r="E3863" s="24"/>
    </row>
    <row r="3864" spans="4:5">
      <c r="D3864" s="24"/>
      <c r="E3864" s="24"/>
    </row>
    <row r="3865" spans="4:5">
      <c r="D3865" s="24"/>
      <c r="E3865" s="24"/>
    </row>
    <row r="3866" spans="4:5">
      <c r="D3866" s="24"/>
      <c r="E3866" s="24"/>
    </row>
    <row r="3867" spans="4:5">
      <c r="D3867" s="24"/>
      <c r="E3867" s="24"/>
    </row>
    <row r="3868" spans="4:5">
      <c r="D3868" s="24"/>
      <c r="E3868" s="24"/>
    </row>
    <row r="3869" spans="4:5">
      <c r="D3869" s="24"/>
      <c r="E3869" s="24"/>
    </row>
    <row r="3870" spans="4:5">
      <c r="D3870" s="24"/>
      <c r="E3870" s="24"/>
    </row>
    <row r="3871" spans="4:5">
      <c r="D3871" s="24"/>
      <c r="E3871" s="24"/>
    </row>
    <row r="3872" spans="4:5">
      <c r="D3872" s="24"/>
      <c r="E3872" s="24"/>
    </row>
    <row r="3873" spans="4:5">
      <c r="D3873" s="24"/>
      <c r="E3873" s="24"/>
    </row>
    <row r="3874" spans="4:5">
      <c r="D3874" s="24"/>
      <c r="E3874" s="24"/>
    </row>
    <row r="3875" spans="4:5">
      <c r="D3875" s="24"/>
      <c r="E3875" s="24"/>
    </row>
    <row r="3876" spans="4:5">
      <c r="D3876" s="24"/>
      <c r="E3876" s="24"/>
    </row>
    <row r="3877" spans="4:5">
      <c r="D3877" s="24"/>
      <c r="E3877" s="24"/>
    </row>
    <row r="3878" spans="4:5">
      <c r="D3878" s="24"/>
      <c r="E3878" s="24"/>
    </row>
    <row r="3879" spans="4:5">
      <c r="D3879" s="24"/>
      <c r="E3879" s="24"/>
    </row>
    <row r="3880" spans="4:5">
      <c r="D3880" s="24"/>
      <c r="E3880" s="24"/>
    </row>
    <row r="3881" spans="4:5">
      <c r="D3881" s="24"/>
      <c r="E3881" s="24"/>
    </row>
    <row r="3882" spans="4:5">
      <c r="D3882" s="24"/>
      <c r="E3882" s="24"/>
    </row>
    <row r="3883" spans="4:5">
      <c r="D3883" s="24"/>
      <c r="E3883" s="24"/>
    </row>
    <row r="3884" spans="4:5">
      <c r="D3884" s="24"/>
      <c r="E3884" s="24"/>
    </row>
    <row r="3885" spans="4:5">
      <c r="D3885" s="24"/>
      <c r="E3885" s="24"/>
    </row>
    <row r="3886" spans="4:5">
      <c r="D3886" s="24"/>
      <c r="E3886" s="24"/>
    </row>
    <row r="3887" spans="4:5">
      <c r="D3887" s="24"/>
      <c r="E3887" s="24"/>
    </row>
    <row r="3888" spans="4:5">
      <c r="D3888" s="24"/>
      <c r="E3888" s="24"/>
    </row>
    <row r="3889" spans="4:5">
      <c r="D3889" s="24"/>
      <c r="E3889" s="24"/>
    </row>
    <row r="3890" spans="4:5">
      <c r="D3890" s="24"/>
      <c r="E3890" s="24"/>
    </row>
    <row r="3891" spans="4:5">
      <c r="D3891" s="24"/>
      <c r="E3891" s="24"/>
    </row>
    <row r="3892" spans="4:5">
      <c r="D3892" s="24"/>
      <c r="E3892" s="24"/>
    </row>
    <row r="3893" spans="4:5">
      <c r="D3893" s="24"/>
      <c r="E3893" s="24"/>
    </row>
    <row r="3894" spans="4:5">
      <c r="D3894" s="24"/>
      <c r="E3894" s="24"/>
    </row>
    <row r="3895" spans="4:5">
      <c r="D3895" s="24"/>
      <c r="E3895" s="24"/>
    </row>
    <row r="3896" spans="4:5">
      <c r="D3896" s="24"/>
      <c r="E3896" s="24"/>
    </row>
    <row r="3897" spans="4:5">
      <c r="D3897" s="24"/>
      <c r="E3897" s="24"/>
    </row>
    <row r="3898" spans="4:5">
      <c r="D3898" s="24"/>
      <c r="E3898" s="24"/>
    </row>
    <row r="3899" spans="4:5">
      <c r="D3899" s="24"/>
      <c r="E3899" s="24"/>
    </row>
    <row r="3900" spans="4:5">
      <c r="D3900" s="24"/>
      <c r="E3900" s="24"/>
    </row>
    <row r="3901" spans="4:5">
      <c r="D3901" s="24"/>
      <c r="E3901" s="24"/>
    </row>
    <row r="3902" spans="4:5">
      <c r="D3902" s="24"/>
      <c r="E3902" s="24"/>
    </row>
    <row r="3903" spans="4:5">
      <c r="D3903" s="24"/>
      <c r="E3903" s="24"/>
    </row>
    <row r="3904" spans="4:5">
      <c r="D3904" s="24"/>
      <c r="E3904" s="24"/>
    </row>
    <row r="3905" spans="4:5">
      <c r="D3905" s="24"/>
      <c r="E3905" s="24"/>
    </row>
    <row r="3906" spans="4:5">
      <c r="D3906" s="24"/>
      <c r="E3906" s="24"/>
    </row>
    <row r="3907" spans="4:5">
      <c r="D3907" s="24"/>
      <c r="E3907" s="24"/>
    </row>
    <row r="3908" spans="4:5">
      <c r="D3908" s="24"/>
      <c r="E3908" s="24"/>
    </row>
    <row r="3909" spans="4:5">
      <c r="D3909" s="24"/>
      <c r="E3909" s="24"/>
    </row>
    <row r="3910" spans="4:5">
      <c r="D3910" s="24"/>
      <c r="E3910" s="24"/>
    </row>
    <row r="3911" spans="4:5">
      <c r="D3911" s="24"/>
      <c r="E3911" s="24"/>
    </row>
    <row r="3912" spans="4:5">
      <c r="D3912" s="24"/>
      <c r="E3912" s="24"/>
    </row>
    <row r="3913" spans="4:5">
      <c r="D3913" s="24"/>
      <c r="E3913" s="24"/>
    </row>
    <row r="3914" spans="4:5">
      <c r="D3914" s="24"/>
      <c r="E3914" s="24"/>
    </row>
    <row r="3915" spans="4:5">
      <c r="D3915" s="24"/>
      <c r="E3915" s="24"/>
    </row>
    <row r="3916" spans="4:5">
      <c r="D3916" s="24"/>
      <c r="E3916" s="24"/>
    </row>
    <row r="3917" spans="4:5">
      <c r="D3917" s="24"/>
      <c r="E3917" s="24"/>
    </row>
    <row r="3918" spans="4:5">
      <c r="D3918" s="24"/>
      <c r="E3918" s="24"/>
    </row>
    <row r="3919" spans="4:5">
      <c r="D3919" s="24"/>
      <c r="E3919" s="24"/>
    </row>
    <row r="3920" spans="4:5">
      <c r="D3920" s="24"/>
      <c r="E3920" s="24"/>
    </row>
    <row r="3921" spans="4:5">
      <c r="D3921" s="24"/>
      <c r="E3921" s="24"/>
    </row>
    <row r="3922" spans="4:5">
      <c r="D3922" s="24"/>
      <c r="E3922" s="24"/>
    </row>
    <row r="3923" spans="4:5">
      <c r="D3923" s="24"/>
      <c r="E3923" s="24"/>
    </row>
    <row r="3924" spans="4:5">
      <c r="D3924" s="24"/>
      <c r="E3924" s="24"/>
    </row>
    <row r="3925" spans="4:5">
      <c r="D3925" s="24"/>
      <c r="E3925" s="24"/>
    </row>
    <row r="3926" spans="4:5">
      <c r="D3926" s="24"/>
      <c r="E3926" s="24"/>
    </row>
    <row r="3927" spans="4:5">
      <c r="D3927" s="24"/>
      <c r="E3927" s="24"/>
    </row>
    <row r="3928" spans="4:5">
      <c r="D3928" s="24"/>
      <c r="E3928" s="24"/>
    </row>
    <row r="3929" spans="4:5">
      <c r="D3929" s="24"/>
      <c r="E3929" s="24"/>
    </row>
    <row r="3930" spans="4:5">
      <c r="D3930" s="24"/>
      <c r="E3930" s="24"/>
    </row>
    <row r="3931" spans="4:5">
      <c r="D3931" s="24"/>
      <c r="E3931" s="24"/>
    </row>
    <row r="3932" spans="4:5">
      <c r="D3932" s="24"/>
      <c r="E3932" s="24"/>
    </row>
    <row r="3933" spans="4:5">
      <c r="D3933" s="24"/>
      <c r="E3933" s="24"/>
    </row>
    <row r="3934" spans="4:5">
      <c r="D3934" s="24"/>
      <c r="E3934" s="24"/>
    </row>
    <row r="3935" spans="4:5">
      <c r="D3935" s="24"/>
      <c r="E3935" s="24"/>
    </row>
    <row r="3936" spans="4:5">
      <c r="D3936" s="24"/>
      <c r="E3936" s="24"/>
    </row>
    <row r="3937" spans="4:5">
      <c r="D3937" s="24"/>
      <c r="E3937" s="24"/>
    </row>
    <row r="3938" spans="4:5">
      <c r="D3938" s="24"/>
      <c r="E3938" s="24"/>
    </row>
    <row r="3939" spans="4:5">
      <c r="D3939" s="24"/>
      <c r="E3939" s="24"/>
    </row>
    <row r="3940" spans="4:5">
      <c r="D3940" s="24"/>
      <c r="E3940" s="24"/>
    </row>
    <row r="3941" spans="4:5">
      <c r="D3941" s="24"/>
      <c r="E3941" s="24"/>
    </row>
    <row r="3942" spans="4:5">
      <c r="D3942" s="24"/>
      <c r="E3942" s="24"/>
    </row>
    <row r="3943" spans="4:5">
      <c r="D3943" s="24"/>
      <c r="E3943" s="24"/>
    </row>
    <row r="3944" spans="4:5">
      <c r="D3944" s="24"/>
      <c r="E3944" s="24"/>
    </row>
    <row r="3945" spans="4:5">
      <c r="D3945" s="24"/>
      <c r="E3945" s="24"/>
    </row>
    <row r="3946" spans="4:5">
      <c r="D3946" s="24"/>
      <c r="E3946" s="24"/>
    </row>
    <row r="3947" spans="4:5">
      <c r="D3947" s="24"/>
      <c r="E3947" s="24"/>
    </row>
    <row r="3948" spans="4:5">
      <c r="D3948" s="24"/>
      <c r="E3948" s="24"/>
    </row>
    <row r="3949" spans="4:5">
      <c r="D3949" s="24"/>
      <c r="E3949" s="24"/>
    </row>
    <row r="3950" spans="4:5">
      <c r="D3950" s="24"/>
      <c r="E3950" s="24"/>
    </row>
    <row r="3951" spans="4:5">
      <c r="D3951" s="24"/>
      <c r="E3951" s="24"/>
    </row>
    <row r="3952" spans="4:5">
      <c r="D3952" s="24"/>
      <c r="E3952" s="24"/>
    </row>
    <row r="3953" spans="4:5">
      <c r="D3953" s="24"/>
      <c r="E3953" s="24"/>
    </row>
    <row r="3954" spans="4:5">
      <c r="D3954" s="24"/>
      <c r="E3954" s="24"/>
    </row>
    <row r="3955" spans="4:5">
      <c r="D3955" s="24"/>
      <c r="E3955" s="24"/>
    </row>
    <row r="3956" spans="4:5">
      <c r="D3956" s="24"/>
      <c r="E3956" s="24"/>
    </row>
    <row r="3957" spans="4:5">
      <c r="D3957" s="24"/>
      <c r="E3957" s="24"/>
    </row>
    <row r="3958" spans="4:5">
      <c r="D3958" s="24"/>
      <c r="E3958" s="24"/>
    </row>
    <row r="3959" spans="4:5">
      <c r="D3959" s="24"/>
      <c r="E3959" s="24"/>
    </row>
    <row r="3960" spans="4:5">
      <c r="D3960" s="24"/>
      <c r="E3960" s="24"/>
    </row>
    <row r="3961" spans="4:5">
      <c r="D3961" s="24"/>
      <c r="E3961" s="24"/>
    </row>
    <row r="3962" spans="4:5">
      <c r="D3962" s="24"/>
      <c r="E3962" s="24"/>
    </row>
    <row r="3963" spans="4:5">
      <c r="D3963" s="24"/>
      <c r="E3963" s="24"/>
    </row>
    <row r="3964" spans="4:5">
      <c r="D3964" s="24"/>
      <c r="E3964" s="24"/>
    </row>
    <row r="3965" spans="4:5">
      <c r="D3965" s="24"/>
      <c r="E3965" s="24"/>
    </row>
    <row r="3966" spans="4:5">
      <c r="D3966" s="24"/>
      <c r="E3966" s="24"/>
    </row>
    <row r="3967" spans="4:5">
      <c r="D3967" s="24"/>
      <c r="E3967" s="24"/>
    </row>
    <row r="3968" spans="4:5">
      <c r="D3968" s="24"/>
      <c r="E3968" s="24"/>
    </row>
    <row r="3969" spans="4:5">
      <c r="D3969" s="24"/>
      <c r="E3969" s="24"/>
    </row>
    <row r="3970" spans="4:5">
      <c r="D3970" s="24"/>
      <c r="E3970" s="24"/>
    </row>
    <row r="3971" spans="4:5">
      <c r="D3971" s="24"/>
      <c r="E3971" s="24"/>
    </row>
    <row r="3972" spans="4:5">
      <c r="D3972" s="24"/>
      <c r="E3972" s="24"/>
    </row>
    <row r="3973" spans="4:5">
      <c r="D3973" s="24"/>
      <c r="E3973" s="24"/>
    </row>
    <row r="3974" spans="4:5">
      <c r="D3974" s="24"/>
      <c r="E3974" s="24"/>
    </row>
    <row r="3975" spans="4:5">
      <c r="D3975" s="24"/>
      <c r="E3975" s="24"/>
    </row>
    <row r="3976" spans="4:5">
      <c r="D3976" s="24"/>
      <c r="E3976" s="24"/>
    </row>
    <row r="3977" spans="4:5">
      <c r="D3977" s="24"/>
      <c r="E3977" s="24"/>
    </row>
    <row r="3978" spans="4:5">
      <c r="D3978" s="24"/>
      <c r="E3978" s="24"/>
    </row>
    <row r="3979" spans="4:5">
      <c r="D3979" s="24"/>
      <c r="E3979" s="24"/>
    </row>
    <row r="3980" spans="4:5">
      <c r="D3980" s="24"/>
      <c r="E3980" s="24"/>
    </row>
    <row r="3981" spans="4:5">
      <c r="D3981" s="24"/>
      <c r="E3981" s="24"/>
    </row>
    <row r="3982" spans="4:5">
      <c r="D3982" s="24"/>
      <c r="E3982" s="24"/>
    </row>
    <row r="3983" spans="4:5">
      <c r="D3983" s="24"/>
      <c r="E3983" s="24"/>
    </row>
    <row r="3984" spans="4:5">
      <c r="D3984" s="24"/>
      <c r="E3984" s="24"/>
    </row>
    <row r="3985" spans="4:5">
      <c r="D3985" s="24"/>
      <c r="E3985" s="24"/>
    </row>
    <row r="3986" spans="4:5">
      <c r="D3986" s="24"/>
      <c r="E3986" s="24"/>
    </row>
    <row r="3987" spans="4:5">
      <c r="D3987" s="24"/>
      <c r="E3987" s="24"/>
    </row>
    <row r="3988" spans="4:5">
      <c r="D3988" s="24"/>
      <c r="E3988" s="24"/>
    </row>
    <row r="3989" spans="4:5">
      <c r="D3989" s="24"/>
      <c r="E3989" s="24"/>
    </row>
    <row r="3990" spans="4:5">
      <c r="D3990" s="24"/>
      <c r="E3990" s="24"/>
    </row>
    <row r="3991" spans="4:5">
      <c r="D3991" s="24"/>
      <c r="E3991" s="24"/>
    </row>
    <row r="3992" spans="4:5">
      <c r="D3992" s="24"/>
      <c r="E3992" s="24"/>
    </row>
    <row r="3993" spans="4:5">
      <c r="D3993" s="24"/>
      <c r="E3993" s="24"/>
    </row>
    <row r="3994" spans="4:5">
      <c r="D3994" s="24"/>
      <c r="E3994" s="24"/>
    </row>
    <row r="3995" spans="4:5">
      <c r="D3995" s="24"/>
      <c r="E3995" s="24"/>
    </row>
    <row r="3996" spans="4:5">
      <c r="D3996" s="24"/>
      <c r="E3996" s="24"/>
    </row>
    <row r="3997" spans="4:5">
      <c r="D3997" s="24"/>
      <c r="E3997" s="24"/>
    </row>
    <row r="3998" spans="4:5">
      <c r="D3998" s="24"/>
      <c r="E3998" s="24"/>
    </row>
    <row r="3999" spans="4:5">
      <c r="D3999" s="24"/>
      <c r="E3999" s="24"/>
    </row>
    <row r="4000" spans="4:5">
      <c r="D4000" s="24"/>
      <c r="E4000" s="24"/>
    </row>
    <row r="4001" spans="4:5">
      <c r="D4001" s="24"/>
      <c r="E4001" s="24"/>
    </row>
    <row r="4002" spans="4:5">
      <c r="D4002" s="24"/>
      <c r="E4002" s="24"/>
    </row>
    <row r="4003" spans="4:5">
      <c r="D4003" s="24"/>
      <c r="E4003" s="24"/>
    </row>
    <row r="4004" spans="4:5">
      <c r="D4004" s="24"/>
      <c r="E4004" s="24"/>
    </row>
    <row r="4005" spans="4:5">
      <c r="D4005" s="24"/>
      <c r="E4005" s="24"/>
    </row>
    <row r="4006" spans="4:5">
      <c r="D4006" s="24"/>
      <c r="E4006" s="24"/>
    </row>
    <row r="4007" spans="4:5">
      <c r="D4007" s="24"/>
      <c r="E4007" s="24"/>
    </row>
    <row r="4008" spans="4:5">
      <c r="D4008" s="24"/>
      <c r="E4008" s="24"/>
    </row>
    <row r="4009" spans="4:5">
      <c r="D4009" s="24"/>
      <c r="E4009" s="24"/>
    </row>
    <row r="4010" spans="4:5">
      <c r="D4010" s="24"/>
      <c r="E4010" s="24"/>
    </row>
    <row r="4011" spans="4:5">
      <c r="D4011" s="24"/>
      <c r="E4011" s="24"/>
    </row>
    <row r="4012" spans="4:5">
      <c r="D4012" s="24"/>
      <c r="E4012" s="24"/>
    </row>
    <row r="4013" spans="4:5">
      <c r="D4013" s="24"/>
      <c r="E4013" s="24"/>
    </row>
    <row r="4014" spans="4:5">
      <c r="D4014" s="24"/>
      <c r="E4014" s="24"/>
    </row>
    <row r="4015" spans="4:5">
      <c r="D4015" s="24"/>
      <c r="E4015" s="24"/>
    </row>
    <row r="4016" spans="4:5">
      <c r="D4016" s="24"/>
      <c r="E4016" s="24"/>
    </row>
    <row r="4017" spans="4:5">
      <c r="D4017" s="24"/>
      <c r="E4017" s="24"/>
    </row>
    <row r="4018" spans="4:5">
      <c r="D4018" s="24"/>
      <c r="E4018" s="24"/>
    </row>
    <row r="4019" spans="4:5">
      <c r="D4019" s="24"/>
      <c r="E4019" s="24"/>
    </row>
    <row r="4020" spans="4:5">
      <c r="D4020" s="24"/>
      <c r="E4020" s="24"/>
    </row>
    <row r="4021" spans="4:5">
      <c r="D4021" s="24"/>
      <c r="E4021" s="24"/>
    </row>
    <row r="4022" spans="4:5">
      <c r="D4022" s="24"/>
      <c r="E4022" s="24"/>
    </row>
    <row r="4023" spans="4:5">
      <c r="D4023" s="24"/>
      <c r="E4023" s="24"/>
    </row>
    <row r="4024" spans="4:5">
      <c r="D4024" s="24"/>
      <c r="E4024" s="24"/>
    </row>
    <row r="4025" spans="4:5">
      <c r="D4025" s="24"/>
      <c r="E4025" s="24"/>
    </row>
    <row r="4026" spans="4:5">
      <c r="D4026" s="24"/>
      <c r="E4026" s="24"/>
    </row>
    <row r="4027" spans="4:5">
      <c r="D4027" s="24"/>
      <c r="E4027" s="24"/>
    </row>
    <row r="4028" spans="4:5">
      <c r="D4028" s="24"/>
      <c r="E4028" s="24"/>
    </row>
    <row r="4029" spans="4:5">
      <c r="D4029" s="24"/>
      <c r="E4029" s="24"/>
    </row>
    <row r="4030" spans="4:5">
      <c r="D4030" s="24"/>
      <c r="E4030" s="24"/>
    </row>
    <row r="4031" spans="4:5">
      <c r="D4031" s="24"/>
      <c r="E4031" s="24"/>
    </row>
    <row r="4032" spans="4:5">
      <c r="D4032" s="24"/>
      <c r="E4032" s="24"/>
    </row>
    <row r="4033" spans="4:5">
      <c r="D4033" s="24"/>
      <c r="E4033" s="24"/>
    </row>
    <row r="4034" spans="4:5">
      <c r="D4034" s="24"/>
      <c r="E4034" s="24"/>
    </row>
    <row r="4035" spans="4:5">
      <c r="D4035" s="24"/>
      <c r="E4035" s="24"/>
    </row>
    <row r="4036" spans="4:5">
      <c r="D4036" s="24"/>
      <c r="E4036" s="24"/>
    </row>
    <row r="4037" spans="4:5">
      <c r="D4037" s="24"/>
      <c r="E4037" s="24"/>
    </row>
    <row r="4038" spans="4:5">
      <c r="D4038" s="24"/>
      <c r="E4038" s="24"/>
    </row>
    <row r="4039" spans="4:5">
      <c r="D4039" s="24"/>
      <c r="E4039" s="24"/>
    </row>
    <row r="4040" spans="4:5">
      <c r="D4040" s="24"/>
      <c r="E4040" s="24"/>
    </row>
    <row r="4041" spans="4:5">
      <c r="D4041" s="24"/>
      <c r="E4041" s="24"/>
    </row>
    <row r="4042" spans="4:5">
      <c r="D4042" s="24"/>
      <c r="E4042" s="24"/>
    </row>
    <row r="4043" spans="4:5">
      <c r="D4043" s="24"/>
      <c r="E4043" s="24"/>
    </row>
    <row r="4044" spans="4:5">
      <c r="D4044" s="24"/>
      <c r="E4044" s="24"/>
    </row>
    <row r="4045" spans="4:5">
      <c r="D4045" s="24"/>
      <c r="E4045" s="24"/>
    </row>
    <row r="4046" spans="4:5">
      <c r="D4046" s="24"/>
      <c r="E4046" s="24"/>
    </row>
    <row r="4047" spans="4:5">
      <c r="D4047" s="24"/>
      <c r="E4047" s="24"/>
    </row>
    <row r="4048" spans="4:5">
      <c r="D4048" s="24"/>
      <c r="E4048" s="24"/>
    </row>
    <row r="4049" spans="4:5">
      <c r="D4049" s="24"/>
      <c r="E4049" s="24"/>
    </row>
    <row r="4050" spans="4:5">
      <c r="D4050" s="24"/>
      <c r="E4050" s="24"/>
    </row>
    <row r="4051" spans="4:5">
      <c r="D4051" s="24"/>
      <c r="E4051" s="24"/>
    </row>
    <row r="4052" spans="4:5">
      <c r="D4052" s="24"/>
      <c r="E4052" s="24"/>
    </row>
    <row r="4053" spans="4:5">
      <c r="D4053" s="24"/>
      <c r="E4053" s="24"/>
    </row>
    <row r="4054" spans="4:5">
      <c r="D4054" s="24"/>
      <c r="E4054" s="24"/>
    </row>
    <row r="4055" spans="4:5">
      <c r="D4055" s="24"/>
      <c r="E4055" s="24"/>
    </row>
    <row r="4056" spans="4:5">
      <c r="D4056" s="24"/>
      <c r="E4056" s="24"/>
    </row>
    <row r="4057" spans="4:5">
      <c r="D4057" s="24"/>
      <c r="E4057" s="24"/>
    </row>
    <row r="4058" spans="4:5">
      <c r="D4058" s="24"/>
      <c r="E4058" s="24"/>
    </row>
    <row r="4059" spans="4:5">
      <c r="D4059" s="24"/>
      <c r="E4059" s="24"/>
    </row>
    <row r="4060" spans="4:5">
      <c r="D4060" s="24"/>
      <c r="E4060" s="24"/>
    </row>
    <row r="4061" spans="4:5">
      <c r="D4061" s="24"/>
      <c r="E4061" s="24"/>
    </row>
    <row r="4062" spans="4:5">
      <c r="D4062" s="24"/>
      <c r="E4062" s="24"/>
    </row>
    <row r="4063" spans="4:5">
      <c r="D4063" s="24"/>
      <c r="E4063" s="24"/>
    </row>
    <row r="4064" spans="4:5">
      <c r="D4064" s="24"/>
      <c r="E4064" s="24"/>
    </row>
    <row r="4065" spans="4:5">
      <c r="D4065" s="24"/>
      <c r="E4065" s="24"/>
    </row>
    <row r="4066" spans="4:5">
      <c r="D4066" s="24"/>
      <c r="E4066" s="24"/>
    </row>
    <row r="4067" spans="4:5">
      <c r="D4067" s="24"/>
      <c r="E4067" s="24"/>
    </row>
    <row r="4068" spans="4:5">
      <c r="D4068" s="24"/>
      <c r="E4068" s="24"/>
    </row>
    <row r="4069" spans="4:5">
      <c r="D4069" s="24"/>
      <c r="E4069" s="24"/>
    </row>
    <row r="4070" spans="4:5">
      <c r="D4070" s="24"/>
      <c r="E4070" s="24"/>
    </row>
    <row r="4071" spans="4:5">
      <c r="D4071" s="24"/>
      <c r="E4071" s="24"/>
    </row>
    <row r="4072" spans="4:5">
      <c r="D4072" s="24"/>
      <c r="E4072" s="24"/>
    </row>
    <row r="4073" spans="4:5">
      <c r="D4073" s="24"/>
      <c r="E4073" s="24"/>
    </row>
    <row r="4074" spans="4:5">
      <c r="D4074" s="24"/>
      <c r="E4074" s="24"/>
    </row>
    <row r="4075" spans="4:5">
      <c r="D4075" s="24"/>
      <c r="E4075" s="24"/>
    </row>
    <row r="4076" spans="4:5">
      <c r="D4076" s="24"/>
      <c r="E4076" s="24"/>
    </row>
    <row r="4077" spans="4:5">
      <c r="D4077" s="24"/>
      <c r="E4077" s="24"/>
    </row>
    <row r="4078" spans="4:5">
      <c r="D4078" s="24"/>
      <c r="E4078" s="24"/>
    </row>
    <row r="4079" spans="4:5">
      <c r="D4079" s="24"/>
      <c r="E4079" s="24"/>
    </row>
    <row r="4080" spans="4:5">
      <c r="D4080" s="24"/>
      <c r="E4080" s="24"/>
    </row>
    <row r="4081" spans="4:5">
      <c r="D4081" s="24"/>
      <c r="E4081" s="24"/>
    </row>
    <row r="4082" spans="4:5">
      <c r="D4082" s="24"/>
      <c r="E4082" s="24"/>
    </row>
    <row r="4083" spans="4:5">
      <c r="D4083" s="24"/>
      <c r="E4083" s="24"/>
    </row>
    <row r="4084" spans="4:5">
      <c r="D4084" s="24"/>
      <c r="E4084" s="24"/>
    </row>
    <row r="4085" spans="4:5">
      <c r="D4085" s="24"/>
      <c r="E4085" s="24"/>
    </row>
    <row r="4086" spans="4:5">
      <c r="D4086" s="24"/>
      <c r="E4086" s="24"/>
    </row>
    <row r="4087" spans="4:5">
      <c r="D4087" s="24"/>
      <c r="E4087" s="24"/>
    </row>
    <row r="4088" spans="4:5">
      <c r="D4088" s="24"/>
      <c r="E4088" s="24"/>
    </row>
    <row r="4089" spans="4:5">
      <c r="D4089" s="24"/>
      <c r="E4089" s="24"/>
    </row>
    <row r="4090" spans="4:5">
      <c r="D4090" s="24"/>
      <c r="E4090" s="24"/>
    </row>
    <row r="4091" spans="4:5">
      <c r="D4091" s="24"/>
      <c r="E4091" s="24"/>
    </row>
    <row r="4092" spans="4:5">
      <c r="D4092" s="24"/>
      <c r="E4092" s="24"/>
    </row>
    <row r="4093" spans="4:5">
      <c r="D4093" s="24"/>
      <c r="E4093" s="24"/>
    </row>
    <row r="4094" spans="4:5">
      <c r="D4094" s="24"/>
      <c r="E4094" s="24"/>
    </row>
    <row r="4095" spans="4:5">
      <c r="D4095" s="24"/>
      <c r="E4095" s="24"/>
    </row>
    <row r="4096" spans="4:5">
      <c r="D4096" s="24"/>
      <c r="E4096" s="24"/>
    </row>
    <row r="4097" spans="4:5">
      <c r="D4097" s="24"/>
      <c r="E4097" s="24"/>
    </row>
    <row r="4098" spans="4:5">
      <c r="D4098" s="24"/>
      <c r="E4098" s="24"/>
    </row>
    <row r="4099" spans="4:5">
      <c r="D4099" s="24"/>
      <c r="E4099" s="24"/>
    </row>
    <row r="4100" spans="4:5">
      <c r="D4100" s="24"/>
      <c r="E4100" s="24"/>
    </row>
    <row r="4101" spans="4:5">
      <c r="D4101" s="24"/>
      <c r="E4101" s="24"/>
    </row>
    <row r="4102" spans="4:5">
      <c r="D4102" s="24"/>
      <c r="E4102" s="24"/>
    </row>
    <row r="4103" spans="4:5">
      <c r="D4103" s="24"/>
      <c r="E4103" s="24"/>
    </row>
    <row r="4104" spans="4:5">
      <c r="D4104" s="24"/>
      <c r="E4104" s="24"/>
    </row>
    <row r="4105" spans="4:5">
      <c r="D4105" s="24"/>
      <c r="E4105" s="24"/>
    </row>
    <row r="4106" spans="4:5">
      <c r="D4106" s="24"/>
      <c r="E4106" s="24"/>
    </row>
    <row r="4107" spans="4:5">
      <c r="D4107" s="24"/>
      <c r="E4107" s="24"/>
    </row>
    <row r="4108" spans="4:5">
      <c r="D4108" s="24"/>
      <c r="E4108" s="24"/>
    </row>
    <row r="4109" spans="4:5">
      <c r="D4109" s="24"/>
      <c r="E4109" s="24"/>
    </row>
    <row r="4110" spans="4:5">
      <c r="D4110" s="24"/>
      <c r="E4110" s="24"/>
    </row>
    <row r="4111" spans="4:5">
      <c r="D4111" s="24"/>
      <c r="E4111" s="24"/>
    </row>
    <row r="4112" spans="4:5">
      <c r="D4112" s="24"/>
      <c r="E4112" s="24"/>
    </row>
    <row r="4113" spans="4:5">
      <c r="D4113" s="24"/>
      <c r="E4113" s="24"/>
    </row>
    <row r="4114" spans="4:5">
      <c r="D4114" s="24"/>
      <c r="E4114" s="24"/>
    </row>
    <row r="4115" spans="4:5">
      <c r="D4115" s="24"/>
      <c r="E4115" s="24"/>
    </row>
    <row r="4116" spans="4:5">
      <c r="D4116" s="24"/>
      <c r="E4116" s="24"/>
    </row>
    <row r="4117" spans="4:5">
      <c r="D4117" s="24"/>
      <c r="E4117" s="24"/>
    </row>
    <row r="4118" spans="4:5">
      <c r="D4118" s="24"/>
      <c r="E4118" s="24"/>
    </row>
    <row r="4119" spans="4:5">
      <c r="D4119" s="24"/>
      <c r="E4119" s="24"/>
    </row>
    <row r="4120" spans="4:5">
      <c r="D4120" s="24"/>
      <c r="E4120" s="24"/>
    </row>
    <row r="4121" spans="4:5">
      <c r="D4121" s="24"/>
      <c r="E4121" s="24"/>
    </row>
    <row r="4122" spans="4:5">
      <c r="D4122" s="24"/>
      <c r="E4122" s="24"/>
    </row>
    <row r="4123" spans="4:5">
      <c r="D4123" s="24"/>
      <c r="E4123" s="24"/>
    </row>
    <row r="4124" spans="4:5">
      <c r="D4124" s="24"/>
      <c r="E4124" s="24"/>
    </row>
    <row r="4125" spans="4:5">
      <c r="D4125" s="24"/>
      <c r="E4125" s="24"/>
    </row>
    <row r="4126" spans="4:5">
      <c r="D4126" s="24"/>
      <c r="E4126" s="24"/>
    </row>
  </sheetData>
  <mergeCells count="6">
    <mergeCell ref="B8:E8"/>
    <mergeCell ref="A5:L5"/>
    <mergeCell ref="A1:L1"/>
    <mergeCell ref="A2:L2"/>
    <mergeCell ref="A3:L3"/>
    <mergeCell ref="A4:L4"/>
  </mergeCells>
  <phoneticPr fontId="13" type="noConversion"/>
  <pageMargins left="0.5" right="0.5" top="0.5" bottom="0.5" header="0.5" footer="0.5"/>
  <pageSetup scale="70" orientation="landscape" r:id="rId1"/>
  <headerFooter alignWithMargins="0"/>
  <customProperties>
    <customPr name="_pios_id" r:id="rId2"/>
  </customProperties>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3"/>
  <sheetViews>
    <sheetView zoomScaleNormal="100" zoomScaleSheetLayoutView="80" workbookViewId="0">
      <selection activeCell="S31" sqref="S31"/>
    </sheetView>
  </sheetViews>
  <sheetFormatPr defaultColWidth="9.1796875" defaultRowHeight="13"/>
  <cols>
    <col min="1" max="1" width="9.26953125" style="3" bestFit="1" customWidth="1"/>
    <col min="2" max="2" width="9.1796875" style="2"/>
    <col min="3" max="3" width="24.7265625" style="2" bestFit="1" customWidth="1"/>
    <col min="4" max="4" width="15.81640625" style="2" bestFit="1" customWidth="1"/>
    <col min="5" max="16" width="11.26953125" style="2" customWidth="1"/>
    <col min="17" max="17" width="12.453125" style="2" customWidth="1"/>
    <col min="18" max="18" width="9.81640625" style="2" bestFit="1" customWidth="1"/>
    <col min="19" max="21" width="6.54296875" style="2" bestFit="1" customWidth="1"/>
    <col min="22" max="16384" width="9.1796875" style="2"/>
  </cols>
  <sheetData>
    <row r="1" spans="1:19">
      <c r="A1" s="535" t="s">
        <v>0</v>
      </c>
      <c r="B1" s="535"/>
      <c r="C1" s="535"/>
      <c r="D1" s="535"/>
      <c r="E1" s="535"/>
      <c r="F1" s="535"/>
      <c r="G1" s="535"/>
      <c r="H1" s="535"/>
      <c r="I1" s="535"/>
      <c r="J1" s="535"/>
      <c r="K1" s="535"/>
      <c r="L1" s="535"/>
      <c r="M1" s="535"/>
      <c r="N1" s="535"/>
      <c r="O1" s="535"/>
      <c r="P1" s="535"/>
      <c r="Q1" s="535"/>
      <c r="R1" s="7"/>
      <c r="S1" s="7"/>
    </row>
    <row r="2" spans="1:19">
      <c r="A2" s="535" t="s">
        <v>1</v>
      </c>
      <c r="B2" s="535"/>
      <c r="C2" s="535"/>
      <c r="D2" s="535"/>
      <c r="E2" s="535"/>
      <c r="F2" s="535"/>
      <c r="G2" s="535"/>
      <c r="H2" s="535"/>
      <c r="I2" s="535"/>
      <c r="J2" s="535"/>
      <c r="K2" s="535"/>
      <c r="L2" s="535"/>
      <c r="M2" s="535"/>
      <c r="N2" s="535"/>
      <c r="O2" s="535"/>
      <c r="P2" s="535"/>
      <c r="Q2" s="535"/>
      <c r="R2" s="7"/>
      <c r="S2" s="7"/>
    </row>
    <row r="3" spans="1:19">
      <c r="A3" s="535" t="s">
        <v>154</v>
      </c>
      <c r="B3" s="535"/>
      <c r="C3" s="535"/>
      <c r="D3" s="535"/>
      <c r="E3" s="535"/>
      <c r="F3" s="535"/>
      <c r="G3" s="535"/>
      <c r="H3" s="535"/>
      <c r="I3" s="535"/>
      <c r="J3" s="535"/>
      <c r="K3" s="535"/>
      <c r="L3" s="535"/>
      <c r="M3" s="535"/>
      <c r="N3" s="535"/>
      <c r="O3" s="535"/>
      <c r="P3" s="535"/>
      <c r="Q3" s="535"/>
      <c r="R3" s="7"/>
      <c r="S3" s="7"/>
    </row>
    <row r="4" spans="1:19">
      <c r="A4" s="541" t="s">
        <v>374</v>
      </c>
      <c r="B4" s="541"/>
      <c r="C4" s="541"/>
      <c r="D4" s="541"/>
      <c r="E4" s="541"/>
      <c r="F4" s="541"/>
      <c r="G4" s="541"/>
      <c r="H4" s="541"/>
      <c r="I4" s="541"/>
      <c r="J4" s="541"/>
      <c r="K4" s="541"/>
      <c r="L4" s="541"/>
      <c r="M4" s="541"/>
      <c r="N4" s="541"/>
      <c r="O4" s="541"/>
      <c r="P4" s="541"/>
      <c r="Q4" s="541"/>
      <c r="R4" s="7"/>
      <c r="S4" s="7"/>
    </row>
    <row r="5" spans="1:19">
      <c r="A5" s="535" t="s">
        <v>105</v>
      </c>
      <c r="B5" s="535"/>
      <c r="C5" s="535"/>
      <c r="D5" s="535"/>
      <c r="E5" s="535"/>
      <c r="F5" s="535"/>
      <c r="G5" s="535"/>
      <c r="H5" s="535"/>
      <c r="I5" s="535"/>
      <c r="J5" s="535"/>
      <c r="K5" s="535"/>
      <c r="L5" s="535"/>
      <c r="M5" s="535"/>
      <c r="N5" s="535"/>
      <c r="O5" s="535"/>
      <c r="P5" s="535"/>
      <c r="Q5" s="535"/>
    </row>
    <row r="6" spans="1:19">
      <c r="A6" s="1"/>
      <c r="B6" s="1"/>
      <c r="C6" s="1"/>
      <c r="D6" s="1"/>
      <c r="E6" s="1"/>
      <c r="F6" s="1"/>
      <c r="G6" s="1"/>
      <c r="H6" s="1"/>
      <c r="I6" s="1"/>
      <c r="J6" s="1"/>
      <c r="K6" s="1"/>
      <c r="L6" s="1"/>
      <c r="M6" s="1"/>
      <c r="N6" s="1"/>
      <c r="O6" s="1"/>
      <c r="P6" s="1"/>
      <c r="Q6" s="1"/>
    </row>
    <row r="8" spans="1:19">
      <c r="A8" s="32" t="s">
        <v>12</v>
      </c>
    </row>
    <row r="9" spans="1:19">
      <c r="A9" s="16" t="s">
        <v>13</v>
      </c>
      <c r="B9" s="16" t="s">
        <v>86</v>
      </c>
      <c r="C9" s="16" t="s">
        <v>6</v>
      </c>
      <c r="D9" s="30"/>
      <c r="E9" s="31" t="s">
        <v>106</v>
      </c>
      <c r="F9" s="31" t="s">
        <v>107</v>
      </c>
      <c r="G9" s="31" t="s">
        <v>108</v>
      </c>
      <c r="H9" s="31" t="s">
        <v>109</v>
      </c>
      <c r="I9" s="31" t="s">
        <v>110</v>
      </c>
      <c r="J9" s="31" t="s">
        <v>111</v>
      </c>
      <c r="K9" s="31" t="s">
        <v>112</v>
      </c>
      <c r="L9" s="31" t="s">
        <v>113</v>
      </c>
      <c r="M9" s="31" t="s">
        <v>87</v>
      </c>
      <c r="N9" s="31" t="s">
        <v>88</v>
      </c>
      <c r="O9" s="31" t="s">
        <v>89</v>
      </c>
      <c r="P9" s="31" t="s">
        <v>90</v>
      </c>
      <c r="Q9" s="16" t="s">
        <v>8</v>
      </c>
    </row>
    <row r="10" spans="1:19">
      <c r="A10" s="32"/>
      <c r="B10" s="32"/>
      <c r="C10" s="32"/>
      <c r="D10" s="4"/>
      <c r="E10" s="33"/>
      <c r="F10" s="33"/>
      <c r="G10" s="33"/>
      <c r="H10" s="33"/>
      <c r="I10" s="33"/>
      <c r="J10" s="33"/>
      <c r="K10" s="33"/>
      <c r="L10" s="33"/>
      <c r="M10" s="33"/>
      <c r="N10" s="33"/>
      <c r="O10" s="33"/>
      <c r="P10" s="33"/>
      <c r="Q10" s="32"/>
    </row>
    <row r="11" spans="1:19">
      <c r="A11" s="32"/>
      <c r="B11" s="32"/>
      <c r="C11" s="32"/>
      <c r="D11" s="38" t="s">
        <v>114</v>
      </c>
      <c r="E11" s="33"/>
      <c r="F11" s="33"/>
      <c r="G11" s="33"/>
      <c r="H11" s="33"/>
      <c r="I11" s="33"/>
      <c r="J11" s="33"/>
      <c r="K11" s="33"/>
      <c r="L11" s="33"/>
      <c r="M11" s="33"/>
      <c r="N11" s="33"/>
      <c r="O11" s="33"/>
      <c r="P11" s="33"/>
      <c r="Q11" s="32"/>
    </row>
    <row r="12" spans="1:19">
      <c r="C12" s="32"/>
      <c r="E12" s="33"/>
      <c r="F12" s="33"/>
      <c r="G12" s="33"/>
      <c r="H12" s="33"/>
      <c r="I12" s="33"/>
      <c r="J12" s="33"/>
      <c r="K12" s="33"/>
      <c r="L12" s="33"/>
      <c r="M12" s="33"/>
      <c r="N12" s="33"/>
      <c r="O12" s="33"/>
      <c r="P12" s="33"/>
      <c r="Q12" s="32"/>
      <c r="R12" s="4"/>
    </row>
    <row r="13" spans="1:19">
      <c r="A13" s="79">
        <v>1</v>
      </c>
      <c r="B13" s="80" t="s">
        <v>91</v>
      </c>
      <c r="C13" s="81" t="s">
        <v>92</v>
      </c>
      <c r="D13" s="35" t="s">
        <v>375</v>
      </c>
      <c r="E13" s="100">
        <v>159014.44416617602</v>
      </c>
      <c r="F13" s="99">
        <v>159558.93548683828</v>
      </c>
      <c r="G13" s="99">
        <v>160869.71092300134</v>
      </c>
      <c r="H13" s="99">
        <v>161333.27784554684</v>
      </c>
      <c r="I13" s="99">
        <v>161045.54665224275</v>
      </c>
      <c r="J13" s="99">
        <v>162261.41075728121</v>
      </c>
      <c r="K13" s="99">
        <v>162248.63070890165</v>
      </c>
      <c r="L13" s="99">
        <v>162977.03717977885</v>
      </c>
      <c r="M13" s="99">
        <v>160356.54219164635</v>
      </c>
      <c r="N13" s="99">
        <v>159253.73071402972</v>
      </c>
      <c r="O13" s="99">
        <v>158267.55948828559</v>
      </c>
      <c r="P13" s="99">
        <v>156603.99064816826</v>
      </c>
      <c r="Q13" s="83">
        <f>SUM(E13:P13)</f>
        <v>1923790.8167618965</v>
      </c>
      <c r="R13" s="36"/>
    </row>
    <row r="14" spans="1:19">
      <c r="A14" s="79">
        <v>2</v>
      </c>
      <c r="B14" s="80" t="s">
        <v>91</v>
      </c>
      <c r="C14" s="81" t="s">
        <v>93</v>
      </c>
      <c r="D14" s="35" t="str">
        <f>$D$13</f>
        <v>Fiscal 2022 Bud</v>
      </c>
      <c r="E14" s="100">
        <v>17904.798150770206</v>
      </c>
      <c r="F14" s="99">
        <v>18133.62628857153</v>
      </c>
      <c r="G14" s="99">
        <v>18406.614242439773</v>
      </c>
      <c r="H14" s="99">
        <v>18579.238977974106</v>
      </c>
      <c r="I14" s="99">
        <v>18557.159069940644</v>
      </c>
      <c r="J14" s="99">
        <v>18758.889138791812</v>
      </c>
      <c r="K14" s="99">
        <v>18398.103796258543</v>
      </c>
      <c r="L14" s="99">
        <v>18232.083171353828</v>
      </c>
      <c r="M14" s="99">
        <v>18008.709966936578</v>
      </c>
      <c r="N14" s="99">
        <v>17871.868724590877</v>
      </c>
      <c r="O14" s="99">
        <v>17731.002739823241</v>
      </c>
      <c r="P14" s="99">
        <v>17714.903770135516</v>
      </c>
      <c r="Q14" s="83">
        <f t="shared" ref="Q14:Q23" si="0">SUM(E14:P14)</f>
        <v>218296.99803758666</v>
      </c>
      <c r="R14" s="36"/>
    </row>
    <row r="15" spans="1:19">
      <c r="A15" s="79">
        <v>3</v>
      </c>
      <c r="B15" s="80" t="s">
        <v>91</v>
      </c>
      <c r="C15" s="81" t="s">
        <v>94</v>
      </c>
      <c r="D15" s="35" t="str">
        <f t="shared" ref="D15:D23" si="1">$D$13</f>
        <v>Fiscal 2022 Bud</v>
      </c>
      <c r="E15" s="100">
        <v>1515.5964969185857</v>
      </c>
      <c r="F15" s="99">
        <v>1508.6350956860199</v>
      </c>
      <c r="G15" s="99">
        <v>1520.5689263704182</v>
      </c>
      <c r="H15" s="99">
        <v>1524.5468699318844</v>
      </c>
      <c r="I15" s="99">
        <v>1524.5468699318844</v>
      </c>
      <c r="J15" s="99">
        <v>1553.3869607525137</v>
      </c>
      <c r="K15" s="99">
        <v>1504.2723251160535</v>
      </c>
      <c r="L15" s="99">
        <v>1522.074364466539</v>
      </c>
      <c r="M15" s="99">
        <v>1534.9313928863342</v>
      </c>
      <c r="N15" s="99">
        <v>1505.2613273021914</v>
      </c>
      <c r="O15" s="99">
        <v>1512.184342605158</v>
      </c>
      <c r="P15" s="99">
        <v>1511.1953404190199</v>
      </c>
      <c r="Q15" s="83">
        <f t="shared" si="0"/>
        <v>18237.200312386602</v>
      </c>
      <c r="R15" s="36"/>
    </row>
    <row r="16" spans="1:19">
      <c r="A16" s="79">
        <v>4</v>
      </c>
      <c r="B16" s="80" t="s">
        <v>91</v>
      </c>
      <c r="C16" s="81" t="s">
        <v>95</v>
      </c>
      <c r="D16" s="35" t="str">
        <f t="shared" si="1"/>
        <v>Fiscal 2022 Bud</v>
      </c>
      <c r="E16" s="100">
        <v>235</v>
      </c>
      <c r="F16" s="99">
        <v>235</v>
      </c>
      <c r="G16" s="99">
        <v>235</v>
      </c>
      <c r="H16" s="99">
        <v>235</v>
      </c>
      <c r="I16" s="99">
        <v>235</v>
      </c>
      <c r="J16" s="99">
        <v>235</v>
      </c>
      <c r="K16" s="99">
        <v>235</v>
      </c>
      <c r="L16" s="99">
        <v>235</v>
      </c>
      <c r="M16" s="99">
        <v>235</v>
      </c>
      <c r="N16" s="99">
        <v>235</v>
      </c>
      <c r="O16" s="99">
        <v>235</v>
      </c>
      <c r="P16" s="99">
        <v>235</v>
      </c>
      <c r="Q16" s="83">
        <f t="shared" si="0"/>
        <v>2820</v>
      </c>
      <c r="R16" s="36"/>
    </row>
    <row r="17" spans="1:21">
      <c r="A17" s="79">
        <v>5</v>
      </c>
      <c r="B17" s="80"/>
      <c r="C17" s="81"/>
      <c r="D17" s="35"/>
      <c r="E17" s="100"/>
      <c r="F17" s="99"/>
      <c r="G17" s="99"/>
      <c r="H17" s="99"/>
      <c r="I17" s="99"/>
      <c r="J17" s="99"/>
      <c r="K17" s="99"/>
      <c r="L17" s="99"/>
      <c r="M17" s="99"/>
      <c r="N17" s="99"/>
      <c r="O17" s="99"/>
      <c r="P17" s="99"/>
      <c r="Q17" s="83">
        <f t="shared" si="0"/>
        <v>0</v>
      </c>
      <c r="R17" s="36"/>
    </row>
    <row r="18" spans="1:21">
      <c r="A18" s="79">
        <v>6</v>
      </c>
      <c r="B18" s="80" t="s">
        <v>96</v>
      </c>
      <c r="C18" s="81" t="s">
        <v>97</v>
      </c>
      <c r="D18" s="35" t="str">
        <f t="shared" si="1"/>
        <v>Fiscal 2022 Bud</v>
      </c>
      <c r="E18" s="100">
        <v>2.8571428571428572</v>
      </c>
      <c r="F18" s="99">
        <v>2.8571428571428572</v>
      </c>
      <c r="G18" s="99">
        <v>2.8571428571428572</v>
      </c>
      <c r="H18" s="99">
        <v>1.9047619047619049</v>
      </c>
      <c r="I18" s="99">
        <v>3.8095238095238098</v>
      </c>
      <c r="J18" s="99">
        <v>1.9047619047619049</v>
      </c>
      <c r="K18" s="99">
        <v>1.9047619047619049</v>
      </c>
      <c r="L18" s="99">
        <v>1.9047619047619049</v>
      </c>
      <c r="M18" s="99">
        <v>1.9047619047619049</v>
      </c>
      <c r="N18" s="99">
        <v>1.9047619047619049</v>
      </c>
      <c r="O18" s="99">
        <v>1.9047619047619049</v>
      </c>
      <c r="P18" s="99">
        <v>1.9047619047619049</v>
      </c>
      <c r="Q18" s="83">
        <f t="shared" si="0"/>
        <v>27.61904761904762</v>
      </c>
      <c r="R18" s="36"/>
    </row>
    <row r="19" spans="1:21">
      <c r="A19" s="79">
        <v>7</v>
      </c>
      <c r="B19" s="80" t="s">
        <v>96</v>
      </c>
      <c r="C19" s="81" t="s">
        <v>98</v>
      </c>
      <c r="D19" s="35" t="str">
        <f t="shared" si="1"/>
        <v>Fiscal 2022 Bud</v>
      </c>
      <c r="E19" s="100">
        <v>6</v>
      </c>
      <c r="F19" s="99">
        <v>6</v>
      </c>
      <c r="G19" s="99">
        <v>6</v>
      </c>
      <c r="H19" s="99">
        <v>6</v>
      </c>
      <c r="I19" s="99">
        <v>6</v>
      </c>
      <c r="J19" s="99">
        <v>6</v>
      </c>
      <c r="K19" s="99">
        <v>6</v>
      </c>
      <c r="L19" s="99">
        <v>6</v>
      </c>
      <c r="M19" s="99">
        <v>6</v>
      </c>
      <c r="N19" s="99">
        <v>6</v>
      </c>
      <c r="O19" s="99">
        <v>6</v>
      </c>
      <c r="P19" s="99">
        <v>6</v>
      </c>
      <c r="Q19" s="83">
        <f t="shared" si="0"/>
        <v>72</v>
      </c>
      <c r="R19" s="36"/>
    </row>
    <row r="20" spans="1:21">
      <c r="A20" s="79">
        <v>8</v>
      </c>
      <c r="B20" s="80" t="s">
        <v>96</v>
      </c>
      <c r="C20" s="81" t="s">
        <v>99</v>
      </c>
      <c r="D20" s="35" t="str">
        <f t="shared" si="1"/>
        <v>Fiscal 2022 Bud</v>
      </c>
      <c r="E20" s="100">
        <v>0</v>
      </c>
      <c r="F20" s="99">
        <v>0</v>
      </c>
      <c r="G20" s="99">
        <v>0</v>
      </c>
      <c r="H20" s="99">
        <v>0</v>
      </c>
      <c r="I20" s="99">
        <v>0</v>
      </c>
      <c r="J20" s="99">
        <v>0</v>
      </c>
      <c r="K20" s="99">
        <v>0</v>
      </c>
      <c r="L20" s="99">
        <v>0</v>
      </c>
      <c r="M20" s="99">
        <v>0</v>
      </c>
      <c r="N20" s="99">
        <v>0</v>
      </c>
      <c r="O20" s="99">
        <v>0</v>
      </c>
      <c r="P20" s="99">
        <v>0</v>
      </c>
      <c r="Q20" s="83">
        <f t="shared" si="0"/>
        <v>0</v>
      </c>
      <c r="R20" s="36"/>
    </row>
    <row r="21" spans="1:21">
      <c r="A21" s="79">
        <v>9</v>
      </c>
      <c r="B21" s="80"/>
      <c r="C21" s="81"/>
      <c r="D21" s="35"/>
      <c r="E21" s="100"/>
      <c r="F21" s="99"/>
      <c r="G21" s="99"/>
      <c r="H21" s="99"/>
      <c r="I21" s="99"/>
      <c r="J21" s="99"/>
      <c r="K21" s="99"/>
      <c r="L21" s="99"/>
      <c r="M21" s="99"/>
      <c r="N21" s="99"/>
      <c r="O21" s="99"/>
      <c r="P21" s="99"/>
      <c r="Q21" s="83">
        <f t="shared" si="0"/>
        <v>0</v>
      </c>
      <c r="R21" s="36"/>
    </row>
    <row r="22" spans="1:21" s="34" customFormat="1">
      <c r="A22" s="79">
        <v>10</v>
      </c>
      <c r="B22" s="80" t="s">
        <v>100</v>
      </c>
      <c r="C22" s="81" t="s">
        <v>101</v>
      </c>
      <c r="D22" s="35" t="str">
        <f t="shared" si="1"/>
        <v>Fiscal 2022 Bud</v>
      </c>
      <c r="E22" s="100">
        <v>68</v>
      </c>
      <c r="F22" s="99">
        <v>68</v>
      </c>
      <c r="G22" s="99">
        <v>68</v>
      </c>
      <c r="H22" s="99">
        <v>68</v>
      </c>
      <c r="I22" s="99">
        <v>68</v>
      </c>
      <c r="J22" s="99">
        <v>68</v>
      </c>
      <c r="K22" s="99">
        <v>68</v>
      </c>
      <c r="L22" s="99">
        <v>68</v>
      </c>
      <c r="M22" s="99">
        <v>68</v>
      </c>
      <c r="N22" s="99">
        <v>68</v>
      </c>
      <c r="O22" s="99">
        <v>68</v>
      </c>
      <c r="P22" s="99">
        <v>68</v>
      </c>
      <c r="Q22" s="83">
        <f t="shared" si="0"/>
        <v>816</v>
      </c>
      <c r="R22" s="36"/>
      <c r="S22"/>
      <c r="T22"/>
      <c r="U22"/>
    </row>
    <row r="23" spans="1:21">
      <c r="A23" s="79">
        <v>11</v>
      </c>
      <c r="B23" s="80" t="s">
        <v>102</v>
      </c>
      <c r="C23" s="81" t="s">
        <v>103</v>
      </c>
      <c r="D23" s="35" t="str">
        <f t="shared" si="1"/>
        <v>Fiscal 2022 Bud</v>
      </c>
      <c r="E23" s="100">
        <v>119</v>
      </c>
      <c r="F23" s="99">
        <v>119</v>
      </c>
      <c r="G23" s="99">
        <v>119</v>
      </c>
      <c r="H23" s="99">
        <v>119</v>
      </c>
      <c r="I23" s="99">
        <v>119</v>
      </c>
      <c r="J23" s="99">
        <v>119</v>
      </c>
      <c r="K23" s="99">
        <v>119</v>
      </c>
      <c r="L23" s="99">
        <v>119</v>
      </c>
      <c r="M23" s="99">
        <v>119</v>
      </c>
      <c r="N23" s="99">
        <v>119</v>
      </c>
      <c r="O23" s="99">
        <v>119</v>
      </c>
      <c r="P23" s="99">
        <v>119</v>
      </c>
      <c r="Q23" s="83">
        <f t="shared" si="0"/>
        <v>1428</v>
      </c>
      <c r="R23" s="36"/>
    </row>
    <row r="24" spans="1:21">
      <c r="A24" s="79">
        <v>12</v>
      </c>
      <c r="B24" s="84"/>
      <c r="C24" s="84"/>
      <c r="D24" s="35"/>
      <c r="E24" s="237">
        <f>SUM(E13:E23)</f>
        <v>178865.69595672193</v>
      </c>
      <c r="F24" s="237">
        <f t="shared" ref="F24:P24" si="2">SUM(F13:F23)</f>
        <v>179632.05401395296</v>
      </c>
      <c r="G24" s="237">
        <f t="shared" si="2"/>
        <v>181227.75123466866</v>
      </c>
      <c r="H24" s="237">
        <f t="shared" si="2"/>
        <v>181866.96845535759</v>
      </c>
      <c r="I24" s="237">
        <f t="shared" si="2"/>
        <v>181559.06211592481</v>
      </c>
      <c r="J24" s="237">
        <f t="shared" si="2"/>
        <v>183003.59161873028</v>
      </c>
      <c r="K24" s="237">
        <f t="shared" si="2"/>
        <v>182580.91159218102</v>
      </c>
      <c r="L24" s="237">
        <f t="shared" si="2"/>
        <v>183161.09947750397</v>
      </c>
      <c r="M24" s="237">
        <f t="shared" si="2"/>
        <v>180330.08831337403</v>
      </c>
      <c r="N24" s="237">
        <f t="shared" si="2"/>
        <v>179060.76552782755</v>
      </c>
      <c r="O24" s="237">
        <f t="shared" si="2"/>
        <v>177940.65133261876</v>
      </c>
      <c r="P24" s="237">
        <f t="shared" si="2"/>
        <v>176259.99452062754</v>
      </c>
      <c r="Q24" s="237">
        <f t="shared" ref="Q24" si="3">SUM(E24:P24)</f>
        <v>2165488.6341594886</v>
      </c>
      <c r="R24" s="36"/>
    </row>
    <row r="25" spans="1:21">
      <c r="A25" s="79">
        <v>13</v>
      </c>
      <c r="B25" s="84"/>
      <c r="C25" s="84"/>
      <c r="D25" s="206"/>
      <c r="E25" s="100"/>
      <c r="F25" s="86"/>
      <c r="G25" s="86"/>
      <c r="H25" s="86"/>
      <c r="I25" s="86"/>
      <c r="J25" s="86"/>
      <c r="K25" s="86"/>
      <c r="L25" s="86"/>
      <c r="M25" s="86"/>
      <c r="N25" s="86"/>
      <c r="O25" s="86"/>
      <c r="P25" s="86"/>
      <c r="Q25" s="84"/>
      <c r="R25" s="4"/>
    </row>
    <row r="26" spans="1:21">
      <c r="A26" s="79">
        <v>14</v>
      </c>
      <c r="B26" s="84"/>
      <c r="C26" s="84"/>
      <c r="D26" s="207" t="s">
        <v>104</v>
      </c>
      <c r="E26" s="100"/>
      <c r="F26" s="86"/>
      <c r="G26" s="86"/>
      <c r="H26" s="86"/>
      <c r="I26" s="86"/>
      <c r="J26" s="86"/>
      <c r="K26" s="86"/>
      <c r="L26" s="86"/>
      <c r="M26" s="86"/>
      <c r="N26" s="86"/>
      <c r="O26" s="86"/>
      <c r="P26" s="86"/>
      <c r="Q26" s="84"/>
      <c r="R26" s="4"/>
    </row>
    <row r="27" spans="1:21">
      <c r="A27" s="79">
        <v>15</v>
      </c>
      <c r="B27" s="80"/>
      <c r="C27" s="81"/>
      <c r="D27" s="35"/>
      <c r="E27" s="100"/>
      <c r="F27" s="82"/>
      <c r="G27" s="82"/>
      <c r="H27" s="82"/>
      <c r="I27" s="82"/>
      <c r="J27" s="82"/>
      <c r="K27" s="82"/>
      <c r="L27" s="82"/>
      <c r="M27" s="82"/>
      <c r="N27" s="82"/>
      <c r="O27" s="82"/>
      <c r="P27" s="82"/>
      <c r="Q27" s="87"/>
      <c r="R27" s="37"/>
    </row>
    <row r="28" spans="1:21">
      <c r="A28" s="434">
        <v>16</v>
      </c>
      <c r="B28" s="434" t="s">
        <v>91</v>
      </c>
      <c r="C28" s="435" t="s">
        <v>92</v>
      </c>
      <c r="D28" s="436" t="s">
        <v>375</v>
      </c>
      <c r="E28" s="437">
        <v>213919.89060393092</v>
      </c>
      <c r="F28" s="437">
        <v>675026.82368335244</v>
      </c>
      <c r="G28" s="437">
        <v>1470264.385325738</v>
      </c>
      <c r="H28" s="437">
        <v>2158082.5474326778</v>
      </c>
      <c r="I28" s="437">
        <v>1995353.0178248722</v>
      </c>
      <c r="J28" s="437">
        <v>1627694.3955307575</v>
      </c>
      <c r="K28" s="437">
        <v>925324.78282351152</v>
      </c>
      <c r="L28" s="437">
        <v>352479.33165310713</v>
      </c>
      <c r="M28" s="437">
        <v>162979.23476653232</v>
      </c>
      <c r="N28" s="437">
        <v>161858.386385436</v>
      </c>
      <c r="O28" s="437">
        <v>160856.08595213993</v>
      </c>
      <c r="P28" s="437">
        <v>154185.43407367021</v>
      </c>
      <c r="Q28" s="438">
        <v>10058024.316055724</v>
      </c>
      <c r="R28" s="439"/>
      <c r="S28" s="433"/>
      <c r="T28" s="433"/>
      <c r="U28" s="433"/>
    </row>
    <row r="29" spans="1:21">
      <c r="A29" s="434">
        <v>17</v>
      </c>
      <c r="B29" s="434" t="s">
        <v>91</v>
      </c>
      <c r="C29" s="435" t="s">
        <v>93</v>
      </c>
      <c r="D29" s="436" t="s">
        <v>375</v>
      </c>
      <c r="E29" s="437">
        <v>185836.74441683173</v>
      </c>
      <c r="F29" s="437">
        <v>356212.11402692611</v>
      </c>
      <c r="G29" s="437">
        <v>666967.57711596834</v>
      </c>
      <c r="H29" s="437">
        <v>1005218.4770744132</v>
      </c>
      <c r="I29" s="437">
        <v>963027.64170023729</v>
      </c>
      <c r="J29" s="437">
        <v>764071.59854197339</v>
      </c>
      <c r="K29" s="437">
        <v>462970.68086532259</v>
      </c>
      <c r="L29" s="437">
        <v>211041.88498895499</v>
      </c>
      <c r="M29" s="437">
        <v>154723.03324730965</v>
      </c>
      <c r="N29" s="437">
        <v>146708.10658723422</v>
      </c>
      <c r="O29" s="437">
        <v>145551.75398492519</v>
      </c>
      <c r="P29" s="437">
        <v>200229.94745373289</v>
      </c>
      <c r="Q29" s="438">
        <v>5262559.5600038292</v>
      </c>
      <c r="R29" s="439"/>
      <c r="S29" s="433"/>
      <c r="T29" s="433"/>
      <c r="U29" s="433"/>
    </row>
    <row r="30" spans="1:21">
      <c r="A30" s="434">
        <v>18</v>
      </c>
      <c r="B30" s="434" t="s">
        <v>91</v>
      </c>
      <c r="C30" s="435" t="s">
        <v>94</v>
      </c>
      <c r="D30" s="436" t="s">
        <v>375</v>
      </c>
      <c r="E30" s="437">
        <v>27974.489337887255</v>
      </c>
      <c r="F30" s="437">
        <v>68386.044403821536</v>
      </c>
      <c r="G30" s="437">
        <v>125103.91789762571</v>
      </c>
      <c r="H30" s="437">
        <v>166721.37147254823</v>
      </c>
      <c r="I30" s="437">
        <v>180140.21803968301</v>
      </c>
      <c r="J30" s="437">
        <v>141165.9827790563</v>
      </c>
      <c r="K30" s="437">
        <v>85752.319215895841</v>
      </c>
      <c r="L30" s="437">
        <v>50253.996599147751</v>
      </c>
      <c r="M30" s="437">
        <v>26850.255864783707</v>
      </c>
      <c r="N30" s="437">
        <v>20866.896393344872</v>
      </c>
      <c r="O30" s="437">
        <v>20962.867664536341</v>
      </c>
      <c r="P30" s="437">
        <v>28067.100598312885</v>
      </c>
      <c r="Q30" s="438">
        <v>942245.46026664344</v>
      </c>
      <c r="R30" s="439"/>
      <c r="S30" s="433"/>
      <c r="T30" s="433"/>
      <c r="U30" s="433"/>
    </row>
    <row r="31" spans="1:21">
      <c r="A31" s="434">
        <v>19</v>
      </c>
      <c r="B31" s="434" t="s">
        <v>91</v>
      </c>
      <c r="C31" s="435" t="s">
        <v>95</v>
      </c>
      <c r="D31" s="436" t="s">
        <v>375</v>
      </c>
      <c r="E31" s="437">
        <v>27051.719299999986</v>
      </c>
      <c r="F31" s="437">
        <v>43283.349500000026</v>
      </c>
      <c r="G31" s="437">
        <v>90625.777499999967</v>
      </c>
      <c r="H31" s="437">
        <v>122908.08790000007</v>
      </c>
      <c r="I31" s="437">
        <v>107196.89409999992</v>
      </c>
      <c r="J31" s="437">
        <v>91772.101800000019</v>
      </c>
      <c r="K31" s="437">
        <v>55597.690700000036</v>
      </c>
      <c r="L31" s="437">
        <v>31075.201000000001</v>
      </c>
      <c r="M31" s="437">
        <v>18021.398099999988</v>
      </c>
      <c r="N31" s="437">
        <v>16105.862300000001</v>
      </c>
      <c r="O31" s="437">
        <v>21055.089599999992</v>
      </c>
      <c r="P31" s="437">
        <v>31329.726199999994</v>
      </c>
      <c r="Q31" s="438">
        <v>656022.89799999993</v>
      </c>
      <c r="R31" s="439"/>
      <c r="S31" s="433"/>
      <c r="T31" s="433"/>
      <c r="U31" s="433"/>
    </row>
    <row r="32" spans="1:21">
      <c r="A32" s="434">
        <v>20</v>
      </c>
      <c r="B32" s="434"/>
      <c r="C32" s="435"/>
      <c r="D32" s="436"/>
      <c r="E32" s="437"/>
      <c r="F32" s="437"/>
      <c r="G32" s="437"/>
      <c r="H32" s="437"/>
      <c r="I32" s="437"/>
      <c r="J32" s="437"/>
      <c r="K32" s="437"/>
      <c r="L32" s="437"/>
      <c r="M32" s="437"/>
      <c r="N32" s="437"/>
      <c r="O32" s="437"/>
      <c r="P32" s="437"/>
      <c r="Q32" s="438"/>
      <c r="R32" s="439"/>
      <c r="S32" s="433"/>
      <c r="T32" s="433"/>
      <c r="U32" s="433"/>
    </row>
    <row r="33" spans="1:18">
      <c r="A33" s="434">
        <v>21</v>
      </c>
      <c r="B33" s="80" t="s">
        <v>96</v>
      </c>
      <c r="C33" s="81" t="s">
        <v>97</v>
      </c>
      <c r="D33" s="35" t="str">
        <f t="shared" ref="D33:D35" si="4">$D$13</f>
        <v>Fiscal 2022 Bud</v>
      </c>
      <c r="E33" s="100">
        <v>170.87771428571432</v>
      </c>
      <c r="F33" s="100">
        <v>927.09711428571438</v>
      </c>
      <c r="G33" s="100">
        <v>1596.8624285714286</v>
      </c>
      <c r="H33" s="100">
        <v>1305.6502857142855</v>
      </c>
      <c r="I33" s="100">
        <v>2844.1339913419915</v>
      </c>
      <c r="J33" s="100">
        <v>1401.4846984126982</v>
      </c>
      <c r="K33" s="100">
        <v>866.28193162546472</v>
      </c>
      <c r="L33" s="100">
        <v>374.80590855599667</v>
      </c>
      <c r="M33" s="100">
        <v>172.38855405169178</v>
      </c>
      <c r="N33" s="100">
        <v>25.544077612585717</v>
      </c>
      <c r="O33" s="100">
        <v>25.544077612585717</v>
      </c>
      <c r="P33" s="100">
        <v>33.267528229784112</v>
      </c>
      <c r="Q33" s="83">
        <f t="shared" ref="Q33:Q38" si="5">SUM(E33:P33)</f>
        <v>9743.9383102999382</v>
      </c>
      <c r="R33" s="37"/>
    </row>
    <row r="34" spans="1:18">
      <c r="A34" s="434">
        <v>22</v>
      </c>
      <c r="B34" s="80" t="s">
        <v>96</v>
      </c>
      <c r="C34" s="81" t="s">
        <v>98</v>
      </c>
      <c r="D34" s="35" t="str">
        <f t="shared" si="4"/>
        <v>Fiscal 2022 Bud</v>
      </c>
      <c r="E34" s="100">
        <v>20589.260000000002</v>
      </c>
      <c r="F34" s="100">
        <v>22877.420999999998</v>
      </c>
      <c r="G34" s="100">
        <v>18293.553</v>
      </c>
      <c r="H34" s="100">
        <v>24550.448</v>
      </c>
      <c r="I34" s="100">
        <v>27013.675999999999</v>
      </c>
      <c r="J34" s="100">
        <v>27918.078000000001</v>
      </c>
      <c r="K34" s="100">
        <v>23120.149000000001</v>
      </c>
      <c r="L34" s="100">
        <v>20509.843000000001</v>
      </c>
      <c r="M34" s="100">
        <v>13143.675999999999</v>
      </c>
      <c r="N34" s="100">
        <v>19796.72</v>
      </c>
      <c r="O34" s="100">
        <v>22658.266</v>
      </c>
      <c r="P34" s="100">
        <v>21423.4</v>
      </c>
      <c r="Q34" s="83">
        <f t="shared" si="5"/>
        <v>261894.49000000002</v>
      </c>
      <c r="R34" s="37"/>
    </row>
    <row r="35" spans="1:18">
      <c r="A35" s="434">
        <v>23</v>
      </c>
      <c r="B35" s="80" t="s">
        <v>96</v>
      </c>
      <c r="C35" s="81" t="s">
        <v>99</v>
      </c>
      <c r="D35" s="35" t="str">
        <f t="shared" si="4"/>
        <v>Fiscal 2022 Bud</v>
      </c>
      <c r="E35" s="100">
        <v>0</v>
      </c>
      <c r="F35" s="100">
        <v>0</v>
      </c>
      <c r="G35" s="100">
        <v>0</v>
      </c>
      <c r="H35" s="100">
        <v>0</v>
      </c>
      <c r="I35" s="100">
        <v>0</v>
      </c>
      <c r="J35" s="100">
        <v>0</v>
      </c>
      <c r="K35" s="100">
        <v>0</v>
      </c>
      <c r="L35" s="100">
        <v>0</v>
      </c>
      <c r="M35" s="100">
        <v>0</v>
      </c>
      <c r="N35" s="100">
        <v>0</v>
      </c>
      <c r="O35" s="100">
        <v>0</v>
      </c>
      <c r="P35" s="100">
        <v>0</v>
      </c>
      <c r="Q35" s="83">
        <f t="shared" si="5"/>
        <v>0</v>
      </c>
      <c r="R35" s="37"/>
    </row>
    <row r="36" spans="1:18">
      <c r="A36" s="434">
        <v>24</v>
      </c>
      <c r="B36" s="80"/>
      <c r="C36" s="81"/>
      <c r="D36" s="35"/>
      <c r="E36" s="100"/>
      <c r="F36" s="100"/>
      <c r="G36" s="100"/>
      <c r="H36" s="100"/>
      <c r="I36" s="100"/>
      <c r="J36" s="100"/>
      <c r="K36" s="100"/>
      <c r="L36" s="100"/>
      <c r="M36" s="100"/>
      <c r="N36" s="100"/>
      <c r="O36" s="100"/>
      <c r="P36" s="100"/>
      <c r="Q36" s="83">
        <f t="shared" si="5"/>
        <v>0</v>
      </c>
      <c r="R36" s="37"/>
    </row>
    <row r="37" spans="1:18">
      <c r="A37" s="434">
        <v>25</v>
      </c>
      <c r="B37" s="80" t="s">
        <v>100</v>
      </c>
      <c r="C37" s="81" t="s">
        <v>101</v>
      </c>
      <c r="D37" s="35" t="str">
        <f t="shared" ref="D37:D38" si="6">$D$13</f>
        <v>Fiscal 2022 Bud</v>
      </c>
      <c r="E37" s="100">
        <v>664170.94800000021</v>
      </c>
      <c r="F37" s="100">
        <v>747354.74000000011</v>
      </c>
      <c r="G37" s="100">
        <v>735991.27699999954</v>
      </c>
      <c r="H37" s="100">
        <v>762722.17900000024</v>
      </c>
      <c r="I37" s="100">
        <v>818492.43500000017</v>
      </c>
      <c r="J37" s="100">
        <v>760411.52100000018</v>
      </c>
      <c r="K37" s="100">
        <v>730878.20900000003</v>
      </c>
      <c r="L37" s="100">
        <v>678355.61999999988</v>
      </c>
      <c r="M37" s="100">
        <v>635409.64599999995</v>
      </c>
      <c r="N37" s="100">
        <v>624303.16900000034</v>
      </c>
      <c r="O37" s="100">
        <v>584152.07499999972</v>
      </c>
      <c r="P37" s="100">
        <v>655675.94400000002</v>
      </c>
      <c r="Q37" s="83">
        <f t="shared" si="5"/>
        <v>8397917.7630000003</v>
      </c>
      <c r="R37" s="37"/>
    </row>
    <row r="38" spans="1:18">
      <c r="A38" s="434">
        <v>26</v>
      </c>
      <c r="B38" s="80" t="s">
        <v>102</v>
      </c>
      <c r="C38" s="81" t="s">
        <v>103</v>
      </c>
      <c r="D38" s="35" t="str">
        <f t="shared" si="6"/>
        <v>Fiscal 2022 Bud</v>
      </c>
      <c r="E38" s="100">
        <v>542267.93299999996</v>
      </c>
      <c r="F38" s="100">
        <v>599356.65</v>
      </c>
      <c r="G38" s="100">
        <v>673140.38599999971</v>
      </c>
      <c r="H38" s="100">
        <v>799365.11900000041</v>
      </c>
      <c r="I38" s="100">
        <v>840890.28499999968</v>
      </c>
      <c r="J38" s="100">
        <v>784556.64700000011</v>
      </c>
      <c r="K38" s="100">
        <v>682261.23899999983</v>
      </c>
      <c r="L38" s="100">
        <v>579813.78800000006</v>
      </c>
      <c r="M38" s="100">
        <v>516386.45299999992</v>
      </c>
      <c r="N38" s="100">
        <v>481241.43099999975</v>
      </c>
      <c r="O38" s="100">
        <v>491031.027</v>
      </c>
      <c r="P38" s="100">
        <v>505285.13299999991</v>
      </c>
      <c r="Q38" s="83">
        <f t="shared" si="5"/>
        <v>7495596.091</v>
      </c>
      <c r="R38" s="37"/>
    </row>
    <row r="39" spans="1:18">
      <c r="A39" s="434">
        <v>27</v>
      </c>
      <c r="B39" s="84"/>
      <c r="C39" s="84"/>
      <c r="D39" s="35"/>
      <c r="E39" s="85">
        <f>SUM(E28:E38)</f>
        <v>1681981.862372936</v>
      </c>
      <c r="F39" s="85">
        <f t="shared" ref="F39:P39" si="7">SUM(F28:F38)</f>
        <v>2513424.239728386</v>
      </c>
      <c r="G39" s="85">
        <f t="shared" si="7"/>
        <v>3781983.7362679029</v>
      </c>
      <c r="H39" s="85">
        <f t="shared" si="7"/>
        <v>5040873.8801653534</v>
      </c>
      <c r="I39" s="85">
        <f t="shared" si="7"/>
        <v>4934958.3016561344</v>
      </c>
      <c r="J39" s="85">
        <f t="shared" si="7"/>
        <v>4198991.8093502</v>
      </c>
      <c r="K39" s="85">
        <f t="shared" si="7"/>
        <v>2966771.3525363551</v>
      </c>
      <c r="L39" s="85">
        <f t="shared" si="7"/>
        <v>1923904.4711497659</v>
      </c>
      <c r="M39" s="85">
        <f t="shared" si="7"/>
        <v>1527686.0855326771</v>
      </c>
      <c r="N39" s="85">
        <f t="shared" si="7"/>
        <v>1470906.1157436278</v>
      </c>
      <c r="O39" s="85">
        <f t="shared" si="7"/>
        <v>1446292.7092792138</v>
      </c>
      <c r="P39" s="85">
        <f t="shared" si="7"/>
        <v>1596229.9528539458</v>
      </c>
      <c r="Q39" s="85">
        <f>SUM(E39:P39)</f>
        <v>33084004.516636491</v>
      </c>
      <c r="R39" s="213"/>
    </row>
    <row r="40" spans="1:18">
      <c r="R40" s="4"/>
    </row>
    <row r="41" spans="1:18">
      <c r="R41" s="4"/>
    </row>
    <row r="42" spans="1:18">
      <c r="A42" s="167" t="s">
        <v>200</v>
      </c>
    </row>
    <row r="43" spans="1:18">
      <c r="A43" s="167"/>
    </row>
  </sheetData>
  <mergeCells count="5">
    <mergeCell ref="A5:Q5"/>
    <mergeCell ref="A1:Q1"/>
    <mergeCell ref="A2:Q2"/>
    <mergeCell ref="A3:Q3"/>
    <mergeCell ref="A4:Q4"/>
  </mergeCells>
  <phoneticPr fontId="13" type="noConversion"/>
  <pageMargins left="0.75" right="0.75" top="1" bottom="1" header="0.5" footer="0.5"/>
  <pageSetup scale="59" fitToHeight="0" orientation="landscape" r:id="rId1"/>
  <headerFooter alignWithMargins="0">
    <oddHeader>&amp;RExhibit J</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262-1259-42D6-9A25-405184D49672}">
  <dimension ref="A1:R270"/>
  <sheetViews>
    <sheetView zoomScaleNormal="100" zoomScaleSheetLayoutView="80" workbookViewId="0">
      <pane xSplit="3" ySplit="9" topLeftCell="D90" activePane="bottomRight" state="frozen"/>
      <selection activeCell="N200" sqref="N200"/>
      <selection pane="topRight" activeCell="N200" sqref="N200"/>
      <selection pane="bottomLeft" activeCell="N200" sqref="N200"/>
      <selection pane="bottomRight" activeCell="D169" sqref="D169"/>
    </sheetView>
  </sheetViews>
  <sheetFormatPr defaultColWidth="9.1796875" defaultRowHeight="14.5"/>
  <cols>
    <col min="1" max="1" width="30.1796875" style="214" customWidth="1"/>
    <col min="2" max="2" width="42.81640625" style="214" customWidth="1"/>
    <col min="3" max="3" width="9.1796875" style="214" customWidth="1"/>
    <col min="4" max="4" width="14.26953125" style="214" customWidth="1"/>
    <col min="5" max="5" width="13.26953125" style="214" customWidth="1"/>
    <col min="6" max="6" width="15.26953125" style="214" customWidth="1"/>
    <col min="7" max="7" width="10" style="214" customWidth="1"/>
    <col min="8" max="8" width="10.54296875" style="214" customWidth="1"/>
    <col min="9" max="9" width="9.1796875" style="214" customWidth="1"/>
    <col min="10" max="10" width="11.54296875" style="214" bestFit="1" customWidth="1"/>
    <col min="11" max="11" width="11.26953125" style="214" bestFit="1" customWidth="1"/>
    <col min="12" max="12" width="9.54296875" style="214" bestFit="1" customWidth="1"/>
    <col min="13" max="15" width="9.1796875" style="214"/>
    <col min="16" max="16" width="11.81640625" style="214" bestFit="1" customWidth="1"/>
    <col min="17" max="18" width="9.81640625" style="214" bestFit="1" customWidth="1"/>
    <col min="19" max="16384" width="9.1796875" style="214"/>
  </cols>
  <sheetData>
    <row r="1" spans="1:18">
      <c r="A1" s="545" t="s">
        <v>0</v>
      </c>
      <c r="B1" s="545"/>
      <c r="C1" s="545"/>
      <c r="D1" s="545"/>
      <c r="E1" s="545"/>
      <c r="F1" s="545"/>
      <c r="G1" s="545"/>
      <c r="H1" s="545"/>
      <c r="I1" s="545"/>
      <c r="J1" s="545"/>
      <c r="K1" s="545"/>
      <c r="L1" s="545"/>
      <c r="M1" s="101"/>
      <c r="N1" s="101"/>
    </row>
    <row r="2" spans="1:18">
      <c r="A2" s="545" t="s">
        <v>1</v>
      </c>
      <c r="B2" s="545"/>
      <c r="C2" s="545"/>
      <c r="D2" s="545"/>
      <c r="E2" s="545"/>
      <c r="F2" s="545"/>
      <c r="G2" s="545"/>
      <c r="H2" s="545"/>
      <c r="I2" s="545"/>
      <c r="J2" s="545"/>
      <c r="K2" s="545"/>
      <c r="L2" s="545"/>
      <c r="M2" s="101"/>
      <c r="N2" s="101"/>
    </row>
    <row r="3" spans="1:18">
      <c r="A3" s="545" t="s">
        <v>2</v>
      </c>
      <c r="B3" s="545"/>
      <c r="C3" s="545"/>
      <c r="D3" s="545"/>
      <c r="E3" s="545"/>
      <c r="F3" s="545"/>
      <c r="G3" s="545"/>
      <c r="H3" s="545"/>
      <c r="I3" s="545"/>
      <c r="J3" s="545"/>
      <c r="K3" s="545"/>
      <c r="L3" s="545"/>
      <c r="M3" s="101"/>
      <c r="N3" s="101"/>
    </row>
    <row r="4" spans="1:18">
      <c r="A4" s="545"/>
      <c r="B4" s="545"/>
      <c r="C4" s="545"/>
      <c r="D4" s="545"/>
      <c r="E4" s="545"/>
      <c r="F4" s="545"/>
      <c r="G4" s="545"/>
      <c r="H4" s="545"/>
      <c r="I4" s="545"/>
      <c r="J4" s="545"/>
      <c r="K4" s="545"/>
      <c r="L4" s="545"/>
      <c r="M4" s="101"/>
      <c r="N4" s="101"/>
    </row>
    <row r="5" spans="1:18">
      <c r="A5" s="545" t="s">
        <v>304</v>
      </c>
      <c r="B5" s="545"/>
      <c r="C5" s="545"/>
      <c r="D5" s="545"/>
      <c r="E5" s="545"/>
      <c r="F5" s="545"/>
      <c r="G5" s="545"/>
      <c r="H5" s="545"/>
      <c r="I5" s="545"/>
      <c r="J5" s="545"/>
      <c r="K5" s="545"/>
      <c r="L5" s="545"/>
      <c r="M5" s="101"/>
      <c r="N5" s="101"/>
    </row>
    <row r="6" spans="1:18">
      <c r="A6" s="102"/>
      <c r="B6" s="102"/>
      <c r="C6" s="102"/>
      <c r="D6" s="102"/>
      <c r="E6" s="102"/>
      <c r="F6" s="102"/>
      <c r="G6" s="102"/>
      <c r="H6" s="102"/>
      <c r="I6" s="102"/>
      <c r="J6" s="102"/>
      <c r="K6" s="102"/>
      <c r="L6" s="102"/>
      <c r="M6" s="102"/>
      <c r="N6" s="102"/>
    </row>
    <row r="7" spans="1:18">
      <c r="A7" s="101"/>
      <c r="B7" s="101"/>
      <c r="C7" s="101"/>
      <c r="D7" s="156"/>
      <c r="E7" s="156"/>
      <c r="F7" s="156"/>
      <c r="G7" s="156"/>
      <c r="H7" s="156"/>
      <c r="I7" s="156"/>
      <c r="J7" s="227"/>
      <c r="K7" s="227"/>
      <c r="L7" s="227"/>
      <c r="M7" s="101"/>
      <c r="N7" s="101"/>
    </row>
    <row r="8" spans="1:18">
      <c r="A8" s="101"/>
      <c r="B8" s="101"/>
      <c r="C8" s="103" t="s">
        <v>127</v>
      </c>
      <c r="D8" s="542" t="s">
        <v>128</v>
      </c>
      <c r="E8" s="543"/>
      <c r="F8" s="544"/>
      <c r="G8" s="542" t="s">
        <v>129</v>
      </c>
      <c r="H8" s="543"/>
      <c r="I8" s="544"/>
      <c r="J8" s="542" t="s">
        <v>130</v>
      </c>
      <c r="K8" s="543"/>
      <c r="L8" s="544"/>
      <c r="M8" s="101"/>
      <c r="N8" s="101"/>
    </row>
    <row r="9" spans="1:18">
      <c r="A9" s="226" t="s">
        <v>131</v>
      </c>
      <c r="B9" s="226" t="s">
        <v>132</v>
      </c>
      <c r="C9" s="103" t="s">
        <v>133</v>
      </c>
      <c r="D9" s="104" t="s">
        <v>134</v>
      </c>
      <c r="E9" s="191" t="s">
        <v>3</v>
      </c>
      <c r="F9" s="191" t="s">
        <v>4</v>
      </c>
      <c r="G9" s="191" t="s">
        <v>134</v>
      </c>
      <c r="H9" s="191" t="s">
        <v>3</v>
      </c>
      <c r="I9" s="105" t="s">
        <v>4</v>
      </c>
      <c r="J9" s="191" t="s">
        <v>134</v>
      </c>
      <c r="K9" s="191" t="s">
        <v>3</v>
      </c>
      <c r="L9" s="105" t="s">
        <v>4</v>
      </c>
      <c r="M9" s="101"/>
      <c r="N9" s="101"/>
    </row>
    <row r="10" spans="1:18" ht="87">
      <c r="A10" s="214" t="s">
        <v>303</v>
      </c>
      <c r="B10" s="223" t="s">
        <v>302</v>
      </c>
      <c r="C10" s="151">
        <v>148</v>
      </c>
      <c r="D10" s="119">
        <v>811879.232005</v>
      </c>
      <c r="E10" s="151"/>
      <c r="F10" s="151"/>
      <c r="G10" s="159">
        <v>42730.485895000005</v>
      </c>
      <c r="H10" s="151"/>
      <c r="I10" s="151"/>
      <c r="J10" s="151"/>
      <c r="K10" s="151"/>
      <c r="L10" s="193"/>
      <c r="M10" s="107"/>
      <c r="N10" s="108"/>
      <c r="P10" s="224"/>
      <c r="R10" s="225"/>
    </row>
    <row r="11" spans="1:18">
      <c r="A11" s="109"/>
      <c r="B11" s="101" t="s">
        <v>135</v>
      </c>
      <c r="C11" s="107"/>
      <c r="D11" s="119"/>
      <c r="E11" s="194">
        <v>358530</v>
      </c>
      <c r="F11" s="194"/>
      <c r="G11" s="107"/>
      <c r="H11" s="195">
        <v>18870</v>
      </c>
      <c r="I11" s="107"/>
      <c r="J11" s="107"/>
      <c r="K11" s="107"/>
      <c r="L11" s="113"/>
      <c r="M11" s="107"/>
      <c r="N11" s="101"/>
    </row>
    <row r="12" spans="1:18">
      <c r="A12" s="109"/>
      <c r="B12" s="101" t="s">
        <v>136</v>
      </c>
      <c r="C12" s="107"/>
      <c r="D12" s="119"/>
      <c r="E12" s="194">
        <v>28120</v>
      </c>
      <c r="F12" s="194">
        <v>16280</v>
      </c>
      <c r="G12" s="107"/>
      <c r="H12" s="194"/>
      <c r="I12" s="107"/>
      <c r="J12" s="107"/>
      <c r="K12" s="107"/>
      <c r="L12" s="113"/>
      <c r="M12" s="107"/>
      <c r="N12" s="101"/>
    </row>
    <row r="13" spans="1:18">
      <c r="A13" s="114"/>
      <c r="B13" s="219" t="s">
        <v>137</v>
      </c>
      <c r="C13" s="158"/>
      <c r="D13" s="156"/>
      <c r="E13" s="157">
        <v>109383.28499999999</v>
      </c>
      <c r="F13" s="157">
        <v>4605.6120000000001</v>
      </c>
      <c r="G13" s="158"/>
      <c r="H13" s="157">
        <v>5338.3229999999994</v>
      </c>
      <c r="I13" s="158"/>
      <c r="J13" s="158"/>
      <c r="K13" s="158"/>
      <c r="L13" s="115"/>
      <c r="M13" s="101"/>
      <c r="N13" s="101"/>
    </row>
    <row r="14" spans="1:18" ht="58">
      <c r="A14" s="214" t="s">
        <v>301</v>
      </c>
      <c r="B14" s="223" t="s">
        <v>300</v>
      </c>
      <c r="C14" s="151">
        <v>142</v>
      </c>
      <c r="D14" s="119">
        <v>514367.27771500003</v>
      </c>
      <c r="E14" s="151"/>
      <c r="F14" s="151"/>
      <c r="G14" s="159">
        <v>27071.961985000002</v>
      </c>
      <c r="H14" s="151"/>
      <c r="I14" s="151"/>
      <c r="J14" s="151"/>
      <c r="K14" s="151"/>
      <c r="L14" s="193"/>
      <c r="M14" s="107"/>
      <c r="N14" s="108"/>
      <c r="P14" s="224"/>
      <c r="Q14" s="225"/>
    </row>
    <row r="15" spans="1:18">
      <c r="A15" s="109"/>
      <c r="B15" s="199" t="s">
        <v>135</v>
      </c>
      <c r="C15" s="107"/>
      <c r="D15" s="119"/>
      <c r="E15" s="194">
        <v>343995</v>
      </c>
      <c r="F15" s="194"/>
      <c r="G15" s="107"/>
      <c r="H15" s="195">
        <v>18105</v>
      </c>
      <c r="I15" s="107"/>
      <c r="J15" s="107"/>
      <c r="K15" s="107"/>
      <c r="L15" s="113"/>
      <c r="M15" s="107"/>
      <c r="N15" s="101"/>
    </row>
    <row r="16" spans="1:18">
      <c r="A16" s="109"/>
      <c r="B16" s="199" t="s">
        <v>136</v>
      </c>
      <c r="C16" s="107"/>
      <c r="D16" s="119"/>
      <c r="E16" s="194">
        <v>26980</v>
      </c>
      <c r="F16" s="194">
        <v>15620</v>
      </c>
      <c r="G16" s="107"/>
      <c r="H16" s="194"/>
      <c r="I16" s="107"/>
      <c r="J16" s="107"/>
      <c r="K16" s="107"/>
      <c r="L16" s="113"/>
      <c r="M16" s="107"/>
      <c r="N16" s="101"/>
    </row>
    <row r="17" spans="1:16">
      <c r="A17" s="114"/>
      <c r="B17" s="222" t="s">
        <v>137</v>
      </c>
      <c r="C17" s="158"/>
      <c r="D17" s="156"/>
      <c r="E17" s="157">
        <v>104948.8275</v>
      </c>
      <c r="F17" s="157">
        <v>4418.8980000000001</v>
      </c>
      <c r="G17" s="158"/>
      <c r="H17" s="157">
        <v>5121.9044999999996</v>
      </c>
      <c r="I17" s="158"/>
      <c r="J17" s="158"/>
      <c r="K17" s="158"/>
      <c r="L17" s="115"/>
      <c r="M17" s="101"/>
      <c r="N17" s="101"/>
    </row>
    <row r="18" spans="1:16" ht="87">
      <c r="A18" s="214" t="s">
        <v>299</v>
      </c>
      <c r="B18" s="223" t="s">
        <v>298</v>
      </c>
      <c r="C18" s="151">
        <v>99</v>
      </c>
      <c r="D18" s="119">
        <v>713950.16350500006</v>
      </c>
      <c r="E18" s="151"/>
      <c r="F18" s="151"/>
      <c r="G18" s="159">
        <v>37576.324395000003</v>
      </c>
      <c r="H18" s="151"/>
      <c r="I18" s="151"/>
      <c r="J18" s="151"/>
      <c r="K18" s="151"/>
      <c r="L18" s="193"/>
      <c r="M18" s="107"/>
      <c r="N18" s="108"/>
      <c r="P18" s="224"/>
    </row>
    <row r="19" spans="1:16">
      <c r="A19" s="109"/>
      <c r="B19" s="199" t="s">
        <v>135</v>
      </c>
      <c r="C19" s="107"/>
      <c r="D19" s="119"/>
      <c r="E19" s="194">
        <v>239827.5</v>
      </c>
      <c r="F19" s="194"/>
      <c r="G19" s="107"/>
      <c r="H19" s="195">
        <v>12622.5</v>
      </c>
      <c r="I19" s="107"/>
      <c r="J19" s="107"/>
      <c r="K19" s="107"/>
      <c r="L19" s="113"/>
      <c r="M19" s="107"/>
      <c r="N19" s="101"/>
    </row>
    <row r="20" spans="1:16">
      <c r="A20" s="109"/>
      <c r="B20" s="199" t="s">
        <v>136</v>
      </c>
      <c r="C20" s="107"/>
      <c r="D20" s="119"/>
      <c r="E20" s="194">
        <v>18810</v>
      </c>
      <c r="F20" s="194">
        <v>10890</v>
      </c>
      <c r="G20" s="107"/>
      <c r="H20" s="194"/>
      <c r="I20" s="107"/>
      <c r="J20" s="107"/>
      <c r="K20" s="107"/>
      <c r="L20" s="113"/>
      <c r="M20" s="107"/>
      <c r="N20" s="101"/>
    </row>
    <row r="21" spans="1:16">
      <c r="A21" s="114"/>
      <c r="B21" s="222" t="s">
        <v>137</v>
      </c>
      <c r="C21" s="158"/>
      <c r="D21" s="156"/>
      <c r="E21" s="157">
        <v>73168.548750000002</v>
      </c>
      <c r="F21" s="157">
        <v>3080.7809999999999</v>
      </c>
      <c r="G21" s="158"/>
      <c r="H21" s="157">
        <v>3570.9052499999998</v>
      </c>
      <c r="I21" s="158"/>
      <c r="J21" s="158"/>
      <c r="K21" s="158"/>
      <c r="L21" s="115"/>
      <c r="M21" s="101"/>
      <c r="N21" s="101"/>
    </row>
    <row r="22" spans="1:16" ht="29">
      <c r="A22" s="214" t="s">
        <v>297</v>
      </c>
      <c r="B22" s="223" t="s">
        <v>296</v>
      </c>
      <c r="C22" s="151">
        <v>87</v>
      </c>
      <c r="D22" s="119">
        <v>260721.21698499995</v>
      </c>
      <c r="E22" s="151"/>
      <c r="F22" s="151"/>
      <c r="G22" s="159">
        <v>13722.169314999999</v>
      </c>
      <c r="H22" s="151"/>
      <c r="I22" s="151"/>
      <c r="J22" s="151"/>
      <c r="K22" s="151"/>
      <c r="L22" s="193"/>
      <c r="M22" s="107"/>
      <c r="N22" s="108"/>
      <c r="P22" s="224"/>
    </row>
    <row r="23" spans="1:16">
      <c r="A23" s="109"/>
      <c r="B23" s="199" t="s">
        <v>135</v>
      </c>
      <c r="C23" s="107"/>
      <c r="D23" s="119"/>
      <c r="E23" s="194">
        <v>210757.5</v>
      </c>
      <c r="F23" s="194"/>
      <c r="G23" s="107"/>
      <c r="H23" s="195">
        <v>11092.5</v>
      </c>
      <c r="I23" s="107"/>
      <c r="J23" s="107"/>
      <c r="K23" s="107"/>
      <c r="L23" s="113"/>
      <c r="M23" s="107"/>
      <c r="N23" s="101"/>
    </row>
    <row r="24" spans="1:16">
      <c r="A24" s="109"/>
      <c r="B24" s="199" t="s">
        <v>136</v>
      </c>
      <c r="C24" s="107"/>
      <c r="D24" s="119"/>
      <c r="E24" s="194">
        <v>16530</v>
      </c>
      <c r="F24" s="194">
        <v>9570</v>
      </c>
      <c r="G24" s="107"/>
      <c r="H24" s="194"/>
      <c r="I24" s="107"/>
      <c r="J24" s="107"/>
      <c r="K24" s="107"/>
      <c r="L24" s="113"/>
      <c r="M24" s="107"/>
      <c r="N24" s="101"/>
    </row>
    <row r="25" spans="1:16">
      <c r="A25" s="114"/>
      <c r="B25" s="222" t="s">
        <v>137</v>
      </c>
      <c r="C25" s="158"/>
      <c r="D25" s="156"/>
      <c r="E25" s="157">
        <v>64299.633749999994</v>
      </c>
      <c r="F25" s="157">
        <v>2707.3530000000001</v>
      </c>
      <c r="G25" s="158"/>
      <c r="H25" s="157">
        <v>3138.0682499999998</v>
      </c>
      <c r="I25" s="158"/>
      <c r="J25" s="158"/>
      <c r="K25" s="158"/>
      <c r="L25" s="115"/>
      <c r="M25" s="101"/>
      <c r="N25" s="101"/>
    </row>
    <row r="26" spans="1:16" ht="72.5">
      <c r="A26" s="214" t="s">
        <v>295</v>
      </c>
      <c r="B26" s="223" t="s">
        <v>294</v>
      </c>
      <c r="C26" s="151">
        <v>53</v>
      </c>
      <c r="D26" s="119">
        <v>626861.81556499994</v>
      </c>
      <c r="E26" s="151"/>
      <c r="F26" s="151"/>
      <c r="G26" s="159">
        <v>32992.727135000001</v>
      </c>
      <c r="H26" s="151"/>
      <c r="I26" s="151"/>
      <c r="J26" s="151"/>
      <c r="K26" s="151"/>
      <c r="L26" s="193"/>
      <c r="M26" s="107"/>
      <c r="N26" s="108"/>
      <c r="P26" s="224"/>
    </row>
    <row r="27" spans="1:16">
      <c r="A27" s="109"/>
      <c r="B27" s="199" t="s">
        <v>135</v>
      </c>
      <c r="C27" s="107"/>
      <c r="D27" s="119"/>
      <c r="E27" s="194">
        <v>128392.5</v>
      </c>
      <c r="F27" s="194"/>
      <c r="G27" s="107"/>
      <c r="H27" s="195">
        <v>6757.5</v>
      </c>
      <c r="I27" s="107"/>
      <c r="J27" s="107"/>
      <c r="K27" s="107"/>
      <c r="L27" s="113"/>
      <c r="M27" s="107"/>
      <c r="N27" s="101"/>
    </row>
    <row r="28" spans="1:16">
      <c r="A28" s="109"/>
      <c r="B28" s="199" t="s">
        <v>136</v>
      </c>
      <c r="C28" s="107"/>
      <c r="D28" s="119"/>
      <c r="E28" s="194">
        <v>10070</v>
      </c>
      <c r="F28" s="194">
        <v>5830</v>
      </c>
      <c r="G28" s="107"/>
      <c r="H28" s="194"/>
      <c r="I28" s="107"/>
      <c r="J28" s="107"/>
      <c r="K28" s="107"/>
      <c r="L28" s="113"/>
      <c r="M28" s="107"/>
      <c r="N28" s="101"/>
    </row>
    <row r="29" spans="1:16">
      <c r="A29" s="114"/>
      <c r="B29" s="222" t="s">
        <v>137</v>
      </c>
      <c r="C29" s="158"/>
      <c r="D29" s="156"/>
      <c r="E29" s="157">
        <v>39171.041249999995</v>
      </c>
      <c r="F29" s="157">
        <v>1649.307</v>
      </c>
      <c r="G29" s="158"/>
      <c r="H29" s="157">
        <v>1911.6967499999998</v>
      </c>
      <c r="I29" s="158"/>
      <c r="J29" s="158"/>
      <c r="K29" s="158"/>
      <c r="L29" s="115"/>
      <c r="M29" s="101"/>
      <c r="N29" s="101"/>
    </row>
    <row r="30" spans="1:16" ht="43.5">
      <c r="A30" s="214" t="s">
        <v>293</v>
      </c>
      <c r="B30" s="223" t="s">
        <v>292</v>
      </c>
      <c r="C30" s="151">
        <v>50</v>
      </c>
      <c r="D30" s="119">
        <v>510163.05167000002</v>
      </c>
      <c r="E30" s="151"/>
      <c r="F30" s="151"/>
      <c r="G30" s="159">
        <v>26850.686930000003</v>
      </c>
      <c r="H30" s="151"/>
      <c r="I30" s="151"/>
      <c r="J30" s="151"/>
      <c r="K30" s="151"/>
      <c r="L30" s="193"/>
      <c r="M30" s="107"/>
      <c r="N30" s="108"/>
      <c r="P30" s="224"/>
    </row>
    <row r="31" spans="1:16">
      <c r="A31" s="109"/>
      <c r="B31" s="199" t="s">
        <v>135</v>
      </c>
      <c r="C31" s="107"/>
      <c r="D31" s="119"/>
      <c r="E31" s="194">
        <v>121125</v>
      </c>
      <c r="F31" s="194"/>
      <c r="G31" s="107"/>
      <c r="H31" s="195">
        <v>6375</v>
      </c>
      <c r="I31" s="107"/>
      <c r="J31" s="107"/>
      <c r="K31" s="107"/>
      <c r="L31" s="113"/>
      <c r="M31" s="107"/>
      <c r="N31" s="101"/>
    </row>
    <row r="32" spans="1:16">
      <c r="A32" s="109"/>
      <c r="B32" s="199" t="s">
        <v>136</v>
      </c>
      <c r="C32" s="107"/>
      <c r="D32" s="119"/>
      <c r="E32" s="194">
        <v>9500</v>
      </c>
      <c r="F32" s="194">
        <v>5500</v>
      </c>
      <c r="G32" s="107"/>
      <c r="H32" s="194"/>
      <c r="I32" s="107"/>
      <c r="J32" s="107"/>
      <c r="K32" s="107"/>
      <c r="L32" s="113"/>
      <c r="M32" s="101"/>
      <c r="N32" s="101"/>
    </row>
    <row r="33" spans="1:16">
      <c r="A33" s="114"/>
      <c r="B33" s="222" t="s">
        <v>137</v>
      </c>
      <c r="C33" s="158"/>
      <c r="D33" s="156"/>
      <c r="E33" s="157">
        <v>36953.8125</v>
      </c>
      <c r="F33" s="157">
        <v>1555.9499999999998</v>
      </c>
      <c r="G33" s="158"/>
      <c r="H33" s="157">
        <v>1803.4875</v>
      </c>
      <c r="I33" s="158"/>
      <c r="J33" s="158"/>
      <c r="K33" s="158"/>
      <c r="L33" s="115"/>
      <c r="M33" s="101"/>
      <c r="N33" s="101"/>
    </row>
    <row r="34" spans="1:16" ht="58">
      <c r="A34" s="214" t="s">
        <v>291</v>
      </c>
      <c r="B34" s="223" t="s">
        <v>290</v>
      </c>
      <c r="C34" s="151">
        <v>262</v>
      </c>
      <c r="D34" s="119">
        <v>1290643.8819350002</v>
      </c>
      <c r="E34" s="151"/>
      <c r="F34" s="151"/>
      <c r="G34" s="159">
        <v>67928.625365000014</v>
      </c>
      <c r="H34" s="151"/>
      <c r="I34" s="151"/>
      <c r="J34" s="151"/>
      <c r="K34" s="151"/>
      <c r="L34" s="193"/>
      <c r="M34" s="107"/>
      <c r="N34" s="108"/>
      <c r="P34" s="224"/>
    </row>
    <row r="35" spans="1:16">
      <c r="A35" s="109"/>
      <c r="B35" s="199" t="s">
        <v>135</v>
      </c>
      <c r="C35" s="107"/>
      <c r="D35" s="119"/>
      <c r="E35" s="194">
        <v>634695</v>
      </c>
      <c r="F35" s="194"/>
      <c r="G35" s="107"/>
      <c r="H35" s="195">
        <v>33405</v>
      </c>
      <c r="I35" s="107"/>
      <c r="J35" s="107"/>
      <c r="K35" s="107"/>
      <c r="L35" s="113"/>
      <c r="M35" s="107"/>
      <c r="N35" s="101"/>
    </row>
    <row r="36" spans="1:16">
      <c r="A36" s="109"/>
      <c r="B36" s="199" t="s">
        <v>136</v>
      </c>
      <c r="C36" s="107"/>
      <c r="D36" s="119"/>
      <c r="E36" s="194">
        <v>49780</v>
      </c>
      <c r="F36" s="194">
        <v>28820</v>
      </c>
      <c r="G36" s="107"/>
      <c r="H36" s="194"/>
      <c r="I36" s="107"/>
      <c r="J36" s="107"/>
      <c r="K36" s="107"/>
      <c r="L36" s="113"/>
      <c r="M36" s="107"/>
      <c r="N36" s="101"/>
    </row>
    <row r="37" spans="1:16">
      <c r="A37" s="114"/>
      <c r="B37" s="222" t="s">
        <v>137</v>
      </c>
      <c r="C37" s="158"/>
      <c r="D37" s="156"/>
      <c r="E37" s="157">
        <v>193637.97749999998</v>
      </c>
      <c r="F37" s="157">
        <v>8153.1779999999999</v>
      </c>
      <c r="G37" s="158"/>
      <c r="H37" s="157">
        <v>9450.2744999999995</v>
      </c>
      <c r="I37" s="158"/>
      <c r="J37" s="158"/>
      <c r="K37" s="158"/>
      <c r="L37" s="115"/>
      <c r="M37" s="101"/>
      <c r="N37" s="101"/>
    </row>
    <row r="38" spans="1:16" ht="58">
      <c r="A38" s="214" t="s">
        <v>289</v>
      </c>
      <c r="B38" s="223" t="s">
        <v>288</v>
      </c>
      <c r="C38" s="151">
        <v>187</v>
      </c>
      <c r="D38" s="119">
        <v>1298526.4620950001</v>
      </c>
      <c r="E38" s="151"/>
      <c r="F38" s="151"/>
      <c r="G38" s="159">
        <v>68343.498005000001</v>
      </c>
      <c r="H38" s="151"/>
      <c r="I38" s="151"/>
      <c r="J38" s="151"/>
      <c r="K38" s="151"/>
      <c r="L38" s="193"/>
      <c r="M38" s="107"/>
      <c r="N38" s="108"/>
      <c r="P38" s="224"/>
    </row>
    <row r="39" spans="1:16">
      <c r="A39" s="109"/>
      <c r="B39" s="199" t="s">
        <v>135</v>
      </c>
      <c r="C39" s="107"/>
      <c r="D39" s="119"/>
      <c r="E39" s="194">
        <v>453007.5</v>
      </c>
      <c r="F39" s="194"/>
      <c r="G39" s="107"/>
      <c r="H39" s="195">
        <v>23842.5</v>
      </c>
      <c r="I39" s="107"/>
      <c r="J39" s="107"/>
      <c r="K39" s="107"/>
      <c r="L39" s="113"/>
      <c r="M39" s="107"/>
      <c r="N39" s="101"/>
    </row>
    <row r="40" spans="1:16">
      <c r="A40" s="109"/>
      <c r="B40" s="199" t="s">
        <v>136</v>
      </c>
      <c r="C40" s="107"/>
      <c r="D40" s="119"/>
      <c r="E40" s="194">
        <v>35530</v>
      </c>
      <c r="F40" s="194">
        <v>20570</v>
      </c>
      <c r="G40" s="107"/>
      <c r="H40" s="194"/>
      <c r="I40" s="107"/>
      <c r="J40" s="107"/>
      <c r="K40" s="107"/>
      <c r="L40" s="113"/>
      <c r="M40" s="107"/>
      <c r="N40" s="101"/>
    </row>
    <row r="41" spans="1:16">
      <c r="A41" s="114"/>
      <c r="B41" s="222" t="s">
        <v>137</v>
      </c>
      <c r="C41" s="158"/>
      <c r="D41" s="156"/>
      <c r="E41" s="157">
        <v>138207.25874999998</v>
      </c>
      <c r="F41" s="157">
        <v>5819.2529999999997</v>
      </c>
      <c r="G41" s="158"/>
      <c r="H41" s="157">
        <v>6745.0432499999997</v>
      </c>
      <c r="I41" s="158"/>
      <c r="J41" s="158"/>
      <c r="K41" s="158"/>
      <c r="L41" s="115"/>
      <c r="M41" s="101"/>
      <c r="N41" s="101"/>
    </row>
    <row r="42" spans="1:16" ht="101.5">
      <c r="A42" s="214" t="s">
        <v>287</v>
      </c>
      <c r="B42" s="223" t="s">
        <v>286</v>
      </c>
      <c r="C42" s="151">
        <v>130</v>
      </c>
      <c r="D42" s="119">
        <v>1040317.3762800002</v>
      </c>
      <c r="E42" s="151"/>
      <c r="F42" s="151"/>
      <c r="G42" s="159">
        <v>54753.546120000014</v>
      </c>
      <c r="H42" s="151"/>
      <c r="I42" s="151"/>
      <c r="J42" s="151"/>
      <c r="K42" s="151"/>
      <c r="L42" s="193"/>
      <c r="M42" s="107"/>
      <c r="N42" s="108"/>
      <c r="P42" s="224"/>
    </row>
    <row r="43" spans="1:16">
      <c r="A43" s="109"/>
      <c r="B43" s="199" t="s">
        <v>135</v>
      </c>
      <c r="C43" s="107"/>
      <c r="D43" s="119"/>
      <c r="E43" s="194">
        <v>314925</v>
      </c>
      <c r="F43" s="194"/>
      <c r="G43" s="107"/>
      <c r="H43" s="195">
        <v>16575</v>
      </c>
      <c r="I43" s="107"/>
      <c r="J43" s="107"/>
      <c r="K43" s="107"/>
      <c r="L43" s="113"/>
      <c r="M43" s="107"/>
      <c r="N43" s="101"/>
    </row>
    <row r="44" spans="1:16">
      <c r="A44" s="109"/>
      <c r="B44" s="199" t="s">
        <v>136</v>
      </c>
      <c r="C44" s="107"/>
      <c r="D44" s="119"/>
      <c r="E44" s="194">
        <v>24700</v>
      </c>
      <c r="F44" s="194">
        <v>14300</v>
      </c>
      <c r="G44" s="107"/>
      <c r="H44" s="194"/>
      <c r="I44" s="107"/>
      <c r="J44" s="107"/>
      <c r="K44" s="107"/>
      <c r="L44" s="113"/>
      <c r="M44" s="107"/>
      <c r="N44" s="101"/>
    </row>
    <row r="45" spans="1:16">
      <c r="A45" s="114"/>
      <c r="B45" s="222" t="s">
        <v>137</v>
      </c>
      <c r="C45" s="158"/>
      <c r="D45" s="156"/>
      <c r="E45" s="157">
        <v>96079.912499999991</v>
      </c>
      <c r="F45" s="157">
        <v>4045.47</v>
      </c>
      <c r="G45" s="158"/>
      <c r="H45" s="157">
        <v>4689.0675000000001</v>
      </c>
      <c r="I45" s="158"/>
      <c r="J45" s="158"/>
      <c r="K45" s="158"/>
      <c r="L45" s="115"/>
      <c r="M45" s="101"/>
      <c r="N45" s="101"/>
    </row>
    <row r="46" spans="1:16" ht="58">
      <c r="A46" s="214" t="s">
        <v>285</v>
      </c>
      <c r="B46" s="223" t="s">
        <v>284</v>
      </c>
      <c r="C46" s="151">
        <v>109</v>
      </c>
      <c r="D46" s="119">
        <v>502237.79485000001</v>
      </c>
      <c r="E46" s="151"/>
      <c r="F46" s="151"/>
      <c r="G46" s="159">
        <v>26433.568150000003</v>
      </c>
      <c r="H46" s="151"/>
      <c r="I46" s="151"/>
      <c r="J46" s="151"/>
      <c r="K46" s="151"/>
      <c r="L46" s="193"/>
      <c r="M46" s="107"/>
      <c r="N46" s="108"/>
      <c r="P46" s="224"/>
    </row>
    <row r="47" spans="1:16">
      <c r="A47" s="109"/>
      <c r="B47" s="199" t="s">
        <v>135</v>
      </c>
      <c r="C47" s="107"/>
      <c r="D47" s="119"/>
      <c r="E47" s="194">
        <v>264052.5</v>
      </c>
      <c r="F47" s="194"/>
      <c r="G47" s="107"/>
      <c r="H47" s="195">
        <v>13897.5</v>
      </c>
      <c r="I47" s="107"/>
      <c r="J47" s="107"/>
      <c r="K47" s="107"/>
      <c r="L47" s="113"/>
      <c r="M47" s="107"/>
      <c r="N47" s="101"/>
    </row>
    <row r="48" spans="1:16">
      <c r="A48" s="109"/>
      <c r="B48" s="199" t="s">
        <v>136</v>
      </c>
      <c r="C48" s="107"/>
      <c r="D48" s="119"/>
      <c r="E48" s="194">
        <v>20710</v>
      </c>
      <c r="F48" s="194">
        <v>11990</v>
      </c>
      <c r="G48" s="107"/>
      <c r="H48" s="194"/>
      <c r="I48" s="107"/>
      <c r="J48" s="107"/>
      <c r="K48" s="107"/>
      <c r="L48" s="113"/>
      <c r="M48" s="107"/>
      <c r="N48" s="101"/>
    </row>
    <row r="49" spans="1:16">
      <c r="A49" s="114"/>
      <c r="B49" s="222" t="s">
        <v>137</v>
      </c>
      <c r="C49" s="158"/>
      <c r="D49" s="156"/>
      <c r="E49" s="157">
        <v>80559.311249999999</v>
      </c>
      <c r="F49" s="157">
        <v>3391.971</v>
      </c>
      <c r="G49" s="158"/>
      <c r="H49" s="157">
        <v>3931.60275</v>
      </c>
      <c r="I49" s="158"/>
      <c r="J49" s="158"/>
      <c r="K49" s="158"/>
      <c r="L49" s="115"/>
      <c r="M49" s="101"/>
      <c r="N49" s="101"/>
    </row>
    <row r="50" spans="1:16" ht="43.5">
      <c r="A50" s="214" t="s">
        <v>283</v>
      </c>
      <c r="B50" s="223" t="s">
        <v>282</v>
      </c>
      <c r="C50" s="151">
        <v>3</v>
      </c>
      <c r="D50" s="119">
        <v>548844.44278000004</v>
      </c>
      <c r="E50" s="151"/>
      <c r="F50" s="151"/>
      <c r="G50" s="159">
        <v>28886.549620000002</v>
      </c>
      <c r="H50" s="151"/>
      <c r="I50" s="151"/>
      <c r="J50" s="151"/>
      <c r="K50" s="151"/>
      <c r="L50" s="193"/>
      <c r="M50" s="107"/>
      <c r="N50" s="108"/>
      <c r="P50" s="224"/>
    </row>
    <row r="51" spans="1:16">
      <c r="A51" s="109"/>
      <c r="B51" s="199" t="s">
        <v>135</v>
      </c>
      <c r="C51" s="107"/>
      <c r="D51" s="119"/>
      <c r="E51" s="194">
        <v>7267.5</v>
      </c>
      <c r="F51" s="194"/>
      <c r="G51" s="107"/>
      <c r="H51" s="195">
        <v>382.5</v>
      </c>
      <c r="I51" s="107"/>
      <c r="J51" s="107"/>
      <c r="K51" s="107"/>
      <c r="L51" s="113"/>
      <c r="M51" s="107"/>
      <c r="N51" s="101"/>
    </row>
    <row r="52" spans="1:16">
      <c r="A52" s="109"/>
      <c r="B52" s="199" t="s">
        <v>136</v>
      </c>
      <c r="C52" s="107"/>
      <c r="D52" s="119"/>
      <c r="E52" s="194">
        <v>570</v>
      </c>
      <c r="F52" s="194">
        <v>330</v>
      </c>
      <c r="G52" s="107"/>
      <c r="H52" s="194"/>
      <c r="I52" s="107"/>
      <c r="J52" s="107"/>
      <c r="K52" s="107"/>
      <c r="L52" s="113"/>
      <c r="M52" s="107"/>
      <c r="N52" s="101"/>
    </row>
    <row r="53" spans="1:16">
      <c r="A53" s="114"/>
      <c r="B53" s="222" t="s">
        <v>137</v>
      </c>
      <c r="C53" s="158"/>
      <c r="D53" s="156"/>
      <c r="E53" s="157">
        <v>2217.2287499999998</v>
      </c>
      <c r="F53" s="157">
        <v>93.356999999999999</v>
      </c>
      <c r="G53" s="158"/>
      <c r="H53" s="157">
        <v>108.20925</v>
      </c>
      <c r="I53" s="158"/>
      <c r="J53" s="158"/>
      <c r="K53" s="158"/>
      <c r="L53" s="115"/>
      <c r="M53" s="101"/>
      <c r="N53" s="101"/>
    </row>
    <row r="54" spans="1:16" ht="87">
      <c r="A54" s="214" t="s">
        <v>281</v>
      </c>
      <c r="B54" s="223" t="s">
        <v>280</v>
      </c>
      <c r="C54" s="151">
        <v>62</v>
      </c>
      <c r="D54" s="119">
        <v>1185838.7684399998</v>
      </c>
      <c r="E54" s="151"/>
      <c r="F54" s="151"/>
      <c r="G54" s="159">
        <v>62412.566759999994</v>
      </c>
      <c r="H54" s="151"/>
      <c r="I54" s="151"/>
      <c r="J54" s="151"/>
      <c r="K54" s="151"/>
      <c r="L54" s="193"/>
      <c r="M54" s="107"/>
      <c r="N54" s="108"/>
      <c r="P54" s="224"/>
    </row>
    <row r="55" spans="1:16">
      <c r="A55" s="109"/>
      <c r="B55" s="199" t="s">
        <v>135</v>
      </c>
      <c r="C55" s="107"/>
      <c r="D55" s="119"/>
      <c r="E55" s="194">
        <v>150195</v>
      </c>
      <c r="F55" s="194"/>
      <c r="G55" s="107"/>
      <c r="H55" s="195">
        <v>7905</v>
      </c>
      <c r="I55" s="107"/>
      <c r="J55" s="107"/>
      <c r="K55" s="107"/>
      <c r="L55" s="113"/>
      <c r="M55" s="107"/>
      <c r="N55" s="101"/>
    </row>
    <row r="56" spans="1:16">
      <c r="A56" s="109"/>
      <c r="B56" s="199" t="s">
        <v>136</v>
      </c>
      <c r="C56" s="107"/>
      <c r="D56" s="119"/>
      <c r="E56" s="194">
        <v>11780</v>
      </c>
      <c r="F56" s="194">
        <v>6820</v>
      </c>
      <c r="G56" s="107"/>
      <c r="H56" s="194"/>
      <c r="I56" s="107"/>
      <c r="J56" s="107"/>
      <c r="K56" s="107"/>
      <c r="L56" s="113"/>
      <c r="M56" s="107"/>
      <c r="N56" s="101"/>
    </row>
    <row r="57" spans="1:16">
      <c r="A57" s="114"/>
      <c r="B57" s="222" t="s">
        <v>137</v>
      </c>
      <c r="C57" s="158"/>
      <c r="D57" s="156"/>
      <c r="E57" s="157">
        <v>45822.727500000001</v>
      </c>
      <c r="F57" s="157">
        <v>1929.3779999999999</v>
      </c>
      <c r="G57" s="158"/>
      <c r="H57" s="157">
        <v>2236.3244999999997</v>
      </c>
      <c r="I57" s="158"/>
      <c r="J57" s="158"/>
      <c r="K57" s="158"/>
      <c r="L57" s="115"/>
      <c r="M57" s="101"/>
      <c r="N57" s="101"/>
    </row>
    <row r="58" spans="1:16" ht="29">
      <c r="A58" s="214" t="s">
        <v>279</v>
      </c>
      <c r="B58" s="223" t="s">
        <v>278</v>
      </c>
      <c r="C58" s="151">
        <v>29</v>
      </c>
      <c r="D58" s="119">
        <v>280784.99553999997</v>
      </c>
      <c r="E58" s="151"/>
      <c r="F58" s="151"/>
      <c r="G58" s="159">
        <v>14778.157660000001</v>
      </c>
      <c r="H58" s="151"/>
      <c r="I58" s="151"/>
      <c r="J58" s="151"/>
      <c r="K58" s="151"/>
      <c r="L58" s="193"/>
      <c r="M58" s="107"/>
      <c r="N58" s="108"/>
    </row>
    <row r="59" spans="1:16">
      <c r="A59" s="109"/>
      <c r="B59" s="199" t="s">
        <v>135</v>
      </c>
      <c r="C59" s="107"/>
      <c r="D59" s="119"/>
      <c r="E59" s="194">
        <v>70252.5</v>
      </c>
      <c r="F59" s="194"/>
      <c r="G59" s="107"/>
      <c r="H59" s="195">
        <v>3697.5</v>
      </c>
      <c r="I59" s="107"/>
      <c r="J59" s="107"/>
      <c r="K59" s="107"/>
      <c r="L59" s="113"/>
      <c r="M59" s="107"/>
      <c r="N59" s="101"/>
    </row>
    <row r="60" spans="1:16">
      <c r="A60" s="109"/>
      <c r="B60" s="199" t="s">
        <v>136</v>
      </c>
      <c r="C60" s="107"/>
      <c r="D60" s="119"/>
      <c r="E60" s="194">
        <v>5510</v>
      </c>
      <c r="F60" s="194">
        <v>3190</v>
      </c>
      <c r="G60" s="107"/>
      <c r="H60" s="194"/>
      <c r="I60" s="107"/>
      <c r="J60" s="107"/>
      <c r="K60" s="107"/>
      <c r="L60" s="113"/>
      <c r="M60" s="107"/>
      <c r="N60" s="101"/>
    </row>
    <row r="61" spans="1:16">
      <c r="A61" s="114"/>
      <c r="B61" s="222" t="s">
        <v>137</v>
      </c>
      <c r="C61" s="158"/>
      <c r="D61" s="156"/>
      <c r="E61" s="157">
        <v>21433.21125</v>
      </c>
      <c r="F61" s="157">
        <v>902.45099999999991</v>
      </c>
      <c r="G61" s="158"/>
      <c r="H61" s="157">
        <v>1046.0227499999999</v>
      </c>
      <c r="I61" s="158"/>
      <c r="J61" s="158"/>
      <c r="K61" s="158"/>
      <c r="L61" s="115"/>
      <c r="M61" s="101"/>
      <c r="N61" s="101"/>
    </row>
    <row r="62" spans="1:16" ht="72.5">
      <c r="A62" s="214" t="s">
        <v>277</v>
      </c>
      <c r="B62" s="223" t="s">
        <v>276</v>
      </c>
      <c r="C62" s="151">
        <v>134</v>
      </c>
      <c r="D62" s="119">
        <v>1314143.3772900002</v>
      </c>
      <c r="E62" s="151"/>
      <c r="F62" s="151"/>
      <c r="G62" s="159">
        <v>69165.440910000005</v>
      </c>
      <c r="H62" s="151"/>
      <c r="I62" s="151"/>
      <c r="J62" s="151"/>
      <c r="K62" s="151"/>
      <c r="L62" s="193"/>
      <c r="M62" s="107"/>
      <c r="N62" s="108"/>
    </row>
    <row r="63" spans="1:16">
      <c r="A63" s="109"/>
      <c r="B63" s="199" t="s">
        <v>135</v>
      </c>
      <c r="C63" s="107"/>
      <c r="D63" s="119"/>
      <c r="E63" s="194">
        <v>324615</v>
      </c>
      <c r="F63" s="194"/>
      <c r="G63" s="107"/>
      <c r="H63" s="195">
        <v>17085</v>
      </c>
      <c r="I63" s="107"/>
      <c r="J63" s="107"/>
      <c r="K63" s="107"/>
      <c r="L63" s="113"/>
      <c r="M63" s="107"/>
      <c r="N63" s="101"/>
    </row>
    <row r="64" spans="1:16">
      <c r="A64" s="109"/>
      <c r="B64" s="199" t="s">
        <v>136</v>
      </c>
      <c r="C64" s="107"/>
      <c r="D64" s="119"/>
      <c r="E64" s="194">
        <v>25460</v>
      </c>
      <c r="F64" s="194">
        <v>14740</v>
      </c>
      <c r="G64" s="107"/>
      <c r="H64" s="194"/>
      <c r="I64" s="107"/>
      <c r="J64" s="107"/>
      <c r="K64" s="107"/>
      <c r="L64" s="113"/>
      <c r="M64" s="107"/>
      <c r="N64" s="101"/>
    </row>
    <row r="65" spans="1:14">
      <c r="A65" s="114"/>
      <c r="B65" s="222" t="s">
        <v>137</v>
      </c>
      <c r="C65" s="158"/>
      <c r="D65" s="156"/>
      <c r="E65" s="157">
        <v>99036.217499999999</v>
      </c>
      <c r="F65" s="157">
        <v>4169.9459999999999</v>
      </c>
      <c r="G65" s="158"/>
      <c r="H65" s="157">
        <v>4833.3464999999997</v>
      </c>
      <c r="I65" s="158"/>
      <c r="J65" s="158"/>
      <c r="K65" s="158"/>
      <c r="L65" s="115"/>
      <c r="M65" s="101"/>
      <c r="N65" s="101"/>
    </row>
    <row r="66" spans="1:14" ht="72.5">
      <c r="A66" s="214" t="s">
        <v>275</v>
      </c>
      <c r="B66" s="223" t="s">
        <v>274</v>
      </c>
      <c r="C66" s="151">
        <v>8</v>
      </c>
      <c r="D66" s="119">
        <v>277230.49188000005</v>
      </c>
      <c r="E66" s="151"/>
      <c r="F66" s="151"/>
      <c r="G66" s="159">
        <v>14591.078520000003</v>
      </c>
      <c r="H66" s="151"/>
      <c r="I66" s="151"/>
      <c r="J66" s="151"/>
      <c r="K66" s="151"/>
      <c r="L66" s="193"/>
      <c r="M66" s="107"/>
      <c r="N66" s="108"/>
    </row>
    <row r="67" spans="1:14">
      <c r="A67" s="109"/>
      <c r="B67" s="199" t="s">
        <v>135</v>
      </c>
      <c r="C67" s="107"/>
      <c r="D67" s="119"/>
      <c r="E67" s="194">
        <v>19380</v>
      </c>
      <c r="F67" s="194"/>
      <c r="G67" s="107"/>
      <c r="H67" s="195">
        <v>1020</v>
      </c>
      <c r="I67" s="107"/>
      <c r="J67" s="107"/>
      <c r="K67" s="107"/>
      <c r="L67" s="113"/>
      <c r="M67" s="101"/>
      <c r="N67" s="101"/>
    </row>
    <row r="68" spans="1:14">
      <c r="A68" s="109"/>
      <c r="B68" s="199" t="s">
        <v>136</v>
      </c>
      <c r="C68" s="107"/>
      <c r="D68" s="119"/>
      <c r="E68" s="194">
        <v>1520</v>
      </c>
      <c r="F68" s="194">
        <v>880</v>
      </c>
      <c r="G68" s="107"/>
      <c r="H68" s="194"/>
      <c r="I68" s="107"/>
      <c r="J68" s="107"/>
      <c r="K68" s="107"/>
      <c r="L68" s="113"/>
      <c r="M68" s="101"/>
      <c r="N68" s="101"/>
    </row>
    <row r="69" spans="1:14">
      <c r="A69" s="114"/>
      <c r="B69" s="222" t="s">
        <v>137</v>
      </c>
      <c r="C69" s="158"/>
      <c r="D69" s="156"/>
      <c r="E69" s="157">
        <v>5912.61</v>
      </c>
      <c r="F69" s="157">
        <v>248.952</v>
      </c>
      <c r="G69" s="158"/>
      <c r="H69" s="157">
        <v>288.55799999999999</v>
      </c>
      <c r="I69" s="158"/>
      <c r="J69" s="158"/>
      <c r="K69" s="158"/>
      <c r="L69" s="115"/>
      <c r="M69" s="101"/>
      <c r="N69" s="101"/>
    </row>
    <row r="70" spans="1:14" ht="29">
      <c r="A70" s="214" t="s">
        <v>273</v>
      </c>
      <c r="B70" s="223" t="s">
        <v>272</v>
      </c>
      <c r="C70" s="151">
        <v>40</v>
      </c>
      <c r="D70" s="119">
        <v>703706.81747999997</v>
      </c>
      <c r="E70" s="151"/>
      <c r="F70" s="151"/>
      <c r="G70" s="159">
        <v>37037.200919999996</v>
      </c>
      <c r="H70" s="151"/>
      <c r="I70" s="151"/>
      <c r="J70" s="151"/>
      <c r="K70" s="151"/>
      <c r="L70" s="193"/>
      <c r="M70" s="107"/>
      <c r="N70" s="108"/>
    </row>
    <row r="71" spans="1:14">
      <c r="A71" s="109"/>
      <c r="B71" s="199" t="s">
        <v>135</v>
      </c>
      <c r="C71" s="107"/>
      <c r="D71" s="119"/>
      <c r="E71" s="194">
        <v>96900</v>
      </c>
      <c r="F71" s="194"/>
      <c r="G71" s="107"/>
      <c r="H71" s="195">
        <v>5100</v>
      </c>
      <c r="I71" s="107"/>
      <c r="J71" s="107"/>
      <c r="K71" s="107"/>
      <c r="L71" s="113"/>
      <c r="M71" s="101"/>
      <c r="N71" s="101"/>
    </row>
    <row r="72" spans="1:14">
      <c r="A72" s="109"/>
      <c r="B72" s="199" t="s">
        <v>136</v>
      </c>
      <c r="C72" s="107"/>
      <c r="D72" s="119"/>
      <c r="E72" s="194">
        <v>7600</v>
      </c>
      <c r="F72" s="194">
        <v>4400</v>
      </c>
      <c r="G72" s="107"/>
      <c r="H72" s="194"/>
      <c r="I72" s="107"/>
      <c r="J72" s="107"/>
      <c r="K72" s="107"/>
      <c r="L72" s="113"/>
      <c r="M72" s="101"/>
      <c r="N72" s="101"/>
    </row>
    <row r="73" spans="1:14">
      <c r="A73" s="114"/>
      <c r="B73" s="222" t="s">
        <v>137</v>
      </c>
      <c r="C73" s="158"/>
      <c r="D73" s="156"/>
      <c r="E73" s="157">
        <v>29563.05</v>
      </c>
      <c r="F73" s="157">
        <v>1244.76</v>
      </c>
      <c r="G73" s="158"/>
      <c r="H73" s="157">
        <v>1442.79</v>
      </c>
      <c r="I73" s="158"/>
      <c r="J73" s="158"/>
      <c r="K73" s="158"/>
      <c r="L73" s="115"/>
      <c r="M73" s="101"/>
      <c r="N73" s="101"/>
    </row>
    <row r="74" spans="1:14" ht="58">
      <c r="A74" s="214" t="s">
        <v>271</v>
      </c>
      <c r="B74" s="223" t="s">
        <v>270</v>
      </c>
      <c r="C74" s="151">
        <v>56</v>
      </c>
      <c r="D74" s="119">
        <v>978262.59005999996</v>
      </c>
      <c r="E74" s="151"/>
      <c r="F74" s="151"/>
      <c r="G74" s="159">
        <v>51487.504740000004</v>
      </c>
      <c r="H74" s="151"/>
      <c r="I74" s="151"/>
      <c r="J74" s="151"/>
      <c r="K74" s="151"/>
      <c r="L74" s="193"/>
      <c r="M74" s="107"/>
      <c r="N74" s="108"/>
    </row>
    <row r="75" spans="1:14">
      <c r="A75" s="109"/>
      <c r="B75" s="199" t="s">
        <v>135</v>
      </c>
      <c r="C75" s="107"/>
      <c r="D75" s="119"/>
      <c r="E75" s="194">
        <v>135660</v>
      </c>
      <c r="F75" s="194"/>
      <c r="G75" s="107"/>
      <c r="H75" s="195">
        <v>7140</v>
      </c>
      <c r="I75" s="107"/>
      <c r="J75" s="107"/>
      <c r="K75" s="107"/>
      <c r="L75" s="113"/>
      <c r="M75" s="101"/>
      <c r="N75" s="101"/>
    </row>
    <row r="76" spans="1:14">
      <c r="A76" s="109"/>
      <c r="B76" s="199" t="s">
        <v>136</v>
      </c>
      <c r="C76" s="107"/>
      <c r="D76" s="119"/>
      <c r="E76" s="194">
        <v>10640</v>
      </c>
      <c r="F76" s="194">
        <v>6160</v>
      </c>
      <c r="G76" s="107"/>
      <c r="H76" s="194"/>
      <c r="I76" s="107"/>
      <c r="J76" s="107"/>
      <c r="K76" s="107"/>
      <c r="L76" s="113"/>
      <c r="M76" s="101"/>
      <c r="N76" s="101"/>
    </row>
    <row r="77" spans="1:14">
      <c r="A77" s="114"/>
      <c r="B77" s="222" t="s">
        <v>137</v>
      </c>
      <c r="C77" s="158"/>
      <c r="D77" s="156"/>
      <c r="E77" s="157">
        <v>41388.269999999997</v>
      </c>
      <c r="F77" s="157">
        <v>1742.664</v>
      </c>
      <c r="G77" s="158"/>
      <c r="H77" s="157">
        <v>2019.9059999999999</v>
      </c>
      <c r="I77" s="158"/>
      <c r="J77" s="158"/>
      <c r="K77" s="158"/>
      <c r="L77" s="115"/>
      <c r="M77" s="101"/>
      <c r="N77" s="101"/>
    </row>
    <row r="78" spans="1:14" ht="116">
      <c r="A78" s="214" t="s">
        <v>269</v>
      </c>
      <c r="B78" s="223" t="s">
        <v>268</v>
      </c>
      <c r="C78" s="151">
        <v>180</v>
      </c>
      <c r="D78" s="119">
        <v>1479596.6805000002</v>
      </c>
      <c r="E78" s="151"/>
      <c r="F78" s="151"/>
      <c r="G78" s="159">
        <v>77873.509500000015</v>
      </c>
      <c r="H78" s="151"/>
      <c r="I78" s="151"/>
      <c r="J78" s="151"/>
      <c r="K78" s="151"/>
      <c r="L78" s="193"/>
      <c r="M78" s="107"/>
      <c r="N78" s="108"/>
    </row>
    <row r="79" spans="1:14">
      <c r="A79" s="109"/>
      <c r="B79" s="199" t="s">
        <v>135</v>
      </c>
      <c r="C79" s="107"/>
      <c r="D79" s="119"/>
      <c r="E79" s="194">
        <v>436050</v>
      </c>
      <c r="F79" s="194"/>
      <c r="G79" s="107"/>
      <c r="H79" s="195">
        <v>22950</v>
      </c>
      <c r="I79" s="107"/>
      <c r="J79" s="107"/>
      <c r="K79" s="107"/>
      <c r="L79" s="113"/>
      <c r="M79" s="101"/>
      <c r="N79" s="101"/>
    </row>
    <row r="80" spans="1:14">
      <c r="A80" s="109"/>
      <c r="B80" s="199" t="s">
        <v>136</v>
      </c>
      <c r="C80" s="107"/>
      <c r="D80" s="119"/>
      <c r="E80" s="194">
        <v>34200</v>
      </c>
      <c r="F80" s="194">
        <v>19800</v>
      </c>
      <c r="G80" s="107"/>
      <c r="H80" s="194"/>
      <c r="I80" s="107"/>
      <c r="J80" s="107"/>
      <c r="K80" s="107"/>
      <c r="L80" s="113"/>
      <c r="M80" s="101"/>
      <c r="N80" s="101"/>
    </row>
    <row r="81" spans="1:14">
      <c r="A81" s="114"/>
      <c r="B81" s="222" t="s">
        <v>137</v>
      </c>
      <c r="C81" s="158"/>
      <c r="D81" s="156"/>
      <c r="E81" s="157">
        <v>133033.72500000001</v>
      </c>
      <c r="F81" s="157">
        <v>5601.42</v>
      </c>
      <c r="G81" s="158"/>
      <c r="H81" s="157">
        <v>6492.5549999999994</v>
      </c>
      <c r="I81" s="158"/>
      <c r="J81" s="158"/>
      <c r="K81" s="158"/>
      <c r="L81" s="115"/>
      <c r="M81" s="101"/>
      <c r="N81" s="101"/>
    </row>
    <row r="82" spans="1:14" ht="130.5">
      <c r="A82" s="214" t="s">
        <v>267</v>
      </c>
      <c r="B82" s="223" t="s">
        <v>266</v>
      </c>
      <c r="C82" s="151">
        <v>235</v>
      </c>
      <c r="D82" s="119">
        <v>1406462.1180000002</v>
      </c>
      <c r="E82" s="151"/>
      <c r="F82" s="151"/>
      <c r="G82" s="159">
        <v>74024.322000000015</v>
      </c>
      <c r="H82" s="151"/>
      <c r="I82" s="151"/>
      <c r="J82" s="151"/>
      <c r="K82" s="151"/>
      <c r="L82" s="193"/>
      <c r="M82" s="107"/>
      <c r="N82" s="108"/>
    </row>
    <row r="83" spans="1:14">
      <c r="A83" s="109"/>
      <c r="B83" s="199" t="s">
        <v>135</v>
      </c>
      <c r="C83" s="107"/>
      <c r="D83" s="119"/>
      <c r="E83" s="194">
        <v>569287.5</v>
      </c>
      <c r="F83" s="194"/>
      <c r="G83" s="107"/>
      <c r="H83" s="195">
        <v>29962.5</v>
      </c>
      <c r="I83" s="107"/>
      <c r="J83" s="107"/>
      <c r="K83" s="107"/>
      <c r="L83" s="113"/>
      <c r="M83" s="101"/>
      <c r="N83" s="101"/>
    </row>
    <row r="84" spans="1:14">
      <c r="A84" s="109"/>
      <c r="B84" s="199" t="s">
        <v>136</v>
      </c>
      <c r="C84" s="107"/>
      <c r="D84" s="119"/>
      <c r="E84" s="194">
        <v>44650</v>
      </c>
      <c r="F84" s="194">
        <v>25850</v>
      </c>
      <c r="G84" s="107"/>
      <c r="H84" s="194"/>
      <c r="I84" s="107"/>
      <c r="J84" s="107"/>
      <c r="K84" s="107"/>
      <c r="L84" s="113"/>
      <c r="M84" s="101"/>
      <c r="N84" s="101"/>
    </row>
    <row r="85" spans="1:14">
      <c r="A85" s="114"/>
      <c r="B85" s="222" t="s">
        <v>137</v>
      </c>
      <c r="C85" s="158"/>
      <c r="D85" s="156"/>
      <c r="E85" s="157">
        <v>173682.91874999998</v>
      </c>
      <c r="F85" s="157">
        <v>7312.9649999999992</v>
      </c>
      <c r="G85" s="158"/>
      <c r="H85" s="157">
        <v>8476.3912499999988</v>
      </c>
      <c r="I85" s="158"/>
      <c r="J85" s="158"/>
      <c r="K85" s="158"/>
      <c r="L85" s="115"/>
      <c r="M85" s="101"/>
      <c r="N85" s="101"/>
    </row>
    <row r="86" spans="1:14" ht="130.5">
      <c r="A86" s="214" t="s">
        <v>265</v>
      </c>
      <c r="B86" s="223" t="s">
        <v>264</v>
      </c>
      <c r="C86" s="151">
        <v>190</v>
      </c>
      <c r="D86" s="119">
        <v>1741470.9254999997</v>
      </c>
      <c r="E86" s="151"/>
      <c r="F86" s="151"/>
      <c r="G86" s="159">
        <v>91656.364499999981</v>
      </c>
      <c r="H86" s="151"/>
      <c r="I86" s="151"/>
      <c r="J86" s="151"/>
      <c r="K86" s="151"/>
      <c r="L86" s="193"/>
      <c r="M86" s="101"/>
      <c r="N86" s="108"/>
    </row>
    <row r="87" spans="1:14">
      <c r="A87" s="109"/>
      <c r="B87" s="199" t="s">
        <v>135</v>
      </c>
      <c r="C87" s="107"/>
      <c r="D87" s="119"/>
      <c r="E87" s="194">
        <v>460275</v>
      </c>
      <c r="F87" s="194"/>
      <c r="G87" s="107"/>
      <c r="H87" s="195">
        <v>24225</v>
      </c>
      <c r="I87" s="107"/>
      <c r="J87" s="107"/>
      <c r="K87" s="107"/>
      <c r="L87" s="113"/>
      <c r="M87" s="101"/>
      <c r="N87" s="101"/>
    </row>
    <row r="88" spans="1:14">
      <c r="A88" s="109"/>
      <c r="B88" s="199" t="s">
        <v>136</v>
      </c>
      <c r="C88" s="107"/>
      <c r="D88" s="119"/>
      <c r="E88" s="194">
        <v>36100</v>
      </c>
      <c r="F88" s="194">
        <v>20900</v>
      </c>
      <c r="G88" s="107"/>
      <c r="H88" s="194"/>
      <c r="I88" s="107"/>
      <c r="J88" s="107"/>
      <c r="K88" s="107"/>
      <c r="L88" s="113"/>
      <c r="M88" s="101"/>
      <c r="N88" s="101"/>
    </row>
    <row r="89" spans="1:14">
      <c r="A89" s="114"/>
      <c r="B89" s="222" t="s">
        <v>137</v>
      </c>
      <c r="C89" s="158"/>
      <c r="D89" s="156"/>
      <c r="E89" s="157">
        <v>140424.48749999999</v>
      </c>
      <c r="F89" s="157">
        <v>5912.61</v>
      </c>
      <c r="G89" s="158"/>
      <c r="H89" s="157">
        <v>6853.2524999999996</v>
      </c>
      <c r="I89" s="158"/>
      <c r="J89" s="158"/>
      <c r="K89" s="158"/>
      <c r="L89" s="115"/>
      <c r="M89" s="101"/>
      <c r="N89" s="101"/>
    </row>
    <row r="90" spans="1:14" ht="29">
      <c r="A90" s="214" t="s">
        <v>263</v>
      </c>
      <c r="B90" s="223" t="s">
        <v>262</v>
      </c>
      <c r="C90" s="151">
        <v>0</v>
      </c>
      <c r="D90" s="119">
        <v>299625.69649999996</v>
      </c>
      <c r="E90" s="151"/>
      <c r="F90" s="151"/>
      <c r="G90" s="159">
        <v>15769.773499999999</v>
      </c>
      <c r="H90" s="151"/>
      <c r="I90" s="151"/>
      <c r="J90" s="151"/>
      <c r="K90" s="151"/>
      <c r="L90" s="193"/>
      <c r="M90" s="101"/>
      <c r="N90" s="108"/>
    </row>
    <row r="91" spans="1:14">
      <c r="A91" s="109"/>
      <c r="B91" s="199" t="s">
        <v>135</v>
      </c>
      <c r="C91" s="107"/>
      <c r="D91" s="119"/>
      <c r="E91" s="194">
        <v>0</v>
      </c>
      <c r="F91" s="194"/>
      <c r="G91" s="107"/>
      <c r="H91" s="195">
        <v>0</v>
      </c>
      <c r="I91" s="107"/>
      <c r="J91" s="107"/>
      <c r="K91" s="107"/>
      <c r="L91" s="113"/>
      <c r="M91" s="101"/>
      <c r="N91" s="101"/>
    </row>
    <row r="92" spans="1:14">
      <c r="A92" s="109"/>
      <c r="B92" s="199" t="s">
        <v>136</v>
      </c>
      <c r="C92" s="107"/>
      <c r="D92" s="119"/>
      <c r="E92" s="194">
        <v>0</v>
      </c>
      <c r="F92" s="194">
        <v>0</v>
      </c>
      <c r="G92" s="107"/>
      <c r="H92" s="194"/>
      <c r="I92" s="107"/>
      <c r="J92" s="107"/>
      <c r="K92" s="107"/>
      <c r="L92" s="113"/>
      <c r="M92" s="101"/>
      <c r="N92" s="101"/>
    </row>
    <row r="93" spans="1:14">
      <c r="A93" s="114"/>
      <c r="B93" s="222" t="s">
        <v>137</v>
      </c>
      <c r="C93" s="158"/>
      <c r="D93" s="156"/>
      <c r="E93" s="157">
        <v>0</v>
      </c>
      <c r="F93" s="157">
        <v>0</v>
      </c>
      <c r="G93" s="158"/>
      <c r="H93" s="157">
        <v>0</v>
      </c>
      <c r="I93" s="158"/>
      <c r="J93" s="158"/>
      <c r="K93" s="158"/>
      <c r="L93" s="115"/>
      <c r="M93" s="101"/>
      <c r="N93" s="101"/>
    </row>
    <row r="94" spans="1:14" hidden="1">
      <c r="B94" s="223"/>
      <c r="C94" s="151"/>
      <c r="D94" s="119"/>
      <c r="E94" s="151"/>
      <c r="F94" s="151"/>
      <c r="G94" s="159"/>
      <c r="H94" s="151"/>
      <c r="I94" s="151"/>
      <c r="J94" s="151"/>
      <c r="K94" s="151"/>
      <c r="L94" s="193"/>
      <c r="M94" s="101"/>
      <c r="N94" s="108"/>
    </row>
    <row r="95" spans="1:14" hidden="1">
      <c r="A95" s="109"/>
      <c r="B95" s="199" t="s">
        <v>135</v>
      </c>
      <c r="C95" s="107"/>
      <c r="D95" s="119"/>
      <c r="E95" s="194">
        <v>0</v>
      </c>
      <c r="F95" s="194"/>
      <c r="G95" s="107"/>
      <c r="H95" s="195">
        <v>0</v>
      </c>
      <c r="I95" s="107"/>
      <c r="J95" s="107"/>
      <c r="K95" s="107"/>
      <c r="L95" s="113"/>
      <c r="M95" s="101"/>
      <c r="N95" s="101"/>
    </row>
    <row r="96" spans="1:14" hidden="1">
      <c r="A96" s="109"/>
      <c r="B96" s="199" t="s">
        <v>136</v>
      </c>
      <c r="C96" s="107"/>
      <c r="D96" s="119"/>
      <c r="E96" s="194">
        <v>0</v>
      </c>
      <c r="F96" s="194">
        <v>0</v>
      </c>
      <c r="G96" s="107"/>
      <c r="H96" s="194"/>
      <c r="I96" s="107"/>
      <c r="J96" s="107"/>
      <c r="K96" s="107"/>
      <c r="L96" s="113"/>
      <c r="M96" s="101"/>
      <c r="N96" s="101"/>
    </row>
    <row r="97" spans="1:14" hidden="1">
      <c r="A97" s="114"/>
      <c r="B97" s="222" t="s">
        <v>137</v>
      </c>
      <c r="C97" s="158"/>
      <c r="D97" s="156"/>
      <c r="E97" s="157">
        <v>0</v>
      </c>
      <c r="F97" s="157">
        <v>0</v>
      </c>
      <c r="G97" s="158"/>
      <c r="H97" s="157">
        <v>0</v>
      </c>
      <c r="I97" s="158"/>
      <c r="J97" s="158"/>
      <c r="K97" s="158"/>
      <c r="L97" s="115"/>
      <c r="M97" s="101"/>
      <c r="N97" s="101"/>
    </row>
    <row r="98" spans="1:14" hidden="1">
      <c r="B98" s="223"/>
      <c r="C98" s="151"/>
      <c r="D98" s="119"/>
      <c r="E98" s="151"/>
      <c r="F98" s="151"/>
      <c r="G98" s="159"/>
      <c r="H98" s="151"/>
      <c r="I98" s="151"/>
      <c r="J98" s="151"/>
      <c r="K98" s="151"/>
      <c r="L98" s="193"/>
      <c r="M98" s="101"/>
      <c r="N98" s="108"/>
    </row>
    <row r="99" spans="1:14" hidden="1">
      <c r="A99" s="109"/>
      <c r="B99" s="199" t="s">
        <v>135</v>
      </c>
      <c r="C99" s="107"/>
      <c r="D99" s="119"/>
      <c r="E99" s="194">
        <v>0</v>
      </c>
      <c r="F99" s="194"/>
      <c r="G99" s="107"/>
      <c r="H99" s="195">
        <v>0</v>
      </c>
      <c r="I99" s="107"/>
      <c r="J99" s="107"/>
      <c r="K99" s="107"/>
      <c r="L99" s="113"/>
      <c r="M99" s="101"/>
      <c r="N99" s="101"/>
    </row>
    <row r="100" spans="1:14" hidden="1">
      <c r="A100" s="109"/>
      <c r="B100" s="199" t="s">
        <v>136</v>
      </c>
      <c r="C100" s="107"/>
      <c r="D100" s="119"/>
      <c r="E100" s="194">
        <v>0</v>
      </c>
      <c r="F100" s="194">
        <v>0</v>
      </c>
      <c r="G100" s="107"/>
      <c r="H100" s="194"/>
      <c r="I100" s="107"/>
      <c r="J100" s="107"/>
      <c r="K100" s="107"/>
      <c r="L100" s="113"/>
      <c r="M100" s="101"/>
      <c r="N100" s="101"/>
    </row>
    <row r="101" spans="1:14" hidden="1">
      <c r="A101" s="114"/>
      <c r="B101" s="222" t="s">
        <v>137</v>
      </c>
      <c r="C101" s="158"/>
      <c r="D101" s="156"/>
      <c r="E101" s="157">
        <v>0</v>
      </c>
      <c r="F101" s="157">
        <v>0</v>
      </c>
      <c r="G101" s="158"/>
      <c r="H101" s="157">
        <v>0</v>
      </c>
      <c r="I101" s="158"/>
      <c r="J101" s="158"/>
      <c r="K101" s="158"/>
      <c r="L101" s="115"/>
      <c r="M101" s="101"/>
      <c r="N101" s="101"/>
    </row>
    <row r="102" spans="1:14" hidden="1">
      <c r="B102" s="223"/>
      <c r="C102" s="151"/>
      <c r="D102" s="119"/>
      <c r="E102" s="151"/>
      <c r="F102" s="151"/>
      <c r="G102" s="159"/>
      <c r="H102" s="151"/>
      <c r="I102" s="151"/>
      <c r="J102" s="151"/>
      <c r="K102" s="151"/>
      <c r="L102" s="193"/>
      <c r="M102" s="101"/>
      <c r="N102" s="108"/>
    </row>
    <row r="103" spans="1:14" hidden="1">
      <c r="A103" s="109"/>
      <c r="B103" s="199" t="s">
        <v>135</v>
      </c>
      <c r="C103" s="107"/>
      <c r="D103" s="119"/>
      <c r="E103" s="194">
        <v>0</v>
      </c>
      <c r="F103" s="194"/>
      <c r="G103" s="107"/>
      <c r="H103" s="195">
        <v>0</v>
      </c>
      <c r="I103" s="107"/>
      <c r="J103" s="107"/>
      <c r="K103" s="107"/>
      <c r="L103" s="113"/>
      <c r="M103" s="101"/>
      <c r="N103" s="101"/>
    </row>
    <row r="104" spans="1:14" hidden="1">
      <c r="A104" s="109"/>
      <c r="B104" s="199" t="s">
        <v>136</v>
      </c>
      <c r="C104" s="107"/>
      <c r="D104" s="119"/>
      <c r="E104" s="194">
        <v>0</v>
      </c>
      <c r="F104" s="194">
        <v>0</v>
      </c>
      <c r="G104" s="107"/>
      <c r="H104" s="194"/>
      <c r="I104" s="107"/>
      <c r="J104" s="107"/>
      <c r="K104" s="107"/>
      <c r="L104" s="113"/>
      <c r="M104" s="101"/>
      <c r="N104" s="101"/>
    </row>
    <row r="105" spans="1:14" hidden="1">
      <c r="A105" s="114"/>
      <c r="B105" s="222" t="s">
        <v>137</v>
      </c>
      <c r="C105" s="158"/>
      <c r="D105" s="156"/>
      <c r="E105" s="157">
        <v>0</v>
      </c>
      <c r="F105" s="157">
        <v>0</v>
      </c>
      <c r="G105" s="158"/>
      <c r="H105" s="157">
        <v>0</v>
      </c>
      <c r="I105" s="158"/>
      <c r="J105" s="158"/>
      <c r="K105" s="158"/>
      <c r="L105" s="115"/>
      <c r="M105" s="101"/>
      <c r="N105" s="101"/>
    </row>
    <row r="106" spans="1:14" hidden="1">
      <c r="B106" s="223"/>
      <c r="C106" s="151"/>
      <c r="D106" s="119"/>
      <c r="E106" s="151"/>
      <c r="F106" s="151"/>
      <c r="G106" s="159"/>
      <c r="H106" s="151"/>
      <c r="I106" s="151"/>
      <c r="J106" s="151"/>
      <c r="K106" s="151"/>
      <c r="L106" s="193"/>
      <c r="M106" s="101"/>
      <c r="N106" s="108"/>
    </row>
    <row r="107" spans="1:14" hidden="1">
      <c r="A107" s="109"/>
      <c r="B107" s="199" t="s">
        <v>135</v>
      </c>
      <c r="C107" s="107"/>
      <c r="D107" s="119"/>
      <c r="E107" s="194">
        <v>0</v>
      </c>
      <c r="F107" s="194"/>
      <c r="G107" s="107"/>
      <c r="H107" s="195">
        <v>0</v>
      </c>
      <c r="I107" s="107"/>
      <c r="J107" s="107"/>
      <c r="K107" s="107"/>
      <c r="L107" s="113"/>
      <c r="M107" s="101"/>
      <c r="N107" s="101"/>
    </row>
    <row r="108" spans="1:14" hidden="1">
      <c r="A108" s="109"/>
      <c r="B108" s="199" t="s">
        <v>136</v>
      </c>
      <c r="C108" s="107"/>
      <c r="D108" s="119"/>
      <c r="E108" s="194">
        <v>0</v>
      </c>
      <c r="F108" s="194">
        <v>0</v>
      </c>
      <c r="G108" s="107"/>
      <c r="H108" s="194"/>
      <c r="I108" s="107"/>
      <c r="J108" s="107"/>
      <c r="K108" s="107"/>
      <c r="L108" s="113"/>
      <c r="M108" s="101"/>
      <c r="N108" s="101"/>
    </row>
    <row r="109" spans="1:14" hidden="1">
      <c r="A109" s="114"/>
      <c r="B109" s="222" t="s">
        <v>137</v>
      </c>
      <c r="C109" s="158"/>
      <c r="D109" s="156"/>
      <c r="E109" s="157">
        <v>0</v>
      </c>
      <c r="F109" s="157">
        <v>0</v>
      </c>
      <c r="G109" s="158"/>
      <c r="H109" s="157">
        <v>0</v>
      </c>
      <c r="I109" s="158"/>
      <c r="J109" s="158"/>
      <c r="K109" s="158"/>
      <c r="L109" s="115"/>
      <c r="M109" s="101"/>
      <c r="N109" s="101"/>
    </row>
    <row r="110" spans="1:14" hidden="1">
      <c r="B110" s="223"/>
      <c r="C110" s="151"/>
      <c r="D110" s="119"/>
      <c r="E110" s="151"/>
      <c r="F110" s="151"/>
      <c r="G110" s="151"/>
      <c r="H110" s="151"/>
      <c r="I110" s="151"/>
      <c r="J110" s="151"/>
      <c r="K110" s="151"/>
      <c r="L110" s="193"/>
      <c r="M110" s="101"/>
      <c r="N110" s="108"/>
    </row>
    <row r="111" spans="1:14" hidden="1">
      <c r="A111" s="109"/>
      <c r="B111" s="199" t="s">
        <v>135</v>
      </c>
      <c r="C111" s="107"/>
      <c r="D111" s="119"/>
      <c r="E111" s="194">
        <v>0</v>
      </c>
      <c r="F111" s="194"/>
      <c r="G111" s="107"/>
      <c r="H111" s="195">
        <v>0</v>
      </c>
      <c r="I111" s="107"/>
      <c r="J111" s="107"/>
      <c r="K111" s="107"/>
      <c r="L111" s="113"/>
      <c r="M111" s="101"/>
      <c r="N111" s="101"/>
    </row>
    <row r="112" spans="1:14" hidden="1">
      <c r="A112" s="109"/>
      <c r="B112" s="199" t="s">
        <v>136</v>
      </c>
      <c r="C112" s="107"/>
      <c r="D112" s="119"/>
      <c r="E112" s="194">
        <v>0</v>
      </c>
      <c r="F112" s="194">
        <v>0</v>
      </c>
      <c r="G112" s="107"/>
      <c r="H112" s="194"/>
      <c r="I112" s="107"/>
      <c r="J112" s="107"/>
      <c r="K112" s="107"/>
      <c r="L112" s="113"/>
      <c r="M112" s="101"/>
      <c r="N112" s="101"/>
    </row>
    <row r="113" spans="1:14" hidden="1">
      <c r="A113" s="114"/>
      <c r="B113" s="222" t="s">
        <v>137</v>
      </c>
      <c r="C113" s="158"/>
      <c r="D113" s="156"/>
      <c r="E113" s="157">
        <v>0</v>
      </c>
      <c r="F113" s="157">
        <v>0</v>
      </c>
      <c r="G113" s="158"/>
      <c r="H113" s="157">
        <v>0</v>
      </c>
      <c r="I113" s="158"/>
      <c r="J113" s="158"/>
      <c r="K113" s="158"/>
      <c r="L113" s="115"/>
      <c r="M113" s="101"/>
      <c r="N113" s="101"/>
    </row>
    <row r="114" spans="1:14" hidden="1">
      <c r="B114" s="223"/>
      <c r="C114" s="151"/>
      <c r="D114" s="119"/>
      <c r="E114" s="151"/>
      <c r="F114" s="151"/>
      <c r="G114" s="159"/>
      <c r="H114" s="151"/>
      <c r="I114" s="151"/>
      <c r="J114" s="151"/>
      <c r="K114" s="151"/>
      <c r="L114" s="193"/>
      <c r="M114" s="101"/>
      <c r="N114" s="108"/>
    </row>
    <row r="115" spans="1:14" hidden="1">
      <c r="A115" s="109"/>
      <c r="B115" s="199" t="s">
        <v>135</v>
      </c>
      <c r="C115" s="107"/>
      <c r="D115" s="119"/>
      <c r="E115" s="194">
        <v>0</v>
      </c>
      <c r="F115" s="194"/>
      <c r="G115" s="107"/>
      <c r="H115" s="195">
        <v>0</v>
      </c>
      <c r="I115" s="107"/>
      <c r="J115" s="107"/>
      <c r="K115" s="107"/>
      <c r="L115" s="113"/>
      <c r="M115" s="101"/>
      <c r="N115" s="101"/>
    </row>
    <row r="116" spans="1:14" hidden="1">
      <c r="A116" s="109"/>
      <c r="B116" s="199" t="s">
        <v>136</v>
      </c>
      <c r="C116" s="107"/>
      <c r="D116" s="119"/>
      <c r="E116" s="194">
        <v>0</v>
      </c>
      <c r="F116" s="194">
        <v>0</v>
      </c>
      <c r="G116" s="107"/>
      <c r="H116" s="194"/>
      <c r="I116" s="107"/>
      <c r="J116" s="107"/>
      <c r="K116" s="107"/>
      <c r="L116" s="113"/>
      <c r="M116" s="101"/>
      <c r="N116" s="101"/>
    </row>
    <row r="117" spans="1:14" hidden="1">
      <c r="A117" s="114"/>
      <c r="B117" s="222" t="s">
        <v>137</v>
      </c>
      <c r="C117" s="158"/>
      <c r="D117" s="156"/>
      <c r="E117" s="157">
        <v>0</v>
      </c>
      <c r="F117" s="157">
        <v>0</v>
      </c>
      <c r="G117" s="158"/>
      <c r="H117" s="157">
        <v>0</v>
      </c>
      <c r="I117" s="158"/>
      <c r="J117" s="158"/>
      <c r="K117" s="158"/>
      <c r="L117" s="115"/>
      <c r="M117" s="101"/>
      <c r="N117" s="101"/>
    </row>
    <row r="118" spans="1:14" hidden="1">
      <c r="B118" s="223"/>
      <c r="C118" s="151"/>
      <c r="D118" s="119"/>
      <c r="E118" s="151"/>
      <c r="F118" s="151"/>
      <c r="G118" s="159"/>
      <c r="H118" s="151"/>
      <c r="I118" s="151"/>
      <c r="J118" s="151"/>
      <c r="K118" s="151"/>
      <c r="L118" s="193"/>
      <c r="M118" s="101"/>
      <c r="N118" s="108"/>
    </row>
    <row r="119" spans="1:14" hidden="1">
      <c r="A119" s="109"/>
      <c r="B119" s="199" t="s">
        <v>135</v>
      </c>
      <c r="C119" s="107"/>
      <c r="D119" s="119"/>
      <c r="E119" s="194">
        <v>0</v>
      </c>
      <c r="F119" s="194"/>
      <c r="G119" s="107"/>
      <c r="H119" s="195">
        <v>0</v>
      </c>
      <c r="I119" s="107"/>
      <c r="J119" s="107"/>
      <c r="K119" s="107"/>
      <c r="L119" s="113"/>
      <c r="M119" s="101"/>
      <c r="N119" s="101"/>
    </row>
    <row r="120" spans="1:14" hidden="1">
      <c r="A120" s="109"/>
      <c r="B120" s="199" t="s">
        <v>136</v>
      </c>
      <c r="C120" s="107"/>
      <c r="D120" s="119"/>
      <c r="E120" s="194">
        <v>0</v>
      </c>
      <c r="F120" s="194">
        <v>0</v>
      </c>
      <c r="G120" s="107"/>
      <c r="H120" s="194"/>
      <c r="I120" s="107"/>
      <c r="J120" s="107"/>
      <c r="K120" s="107"/>
      <c r="L120" s="113"/>
      <c r="M120" s="101"/>
      <c r="N120" s="101"/>
    </row>
    <row r="121" spans="1:14" hidden="1">
      <c r="A121" s="114"/>
      <c r="B121" s="222" t="s">
        <v>137</v>
      </c>
      <c r="C121" s="158"/>
      <c r="D121" s="156"/>
      <c r="E121" s="157">
        <v>0</v>
      </c>
      <c r="F121" s="157">
        <v>0</v>
      </c>
      <c r="G121" s="158"/>
      <c r="H121" s="157">
        <v>0</v>
      </c>
      <c r="I121" s="158"/>
      <c r="J121" s="158"/>
      <c r="K121" s="158"/>
      <c r="L121" s="115"/>
      <c r="M121" s="101"/>
      <c r="N121" s="101"/>
    </row>
    <row r="122" spans="1:14" hidden="1">
      <c r="B122" s="223"/>
      <c r="C122" s="151"/>
      <c r="D122" s="119"/>
      <c r="E122" s="151"/>
      <c r="F122" s="151"/>
      <c r="G122" s="159"/>
      <c r="H122" s="151"/>
      <c r="I122" s="151"/>
      <c r="J122" s="151"/>
      <c r="K122" s="151"/>
      <c r="L122" s="193"/>
      <c r="M122" s="101"/>
      <c r="N122" s="108"/>
    </row>
    <row r="123" spans="1:14" hidden="1">
      <c r="A123" s="109"/>
      <c r="B123" s="199" t="s">
        <v>135</v>
      </c>
      <c r="C123" s="107"/>
      <c r="D123" s="119"/>
      <c r="E123" s="194">
        <v>0</v>
      </c>
      <c r="F123" s="194"/>
      <c r="G123" s="107"/>
      <c r="H123" s="195">
        <v>0</v>
      </c>
      <c r="I123" s="107"/>
      <c r="J123" s="107"/>
      <c r="K123" s="107"/>
      <c r="L123" s="113"/>
      <c r="M123" s="101"/>
      <c r="N123" s="101"/>
    </row>
    <row r="124" spans="1:14" hidden="1">
      <c r="A124" s="109"/>
      <c r="B124" s="199" t="s">
        <v>136</v>
      </c>
      <c r="C124" s="107"/>
      <c r="D124" s="119"/>
      <c r="E124" s="194">
        <v>0</v>
      </c>
      <c r="F124" s="194">
        <v>0</v>
      </c>
      <c r="G124" s="107"/>
      <c r="H124" s="194"/>
      <c r="I124" s="107"/>
      <c r="J124" s="107"/>
      <c r="K124" s="107"/>
      <c r="L124" s="113"/>
      <c r="M124" s="101"/>
      <c r="N124" s="101"/>
    </row>
    <row r="125" spans="1:14" hidden="1">
      <c r="A125" s="114"/>
      <c r="B125" s="222" t="s">
        <v>137</v>
      </c>
      <c r="C125" s="158"/>
      <c r="D125" s="156"/>
      <c r="E125" s="157">
        <v>0</v>
      </c>
      <c r="F125" s="157">
        <v>0</v>
      </c>
      <c r="G125" s="158"/>
      <c r="H125" s="157">
        <v>0</v>
      </c>
      <c r="I125" s="158"/>
      <c r="J125" s="158"/>
      <c r="K125" s="158"/>
      <c r="L125" s="115"/>
      <c r="M125" s="101"/>
      <c r="N125" s="101"/>
    </row>
    <row r="126" spans="1:14" hidden="1">
      <c r="B126" s="223"/>
      <c r="C126" s="151"/>
      <c r="D126" s="119"/>
      <c r="E126" s="151"/>
      <c r="F126" s="151"/>
      <c r="G126" s="159"/>
      <c r="H126" s="151"/>
      <c r="I126" s="151"/>
      <c r="J126" s="151"/>
      <c r="K126" s="151"/>
      <c r="L126" s="193"/>
      <c r="M126" s="101"/>
      <c r="N126" s="108"/>
    </row>
    <row r="127" spans="1:14" hidden="1">
      <c r="A127" s="109"/>
      <c r="B127" s="199" t="s">
        <v>135</v>
      </c>
      <c r="C127" s="107"/>
      <c r="D127" s="119"/>
      <c r="E127" s="194">
        <v>0</v>
      </c>
      <c r="F127" s="194"/>
      <c r="G127" s="107"/>
      <c r="H127" s="195">
        <v>0</v>
      </c>
      <c r="I127" s="107"/>
      <c r="J127" s="107"/>
      <c r="K127" s="107"/>
      <c r="L127" s="113"/>
      <c r="M127" s="101"/>
      <c r="N127" s="101"/>
    </row>
    <row r="128" spans="1:14" hidden="1">
      <c r="A128" s="109"/>
      <c r="B128" s="199" t="s">
        <v>136</v>
      </c>
      <c r="C128" s="107"/>
      <c r="D128" s="119"/>
      <c r="E128" s="194">
        <v>0</v>
      </c>
      <c r="F128" s="194">
        <v>0</v>
      </c>
      <c r="G128" s="107"/>
      <c r="H128" s="194"/>
      <c r="I128" s="107"/>
      <c r="J128" s="107"/>
      <c r="K128" s="107"/>
      <c r="L128" s="113"/>
      <c r="M128" s="101"/>
      <c r="N128" s="101"/>
    </row>
    <row r="129" spans="1:14" hidden="1">
      <c r="A129" s="114"/>
      <c r="B129" s="222" t="s">
        <v>137</v>
      </c>
      <c r="C129" s="158"/>
      <c r="D129" s="156"/>
      <c r="E129" s="157">
        <v>0</v>
      </c>
      <c r="F129" s="157">
        <v>0</v>
      </c>
      <c r="G129" s="158"/>
      <c r="H129" s="157">
        <v>0</v>
      </c>
      <c r="I129" s="158"/>
      <c r="J129" s="158"/>
      <c r="K129" s="158"/>
      <c r="L129" s="115"/>
      <c r="M129" s="101"/>
      <c r="N129" s="101"/>
    </row>
    <row r="130" spans="1:14" hidden="1">
      <c r="B130" s="223"/>
      <c r="C130" s="151"/>
      <c r="D130" s="119"/>
      <c r="E130" s="151"/>
      <c r="F130" s="151"/>
      <c r="G130" s="159"/>
      <c r="H130" s="151"/>
      <c r="I130" s="151"/>
      <c r="J130" s="151"/>
      <c r="K130" s="151"/>
      <c r="L130" s="193"/>
      <c r="M130" s="101"/>
      <c r="N130" s="108"/>
    </row>
    <row r="131" spans="1:14" hidden="1">
      <c r="A131" s="109"/>
      <c r="B131" s="199" t="s">
        <v>135</v>
      </c>
      <c r="C131" s="107"/>
      <c r="D131" s="119"/>
      <c r="E131" s="194">
        <v>0</v>
      </c>
      <c r="F131" s="194"/>
      <c r="G131" s="107"/>
      <c r="H131" s="195">
        <v>0</v>
      </c>
      <c r="I131" s="107"/>
      <c r="J131" s="107"/>
      <c r="K131" s="107"/>
      <c r="L131" s="113"/>
      <c r="M131" s="101"/>
      <c r="N131" s="101"/>
    </row>
    <row r="132" spans="1:14" hidden="1">
      <c r="A132" s="109"/>
      <c r="B132" s="199" t="s">
        <v>136</v>
      </c>
      <c r="C132" s="107"/>
      <c r="D132" s="119"/>
      <c r="E132" s="194">
        <v>0</v>
      </c>
      <c r="F132" s="194">
        <v>0</v>
      </c>
      <c r="G132" s="107"/>
      <c r="H132" s="194"/>
      <c r="I132" s="107"/>
      <c r="J132" s="107"/>
      <c r="K132" s="107"/>
      <c r="L132" s="113"/>
      <c r="M132" s="101"/>
      <c r="N132" s="101"/>
    </row>
    <row r="133" spans="1:14" hidden="1">
      <c r="A133" s="114"/>
      <c r="B133" s="222" t="s">
        <v>137</v>
      </c>
      <c r="C133" s="158"/>
      <c r="D133" s="156"/>
      <c r="E133" s="157">
        <v>0</v>
      </c>
      <c r="F133" s="157">
        <v>0</v>
      </c>
      <c r="G133" s="158"/>
      <c r="H133" s="157">
        <v>0</v>
      </c>
      <c r="I133" s="158"/>
      <c r="J133" s="158"/>
      <c r="K133" s="158"/>
      <c r="L133" s="115"/>
      <c r="M133" s="101"/>
      <c r="N133" s="101"/>
    </row>
    <row r="134" spans="1:14" hidden="1">
      <c r="B134" s="223"/>
      <c r="C134" s="151"/>
      <c r="D134" s="119"/>
      <c r="E134" s="151"/>
      <c r="F134" s="151"/>
      <c r="G134" s="159"/>
      <c r="H134" s="151"/>
      <c r="I134" s="151"/>
      <c r="J134" s="151"/>
      <c r="K134" s="151"/>
      <c r="L134" s="193"/>
      <c r="M134" s="101"/>
      <c r="N134" s="108"/>
    </row>
    <row r="135" spans="1:14" hidden="1">
      <c r="A135" s="109"/>
      <c r="B135" s="199" t="s">
        <v>135</v>
      </c>
      <c r="C135" s="107"/>
      <c r="D135" s="119"/>
      <c r="E135" s="194">
        <v>0</v>
      </c>
      <c r="F135" s="194"/>
      <c r="G135" s="107"/>
      <c r="H135" s="195">
        <v>0</v>
      </c>
      <c r="I135" s="107"/>
      <c r="J135" s="107"/>
      <c r="K135" s="107"/>
      <c r="L135" s="113"/>
      <c r="M135" s="101"/>
      <c r="N135" s="101"/>
    </row>
    <row r="136" spans="1:14" hidden="1">
      <c r="A136" s="109"/>
      <c r="B136" s="199" t="s">
        <v>136</v>
      </c>
      <c r="C136" s="107"/>
      <c r="D136" s="119"/>
      <c r="E136" s="194">
        <v>0</v>
      </c>
      <c r="F136" s="194">
        <v>0</v>
      </c>
      <c r="G136" s="107"/>
      <c r="H136" s="194"/>
      <c r="I136" s="107"/>
      <c r="J136" s="107"/>
      <c r="K136" s="107"/>
      <c r="L136" s="113"/>
      <c r="M136" s="101"/>
      <c r="N136" s="101"/>
    </row>
    <row r="137" spans="1:14" hidden="1">
      <c r="A137" s="114"/>
      <c r="B137" s="222" t="s">
        <v>137</v>
      </c>
      <c r="C137" s="158"/>
      <c r="D137" s="156"/>
      <c r="E137" s="157">
        <v>0</v>
      </c>
      <c r="F137" s="157">
        <v>0</v>
      </c>
      <c r="G137" s="158"/>
      <c r="H137" s="157">
        <v>0</v>
      </c>
      <c r="I137" s="158"/>
      <c r="J137" s="158"/>
      <c r="K137" s="158"/>
      <c r="L137" s="115"/>
      <c r="M137" s="101"/>
      <c r="N137" s="101"/>
    </row>
    <row r="138" spans="1:14" hidden="1">
      <c r="B138" s="223"/>
      <c r="C138" s="151"/>
      <c r="D138" s="119"/>
      <c r="E138" s="151"/>
      <c r="F138" s="151"/>
      <c r="G138" s="159"/>
      <c r="H138" s="151"/>
      <c r="I138" s="151"/>
      <c r="J138" s="151"/>
      <c r="K138" s="151"/>
      <c r="L138" s="193"/>
      <c r="M138" s="101"/>
      <c r="N138" s="108"/>
    </row>
    <row r="139" spans="1:14" hidden="1">
      <c r="A139" s="109"/>
      <c r="B139" s="199" t="s">
        <v>135</v>
      </c>
      <c r="C139" s="107"/>
      <c r="D139" s="119"/>
      <c r="E139" s="194">
        <v>0</v>
      </c>
      <c r="F139" s="194"/>
      <c r="G139" s="107"/>
      <c r="H139" s="195">
        <v>0</v>
      </c>
      <c r="I139" s="107"/>
      <c r="J139" s="107"/>
      <c r="K139" s="107"/>
      <c r="L139" s="113"/>
      <c r="M139" s="101"/>
      <c r="N139" s="101"/>
    </row>
    <row r="140" spans="1:14" hidden="1">
      <c r="A140" s="109"/>
      <c r="B140" s="199" t="s">
        <v>136</v>
      </c>
      <c r="C140" s="107"/>
      <c r="D140" s="119"/>
      <c r="E140" s="194">
        <v>0</v>
      </c>
      <c r="F140" s="194">
        <v>0</v>
      </c>
      <c r="G140" s="107"/>
      <c r="H140" s="194"/>
      <c r="I140" s="107"/>
      <c r="J140" s="107"/>
      <c r="K140" s="107"/>
      <c r="L140" s="113"/>
      <c r="M140" s="101"/>
      <c r="N140" s="101"/>
    </row>
    <row r="141" spans="1:14" hidden="1">
      <c r="A141" s="114"/>
      <c r="B141" s="222" t="s">
        <v>137</v>
      </c>
      <c r="C141" s="158"/>
      <c r="D141" s="156"/>
      <c r="E141" s="157">
        <v>0</v>
      </c>
      <c r="F141" s="157">
        <v>0</v>
      </c>
      <c r="G141" s="158"/>
      <c r="H141" s="157">
        <v>0</v>
      </c>
      <c r="I141" s="158"/>
      <c r="J141" s="158"/>
      <c r="K141" s="158"/>
      <c r="L141" s="115"/>
      <c r="M141" s="101"/>
      <c r="N141" s="101"/>
    </row>
    <row r="142" spans="1:14" hidden="1">
      <c r="B142" s="223"/>
      <c r="C142" s="151"/>
      <c r="D142" s="119"/>
      <c r="E142" s="151"/>
      <c r="F142" s="151"/>
      <c r="G142" s="159"/>
      <c r="H142" s="151"/>
      <c r="I142" s="151"/>
      <c r="J142" s="151"/>
      <c r="K142" s="151"/>
      <c r="L142" s="193"/>
      <c r="M142" s="101"/>
      <c r="N142" s="108"/>
    </row>
    <row r="143" spans="1:14" hidden="1">
      <c r="A143" s="109"/>
      <c r="B143" s="199" t="s">
        <v>135</v>
      </c>
      <c r="C143" s="107"/>
      <c r="D143" s="119"/>
      <c r="E143" s="194">
        <v>0</v>
      </c>
      <c r="F143" s="194"/>
      <c r="G143" s="107"/>
      <c r="H143" s="195">
        <v>0</v>
      </c>
      <c r="I143" s="107"/>
      <c r="J143" s="107"/>
      <c r="K143" s="107"/>
      <c r="L143" s="113"/>
      <c r="M143" s="101"/>
      <c r="N143" s="101"/>
    </row>
    <row r="144" spans="1:14" hidden="1">
      <c r="A144" s="109"/>
      <c r="B144" s="199" t="s">
        <v>136</v>
      </c>
      <c r="C144" s="107"/>
      <c r="D144" s="119"/>
      <c r="E144" s="194">
        <v>0</v>
      </c>
      <c r="F144" s="194">
        <v>0</v>
      </c>
      <c r="G144" s="107"/>
      <c r="H144" s="194"/>
      <c r="I144" s="107"/>
      <c r="J144" s="107"/>
      <c r="K144" s="107"/>
      <c r="L144" s="113"/>
      <c r="M144" s="101"/>
      <c r="N144" s="101"/>
    </row>
    <row r="145" spans="1:14" hidden="1">
      <c r="A145" s="114"/>
      <c r="B145" s="222" t="s">
        <v>137</v>
      </c>
      <c r="C145" s="158"/>
      <c r="D145" s="156"/>
      <c r="E145" s="157">
        <v>0</v>
      </c>
      <c r="F145" s="157">
        <v>0</v>
      </c>
      <c r="G145" s="158"/>
      <c r="H145" s="157">
        <v>0</v>
      </c>
      <c r="I145" s="158"/>
      <c r="J145" s="158"/>
      <c r="K145" s="158"/>
      <c r="L145" s="115"/>
      <c r="M145" s="101"/>
      <c r="N145" s="101"/>
    </row>
    <row r="146" spans="1:14" hidden="1">
      <c r="B146" s="223"/>
      <c r="C146" s="151"/>
      <c r="D146" s="119"/>
      <c r="E146" s="151"/>
      <c r="F146" s="151"/>
      <c r="G146" s="159"/>
      <c r="H146" s="151"/>
      <c r="I146" s="151"/>
      <c r="J146" s="151"/>
      <c r="K146" s="151"/>
      <c r="L146" s="193"/>
      <c r="M146" s="101"/>
      <c r="N146" s="108"/>
    </row>
    <row r="147" spans="1:14" hidden="1">
      <c r="A147" s="109"/>
      <c r="B147" s="199" t="s">
        <v>135</v>
      </c>
      <c r="C147" s="107"/>
      <c r="D147" s="119"/>
      <c r="E147" s="194">
        <v>0</v>
      </c>
      <c r="F147" s="194"/>
      <c r="G147" s="107"/>
      <c r="H147" s="195">
        <v>0</v>
      </c>
      <c r="I147" s="107"/>
      <c r="J147" s="107"/>
      <c r="K147" s="107"/>
      <c r="L147" s="113"/>
      <c r="M147" s="101"/>
      <c r="N147" s="101"/>
    </row>
    <row r="148" spans="1:14" hidden="1">
      <c r="A148" s="109"/>
      <c r="B148" s="199" t="s">
        <v>136</v>
      </c>
      <c r="C148" s="107"/>
      <c r="D148" s="119"/>
      <c r="E148" s="194">
        <v>0</v>
      </c>
      <c r="F148" s="194">
        <v>0</v>
      </c>
      <c r="G148" s="107"/>
      <c r="H148" s="194"/>
      <c r="I148" s="107"/>
      <c r="J148" s="107"/>
      <c r="K148" s="107"/>
      <c r="L148" s="113"/>
      <c r="M148" s="101"/>
      <c r="N148" s="101"/>
    </row>
    <row r="149" spans="1:14" hidden="1">
      <c r="A149" s="114"/>
      <c r="B149" s="222" t="s">
        <v>137</v>
      </c>
      <c r="C149" s="158"/>
      <c r="D149" s="156"/>
      <c r="E149" s="157">
        <v>0</v>
      </c>
      <c r="F149" s="157">
        <v>0</v>
      </c>
      <c r="G149" s="158"/>
      <c r="H149" s="157">
        <v>0</v>
      </c>
      <c r="I149" s="158"/>
      <c r="J149" s="158"/>
      <c r="K149" s="158"/>
      <c r="L149" s="115"/>
      <c r="M149" s="101"/>
      <c r="N149" s="101"/>
    </row>
    <row r="150" spans="1:14" hidden="1">
      <c r="B150" s="223"/>
      <c r="C150" s="151"/>
      <c r="D150" s="119"/>
      <c r="E150" s="151"/>
      <c r="F150" s="151"/>
      <c r="G150" s="159"/>
      <c r="H150" s="151"/>
      <c r="I150" s="151"/>
      <c r="J150" s="151"/>
      <c r="K150" s="151"/>
      <c r="L150" s="193"/>
      <c r="M150" s="101"/>
      <c r="N150" s="108"/>
    </row>
    <row r="151" spans="1:14" hidden="1">
      <c r="A151" s="109"/>
      <c r="B151" s="199" t="s">
        <v>135</v>
      </c>
      <c r="C151" s="107"/>
      <c r="D151" s="119"/>
      <c r="E151" s="194">
        <v>0</v>
      </c>
      <c r="F151" s="194"/>
      <c r="G151" s="107"/>
      <c r="H151" s="195">
        <v>0</v>
      </c>
      <c r="I151" s="107"/>
      <c r="J151" s="107"/>
      <c r="K151" s="107"/>
      <c r="L151" s="113"/>
      <c r="M151" s="101"/>
      <c r="N151" s="101"/>
    </row>
    <row r="152" spans="1:14" hidden="1">
      <c r="A152" s="109"/>
      <c r="B152" s="199" t="s">
        <v>136</v>
      </c>
      <c r="C152" s="107"/>
      <c r="D152" s="119"/>
      <c r="E152" s="194">
        <v>0</v>
      </c>
      <c r="F152" s="194">
        <v>0</v>
      </c>
      <c r="G152" s="107"/>
      <c r="H152" s="194"/>
      <c r="I152" s="107"/>
      <c r="J152" s="107"/>
      <c r="K152" s="107"/>
      <c r="L152" s="113"/>
      <c r="M152" s="101"/>
      <c r="N152" s="101"/>
    </row>
    <row r="153" spans="1:14" hidden="1">
      <c r="A153" s="114"/>
      <c r="B153" s="222" t="s">
        <v>137</v>
      </c>
      <c r="C153" s="158"/>
      <c r="D153" s="156"/>
      <c r="E153" s="157">
        <v>0</v>
      </c>
      <c r="F153" s="157">
        <v>0</v>
      </c>
      <c r="G153" s="158"/>
      <c r="H153" s="157">
        <v>0</v>
      </c>
      <c r="I153" s="158"/>
      <c r="J153" s="158"/>
      <c r="K153" s="158"/>
      <c r="L153" s="115"/>
      <c r="M153" s="101"/>
      <c r="N153" s="101"/>
    </row>
    <row r="154" spans="1:14" hidden="1">
      <c r="B154" s="223"/>
      <c r="C154" s="151"/>
      <c r="D154" s="119"/>
      <c r="E154" s="151"/>
      <c r="F154" s="151"/>
      <c r="G154" s="159"/>
      <c r="H154" s="151"/>
      <c r="I154" s="151"/>
      <c r="J154" s="151"/>
      <c r="K154" s="151"/>
      <c r="L154" s="193"/>
      <c r="M154" s="101"/>
      <c r="N154" s="108"/>
    </row>
    <row r="155" spans="1:14" hidden="1">
      <c r="A155" s="109"/>
      <c r="B155" s="199" t="s">
        <v>135</v>
      </c>
      <c r="C155" s="107"/>
      <c r="D155" s="119"/>
      <c r="E155" s="194">
        <v>0</v>
      </c>
      <c r="F155" s="194"/>
      <c r="G155" s="107"/>
      <c r="H155" s="195">
        <v>0</v>
      </c>
      <c r="I155" s="107"/>
      <c r="J155" s="107"/>
      <c r="K155" s="107"/>
      <c r="L155" s="113"/>
      <c r="M155" s="101"/>
      <c r="N155" s="101"/>
    </row>
    <row r="156" spans="1:14" hidden="1">
      <c r="A156" s="109"/>
      <c r="B156" s="199" t="s">
        <v>136</v>
      </c>
      <c r="C156" s="107"/>
      <c r="D156" s="119"/>
      <c r="E156" s="194">
        <v>0</v>
      </c>
      <c r="F156" s="194">
        <v>0</v>
      </c>
      <c r="G156" s="107"/>
      <c r="H156" s="194"/>
      <c r="I156" s="107"/>
      <c r="J156" s="107"/>
      <c r="K156" s="107"/>
      <c r="L156" s="113"/>
      <c r="M156" s="101"/>
      <c r="N156" s="101"/>
    </row>
    <row r="157" spans="1:14" hidden="1">
      <c r="A157" s="114"/>
      <c r="B157" s="222" t="s">
        <v>137</v>
      </c>
      <c r="C157" s="158"/>
      <c r="D157" s="156"/>
      <c r="E157" s="157">
        <v>0</v>
      </c>
      <c r="F157" s="157">
        <v>0</v>
      </c>
      <c r="G157" s="158"/>
      <c r="H157" s="157">
        <v>0</v>
      </c>
      <c r="I157" s="158"/>
      <c r="J157" s="158"/>
      <c r="K157" s="158"/>
      <c r="L157" s="115"/>
      <c r="M157" s="101"/>
      <c r="N157" s="101"/>
    </row>
    <row r="158" spans="1:14" hidden="1">
      <c r="A158" s="221"/>
      <c r="B158" s="220"/>
      <c r="C158" s="151"/>
      <c r="D158" s="119"/>
      <c r="E158" s="151"/>
      <c r="F158" s="151"/>
      <c r="G158" s="151"/>
      <c r="H158" s="151"/>
      <c r="I158" s="151"/>
      <c r="J158" s="151"/>
      <c r="K158" s="151"/>
      <c r="L158" s="193"/>
      <c r="M158" s="101"/>
      <c r="N158" s="101"/>
    </row>
    <row r="159" spans="1:14" hidden="1">
      <c r="A159" s="109"/>
      <c r="B159" s="101" t="s">
        <v>135</v>
      </c>
      <c r="C159" s="107"/>
      <c r="D159" s="119"/>
      <c r="E159" s="194">
        <v>0</v>
      </c>
      <c r="F159" s="194"/>
      <c r="G159" s="107"/>
      <c r="H159" s="195">
        <v>0</v>
      </c>
      <c r="I159" s="107"/>
      <c r="J159" s="107"/>
      <c r="K159" s="107"/>
      <c r="L159" s="113"/>
      <c r="M159" s="102"/>
      <c r="N159" s="102"/>
    </row>
    <row r="160" spans="1:14" hidden="1">
      <c r="A160" s="109"/>
      <c r="B160" s="101" t="s">
        <v>136</v>
      </c>
      <c r="C160" s="107"/>
      <c r="D160" s="119"/>
      <c r="E160" s="194">
        <v>0</v>
      </c>
      <c r="F160" s="194">
        <v>0</v>
      </c>
      <c r="G160" s="107"/>
      <c r="H160" s="194"/>
      <c r="I160" s="107"/>
      <c r="J160" s="107"/>
      <c r="K160" s="107"/>
      <c r="L160" s="113"/>
      <c r="M160" s="102"/>
      <c r="N160" s="102"/>
    </row>
    <row r="161" spans="1:14" hidden="1">
      <c r="A161" s="114"/>
      <c r="B161" s="219" t="s">
        <v>137</v>
      </c>
      <c r="C161" s="158"/>
      <c r="D161" s="156"/>
      <c r="E161" s="157">
        <v>0</v>
      </c>
      <c r="F161" s="157">
        <v>0</v>
      </c>
      <c r="G161" s="158"/>
      <c r="H161" s="157">
        <v>0</v>
      </c>
      <c r="I161" s="158"/>
      <c r="J161" s="158"/>
      <c r="K161" s="158"/>
      <c r="L161" s="115"/>
      <c r="M161" s="102"/>
      <c r="N161" s="102"/>
    </row>
    <row r="162" spans="1:14">
      <c r="A162" s="101"/>
      <c r="B162" s="101"/>
      <c r="C162" s="107"/>
      <c r="D162" s="107"/>
      <c r="E162" s="107"/>
      <c r="F162" s="107"/>
      <c r="G162" s="107"/>
      <c r="H162" s="107"/>
      <c r="I162" s="107"/>
      <c r="J162" s="107"/>
      <c r="K162" s="107"/>
      <c r="L162" s="107"/>
      <c r="M162" s="102"/>
      <c r="N162" s="102"/>
    </row>
    <row r="163" spans="1:14">
      <c r="A163" s="101"/>
      <c r="B163" s="120" t="s">
        <v>138</v>
      </c>
      <c r="C163" s="107"/>
      <c r="D163" s="117">
        <v>17785635.176575001</v>
      </c>
      <c r="E163" s="117">
        <v>7386874.0549999988</v>
      </c>
      <c r="F163" s="117">
        <v>311026.27600000001</v>
      </c>
      <c r="G163" s="117">
        <v>936086.06192500016</v>
      </c>
      <c r="H163" s="117">
        <v>360507.72899999993</v>
      </c>
      <c r="I163" s="107"/>
      <c r="J163" s="107"/>
      <c r="K163" s="107"/>
      <c r="L163" s="107"/>
      <c r="M163" s="102"/>
      <c r="N163" s="102"/>
    </row>
    <row r="164" spans="1:14">
      <c r="A164" s="101"/>
      <c r="B164" s="118"/>
      <c r="C164" s="107"/>
      <c r="D164" s="107"/>
      <c r="E164" s="107"/>
      <c r="F164" s="107"/>
      <c r="G164" s="107"/>
      <c r="H164" s="107"/>
      <c r="I164" s="107"/>
      <c r="J164" s="107"/>
      <c r="K164" s="107"/>
      <c r="L164" s="107"/>
      <c r="M164" s="102"/>
      <c r="N164" s="102"/>
    </row>
    <row r="165" spans="1:14">
      <c r="A165" s="101"/>
      <c r="B165" s="118" t="s">
        <v>139</v>
      </c>
      <c r="C165" s="107"/>
      <c r="D165" s="107"/>
      <c r="E165" s="119">
        <v>1119621.1766666649</v>
      </c>
      <c r="F165" s="107">
        <v>47141.944280701689</v>
      </c>
      <c r="G165" s="107"/>
      <c r="H165" s="107">
        <v>54641.79905263149</v>
      </c>
      <c r="I165" s="107"/>
      <c r="J165" s="107"/>
      <c r="K165" s="107"/>
      <c r="L165" s="107"/>
      <c r="M165" s="102"/>
      <c r="N165" s="102"/>
    </row>
    <row r="166" spans="1:14">
      <c r="A166" s="101"/>
      <c r="B166" s="118"/>
      <c r="C166" s="107"/>
      <c r="D166" s="107"/>
      <c r="E166" s="107"/>
      <c r="F166" s="107"/>
      <c r="G166" s="107"/>
      <c r="H166" s="107"/>
      <c r="I166" s="107"/>
      <c r="J166" s="107"/>
      <c r="K166" s="107"/>
      <c r="L166" s="107"/>
      <c r="M166" s="102"/>
      <c r="N166" s="102"/>
    </row>
    <row r="167" spans="1:14" ht="15" thickBot="1">
      <c r="A167" s="101"/>
      <c r="B167" s="120" t="s">
        <v>261</v>
      </c>
      <c r="C167" s="107"/>
      <c r="D167" s="121">
        <v>17785635.176575001</v>
      </c>
      <c r="E167" s="121">
        <v>8506495.2316666637</v>
      </c>
      <c r="F167" s="121">
        <v>358168.2202807017</v>
      </c>
      <c r="G167" s="121">
        <v>936086.06192500016</v>
      </c>
      <c r="H167" s="121">
        <v>415149.52805263142</v>
      </c>
      <c r="I167" s="121"/>
      <c r="J167" s="201">
        <v>3487666.6611250313</v>
      </c>
      <c r="K167" s="121">
        <v>2198832.6543601821</v>
      </c>
      <c r="L167" s="121">
        <v>146324.08903782541</v>
      </c>
      <c r="M167" s="102"/>
      <c r="N167" s="102"/>
    </row>
    <row r="168" spans="1:14" ht="15" thickTop="1">
      <c r="A168" s="101"/>
      <c r="B168" s="118"/>
      <c r="C168" s="107"/>
      <c r="D168" s="107"/>
      <c r="E168" s="107"/>
      <c r="F168" s="107"/>
      <c r="G168" s="107"/>
      <c r="H168" s="107"/>
      <c r="I168" s="107"/>
      <c r="J168" s="107"/>
      <c r="K168" s="107"/>
      <c r="L168" s="107"/>
      <c r="M168" s="102"/>
      <c r="N168" s="102"/>
    </row>
    <row r="169" spans="1:14">
      <c r="B169" s="289" t="s">
        <v>429</v>
      </c>
      <c r="C169" s="18"/>
      <c r="D169" s="18">
        <v>15898813.540000001</v>
      </c>
      <c r="E169" s="18">
        <v>9870718.965499999</v>
      </c>
      <c r="F169" s="18"/>
      <c r="G169" s="18">
        <v>836779.66000000015</v>
      </c>
      <c r="H169" s="18">
        <v>519511.52450000006</v>
      </c>
      <c r="I169" s="18"/>
      <c r="J169" s="18">
        <v>783251.53999999992</v>
      </c>
      <c r="K169" s="18">
        <v>326966.06999999995</v>
      </c>
      <c r="L169" s="18"/>
      <c r="M169" s="102"/>
      <c r="N169" s="102"/>
    </row>
    <row r="170" spans="1:14">
      <c r="A170" s="101"/>
      <c r="B170" s="118"/>
      <c r="C170" s="107"/>
      <c r="D170" s="107"/>
      <c r="E170" s="107"/>
      <c r="F170" s="107"/>
      <c r="G170" s="107"/>
      <c r="H170" s="107"/>
      <c r="I170" s="107"/>
      <c r="J170" s="107"/>
      <c r="K170" s="107"/>
      <c r="L170" s="107"/>
      <c r="M170" s="102"/>
      <c r="N170" s="102"/>
    </row>
    <row r="171" spans="1:14">
      <c r="A171" s="101"/>
      <c r="B171" s="118"/>
      <c r="C171" s="107"/>
      <c r="D171" s="107"/>
      <c r="E171" s="107"/>
      <c r="F171" s="107"/>
      <c r="G171" s="107"/>
      <c r="H171" s="107"/>
      <c r="I171" s="107"/>
      <c r="J171" s="107"/>
      <c r="K171" s="107"/>
      <c r="L171" s="107"/>
      <c r="M171" s="102"/>
      <c r="N171" s="102"/>
    </row>
    <row r="173" spans="1:14">
      <c r="A173" s="101"/>
      <c r="B173" s="101"/>
      <c r="C173" s="101"/>
      <c r="D173" s="119"/>
      <c r="E173" s="119"/>
      <c r="F173" s="119"/>
      <c r="G173" s="119"/>
      <c r="H173" s="119"/>
      <c r="I173" s="119"/>
      <c r="J173" s="119"/>
      <c r="K173" s="119"/>
      <c r="L173" s="119"/>
      <c r="M173" s="102"/>
      <c r="N173" s="102"/>
    </row>
    <row r="174" spans="1:14">
      <c r="A174" s="101" t="s">
        <v>199</v>
      </c>
      <c r="B174" s="101"/>
      <c r="C174" s="101"/>
      <c r="D174" s="119"/>
      <c r="E174" s="119"/>
      <c r="F174" s="119"/>
      <c r="G174" s="119"/>
      <c r="H174" s="119"/>
      <c r="I174" s="119"/>
      <c r="J174" s="119"/>
      <c r="K174" s="119"/>
      <c r="L174" s="119"/>
      <c r="M174" s="102"/>
      <c r="N174" s="102"/>
    </row>
    <row r="177" s="214" customFormat="1"/>
    <row r="178" s="214" customFormat="1"/>
    <row r="179" s="214" customFormat="1"/>
    <row r="180" s="214" customFormat="1"/>
    <row r="181" s="214" customFormat="1"/>
    <row r="182" s="214" customFormat="1"/>
    <row r="183" s="214" customFormat="1"/>
    <row r="184" s="214" customFormat="1"/>
    <row r="185" s="214" customFormat="1"/>
    <row r="186" s="214" customFormat="1"/>
    <row r="187" s="214" customFormat="1"/>
    <row r="188" s="214" customFormat="1"/>
    <row r="189" s="214" customFormat="1"/>
    <row r="190" s="214" customFormat="1"/>
    <row r="191" s="214" customFormat="1"/>
    <row r="192" s="214" customFormat="1"/>
    <row r="193" s="214" customFormat="1"/>
    <row r="194" s="214" customFormat="1"/>
    <row r="195" s="214" customFormat="1"/>
    <row r="196" s="214" customFormat="1"/>
    <row r="197" s="214" customFormat="1"/>
    <row r="198" s="214" customFormat="1"/>
    <row r="199" s="214" customFormat="1"/>
    <row r="200" s="214" customFormat="1"/>
    <row r="201" s="214" customFormat="1"/>
    <row r="202" s="214" customFormat="1"/>
    <row r="203" s="214" customFormat="1"/>
    <row r="204" s="214" customFormat="1"/>
    <row r="205" s="214" customFormat="1"/>
    <row r="206" s="214" customFormat="1"/>
    <row r="207" s="214" customFormat="1"/>
    <row r="208" s="214" customFormat="1"/>
    <row r="209" s="214" customFormat="1"/>
    <row r="210" s="214" customFormat="1"/>
    <row r="211" s="214" customFormat="1"/>
    <row r="212" s="214" customFormat="1"/>
    <row r="213" s="214" customFormat="1"/>
    <row r="214" s="214" customFormat="1"/>
    <row r="215" s="214" customFormat="1"/>
    <row r="216" s="214" customFormat="1"/>
    <row r="217" s="214" customFormat="1"/>
    <row r="218" s="214" customFormat="1"/>
    <row r="219" s="214" customFormat="1"/>
    <row r="220" s="214" customFormat="1"/>
    <row r="221" s="214" customFormat="1"/>
    <row r="222" s="214" customFormat="1"/>
    <row r="223" s="214" customFormat="1"/>
    <row r="224" s="214" customFormat="1"/>
    <row r="225" s="214" customFormat="1"/>
    <row r="226" s="214" customFormat="1"/>
    <row r="227" s="214" customFormat="1"/>
    <row r="228" s="214" customFormat="1"/>
    <row r="229" s="214" customFormat="1"/>
    <row r="230" s="214" customFormat="1"/>
    <row r="231" s="214" customFormat="1"/>
    <row r="232" s="214" customFormat="1"/>
    <row r="233" s="214" customFormat="1"/>
    <row r="234" s="214" customFormat="1"/>
    <row r="235" s="214" customFormat="1"/>
    <row r="236" s="214" customFormat="1"/>
    <row r="237" s="214" customFormat="1"/>
    <row r="238" s="214" customFormat="1"/>
    <row r="239" s="214" customFormat="1"/>
    <row r="240" s="214" customFormat="1"/>
    <row r="241" s="214" customFormat="1"/>
    <row r="242" s="214" customFormat="1"/>
    <row r="243" s="214" customFormat="1"/>
    <row r="244" s="214" customFormat="1"/>
    <row r="245" s="214" customFormat="1"/>
    <row r="246" s="214" customFormat="1"/>
    <row r="247" s="214" customFormat="1"/>
    <row r="248" s="214" customFormat="1"/>
    <row r="249" s="214" customFormat="1"/>
    <row r="250" s="214" customFormat="1"/>
    <row r="251" s="214" customFormat="1"/>
    <row r="252" s="214" customFormat="1"/>
    <row r="253" s="214" customFormat="1"/>
    <row r="254" s="214" customFormat="1"/>
    <row r="255" s="214" customFormat="1"/>
    <row r="256" s="214" customFormat="1"/>
    <row r="268" spans="4:8">
      <c r="D268" s="216">
        <v>8058408.0599999987</v>
      </c>
      <c r="E268" s="218">
        <v>0.91666666666666663</v>
      </c>
      <c r="F268" s="218">
        <v>3.8596491228070184E-2</v>
      </c>
      <c r="G268" s="218"/>
      <c r="H268" s="218">
        <v>4.4736842105263158E-2</v>
      </c>
    </row>
    <row r="269" spans="4:8">
      <c r="D269" s="216">
        <v>6496918.6383600002</v>
      </c>
      <c r="E269" s="217"/>
      <c r="F269" s="217"/>
      <c r="G269" s="217"/>
      <c r="H269" s="217"/>
    </row>
    <row r="270" spans="4:8">
      <c r="D270" s="216">
        <v>-1561489.4216399984</v>
      </c>
      <c r="E270" s="215">
        <v>-1431365.3031699986</v>
      </c>
      <c r="F270" s="215">
        <v>-60268.012765052583</v>
      </c>
      <c r="G270" s="215"/>
      <c r="H270" s="215">
        <v>-69856.105704947302</v>
      </c>
    </row>
  </sheetData>
  <mergeCells count="8">
    <mergeCell ref="D8:F8"/>
    <mergeCell ref="G8:I8"/>
    <mergeCell ref="J8:L8"/>
    <mergeCell ref="A1:L1"/>
    <mergeCell ref="A2:L2"/>
    <mergeCell ref="A3:L3"/>
    <mergeCell ref="A4:L4"/>
    <mergeCell ref="A5:L5"/>
  </mergeCells>
  <printOptions horizontalCentered="1"/>
  <pageMargins left="0.7" right="0.7" top="0.75" bottom="0.7" header="0.3" footer="0.3"/>
  <pageSetup scale="50" orientation="landscape" r:id="rId1"/>
  <headerFooter>
    <oddHeader>&amp;R&amp;12Exhibit K-1</oddHeader>
  </headerFooter>
  <rowBreaks count="2" manualBreakCount="2">
    <brk id="39" max="11" man="1"/>
    <brk id="172" max="16383"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7"/>
  <sheetViews>
    <sheetView zoomScaleNormal="100" zoomScaleSheetLayoutView="80" workbookViewId="0">
      <pane xSplit="1" ySplit="9" topLeftCell="B10" activePane="bottomRight" state="frozen"/>
      <selection activeCell="N200" sqref="N200"/>
      <selection pane="topRight" activeCell="N200" sqref="N200"/>
      <selection pane="bottomLeft" activeCell="N200" sqref="N200"/>
      <selection pane="bottomRight" activeCell="N200" sqref="N200"/>
    </sheetView>
  </sheetViews>
  <sheetFormatPr defaultColWidth="9.1796875" defaultRowHeight="14.5"/>
  <cols>
    <col min="1" max="1" width="30.1796875" style="150" customWidth="1"/>
    <col min="2" max="2" width="42.81640625" style="150" customWidth="1"/>
    <col min="3" max="3" width="9.1796875" style="150" customWidth="1"/>
    <col min="4" max="4" width="14.26953125" style="150" customWidth="1"/>
    <col min="5" max="5" width="13.26953125" style="150" customWidth="1"/>
    <col min="6" max="6" width="15.26953125" style="150" customWidth="1"/>
    <col min="7" max="7" width="10" style="150" customWidth="1"/>
    <col min="8" max="8" width="10.54296875" style="150" customWidth="1"/>
    <col min="9" max="9" width="9.1796875" style="150" customWidth="1"/>
    <col min="10" max="10" width="11.54296875" style="150" bestFit="1" customWidth="1"/>
    <col min="11" max="11" width="11.26953125" style="150" bestFit="1" customWidth="1"/>
    <col min="12" max="12" width="9.54296875" style="150" bestFit="1" customWidth="1"/>
    <col min="13" max="15" width="9.1796875" style="150"/>
    <col min="16" max="16" width="11.81640625" style="150" bestFit="1" customWidth="1"/>
    <col min="17" max="18" width="9.81640625" style="150" bestFit="1" customWidth="1"/>
    <col min="19" max="16384" width="9.1796875" style="150"/>
  </cols>
  <sheetData>
    <row r="1" spans="1:18">
      <c r="A1" s="545" t="s">
        <v>0</v>
      </c>
      <c r="B1" s="545"/>
      <c r="C1" s="545"/>
      <c r="D1" s="545"/>
      <c r="E1" s="545"/>
      <c r="F1" s="545"/>
      <c r="G1" s="545"/>
      <c r="H1" s="545"/>
      <c r="I1" s="545"/>
      <c r="J1" s="545"/>
      <c r="K1" s="545"/>
      <c r="L1" s="545"/>
      <c r="M1" s="101"/>
      <c r="N1" s="101"/>
    </row>
    <row r="2" spans="1:18">
      <c r="A2" s="545" t="s">
        <v>1</v>
      </c>
      <c r="B2" s="545"/>
      <c r="C2" s="545"/>
      <c r="D2" s="545"/>
      <c r="E2" s="545"/>
      <c r="F2" s="545"/>
      <c r="G2" s="545"/>
      <c r="H2" s="545"/>
      <c r="I2" s="545"/>
      <c r="J2" s="545"/>
      <c r="K2" s="545"/>
      <c r="L2" s="545"/>
      <c r="M2" s="101"/>
      <c r="N2" s="101"/>
    </row>
    <row r="3" spans="1:18">
      <c r="A3" s="545" t="s">
        <v>2</v>
      </c>
      <c r="B3" s="545"/>
      <c r="C3" s="545"/>
      <c r="D3" s="545"/>
      <c r="E3" s="545"/>
      <c r="F3" s="545"/>
      <c r="G3" s="545"/>
      <c r="H3" s="545"/>
      <c r="I3" s="545"/>
      <c r="J3" s="545"/>
      <c r="K3" s="545"/>
      <c r="L3" s="545"/>
      <c r="M3" s="101"/>
      <c r="N3" s="101"/>
    </row>
    <row r="4" spans="1:18">
      <c r="A4" s="545"/>
      <c r="B4" s="545"/>
      <c r="C4" s="545"/>
      <c r="D4" s="545"/>
      <c r="E4" s="545"/>
      <c r="F4" s="545"/>
      <c r="G4" s="545"/>
      <c r="H4" s="545"/>
      <c r="I4" s="545"/>
      <c r="J4" s="545"/>
      <c r="K4" s="545"/>
      <c r="L4" s="545"/>
      <c r="M4" s="101"/>
      <c r="N4" s="101"/>
    </row>
    <row r="5" spans="1:18">
      <c r="A5" s="545" t="s">
        <v>203</v>
      </c>
      <c r="B5" s="545"/>
      <c r="C5" s="545"/>
      <c r="D5" s="545"/>
      <c r="E5" s="545"/>
      <c r="F5" s="545"/>
      <c r="G5" s="545"/>
      <c r="H5" s="545"/>
      <c r="I5" s="545"/>
      <c r="J5" s="545"/>
      <c r="K5" s="545"/>
      <c r="L5" s="545"/>
      <c r="M5" s="101"/>
      <c r="N5" s="101"/>
    </row>
    <row r="6" spans="1:18">
      <c r="A6" s="102"/>
      <c r="B6" s="102"/>
      <c r="C6" s="102"/>
      <c r="D6" s="102"/>
      <c r="E6" s="102"/>
      <c r="F6" s="102"/>
      <c r="G6" s="102"/>
      <c r="H6" s="102"/>
      <c r="I6" s="102"/>
      <c r="J6" s="102"/>
      <c r="K6" s="102"/>
      <c r="L6" s="102"/>
      <c r="M6" s="102"/>
      <c r="N6" s="102"/>
    </row>
    <row r="7" spans="1:18">
      <c r="A7" s="101"/>
      <c r="B7" s="101"/>
      <c r="C7" s="101"/>
      <c r="D7" s="188"/>
      <c r="E7" s="188"/>
      <c r="F7" s="188"/>
      <c r="G7" s="188"/>
      <c r="H7" s="188"/>
      <c r="I7" s="188"/>
      <c r="J7" s="189"/>
      <c r="K7" s="189"/>
      <c r="L7" s="189"/>
      <c r="M7" s="101"/>
      <c r="N7" s="101"/>
    </row>
    <row r="8" spans="1:18">
      <c r="A8" s="101"/>
      <c r="B8" s="101"/>
      <c r="C8" s="103" t="s">
        <v>127</v>
      </c>
      <c r="D8" s="542" t="s">
        <v>128</v>
      </c>
      <c r="E8" s="546"/>
      <c r="F8" s="544"/>
      <c r="G8" s="542" t="s">
        <v>129</v>
      </c>
      <c r="H8" s="546"/>
      <c r="I8" s="544"/>
      <c r="J8" s="542" t="s">
        <v>130</v>
      </c>
      <c r="K8" s="546"/>
      <c r="L8" s="544"/>
      <c r="M8" s="101"/>
      <c r="N8" s="101"/>
    </row>
    <row r="9" spans="1:18">
      <c r="A9" s="190" t="s">
        <v>131</v>
      </c>
      <c r="B9" s="190" t="s">
        <v>132</v>
      </c>
      <c r="C9" s="103" t="s">
        <v>133</v>
      </c>
      <c r="D9" s="104" t="s">
        <v>134</v>
      </c>
      <c r="E9" s="191" t="s">
        <v>3</v>
      </c>
      <c r="F9" s="191" t="s">
        <v>4</v>
      </c>
      <c r="G9" s="191" t="s">
        <v>134</v>
      </c>
      <c r="H9" s="191" t="s">
        <v>3</v>
      </c>
      <c r="I9" s="105" t="s">
        <v>4</v>
      </c>
      <c r="J9" s="191" t="s">
        <v>134</v>
      </c>
      <c r="K9" s="191" t="s">
        <v>3</v>
      </c>
      <c r="L9" s="105" t="s">
        <v>4</v>
      </c>
      <c r="M9" s="101"/>
      <c r="N9" s="101"/>
    </row>
    <row r="10" spans="1:18" ht="63.5">
      <c r="A10" t="s">
        <v>204</v>
      </c>
      <c r="B10" s="192" t="s">
        <v>205</v>
      </c>
      <c r="C10" s="151">
        <v>123</v>
      </c>
      <c r="D10" s="119">
        <v>554732.864925</v>
      </c>
      <c r="E10" s="151"/>
      <c r="F10" s="151"/>
      <c r="G10" s="159">
        <v>29196.466574999999</v>
      </c>
      <c r="H10" s="151"/>
      <c r="I10" s="151"/>
      <c r="J10" s="151"/>
      <c r="K10" s="151"/>
      <c r="L10" s="193"/>
      <c r="M10" s="107"/>
      <c r="N10" s="108"/>
      <c r="P10" s="152"/>
      <c r="R10" s="153"/>
    </row>
    <row r="11" spans="1:18">
      <c r="A11" s="109"/>
      <c r="B11" s="101" t="s">
        <v>135</v>
      </c>
      <c r="C11" s="107"/>
      <c r="D11" s="119"/>
      <c r="E11" s="194">
        <v>377425.5</v>
      </c>
      <c r="F11" s="194"/>
      <c r="G11" s="107"/>
      <c r="H11" s="195">
        <v>19864.5</v>
      </c>
      <c r="I11" s="107"/>
      <c r="J11" s="107"/>
      <c r="K11" s="107"/>
      <c r="L11" s="113"/>
      <c r="M11" s="107"/>
      <c r="N11" s="101"/>
    </row>
    <row r="12" spans="1:18">
      <c r="A12" s="109"/>
      <c r="B12" s="101" t="s">
        <v>136</v>
      </c>
      <c r="C12" s="107"/>
      <c r="D12" s="119"/>
      <c r="E12" s="194">
        <v>46740</v>
      </c>
      <c r="F12" s="194">
        <v>18573</v>
      </c>
      <c r="G12" s="107"/>
      <c r="H12" s="194"/>
      <c r="I12" s="107"/>
      <c r="J12" s="107"/>
      <c r="K12" s="107"/>
      <c r="L12" s="113"/>
      <c r="M12" s="107"/>
      <c r="N12" s="101"/>
    </row>
    <row r="13" spans="1:18">
      <c r="A13" s="114"/>
      <c r="B13" s="196" t="s">
        <v>137</v>
      </c>
      <c r="C13" s="197"/>
      <c r="D13" s="188"/>
      <c r="E13" s="198">
        <v>126613.40174999999</v>
      </c>
      <c r="F13" s="198">
        <v>5544.0405000000001</v>
      </c>
      <c r="G13" s="197"/>
      <c r="H13" s="198">
        <v>5929.5532499999999</v>
      </c>
      <c r="I13" s="197"/>
      <c r="J13" s="197"/>
      <c r="K13" s="197"/>
      <c r="L13" s="115"/>
      <c r="M13" s="101"/>
      <c r="N13" s="101"/>
    </row>
    <row r="14" spans="1:18" ht="88.5">
      <c r="A14" t="s">
        <v>206</v>
      </c>
      <c r="B14" s="192" t="s">
        <v>207</v>
      </c>
      <c r="C14" s="151">
        <v>162</v>
      </c>
      <c r="D14" s="119">
        <v>872575.45695000095</v>
      </c>
      <c r="E14" s="151"/>
      <c r="F14" s="151"/>
      <c r="G14" s="159">
        <v>45925.024050000051</v>
      </c>
      <c r="H14" s="151"/>
      <c r="I14" s="151"/>
      <c r="J14" s="151"/>
      <c r="K14" s="151"/>
      <c r="L14" s="193"/>
      <c r="M14" s="107"/>
      <c r="N14" s="108"/>
      <c r="P14" s="152"/>
      <c r="Q14" s="153"/>
    </row>
    <row r="15" spans="1:18">
      <c r="A15" s="109"/>
      <c r="B15" s="199" t="s">
        <v>135</v>
      </c>
      <c r="C15" s="107"/>
      <c r="D15" s="119"/>
      <c r="E15" s="194">
        <v>497097</v>
      </c>
      <c r="F15" s="194"/>
      <c r="G15" s="107"/>
      <c r="H15" s="195">
        <v>26163</v>
      </c>
      <c r="I15" s="107"/>
      <c r="J15" s="107"/>
      <c r="K15" s="107"/>
      <c r="L15" s="113"/>
      <c r="M15" s="107"/>
      <c r="N15" s="101"/>
    </row>
    <row r="16" spans="1:18">
      <c r="A16" s="109"/>
      <c r="B16" s="199" t="s">
        <v>136</v>
      </c>
      <c r="C16" s="107"/>
      <c r="D16" s="119"/>
      <c r="E16" s="194">
        <v>61560</v>
      </c>
      <c r="F16" s="194">
        <v>24462</v>
      </c>
      <c r="G16" s="107"/>
      <c r="H16" s="194"/>
      <c r="I16" s="107"/>
      <c r="J16" s="107"/>
      <c r="K16" s="107"/>
      <c r="L16" s="113"/>
      <c r="M16" s="107"/>
      <c r="N16" s="101"/>
    </row>
    <row r="17" spans="1:16">
      <c r="A17" s="114"/>
      <c r="B17" s="200" t="s">
        <v>137</v>
      </c>
      <c r="C17" s="197"/>
      <c r="D17" s="188"/>
      <c r="E17" s="198">
        <v>166759.1145</v>
      </c>
      <c r="F17" s="198">
        <v>7301.9069999999992</v>
      </c>
      <c r="G17" s="197"/>
      <c r="H17" s="198">
        <v>7809.6554999999998</v>
      </c>
      <c r="I17" s="197"/>
      <c r="J17" s="197"/>
      <c r="K17" s="197"/>
      <c r="L17" s="115"/>
      <c r="M17" s="101"/>
      <c r="N17" s="101"/>
    </row>
    <row r="18" spans="1:16" ht="63.5">
      <c r="A18" t="s">
        <v>208</v>
      </c>
      <c r="B18" s="192" t="s">
        <v>209</v>
      </c>
      <c r="C18" s="151">
        <v>145</v>
      </c>
      <c r="D18" s="119">
        <v>812302.12222499971</v>
      </c>
      <c r="E18" s="151"/>
      <c r="F18" s="151"/>
      <c r="G18" s="159">
        <v>42752.743274999986</v>
      </c>
      <c r="H18" s="151"/>
      <c r="I18" s="151"/>
      <c r="J18" s="151"/>
      <c r="K18" s="151"/>
      <c r="L18" s="193"/>
      <c r="M18" s="107"/>
      <c r="N18" s="108"/>
      <c r="P18" s="152"/>
    </row>
    <row r="19" spans="1:16">
      <c r="A19" s="109"/>
      <c r="B19" s="199" t="s">
        <v>135</v>
      </c>
      <c r="C19" s="107"/>
      <c r="D19" s="119"/>
      <c r="E19" s="194">
        <v>444932.5</v>
      </c>
      <c r="F19" s="194"/>
      <c r="G19" s="107"/>
      <c r="H19" s="195">
        <v>23417.5</v>
      </c>
      <c r="I19" s="107"/>
      <c r="J19" s="107"/>
      <c r="K19" s="107"/>
      <c r="L19" s="113"/>
      <c r="M19" s="107"/>
      <c r="N19" s="101"/>
    </row>
    <row r="20" spans="1:16">
      <c r="A20" s="109"/>
      <c r="B20" s="199" t="s">
        <v>136</v>
      </c>
      <c r="C20" s="107"/>
      <c r="D20" s="119"/>
      <c r="E20" s="194">
        <v>55100</v>
      </c>
      <c r="F20" s="194">
        <v>21895</v>
      </c>
      <c r="G20" s="107"/>
      <c r="H20" s="194"/>
      <c r="I20" s="107"/>
      <c r="J20" s="107"/>
      <c r="K20" s="107"/>
      <c r="L20" s="113"/>
      <c r="M20" s="107"/>
      <c r="N20" s="101"/>
    </row>
    <row r="21" spans="1:16">
      <c r="A21" s="114"/>
      <c r="B21" s="200" t="s">
        <v>137</v>
      </c>
      <c r="C21" s="197"/>
      <c r="D21" s="188"/>
      <c r="E21" s="198">
        <v>149259.70124999998</v>
      </c>
      <c r="F21" s="198">
        <v>6535.6574999999993</v>
      </c>
      <c r="G21" s="197"/>
      <c r="H21" s="198">
        <v>6990.1237499999997</v>
      </c>
      <c r="I21" s="197"/>
      <c r="J21" s="197"/>
      <c r="K21" s="197"/>
      <c r="L21" s="115"/>
      <c r="M21" s="101"/>
      <c r="N21" s="101"/>
    </row>
    <row r="22" spans="1:16" ht="138.5">
      <c r="A22" t="s">
        <v>210</v>
      </c>
      <c r="B22" s="192" t="s">
        <v>211</v>
      </c>
      <c r="C22" s="151">
        <v>50</v>
      </c>
      <c r="D22" s="119">
        <v>869599.00197499967</v>
      </c>
      <c r="E22" s="151"/>
      <c r="F22" s="151"/>
      <c r="G22" s="159">
        <v>45768.368524999983</v>
      </c>
      <c r="H22" s="151"/>
      <c r="I22" s="151"/>
      <c r="J22" s="151"/>
      <c r="K22" s="151"/>
      <c r="L22" s="193"/>
      <c r="M22" s="107"/>
      <c r="N22" s="108"/>
      <c r="P22" s="152"/>
    </row>
    <row r="23" spans="1:16">
      <c r="A23" s="109"/>
      <c r="B23" s="199" t="s">
        <v>135</v>
      </c>
      <c r="C23" s="107"/>
      <c r="D23" s="119"/>
      <c r="E23" s="194">
        <v>153425</v>
      </c>
      <c r="F23" s="194"/>
      <c r="G23" s="107"/>
      <c r="H23" s="195">
        <v>8075</v>
      </c>
      <c r="I23" s="107"/>
      <c r="J23" s="107"/>
      <c r="K23" s="107"/>
      <c r="L23" s="113"/>
      <c r="M23" s="107"/>
      <c r="N23" s="101"/>
    </row>
    <row r="24" spans="1:16">
      <c r="A24" s="109"/>
      <c r="B24" s="199" t="s">
        <v>136</v>
      </c>
      <c r="C24" s="107"/>
      <c r="D24" s="119"/>
      <c r="E24" s="194">
        <v>19000</v>
      </c>
      <c r="F24" s="194">
        <v>7550</v>
      </c>
      <c r="G24" s="107"/>
      <c r="H24" s="194"/>
      <c r="I24" s="107"/>
      <c r="J24" s="107"/>
      <c r="K24" s="107"/>
      <c r="L24" s="113"/>
      <c r="M24" s="107"/>
      <c r="N24" s="101"/>
    </row>
    <row r="25" spans="1:16">
      <c r="A25" s="114"/>
      <c r="B25" s="200" t="s">
        <v>137</v>
      </c>
      <c r="C25" s="197"/>
      <c r="D25" s="188"/>
      <c r="E25" s="198">
        <v>51468.862499999996</v>
      </c>
      <c r="F25" s="198">
        <v>2253.6749999999997</v>
      </c>
      <c r="G25" s="197"/>
      <c r="H25" s="198">
        <v>2410.3874999999998</v>
      </c>
      <c r="I25" s="197"/>
      <c r="J25" s="197"/>
      <c r="K25" s="197"/>
      <c r="L25" s="115"/>
      <c r="M25" s="101"/>
      <c r="N25" s="101"/>
    </row>
    <row r="26" spans="1:16" ht="38.5">
      <c r="A26" t="s">
        <v>212</v>
      </c>
      <c r="B26" s="192" t="s">
        <v>213</v>
      </c>
      <c r="C26" s="151">
        <v>18</v>
      </c>
      <c r="D26" s="119">
        <v>167450.93290499999</v>
      </c>
      <c r="E26" s="151"/>
      <c r="F26" s="151"/>
      <c r="G26" s="159">
        <v>8813.2069950000005</v>
      </c>
      <c r="H26" s="151"/>
      <c r="I26" s="151"/>
      <c r="J26" s="151"/>
      <c r="K26" s="151"/>
      <c r="L26" s="193"/>
      <c r="M26" s="107"/>
      <c r="N26" s="108"/>
      <c r="P26" s="152"/>
    </row>
    <row r="27" spans="1:16">
      <c r="A27" s="109"/>
      <c r="B27" s="199" t="s">
        <v>135</v>
      </c>
      <c r="C27" s="107"/>
      <c r="D27" s="119"/>
      <c r="E27" s="194">
        <v>55233</v>
      </c>
      <c r="F27" s="194"/>
      <c r="G27" s="107"/>
      <c r="H27" s="195">
        <v>2907</v>
      </c>
      <c r="I27" s="107"/>
      <c r="J27" s="107"/>
      <c r="K27" s="107"/>
      <c r="L27" s="113"/>
      <c r="M27" s="107"/>
      <c r="N27" s="101"/>
    </row>
    <row r="28" spans="1:16">
      <c r="A28" s="109"/>
      <c r="B28" s="199" t="s">
        <v>136</v>
      </c>
      <c r="C28" s="107"/>
      <c r="D28" s="119"/>
      <c r="E28" s="194">
        <v>6840</v>
      </c>
      <c r="F28" s="194">
        <v>2718</v>
      </c>
      <c r="G28" s="107"/>
      <c r="H28" s="194"/>
      <c r="I28" s="107"/>
      <c r="J28" s="107"/>
      <c r="K28" s="107"/>
      <c r="L28" s="113"/>
      <c r="M28" s="107"/>
      <c r="N28" s="101"/>
    </row>
    <row r="29" spans="1:16">
      <c r="A29" s="114"/>
      <c r="B29" s="200" t="s">
        <v>137</v>
      </c>
      <c r="C29" s="197"/>
      <c r="D29" s="188"/>
      <c r="E29" s="198">
        <v>18528.790499999999</v>
      </c>
      <c r="F29" s="198">
        <v>811.32299999999998</v>
      </c>
      <c r="G29" s="197"/>
      <c r="H29" s="198">
        <v>867.73949999999991</v>
      </c>
      <c r="I29" s="197"/>
      <c r="J29" s="197"/>
      <c r="K29" s="197"/>
      <c r="L29" s="115"/>
      <c r="M29" s="101"/>
      <c r="N29" s="101"/>
    </row>
    <row r="30" spans="1:16" ht="26">
      <c r="A30" t="s">
        <v>214</v>
      </c>
      <c r="B30" s="192" t="s">
        <v>215</v>
      </c>
      <c r="C30" s="151">
        <v>18</v>
      </c>
      <c r="D30" s="119">
        <v>67585.324079999991</v>
      </c>
      <c r="E30" s="151"/>
      <c r="F30" s="151"/>
      <c r="G30" s="159">
        <v>3557.1223199999995</v>
      </c>
      <c r="H30" s="151"/>
      <c r="I30" s="151"/>
      <c r="J30" s="151"/>
      <c r="K30" s="151"/>
      <c r="L30" s="193"/>
      <c r="M30" s="107"/>
      <c r="N30" s="108"/>
      <c r="P30" s="152"/>
    </row>
    <row r="31" spans="1:16">
      <c r="A31" s="109"/>
      <c r="B31" s="199" t="s">
        <v>135</v>
      </c>
      <c r="C31" s="107"/>
      <c r="D31" s="119"/>
      <c r="E31" s="194">
        <v>55233</v>
      </c>
      <c r="F31" s="194"/>
      <c r="G31" s="107"/>
      <c r="H31" s="195">
        <v>2907</v>
      </c>
      <c r="I31" s="107"/>
      <c r="J31" s="107"/>
      <c r="K31" s="107"/>
      <c r="L31" s="113"/>
      <c r="M31" s="107"/>
      <c r="N31" s="101"/>
    </row>
    <row r="32" spans="1:16">
      <c r="A32" s="109"/>
      <c r="B32" s="199" t="s">
        <v>136</v>
      </c>
      <c r="C32" s="107"/>
      <c r="D32" s="119"/>
      <c r="E32" s="194">
        <v>6840</v>
      </c>
      <c r="F32" s="194">
        <v>2718</v>
      </c>
      <c r="G32" s="107"/>
      <c r="H32" s="194"/>
      <c r="I32" s="107"/>
      <c r="J32" s="107"/>
      <c r="K32" s="107"/>
      <c r="L32" s="113"/>
      <c r="M32" s="101"/>
      <c r="N32" s="101"/>
    </row>
    <row r="33" spans="1:16">
      <c r="A33" s="114"/>
      <c r="B33" s="200" t="s">
        <v>137</v>
      </c>
      <c r="C33" s="197"/>
      <c r="D33" s="188"/>
      <c r="E33" s="198">
        <v>18528.790499999999</v>
      </c>
      <c r="F33" s="198">
        <v>811.32299999999998</v>
      </c>
      <c r="G33" s="197"/>
      <c r="H33" s="198">
        <v>867.73949999999991</v>
      </c>
      <c r="I33" s="197"/>
      <c r="J33" s="197"/>
      <c r="K33" s="197"/>
      <c r="L33" s="115"/>
      <c r="M33" s="101"/>
      <c r="N33" s="101"/>
    </row>
    <row r="34" spans="1:16" ht="63.5">
      <c r="A34" t="s">
        <v>216</v>
      </c>
      <c r="B34" s="192" t="s">
        <v>217</v>
      </c>
      <c r="C34" s="151">
        <v>48</v>
      </c>
      <c r="D34" s="119">
        <v>490567.1234150001</v>
      </c>
      <c r="E34" s="151"/>
      <c r="F34" s="151"/>
      <c r="G34" s="159">
        <v>25819.322285000006</v>
      </c>
      <c r="H34" s="151"/>
      <c r="I34" s="151"/>
      <c r="J34" s="151"/>
      <c r="K34" s="151"/>
      <c r="L34" s="193"/>
      <c r="M34" s="107"/>
      <c r="N34" s="108"/>
      <c r="P34" s="152"/>
    </row>
    <row r="35" spans="1:16">
      <c r="A35" s="109"/>
      <c r="B35" s="199" t="s">
        <v>135</v>
      </c>
      <c r="C35" s="107"/>
      <c r="D35" s="119"/>
      <c r="E35" s="194">
        <v>147288</v>
      </c>
      <c r="F35" s="194"/>
      <c r="G35" s="107"/>
      <c r="H35" s="195">
        <v>7752</v>
      </c>
      <c r="I35" s="107"/>
      <c r="J35" s="107"/>
      <c r="K35" s="107"/>
      <c r="L35" s="113"/>
      <c r="M35" s="107"/>
      <c r="N35" s="101"/>
    </row>
    <row r="36" spans="1:16">
      <c r="A36" s="109"/>
      <c r="B36" s="199" t="s">
        <v>136</v>
      </c>
      <c r="C36" s="107"/>
      <c r="D36" s="119"/>
      <c r="E36" s="194">
        <v>18240</v>
      </c>
      <c r="F36" s="194">
        <v>7248</v>
      </c>
      <c r="G36" s="107"/>
      <c r="H36" s="194"/>
      <c r="I36" s="107"/>
      <c r="J36" s="107"/>
      <c r="K36" s="107"/>
      <c r="L36" s="113"/>
      <c r="M36" s="107"/>
      <c r="N36" s="101"/>
    </row>
    <row r="37" spans="1:16">
      <c r="A37" s="114"/>
      <c r="B37" s="200" t="s">
        <v>137</v>
      </c>
      <c r="C37" s="197"/>
      <c r="D37" s="188"/>
      <c r="E37" s="198">
        <v>49410.108</v>
      </c>
      <c r="F37" s="198">
        <v>2163.5279999999998</v>
      </c>
      <c r="G37" s="197"/>
      <c r="H37" s="198">
        <v>2313.9719999999998</v>
      </c>
      <c r="I37" s="197"/>
      <c r="J37" s="197"/>
      <c r="K37" s="197"/>
      <c r="L37" s="115"/>
      <c r="M37" s="101"/>
      <c r="N37" s="101"/>
    </row>
    <row r="38" spans="1:16" ht="76">
      <c r="A38" t="s">
        <v>218</v>
      </c>
      <c r="B38" s="192" t="s">
        <v>219</v>
      </c>
      <c r="C38" s="151">
        <v>140</v>
      </c>
      <c r="D38" s="119">
        <v>788703.07133499999</v>
      </c>
      <c r="E38" s="151"/>
      <c r="F38" s="151"/>
      <c r="G38" s="159">
        <v>41510.687965000005</v>
      </c>
      <c r="H38" s="151"/>
      <c r="I38" s="151"/>
      <c r="J38" s="151"/>
      <c r="K38" s="151"/>
      <c r="L38" s="193"/>
      <c r="M38" s="107"/>
      <c r="N38" s="108"/>
      <c r="P38" s="152"/>
    </row>
    <row r="39" spans="1:16">
      <c r="A39" s="109"/>
      <c r="B39" s="199" t="s">
        <v>135</v>
      </c>
      <c r="C39" s="107"/>
      <c r="D39" s="119"/>
      <c r="E39" s="194">
        <v>429590</v>
      </c>
      <c r="F39" s="194"/>
      <c r="G39" s="107"/>
      <c r="H39" s="195">
        <v>22610</v>
      </c>
      <c r="I39" s="107"/>
      <c r="J39" s="107"/>
      <c r="K39" s="107"/>
      <c r="L39" s="113"/>
      <c r="M39" s="107"/>
      <c r="N39" s="101"/>
    </row>
    <row r="40" spans="1:16">
      <c r="A40" s="109"/>
      <c r="B40" s="199" t="s">
        <v>136</v>
      </c>
      <c r="C40" s="107"/>
      <c r="D40" s="119"/>
      <c r="E40" s="194">
        <v>53200</v>
      </c>
      <c r="F40" s="194">
        <v>21140</v>
      </c>
      <c r="G40" s="107"/>
      <c r="H40" s="194"/>
      <c r="I40" s="107"/>
      <c r="J40" s="107"/>
      <c r="K40" s="107"/>
      <c r="L40" s="113"/>
      <c r="M40" s="107"/>
      <c r="N40" s="101"/>
    </row>
    <row r="41" spans="1:16">
      <c r="A41" s="114"/>
      <c r="B41" s="200" t="s">
        <v>137</v>
      </c>
      <c r="C41" s="197"/>
      <c r="D41" s="188"/>
      <c r="E41" s="198">
        <v>144112.815</v>
      </c>
      <c r="F41" s="198">
        <v>6310.29</v>
      </c>
      <c r="G41" s="197"/>
      <c r="H41" s="198">
        <v>6749.085</v>
      </c>
      <c r="I41" s="197"/>
      <c r="J41" s="197"/>
      <c r="K41" s="197"/>
      <c r="L41" s="115"/>
      <c r="M41" s="101"/>
      <c r="N41" s="101"/>
    </row>
    <row r="42" spans="1:16" ht="76">
      <c r="A42" t="s">
        <v>220</v>
      </c>
      <c r="B42" s="192" t="s">
        <v>221</v>
      </c>
      <c r="C42" s="151">
        <v>60</v>
      </c>
      <c r="D42" s="119">
        <v>698197.13829500007</v>
      </c>
      <c r="E42" s="151"/>
      <c r="F42" s="151"/>
      <c r="G42" s="159">
        <v>36747.217805000008</v>
      </c>
      <c r="H42" s="151"/>
      <c r="I42" s="151"/>
      <c r="J42" s="151"/>
      <c r="K42" s="151"/>
      <c r="L42" s="193"/>
      <c r="M42" s="107"/>
      <c r="N42" s="108"/>
      <c r="P42" s="152"/>
    </row>
    <row r="43" spans="1:16">
      <c r="A43" s="109"/>
      <c r="B43" s="199" t="s">
        <v>135</v>
      </c>
      <c r="C43" s="107"/>
      <c r="D43" s="119"/>
      <c r="E43" s="194">
        <v>184110</v>
      </c>
      <c r="F43" s="194"/>
      <c r="G43" s="107"/>
      <c r="H43" s="195">
        <v>9690</v>
      </c>
      <c r="I43" s="107"/>
      <c r="J43" s="107"/>
      <c r="K43" s="107"/>
      <c r="L43" s="113"/>
      <c r="M43" s="107"/>
      <c r="N43" s="101"/>
    </row>
    <row r="44" spans="1:16">
      <c r="A44" s="109"/>
      <c r="B44" s="199" t="s">
        <v>136</v>
      </c>
      <c r="C44" s="107"/>
      <c r="D44" s="119"/>
      <c r="E44" s="194">
        <v>22800</v>
      </c>
      <c r="F44" s="194">
        <v>9060</v>
      </c>
      <c r="G44" s="107"/>
      <c r="H44" s="194"/>
      <c r="I44" s="107"/>
      <c r="J44" s="107"/>
      <c r="K44" s="107"/>
      <c r="L44" s="113"/>
      <c r="M44" s="107"/>
      <c r="N44" s="101"/>
    </row>
    <row r="45" spans="1:16">
      <c r="A45" s="114"/>
      <c r="B45" s="200" t="s">
        <v>137</v>
      </c>
      <c r="C45" s="197"/>
      <c r="D45" s="188"/>
      <c r="E45" s="198">
        <v>61762.634999999995</v>
      </c>
      <c r="F45" s="198">
        <v>2704.41</v>
      </c>
      <c r="G45" s="197"/>
      <c r="H45" s="198">
        <v>2892.4649999999997</v>
      </c>
      <c r="I45" s="197"/>
      <c r="J45" s="197"/>
      <c r="K45" s="197"/>
      <c r="L45" s="115"/>
      <c r="M45" s="101"/>
      <c r="N45" s="101"/>
    </row>
    <row r="46" spans="1:16" ht="76">
      <c r="A46" t="s">
        <v>222</v>
      </c>
      <c r="B46" s="192" t="s">
        <v>223</v>
      </c>
      <c r="C46" s="151">
        <v>188</v>
      </c>
      <c r="D46" s="119">
        <v>621400.69790999976</v>
      </c>
      <c r="E46" s="151"/>
      <c r="F46" s="151"/>
      <c r="G46" s="159">
        <v>32705.299889999991</v>
      </c>
      <c r="H46" s="151"/>
      <c r="I46" s="151"/>
      <c r="J46" s="151"/>
      <c r="K46" s="151"/>
      <c r="L46" s="193"/>
      <c r="M46" s="107"/>
      <c r="N46" s="108"/>
      <c r="P46" s="152"/>
    </row>
    <row r="47" spans="1:16">
      <c r="A47" s="109"/>
      <c r="B47" s="199" t="s">
        <v>135</v>
      </c>
      <c r="C47" s="107"/>
      <c r="D47" s="119"/>
      <c r="E47" s="194">
        <v>576878</v>
      </c>
      <c r="F47" s="194"/>
      <c r="G47" s="107"/>
      <c r="H47" s="195">
        <v>30362</v>
      </c>
      <c r="I47" s="107"/>
      <c r="J47" s="107"/>
      <c r="K47" s="107"/>
      <c r="L47" s="113"/>
      <c r="M47" s="107"/>
      <c r="N47" s="101"/>
    </row>
    <row r="48" spans="1:16">
      <c r="A48" s="109"/>
      <c r="B48" s="199" t="s">
        <v>136</v>
      </c>
      <c r="C48" s="107"/>
      <c r="D48" s="119"/>
      <c r="E48" s="194">
        <v>71440</v>
      </c>
      <c r="F48" s="194">
        <v>28388</v>
      </c>
      <c r="G48" s="107"/>
      <c r="H48" s="194"/>
      <c r="I48" s="107"/>
      <c r="J48" s="107"/>
      <c r="K48" s="107"/>
      <c r="L48" s="113"/>
      <c r="M48" s="107"/>
      <c r="N48" s="101"/>
    </row>
    <row r="49" spans="1:16">
      <c r="A49" s="114"/>
      <c r="B49" s="200" t="s">
        <v>137</v>
      </c>
      <c r="C49" s="197"/>
      <c r="D49" s="188"/>
      <c r="E49" s="198">
        <v>193522.92299999998</v>
      </c>
      <c r="F49" s="198">
        <v>8473.8179999999993</v>
      </c>
      <c r="G49" s="197"/>
      <c r="H49" s="198">
        <v>9063.0569999999989</v>
      </c>
      <c r="I49" s="197"/>
      <c r="J49" s="197"/>
      <c r="K49" s="197"/>
      <c r="L49" s="115"/>
      <c r="M49" s="101"/>
      <c r="N49" s="101"/>
    </row>
    <row r="50" spans="1:16" ht="76">
      <c r="A50" t="s">
        <v>224</v>
      </c>
      <c r="B50" s="192" t="s">
        <v>225</v>
      </c>
      <c r="C50" s="151">
        <v>33</v>
      </c>
      <c r="D50" s="119">
        <v>672051.18889499968</v>
      </c>
      <c r="E50" s="151"/>
      <c r="F50" s="151"/>
      <c r="G50" s="159">
        <v>35371.115204999987</v>
      </c>
      <c r="H50" s="151"/>
      <c r="I50" s="151"/>
      <c r="J50" s="151"/>
      <c r="K50" s="151"/>
      <c r="L50" s="193"/>
      <c r="M50" s="107"/>
      <c r="N50" s="108"/>
      <c r="P50" s="152"/>
    </row>
    <row r="51" spans="1:16">
      <c r="A51" s="109"/>
      <c r="B51" s="199" t="s">
        <v>135</v>
      </c>
      <c r="C51" s="107"/>
      <c r="D51" s="119"/>
      <c r="E51" s="194">
        <v>101260.5</v>
      </c>
      <c r="F51" s="194"/>
      <c r="G51" s="107"/>
      <c r="H51" s="195">
        <v>5329.5</v>
      </c>
      <c r="I51" s="107"/>
      <c r="J51" s="107"/>
      <c r="K51" s="107"/>
      <c r="L51" s="113"/>
      <c r="M51" s="107"/>
      <c r="N51" s="101"/>
    </row>
    <row r="52" spans="1:16">
      <c r="A52" s="109"/>
      <c r="B52" s="199" t="s">
        <v>136</v>
      </c>
      <c r="C52" s="107"/>
      <c r="D52" s="119"/>
      <c r="E52" s="194">
        <v>12540</v>
      </c>
      <c r="F52" s="194">
        <v>4983</v>
      </c>
      <c r="G52" s="107"/>
      <c r="H52" s="194"/>
      <c r="I52" s="107"/>
      <c r="J52" s="107"/>
      <c r="K52" s="107"/>
      <c r="L52" s="113"/>
      <c r="M52" s="107"/>
      <c r="N52" s="101"/>
    </row>
    <row r="53" spans="1:16">
      <c r="A53" s="114"/>
      <c r="B53" s="200" t="s">
        <v>137</v>
      </c>
      <c r="C53" s="197"/>
      <c r="D53" s="188"/>
      <c r="E53" s="198">
        <v>33969.449249999998</v>
      </c>
      <c r="F53" s="198">
        <v>1487.4254999999998</v>
      </c>
      <c r="G53" s="197"/>
      <c r="H53" s="198">
        <v>1590.8557499999999</v>
      </c>
      <c r="I53" s="197"/>
      <c r="J53" s="197"/>
      <c r="K53" s="197"/>
      <c r="L53" s="115"/>
      <c r="M53" s="101"/>
      <c r="N53" s="101"/>
    </row>
    <row r="54" spans="1:16" ht="76">
      <c r="A54" t="s">
        <v>226</v>
      </c>
      <c r="B54" s="192" t="s">
        <v>227</v>
      </c>
      <c r="C54" s="151">
        <v>18</v>
      </c>
      <c r="D54" s="119">
        <v>903938.00407499995</v>
      </c>
      <c r="E54" s="151"/>
      <c r="F54" s="151"/>
      <c r="G54" s="159">
        <v>47575.684424999999</v>
      </c>
      <c r="H54" s="151"/>
      <c r="I54" s="151"/>
      <c r="J54" s="151"/>
      <c r="K54" s="151"/>
      <c r="L54" s="193"/>
      <c r="M54" s="107"/>
      <c r="N54" s="108"/>
      <c r="P54" s="152"/>
    </row>
    <row r="55" spans="1:16">
      <c r="A55" s="109"/>
      <c r="B55" s="199" t="s">
        <v>135</v>
      </c>
      <c r="C55" s="107"/>
      <c r="D55" s="119"/>
      <c r="E55" s="194">
        <v>55233</v>
      </c>
      <c r="F55" s="194"/>
      <c r="G55" s="107"/>
      <c r="H55" s="195">
        <v>2907</v>
      </c>
      <c r="I55" s="107"/>
      <c r="J55" s="107"/>
      <c r="K55" s="107"/>
      <c r="L55" s="113"/>
      <c r="M55" s="107"/>
      <c r="N55" s="101"/>
    </row>
    <row r="56" spans="1:16">
      <c r="A56" s="109"/>
      <c r="B56" s="199" t="s">
        <v>136</v>
      </c>
      <c r="C56" s="107"/>
      <c r="D56" s="119"/>
      <c r="E56" s="194">
        <v>6840</v>
      </c>
      <c r="F56" s="194">
        <v>2718</v>
      </c>
      <c r="G56" s="107"/>
      <c r="H56" s="194"/>
      <c r="I56" s="107"/>
      <c r="J56" s="107"/>
      <c r="K56" s="107"/>
      <c r="L56" s="113"/>
      <c r="M56" s="107"/>
      <c r="N56" s="101"/>
    </row>
    <row r="57" spans="1:16">
      <c r="A57" s="114"/>
      <c r="B57" s="200" t="s">
        <v>137</v>
      </c>
      <c r="C57" s="197"/>
      <c r="D57" s="188"/>
      <c r="E57" s="198">
        <v>18528.790499999999</v>
      </c>
      <c r="F57" s="198">
        <v>811.32299999999998</v>
      </c>
      <c r="G57" s="197"/>
      <c r="H57" s="198">
        <v>867.73949999999991</v>
      </c>
      <c r="I57" s="197"/>
      <c r="J57" s="197"/>
      <c r="K57" s="197"/>
      <c r="L57" s="115"/>
      <c r="M57" s="101"/>
      <c r="N57" s="101"/>
    </row>
    <row r="58" spans="1:16" ht="101">
      <c r="A58" t="s">
        <v>228</v>
      </c>
      <c r="B58" s="192" t="s">
        <v>229</v>
      </c>
      <c r="C58" s="151">
        <v>80</v>
      </c>
      <c r="D58" s="119">
        <v>607456.91216999979</v>
      </c>
      <c r="E58" s="151"/>
      <c r="F58" s="151"/>
      <c r="G58" s="159">
        <v>31971.41642999999</v>
      </c>
      <c r="H58" s="151"/>
      <c r="I58" s="151"/>
      <c r="J58" s="151"/>
      <c r="K58" s="151"/>
      <c r="L58" s="193"/>
      <c r="M58" s="107"/>
      <c r="N58" s="108"/>
    </row>
    <row r="59" spans="1:16">
      <c r="A59" s="109"/>
      <c r="B59" s="199" t="s">
        <v>135</v>
      </c>
      <c r="C59" s="107"/>
      <c r="D59" s="119"/>
      <c r="E59" s="194">
        <v>245480</v>
      </c>
      <c r="F59" s="194"/>
      <c r="G59" s="107"/>
      <c r="H59" s="195">
        <v>12920</v>
      </c>
      <c r="I59" s="107"/>
      <c r="J59" s="107"/>
      <c r="K59" s="107"/>
      <c r="L59" s="113"/>
      <c r="M59" s="107"/>
      <c r="N59" s="101"/>
    </row>
    <row r="60" spans="1:16">
      <c r="A60" s="109"/>
      <c r="B60" s="199" t="s">
        <v>136</v>
      </c>
      <c r="C60" s="107"/>
      <c r="D60" s="119"/>
      <c r="E60" s="194">
        <v>30400</v>
      </c>
      <c r="F60" s="194">
        <v>12080</v>
      </c>
      <c r="G60" s="107"/>
      <c r="H60" s="194"/>
      <c r="I60" s="107"/>
      <c r="J60" s="107"/>
      <c r="K60" s="107"/>
      <c r="L60" s="113"/>
      <c r="M60" s="107"/>
      <c r="N60" s="101"/>
    </row>
    <row r="61" spans="1:16">
      <c r="A61" s="114"/>
      <c r="B61" s="200" t="s">
        <v>137</v>
      </c>
      <c r="C61" s="197"/>
      <c r="D61" s="188"/>
      <c r="E61" s="198">
        <v>82350.179999999993</v>
      </c>
      <c r="F61" s="198">
        <v>3605.8799999999997</v>
      </c>
      <c r="G61" s="197"/>
      <c r="H61" s="198">
        <v>3856.62</v>
      </c>
      <c r="I61" s="197"/>
      <c r="J61" s="197"/>
      <c r="K61" s="197"/>
      <c r="L61" s="115"/>
      <c r="M61" s="101"/>
      <c r="N61" s="101"/>
    </row>
    <row r="62" spans="1:16" ht="51">
      <c r="A62" t="s">
        <v>230</v>
      </c>
      <c r="B62" s="192" t="s">
        <v>231</v>
      </c>
      <c r="C62" s="151">
        <v>101</v>
      </c>
      <c r="D62" s="119">
        <v>544049.94249999954</v>
      </c>
      <c r="E62" s="151"/>
      <c r="F62" s="151"/>
      <c r="G62" s="159">
        <v>28634.207499999979</v>
      </c>
      <c r="H62" s="151"/>
      <c r="I62" s="151"/>
      <c r="J62" s="151"/>
      <c r="K62" s="151"/>
      <c r="L62" s="193"/>
      <c r="M62" s="107"/>
      <c r="N62" s="108"/>
    </row>
    <row r="63" spans="1:16">
      <c r="A63" s="109"/>
      <c r="B63" s="199" t="s">
        <v>135</v>
      </c>
      <c r="C63" s="107"/>
      <c r="D63" s="119"/>
      <c r="E63" s="194">
        <v>309918.5</v>
      </c>
      <c r="F63" s="194"/>
      <c r="G63" s="107"/>
      <c r="H63" s="195">
        <v>16311.5</v>
      </c>
      <c r="I63" s="107"/>
      <c r="J63" s="107"/>
      <c r="K63" s="107"/>
      <c r="L63" s="113"/>
      <c r="M63" s="107"/>
      <c r="N63" s="101"/>
    </row>
    <row r="64" spans="1:16">
      <c r="A64" s="109"/>
      <c r="B64" s="199" t="s">
        <v>136</v>
      </c>
      <c r="C64" s="107"/>
      <c r="D64" s="119"/>
      <c r="E64" s="194">
        <v>38380</v>
      </c>
      <c r="F64" s="194">
        <v>15251</v>
      </c>
      <c r="G64" s="107"/>
      <c r="H64" s="194"/>
      <c r="I64" s="107"/>
      <c r="J64" s="107"/>
      <c r="K64" s="107"/>
      <c r="L64" s="113"/>
      <c r="M64" s="107"/>
      <c r="N64" s="101"/>
    </row>
    <row r="65" spans="1:14">
      <c r="A65" s="114"/>
      <c r="B65" s="200" t="s">
        <v>137</v>
      </c>
      <c r="C65" s="197"/>
      <c r="D65" s="188"/>
      <c r="E65" s="198">
        <v>103967.10225</v>
      </c>
      <c r="F65" s="198">
        <v>4552.4234999999999</v>
      </c>
      <c r="G65" s="197"/>
      <c r="H65" s="198">
        <v>4868.9827500000001</v>
      </c>
      <c r="I65" s="197"/>
      <c r="J65" s="197"/>
      <c r="K65" s="197"/>
      <c r="L65" s="115"/>
      <c r="M65" s="101"/>
      <c r="N65" s="101"/>
    </row>
    <row r="66" spans="1:14" ht="63.5">
      <c r="A66" t="s">
        <v>232</v>
      </c>
      <c r="B66" s="192" t="s">
        <v>233</v>
      </c>
      <c r="C66" s="151">
        <v>56</v>
      </c>
      <c r="D66" s="119">
        <v>207762.64722999989</v>
      </c>
      <c r="E66" s="151"/>
      <c r="F66" s="151"/>
      <c r="G66" s="159">
        <v>10934.876169999996</v>
      </c>
      <c r="H66" s="151"/>
      <c r="I66" s="151"/>
      <c r="J66" s="151"/>
      <c r="K66" s="151"/>
      <c r="L66" s="193"/>
      <c r="M66" s="107"/>
      <c r="N66" s="108"/>
    </row>
    <row r="67" spans="1:14">
      <c r="A67" s="109"/>
      <c r="B67" s="199" t="s">
        <v>135</v>
      </c>
      <c r="C67" s="107"/>
      <c r="D67" s="119"/>
      <c r="E67" s="194">
        <v>171836</v>
      </c>
      <c r="F67" s="194"/>
      <c r="G67" s="107"/>
      <c r="H67" s="195">
        <v>9044</v>
      </c>
      <c r="I67" s="107"/>
      <c r="J67" s="107"/>
      <c r="K67" s="107"/>
      <c r="L67" s="113"/>
      <c r="M67" s="101"/>
      <c r="N67" s="101"/>
    </row>
    <row r="68" spans="1:14">
      <c r="A68" s="109"/>
      <c r="B68" s="199" t="s">
        <v>136</v>
      </c>
      <c r="C68" s="107"/>
      <c r="D68" s="119"/>
      <c r="E68" s="194">
        <v>21280</v>
      </c>
      <c r="F68" s="194">
        <v>8456</v>
      </c>
      <c r="G68" s="107"/>
      <c r="H68" s="194"/>
      <c r="I68" s="107"/>
      <c r="J68" s="107"/>
      <c r="K68" s="107"/>
      <c r="L68" s="113"/>
      <c r="M68" s="101"/>
      <c r="N68" s="101"/>
    </row>
    <row r="69" spans="1:14">
      <c r="A69" s="114"/>
      <c r="B69" s="200" t="s">
        <v>137</v>
      </c>
      <c r="C69" s="197"/>
      <c r="D69" s="188"/>
      <c r="E69" s="198">
        <v>57645.125999999997</v>
      </c>
      <c r="F69" s="198">
        <v>2524.116</v>
      </c>
      <c r="G69" s="197"/>
      <c r="H69" s="198">
        <v>2699.634</v>
      </c>
      <c r="I69" s="197"/>
      <c r="J69" s="197"/>
      <c r="K69" s="197"/>
      <c r="L69" s="115"/>
      <c r="M69" s="101"/>
      <c r="N69" s="101"/>
    </row>
    <row r="70" spans="1:14" ht="38.5">
      <c r="A70" t="s">
        <v>234</v>
      </c>
      <c r="B70" s="192" t="s">
        <v>235</v>
      </c>
      <c r="C70" s="151">
        <v>3</v>
      </c>
      <c r="D70" s="119">
        <v>566500.62351000006</v>
      </c>
      <c r="E70" s="151"/>
      <c r="F70" s="151"/>
      <c r="G70" s="159">
        <v>29815.822290000007</v>
      </c>
      <c r="H70" s="151"/>
      <c r="I70" s="151"/>
      <c r="J70" s="151"/>
      <c r="K70" s="151"/>
      <c r="L70" s="193"/>
      <c r="M70" s="107"/>
      <c r="N70" s="108"/>
    </row>
    <row r="71" spans="1:14">
      <c r="A71" s="109"/>
      <c r="B71" s="199" t="s">
        <v>135</v>
      </c>
      <c r="C71" s="107"/>
      <c r="D71" s="119"/>
      <c r="E71" s="194">
        <v>9205.5</v>
      </c>
      <c r="F71" s="194"/>
      <c r="G71" s="107"/>
      <c r="H71" s="195">
        <v>484.5</v>
      </c>
      <c r="I71" s="107"/>
      <c r="J71" s="107"/>
      <c r="K71" s="107"/>
      <c r="L71" s="113"/>
      <c r="M71" s="101"/>
      <c r="N71" s="101"/>
    </row>
    <row r="72" spans="1:14">
      <c r="A72" s="109"/>
      <c r="B72" s="199" t="s">
        <v>136</v>
      </c>
      <c r="C72" s="107"/>
      <c r="D72" s="119"/>
      <c r="E72" s="194">
        <v>1140</v>
      </c>
      <c r="F72" s="194">
        <v>453</v>
      </c>
      <c r="G72" s="107"/>
      <c r="H72" s="194"/>
      <c r="I72" s="107"/>
      <c r="J72" s="107"/>
      <c r="K72" s="107"/>
      <c r="L72" s="113"/>
      <c r="M72" s="101"/>
      <c r="N72" s="101"/>
    </row>
    <row r="73" spans="1:14">
      <c r="A73" s="114"/>
      <c r="B73" s="200" t="s">
        <v>137</v>
      </c>
      <c r="C73" s="197"/>
      <c r="D73" s="188"/>
      <c r="E73" s="198">
        <v>3088.13175</v>
      </c>
      <c r="F73" s="198">
        <v>135.22049999999999</v>
      </c>
      <c r="G73" s="197"/>
      <c r="H73" s="198">
        <v>144.62324999999998</v>
      </c>
      <c r="I73" s="197"/>
      <c r="J73" s="197"/>
      <c r="K73" s="197"/>
      <c r="L73" s="115"/>
      <c r="M73" s="101"/>
      <c r="N73" s="101"/>
    </row>
    <row r="74" spans="1:14" ht="113.5">
      <c r="A74" t="s">
        <v>236</v>
      </c>
      <c r="B74" s="192" t="s">
        <v>237</v>
      </c>
      <c r="C74" s="151">
        <v>137</v>
      </c>
      <c r="D74" s="119">
        <v>862369.56277499988</v>
      </c>
      <c r="E74" s="151"/>
      <c r="F74" s="151"/>
      <c r="G74" s="159">
        <v>45387.871724999997</v>
      </c>
      <c r="H74" s="151"/>
      <c r="I74" s="151"/>
      <c r="J74" s="151"/>
      <c r="K74" s="151"/>
      <c r="L74" s="193"/>
      <c r="M74" s="107"/>
      <c r="N74" s="108"/>
    </row>
    <row r="75" spans="1:14">
      <c r="A75" s="109"/>
      <c r="B75" s="199" t="s">
        <v>135</v>
      </c>
      <c r="C75" s="107"/>
      <c r="D75" s="119"/>
      <c r="E75" s="194">
        <v>420384.5</v>
      </c>
      <c r="F75" s="194"/>
      <c r="G75" s="107"/>
      <c r="H75" s="195">
        <v>22125.5</v>
      </c>
      <c r="I75" s="107"/>
      <c r="J75" s="107"/>
      <c r="K75" s="107"/>
      <c r="L75" s="113"/>
      <c r="M75" s="101"/>
      <c r="N75" s="101"/>
    </row>
    <row r="76" spans="1:14">
      <c r="A76" s="109"/>
      <c r="B76" s="199" t="s">
        <v>136</v>
      </c>
      <c r="C76" s="107"/>
      <c r="D76" s="119"/>
      <c r="E76" s="194">
        <v>52060</v>
      </c>
      <c r="F76" s="194">
        <v>20687</v>
      </c>
      <c r="G76" s="107"/>
      <c r="H76" s="194"/>
      <c r="I76" s="107"/>
      <c r="J76" s="107"/>
      <c r="K76" s="107"/>
      <c r="L76" s="113"/>
      <c r="M76" s="101"/>
      <c r="N76" s="101"/>
    </row>
    <row r="77" spans="1:14">
      <c r="A77" s="114"/>
      <c r="B77" s="200" t="s">
        <v>137</v>
      </c>
      <c r="C77" s="197"/>
      <c r="D77" s="188"/>
      <c r="E77" s="198">
        <v>141024.68325</v>
      </c>
      <c r="F77" s="198">
        <v>6175.0694999999996</v>
      </c>
      <c r="G77" s="197"/>
      <c r="H77" s="198">
        <v>6604.4617499999995</v>
      </c>
      <c r="I77" s="197"/>
      <c r="J77" s="197"/>
      <c r="K77" s="197"/>
      <c r="L77" s="115"/>
      <c r="M77" s="101"/>
      <c r="N77" s="101"/>
    </row>
    <row r="78" spans="1:14" ht="38.5">
      <c r="A78" t="s">
        <v>238</v>
      </c>
      <c r="B78" s="192" t="s">
        <v>239</v>
      </c>
      <c r="C78" s="151">
        <v>6</v>
      </c>
      <c r="D78" s="119">
        <v>141855.32838499997</v>
      </c>
      <c r="E78" s="151"/>
      <c r="F78" s="151"/>
      <c r="G78" s="159">
        <v>7466.0699149999991</v>
      </c>
      <c r="H78" s="151"/>
      <c r="I78" s="151"/>
      <c r="J78" s="151"/>
      <c r="K78" s="151"/>
      <c r="L78" s="193"/>
      <c r="M78" s="107"/>
      <c r="N78" s="108"/>
    </row>
    <row r="79" spans="1:14">
      <c r="A79" s="109"/>
      <c r="B79" s="199" t="s">
        <v>135</v>
      </c>
      <c r="C79" s="107"/>
      <c r="D79" s="119"/>
      <c r="E79" s="194">
        <v>18411</v>
      </c>
      <c r="F79" s="194"/>
      <c r="G79" s="107"/>
      <c r="H79" s="195">
        <v>969</v>
      </c>
      <c r="I79" s="107"/>
      <c r="J79" s="107"/>
      <c r="K79" s="107"/>
      <c r="L79" s="113"/>
      <c r="M79" s="101"/>
      <c r="N79" s="101"/>
    </row>
    <row r="80" spans="1:14">
      <c r="A80" s="109"/>
      <c r="B80" s="199" t="s">
        <v>136</v>
      </c>
      <c r="C80" s="107"/>
      <c r="D80" s="119"/>
      <c r="E80" s="194">
        <v>2280</v>
      </c>
      <c r="F80" s="194">
        <v>906</v>
      </c>
      <c r="G80" s="107"/>
      <c r="H80" s="194"/>
      <c r="I80" s="107"/>
      <c r="J80" s="107"/>
      <c r="K80" s="107"/>
      <c r="L80" s="113"/>
      <c r="M80" s="101"/>
      <c r="N80" s="101"/>
    </row>
    <row r="81" spans="1:14">
      <c r="A81" s="114"/>
      <c r="B81" s="200" t="s">
        <v>137</v>
      </c>
      <c r="C81" s="197"/>
      <c r="D81" s="188"/>
      <c r="E81" s="198">
        <v>6176.2635</v>
      </c>
      <c r="F81" s="198">
        <v>270.44099999999997</v>
      </c>
      <c r="G81" s="197"/>
      <c r="H81" s="198">
        <v>289.24649999999997</v>
      </c>
      <c r="I81" s="197"/>
      <c r="J81" s="197"/>
      <c r="K81" s="197"/>
      <c r="L81" s="115"/>
      <c r="M81" s="101"/>
      <c r="N81" s="101"/>
    </row>
    <row r="82" spans="1:14" ht="88.5">
      <c r="A82" t="s">
        <v>240</v>
      </c>
      <c r="B82" s="192" t="s">
        <v>241</v>
      </c>
      <c r="C82" s="151">
        <v>34</v>
      </c>
      <c r="D82" s="119">
        <v>853451.70007000037</v>
      </c>
      <c r="E82" s="151"/>
      <c r="F82" s="151"/>
      <c r="G82" s="159">
        <v>44918.510530000021</v>
      </c>
      <c r="H82" s="151"/>
      <c r="I82" s="151"/>
      <c r="J82" s="151"/>
      <c r="K82" s="151"/>
      <c r="L82" s="193"/>
      <c r="M82" s="107"/>
      <c r="N82" s="108"/>
    </row>
    <row r="83" spans="1:14">
      <c r="A83" s="109"/>
      <c r="B83" s="199" t="s">
        <v>135</v>
      </c>
      <c r="C83" s="107"/>
      <c r="D83" s="119"/>
      <c r="E83" s="194">
        <v>104329</v>
      </c>
      <c r="F83" s="194"/>
      <c r="G83" s="107"/>
      <c r="H83" s="195">
        <v>5491</v>
      </c>
      <c r="I83" s="107"/>
      <c r="J83" s="107"/>
      <c r="K83" s="107"/>
      <c r="L83" s="113"/>
      <c r="M83" s="101"/>
      <c r="N83" s="101"/>
    </row>
    <row r="84" spans="1:14">
      <c r="A84" s="109"/>
      <c r="B84" s="199" t="s">
        <v>136</v>
      </c>
      <c r="C84" s="107"/>
      <c r="D84" s="119"/>
      <c r="E84" s="194">
        <v>12920</v>
      </c>
      <c r="F84" s="194">
        <v>5134</v>
      </c>
      <c r="G84" s="107"/>
      <c r="H84" s="194"/>
      <c r="I84" s="107"/>
      <c r="J84" s="107"/>
      <c r="K84" s="107"/>
      <c r="L84" s="113"/>
      <c r="M84" s="101"/>
      <c r="N84" s="101"/>
    </row>
    <row r="85" spans="1:14">
      <c r="A85" s="114"/>
      <c r="B85" s="200" t="s">
        <v>137</v>
      </c>
      <c r="C85" s="197"/>
      <c r="D85" s="188"/>
      <c r="E85" s="198">
        <v>34998.826499999996</v>
      </c>
      <c r="F85" s="198">
        <v>1532.499</v>
      </c>
      <c r="G85" s="197"/>
      <c r="H85" s="198">
        <v>1639.0635</v>
      </c>
      <c r="I85" s="197"/>
      <c r="J85" s="197"/>
      <c r="K85" s="197"/>
      <c r="L85" s="115"/>
      <c r="M85" s="101"/>
      <c r="N85" s="101"/>
    </row>
    <row r="86" spans="1:14" ht="113.5">
      <c r="A86" t="s">
        <v>242</v>
      </c>
      <c r="B86" s="192" t="s">
        <v>243</v>
      </c>
      <c r="C86" s="151">
        <v>104</v>
      </c>
      <c r="D86" s="119">
        <v>700150.61978000053</v>
      </c>
      <c r="E86" s="151"/>
      <c r="F86" s="151"/>
      <c r="G86" s="159">
        <v>36850.032620000035</v>
      </c>
      <c r="H86" s="151"/>
      <c r="I86" s="151"/>
      <c r="J86" s="151"/>
      <c r="K86" s="151"/>
      <c r="L86" s="193"/>
      <c r="M86" s="101"/>
      <c r="N86" s="108"/>
    </row>
    <row r="87" spans="1:14">
      <c r="A87" s="109"/>
      <c r="B87" s="199" t="s">
        <v>135</v>
      </c>
      <c r="C87" s="107"/>
      <c r="D87" s="119"/>
      <c r="E87" s="194">
        <v>319124</v>
      </c>
      <c r="F87" s="194"/>
      <c r="G87" s="107"/>
      <c r="H87" s="195">
        <v>16796</v>
      </c>
      <c r="I87" s="107"/>
      <c r="J87" s="107"/>
      <c r="K87" s="107"/>
      <c r="L87" s="113"/>
      <c r="M87" s="101"/>
      <c r="N87" s="101"/>
    </row>
    <row r="88" spans="1:14">
      <c r="A88" s="109"/>
      <c r="B88" s="199" t="s">
        <v>136</v>
      </c>
      <c r="C88" s="107"/>
      <c r="D88" s="119"/>
      <c r="E88" s="194">
        <v>39520</v>
      </c>
      <c r="F88" s="194">
        <v>15704</v>
      </c>
      <c r="G88" s="107"/>
      <c r="H88" s="194"/>
      <c r="I88" s="107"/>
      <c r="J88" s="107"/>
      <c r="K88" s="107"/>
      <c r="L88" s="113"/>
      <c r="M88" s="101"/>
      <c r="N88" s="101"/>
    </row>
    <row r="89" spans="1:14">
      <c r="A89" s="114"/>
      <c r="B89" s="200" t="s">
        <v>137</v>
      </c>
      <c r="C89" s="197"/>
      <c r="D89" s="188"/>
      <c r="E89" s="198">
        <v>107055.234</v>
      </c>
      <c r="F89" s="198">
        <v>4687.6440000000002</v>
      </c>
      <c r="G89" s="197"/>
      <c r="H89" s="198">
        <v>5013.6059999999998</v>
      </c>
      <c r="I89" s="197"/>
      <c r="J89" s="197"/>
      <c r="K89" s="197"/>
      <c r="L89" s="115"/>
      <c r="M89" s="101"/>
      <c r="N89" s="101"/>
    </row>
    <row r="90" spans="1:14" ht="101">
      <c r="A90" t="s">
        <v>244</v>
      </c>
      <c r="B90" s="192" t="s">
        <v>245</v>
      </c>
      <c r="C90" s="151">
        <v>62</v>
      </c>
      <c r="D90" s="119">
        <v>497159.36977999989</v>
      </c>
      <c r="E90" s="151"/>
      <c r="F90" s="151"/>
      <c r="G90" s="159">
        <v>26166.282619999998</v>
      </c>
      <c r="H90" s="151"/>
      <c r="I90" s="151"/>
      <c r="J90" s="151"/>
      <c r="K90" s="151"/>
      <c r="L90" s="193"/>
      <c r="M90" s="101"/>
      <c r="N90" s="108"/>
    </row>
    <row r="91" spans="1:14">
      <c r="A91" s="109"/>
      <c r="B91" s="199" t="s">
        <v>135</v>
      </c>
      <c r="C91" s="107"/>
      <c r="D91" s="119"/>
      <c r="E91" s="194">
        <v>190247</v>
      </c>
      <c r="F91" s="194"/>
      <c r="G91" s="107"/>
      <c r="H91" s="195">
        <v>10013</v>
      </c>
      <c r="I91" s="107"/>
      <c r="J91" s="107"/>
      <c r="K91" s="107"/>
      <c r="L91" s="113"/>
      <c r="M91" s="101"/>
      <c r="N91" s="101"/>
    </row>
    <row r="92" spans="1:14">
      <c r="A92" s="109"/>
      <c r="B92" s="199" t="s">
        <v>136</v>
      </c>
      <c r="C92" s="107"/>
      <c r="D92" s="119"/>
      <c r="E92" s="194">
        <v>23560</v>
      </c>
      <c r="F92" s="194">
        <v>9362</v>
      </c>
      <c r="G92" s="107"/>
      <c r="H92" s="194"/>
      <c r="I92" s="107"/>
      <c r="J92" s="107"/>
      <c r="K92" s="107"/>
      <c r="L92" s="113"/>
      <c r="M92" s="101"/>
      <c r="N92" s="101"/>
    </row>
    <row r="93" spans="1:14">
      <c r="A93" s="114"/>
      <c r="B93" s="200" t="s">
        <v>137</v>
      </c>
      <c r="C93" s="197"/>
      <c r="D93" s="188"/>
      <c r="E93" s="198">
        <v>63821.389499999997</v>
      </c>
      <c r="F93" s="198">
        <v>2794.5569999999998</v>
      </c>
      <c r="G93" s="197"/>
      <c r="H93" s="198">
        <v>2988.8804999999998</v>
      </c>
      <c r="I93" s="197"/>
      <c r="J93" s="197"/>
      <c r="K93" s="197"/>
      <c r="L93" s="115"/>
      <c r="M93" s="101"/>
      <c r="N93" s="101"/>
    </row>
    <row r="94" spans="1:14" ht="76">
      <c r="A94" t="s">
        <v>246</v>
      </c>
      <c r="B94" s="192" t="s">
        <v>247</v>
      </c>
      <c r="C94" s="151">
        <v>27</v>
      </c>
      <c r="D94" s="119">
        <v>462822.06400000001</v>
      </c>
      <c r="E94" s="151"/>
      <c r="F94" s="151"/>
      <c r="G94" s="159">
        <v>24359.056</v>
      </c>
      <c r="H94" s="151"/>
      <c r="I94" s="151"/>
      <c r="J94" s="151"/>
      <c r="K94" s="151"/>
      <c r="L94" s="193"/>
      <c r="M94" s="101"/>
      <c r="N94" s="108"/>
    </row>
    <row r="95" spans="1:14">
      <c r="A95" s="109"/>
      <c r="B95" s="199" t="s">
        <v>135</v>
      </c>
      <c r="C95" s="107"/>
      <c r="D95" s="119"/>
      <c r="E95" s="194">
        <v>82849.5</v>
      </c>
      <c r="F95" s="194"/>
      <c r="G95" s="107"/>
      <c r="H95" s="195">
        <v>4360.5</v>
      </c>
      <c r="I95" s="107"/>
      <c r="J95" s="107"/>
      <c r="K95" s="107"/>
      <c r="L95" s="113"/>
      <c r="M95" s="101"/>
      <c r="N95" s="101"/>
    </row>
    <row r="96" spans="1:14">
      <c r="A96" s="109"/>
      <c r="B96" s="199" t="s">
        <v>136</v>
      </c>
      <c r="C96" s="107"/>
      <c r="D96" s="119"/>
      <c r="E96" s="194">
        <v>10260</v>
      </c>
      <c r="F96" s="194">
        <v>4077</v>
      </c>
      <c r="G96" s="107"/>
      <c r="H96" s="194"/>
      <c r="I96" s="107"/>
      <c r="J96" s="107"/>
      <c r="K96" s="107"/>
      <c r="L96" s="113"/>
      <c r="M96" s="101"/>
      <c r="N96" s="101"/>
    </row>
    <row r="97" spans="1:14">
      <c r="A97" s="114"/>
      <c r="B97" s="200" t="s">
        <v>137</v>
      </c>
      <c r="C97" s="197"/>
      <c r="D97" s="188"/>
      <c r="E97" s="198">
        <v>27793.185750000001</v>
      </c>
      <c r="F97" s="198">
        <v>1216.9845</v>
      </c>
      <c r="G97" s="197"/>
      <c r="H97" s="198">
        <v>1301.60925</v>
      </c>
      <c r="I97" s="197"/>
      <c r="J97" s="197"/>
      <c r="K97" s="197"/>
      <c r="L97" s="115"/>
      <c r="M97" s="101"/>
      <c r="N97" s="101"/>
    </row>
    <row r="98" spans="1:14" ht="51">
      <c r="A98" t="s">
        <v>248</v>
      </c>
      <c r="B98" s="192" t="s">
        <v>249</v>
      </c>
      <c r="C98" s="151">
        <v>42</v>
      </c>
      <c r="D98" s="119">
        <v>436493.66320499993</v>
      </c>
      <c r="E98" s="151"/>
      <c r="F98" s="151"/>
      <c r="G98" s="159">
        <v>22973.350694999997</v>
      </c>
      <c r="H98" s="151"/>
      <c r="I98" s="151"/>
      <c r="J98" s="151"/>
      <c r="K98" s="151"/>
      <c r="L98" s="193"/>
      <c r="M98" s="101"/>
      <c r="N98" s="108"/>
    </row>
    <row r="99" spans="1:14">
      <c r="A99" s="109"/>
      <c r="B99" s="199" t="s">
        <v>135</v>
      </c>
      <c r="C99" s="107"/>
      <c r="D99" s="119"/>
      <c r="E99" s="194">
        <v>128877</v>
      </c>
      <c r="F99" s="194"/>
      <c r="G99" s="107"/>
      <c r="H99" s="195">
        <v>6783</v>
      </c>
      <c r="I99" s="107"/>
      <c r="J99" s="107"/>
      <c r="K99" s="107"/>
      <c r="L99" s="113"/>
      <c r="M99" s="101"/>
      <c r="N99" s="101"/>
    </row>
    <row r="100" spans="1:14">
      <c r="A100" s="109"/>
      <c r="B100" s="199" t="s">
        <v>136</v>
      </c>
      <c r="C100" s="107"/>
      <c r="D100" s="119"/>
      <c r="E100" s="194">
        <v>15960</v>
      </c>
      <c r="F100" s="194">
        <v>6342</v>
      </c>
      <c r="G100" s="107"/>
      <c r="H100" s="194"/>
      <c r="I100" s="107"/>
      <c r="J100" s="107"/>
      <c r="K100" s="107"/>
      <c r="L100" s="113"/>
      <c r="M100" s="101"/>
      <c r="N100" s="101"/>
    </row>
    <row r="101" spans="1:14">
      <c r="A101" s="114"/>
      <c r="B101" s="200" t="s">
        <v>137</v>
      </c>
      <c r="C101" s="197"/>
      <c r="D101" s="188"/>
      <c r="E101" s="198">
        <v>43233.844499999999</v>
      </c>
      <c r="F101" s="198">
        <v>1893.087</v>
      </c>
      <c r="G101" s="197"/>
      <c r="H101" s="198">
        <v>2024.7255</v>
      </c>
      <c r="I101" s="197"/>
      <c r="J101" s="197"/>
      <c r="K101" s="197"/>
      <c r="L101" s="115"/>
      <c r="M101" s="101"/>
      <c r="N101" s="101"/>
    </row>
    <row r="102" spans="1:14" ht="76">
      <c r="A102" t="s">
        <v>250</v>
      </c>
      <c r="B102" s="192" t="s">
        <v>251</v>
      </c>
      <c r="C102" s="151">
        <v>102</v>
      </c>
      <c r="D102" s="119">
        <v>900123.02979500021</v>
      </c>
      <c r="E102" s="151"/>
      <c r="F102" s="151"/>
      <c r="G102" s="159">
        <v>47374.896305000017</v>
      </c>
      <c r="H102" s="151"/>
      <c r="I102" s="151"/>
      <c r="J102" s="151"/>
      <c r="K102" s="151"/>
      <c r="L102" s="193"/>
      <c r="M102" s="101"/>
      <c r="N102" s="108"/>
    </row>
    <row r="103" spans="1:14">
      <c r="A103" s="109"/>
      <c r="B103" s="199" t="s">
        <v>135</v>
      </c>
      <c r="C103" s="107"/>
      <c r="D103" s="119"/>
      <c r="E103" s="194">
        <v>312987</v>
      </c>
      <c r="F103" s="194"/>
      <c r="G103" s="107"/>
      <c r="H103" s="195">
        <v>16473</v>
      </c>
      <c r="I103" s="107"/>
      <c r="J103" s="107"/>
      <c r="K103" s="107"/>
      <c r="L103" s="113"/>
      <c r="M103" s="101"/>
      <c r="N103" s="101"/>
    </row>
    <row r="104" spans="1:14">
      <c r="A104" s="109"/>
      <c r="B104" s="199" t="s">
        <v>136</v>
      </c>
      <c r="C104" s="107"/>
      <c r="D104" s="119"/>
      <c r="E104" s="194">
        <v>38760</v>
      </c>
      <c r="F104" s="194">
        <v>15402</v>
      </c>
      <c r="G104" s="107"/>
      <c r="H104" s="194"/>
      <c r="I104" s="107"/>
      <c r="J104" s="107"/>
      <c r="K104" s="107"/>
      <c r="L104" s="113"/>
      <c r="M104" s="101"/>
      <c r="N104" s="101"/>
    </row>
    <row r="105" spans="1:14">
      <c r="A105" s="114"/>
      <c r="B105" s="200" t="s">
        <v>137</v>
      </c>
      <c r="C105" s="197"/>
      <c r="D105" s="188"/>
      <c r="E105" s="198">
        <v>104996.4795</v>
      </c>
      <c r="F105" s="198">
        <v>4597.4969999999994</v>
      </c>
      <c r="G105" s="197"/>
      <c r="H105" s="198">
        <v>4917.1904999999997</v>
      </c>
      <c r="I105" s="197"/>
      <c r="J105" s="197"/>
      <c r="K105" s="197"/>
      <c r="L105" s="115"/>
      <c r="M105" s="101"/>
      <c r="N105" s="101"/>
    </row>
    <row r="106" spans="1:14" ht="38.5">
      <c r="A106" t="s">
        <v>252</v>
      </c>
      <c r="B106" s="192" t="s">
        <v>253</v>
      </c>
      <c r="C106" s="151">
        <v>43</v>
      </c>
      <c r="D106" s="119">
        <v>248881.00494000007</v>
      </c>
      <c r="E106" s="151"/>
      <c r="F106" s="151"/>
      <c r="G106" s="159">
        <v>13099.000260000004</v>
      </c>
      <c r="H106" s="151"/>
      <c r="I106" s="151"/>
      <c r="J106" s="151"/>
      <c r="K106" s="151"/>
      <c r="L106" s="193"/>
      <c r="M106" s="101"/>
      <c r="N106" s="108"/>
    </row>
    <row r="107" spans="1:14">
      <c r="A107" s="109"/>
      <c r="B107" s="199" t="s">
        <v>135</v>
      </c>
      <c r="C107" s="107"/>
      <c r="D107" s="119"/>
      <c r="E107" s="194">
        <v>131945.5</v>
      </c>
      <c r="F107" s="194"/>
      <c r="G107" s="107"/>
      <c r="H107" s="195">
        <v>6944.5</v>
      </c>
      <c r="I107" s="107"/>
      <c r="J107" s="107"/>
      <c r="K107" s="107"/>
      <c r="L107" s="113"/>
      <c r="M107" s="101"/>
      <c r="N107" s="101"/>
    </row>
    <row r="108" spans="1:14">
      <c r="A108" s="109"/>
      <c r="B108" s="199" t="s">
        <v>136</v>
      </c>
      <c r="C108" s="107"/>
      <c r="D108" s="119"/>
      <c r="E108" s="194">
        <v>16340</v>
      </c>
      <c r="F108" s="194">
        <v>6493</v>
      </c>
      <c r="G108" s="107"/>
      <c r="H108" s="194"/>
      <c r="I108" s="107"/>
      <c r="J108" s="107"/>
      <c r="K108" s="107"/>
      <c r="L108" s="113"/>
      <c r="M108" s="101"/>
      <c r="N108" s="101"/>
    </row>
    <row r="109" spans="1:14">
      <c r="A109" s="114"/>
      <c r="B109" s="200" t="s">
        <v>137</v>
      </c>
      <c r="C109" s="197"/>
      <c r="D109" s="188"/>
      <c r="E109" s="198">
        <v>44263.221749999997</v>
      </c>
      <c r="F109" s="198">
        <v>1938.1605</v>
      </c>
      <c r="G109" s="197"/>
      <c r="H109" s="198">
        <v>2072.93325</v>
      </c>
      <c r="I109" s="197"/>
      <c r="J109" s="197"/>
      <c r="K109" s="197"/>
      <c r="L109" s="115"/>
      <c r="M109" s="101"/>
      <c r="N109" s="101"/>
    </row>
    <row r="110" spans="1:14" ht="63.5">
      <c r="A110" t="s">
        <v>254</v>
      </c>
      <c r="B110" s="192" t="s">
        <v>255</v>
      </c>
      <c r="C110" s="151">
        <v>48</v>
      </c>
      <c r="D110" s="119">
        <v>488041.64939999959</v>
      </c>
      <c r="E110" s="151"/>
      <c r="F110" s="151"/>
      <c r="G110" s="159">
        <v>25686.402599999979</v>
      </c>
      <c r="H110" s="151"/>
      <c r="I110" s="151"/>
      <c r="J110" s="151"/>
      <c r="K110" s="151"/>
      <c r="L110" s="193"/>
      <c r="M110" s="101"/>
      <c r="N110" s="108"/>
    </row>
    <row r="111" spans="1:14">
      <c r="A111" s="109"/>
      <c r="B111" s="199" t="s">
        <v>135</v>
      </c>
      <c r="C111" s="107"/>
      <c r="D111" s="119"/>
      <c r="E111" s="194">
        <v>147288</v>
      </c>
      <c r="F111" s="194"/>
      <c r="G111" s="107"/>
      <c r="H111" s="195">
        <v>7752</v>
      </c>
      <c r="I111" s="107"/>
      <c r="J111" s="107"/>
      <c r="K111" s="107"/>
      <c r="L111" s="113"/>
      <c r="M111" s="101"/>
      <c r="N111" s="101"/>
    </row>
    <row r="112" spans="1:14">
      <c r="A112" s="109"/>
      <c r="B112" s="199" t="s">
        <v>136</v>
      </c>
      <c r="C112" s="107"/>
      <c r="D112" s="119"/>
      <c r="E112" s="194">
        <v>18240</v>
      </c>
      <c r="F112" s="194">
        <v>7248</v>
      </c>
      <c r="G112" s="107"/>
      <c r="H112" s="194"/>
      <c r="I112" s="107"/>
      <c r="J112" s="107"/>
      <c r="K112" s="107"/>
      <c r="L112" s="113"/>
      <c r="M112" s="101"/>
      <c r="N112" s="101"/>
    </row>
    <row r="113" spans="1:14">
      <c r="A113" s="114"/>
      <c r="B113" s="200" t="s">
        <v>137</v>
      </c>
      <c r="C113" s="197"/>
      <c r="D113" s="188"/>
      <c r="E113" s="198">
        <v>49410.108</v>
      </c>
      <c r="F113" s="198">
        <v>2163.5279999999998</v>
      </c>
      <c r="G113" s="197"/>
      <c r="H113" s="198">
        <v>2313.9719999999998</v>
      </c>
      <c r="I113" s="197"/>
      <c r="J113" s="197"/>
      <c r="K113" s="197"/>
      <c r="L113" s="115"/>
      <c r="M113" s="101"/>
      <c r="N113" s="101"/>
    </row>
    <row r="114" spans="1:14" ht="63.5">
      <c r="A114" t="s">
        <v>256</v>
      </c>
      <c r="B114" s="192" t="s">
        <v>257</v>
      </c>
      <c r="C114" s="151">
        <v>30</v>
      </c>
      <c r="D114" s="119">
        <v>420092.36407500005</v>
      </c>
      <c r="E114" s="151"/>
      <c r="F114" s="151"/>
      <c r="G114" s="159">
        <v>22110.124425000002</v>
      </c>
      <c r="H114" s="151"/>
      <c r="I114" s="151"/>
      <c r="J114" s="151"/>
      <c r="K114" s="151"/>
      <c r="L114" s="193"/>
      <c r="M114" s="101"/>
      <c r="N114" s="108"/>
    </row>
    <row r="115" spans="1:14">
      <c r="A115" s="109"/>
      <c r="B115" s="199" t="s">
        <v>135</v>
      </c>
      <c r="C115" s="107"/>
      <c r="D115" s="119"/>
      <c r="E115" s="194">
        <v>92055</v>
      </c>
      <c r="F115" s="194"/>
      <c r="G115" s="107"/>
      <c r="H115" s="195">
        <v>4845</v>
      </c>
      <c r="I115" s="107"/>
      <c r="J115" s="107"/>
      <c r="K115" s="107"/>
      <c r="L115" s="113"/>
      <c r="M115" s="101"/>
      <c r="N115" s="101"/>
    </row>
    <row r="116" spans="1:14">
      <c r="A116" s="109"/>
      <c r="B116" s="199" t="s">
        <v>136</v>
      </c>
      <c r="C116" s="107"/>
      <c r="D116" s="119"/>
      <c r="E116" s="194">
        <v>11400</v>
      </c>
      <c r="F116" s="194">
        <v>4530</v>
      </c>
      <c r="G116" s="107"/>
      <c r="H116" s="194"/>
      <c r="I116" s="107"/>
      <c r="J116" s="107"/>
      <c r="K116" s="107"/>
      <c r="L116" s="113"/>
      <c r="M116" s="101"/>
      <c r="N116" s="101"/>
    </row>
    <row r="117" spans="1:14">
      <c r="A117" s="114"/>
      <c r="B117" s="200" t="s">
        <v>137</v>
      </c>
      <c r="C117" s="197"/>
      <c r="D117" s="188"/>
      <c r="E117" s="198">
        <v>30881.317499999997</v>
      </c>
      <c r="F117" s="198">
        <v>1352.2049999999999</v>
      </c>
      <c r="G117" s="197"/>
      <c r="H117" s="198">
        <v>1446.2324999999998</v>
      </c>
      <c r="I117" s="197"/>
      <c r="J117" s="197"/>
      <c r="K117" s="197"/>
      <c r="L117" s="115"/>
      <c r="M117" s="101"/>
      <c r="N117" s="101"/>
    </row>
    <row r="118" spans="1:14" ht="76">
      <c r="A118" t="s">
        <v>258</v>
      </c>
      <c r="B118" s="192" t="s">
        <v>259</v>
      </c>
      <c r="C118" s="151">
        <v>211</v>
      </c>
      <c r="D118" s="119">
        <v>1126874.3012499998</v>
      </c>
      <c r="E118" s="151"/>
      <c r="F118" s="151"/>
      <c r="G118" s="159">
        <v>59309.173749999994</v>
      </c>
      <c r="H118" s="151"/>
      <c r="I118" s="151"/>
      <c r="J118" s="151"/>
      <c r="K118" s="151"/>
      <c r="L118" s="193"/>
      <c r="M118" s="101"/>
      <c r="N118" s="108"/>
    </row>
    <row r="119" spans="1:14">
      <c r="A119" s="109"/>
      <c r="B119" s="199" t="s">
        <v>135</v>
      </c>
      <c r="C119" s="107"/>
      <c r="D119" s="119"/>
      <c r="E119" s="194">
        <v>647453.5</v>
      </c>
      <c r="F119" s="194"/>
      <c r="G119" s="107"/>
      <c r="H119" s="195">
        <v>34076.5</v>
      </c>
      <c r="I119" s="107"/>
      <c r="J119" s="107"/>
      <c r="K119" s="107"/>
      <c r="L119" s="113"/>
      <c r="M119" s="101"/>
      <c r="N119" s="101"/>
    </row>
    <row r="120" spans="1:14">
      <c r="A120" s="109"/>
      <c r="B120" s="199" t="s">
        <v>136</v>
      </c>
      <c r="C120" s="107"/>
      <c r="D120" s="119"/>
      <c r="E120" s="194">
        <v>80180</v>
      </c>
      <c r="F120" s="194">
        <v>31861</v>
      </c>
      <c r="G120" s="107"/>
      <c r="H120" s="194"/>
      <c r="I120" s="107"/>
      <c r="J120" s="107"/>
      <c r="K120" s="107"/>
      <c r="L120" s="113"/>
      <c r="M120" s="101"/>
      <c r="N120" s="101"/>
    </row>
    <row r="121" spans="1:14">
      <c r="A121" s="114"/>
      <c r="B121" s="200" t="s">
        <v>137</v>
      </c>
      <c r="C121" s="197"/>
      <c r="D121" s="188"/>
      <c r="E121" s="198">
        <v>217198.59974999999</v>
      </c>
      <c r="F121" s="198">
        <v>9510.5084999999999</v>
      </c>
      <c r="G121" s="197"/>
      <c r="H121" s="198">
        <v>10171.83525</v>
      </c>
      <c r="I121" s="197"/>
      <c r="J121" s="197"/>
      <c r="K121" s="197"/>
      <c r="L121" s="115"/>
      <c r="M121" s="101"/>
      <c r="N121" s="101"/>
    </row>
    <row r="122" spans="1:14" hidden="1">
      <c r="A122"/>
      <c r="B122" s="192"/>
      <c r="C122" s="151"/>
      <c r="D122" s="119"/>
      <c r="E122" s="151"/>
      <c r="F122" s="151"/>
      <c r="G122" s="159"/>
      <c r="H122" s="151"/>
      <c r="I122" s="151"/>
      <c r="J122" s="151"/>
      <c r="K122" s="151"/>
      <c r="L122" s="193"/>
      <c r="M122" s="101"/>
      <c r="N122" s="108"/>
    </row>
    <row r="123" spans="1:14" hidden="1">
      <c r="A123" s="109"/>
      <c r="B123" s="199" t="s">
        <v>135</v>
      </c>
      <c r="C123" s="107"/>
      <c r="D123" s="119"/>
      <c r="E123" s="194">
        <v>0</v>
      </c>
      <c r="F123" s="194"/>
      <c r="G123" s="107"/>
      <c r="H123" s="195">
        <v>0</v>
      </c>
      <c r="I123" s="107"/>
      <c r="J123" s="107"/>
      <c r="K123" s="107"/>
      <c r="L123" s="113"/>
      <c r="M123" s="101"/>
      <c r="N123" s="101"/>
    </row>
    <row r="124" spans="1:14" hidden="1">
      <c r="A124" s="109"/>
      <c r="B124" s="199" t="s">
        <v>136</v>
      </c>
      <c r="C124" s="107"/>
      <c r="D124" s="119"/>
      <c r="E124" s="194">
        <v>0</v>
      </c>
      <c r="F124" s="194">
        <v>0</v>
      </c>
      <c r="G124" s="107"/>
      <c r="H124" s="194"/>
      <c r="I124" s="107"/>
      <c r="J124" s="107"/>
      <c r="K124" s="107"/>
      <c r="L124" s="113"/>
      <c r="M124" s="101"/>
      <c r="N124" s="101"/>
    </row>
    <row r="125" spans="1:14" hidden="1">
      <c r="A125" s="114"/>
      <c r="B125" s="200" t="s">
        <v>137</v>
      </c>
      <c r="C125" s="197"/>
      <c r="D125" s="188"/>
      <c r="E125" s="198">
        <v>0</v>
      </c>
      <c r="F125" s="198">
        <v>0</v>
      </c>
      <c r="G125" s="197"/>
      <c r="H125" s="198">
        <v>0</v>
      </c>
      <c r="I125" s="197"/>
      <c r="J125" s="197"/>
      <c r="K125" s="197"/>
      <c r="L125" s="115"/>
      <c r="M125" s="101"/>
      <c r="N125" s="101"/>
    </row>
    <row r="126" spans="1:14" hidden="1">
      <c r="A126"/>
      <c r="B126" s="192"/>
      <c r="C126" s="151"/>
      <c r="D126" s="119"/>
      <c r="E126" s="151"/>
      <c r="F126" s="151"/>
      <c r="G126" s="159"/>
      <c r="H126" s="151"/>
      <c r="I126" s="151"/>
      <c r="J126" s="151"/>
      <c r="K126" s="151"/>
      <c r="L126" s="193"/>
      <c r="M126" s="101"/>
      <c r="N126" s="101"/>
    </row>
    <row r="127" spans="1:14" hidden="1">
      <c r="A127" s="109"/>
      <c r="B127" s="199" t="s">
        <v>135</v>
      </c>
      <c r="C127" s="107"/>
      <c r="D127" s="119"/>
      <c r="E127" s="194">
        <v>0</v>
      </c>
      <c r="F127" s="194"/>
      <c r="G127" s="107"/>
      <c r="H127" s="195">
        <v>0</v>
      </c>
      <c r="I127" s="107"/>
      <c r="J127" s="107"/>
      <c r="K127" s="107"/>
      <c r="L127" s="113"/>
      <c r="M127" s="101"/>
      <c r="N127" s="101"/>
    </row>
    <row r="128" spans="1:14" hidden="1">
      <c r="A128" s="109"/>
      <c r="B128" s="199" t="s">
        <v>136</v>
      </c>
      <c r="C128" s="107"/>
      <c r="D128" s="119"/>
      <c r="E128" s="194">
        <v>0</v>
      </c>
      <c r="F128" s="194">
        <v>0</v>
      </c>
      <c r="G128" s="107"/>
      <c r="H128" s="194"/>
      <c r="I128" s="107"/>
      <c r="J128" s="107"/>
      <c r="K128" s="107"/>
      <c r="L128" s="113"/>
      <c r="M128" s="101"/>
      <c r="N128" s="101"/>
    </row>
    <row r="129" spans="1:14" hidden="1">
      <c r="A129" s="114"/>
      <c r="B129" s="200" t="s">
        <v>137</v>
      </c>
      <c r="C129" s="197"/>
      <c r="D129" s="188"/>
      <c r="E129" s="198">
        <v>0</v>
      </c>
      <c r="F129" s="198">
        <v>0</v>
      </c>
      <c r="G129" s="197"/>
      <c r="H129" s="198">
        <v>0</v>
      </c>
      <c r="I129" s="197"/>
      <c r="J129" s="197"/>
      <c r="K129" s="197"/>
      <c r="L129" s="115"/>
      <c r="M129" s="101"/>
      <c r="N129" s="101"/>
    </row>
    <row r="130" spans="1:14" hidden="1">
      <c r="A130"/>
      <c r="B130" s="192"/>
      <c r="C130" s="151"/>
      <c r="D130" s="119"/>
      <c r="E130" s="151"/>
      <c r="F130" s="151"/>
      <c r="G130" s="159"/>
      <c r="H130" s="151"/>
      <c r="I130" s="151"/>
      <c r="J130" s="151"/>
      <c r="K130" s="151"/>
      <c r="L130" s="193"/>
      <c r="M130" s="101"/>
      <c r="N130" s="101"/>
    </row>
    <row r="131" spans="1:14" hidden="1">
      <c r="A131" s="109"/>
      <c r="B131" s="199" t="s">
        <v>135</v>
      </c>
      <c r="C131" s="107"/>
      <c r="D131" s="119"/>
      <c r="E131" s="194">
        <v>0</v>
      </c>
      <c r="F131" s="194"/>
      <c r="G131" s="107"/>
      <c r="H131" s="195">
        <v>0</v>
      </c>
      <c r="I131" s="107"/>
      <c r="J131" s="107"/>
      <c r="K131" s="107"/>
      <c r="L131" s="113"/>
      <c r="M131" s="101"/>
      <c r="N131" s="101"/>
    </row>
    <row r="132" spans="1:14" hidden="1">
      <c r="A132" s="109"/>
      <c r="B132" s="199" t="s">
        <v>136</v>
      </c>
      <c r="C132" s="107"/>
      <c r="D132" s="119"/>
      <c r="E132" s="194">
        <v>0</v>
      </c>
      <c r="F132" s="194">
        <v>0</v>
      </c>
      <c r="G132" s="107"/>
      <c r="H132" s="194"/>
      <c r="I132" s="107"/>
      <c r="J132" s="107"/>
      <c r="K132" s="107"/>
      <c r="L132" s="113"/>
      <c r="M132" s="101"/>
      <c r="N132" s="101"/>
    </row>
    <row r="133" spans="1:14" hidden="1">
      <c r="A133" s="114"/>
      <c r="B133" s="200" t="s">
        <v>137</v>
      </c>
      <c r="C133" s="197"/>
      <c r="D133" s="188"/>
      <c r="E133" s="198">
        <v>0</v>
      </c>
      <c r="F133" s="198">
        <v>0</v>
      </c>
      <c r="G133" s="197"/>
      <c r="H133" s="198">
        <v>0</v>
      </c>
      <c r="I133" s="197"/>
      <c r="J133" s="197"/>
      <c r="K133" s="197"/>
      <c r="L133" s="115"/>
      <c r="M133" s="101"/>
      <c r="N133" s="101"/>
    </row>
    <row r="134" spans="1:14" hidden="1">
      <c r="A134"/>
      <c r="B134" s="192"/>
      <c r="C134" s="151"/>
      <c r="D134" s="119"/>
      <c r="E134" s="151"/>
      <c r="F134" s="151"/>
      <c r="G134" s="159"/>
      <c r="H134" s="151"/>
      <c r="I134" s="151"/>
      <c r="J134" s="151"/>
      <c r="K134" s="151"/>
      <c r="L134" s="193"/>
      <c r="M134" s="101"/>
      <c r="N134" s="101"/>
    </row>
    <row r="135" spans="1:14" hidden="1">
      <c r="A135" s="109"/>
      <c r="B135" s="199" t="s">
        <v>135</v>
      </c>
      <c r="C135" s="107"/>
      <c r="D135" s="119"/>
      <c r="E135" s="194">
        <v>0</v>
      </c>
      <c r="F135" s="194"/>
      <c r="G135" s="107"/>
      <c r="H135" s="195">
        <v>0</v>
      </c>
      <c r="I135" s="107"/>
      <c r="J135" s="107"/>
      <c r="K135" s="107"/>
      <c r="L135" s="113"/>
      <c r="M135" s="101"/>
      <c r="N135" s="101"/>
    </row>
    <row r="136" spans="1:14" hidden="1">
      <c r="A136" s="109"/>
      <c r="B136" s="199" t="s">
        <v>136</v>
      </c>
      <c r="C136" s="107"/>
      <c r="D136" s="119"/>
      <c r="E136" s="194">
        <v>0</v>
      </c>
      <c r="F136" s="194">
        <v>0</v>
      </c>
      <c r="G136" s="107"/>
      <c r="H136" s="194"/>
      <c r="I136" s="107"/>
      <c r="J136" s="107"/>
      <c r="K136" s="107"/>
      <c r="L136" s="113"/>
      <c r="M136" s="101"/>
      <c r="N136" s="101"/>
    </row>
    <row r="137" spans="1:14" hidden="1">
      <c r="A137" s="114"/>
      <c r="B137" s="200" t="s">
        <v>137</v>
      </c>
      <c r="C137" s="197"/>
      <c r="D137" s="188"/>
      <c r="E137" s="198">
        <v>0</v>
      </c>
      <c r="F137" s="198">
        <v>0</v>
      </c>
      <c r="G137" s="197"/>
      <c r="H137" s="198">
        <v>0</v>
      </c>
      <c r="I137" s="197"/>
      <c r="J137" s="197"/>
      <c r="K137" s="197"/>
      <c r="L137" s="115"/>
      <c r="M137" s="101"/>
      <c r="N137" s="101"/>
    </row>
    <row r="138" spans="1:14" hidden="1">
      <c r="A138"/>
      <c r="B138" s="192"/>
      <c r="C138" s="151"/>
      <c r="D138" s="119"/>
      <c r="E138" s="151"/>
      <c r="F138" s="151"/>
      <c r="G138" s="151"/>
      <c r="H138" s="151"/>
      <c r="I138" s="151"/>
      <c r="J138" s="151"/>
      <c r="K138" s="151"/>
      <c r="L138" s="193"/>
      <c r="M138" s="101"/>
      <c r="N138" s="101"/>
    </row>
    <row r="139" spans="1:14" hidden="1">
      <c r="A139" s="109"/>
      <c r="B139" s="199" t="s">
        <v>135</v>
      </c>
      <c r="C139" s="107"/>
      <c r="D139" s="119"/>
      <c r="E139" s="194">
        <v>0</v>
      </c>
      <c r="F139" s="194"/>
      <c r="G139" s="107"/>
      <c r="H139" s="195">
        <v>0</v>
      </c>
      <c r="I139" s="107"/>
      <c r="J139" s="107"/>
      <c r="K139" s="107"/>
      <c r="L139" s="113"/>
      <c r="M139" s="101"/>
      <c r="N139" s="101"/>
    </row>
    <row r="140" spans="1:14" hidden="1">
      <c r="A140" s="109"/>
      <c r="B140" s="199" t="s">
        <v>136</v>
      </c>
      <c r="C140" s="107"/>
      <c r="D140" s="119"/>
      <c r="E140" s="194">
        <v>0</v>
      </c>
      <c r="F140" s="194">
        <v>0</v>
      </c>
      <c r="G140" s="107"/>
      <c r="H140" s="194"/>
      <c r="I140" s="107"/>
      <c r="J140" s="107"/>
      <c r="K140" s="107"/>
      <c r="L140" s="113"/>
      <c r="M140" s="101"/>
      <c r="N140" s="101"/>
    </row>
    <row r="141" spans="1:14" hidden="1">
      <c r="A141" s="114"/>
      <c r="B141" s="200" t="s">
        <v>137</v>
      </c>
      <c r="C141" s="197"/>
      <c r="D141" s="188"/>
      <c r="E141" s="198">
        <v>0</v>
      </c>
      <c r="F141" s="198">
        <v>0</v>
      </c>
      <c r="G141" s="197"/>
      <c r="H141" s="198">
        <v>0</v>
      </c>
      <c r="I141" s="197"/>
      <c r="J141" s="197"/>
      <c r="K141" s="197"/>
      <c r="L141" s="115"/>
      <c r="M141" s="101"/>
      <c r="N141" s="101"/>
    </row>
    <row r="142" spans="1:14" hidden="1">
      <c r="A142"/>
      <c r="B142" s="192"/>
      <c r="C142" s="151"/>
      <c r="D142" s="119"/>
      <c r="E142" s="151"/>
      <c r="F142" s="151"/>
      <c r="G142" s="159"/>
      <c r="H142" s="151"/>
      <c r="I142" s="151"/>
      <c r="J142" s="151"/>
      <c r="K142" s="151"/>
      <c r="L142" s="193"/>
      <c r="M142" s="101"/>
      <c r="N142" s="101"/>
    </row>
    <row r="143" spans="1:14" hidden="1">
      <c r="A143" s="109"/>
      <c r="B143" s="199" t="s">
        <v>135</v>
      </c>
      <c r="C143" s="107"/>
      <c r="D143" s="119"/>
      <c r="E143" s="194">
        <v>0</v>
      </c>
      <c r="F143" s="194"/>
      <c r="G143" s="107"/>
      <c r="H143" s="195">
        <v>0</v>
      </c>
      <c r="I143" s="107"/>
      <c r="J143" s="107"/>
      <c r="K143" s="107"/>
      <c r="L143" s="113"/>
      <c r="M143" s="101"/>
      <c r="N143" s="101"/>
    </row>
    <row r="144" spans="1:14" hidden="1">
      <c r="A144" s="109"/>
      <c r="B144" s="199" t="s">
        <v>136</v>
      </c>
      <c r="C144" s="107"/>
      <c r="D144" s="119"/>
      <c r="E144" s="194">
        <v>0</v>
      </c>
      <c r="F144" s="194">
        <v>0</v>
      </c>
      <c r="G144" s="107"/>
      <c r="H144" s="194"/>
      <c r="I144" s="107"/>
      <c r="J144" s="107"/>
      <c r="K144" s="107"/>
      <c r="L144" s="113"/>
      <c r="M144" s="101"/>
      <c r="N144" s="101"/>
    </row>
    <row r="145" spans="1:14" hidden="1">
      <c r="A145" s="114"/>
      <c r="B145" s="200" t="s">
        <v>137</v>
      </c>
      <c r="C145" s="197"/>
      <c r="D145" s="188"/>
      <c r="E145" s="198">
        <v>0</v>
      </c>
      <c r="F145" s="198">
        <v>0</v>
      </c>
      <c r="G145" s="197"/>
      <c r="H145" s="198">
        <v>0</v>
      </c>
      <c r="I145" s="197"/>
      <c r="J145" s="197"/>
      <c r="K145" s="197"/>
      <c r="L145" s="115"/>
      <c r="M145" s="101"/>
      <c r="N145" s="101"/>
    </row>
    <row r="146" spans="1:14" hidden="1">
      <c r="A146"/>
      <c r="B146" s="192"/>
      <c r="C146" s="151"/>
      <c r="D146" s="119"/>
      <c r="E146" s="151"/>
      <c r="F146" s="151"/>
      <c r="G146" s="159"/>
      <c r="H146" s="151"/>
      <c r="I146" s="151"/>
      <c r="J146" s="151"/>
      <c r="K146" s="151"/>
      <c r="L146" s="193"/>
      <c r="M146" s="101"/>
      <c r="N146" s="101"/>
    </row>
    <row r="147" spans="1:14" hidden="1">
      <c r="A147" s="109"/>
      <c r="B147" s="199" t="s">
        <v>135</v>
      </c>
      <c r="C147" s="107"/>
      <c r="D147" s="119"/>
      <c r="E147" s="194">
        <v>0</v>
      </c>
      <c r="F147" s="194"/>
      <c r="G147" s="107"/>
      <c r="H147" s="195">
        <v>0</v>
      </c>
      <c r="I147" s="107"/>
      <c r="J147" s="107"/>
      <c r="K147" s="107"/>
      <c r="L147" s="113"/>
      <c r="M147" s="101"/>
      <c r="N147" s="101"/>
    </row>
    <row r="148" spans="1:14" hidden="1">
      <c r="A148" s="109"/>
      <c r="B148" s="199" t="s">
        <v>136</v>
      </c>
      <c r="C148" s="107"/>
      <c r="D148" s="119"/>
      <c r="E148" s="194">
        <v>0</v>
      </c>
      <c r="F148" s="194">
        <v>0</v>
      </c>
      <c r="G148" s="107"/>
      <c r="H148" s="194"/>
      <c r="I148" s="107"/>
      <c r="J148" s="107"/>
      <c r="K148" s="107"/>
      <c r="L148" s="113"/>
      <c r="M148" s="101"/>
      <c r="N148" s="101"/>
    </row>
    <row r="149" spans="1:14" hidden="1">
      <c r="A149" s="114"/>
      <c r="B149" s="200" t="s">
        <v>137</v>
      </c>
      <c r="C149" s="197"/>
      <c r="D149" s="188"/>
      <c r="E149" s="198">
        <v>0</v>
      </c>
      <c r="F149" s="198">
        <v>0</v>
      </c>
      <c r="G149" s="197"/>
      <c r="H149" s="198">
        <v>0</v>
      </c>
      <c r="I149" s="197"/>
      <c r="J149" s="197"/>
      <c r="K149" s="197"/>
      <c r="L149" s="115"/>
      <c r="M149" s="101"/>
      <c r="N149" s="101"/>
    </row>
    <row r="150" spans="1:14" hidden="1">
      <c r="A150"/>
      <c r="B150" s="192"/>
      <c r="C150" s="151"/>
      <c r="D150" s="119"/>
      <c r="E150" s="151"/>
      <c r="F150" s="151"/>
      <c r="G150" s="159"/>
      <c r="H150" s="151"/>
      <c r="I150" s="151"/>
      <c r="J150" s="151"/>
      <c r="K150" s="151"/>
      <c r="L150" s="193"/>
      <c r="M150" s="101"/>
      <c r="N150" s="101"/>
    </row>
    <row r="151" spans="1:14" hidden="1">
      <c r="A151" s="109"/>
      <c r="B151" s="199" t="s">
        <v>135</v>
      </c>
      <c r="C151" s="107"/>
      <c r="D151" s="119"/>
      <c r="E151" s="194">
        <v>0</v>
      </c>
      <c r="F151" s="194"/>
      <c r="G151" s="107"/>
      <c r="H151" s="195">
        <v>0</v>
      </c>
      <c r="I151" s="107"/>
      <c r="J151" s="107"/>
      <c r="K151" s="107"/>
      <c r="L151" s="113"/>
      <c r="M151" s="101"/>
      <c r="N151" s="101"/>
    </row>
    <row r="152" spans="1:14" hidden="1">
      <c r="A152" s="109"/>
      <c r="B152" s="199" t="s">
        <v>136</v>
      </c>
      <c r="C152" s="107"/>
      <c r="D152" s="119"/>
      <c r="E152" s="194">
        <v>0</v>
      </c>
      <c r="F152" s="194">
        <v>0</v>
      </c>
      <c r="G152" s="107"/>
      <c r="H152" s="194"/>
      <c r="I152" s="107"/>
      <c r="J152" s="107"/>
      <c r="K152" s="107"/>
      <c r="L152" s="113"/>
      <c r="M152" s="101"/>
      <c r="N152" s="101"/>
    </row>
    <row r="153" spans="1:14" hidden="1">
      <c r="A153" s="114"/>
      <c r="B153" s="200" t="s">
        <v>137</v>
      </c>
      <c r="C153" s="197"/>
      <c r="D153" s="188"/>
      <c r="E153" s="198">
        <v>0</v>
      </c>
      <c r="F153" s="198">
        <v>0</v>
      </c>
      <c r="G153" s="197"/>
      <c r="H153" s="198">
        <v>0</v>
      </c>
      <c r="I153" s="197"/>
      <c r="J153" s="197"/>
      <c r="K153" s="197"/>
      <c r="L153" s="115"/>
      <c r="M153" s="101"/>
      <c r="N153" s="101"/>
    </row>
    <row r="154" spans="1:14" hidden="1">
      <c r="A154"/>
      <c r="B154" s="192"/>
      <c r="C154" s="151"/>
      <c r="D154" s="119"/>
      <c r="E154" s="151"/>
      <c r="F154" s="151"/>
      <c r="G154" s="159"/>
      <c r="H154" s="151"/>
      <c r="I154" s="151"/>
      <c r="J154" s="151"/>
      <c r="K154" s="151"/>
      <c r="L154" s="193"/>
      <c r="M154" s="101"/>
      <c r="N154" s="101"/>
    </row>
    <row r="155" spans="1:14" hidden="1">
      <c r="A155" s="109"/>
      <c r="B155" s="199" t="s">
        <v>135</v>
      </c>
      <c r="C155" s="107"/>
      <c r="D155" s="119"/>
      <c r="E155" s="194">
        <v>0</v>
      </c>
      <c r="F155" s="194"/>
      <c r="G155" s="107"/>
      <c r="H155" s="195">
        <v>0</v>
      </c>
      <c r="I155" s="107"/>
      <c r="J155" s="107"/>
      <c r="K155" s="107"/>
      <c r="L155" s="113"/>
      <c r="M155" s="101"/>
      <c r="N155" s="101"/>
    </row>
    <row r="156" spans="1:14" hidden="1">
      <c r="A156" s="109"/>
      <c r="B156" s="199" t="s">
        <v>136</v>
      </c>
      <c r="C156" s="107"/>
      <c r="D156" s="119"/>
      <c r="E156" s="194">
        <v>0</v>
      </c>
      <c r="F156" s="194">
        <v>0</v>
      </c>
      <c r="G156" s="107"/>
      <c r="H156" s="194"/>
      <c r="I156" s="107"/>
      <c r="J156" s="107"/>
      <c r="K156" s="107"/>
      <c r="L156" s="113"/>
      <c r="M156" s="101"/>
      <c r="N156" s="101"/>
    </row>
    <row r="157" spans="1:14" hidden="1">
      <c r="A157" s="114"/>
      <c r="B157" s="200" t="s">
        <v>137</v>
      </c>
      <c r="C157" s="197"/>
      <c r="D157" s="188"/>
      <c r="E157" s="198">
        <v>0</v>
      </c>
      <c r="F157" s="198">
        <v>0</v>
      </c>
      <c r="G157" s="197"/>
      <c r="H157" s="198">
        <v>0</v>
      </c>
      <c r="I157" s="197"/>
      <c r="J157" s="197"/>
      <c r="K157" s="197"/>
      <c r="L157" s="115"/>
      <c r="M157" s="101"/>
      <c r="N157" s="101"/>
    </row>
    <row r="158" spans="1:14" hidden="1">
      <c r="A158"/>
      <c r="B158" s="192"/>
      <c r="C158" s="151"/>
      <c r="D158" s="119"/>
      <c r="E158" s="151"/>
      <c r="F158" s="151"/>
      <c r="G158" s="159"/>
      <c r="H158" s="151"/>
      <c r="I158" s="151"/>
      <c r="J158" s="151"/>
      <c r="K158" s="151"/>
      <c r="L158" s="193"/>
      <c r="M158" s="101"/>
      <c r="N158" s="101"/>
    </row>
    <row r="159" spans="1:14" hidden="1">
      <c r="A159" s="109"/>
      <c r="B159" s="199" t="s">
        <v>135</v>
      </c>
      <c r="C159" s="107"/>
      <c r="D159" s="119"/>
      <c r="E159" s="194">
        <v>0</v>
      </c>
      <c r="F159" s="194"/>
      <c r="G159" s="107"/>
      <c r="H159" s="195">
        <v>0</v>
      </c>
      <c r="I159" s="107"/>
      <c r="J159" s="107"/>
      <c r="K159" s="107"/>
      <c r="L159" s="113"/>
      <c r="M159" s="101"/>
      <c r="N159" s="101"/>
    </row>
    <row r="160" spans="1:14" hidden="1">
      <c r="A160" s="109"/>
      <c r="B160" s="199" t="s">
        <v>136</v>
      </c>
      <c r="C160" s="107"/>
      <c r="D160" s="119"/>
      <c r="E160" s="194">
        <v>0</v>
      </c>
      <c r="F160" s="194">
        <v>0</v>
      </c>
      <c r="G160" s="107"/>
      <c r="H160" s="194"/>
      <c r="I160" s="107"/>
      <c r="J160" s="107"/>
      <c r="K160" s="107"/>
      <c r="L160" s="113"/>
      <c r="M160" s="101"/>
      <c r="N160" s="101"/>
    </row>
    <row r="161" spans="1:14" hidden="1">
      <c r="A161" s="114"/>
      <c r="B161" s="200" t="s">
        <v>137</v>
      </c>
      <c r="C161" s="197"/>
      <c r="D161" s="188"/>
      <c r="E161" s="198">
        <v>0</v>
      </c>
      <c r="F161" s="198">
        <v>0</v>
      </c>
      <c r="G161" s="197"/>
      <c r="H161" s="198">
        <v>0</v>
      </c>
      <c r="I161" s="197"/>
      <c r="J161" s="197"/>
      <c r="K161" s="197"/>
      <c r="L161" s="115"/>
      <c r="M161" s="101"/>
      <c r="N161" s="101"/>
    </row>
    <row r="162" spans="1:14" hidden="1">
      <c r="A162"/>
      <c r="B162" s="192"/>
      <c r="C162" s="151"/>
      <c r="D162" s="119"/>
      <c r="E162" s="151"/>
      <c r="F162" s="151"/>
      <c r="G162" s="159"/>
      <c r="H162" s="151"/>
      <c r="I162" s="151"/>
      <c r="J162" s="151"/>
      <c r="K162" s="151"/>
      <c r="L162" s="193"/>
      <c r="M162" s="101"/>
      <c r="N162" s="101"/>
    </row>
    <row r="163" spans="1:14" hidden="1">
      <c r="A163" s="109"/>
      <c r="B163" s="199" t="s">
        <v>135</v>
      </c>
      <c r="C163" s="107"/>
      <c r="D163" s="119"/>
      <c r="E163" s="194">
        <v>0</v>
      </c>
      <c r="F163" s="194"/>
      <c r="G163" s="107"/>
      <c r="H163" s="195">
        <v>0</v>
      </c>
      <c r="I163" s="107"/>
      <c r="J163" s="107"/>
      <c r="K163" s="107"/>
      <c r="L163" s="113"/>
      <c r="M163" s="101"/>
      <c r="N163" s="108"/>
    </row>
    <row r="164" spans="1:14" hidden="1">
      <c r="A164" s="109"/>
      <c r="B164" s="199" t="s">
        <v>136</v>
      </c>
      <c r="C164" s="107"/>
      <c r="D164" s="119"/>
      <c r="E164" s="194">
        <v>0</v>
      </c>
      <c r="F164" s="194">
        <v>0</v>
      </c>
      <c r="G164" s="107"/>
      <c r="H164" s="194"/>
      <c r="I164" s="107"/>
      <c r="J164" s="107"/>
      <c r="K164" s="107"/>
      <c r="L164" s="113"/>
      <c r="M164" s="101"/>
      <c r="N164" s="101"/>
    </row>
    <row r="165" spans="1:14" hidden="1">
      <c r="A165" s="114"/>
      <c r="B165" s="200" t="s">
        <v>137</v>
      </c>
      <c r="C165" s="197"/>
      <c r="D165" s="188"/>
      <c r="E165" s="198">
        <v>0</v>
      </c>
      <c r="F165" s="198">
        <v>0</v>
      </c>
      <c r="G165" s="197"/>
      <c r="H165" s="198">
        <v>0</v>
      </c>
      <c r="I165" s="197"/>
      <c r="J165" s="197"/>
      <c r="K165" s="197"/>
      <c r="L165" s="115"/>
      <c r="M165" s="101"/>
      <c r="N165" s="101"/>
    </row>
    <row r="166" spans="1:14" hidden="1">
      <c r="A166"/>
      <c r="B166" s="192"/>
      <c r="C166" s="151"/>
      <c r="D166" s="119"/>
      <c r="E166" s="151"/>
      <c r="F166" s="151"/>
      <c r="G166" s="159"/>
      <c r="H166" s="151"/>
      <c r="I166" s="151"/>
      <c r="J166" s="151"/>
      <c r="K166" s="151"/>
      <c r="L166" s="193"/>
      <c r="M166" s="101"/>
      <c r="N166" s="101"/>
    </row>
    <row r="167" spans="1:14" hidden="1">
      <c r="A167" s="109"/>
      <c r="B167" s="199" t="s">
        <v>135</v>
      </c>
      <c r="C167" s="107"/>
      <c r="D167" s="119"/>
      <c r="E167" s="194">
        <v>0</v>
      </c>
      <c r="F167" s="194"/>
      <c r="G167" s="107"/>
      <c r="H167" s="195">
        <v>0</v>
      </c>
      <c r="I167" s="107"/>
      <c r="J167" s="107"/>
      <c r="K167" s="107"/>
      <c r="L167" s="113"/>
      <c r="M167" s="101"/>
      <c r="N167" s="108"/>
    </row>
    <row r="168" spans="1:14" hidden="1">
      <c r="A168" s="109"/>
      <c r="B168" s="199" t="s">
        <v>136</v>
      </c>
      <c r="C168" s="107"/>
      <c r="D168" s="119"/>
      <c r="E168" s="194">
        <v>0</v>
      </c>
      <c r="F168" s="194">
        <v>0</v>
      </c>
      <c r="G168" s="107"/>
      <c r="H168" s="194"/>
      <c r="I168" s="107"/>
      <c r="J168" s="107"/>
      <c r="K168" s="107"/>
      <c r="L168" s="113"/>
      <c r="M168" s="101"/>
      <c r="N168" s="101"/>
    </row>
    <row r="169" spans="1:14" hidden="1">
      <c r="A169" s="114"/>
      <c r="B169" s="200" t="s">
        <v>137</v>
      </c>
      <c r="C169" s="197"/>
      <c r="D169" s="188"/>
      <c r="E169" s="198">
        <v>0</v>
      </c>
      <c r="F169" s="198">
        <v>0</v>
      </c>
      <c r="G169" s="197"/>
      <c r="H169" s="198">
        <v>0</v>
      </c>
      <c r="I169" s="197"/>
      <c r="J169" s="197"/>
      <c r="K169" s="197"/>
      <c r="L169" s="115"/>
      <c r="M169" s="101"/>
      <c r="N169" s="101"/>
    </row>
    <row r="170" spans="1:14" hidden="1">
      <c r="A170"/>
      <c r="B170" s="192"/>
      <c r="C170" s="151"/>
      <c r="D170" s="119"/>
      <c r="E170" s="151"/>
      <c r="F170" s="151"/>
      <c r="G170" s="159"/>
      <c r="H170" s="151"/>
      <c r="I170" s="151"/>
      <c r="J170" s="151"/>
      <c r="K170" s="151"/>
      <c r="L170" s="193"/>
      <c r="M170" s="101"/>
      <c r="N170" s="101"/>
    </row>
    <row r="171" spans="1:14" hidden="1">
      <c r="A171" s="109"/>
      <c r="B171" s="199" t="s">
        <v>135</v>
      </c>
      <c r="C171" s="107"/>
      <c r="D171" s="119"/>
      <c r="E171" s="194">
        <v>0</v>
      </c>
      <c r="F171" s="194"/>
      <c r="G171" s="107"/>
      <c r="H171" s="195">
        <v>0</v>
      </c>
      <c r="I171" s="107"/>
      <c r="J171" s="107"/>
      <c r="K171" s="107"/>
      <c r="L171" s="113"/>
      <c r="M171" s="101"/>
      <c r="N171" s="108"/>
    </row>
    <row r="172" spans="1:14" hidden="1">
      <c r="A172" s="109"/>
      <c r="B172" s="199" t="s">
        <v>136</v>
      </c>
      <c r="C172" s="107"/>
      <c r="D172" s="119"/>
      <c r="E172" s="194">
        <v>0</v>
      </c>
      <c r="F172" s="194">
        <v>0</v>
      </c>
      <c r="G172" s="107"/>
      <c r="H172" s="194"/>
      <c r="I172" s="107"/>
      <c r="J172" s="107"/>
      <c r="K172" s="107"/>
      <c r="L172" s="113"/>
      <c r="M172" s="101"/>
      <c r="N172" s="101"/>
    </row>
    <row r="173" spans="1:14" hidden="1">
      <c r="A173" s="114"/>
      <c r="B173" s="200" t="s">
        <v>137</v>
      </c>
      <c r="C173" s="197"/>
      <c r="D173" s="188"/>
      <c r="E173" s="198">
        <v>0</v>
      </c>
      <c r="F173" s="198">
        <v>0</v>
      </c>
      <c r="G173" s="197"/>
      <c r="H173" s="198">
        <v>0</v>
      </c>
      <c r="I173" s="197"/>
      <c r="J173" s="197"/>
      <c r="K173" s="197"/>
      <c r="L173" s="115"/>
      <c r="M173" s="101"/>
      <c r="N173" s="101"/>
    </row>
    <row r="174" spans="1:14" hidden="1">
      <c r="A174"/>
      <c r="B174" s="192"/>
      <c r="C174" s="151"/>
      <c r="D174" s="119"/>
      <c r="E174" s="151"/>
      <c r="F174" s="151"/>
      <c r="G174" s="159"/>
      <c r="H174" s="151"/>
      <c r="I174" s="151"/>
      <c r="J174" s="151"/>
      <c r="K174" s="151"/>
      <c r="L174" s="193"/>
      <c r="M174" s="101"/>
      <c r="N174" s="101"/>
    </row>
    <row r="175" spans="1:14" hidden="1">
      <c r="A175" s="109"/>
      <c r="B175" s="199" t="s">
        <v>135</v>
      </c>
      <c r="C175" s="107"/>
      <c r="D175" s="119"/>
      <c r="E175" s="194">
        <v>0</v>
      </c>
      <c r="F175" s="194"/>
      <c r="G175" s="107"/>
      <c r="H175" s="195">
        <v>0</v>
      </c>
      <c r="I175" s="107"/>
      <c r="J175" s="107"/>
      <c r="K175" s="107"/>
      <c r="L175" s="113"/>
      <c r="M175" s="101"/>
      <c r="N175" s="108"/>
    </row>
    <row r="176" spans="1:14" hidden="1">
      <c r="A176" s="109"/>
      <c r="B176" s="199" t="s">
        <v>136</v>
      </c>
      <c r="C176" s="107"/>
      <c r="D176" s="119"/>
      <c r="E176" s="194">
        <v>0</v>
      </c>
      <c r="F176" s="194">
        <v>0</v>
      </c>
      <c r="G176" s="107"/>
      <c r="H176" s="194"/>
      <c r="I176" s="107"/>
      <c r="J176" s="107"/>
      <c r="K176" s="107"/>
      <c r="L176" s="113"/>
      <c r="M176" s="101"/>
      <c r="N176" s="101"/>
    </row>
    <row r="177" spans="1:14" hidden="1">
      <c r="A177" s="114"/>
      <c r="B177" s="200" t="s">
        <v>137</v>
      </c>
      <c r="C177" s="197"/>
      <c r="D177" s="188"/>
      <c r="E177" s="198">
        <v>0</v>
      </c>
      <c r="F177" s="198">
        <v>0</v>
      </c>
      <c r="G177" s="197"/>
      <c r="H177" s="198">
        <v>0</v>
      </c>
      <c r="I177" s="197"/>
      <c r="J177" s="197"/>
      <c r="K177" s="197"/>
      <c r="L177" s="115"/>
      <c r="M177" s="101"/>
      <c r="N177" s="101"/>
    </row>
    <row r="178" spans="1:14" hidden="1">
      <c r="A178"/>
      <c r="B178" s="192"/>
      <c r="C178" s="151"/>
      <c r="D178" s="119"/>
      <c r="E178" s="151"/>
      <c r="F178" s="151"/>
      <c r="G178" s="159"/>
      <c r="H178" s="151"/>
      <c r="I178" s="151"/>
      <c r="J178" s="151"/>
      <c r="K178" s="151"/>
      <c r="L178" s="193"/>
      <c r="M178" s="101"/>
      <c r="N178" s="101"/>
    </row>
    <row r="179" spans="1:14" hidden="1">
      <c r="A179" s="109"/>
      <c r="B179" s="199" t="s">
        <v>135</v>
      </c>
      <c r="C179" s="107"/>
      <c r="D179" s="119"/>
      <c r="E179" s="194">
        <v>0</v>
      </c>
      <c r="F179" s="194"/>
      <c r="G179" s="107"/>
      <c r="H179" s="195">
        <v>0</v>
      </c>
      <c r="I179" s="107"/>
      <c r="J179" s="107"/>
      <c r="K179" s="107"/>
      <c r="L179" s="113"/>
      <c r="M179" s="101"/>
      <c r="N179" s="108"/>
    </row>
    <row r="180" spans="1:14" hidden="1">
      <c r="A180" s="109"/>
      <c r="B180" s="199" t="s">
        <v>136</v>
      </c>
      <c r="C180" s="107"/>
      <c r="D180" s="119"/>
      <c r="E180" s="194">
        <v>0</v>
      </c>
      <c r="F180" s="194">
        <v>0</v>
      </c>
      <c r="G180" s="107"/>
      <c r="H180" s="194"/>
      <c r="I180" s="107"/>
      <c r="J180" s="107"/>
      <c r="K180" s="107"/>
      <c r="L180" s="113"/>
      <c r="M180" s="101"/>
      <c r="N180" s="101"/>
    </row>
    <row r="181" spans="1:14" hidden="1">
      <c r="A181" s="114"/>
      <c r="B181" s="200" t="s">
        <v>137</v>
      </c>
      <c r="C181" s="197"/>
      <c r="D181" s="188"/>
      <c r="E181" s="198">
        <v>0</v>
      </c>
      <c r="F181" s="198">
        <v>0</v>
      </c>
      <c r="G181" s="197"/>
      <c r="H181" s="198">
        <v>0</v>
      </c>
      <c r="I181" s="197"/>
      <c r="J181" s="197"/>
      <c r="K181" s="197"/>
      <c r="L181" s="115"/>
      <c r="M181" s="101"/>
      <c r="N181" s="101"/>
    </row>
    <row r="182" spans="1:14" hidden="1">
      <c r="A182"/>
      <c r="B182" s="192"/>
      <c r="C182" s="151"/>
      <c r="D182" s="119"/>
      <c r="E182" s="151"/>
      <c r="F182" s="151"/>
      <c r="G182" s="159"/>
      <c r="H182" s="151"/>
      <c r="I182" s="151"/>
      <c r="J182" s="151"/>
      <c r="K182" s="151"/>
      <c r="L182" s="193"/>
      <c r="M182" s="101"/>
      <c r="N182" s="101"/>
    </row>
    <row r="183" spans="1:14" hidden="1">
      <c r="A183" s="109"/>
      <c r="B183" s="199" t="s">
        <v>135</v>
      </c>
      <c r="C183" s="107"/>
      <c r="D183" s="119"/>
      <c r="E183" s="194">
        <v>0</v>
      </c>
      <c r="F183" s="194"/>
      <c r="G183" s="107"/>
      <c r="H183" s="195">
        <v>0</v>
      </c>
      <c r="I183" s="107"/>
      <c r="J183" s="107"/>
      <c r="K183" s="107"/>
      <c r="L183" s="113"/>
      <c r="M183" s="101"/>
      <c r="N183" s="108"/>
    </row>
    <row r="184" spans="1:14" hidden="1">
      <c r="A184" s="109"/>
      <c r="B184" s="199" t="s">
        <v>136</v>
      </c>
      <c r="C184" s="107"/>
      <c r="D184" s="119"/>
      <c r="E184" s="194">
        <v>0</v>
      </c>
      <c r="F184" s="194">
        <v>0</v>
      </c>
      <c r="G184" s="107"/>
      <c r="H184" s="194"/>
      <c r="I184" s="107"/>
      <c r="J184" s="107"/>
      <c r="K184" s="107"/>
      <c r="L184" s="113"/>
      <c r="M184" s="101"/>
      <c r="N184" s="101"/>
    </row>
    <row r="185" spans="1:14" hidden="1">
      <c r="A185" s="114"/>
      <c r="B185" s="200" t="s">
        <v>137</v>
      </c>
      <c r="C185" s="197"/>
      <c r="D185" s="188"/>
      <c r="E185" s="198">
        <v>0</v>
      </c>
      <c r="F185" s="198">
        <v>0</v>
      </c>
      <c r="G185" s="197"/>
      <c r="H185" s="198">
        <v>0</v>
      </c>
      <c r="I185" s="197"/>
      <c r="J185" s="197"/>
      <c r="K185" s="197"/>
      <c r="L185" s="115"/>
      <c r="M185" s="101"/>
      <c r="N185" s="101"/>
    </row>
    <row r="186" spans="1:14" hidden="1">
      <c r="A186" s="202"/>
      <c r="B186" s="203"/>
      <c r="C186" s="151"/>
      <c r="D186" s="119"/>
      <c r="E186" s="151"/>
      <c r="F186" s="151"/>
      <c r="G186" s="151"/>
      <c r="H186" s="151"/>
      <c r="I186" s="151"/>
      <c r="J186" s="151"/>
      <c r="K186" s="151"/>
      <c r="L186" s="193"/>
      <c r="M186" s="101"/>
      <c r="N186" s="101"/>
    </row>
    <row r="187" spans="1:14" hidden="1">
      <c r="A187" s="110"/>
      <c r="B187" s="110" t="s">
        <v>135</v>
      </c>
      <c r="C187" s="107"/>
      <c r="D187" s="119"/>
      <c r="E187" s="194">
        <v>0</v>
      </c>
      <c r="F187" s="194"/>
      <c r="G187" s="107"/>
      <c r="H187" s="195">
        <v>0</v>
      </c>
      <c r="I187" s="107"/>
      <c r="J187" s="107"/>
      <c r="K187" s="107"/>
      <c r="L187" s="113"/>
      <c r="M187" s="101"/>
      <c r="N187" s="108"/>
    </row>
    <row r="188" spans="1:14" hidden="1">
      <c r="A188" s="109"/>
      <c r="B188" s="101" t="s">
        <v>136</v>
      </c>
      <c r="C188" s="107"/>
      <c r="D188" s="119"/>
      <c r="E188" s="194">
        <v>0</v>
      </c>
      <c r="F188" s="194">
        <v>0</v>
      </c>
      <c r="G188" s="107"/>
      <c r="H188" s="194"/>
      <c r="I188" s="107"/>
      <c r="J188" s="107"/>
      <c r="K188" s="107"/>
      <c r="L188" s="113"/>
      <c r="M188" s="101"/>
      <c r="N188" s="101"/>
    </row>
    <row r="189" spans="1:14" hidden="1">
      <c r="A189" s="114"/>
      <c r="B189" s="196" t="s">
        <v>137</v>
      </c>
      <c r="C189" s="197"/>
      <c r="D189" s="188"/>
      <c r="E189" s="198">
        <v>0</v>
      </c>
      <c r="F189" s="198">
        <v>0</v>
      </c>
      <c r="G189" s="197"/>
      <c r="H189" s="198">
        <v>0</v>
      </c>
      <c r="I189" s="197"/>
      <c r="J189" s="197"/>
      <c r="K189" s="197"/>
      <c r="L189" s="115"/>
      <c r="M189" s="101"/>
      <c r="N189" s="101"/>
    </row>
    <row r="190" spans="1:14" hidden="1">
      <c r="A190" s="101"/>
      <c r="B190" s="101"/>
      <c r="C190" s="107"/>
      <c r="D190" s="107"/>
      <c r="E190" s="107"/>
      <c r="F190" s="107"/>
      <c r="G190" s="107"/>
      <c r="H190" s="107"/>
      <c r="I190" s="107"/>
      <c r="J190" s="107"/>
      <c r="K190" s="107"/>
      <c r="L190" s="107"/>
      <c r="M190" s="101"/>
      <c r="N190" s="101"/>
    </row>
    <row r="191" spans="1:14" hidden="1">
      <c r="A191" s="109"/>
      <c r="B191" s="110" t="s">
        <v>135</v>
      </c>
      <c r="C191" s="111"/>
      <c r="D191" s="106"/>
      <c r="E191" s="112">
        <v>0</v>
      </c>
      <c r="F191" s="112"/>
      <c r="G191" s="111"/>
      <c r="H191" s="154">
        <v>0</v>
      </c>
      <c r="I191" s="111"/>
      <c r="J191" s="111"/>
      <c r="K191" s="111"/>
      <c r="L191" s="113"/>
      <c r="M191" s="102"/>
      <c r="N191" s="102"/>
    </row>
    <row r="192" spans="1:14" hidden="1">
      <c r="A192" s="109"/>
      <c r="B192" s="110" t="s">
        <v>136</v>
      </c>
      <c r="C192" s="111"/>
      <c r="D192" s="106"/>
      <c r="E192" s="112">
        <v>0</v>
      </c>
      <c r="F192" s="112">
        <v>0</v>
      </c>
      <c r="G192" s="111"/>
      <c r="H192" s="112"/>
      <c r="I192" s="111"/>
      <c r="J192" s="111"/>
      <c r="K192" s="111"/>
      <c r="L192" s="113"/>
      <c r="M192" s="102"/>
      <c r="N192" s="102"/>
    </row>
    <row r="193" spans="1:14" hidden="1">
      <c r="A193" s="114"/>
      <c r="B193" s="155" t="s">
        <v>137</v>
      </c>
      <c r="C193" s="158"/>
      <c r="D193" s="156"/>
      <c r="E193" s="157">
        <v>0</v>
      </c>
      <c r="F193" s="157">
        <v>0</v>
      </c>
      <c r="G193" s="158"/>
      <c r="H193" s="157">
        <v>0</v>
      </c>
      <c r="I193" s="158"/>
      <c r="J193" s="158"/>
      <c r="K193" s="158"/>
      <c r="L193" s="115"/>
      <c r="M193" s="102"/>
      <c r="N193" s="102"/>
    </row>
    <row r="194" spans="1:14">
      <c r="A194" s="110"/>
      <c r="B194" s="116"/>
      <c r="C194" s="111"/>
      <c r="D194" s="111"/>
      <c r="E194" s="111"/>
      <c r="F194" s="111"/>
      <c r="G194" s="111"/>
      <c r="H194" s="111"/>
      <c r="I194" s="111"/>
      <c r="J194" s="111"/>
      <c r="K194" s="111"/>
      <c r="L194" s="111"/>
      <c r="M194" s="102"/>
      <c r="N194" s="102"/>
    </row>
    <row r="195" spans="1:14">
      <c r="A195" s="101"/>
      <c r="B195" s="120" t="s">
        <v>138</v>
      </c>
      <c r="C195" s="107"/>
      <c r="D195" s="117">
        <v>16583187.709849996</v>
      </c>
      <c r="E195" s="117">
        <v>9354285.5752499979</v>
      </c>
      <c r="F195" s="117">
        <v>409597.54150000005</v>
      </c>
      <c r="G195" s="117">
        <v>872799.35314999998</v>
      </c>
      <c r="H195" s="117">
        <v>438079.48974999995</v>
      </c>
      <c r="I195" s="107"/>
      <c r="J195" s="107"/>
      <c r="K195" s="107"/>
      <c r="L195" s="107"/>
      <c r="M195" s="102"/>
      <c r="N195" s="102"/>
    </row>
    <row r="196" spans="1:14">
      <c r="A196" s="101"/>
      <c r="B196" s="118"/>
      <c r="C196" s="107"/>
      <c r="D196" s="107"/>
      <c r="E196" s="107"/>
      <c r="F196" s="107"/>
      <c r="G196" s="107"/>
      <c r="H196" s="107"/>
      <c r="I196" s="107"/>
      <c r="J196" s="107"/>
      <c r="K196" s="107"/>
      <c r="L196" s="107"/>
      <c r="M196" s="102"/>
      <c r="N196" s="102"/>
    </row>
    <row r="197" spans="1:14">
      <c r="A197" s="101"/>
      <c r="B197" s="118" t="s">
        <v>139</v>
      </c>
      <c r="C197" s="107"/>
      <c r="D197" s="107"/>
      <c r="E197" s="119">
        <v>329947.80091455946</v>
      </c>
      <c r="F197" s="107">
        <v>14447.475116166013</v>
      </c>
      <c r="G197" s="107"/>
      <c r="H197" s="107">
        <v>15452.10086927689</v>
      </c>
      <c r="I197" s="107"/>
      <c r="J197" s="107"/>
      <c r="K197" s="107"/>
      <c r="L197" s="107"/>
      <c r="M197" s="102"/>
      <c r="N197" s="102"/>
    </row>
    <row r="198" spans="1:14">
      <c r="A198" s="101"/>
      <c r="B198" s="118"/>
      <c r="C198" s="107"/>
      <c r="D198" s="107"/>
      <c r="E198" s="107"/>
      <c r="F198" s="107"/>
      <c r="G198" s="107"/>
      <c r="H198" s="107"/>
      <c r="I198" s="107"/>
      <c r="J198" s="107"/>
      <c r="K198" s="107"/>
      <c r="L198" s="107"/>
      <c r="M198" s="102"/>
      <c r="N198" s="102"/>
    </row>
    <row r="199" spans="1:14" ht="15" thickBot="1">
      <c r="A199" s="101"/>
      <c r="B199" s="120" t="s">
        <v>260</v>
      </c>
      <c r="C199" s="107"/>
      <c r="D199" s="121">
        <v>16583187.709849996</v>
      </c>
      <c r="E199" s="121">
        <v>9684233.3761645574</v>
      </c>
      <c r="F199" s="121">
        <v>424045.01661616605</v>
      </c>
      <c r="G199" s="121">
        <v>872799.35314999998</v>
      </c>
      <c r="H199" s="121">
        <v>453531.59061927686</v>
      </c>
      <c r="I199" s="121"/>
      <c r="J199" s="201">
        <v>4105719.1303145695</v>
      </c>
      <c r="K199" s="121">
        <v>2352235.8693282064</v>
      </c>
      <c r="L199" s="121">
        <v>152090.90607651783</v>
      </c>
      <c r="M199" s="102"/>
      <c r="N199" s="102"/>
    </row>
    <row r="200" spans="1:14" ht="15" thickTop="1">
      <c r="A200" s="101"/>
      <c r="B200" s="101"/>
      <c r="C200" s="101"/>
      <c r="D200" s="119"/>
      <c r="E200" s="119"/>
      <c r="F200" s="119"/>
      <c r="G200" s="119"/>
      <c r="H200" s="119"/>
      <c r="I200" s="119"/>
      <c r="J200" s="119"/>
      <c r="K200" s="119"/>
      <c r="L200" s="119"/>
      <c r="M200" s="102"/>
      <c r="N200" s="102"/>
    </row>
    <row r="201" spans="1:14">
      <c r="A201" s="101" t="s">
        <v>199</v>
      </c>
      <c r="B201" s="101"/>
      <c r="C201" s="101"/>
      <c r="D201" s="119"/>
      <c r="E201" s="119"/>
      <c r="F201" s="119"/>
      <c r="G201" s="119"/>
      <c r="H201" s="119"/>
      <c r="I201" s="119"/>
      <c r="J201" s="119"/>
      <c r="K201" s="119"/>
      <c r="L201" s="119"/>
      <c r="M201" s="102"/>
      <c r="N201" s="102"/>
    </row>
    <row r="295" spans="4:8">
      <c r="D295" s="160">
        <v>8058408.0599999987</v>
      </c>
      <c r="E295" s="161">
        <v>0.91666666666666663</v>
      </c>
      <c r="F295" s="161">
        <v>3.8596491228070184E-2</v>
      </c>
      <c r="G295" s="161"/>
      <c r="H295" s="161">
        <v>4.4736842105263158E-2</v>
      </c>
    </row>
    <row r="296" spans="4:8">
      <c r="D296" s="160">
        <v>6496918.6383600002</v>
      </c>
      <c r="E296" s="162"/>
      <c r="F296" s="162"/>
      <c r="G296" s="162"/>
      <c r="H296" s="162"/>
    </row>
    <row r="297" spans="4:8">
      <c r="D297" s="160">
        <v>-1561489.4216399984</v>
      </c>
      <c r="E297" s="163">
        <v>-1431365.3031699986</v>
      </c>
      <c r="F297" s="163">
        <v>-60268.012765052583</v>
      </c>
      <c r="G297" s="163"/>
      <c r="H297" s="163">
        <v>-69856.105704947302</v>
      </c>
    </row>
  </sheetData>
  <mergeCells count="8">
    <mergeCell ref="D8:F8"/>
    <mergeCell ref="G8:I8"/>
    <mergeCell ref="J8:L8"/>
    <mergeCell ref="A1:L1"/>
    <mergeCell ref="A2:L2"/>
    <mergeCell ref="A3:L3"/>
    <mergeCell ref="A4:L4"/>
    <mergeCell ref="A5:L5"/>
  </mergeCells>
  <printOptions horizontalCentered="1"/>
  <pageMargins left="0.45" right="0.45" top="0.75" bottom="0.7" header="0.3" footer="0.3"/>
  <pageSetup scale="50" orientation="landscape" r:id="rId1"/>
  <headerFooter>
    <oddHeader>&amp;R&amp;12Exhibit K-2</oddHeader>
  </headerFooter>
  <rowBreaks count="2" manualBreakCount="2">
    <brk id="37" max="11" man="1"/>
    <brk id="199" max="16383" man="1"/>
  </row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CFB6-2C9D-43DA-85F2-EF53898E252C}">
  <dimension ref="A1:S292"/>
  <sheetViews>
    <sheetView zoomScaleNormal="100" workbookViewId="0">
      <pane xSplit="1" ySplit="9" topLeftCell="B74" activePane="bottomRight" state="frozen"/>
      <selection activeCell="G20" sqref="G20"/>
      <selection pane="topRight" activeCell="G20" sqref="G20"/>
      <selection pane="bottomLeft" activeCell="G20" sqref="G20"/>
      <selection pane="bottomRight" activeCell="Q94" sqref="Q94"/>
    </sheetView>
  </sheetViews>
  <sheetFormatPr defaultColWidth="9.1796875" defaultRowHeight="14.5"/>
  <cols>
    <col min="1" max="1" width="30.1796875" style="443" customWidth="1"/>
    <col min="2" max="2" width="42.81640625" style="443" customWidth="1"/>
    <col min="3" max="3" width="9.1796875" style="443" customWidth="1"/>
    <col min="4" max="4" width="14.26953125" style="443" customWidth="1"/>
    <col min="5" max="5" width="13.26953125" style="443" customWidth="1"/>
    <col min="6" max="6" width="15.26953125" style="443" customWidth="1"/>
    <col min="7" max="7" width="10.453125" style="443" bestFit="1" customWidth="1"/>
    <col min="8" max="8" width="10.54296875" style="443" customWidth="1"/>
    <col min="9" max="9" width="9.1796875" style="443" customWidth="1"/>
    <col min="10" max="10" width="10.453125" style="443" customWidth="1"/>
    <col min="11" max="11" width="10" style="443" customWidth="1"/>
    <col min="12" max="12" width="9.1796875" style="443" customWidth="1"/>
    <col min="13" max="14" width="9.1796875" style="443"/>
    <col min="15" max="15" width="11.81640625" style="442" customWidth="1"/>
    <col min="16" max="16" width="9.1796875" style="443"/>
    <col min="17" max="17" width="11.81640625" style="443" bestFit="1" customWidth="1"/>
    <col min="18" max="19" width="9.81640625" style="443" bestFit="1" customWidth="1"/>
    <col min="20" max="16384" width="9.1796875" style="443"/>
  </cols>
  <sheetData>
    <row r="1" spans="1:19">
      <c r="A1" s="550" t="s">
        <v>0</v>
      </c>
      <c r="B1" s="550"/>
      <c r="C1" s="550"/>
      <c r="D1" s="550"/>
      <c r="E1" s="550"/>
      <c r="F1" s="550"/>
      <c r="G1" s="550"/>
      <c r="H1" s="550"/>
      <c r="I1" s="550"/>
      <c r="J1" s="550"/>
      <c r="K1" s="550"/>
      <c r="L1" s="550"/>
      <c r="M1" s="441"/>
      <c r="N1" s="441"/>
    </row>
    <row r="2" spans="1:19">
      <c r="A2" s="550" t="s">
        <v>1</v>
      </c>
      <c r="B2" s="550"/>
      <c r="C2" s="550"/>
      <c r="D2" s="550"/>
      <c r="E2" s="550"/>
      <c r="F2" s="550"/>
      <c r="G2" s="550"/>
      <c r="H2" s="550"/>
      <c r="I2" s="550"/>
      <c r="J2" s="550"/>
      <c r="K2" s="550"/>
      <c r="L2" s="550"/>
      <c r="M2" s="441"/>
      <c r="N2" s="441"/>
    </row>
    <row r="3" spans="1:19">
      <c r="A3" s="550" t="s">
        <v>2</v>
      </c>
      <c r="B3" s="550"/>
      <c r="C3" s="550"/>
      <c r="D3" s="550"/>
      <c r="E3" s="550"/>
      <c r="F3" s="550"/>
      <c r="G3" s="550"/>
      <c r="H3" s="550"/>
      <c r="I3" s="550"/>
      <c r="J3" s="550"/>
      <c r="K3" s="550"/>
      <c r="L3" s="550"/>
      <c r="M3" s="441"/>
      <c r="N3" s="441"/>
    </row>
    <row r="4" spans="1:19">
      <c r="A4" s="550"/>
      <c r="B4" s="550"/>
      <c r="C4" s="550"/>
      <c r="D4" s="550"/>
      <c r="E4" s="550"/>
      <c r="F4" s="550"/>
      <c r="G4" s="550"/>
      <c r="H4" s="550"/>
      <c r="I4" s="550"/>
      <c r="J4" s="550"/>
      <c r="K4" s="550"/>
      <c r="L4" s="550"/>
      <c r="M4" s="441"/>
      <c r="N4" s="441"/>
    </row>
    <row r="5" spans="1:19">
      <c r="A5" s="550" t="s">
        <v>316</v>
      </c>
      <c r="B5" s="550"/>
      <c r="C5" s="550"/>
      <c r="D5" s="550"/>
      <c r="E5" s="550"/>
      <c r="F5" s="550"/>
      <c r="G5" s="550"/>
      <c r="H5" s="550"/>
      <c r="I5" s="550"/>
      <c r="J5" s="550"/>
      <c r="K5" s="550"/>
      <c r="L5" s="550"/>
      <c r="M5" s="441"/>
      <c r="N5" s="441"/>
    </row>
    <row r="6" spans="1:19">
      <c r="A6" s="444"/>
      <c r="B6" s="444"/>
      <c r="C6" s="444"/>
      <c r="D6" s="444"/>
      <c r="E6" s="444"/>
      <c r="F6" s="444"/>
      <c r="G6" s="444"/>
      <c r="H6" s="444"/>
      <c r="I6" s="444"/>
      <c r="J6" s="444"/>
      <c r="K6" s="444"/>
      <c r="L6" s="444"/>
      <c r="M6" s="444"/>
      <c r="N6" s="444"/>
    </row>
    <row r="7" spans="1:19">
      <c r="A7" s="441"/>
      <c r="B7" s="441"/>
      <c r="C7" s="441"/>
      <c r="D7" s="445"/>
      <c r="E7" s="445"/>
      <c r="F7" s="445"/>
      <c r="G7" s="445"/>
      <c r="H7" s="445"/>
      <c r="I7" s="445"/>
      <c r="J7" s="446"/>
      <c r="K7" s="446"/>
      <c r="L7" s="446"/>
      <c r="M7" s="441"/>
      <c r="N7" s="441"/>
    </row>
    <row r="8" spans="1:19">
      <c r="A8" s="441"/>
      <c r="B8" s="441"/>
      <c r="C8" s="447" t="s">
        <v>127</v>
      </c>
      <c r="D8" s="547" t="s">
        <v>128</v>
      </c>
      <c r="E8" s="548"/>
      <c r="F8" s="549"/>
      <c r="G8" s="547" t="s">
        <v>129</v>
      </c>
      <c r="H8" s="548"/>
      <c r="I8" s="549"/>
      <c r="J8" s="547" t="s">
        <v>130</v>
      </c>
      <c r="K8" s="548"/>
      <c r="L8" s="549"/>
      <c r="M8" s="441"/>
      <c r="N8" s="441"/>
    </row>
    <row r="9" spans="1:19">
      <c r="A9" s="448" t="s">
        <v>131</v>
      </c>
      <c r="B9" s="448" t="s">
        <v>132</v>
      </c>
      <c r="C9" s="447" t="s">
        <v>133</v>
      </c>
      <c r="D9" s="449" t="s">
        <v>134</v>
      </c>
      <c r="E9" s="450" t="s">
        <v>3</v>
      </c>
      <c r="F9" s="450" t="s">
        <v>4</v>
      </c>
      <c r="G9" s="450" t="s">
        <v>134</v>
      </c>
      <c r="H9" s="450" t="s">
        <v>3</v>
      </c>
      <c r="I9" s="451" t="s">
        <v>4</v>
      </c>
      <c r="J9" s="450" t="s">
        <v>134</v>
      </c>
      <c r="K9" s="450" t="s">
        <v>3</v>
      </c>
      <c r="L9" s="451" t="s">
        <v>4</v>
      </c>
      <c r="M9" s="441"/>
      <c r="N9" s="441"/>
    </row>
    <row r="10" spans="1:19" ht="43.5">
      <c r="A10" s="443" t="s">
        <v>317</v>
      </c>
      <c r="B10" s="452" t="s">
        <v>318</v>
      </c>
      <c r="C10" s="453"/>
      <c r="D10" s="454"/>
      <c r="E10" s="453"/>
      <c r="F10" s="453"/>
      <c r="G10" s="455"/>
      <c r="H10" s="453"/>
      <c r="I10" s="453"/>
      <c r="J10" s="453"/>
      <c r="K10" s="453"/>
      <c r="L10" s="456"/>
      <c r="M10" s="457"/>
      <c r="N10" s="458"/>
      <c r="O10" s="459"/>
      <c r="P10" s="459"/>
      <c r="Q10" s="460"/>
      <c r="S10" s="461"/>
    </row>
    <row r="11" spans="1:19">
      <c r="A11" s="462"/>
      <c r="B11" s="441" t="s">
        <v>135</v>
      </c>
      <c r="C11" s="457"/>
      <c r="D11" s="454"/>
      <c r="E11" s="463"/>
      <c r="F11" s="463"/>
      <c r="G11" s="457"/>
      <c r="H11" s="464"/>
      <c r="I11" s="457"/>
      <c r="J11" s="457"/>
      <c r="K11" s="457"/>
      <c r="L11" s="465"/>
      <c r="M11" s="457"/>
      <c r="N11" s="441"/>
    </row>
    <row r="12" spans="1:19">
      <c r="A12" s="462"/>
      <c r="B12" s="441" t="s">
        <v>136</v>
      </c>
      <c r="C12" s="457"/>
      <c r="D12" s="454"/>
      <c r="E12" s="463"/>
      <c r="F12" s="463"/>
      <c r="G12" s="457"/>
      <c r="H12" s="463"/>
      <c r="I12" s="457"/>
      <c r="J12" s="457"/>
      <c r="K12" s="457"/>
      <c r="L12" s="465"/>
      <c r="M12" s="457"/>
      <c r="N12" s="441"/>
    </row>
    <row r="13" spans="1:19">
      <c r="A13" s="466"/>
      <c r="B13" s="155" t="s">
        <v>137</v>
      </c>
      <c r="C13" s="467"/>
      <c r="D13" s="445"/>
      <c r="E13" s="468"/>
      <c r="F13" s="468"/>
      <c r="G13" s="467"/>
      <c r="H13" s="468"/>
      <c r="I13" s="467"/>
      <c r="J13" s="467"/>
      <c r="K13" s="467"/>
      <c r="L13" s="469"/>
      <c r="M13" s="441"/>
      <c r="N13" s="441"/>
    </row>
    <row r="14" spans="1:19" ht="43.5">
      <c r="A14" s="443" t="s">
        <v>319</v>
      </c>
      <c r="B14" s="452" t="s">
        <v>320</v>
      </c>
      <c r="C14" s="453"/>
      <c r="D14" s="454"/>
      <c r="E14" s="453"/>
      <c r="F14" s="453"/>
      <c r="G14" s="455"/>
      <c r="H14" s="453"/>
      <c r="I14" s="453"/>
      <c r="J14" s="453"/>
      <c r="K14" s="453"/>
      <c r="L14" s="456"/>
      <c r="M14" s="457"/>
      <c r="N14" s="458"/>
      <c r="O14" s="459"/>
      <c r="P14" s="459"/>
      <c r="Q14" s="460"/>
      <c r="R14" s="461"/>
    </row>
    <row r="15" spans="1:19">
      <c r="A15" s="462"/>
      <c r="B15" s="470" t="s">
        <v>135</v>
      </c>
      <c r="C15" s="457"/>
      <c r="D15" s="454"/>
      <c r="E15" s="463"/>
      <c r="F15" s="463"/>
      <c r="G15" s="457"/>
      <c r="H15" s="464"/>
      <c r="I15" s="457"/>
      <c r="J15" s="457"/>
      <c r="K15" s="457"/>
      <c r="L15" s="465"/>
      <c r="M15" s="457"/>
      <c r="N15" s="441"/>
    </row>
    <row r="16" spans="1:19">
      <c r="A16" s="462"/>
      <c r="B16" s="470" t="s">
        <v>136</v>
      </c>
      <c r="C16" s="457"/>
      <c r="D16" s="454"/>
      <c r="E16" s="463"/>
      <c r="F16" s="463"/>
      <c r="G16" s="457"/>
      <c r="H16" s="463"/>
      <c r="I16" s="457"/>
      <c r="J16" s="457"/>
      <c r="K16" s="457"/>
      <c r="L16" s="465"/>
      <c r="M16" s="457"/>
      <c r="N16" s="441"/>
    </row>
    <row r="17" spans="1:17">
      <c r="A17" s="466"/>
      <c r="B17" s="471" t="s">
        <v>137</v>
      </c>
      <c r="C17" s="467"/>
      <c r="D17" s="445"/>
      <c r="E17" s="468"/>
      <c r="F17" s="468"/>
      <c r="G17" s="467"/>
      <c r="H17" s="468"/>
      <c r="I17" s="467"/>
      <c r="J17" s="467"/>
      <c r="K17" s="467"/>
      <c r="L17" s="469"/>
      <c r="M17" s="441"/>
      <c r="N17" s="441"/>
    </row>
    <row r="18" spans="1:17" ht="43.5">
      <c r="A18" s="443" t="s">
        <v>321</v>
      </c>
      <c r="B18" s="452" t="s">
        <v>322</v>
      </c>
      <c r="C18" s="453"/>
      <c r="D18" s="454"/>
      <c r="E18" s="453"/>
      <c r="F18" s="453"/>
      <c r="G18" s="455"/>
      <c r="H18" s="453"/>
      <c r="I18" s="453"/>
      <c r="J18" s="453"/>
      <c r="K18" s="453"/>
      <c r="L18" s="456"/>
      <c r="M18" s="457"/>
      <c r="N18" s="458"/>
      <c r="O18" s="459"/>
      <c r="P18" s="459"/>
      <c r="Q18" s="460"/>
    </row>
    <row r="19" spans="1:17">
      <c r="A19" s="462"/>
      <c r="B19" s="470" t="s">
        <v>135</v>
      </c>
      <c r="C19" s="457"/>
      <c r="D19" s="454"/>
      <c r="E19" s="463"/>
      <c r="F19" s="463"/>
      <c r="G19" s="457"/>
      <c r="H19" s="464"/>
      <c r="I19" s="457"/>
      <c r="J19" s="457"/>
      <c r="K19" s="457"/>
      <c r="L19" s="465"/>
      <c r="M19" s="457"/>
      <c r="N19" s="441"/>
    </row>
    <row r="20" spans="1:17">
      <c r="A20" s="462"/>
      <c r="B20" s="470" t="s">
        <v>136</v>
      </c>
      <c r="C20" s="457"/>
      <c r="D20" s="454"/>
      <c r="E20" s="463"/>
      <c r="F20" s="463"/>
      <c r="G20" s="457"/>
      <c r="H20" s="463"/>
      <c r="I20" s="457"/>
      <c r="J20" s="457"/>
      <c r="K20" s="457"/>
      <c r="L20" s="465"/>
      <c r="M20" s="457"/>
      <c r="N20" s="441"/>
    </row>
    <row r="21" spans="1:17">
      <c r="A21" s="466"/>
      <c r="B21" s="471" t="s">
        <v>137</v>
      </c>
      <c r="C21" s="467"/>
      <c r="D21" s="445"/>
      <c r="E21" s="468"/>
      <c r="F21" s="468"/>
      <c r="G21" s="467"/>
      <c r="H21" s="468"/>
      <c r="I21" s="467"/>
      <c r="J21" s="467"/>
      <c r="K21" s="467"/>
      <c r="L21" s="469"/>
      <c r="M21" s="441"/>
      <c r="N21" s="441"/>
    </row>
    <row r="22" spans="1:17" ht="29">
      <c r="A22" s="443" t="s">
        <v>323</v>
      </c>
      <c r="B22" s="452" t="s">
        <v>324</v>
      </c>
      <c r="C22" s="453"/>
      <c r="D22" s="454"/>
      <c r="E22" s="453"/>
      <c r="F22" s="453"/>
      <c r="G22" s="455"/>
      <c r="H22" s="453"/>
      <c r="I22" s="453"/>
      <c r="J22" s="453"/>
      <c r="K22" s="453"/>
      <c r="L22" s="456"/>
      <c r="M22" s="457"/>
      <c r="N22" s="458"/>
      <c r="O22" s="459"/>
      <c r="P22" s="459"/>
      <c r="Q22" s="460"/>
    </row>
    <row r="23" spans="1:17">
      <c r="A23" s="462"/>
      <c r="B23" s="470" t="s">
        <v>135</v>
      </c>
      <c r="C23" s="457"/>
      <c r="D23" s="454"/>
      <c r="E23" s="463"/>
      <c r="F23" s="463"/>
      <c r="G23" s="457"/>
      <c r="H23" s="464"/>
      <c r="I23" s="457"/>
      <c r="J23" s="457"/>
      <c r="K23" s="457"/>
      <c r="L23" s="465"/>
      <c r="M23" s="457"/>
      <c r="N23" s="441"/>
    </row>
    <row r="24" spans="1:17">
      <c r="A24" s="462"/>
      <c r="B24" s="470" t="s">
        <v>136</v>
      </c>
      <c r="C24" s="457"/>
      <c r="D24" s="454"/>
      <c r="E24" s="463"/>
      <c r="F24" s="463"/>
      <c r="G24" s="457"/>
      <c r="H24" s="463"/>
      <c r="I24" s="457"/>
      <c r="J24" s="457"/>
      <c r="K24" s="457"/>
      <c r="L24" s="465"/>
      <c r="M24" s="457"/>
      <c r="N24" s="441"/>
    </row>
    <row r="25" spans="1:17">
      <c r="A25" s="466"/>
      <c r="B25" s="471" t="s">
        <v>137</v>
      </c>
      <c r="C25" s="467"/>
      <c r="D25" s="445"/>
      <c r="E25" s="468"/>
      <c r="F25" s="468"/>
      <c r="G25" s="467"/>
      <c r="H25" s="468"/>
      <c r="I25" s="467"/>
      <c r="J25" s="467"/>
      <c r="K25" s="467"/>
      <c r="L25" s="469"/>
      <c r="M25" s="441"/>
      <c r="N25" s="441"/>
    </row>
    <row r="26" spans="1:17" ht="58">
      <c r="A26" s="443" t="s">
        <v>325</v>
      </c>
      <c r="B26" s="452" t="s">
        <v>326</v>
      </c>
      <c r="C26" s="453">
        <v>39</v>
      </c>
      <c r="D26" s="454">
        <v>205667.32001000002</v>
      </c>
      <c r="E26" s="453"/>
      <c r="F26" s="453"/>
      <c r="G26" s="455">
        <v>10824.595790000001</v>
      </c>
      <c r="H26" s="453"/>
      <c r="I26" s="453"/>
      <c r="J26" s="453"/>
      <c r="K26" s="453"/>
      <c r="L26" s="456"/>
      <c r="M26" s="457"/>
      <c r="N26" s="458"/>
      <c r="O26" s="459"/>
      <c r="P26" s="459"/>
      <c r="Q26" s="460"/>
    </row>
    <row r="27" spans="1:17">
      <c r="A27" s="462"/>
      <c r="B27" s="470" t="s">
        <v>135</v>
      </c>
      <c r="C27" s="457"/>
      <c r="D27" s="454"/>
      <c r="E27" s="463">
        <v>127081.5</v>
      </c>
      <c r="F27" s="463"/>
      <c r="G27" s="457"/>
      <c r="H27" s="464">
        <v>6688.5</v>
      </c>
      <c r="I27" s="457"/>
      <c r="J27" s="457"/>
      <c r="K27" s="457"/>
      <c r="L27" s="465"/>
      <c r="M27" s="457"/>
      <c r="N27" s="441"/>
    </row>
    <row r="28" spans="1:17">
      <c r="A28" s="462"/>
      <c r="B28" s="470" t="s">
        <v>136</v>
      </c>
      <c r="C28" s="457"/>
      <c r="D28" s="454"/>
      <c r="E28" s="463">
        <v>14820</v>
      </c>
      <c r="F28" s="463">
        <v>5953.74</v>
      </c>
      <c r="G28" s="457"/>
      <c r="H28" s="463"/>
      <c r="I28" s="457"/>
      <c r="J28" s="457"/>
      <c r="K28" s="457"/>
      <c r="L28" s="465"/>
      <c r="M28" s="457"/>
      <c r="N28" s="441"/>
    </row>
    <row r="29" spans="1:17">
      <c r="A29" s="466"/>
      <c r="B29" s="471" t="s">
        <v>137</v>
      </c>
      <c r="C29" s="467"/>
      <c r="D29" s="445"/>
      <c r="E29" s="468">
        <v>35716.607550000001</v>
      </c>
      <c r="F29" s="468">
        <v>1498.5563579999998</v>
      </c>
      <c r="G29" s="467"/>
      <c r="H29" s="468">
        <v>1683.4954499999999</v>
      </c>
      <c r="I29" s="467"/>
      <c r="J29" s="467"/>
      <c r="K29" s="467"/>
      <c r="L29" s="469"/>
      <c r="M29" s="441"/>
      <c r="N29" s="441"/>
    </row>
    <row r="30" spans="1:17" ht="72.5">
      <c r="A30" s="443" t="s">
        <v>327</v>
      </c>
      <c r="B30" s="452" t="s">
        <v>328</v>
      </c>
      <c r="C30" s="453">
        <v>61</v>
      </c>
      <c r="D30" s="454">
        <v>334105.51424999983</v>
      </c>
      <c r="E30" s="453"/>
      <c r="F30" s="453"/>
      <c r="G30" s="455">
        <v>17584.500749999992</v>
      </c>
      <c r="H30" s="453"/>
      <c r="I30" s="453"/>
      <c r="J30" s="453"/>
      <c r="K30" s="453"/>
      <c r="L30" s="456"/>
      <c r="M30" s="457"/>
      <c r="N30" s="458"/>
      <c r="O30" s="459"/>
      <c r="P30" s="459"/>
      <c r="Q30" s="460"/>
    </row>
    <row r="31" spans="1:17">
      <c r="A31" s="462"/>
      <c r="B31" s="470" t="s">
        <v>135</v>
      </c>
      <c r="C31" s="457"/>
      <c r="D31" s="454"/>
      <c r="E31" s="463">
        <v>198768.5</v>
      </c>
      <c r="F31" s="463"/>
      <c r="G31" s="457"/>
      <c r="H31" s="464">
        <v>10461.5</v>
      </c>
      <c r="I31" s="457"/>
      <c r="J31" s="457"/>
      <c r="K31" s="457"/>
      <c r="L31" s="465"/>
      <c r="M31" s="457"/>
      <c r="N31" s="441"/>
    </row>
    <row r="32" spans="1:17">
      <c r="A32" s="462"/>
      <c r="B32" s="470" t="s">
        <v>136</v>
      </c>
      <c r="C32" s="457"/>
      <c r="D32" s="454"/>
      <c r="E32" s="463">
        <v>23180</v>
      </c>
      <c r="F32" s="463">
        <v>9312.26</v>
      </c>
      <c r="G32" s="457"/>
      <c r="H32" s="463"/>
      <c r="I32" s="457"/>
      <c r="J32" s="457"/>
      <c r="K32" s="457"/>
      <c r="L32" s="465"/>
      <c r="M32" s="441"/>
      <c r="N32" s="441"/>
    </row>
    <row r="33" spans="1:17">
      <c r="A33" s="466"/>
      <c r="B33" s="471" t="s">
        <v>137</v>
      </c>
      <c r="C33" s="467"/>
      <c r="D33" s="445"/>
      <c r="E33" s="468">
        <v>55864.437449999998</v>
      </c>
      <c r="F33" s="468">
        <v>2343.8958419999999</v>
      </c>
      <c r="G33" s="467"/>
      <c r="H33" s="468">
        <v>2633.1595499999999</v>
      </c>
      <c r="I33" s="467"/>
      <c r="J33" s="467"/>
      <c r="K33" s="467"/>
      <c r="L33" s="469"/>
      <c r="M33" s="441"/>
      <c r="N33" s="441"/>
    </row>
    <row r="34" spans="1:17" ht="58">
      <c r="A34" s="443" t="s">
        <v>329</v>
      </c>
      <c r="B34" s="452" t="s">
        <v>330</v>
      </c>
      <c r="C34" s="453">
        <v>28</v>
      </c>
      <c r="D34" s="454">
        <v>245756.00635000001</v>
      </c>
      <c r="E34" s="453"/>
      <c r="F34" s="453"/>
      <c r="G34" s="455">
        <v>12934.526650000002</v>
      </c>
      <c r="H34" s="453"/>
      <c r="I34" s="453"/>
      <c r="J34" s="453"/>
      <c r="K34" s="453"/>
      <c r="L34" s="456"/>
      <c r="M34" s="457"/>
      <c r="N34" s="458"/>
      <c r="O34" s="459"/>
      <c r="P34" s="459"/>
      <c r="Q34" s="460"/>
    </row>
    <row r="35" spans="1:17">
      <c r="A35" s="462"/>
      <c r="B35" s="470" t="s">
        <v>135</v>
      </c>
      <c r="C35" s="457"/>
      <c r="D35" s="454"/>
      <c r="E35" s="463">
        <v>91238</v>
      </c>
      <c r="F35" s="463"/>
      <c r="G35" s="457"/>
      <c r="H35" s="464">
        <v>4802</v>
      </c>
      <c r="I35" s="457"/>
      <c r="J35" s="457"/>
      <c r="K35" s="457"/>
      <c r="L35" s="465"/>
      <c r="M35" s="457"/>
      <c r="N35" s="441"/>
    </row>
    <row r="36" spans="1:17">
      <c r="A36" s="462"/>
      <c r="B36" s="470" t="s">
        <v>136</v>
      </c>
      <c r="C36" s="457"/>
      <c r="D36" s="454"/>
      <c r="E36" s="463">
        <v>10640</v>
      </c>
      <c r="F36" s="463">
        <v>4274.4799999999996</v>
      </c>
      <c r="G36" s="457"/>
      <c r="H36" s="463"/>
      <c r="I36" s="457"/>
      <c r="J36" s="457"/>
      <c r="K36" s="457"/>
      <c r="L36" s="465"/>
      <c r="M36" s="457"/>
      <c r="N36" s="441"/>
    </row>
    <row r="37" spans="1:17">
      <c r="A37" s="466"/>
      <c r="B37" s="471" t="s">
        <v>137</v>
      </c>
      <c r="C37" s="467"/>
      <c r="D37" s="445"/>
      <c r="E37" s="468">
        <v>25642.692599999998</v>
      </c>
      <c r="F37" s="468">
        <v>1075.8866159999998</v>
      </c>
      <c r="G37" s="467"/>
      <c r="H37" s="468">
        <v>1208.6633999999999</v>
      </c>
      <c r="I37" s="467"/>
      <c r="J37" s="467"/>
      <c r="K37" s="467"/>
      <c r="L37" s="469"/>
      <c r="M37" s="441"/>
      <c r="N37" s="441"/>
    </row>
    <row r="38" spans="1:17" ht="87">
      <c r="A38" s="443" t="s">
        <v>331</v>
      </c>
      <c r="B38" s="452" t="s">
        <v>332</v>
      </c>
      <c r="C38" s="453">
        <v>35</v>
      </c>
      <c r="D38" s="454">
        <v>363502.95835000009</v>
      </c>
      <c r="E38" s="453"/>
      <c r="F38" s="453"/>
      <c r="G38" s="455">
        <v>19131.734650000006</v>
      </c>
      <c r="H38" s="453"/>
      <c r="I38" s="453"/>
      <c r="J38" s="453"/>
      <c r="K38" s="453"/>
      <c r="L38" s="456"/>
      <c r="M38" s="457"/>
      <c r="N38" s="458"/>
      <c r="O38" s="459"/>
      <c r="P38" s="459"/>
      <c r="Q38" s="460"/>
    </row>
    <row r="39" spans="1:17">
      <c r="A39" s="462"/>
      <c r="B39" s="470" t="s">
        <v>135</v>
      </c>
      <c r="C39" s="457"/>
      <c r="D39" s="454"/>
      <c r="E39" s="463">
        <v>114047.5</v>
      </c>
      <c r="F39" s="463"/>
      <c r="G39" s="457"/>
      <c r="H39" s="464">
        <v>6002.5</v>
      </c>
      <c r="I39" s="457"/>
      <c r="J39" s="457"/>
      <c r="K39" s="457"/>
      <c r="L39" s="465"/>
      <c r="M39" s="457"/>
      <c r="N39" s="441"/>
    </row>
    <row r="40" spans="1:17">
      <c r="A40" s="462"/>
      <c r="B40" s="470" t="s">
        <v>136</v>
      </c>
      <c r="C40" s="457"/>
      <c r="D40" s="454"/>
      <c r="E40" s="463">
        <v>13300</v>
      </c>
      <c r="F40" s="463">
        <v>5343.0999999999995</v>
      </c>
      <c r="G40" s="457"/>
      <c r="H40" s="463"/>
      <c r="I40" s="457"/>
      <c r="J40" s="457"/>
      <c r="K40" s="457"/>
      <c r="L40" s="465"/>
      <c r="M40" s="457"/>
      <c r="N40" s="441"/>
    </row>
    <row r="41" spans="1:17">
      <c r="A41" s="466"/>
      <c r="B41" s="471" t="s">
        <v>137</v>
      </c>
      <c r="C41" s="467"/>
      <c r="D41" s="445"/>
      <c r="E41" s="468">
        <v>32053.365749999997</v>
      </c>
      <c r="F41" s="468">
        <v>1344.8582699999997</v>
      </c>
      <c r="G41" s="467"/>
      <c r="H41" s="468">
        <v>1510.8292499999998</v>
      </c>
      <c r="I41" s="467"/>
      <c r="J41" s="467"/>
      <c r="K41" s="467"/>
      <c r="L41" s="469"/>
      <c r="M41" s="441"/>
      <c r="N41" s="441"/>
    </row>
    <row r="42" spans="1:17" ht="116">
      <c r="A42" s="443" t="s">
        <v>333</v>
      </c>
      <c r="B42" s="452" t="s">
        <v>334</v>
      </c>
      <c r="C42" s="453">
        <v>60</v>
      </c>
      <c r="D42" s="454">
        <v>932367.58722500049</v>
      </c>
      <c r="E42" s="453"/>
      <c r="F42" s="453"/>
      <c r="G42" s="455">
        <v>49071.97827500003</v>
      </c>
      <c r="H42" s="453"/>
      <c r="I42" s="453"/>
      <c r="J42" s="453"/>
      <c r="K42" s="453"/>
      <c r="L42" s="456"/>
      <c r="M42" s="457"/>
      <c r="N42" s="458"/>
      <c r="O42" s="459"/>
      <c r="P42" s="459"/>
      <c r="Q42" s="460"/>
    </row>
    <row r="43" spans="1:17">
      <c r="A43" s="462"/>
      <c r="B43" s="470" t="s">
        <v>135</v>
      </c>
      <c r="C43" s="457"/>
      <c r="D43" s="454"/>
      <c r="E43" s="463">
        <v>195510</v>
      </c>
      <c r="F43" s="463"/>
      <c r="G43" s="457"/>
      <c r="H43" s="464">
        <v>10290</v>
      </c>
      <c r="I43" s="457"/>
      <c r="J43" s="457"/>
      <c r="K43" s="457"/>
      <c r="L43" s="465"/>
      <c r="M43" s="457"/>
      <c r="N43" s="441"/>
    </row>
    <row r="44" spans="1:17">
      <c r="A44" s="462"/>
      <c r="B44" s="470" t="s">
        <v>136</v>
      </c>
      <c r="C44" s="457"/>
      <c r="D44" s="454"/>
      <c r="E44" s="463">
        <v>22800</v>
      </c>
      <c r="F44" s="463">
        <v>9159.6</v>
      </c>
      <c r="G44" s="457"/>
      <c r="H44" s="463"/>
      <c r="I44" s="457"/>
      <c r="J44" s="457"/>
      <c r="K44" s="457"/>
      <c r="L44" s="465"/>
      <c r="M44" s="457"/>
      <c r="N44" s="441"/>
    </row>
    <row r="45" spans="1:17">
      <c r="A45" s="466"/>
      <c r="B45" s="471" t="s">
        <v>137</v>
      </c>
      <c r="C45" s="467"/>
      <c r="D45" s="445"/>
      <c r="E45" s="468">
        <v>54948.626999999993</v>
      </c>
      <c r="F45" s="468">
        <v>2305.4713200000001</v>
      </c>
      <c r="G45" s="467"/>
      <c r="H45" s="468">
        <v>2589.9929999999999</v>
      </c>
      <c r="I45" s="467"/>
      <c r="J45" s="467"/>
      <c r="K45" s="467"/>
      <c r="L45" s="469"/>
      <c r="M45" s="441"/>
      <c r="N45" s="441"/>
    </row>
    <row r="46" spans="1:17" ht="58">
      <c r="A46" s="443" t="s">
        <v>335</v>
      </c>
      <c r="B46" s="452" t="s">
        <v>336</v>
      </c>
      <c r="C46" s="453">
        <v>142</v>
      </c>
      <c r="D46" s="454">
        <v>518615.37760999979</v>
      </c>
      <c r="E46" s="453"/>
      <c r="F46" s="453"/>
      <c r="G46" s="455">
        <v>27295.54618999999</v>
      </c>
      <c r="H46" s="453"/>
      <c r="I46" s="453"/>
      <c r="J46" s="453"/>
      <c r="K46" s="453"/>
      <c r="L46" s="456"/>
      <c r="M46" s="457"/>
      <c r="N46" s="458"/>
      <c r="O46" s="459"/>
      <c r="P46" s="459"/>
      <c r="Q46" s="460"/>
    </row>
    <row r="47" spans="1:17">
      <c r="A47" s="462"/>
      <c r="B47" s="470" t="s">
        <v>135</v>
      </c>
      <c r="C47" s="457"/>
      <c r="D47" s="454"/>
      <c r="E47" s="463">
        <v>462707</v>
      </c>
      <c r="F47" s="463"/>
      <c r="G47" s="457"/>
      <c r="H47" s="464">
        <v>24353</v>
      </c>
      <c r="I47" s="457"/>
      <c r="J47" s="457"/>
      <c r="K47" s="457"/>
      <c r="L47" s="465"/>
      <c r="M47" s="457"/>
      <c r="N47" s="441"/>
    </row>
    <row r="48" spans="1:17">
      <c r="A48" s="462"/>
      <c r="B48" s="470" t="s">
        <v>136</v>
      </c>
      <c r="C48" s="457"/>
      <c r="D48" s="454"/>
      <c r="E48" s="463">
        <v>53960</v>
      </c>
      <c r="F48" s="463">
        <v>21677.72</v>
      </c>
      <c r="G48" s="457"/>
      <c r="H48" s="463"/>
      <c r="I48" s="457"/>
      <c r="J48" s="457"/>
      <c r="K48" s="457"/>
      <c r="L48" s="465"/>
      <c r="M48" s="457"/>
      <c r="N48" s="441"/>
    </row>
    <row r="49" spans="1:17">
      <c r="A49" s="466"/>
      <c r="B49" s="471" t="s">
        <v>137</v>
      </c>
      <c r="C49" s="467"/>
      <c r="D49" s="445"/>
      <c r="E49" s="468">
        <v>130045.08389999998</v>
      </c>
      <c r="F49" s="468">
        <v>5456.2821240000003</v>
      </c>
      <c r="G49" s="467"/>
      <c r="H49" s="468">
        <v>6129.6500999999998</v>
      </c>
      <c r="I49" s="467"/>
      <c r="J49" s="467"/>
      <c r="K49" s="467"/>
      <c r="L49" s="469"/>
      <c r="M49" s="441"/>
      <c r="N49" s="441"/>
    </row>
    <row r="50" spans="1:17" ht="58">
      <c r="A50" s="443" t="s">
        <v>337</v>
      </c>
      <c r="B50" s="452" t="s">
        <v>338</v>
      </c>
      <c r="C50" s="453">
        <v>29</v>
      </c>
      <c r="D50" s="454">
        <v>583168.2682500002</v>
      </c>
      <c r="E50" s="453"/>
      <c r="F50" s="453"/>
      <c r="G50" s="455">
        <v>30693.066750000013</v>
      </c>
      <c r="H50" s="453"/>
      <c r="I50" s="453"/>
      <c r="J50" s="453"/>
      <c r="K50" s="453"/>
      <c r="L50" s="456"/>
      <c r="M50" s="457"/>
      <c r="N50" s="458"/>
      <c r="O50" s="459"/>
      <c r="P50" s="459"/>
      <c r="Q50" s="460"/>
    </row>
    <row r="51" spans="1:17">
      <c r="A51" s="462"/>
      <c r="B51" s="470" t="s">
        <v>135</v>
      </c>
      <c r="C51" s="457"/>
      <c r="D51" s="454"/>
      <c r="E51" s="463">
        <v>94496.5</v>
      </c>
      <c r="F51" s="463"/>
      <c r="G51" s="457"/>
      <c r="H51" s="464">
        <v>4973.5</v>
      </c>
      <c r="I51" s="457"/>
      <c r="J51" s="457"/>
      <c r="K51" s="457"/>
      <c r="L51" s="465"/>
      <c r="M51" s="457"/>
      <c r="N51" s="441"/>
    </row>
    <row r="52" spans="1:17">
      <c r="A52" s="462"/>
      <c r="B52" s="470" t="s">
        <v>136</v>
      </c>
      <c r="C52" s="457"/>
      <c r="D52" s="454"/>
      <c r="E52" s="463">
        <v>11020</v>
      </c>
      <c r="F52" s="463">
        <v>4427.1400000000003</v>
      </c>
      <c r="G52" s="457"/>
      <c r="H52" s="463"/>
      <c r="I52" s="457"/>
      <c r="J52" s="457"/>
      <c r="K52" s="457"/>
      <c r="L52" s="465"/>
      <c r="M52" s="457"/>
      <c r="N52" s="441"/>
    </row>
    <row r="53" spans="1:17">
      <c r="A53" s="466"/>
      <c r="B53" s="471" t="s">
        <v>137</v>
      </c>
      <c r="C53" s="467"/>
      <c r="D53" s="445"/>
      <c r="E53" s="468">
        <v>26558.503049999999</v>
      </c>
      <c r="F53" s="468">
        <v>1114.311138</v>
      </c>
      <c r="G53" s="467"/>
      <c r="H53" s="468">
        <v>1251.8299499999998</v>
      </c>
      <c r="I53" s="467"/>
      <c r="J53" s="467"/>
      <c r="K53" s="467"/>
      <c r="L53" s="469"/>
      <c r="M53" s="441"/>
      <c r="N53" s="441"/>
    </row>
    <row r="54" spans="1:17" ht="29">
      <c r="A54" s="443" t="s">
        <v>339</v>
      </c>
      <c r="B54" s="452" t="s">
        <v>340</v>
      </c>
      <c r="C54" s="453">
        <v>38</v>
      </c>
      <c r="D54" s="454">
        <v>299000.88435000001</v>
      </c>
      <c r="E54" s="453"/>
      <c r="F54" s="453"/>
      <c r="G54" s="455">
        <v>15736.888650000001</v>
      </c>
      <c r="H54" s="453"/>
      <c r="I54" s="453"/>
      <c r="J54" s="453"/>
      <c r="K54" s="453"/>
      <c r="L54" s="456"/>
      <c r="M54" s="457"/>
      <c r="N54" s="458"/>
      <c r="O54" s="459"/>
      <c r="P54" s="459"/>
      <c r="Q54" s="460"/>
    </row>
    <row r="55" spans="1:17">
      <c r="A55" s="462"/>
      <c r="B55" s="470" t="s">
        <v>135</v>
      </c>
      <c r="C55" s="457"/>
      <c r="D55" s="454"/>
      <c r="E55" s="463">
        <v>123823</v>
      </c>
      <c r="F55" s="463"/>
      <c r="G55" s="457"/>
      <c r="H55" s="464">
        <v>6517</v>
      </c>
      <c r="I55" s="457"/>
      <c r="J55" s="457"/>
      <c r="K55" s="457"/>
      <c r="L55" s="465"/>
      <c r="M55" s="457"/>
      <c r="N55" s="441"/>
    </row>
    <row r="56" spans="1:17">
      <c r="A56" s="462"/>
      <c r="B56" s="470" t="s">
        <v>136</v>
      </c>
      <c r="C56" s="457"/>
      <c r="D56" s="454"/>
      <c r="E56" s="463">
        <v>14440</v>
      </c>
      <c r="F56" s="463">
        <v>5801.08</v>
      </c>
      <c r="G56" s="457"/>
      <c r="H56" s="463"/>
      <c r="I56" s="457"/>
      <c r="J56" s="457"/>
      <c r="K56" s="457"/>
      <c r="L56" s="465"/>
      <c r="M56" s="457"/>
      <c r="N56" s="441"/>
    </row>
    <row r="57" spans="1:17">
      <c r="A57" s="466"/>
      <c r="B57" s="471" t="s">
        <v>137</v>
      </c>
      <c r="C57" s="467"/>
      <c r="D57" s="445"/>
      <c r="E57" s="468">
        <v>34800.797099999996</v>
      </c>
      <c r="F57" s="468">
        <v>1460.1318359999998</v>
      </c>
      <c r="G57" s="467"/>
      <c r="H57" s="468">
        <v>1640.3289</v>
      </c>
      <c r="I57" s="467"/>
      <c r="J57" s="467"/>
      <c r="K57" s="467"/>
      <c r="L57" s="469"/>
      <c r="M57" s="441"/>
      <c r="N57" s="441"/>
    </row>
    <row r="58" spans="1:17" ht="58">
      <c r="A58" s="443" t="s">
        <v>341</v>
      </c>
      <c r="B58" s="452" t="s">
        <v>342</v>
      </c>
      <c r="C58" s="453">
        <v>2</v>
      </c>
      <c r="D58" s="454">
        <v>99694.982459999985</v>
      </c>
      <c r="E58" s="453"/>
      <c r="F58" s="453"/>
      <c r="G58" s="455">
        <v>5247.1043399999999</v>
      </c>
      <c r="H58" s="453"/>
      <c r="I58" s="453"/>
      <c r="J58" s="453"/>
      <c r="K58" s="453"/>
      <c r="L58" s="456"/>
      <c r="M58" s="457"/>
      <c r="N58" s="458"/>
      <c r="O58" s="459"/>
      <c r="P58" s="459"/>
    </row>
    <row r="59" spans="1:17">
      <c r="A59" s="462"/>
      <c r="B59" s="470" t="s">
        <v>135</v>
      </c>
      <c r="C59" s="457"/>
      <c r="D59" s="454"/>
      <c r="E59" s="463">
        <v>6517</v>
      </c>
      <c r="F59" s="463"/>
      <c r="G59" s="457"/>
      <c r="H59" s="464">
        <v>343</v>
      </c>
      <c r="I59" s="457"/>
      <c r="J59" s="457"/>
      <c r="K59" s="457"/>
      <c r="L59" s="465"/>
      <c r="M59" s="457"/>
      <c r="N59" s="441"/>
    </row>
    <row r="60" spans="1:17">
      <c r="A60" s="462"/>
      <c r="B60" s="470" t="s">
        <v>136</v>
      </c>
      <c r="C60" s="457"/>
      <c r="D60" s="454"/>
      <c r="E60" s="463">
        <v>760</v>
      </c>
      <c r="F60" s="463">
        <v>305.32</v>
      </c>
      <c r="G60" s="457"/>
      <c r="H60" s="463"/>
      <c r="I60" s="457"/>
      <c r="J60" s="457"/>
      <c r="K60" s="457"/>
      <c r="L60" s="465"/>
      <c r="M60" s="457"/>
      <c r="N60" s="441"/>
    </row>
    <row r="61" spans="1:17">
      <c r="A61" s="466"/>
      <c r="B61" s="471" t="s">
        <v>137</v>
      </c>
      <c r="C61" s="467"/>
      <c r="D61" s="445"/>
      <c r="E61" s="468">
        <v>1831.6208999999999</v>
      </c>
      <c r="F61" s="468">
        <v>76.849043999999992</v>
      </c>
      <c r="G61" s="467"/>
      <c r="H61" s="468">
        <v>86.333099999999988</v>
      </c>
      <c r="I61" s="467"/>
      <c r="J61" s="467"/>
      <c r="K61" s="467"/>
      <c r="L61" s="469"/>
      <c r="M61" s="441"/>
      <c r="N61" s="441"/>
    </row>
    <row r="62" spans="1:17" ht="43.5">
      <c r="A62" s="443" t="s">
        <v>343</v>
      </c>
      <c r="B62" s="452" t="s">
        <v>344</v>
      </c>
      <c r="C62" s="453">
        <v>87</v>
      </c>
      <c r="D62" s="454">
        <v>297934.70011000003</v>
      </c>
      <c r="E62" s="453"/>
      <c r="F62" s="453"/>
      <c r="G62" s="455">
        <v>15680.773690000002</v>
      </c>
      <c r="H62" s="453"/>
      <c r="I62" s="453"/>
      <c r="J62" s="453"/>
      <c r="K62" s="453"/>
      <c r="L62" s="456"/>
      <c r="M62" s="457"/>
      <c r="N62" s="458"/>
      <c r="O62" s="459"/>
      <c r="P62" s="459"/>
    </row>
    <row r="63" spans="1:17">
      <c r="A63" s="462"/>
      <c r="B63" s="470" t="s">
        <v>135</v>
      </c>
      <c r="C63" s="457"/>
      <c r="D63" s="454"/>
      <c r="E63" s="463">
        <v>283489.5</v>
      </c>
      <c r="F63" s="463"/>
      <c r="G63" s="457"/>
      <c r="H63" s="464">
        <v>14920.5</v>
      </c>
      <c r="I63" s="457"/>
      <c r="J63" s="457"/>
      <c r="K63" s="457"/>
      <c r="L63" s="465"/>
      <c r="M63" s="457"/>
      <c r="N63" s="441"/>
    </row>
    <row r="64" spans="1:17">
      <c r="A64" s="462"/>
      <c r="B64" s="470" t="s">
        <v>136</v>
      </c>
      <c r="C64" s="457"/>
      <c r="D64" s="454"/>
      <c r="E64" s="463">
        <v>33060</v>
      </c>
      <c r="F64" s="463">
        <v>13281.42</v>
      </c>
      <c r="G64" s="457"/>
      <c r="H64" s="463"/>
      <c r="I64" s="457"/>
      <c r="J64" s="457"/>
      <c r="K64" s="457"/>
      <c r="L64" s="465"/>
      <c r="M64" s="457"/>
      <c r="N64" s="441"/>
    </row>
    <row r="65" spans="1:16">
      <c r="A65" s="466"/>
      <c r="B65" s="471" t="s">
        <v>137</v>
      </c>
      <c r="C65" s="467"/>
      <c r="D65" s="445"/>
      <c r="E65" s="468">
        <v>79675.509149999998</v>
      </c>
      <c r="F65" s="468">
        <v>3342.9334139999996</v>
      </c>
      <c r="G65" s="467"/>
      <c r="H65" s="468">
        <v>3755.4898499999995</v>
      </c>
      <c r="I65" s="467"/>
      <c r="J65" s="467"/>
      <c r="K65" s="467"/>
      <c r="L65" s="469"/>
      <c r="M65" s="441"/>
      <c r="N65" s="441"/>
    </row>
    <row r="66" spans="1:16" ht="43.5">
      <c r="A66" s="443" t="s">
        <v>345</v>
      </c>
      <c r="B66" s="452" t="s">
        <v>346</v>
      </c>
      <c r="C66" s="453">
        <v>103</v>
      </c>
      <c r="D66" s="454">
        <v>534798.42136500007</v>
      </c>
      <c r="E66" s="453"/>
      <c r="F66" s="453"/>
      <c r="G66" s="455">
        <v>28147.285335000008</v>
      </c>
      <c r="H66" s="453"/>
      <c r="I66" s="453"/>
      <c r="J66" s="453"/>
      <c r="K66" s="453"/>
      <c r="L66" s="456"/>
      <c r="M66" s="457"/>
      <c r="N66" s="458"/>
      <c r="O66" s="459"/>
      <c r="P66" s="459"/>
    </row>
    <row r="67" spans="1:16">
      <c r="A67" s="462"/>
      <c r="B67" s="470" t="s">
        <v>135</v>
      </c>
      <c r="C67" s="457"/>
      <c r="D67" s="454"/>
      <c r="E67" s="463">
        <v>335625.5</v>
      </c>
      <c r="F67" s="463"/>
      <c r="G67" s="457"/>
      <c r="H67" s="464">
        <v>17664.5</v>
      </c>
      <c r="I67" s="457"/>
      <c r="J67" s="457"/>
      <c r="K67" s="457"/>
      <c r="L67" s="465"/>
      <c r="M67" s="441"/>
      <c r="N67" s="441"/>
    </row>
    <row r="68" spans="1:16">
      <c r="A68" s="462"/>
      <c r="B68" s="470" t="s">
        <v>136</v>
      </c>
      <c r="C68" s="457"/>
      <c r="D68" s="454"/>
      <c r="E68" s="463">
        <v>39140</v>
      </c>
      <c r="F68" s="463">
        <v>15723.98</v>
      </c>
      <c r="G68" s="457"/>
      <c r="H68" s="463"/>
      <c r="I68" s="457"/>
      <c r="J68" s="457"/>
      <c r="K68" s="457"/>
      <c r="L68" s="465"/>
      <c r="M68" s="441"/>
      <c r="N68" s="441"/>
    </row>
    <row r="69" spans="1:16">
      <c r="A69" s="466"/>
      <c r="B69" s="471" t="s">
        <v>137</v>
      </c>
      <c r="C69" s="467"/>
      <c r="D69" s="445"/>
      <c r="E69" s="468">
        <v>94328.476349999997</v>
      </c>
      <c r="F69" s="468">
        <v>3957.7257659999996</v>
      </c>
      <c r="G69" s="467"/>
      <c r="H69" s="468">
        <v>4446.1546499999995</v>
      </c>
      <c r="I69" s="467"/>
      <c r="J69" s="467"/>
      <c r="K69" s="467"/>
      <c r="L69" s="469"/>
      <c r="M69" s="441"/>
      <c r="N69" s="441"/>
    </row>
    <row r="70" spans="1:16" ht="87">
      <c r="A70" s="443" t="s">
        <v>347</v>
      </c>
      <c r="B70" s="452" t="s">
        <v>348</v>
      </c>
      <c r="C70" s="453">
        <v>98</v>
      </c>
      <c r="D70" s="454">
        <v>695884.94298500009</v>
      </c>
      <c r="E70" s="453"/>
      <c r="F70" s="453"/>
      <c r="G70" s="455">
        <v>36625.523315000006</v>
      </c>
      <c r="H70" s="453"/>
      <c r="I70" s="453"/>
      <c r="J70" s="453"/>
      <c r="K70" s="453"/>
      <c r="L70" s="456"/>
      <c r="M70" s="457"/>
      <c r="N70" s="458"/>
      <c r="O70" s="459"/>
      <c r="P70" s="459"/>
    </row>
    <row r="71" spans="1:16">
      <c r="A71" s="462"/>
      <c r="B71" s="470" t="s">
        <v>135</v>
      </c>
      <c r="C71" s="457"/>
      <c r="D71" s="454"/>
      <c r="E71" s="463">
        <v>319333</v>
      </c>
      <c r="F71" s="463"/>
      <c r="G71" s="457"/>
      <c r="H71" s="464">
        <v>16807</v>
      </c>
      <c r="I71" s="457"/>
      <c r="J71" s="457"/>
      <c r="K71" s="457"/>
      <c r="L71" s="465"/>
      <c r="M71" s="441"/>
      <c r="N71" s="441"/>
    </row>
    <row r="72" spans="1:16">
      <c r="A72" s="462"/>
      <c r="B72" s="470" t="s">
        <v>136</v>
      </c>
      <c r="C72" s="457"/>
      <c r="D72" s="454"/>
      <c r="E72" s="463">
        <v>37240</v>
      </c>
      <c r="F72" s="463">
        <v>14960.68</v>
      </c>
      <c r="G72" s="457"/>
      <c r="H72" s="463"/>
      <c r="I72" s="457"/>
      <c r="J72" s="457"/>
      <c r="K72" s="457"/>
      <c r="L72" s="465"/>
      <c r="M72" s="441"/>
      <c r="N72" s="441"/>
    </row>
    <row r="73" spans="1:16">
      <c r="A73" s="466"/>
      <c r="B73" s="471" t="s">
        <v>137</v>
      </c>
      <c r="C73" s="467"/>
      <c r="D73" s="445"/>
      <c r="E73" s="468">
        <v>89749.424099999989</v>
      </c>
      <c r="F73" s="468">
        <v>3765.6031559999997</v>
      </c>
      <c r="G73" s="467"/>
      <c r="H73" s="468">
        <v>4230.3218999999999</v>
      </c>
      <c r="I73" s="467"/>
      <c r="J73" s="467"/>
      <c r="K73" s="467"/>
      <c r="L73" s="469"/>
      <c r="M73" s="441"/>
      <c r="N73" s="441"/>
    </row>
    <row r="74" spans="1:16" ht="87">
      <c r="A74" s="443" t="s">
        <v>349</v>
      </c>
      <c r="B74" s="452" t="s">
        <v>350</v>
      </c>
      <c r="C74" s="453">
        <v>42</v>
      </c>
      <c r="D74" s="454">
        <v>547033.95947500004</v>
      </c>
      <c r="E74" s="453"/>
      <c r="F74" s="453"/>
      <c r="G74" s="455">
        <v>28791.261025000003</v>
      </c>
      <c r="H74" s="453"/>
      <c r="I74" s="453"/>
      <c r="J74" s="453"/>
      <c r="K74" s="453"/>
      <c r="L74" s="456"/>
      <c r="M74" s="457"/>
      <c r="N74" s="458"/>
      <c r="O74" s="459"/>
      <c r="P74" s="459"/>
    </row>
    <row r="75" spans="1:16">
      <c r="A75" s="462"/>
      <c r="B75" s="470" t="s">
        <v>135</v>
      </c>
      <c r="C75" s="457"/>
      <c r="D75" s="454"/>
      <c r="E75" s="463">
        <v>136857</v>
      </c>
      <c r="F75" s="463"/>
      <c r="G75" s="457"/>
      <c r="H75" s="464">
        <v>7203</v>
      </c>
      <c r="I75" s="457"/>
      <c r="J75" s="457"/>
      <c r="K75" s="457"/>
      <c r="L75" s="465"/>
      <c r="M75" s="441"/>
      <c r="N75" s="441"/>
    </row>
    <row r="76" spans="1:16">
      <c r="A76" s="462"/>
      <c r="B76" s="470" t="s">
        <v>136</v>
      </c>
      <c r="C76" s="457"/>
      <c r="D76" s="454"/>
      <c r="E76" s="463">
        <v>15960</v>
      </c>
      <c r="F76" s="463">
        <v>6411.72</v>
      </c>
      <c r="G76" s="457"/>
      <c r="H76" s="463"/>
      <c r="I76" s="457"/>
      <c r="J76" s="457"/>
      <c r="K76" s="457"/>
      <c r="L76" s="465"/>
      <c r="M76" s="441"/>
      <c r="N76" s="441"/>
    </row>
    <row r="77" spans="1:16">
      <c r="A77" s="466"/>
      <c r="B77" s="471" t="s">
        <v>137</v>
      </c>
      <c r="C77" s="467"/>
      <c r="D77" s="445"/>
      <c r="E77" s="468">
        <v>38464.0389</v>
      </c>
      <c r="F77" s="468">
        <v>1613.8299239999999</v>
      </c>
      <c r="G77" s="467"/>
      <c r="H77" s="468">
        <v>1812.9950999999999</v>
      </c>
      <c r="I77" s="467"/>
      <c r="J77" s="467"/>
      <c r="K77" s="467"/>
      <c r="L77" s="469"/>
      <c r="M77" s="441"/>
      <c r="N77" s="441"/>
    </row>
    <row r="78" spans="1:16" ht="58">
      <c r="A78" s="443" t="s">
        <v>351</v>
      </c>
      <c r="B78" s="452" t="s">
        <v>352</v>
      </c>
      <c r="C78" s="453">
        <v>35</v>
      </c>
      <c r="D78" s="454">
        <v>283140.47836000001</v>
      </c>
      <c r="E78" s="453"/>
      <c r="F78" s="453"/>
      <c r="G78" s="455">
        <v>14902.130440000001</v>
      </c>
      <c r="H78" s="453"/>
      <c r="I78" s="453"/>
      <c r="J78" s="453"/>
      <c r="K78" s="453"/>
      <c r="L78" s="456"/>
      <c r="M78" s="457"/>
      <c r="N78" s="458"/>
      <c r="O78" s="459"/>
      <c r="P78" s="459"/>
    </row>
    <row r="79" spans="1:16">
      <c r="A79" s="462"/>
      <c r="B79" s="470" t="s">
        <v>135</v>
      </c>
      <c r="C79" s="457"/>
      <c r="D79" s="454"/>
      <c r="E79" s="463">
        <v>114047.5</v>
      </c>
      <c r="F79" s="463"/>
      <c r="G79" s="457"/>
      <c r="H79" s="464">
        <v>6002.5</v>
      </c>
      <c r="I79" s="457"/>
      <c r="J79" s="457"/>
      <c r="K79" s="457"/>
      <c r="L79" s="465"/>
      <c r="M79" s="441"/>
      <c r="N79" s="441"/>
    </row>
    <row r="80" spans="1:16">
      <c r="A80" s="462"/>
      <c r="B80" s="470" t="s">
        <v>136</v>
      </c>
      <c r="C80" s="457"/>
      <c r="D80" s="454"/>
      <c r="E80" s="463">
        <v>13300</v>
      </c>
      <c r="F80" s="463">
        <v>5343.0999999999995</v>
      </c>
      <c r="G80" s="457"/>
      <c r="H80" s="463"/>
      <c r="I80" s="457"/>
      <c r="J80" s="457"/>
      <c r="K80" s="457"/>
      <c r="L80" s="465"/>
      <c r="M80" s="441"/>
      <c r="N80" s="441"/>
    </row>
    <row r="81" spans="1:16">
      <c r="A81" s="466"/>
      <c r="B81" s="471" t="s">
        <v>137</v>
      </c>
      <c r="C81" s="467"/>
      <c r="D81" s="445"/>
      <c r="E81" s="468">
        <v>32053.365749999997</v>
      </c>
      <c r="F81" s="468">
        <v>1344.8582699999997</v>
      </c>
      <c r="G81" s="467"/>
      <c r="H81" s="468">
        <v>1510.8292499999998</v>
      </c>
      <c r="I81" s="467"/>
      <c r="J81" s="467"/>
      <c r="K81" s="467"/>
      <c r="L81" s="469"/>
      <c r="M81" s="441"/>
      <c r="N81" s="441"/>
    </row>
    <row r="82" spans="1:16" ht="72.5">
      <c r="A82" s="443" t="s">
        <v>353</v>
      </c>
      <c r="B82" s="452" t="s">
        <v>354</v>
      </c>
      <c r="C82" s="453">
        <v>119</v>
      </c>
      <c r="D82" s="454">
        <v>586874.54923</v>
      </c>
      <c r="E82" s="453"/>
      <c r="F82" s="453"/>
      <c r="G82" s="455">
        <v>30888.134170000001</v>
      </c>
      <c r="H82" s="453"/>
      <c r="I82" s="453"/>
      <c r="J82" s="453"/>
      <c r="K82" s="453"/>
      <c r="L82" s="456"/>
      <c r="M82" s="457"/>
      <c r="N82" s="458"/>
      <c r="O82" s="459"/>
      <c r="P82" s="459"/>
    </row>
    <row r="83" spans="1:16">
      <c r="A83" s="462"/>
      <c r="B83" s="470" t="s">
        <v>135</v>
      </c>
      <c r="C83" s="457"/>
      <c r="D83" s="454"/>
      <c r="E83" s="463">
        <v>387761.5</v>
      </c>
      <c r="F83" s="463"/>
      <c r="G83" s="457"/>
      <c r="H83" s="464">
        <v>20408.5</v>
      </c>
      <c r="I83" s="457"/>
      <c r="J83" s="457"/>
      <c r="K83" s="457"/>
      <c r="L83" s="465"/>
      <c r="M83" s="441"/>
      <c r="N83" s="441"/>
    </row>
    <row r="84" spans="1:16">
      <c r="A84" s="462"/>
      <c r="B84" s="470" t="s">
        <v>136</v>
      </c>
      <c r="C84" s="457"/>
      <c r="D84" s="454"/>
      <c r="E84" s="463">
        <v>45220</v>
      </c>
      <c r="F84" s="463">
        <v>18166.54</v>
      </c>
      <c r="G84" s="457"/>
      <c r="H84" s="463"/>
      <c r="I84" s="457"/>
      <c r="J84" s="457"/>
      <c r="K84" s="457"/>
      <c r="L84" s="465"/>
      <c r="M84" s="441"/>
      <c r="N84" s="441"/>
    </row>
    <row r="85" spans="1:16">
      <c r="A85" s="466"/>
      <c r="B85" s="471" t="s">
        <v>137</v>
      </c>
      <c r="C85" s="467"/>
      <c r="D85" s="445"/>
      <c r="E85" s="468">
        <v>108981.44355</v>
      </c>
      <c r="F85" s="468">
        <v>4572.518118</v>
      </c>
      <c r="G85" s="467"/>
      <c r="H85" s="468">
        <v>5136.81945</v>
      </c>
      <c r="I85" s="467"/>
      <c r="J85" s="467"/>
      <c r="K85" s="467"/>
      <c r="L85" s="469"/>
      <c r="M85" s="441"/>
      <c r="N85" s="441"/>
    </row>
    <row r="86" spans="1:16" ht="58">
      <c r="A86" s="443" t="s">
        <v>355</v>
      </c>
      <c r="B86" s="452" t="s">
        <v>356</v>
      </c>
      <c r="C86" s="453">
        <v>38</v>
      </c>
      <c r="D86" s="454">
        <v>222574.808685</v>
      </c>
      <c r="E86" s="453"/>
      <c r="F86" s="453"/>
      <c r="G86" s="455">
        <v>11714.463615000001</v>
      </c>
      <c r="H86" s="453"/>
      <c r="I86" s="453"/>
      <c r="J86" s="453"/>
      <c r="K86" s="453"/>
      <c r="L86" s="456"/>
      <c r="M86" s="441"/>
      <c r="N86" s="458"/>
      <c r="O86" s="459"/>
      <c r="P86" s="459"/>
    </row>
    <row r="87" spans="1:16">
      <c r="A87" s="462"/>
      <c r="B87" s="470" t="s">
        <v>135</v>
      </c>
      <c r="C87" s="457"/>
      <c r="D87" s="454"/>
      <c r="E87" s="463">
        <v>123823</v>
      </c>
      <c r="F87" s="463"/>
      <c r="G87" s="457"/>
      <c r="H87" s="464">
        <v>6517</v>
      </c>
      <c r="I87" s="457"/>
      <c r="J87" s="457"/>
      <c r="K87" s="457"/>
      <c r="L87" s="465"/>
      <c r="M87" s="441"/>
      <c r="N87" s="441"/>
    </row>
    <row r="88" spans="1:16">
      <c r="A88" s="462"/>
      <c r="B88" s="470" t="s">
        <v>136</v>
      </c>
      <c r="C88" s="457"/>
      <c r="D88" s="454"/>
      <c r="E88" s="463">
        <v>14440</v>
      </c>
      <c r="F88" s="463">
        <v>5801.08</v>
      </c>
      <c r="G88" s="457"/>
      <c r="H88" s="463"/>
      <c r="I88" s="457"/>
      <c r="J88" s="457"/>
      <c r="K88" s="457"/>
      <c r="L88" s="465"/>
      <c r="M88" s="441"/>
      <c r="N88" s="441"/>
    </row>
    <row r="89" spans="1:16">
      <c r="A89" s="466"/>
      <c r="B89" s="471" t="s">
        <v>137</v>
      </c>
      <c r="C89" s="467"/>
      <c r="D89" s="445"/>
      <c r="E89" s="468">
        <v>34800.797099999996</v>
      </c>
      <c r="F89" s="468">
        <v>1460.1318359999998</v>
      </c>
      <c r="G89" s="467"/>
      <c r="H89" s="468">
        <v>1640.3289</v>
      </c>
      <c r="I89" s="467"/>
      <c r="J89" s="467"/>
      <c r="K89" s="467"/>
      <c r="L89" s="469"/>
      <c r="M89" s="441"/>
      <c r="N89" s="441"/>
    </row>
    <row r="90" spans="1:16" ht="58">
      <c r="A90" s="443" t="s">
        <v>357</v>
      </c>
      <c r="B90" s="452" t="s">
        <v>358</v>
      </c>
      <c r="C90" s="453">
        <v>8</v>
      </c>
      <c r="D90" s="454">
        <v>9645709.8966699969</v>
      </c>
      <c r="E90" s="453"/>
      <c r="F90" s="453"/>
      <c r="G90" s="455">
        <v>507668.94192999986</v>
      </c>
      <c r="H90" s="453"/>
      <c r="I90" s="453"/>
      <c r="J90" s="453"/>
      <c r="K90" s="453"/>
      <c r="L90" s="456"/>
      <c r="M90" s="441"/>
      <c r="N90" s="458"/>
      <c r="O90" s="459"/>
      <c r="P90" s="459"/>
    </row>
    <row r="91" spans="1:16">
      <c r="A91" s="462"/>
      <c r="B91" s="470" t="s">
        <v>135</v>
      </c>
      <c r="C91" s="457"/>
      <c r="D91" s="454"/>
      <c r="E91" s="463">
        <v>26068</v>
      </c>
      <c r="F91" s="463"/>
      <c r="G91" s="457"/>
      <c r="H91" s="464">
        <v>1372</v>
      </c>
      <c r="I91" s="457"/>
      <c r="J91" s="457"/>
      <c r="K91" s="457"/>
      <c r="L91" s="465"/>
      <c r="M91" s="441"/>
      <c r="N91" s="441"/>
    </row>
    <row r="92" spans="1:16">
      <c r="A92" s="462"/>
      <c r="B92" s="470" t="s">
        <v>136</v>
      </c>
      <c r="C92" s="457"/>
      <c r="D92" s="454"/>
      <c r="E92" s="463">
        <v>3040</v>
      </c>
      <c r="F92" s="463">
        <v>1221.28</v>
      </c>
      <c r="G92" s="457"/>
      <c r="H92" s="463"/>
      <c r="I92" s="457"/>
      <c r="J92" s="457"/>
      <c r="K92" s="457"/>
      <c r="L92" s="465"/>
      <c r="M92" s="441"/>
      <c r="N92" s="441"/>
    </row>
    <row r="93" spans="1:16">
      <c r="A93" s="466"/>
      <c r="B93" s="471" t="s">
        <v>137</v>
      </c>
      <c r="C93" s="467"/>
      <c r="D93" s="445"/>
      <c r="E93" s="468">
        <v>7326.4835999999996</v>
      </c>
      <c r="F93" s="468">
        <v>307.39617599999997</v>
      </c>
      <c r="G93" s="467"/>
      <c r="H93" s="468">
        <v>345.33239999999995</v>
      </c>
      <c r="I93" s="467"/>
      <c r="J93" s="467"/>
      <c r="K93" s="467"/>
      <c r="L93" s="469"/>
      <c r="M93" s="441"/>
      <c r="N93" s="441"/>
    </row>
    <row r="94" spans="1:16" ht="72.5">
      <c r="A94" s="443" t="s">
        <v>359</v>
      </c>
      <c r="B94" s="452" t="s">
        <v>360</v>
      </c>
      <c r="C94" s="453">
        <v>27</v>
      </c>
      <c r="D94" s="454">
        <v>630933.59137499973</v>
      </c>
      <c r="E94" s="453"/>
      <c r="F94" s="453"/>
      <c r="G94" s="455">
        <v>33207.031124999987</v>
      </c>
      <c r="H94" s="453"/>
      <c r="I94" s="453"/>
      <c r="J94" s="453"/>
      <c r="K94" s="453"/>
      <c r="L94" s="456"/>
      <c r="M94" s="441"/>
      <c r="N94" s="458"/>
      <c r="O94" s="459"/>
      <c r="P94" s="459"/>
    </row>
    <row r="95" spans="1:16">
      <c r="A95" s="462"/>
      <c r="B95" s="470" t="s">
        <v>135</v>
      </c>
      <c r="C95" s="457"/>
      <c r="D95" s="454"/>
      <c r="E95" s="463">
        <v>87979.5</v>
      </c>
      <c r="F95" s="463"/>
      <c r="G95" s="457"/>
      <c r="H95" s="464">
        <v>4630.5</v>
      </c>
      <c r="I95" s="457"/>
      <c r="J95" s="457"/>
      <c r="K95" s="457"/>
      <c r="L95" s="465"/>
      <c r="M95" s="441"/>
      <c r="N95" s="441"/>
    </row>
    <row r="96" spans="1:16">
      <c r="A96" s="462"/>
      <c r="B96" s="470" t="s">
        <v>136</v>
      </c>
      <c r="C96" s="457"/>
      <c r="D96" s="454"/>
      <c r="E96" s="463">
        <v>10260</v>
      </c>
      <c r="F96" s="463">
        <v>4121.82</v>
      </c>
      <c r="G96" s="457"/>
      <c r="H96" s="463"/>
      <c r="I96" s="457"/>
      <c r="J96" s="457"/>
      <c r="K96" s="457"/>
      <c r="L96" s="465"/>
      <c r="M96" s="441"/>
      <c r="N96" s="441"/>
    </row>
    <row r="97" spans="1:16">
      <c r="A97" s="466"/>
      <c r="B97" s="471" t="s">
        <v>137</v>
      </c>
      <c r="C97" s="467"/>
      <c r="D97" s="445"/>
      <c r="E97" s="468">
        <v>24726.882149999998</v>
      </c>
      <c r="F97" s="468">
        <v>1037.4620939999998</v>
      </c>
      <c r="G97" s="467"/>
      <c r="H97" s="468">
        <v>1165.49685</v>
      </c>
      <c r="I97" s="467"/>
      <c r="J97" s="467"/>
      <c r="K97" s="467"/>
      <c r="L97" s="469"/>
      <c r="M97" s="441"/>
      <c r="N97" s="441"/>
    </row>
    <row r="98" spans="1:16" ht="116">
      <c r="A98" s="443" t="s">
        <v>361</v>
      </c>
      <c r="B98" s="452" t="s">
        <v>362</v>
      </c>
      <c r="C98" s="453">
        <v>54</v>
      </c>
      <c r="D98" s="454">
        <v>560607.76562500012</v>
      </c>
      <c r="E98" s="453"/>
      <c r="F98" s="453"/>
      <c r="G98" s="455">
        <v>29505.671875000007</v>
      </c>
      <c r="H98" s="453"/>
      <c r="I98" s="453"/>
      <c r="J98" s="453"/>
      <c r="K98" s="453"/>
      <c r="L98" s="456"/>
      <c r="M98" s="441"/>
      <c r="N98" s="458"/>
      <c r="O98" s="459"/>
      <c r="P98" s="459"/>
    </row>
    <row r="99" spans="1:16">
      <c r="A99" s="462"/>
      <c r="B99" s="470" t="s">
        <v>135</v>
      </c>
      <c r="C99" s="457"/>
      <c r="D99" s="454"/>
      <c r="E99" s="463">
        <v>175959</v>
      </c>
      <c r="F99" s="463"/>
      <c r="G99" s="457"/>
      <c r="H99" s="464">
        <v>9261</v>
      </c>
      <c r="I99" s="457"/>
      <c r="J99" s="457"/>
      <c r="K99" s="457"/>
      <c r="L99" s="465"/>
      <c r="M99" s="441"/>
      <c r="N99" s="441"/>
    </row>
    <row r="100" spans="1:16">
      <c r="A100" s="462"/>
      <c r="B100" s="470" t="s">
        <v>136</v>
      </c>
      <c r="C100" s="457"/>
      <c r="D100" s="454"/>
      <c r="E100" s="463">
        <v>20520</v>
      </c>
      <c r="F100" s="463">
        <v>8243.64</v>
      </c>
      <c r="G100" s="457"/>
      <c r="H100" s="463"/>
      <c r="I100" s="457"/>
      <c r="J100" s="457"/>
      <c r="K100" s="457"/>
      <c r="L100" s="465"/>
      <c r="M100" s="441"/>
      <c r="N100" s="441"/>
    </row>
    <row r="101" spans="1:16">
      <c r="A101" s="466"/>
      <c r="B101" s="471" t="s">
        <v>137</v>
      </c>
      <c r="C101" s="467"/>
      <c r="D101" s="445"/>
      <c r="E101" s="468">
        <v>49453.764299999995</v>
      </c>
      <c r="F101" s="468">
        <v>2074.9241879999995</v>
      </c>
      <c r="G101" s="467"/>
      <c r="H101" s="468">
        <v>2330.9937</v>
      </c>
      <c r="I101" s="467"/>
      <c r="J101" s="467"/>
      <c r="K101" s="467"/>
      <c r="L101" s="469"/>
      <c r="M101" s="441"/>
      <c r="N101" s="441"/>
    </row>
    <row r="102" spans="1:16" ht="87">
      <c r="A102" s="443" t="s">
        <v>363</v>
      </c>
      <c r="B102" s="452" t="s">
        <v>364</v>
      </c>
      <c r="C102" s="453">
        <v>37</v>
      </c>
      <c r="D102" s="454">
        <v>608308.05887499976</v>
      </c>
      <c r="E102" s="453"/>
      <c r="F102" s="453"/>
      <c r="G102" s="455">
        <v>32016.213624999989</v>
      </c>
      <c r="H102" s="453"/>
      <c r="I102" s="453"/>
      <c r="J102" s="453"/>
      <c r="K102" s="453"/>
      <c r="L102" s="456"/>
      <c r="M102" s="441"/>
      <c r="N102" s="458"/>
      <c r="O102" s="459"/>
      <c r="P102" s="459"/>
    </row>
    <row r="103" spans="1:16">
      <c r="A103" s="462"/>
      <c r="B103" s="470" t="s">
        <v>135</v>
      </c>
      <c r="C103" s="457"/>
      <c r="D103" s="454"/>
      <c r="E103" s="463">
        <v>120564.5</v>
      </c>
      <c r="F103" s="463"/>
      <c r="G103" s="457"/>
      <c r="H103" s="464">
        <v>6345.5</v>
      </c>
      <c r="I103" s="457"/>
      <c r="J103" s="457"/>
      <c r="K103" s="457"/>
      <c r="L103" s="465"/>
      <c r="M103" s="441"/>
      <c r="N103" s="441"/>
    </row>
    <row r="104" spans="1:16">
      <c r="A104" s="462"/>
      <c r="B104" s="470" t="s">
        <v>136</v>
      </c>
      <c r="C104" s="457"/>
      <c r="D104" s="454"/>
      <c r="E104" s="463">
        <v>14060</v>
      </c>
      <c r="F104" s="463">
        <v>5648.42</v>
      </c>
      <c r="G104" s="457"/>
      <c r="H104" s="463"/>
      <c r="I104" s="457"/>
      <c r="J104" s="457"/>
      <c r="K104" s="457"/>
      <c r="L104" s="465"/>
      <c r="M104" s="441"/>
      <c r="N104" s="441"/>
    </row>
    <row r="105" spans="1:16">
      <c r="A105" s="466"/>
      <c r="B105" s="471" t="s">
        <v>137</v>
      </c>
      <c r="C105" s="467"/>
      <c r="D105" s="445"/>
      <c r="E105" s="468">
        <v>33884.986649999999</v>
      </c>
      <c r="F105" s="468">
        <v>1421.707314</v>
      </c>
      <c r="G105" s="467"/>
      <c r="H105" s="468">
        <v>1597.1623499999998</v>
      </c>
      <c r="I105" s="467"/>
      <c r="J105" s="467"/>
      <c r="K105" s="467"/>
      <c r="L105" s="469"/>
      <c r="M105" s="441"/>
      <c r="N105" s="441"/>
    </row>
    <row r="106" spans="1:16" ht="72.5">
      <c r="A106" s="443" t="s">
        <v>365</v>
      </c>
      <c r="B106" s="452" t="s">
        <v>366</v>
      </c>
      <c r="C106" s="453">
        <v>80</v>
      </c>
      <c r="D106" s="454">
        <v>514983.9111250001</v>
      </c>
      <c r="E106" s="453"/>
      <c r="F106" s="453"/>
      <c r="G106" s="455">
        <v>27104.416375000008</v>
      </c>
      <c r="H106" s="453"/>
      <c r="I106" s="453"/>
      <c r="J106" s="453"/>
      <c r="K106" s="453"/>
      <c r="L106" s="456"/>
      <c r="M106" s="441"/>
      <c r="N106" s="458"/>
      <c r="O106" s="459"/>
      <c r="P106" s="459"/>
    </row>
    <row r="107" spans="1:16">
      <c r="A107" s="462"/>
      <c r="B107" s="470" t="s">
        <v>135</v>
      </c>
      <c r="C107" s="457"/>
      <c r="D107" s="454"/>
      <c r="E107" s="463">
        <v>260680</v>
      </c>
      <c r="F107" s="463"/>
      <c r="G107" s="457"/>
      <c r="H107" s="464">
        <v>13720</v>
      </c>
      <c r="I107" s="457"/>
      <c r="J107" s="457"/>
      <c r="K107" s="457"/>
      <c r="L107" s="465"/>
      <c r="M107" s="441"/>
      <c r="N107" s="441"/>
    </row>
    <row r="108" spans="1:16">
      <c r="A108" s="462"/>
      <c r="B108" s="470" t="s">
        <v>136</v>
      </c>
      <c r="C108" s="457"/>
      <c r="D108" s="454"/>
      <c r="E108" s="463">
        <v>30400</v>
      </c>
      <c r="F108" s="463">
        <v>12212.8</v>
      </c>
      <c r="G108" s="457"/>
      <c r="H108" s="463"/>
      <c r="I108" s="457"/>
      <c r="J108" s="457"/>
      <c r="K108" s="457"/>
      <c r="L108" s="465"/>
      <c r="M108" s="441"/>
      <c r="N108" s="441"/>
    </row>
    <row r="109" spans="1:16">
      <c r="A109" s="466"/>
      <c r="B109" s="471" t="s">
        <v>137</v>
      </c>
      <c r="C109" s="467"/>
      <c r="D109" s="445"/>
      <c r="E109" s="468">
        <v>73264.835999999996</v>
      </c>
      <c r="F109" s="468">
        <v>3073.9617599999997</v>
      </c>
      <c r="G109" s="467"/>
      <c r="H109" s="468">
        <v>3453.3239999999996</v>
      </c>
      <c r="I109" s="467"/>
      <c r="J109" s="467"/>
      <c r="K109" s="467"/>
      <c r="L109" s="469"/>
      <c r="M109" s="441"/>
      <c r="N109" s="441"/>
    </row>
    <row r="110" spans="1:16" ht="58">
      <c r="A110" s="443" t="s">
        <v>367</v>
      </c>
      <c r="B110" s="452" t="s">
        <v>368</v>
      </c>
      <c r="C110" s="453">
        <v>120</v>
      </c>
      <c r="D110" s="454">
        <v>656476.5619999998</v>
      </c>
      <c r="E110" s="453"/>
      <c r="F110" s="453"/>
      <c r="G110" s="455">
        <v>34551.397999999994</v>
      </c>
      <c r="H110" s="453"/>
      <c r="I110" s="453"/>
      <c r="J110" s="453"/>
      <c r="K110" s="453"/>
      <c r="L110" s="456"/>
      <c r="M110" s="441"/>
      <c r="N110" s="458"/>
      <c r="O110" s="459"/>
      <c r="P110" s="459"/>
    </row>
    <row r="111" spans="1:16">
      <c r="A111" s="462"/>
      <c r="B111" s="470" t="s">
        <v>135</v>
      </c>
      <c r="C111" s="457"/>
      <c r="D111" s="454"/>
      <c r="E111" s="463">
        <v>391020</v>
      </c>
      <c r="F111" s="463"/>
      <c r="G111" s="457"/>
      <c r="H111" s="464">
        <v>20580</v>
      </c>
      <c r="I111" s="457"/>
      <c r="J111" s="457"/>
      <c r="K111" s="457"/>
      <c r="L111" s="465"/>
      <c r="M111" s="441"/>
      <c r="N111" s="441"/>
    </row>
    <row r="112" spans="1:16">
      <c r="A112" s="462"/>
      <c r="B112" s="470" t="s">
        <v>136</v>
      </c>
      <c r="C112" s="457"/>
      <c r="D112" s="454"/>
      <c r="E112" s="463">
        <v>45600</v>
      </c>
      <c r="F112" s="463">
        <v>18319.2</v>
      </c>
      <c r="G112" s="457"/>
      <c r="H112" s="463"/>
      <c r="I112" s="457"/>
      <c r="J112" s="457"/>
      <c r="K112" s="457"/>
      <c r="L112" s="465"/>
      <c r="M112" s="441"/>
      <c r="N112" s="441"/>
    </row>
    <row r="113" spans="1:16">
      <c r="A113" s="466"/>
      <c r="B113" s="471" t="s">
        <v>137</v>
      </c>
      <c r="C113" s="467"/>
      <c r="D113" s="445"/>
      <c r="E113" s="468">
        <v>109897.25399999999</v>
      </c>
      <c r="F113" s="468">
        <v>4610.9426400000002</v>
      </c>
      <c r="G113" s="467"/>
      <c r="H113" s="468">
        <v>5179.9859999999999</v>
      </c>
      <c r="I113" s="467"/>
      <c r="J113" s="467"/>
      <c r="K113" s="467"/>
      <c r="L113" s="469"/>
      <c r="M113" s="441"/>
      <c r="N113" s="441"/>
    </row>
    <row r="114" spans="1:16" ht="130.5">
      <c r="A114" s="443" t="s">
        <v>369</v>
      </c>
      <c r="B114" s="452" t="s">
        <v>370</v>
      </c>
      <c r="C114" s="453">
        <v>83</v>
      </c>
      <c r="D114" s="454">
        <v>493456.11293499975</v>
      </c>
      <c r="E114" s="453"/>
      <c r="F114" s="453"/>
      <c r="G114" s="455">
        <v>25971.374364999989</v>
      </c>
      <c r="H114" s="453"/>
      <c r="I114" s="453"/>
      <c r="J114" s="453"/>
      <c r="K114" s="453"/>
      <c r="L114" s="456"/>
      <c r="M114" s="441"/>
      <c r="N114" s="458"/>
      <c r="O114" s="459"/>
      <c r="P114" s="459"/>
    </row>
    <row r="115" spans="1:16">
      <c r="A115" s="462"/>
      <c r="B115" s="470" t="s">
        <v>135</v>
      </c>
      <c r="C115" s="457"/>
      <c r="D115" s="454"/>
      <c r="E115" s="463">
        <v>270455.5</v>
      </c>
      <c r="F115" s="463"/>
      <c r="G115" s="457"/>
      <c r="H115" s="464">
        <v>14234.5</v>
      </c>
      <c r="I115" s="457"/>
      <c r="J115" s="457"/>
      <c r="K115" s="457"/>
      <c r="L115" s="465"/>
      <c r="M115" s="441"/>
      <c r="N115" s="441"/>
    </row>
    <row r="116" spans="1:16">
      <c r="A116" s="462"/>
      <c r="B116" s="470" t="s">
        <v>136</v>
      </c>
      <c r="C116" s="457"/>
      <c r="D116" s="454"/>
      <c r="E116" s="463">
        <v>31540</v>
      </c>
      <c r="F116" s="463">
        <v>12670.779999999999</v>
      </c>
      <c r="G116" s="457"/>
      <c r="H116" s="463"/>
      <c r="I116" s="457"/>
      <c r="J116" s="457"/>
      <c r="K116" s="457"/>
      <c r="L116" s="465"/>
      <c r="M116" s="441"/>
      <c r="N116" s="441"/>
    </row>
    <row r="117" spans="1:16">
      <c r="A117" s="466"/>
      <c r="B117" s="471" t="s">
        <v>137</v>
      </c>
      <c r="C117" s="467"/>
      <c r="D117" s="445"/>
      <c r="E117" s="468">
        <v>76012.267349999995</v>
      </c>
      <c r="F117" s="468">
        <v>3189.2353259999995</v>
      </c>
      <c r="G117" s="467"/>
      <c r="H117" s="468">
        <v>3582.8236499999998</v>
      </c>
      <c r="I117" s="467"/>
      <c r="J117" s="467"/>
      <c r="K117" s="467"/>
      <c r="L117" s="469"/>
      <c r="M117" s="441"/>
      <c r="N117" s="441"/>
    </row>
    <row r="118" spans="1:16" hidden="1">
      <c r="B118" s="452"/>
      <c r="C118" s="453"/>
      <c r="D118" s="454">
        <v>0</v>
      </c>
      <c r="E118" s="453"/>
      <c r="F118" s="453"/>
      <c r="G118" s="455">
        <v>0</v>
      </c>
      <c r="H118" s="453"/>
      <c r="I118" s="453"/>
      <c r="J118" s="453"/>
      <c r="K118" s="453"/>
      <c r="L118" s="456"/>
      <c r="M118" s="441"/>
      <c r="N118" s="458"/>
      <c r="O118" s="472"/>
    </row>
    <row r="119" spans="1:16" hidden="1">
      <c r="A119" s="462"/>
      <c r="B119" s="470" t="s">
        <v>135</v>
      </c>
      <c r="C119" s="457"/>
      <c r="D119" s="454"/>
      <c r="E119" s="463">
        <v>0</v>
      </c>
      <c r="F119" s="463"/>
      <c r="G119" s="457"/>
      <c r="H119" s="464">
        <v>0</v>
      </c>
      <c r="I119" s="457"/>
      <c r="J119" s="457"/>
      <c r="K119" s="457"/>
      <c r="L119" s="465"/>
      <c r="M119" s="441"/>
      <c r="N119" s="441"/>
    </row>
    <row r="120" spans="1:16" hidden="1">
      <c r="A120" s="462"/>
      <c r="B120" s="470" t="s">
        <v>136</v>
      </c>
      <c r="C120" s="457"/>
      <c r="D120" s="454"/>
      <c r="E120" s="463">
        <v>0</v>
      </c>
      <c r="F120" s="463">
        <v>0</v>
      </c>
      <c r="G120" s="457"/>
      <c r="H120" s="463"/>
      <c r="I120" s="457"/>
      <c r="J120" s="457"/>
      <c r="K120" s="457"/>
      <c r="L120" s="465"/>
      <c r="M120" s="441"/>
      <c r="N120" s="441"/>
    </row>
    <row r="121" spans="1:16" hidden="1">
      <c r="A121" s="466"/>
      <c r="B121" s="471" t="s">
        <v>137</v>
      </c>
      <c r="C121" s="467"/>
      <c r="D121" s="445"/>
      <c r="E121" s="468">
        <v>0</v>
      </c>
      <c r="F121" s="468">
        <v>0</v>
      </c>
      <c r="G121" s="467"/>
      <c r="H121" s="468">
        <v>0</v>
      </c>
      <c r="I121" s="467"/>
      <c r="J121" s="467"/>
      <c r="K121" s="467"/>
      <c r="L121" s="469"/>
      <c r="M121" s="441"/>
      <c r="N121" s="441"/>
    </row>
    <row r="122" spans="1:16" hidden="1">
      <c r="B122" s="452"/>
      <c r="C122" s="453"/>
      <c r="D122" s="454"/>
      <c r="E122" s="453"/>
      <c r="F122" s="453"/>
      <c r="G122" s="455"/>
      <c r="H122" s="453"/>
      <c r="I122" s="453"/>
      <c r="J122" s="453"/>
      <c r="K122" s="453"/>
      <c r="L122" s="456"/>
      <c r="M122" s="441"/>
      <c r="N122" s="458"/>
    </row>
    <row r="123" spans="1:16" hidden="1">
      <c r="A123" s="462"/>
      <c r="B123" s="470" t="s">
        <v>135</v>
      </c>
      <c r="C123" s="457"/>
      <c r="D123" s="454"/>
      <c r="E123" s="463">
        <v>0</v>
      </c>
      <c r="F123" s="463"/>
      <c r="G123" s="457"/>
      <c r="H123" s="464">
        <v>0</v>
      </c>
      <c r="I123" s="457"/>
      <c r="J123" s="457"/>
      <c r="K123" s="457"/>
      <c r="L123" s="465"/>
      <c r="M123" s="441"/>
      <c r="N123" s="441"/>
    </row>
    <row r="124" spans="1:16" hidden="1">
      <c r="A124" s="462"/>
      <c r="B124" s="470" t="s">
        <v>136</v>
      </c>
      <c r="C124" s="457"/>
      <c r="D124" s="454"/>
      <c r="E124" s="463">
        <v>0</v>
      </c>
      <c r="F124" s="463">
        <v>0</v>
      </c>
      <c r="G124" s="457"/>
      <c r="H124" s="463"/>
      <c r="I124" s="457"/>
      <c r="J124" s="457"/>
      <c r="K124" s="457"/>
      <c r="L124" s="465"/>
      <c r="M124" s="441"/>
      <c r="N124" s="441"/>
    </row>
    <row r="125" spans="1:16" hidden="1">
      <c r="A125" s="466"/>
      <c r="B125" s="471" t="s">
        <v>137</v>
      </c>
      <c r="C125" s="467"/>
      <c r="D125" s="445"/>
      <c r="E125" s="468">
        <v>0</v>
      </c>
      <c r="F125" s="468">
        <v>0</v>
      </c>
      <c r="G125" s="467"/>
      <c r="H125" s="468">
        <v>0</v>
      </c>
      <c r="I125" s="467"/>
      <c r="J125" s="467"/>
      <c r="K125" s="467"/>
      <c r="L125" s="469"/>
      <c r="M125" s="441"/>
      <c r="N125" s="441"/>
    </row>
    <row r="126" spans="1:16" hidden="1">
      <c r="B126" s="452"/>
      <c r="C126" s="453"/>
      <c r="D126" s="454"/>
      <c r="E126" s="453"/>
      <c r="F126" s="453"/>
      <c r="G126" s="455"/>
      <c r="H126" s="453"/>
      <c r="I126" s="453"/>
      <c r="J126" s="453"/>
      <c r="K126" s="453"/>
      <c r="L126" s="456"/>
      <c r="M126" s="441"/>
      <c r="N126" s="458"/>
    </row>
    <row r="127" spans="1:16" hidden="1">
      <c r="A127" s="462"/>
      <c r="B127" s="470" t="s">
        <v>135</v>
      </c>
      <c r="C127" s="457"/>
      <c r="D127" s="454"/>
      <c r="E127" s="463">
        <v>0</v>
      </c>
      <c r="F127" s="463"/>
      <c r="G127" s="457"/>
      <c r="H127" s="464">
        <v>0</v>
      </c>
      <c r="I127" s="457"/>
      <c r="J127" s="457"/>
      <c r="K127" s="457"/>
      <c r="L127" s="465"/>
      <c r="M127" s="441"/>
      <c r="N127" s="441"/>
    </row>
    <row r="128" spans="1:16" hidden="1">
      <c r="A128" s="462"/>
      <c r="B128" s="470" t="s">
        <v>136</v>
      </c>
      <c r="C128" s="457"/>
      <c r="D128" s="454"/>
      <c r="E128" s="463">
        <v>0</v>
      </c>
      <c r="F128" s="463">
        <v>0</v>
      </c>
      <c r="G128" s="457"/>
      <c r="H128" s="463"/>
      <c r="I128" s="457"/>
      <c r="J128" s="457"/>
      <c r="K128" s="457"/>
      <c r="L128" s="465"/>
      <c r="M128" s="441"/>
      <c r="N128" s="441"/>
    </row>
    <row r="129" spans="1:14" hidden="1">
      <c r="A129" s="466"/>
      <c r="B129" s="471" t="s">
        <v>137</v>
      </c>
      <c r="C129" s="467"/>
      <c r="D129" s="445"/>
      <c r="E129" s="468">
        <v>0</v>
      </c>
      <c r="F129" s="468">
        <v>0</v>
      </c>
      <c r="G129" s="467"/>
      <c r="H129" s="468">
        <v>0</v>
      </c>
      <c r="I129" s="467"/>
      <c r="J129" s="467"/>
      <c r="K129" s="467"/>
      <c r="L129" s="469"/>
      <c r="M129" s="441"/>
      <c r="N129" s="441"/>
    </row>
    <row r="130" spans="1:14" hidden="1">
      <c r="B130" s="452"/>
      <c r="C130" s="453"/>
      <c r="D130" s="454"/>
      <c r="E130" s="453"/>
      <c r="F130" s="453"/>
      <c r="G130" s="455"/>
      <c r="H130" s="453"/>
      <c r="I130" s="453"/>
      <c r="J130" s="453"/>
      <c r="K130" s="453"/>
      <c r="L130" s="456"/>
      <c r="M130" s="441"/>
      <c r="N130" s="458"/>
    </row>
    <row r="131" spans="1:14" hidden="1">
      <c r="A131" s="462"/>
      <c r="B131" s="470" t="s">
        <v>135</v>
      </c>
      <c r="C131" s="457"/>
      <c r="D131" s="454"/>
      <c r="E131" s="463">
        <v>0</v>
      </c>
      <c r="F131" s="463"/>
      <c r="G131" s="457"/>
      <c r="H131" s="464">
        <v>0</v>
      </c>
      <c r="I131" s="457"/>
      <c r="J131" s="457"/>
      <c r="K131" s="457"/>
      <c r="L131" s="465"/>
      <c r="M131" s="441"/>
      <c r="N131" s="441"/>
    </row>
    <row r="132" spans="1:14" hidden="1">
      <c r="A132" s="462"/>
      <c r="B132" s="470" t="s">
        <v>136</v>
      </c>
      <c r="C132" s="457"/>
      <c r="D132" s="454"/>
      <c r="E132" s="463">
        <v>0</v>
      </c>
      <c r="F132" s="463">
        <v>0</v>
      </c>
      <c r="G132" s="457"/>
      <c r="H132" s="463"/>
      <c r="I132" s="457"/>
      <c r="J132" s="457"/>
      <c r="K132" s="457"/>
      <c r="L132" s="465"/>
      <c r="M132" s="441"/>
      <c r="N132" s="441"/>
    </row>
    <row r="133" spans="1:14" hidden="1">
      <c r="A133" s="466"/>
      <c r="B133" s="471" t="s">
        <v>137</v>
      </c>
      <c r="C133" s="467"/>
      <c r="D133" s="445"/>
      <c r="E133" s="468">
        <v>0</v>
      </c>
      <c r="F133" s="468">
        <v>0</v>
      </c>
      <c r="G133" s="467"/>
      <c r="H133" s="468">
        <v>0</v>
      </c>
      <c r="I133" s="467"/>
      <c r="J133" s="467"/>
      <c r="K133" s="467"/>
      <c r="L133" s="469"/>
      <c r="M133" s="441"/>
      <c r="N133" s="441"/>
    </row>
    <row r="134" spans="1:14" hidden="1">
      <c r="B134" s="452"/>
      <c r="C134" s="453"/>
      <c r="D134" s="454"/>
      <c r="E134" s="453"/>
      <c r="F134" s="453"/>
      <c r="G134" s="455"/>
      <c r="H134" s="453"/>
      <c r="I134" s="453"/>
      <c r="J134" s="453"/>
      <c r="K134" s="453"/>
      <c r="L134" s="456"/>
      <c r="M134" s="441"/>
      <c r="N134" s="458"/>
    </row>
    <row r="135" spans="1:14" hidden="1">
      <c r="A135" s="462"/>
      <c r="B135" s="470" t="s">
        <v>135</v>
      </c>
      <c r="C135" s="457"/>
      <c r="D135" s="454"/>
      <c r="E135" s="463">
        <v>0</v>
      </c>
      <c r="F135" s="463"/>
      <c r="G135" s="457"/>
      <c r="H135" s="464">
        <v>0</v>
      </c>
      <c r="I135" s="457"/>
      <c r="J135" s="457"/>
      <c r="K135" s="457"/>
      <c r="L135" s="465"/>
      <c r="M135" s="441"/>
      <c r="N135" s="441"/>
    </row>
    <row r="136" spans="1:14" hidden="1">
      <c r="A136" s="462"/>
      <c r="B136" s="470" t="s">
        <v>136</v>
      </c>
      <c r="C136" s="457"/>
      <c r="D136" s="454"/>
      <c r="E136" s="463">
        <v>0</v>
      </c>
      <c r="F136" s="463">
        <v>0</v>
      </c>
      <c r="G136" s="457"/>
      <c r="H136" s="463"/>
      <c r="I136" s="457"/>
      <c r="J136" s="457"/>
      <c r="K136" s="457"/>
      <c r="L136" s="465"/>
      <c r="M136" s="441"/>
      <c r="N136" s="441"/>
    </row>
    <row r="137" spans="1:14" hidden="1">
      <c r="A137" s="466"/>
      <c r="B137" s="471" t="s">
        <v>137</v>
      </c>
      <c r="C137" s="467"/>
      <c r="D137" s="445"/>
      <c r="E137" s="468">
        <v>0</v>
      </c>
      <c r="F137" s="468">
        <v>0</v>
      </c>
      <c r="G137" s="467"/>
      <c r="H137" s="468">
        <v>0</v>
      </c>
      <c r="I137" s="467"/>
      <c r="J137" s="467"/>
      <c r="K137" s="467"/>
      <c r="L137" s="469"/>
      <c r="M137" s="441"/>
      <c r="N137" s="441"/>
    </row>
    <row r="138" spans="1:14" hidden="1">
      <c r="B138" s="452"/>
      <c r="C138" s="453"/>
      <c r="D138" s="454"/>
      <c r="E138" s="453"/>
      <c r="F138" s="453"/>
      <c r="G138" s="453"/>
      <c r="H138" s="453"/>
      <c r="I138" s="453"/>
      <c r="J138" s="453"/>
      <c r="K138" s="453"/>
      <c r="L138" s="456"/>
      <c r="M138" s="441"/>
      <c r="N138" s="458"/>
    </row>
    <row r="139" spans="1:14" hidden="1">
      <c r="A139" s="462"/>
      <c r="B139" s="470" t="s">
        <v>135</v>
      </c>
      <c r="C139" s="457"/>
      <c r="D139" s="454"/>
      <c r="E139" s="463">
        <v>0</v>
      </c>
      <c r="F139" s="463"/>
      <c r="G139" s="457"/>
      <c r="H139" s="464">
        <v>0</v>
      </c>
      <c r="I139" s="457"/>
      <c r="J139" s="457"/>
      <c r="K139" s="457"/>
      <c r="L139" s="465"/>
      <c r="M139" s="441"/>
      <c r="N139" s="441"/>
    </row>
    <row r="140" spans="1:14" hidden="1">
      <c r="A140" s="462"/>
      <c r="B140" s="470" t="s">
        <v>136</v>
      </c>
      <c r="C140" s="457"/>
      <c r="D140" s="454"/>
      <c r="E140" s="463">
        <v>0</v>
      </c>
      <c r="F140" s="463">
        <v>0</v>
      </c>
      <c r="G140" s="457"/>
      <c r="H140" s="463"/>
      <c r="I140" s="457"/>
      <c r="J140" s="457"/>
      <c r="K140" s="457"/>
      <c r="L140" s="465"/>
      <c r="M140" s="441"/>
      <c r="N140" s="441"/>
    </row>
    <row r="141" spans="1:14" hidden="1">
      <c r="A141" s="466"/>
      <c r="B141" s="471" t="s">
        <v>137</v>
      </c>
      <c r="C141" s="467"/>
      <c r="D141" s="445"/>
      <c r="E141" s="468">
        <v>0</v>
      </c>
      <c r="F141" s="468">
        <v>0</v>
      </c>
      <c r="G141" s="467"/>
      <c r="H141" s="468">
        <v>0</v>
      </c>
      <c r="I141" s="467"/>
      <c r="J141" s="467"/>
      <c r="K141" s="467"/>
      <c r="L141" s="469"/>
      <c r="M141" s="441"/>
      <c r="N141" s="441"/>
    </row>
    <row r="142" spans="1:14" hidden="1">
      <c r="B142" s="452"/>
      <c r="C142" s="453"/>
      <c r="D142" s="454"/>
      <c r="E142" s="453"/>
      <c r="F142" s="453"/>
      <c r="G142" s="455"/>
      <c r="H142" s="453"/>
      <c r="I142" s="453"/>
      <c r="J142" s="453"/>
      <c r="K142" s="453"/>
      <c r="L142" s="456"/>
      <c r="M142" s="441"/>
      <c r="N142" s="458"/>
    </row>
    <row r="143" spans="1:14" hidden="1">
      <c r="A143" s="462"/>
      <c r="B143" s="470" t="s">
        <v>135</v>
      </c>
      <c r="C143" s="457"/>
      <c r="D143" s="454"/>
      <c r="E143" s="463">
        <v>0</v>
      </c>
      <c r="F143" s="463"/>
      <c r="G143" s="457"/>
      <c r="H143" s="464">
        <v>0</v>
      </c>
      <c r="I143" s="457"/>
      <c r="J143" s="457"/>
      <c r="K143" s="457"/>
      <c r="L143" s="465"/>
      <c r="M143" s="441"/>
      <c r="N143" s="441"/>
    </row>
    <row r="144" spans="1:14" hidden="1">
      <c r="A144" s="462"/>
      <c r="B144" s="470" t="s">
        <v>136</v>
      </c>
      <c r="C144" s="457"/>
      <c r="D144" s="454"/>
      <c r="E144" s="463">
        <v>0</v>
      </c>
      <c r="F144" s="463">
        <v>0</v>
      </c>
      <c r="G144" s="457"/>
      <c r="H144" s="463"/>
      <c r="I144" s="457"/>
      <c r="J144" s="457"/>
      <c r="K144" s="457"/>
      <c r="L144" s="465"/>
      <c r="M144" s="441"/>
      <c r="N144" s="441"/>
    </row>
    <row r="145" spans="1:14" hidden="1">
      <c r="A145" s="466"/>
      <c r="B145" s="471" t="s">
        <v>137</v>
      </c>
      <c r="C145" s="467"/>
      <c r="D145" s="445"/>
      <c r="E145" s="468">
        <v>0</v>
      </c>
      <c r="F145" s="468">
        <v>0</v>
      </c>
      <c r="G145" s="467"/>
      <c r="H145" s="468">
        <v>0</v>
      </c>
      <c r="I145" s="467"/>
      <c r="J145" s="467"/>
      <c r="K145" s="467"/>
      <c r="L145" s="469"/>
      <c r="M145" s="441"/>
      <c r="N145" s="441"/>
    </row>
    <row r="146" spans="1:14" hidden="1">
      <c r="B146" s="452"/>
      <c r="C146" s="453"/>
      <c r="D146" s="454"/>
      <c r="E146" s="453"/>
      <c r="F146" s="453"/>
      <c r="G146" s="455"/>
      <c r="H146" s="453"/>
      <c r="I146" s="453"/>
      <c r="J146" s="453"/>
      <c r="K146" s="453"/>
      <c r="L146" s="456"/>
      <c r="M146" s="441"/>
      <c r="N146" s="458"/>
    </row>
    <row r="147" spans="1:14" hidden="1">
      <c r="A147" s="462"/>
      <c r="B147" s="470" t="s">
        <v>135</v>
      </c>
      <c r="C147" s="457"/>
      <c r="D147" s="454"/>
      <c r="E147" s="463">
        <v>0</v>
      </c>
      <c r="F147" s="463"/>
      <c r="G147" s="457"/>
      <c r="H147" s="464">
        <v>0</v>
      </c>
      <c r="I147" s="457"/>
      <c r="J147" s="457"/>
      <c r="K147" s="457"/>
      <c r="L147" s="465"/>
      <c r="M147" s="441"/>
      <c r="N147" s="441"/>
    </row>
    <row r="148" spans="1:14" hidden="1">
      <c r="A148" s="462"/>
      <c r="B148" s="470" t="s">
        <v>136</v>
      </c>
      <c r="C148" s="457"/>
      <c r="D148" s="454"/>
      <c r="E148" s="463">
        <v>0</v>
      </c>
      <c r="F148" s="463">
        <v>0</v>
      </c>
      <c r="G148" s="457"/>
      <c r="H148" s="463"/>
      <c r="I148" s="457"/>
      <c r="J148" s="457"/>
      <c r="K148" s="457"/>
      <c r="L148" s="465"/>
      <c r="M148" s="441"/>
      <c r="N148" s="441"/>
    </row>
    <row r="149" spans="1:14" hidden="1">
      <c r="A149" s="466"/>
      <c r="B149" s="471" t="s">
        <v>137</v>
      </c>
      <c r="C149" s="467"/>
      <c r="D149" s="445"/>
      <c r="E149" s="468">
        <v>0</v>
      </c>
      <c r="F149" s="468">
        <v>0</v>
      </c>
      <c r="G149" s="467"/>
      <c r="H149" s="468">
        <v>0</v>
      </c>
      <c r="I149" s="467"/>
      <c r="J149" s="467"/>
      <c r="K149" s="467"/>
      <c r="L149" s="469"/>
      <c r="M149" s="441"/>
      <c r="N149" s="441"/>
    </row>
    <row r="150" spans="1:14" hidden="1">
      <c r="B150" s="452"/>
      <c r="C150" s="453"/>
      <c r="D150" s="454"/>
      <c r="E150" s="453"/>
      <c r="F150" s="453"/>
      <c r="G150" s="455"/>
      <c r="H150" s="453"/>
      <c r="I150" s="453"/>
      <c r="J150" s="453"/>
      <c r="K150" s="453"/>
      <c r="L150" s="456"/>
      <c r="M150" s="441"/>
      <c r="N150" s="458"/>
    </row>
    <row r="151" spans="1:14" hidden="1">
      <c r="A151" s="462"/>
      <c r="B151" s="470" t="s">
        <v>135</v>
      </c>
      <c r="C151" s="457"/>
      <c r="D151" s="454"/>
      <c r="E151" s="463">
        <v>0</v>
      </c>
      <c r="F151" s="463"/>
      <c r="G151" s="457"/>
      <c r="H151" s="464">
        <v>0</v>
      </c>
      <c r="I151" s="457"/>
      <c r="J151" s="457"/>
      <c r="K151" s="457"/>
      <c r="L151" s="465"/>
      <c r="M151" s="441"/>
      <c r="N151" s="441"/>
    </row>
    <row r="152" spans="1:14" hidden="1">
      <c r="A152" s="462"/>
      <c r="B152" s="470" t="s">
        <v>136</v>
      </c>
      <c r="C152" s="457"/>
      <c r="D152" s="454"/>
      <c r="E152" s="463">
        <v>0</v>
      </c>
      <c r="F152" s="463">
        <v>0</v>
      </c>
      <c r="G152" s="457"/>
      <c r="H152" s="463"/>
      <c r="I152" s="457"/>
      <c r="J152" s="457"/>
      <c r="K152" s="457"/>
      <c r="L152" s="465"/>
      <c r="M152" s="441"/>
      <c r="N152" s="441"/>
    </row>
    <row r="153" spans="1:14" hidden="1">
      <c r="A153" s="466"/>
      <c r="B153" s="471" t="s">
        <v>137</v>
      </c>
      <c r="C153" s="467"/>
      <c r="D153" s="445"/>
      <c r="E153" s="468">
        <v>0</v>
      </c>
      <c r="F153" s="468">
        <v>0</v>
      </c>
      <c r="G153" s="467"/>
      <c r="H153" s="468">
        <v>0</v>
      </c>
      <c r="I153" s="467"/>
      <c r="J153" s="467"/>
      <c r="K153" s="467"/>
      <c r="L153" s="469"/>
      <c r="M153" s="441"/>
      <c r="N153" s="441"/>
    </row>
    <row r="154" spans="1:14" hidden="1">
      <c r="B154" s="452"/>
      <c r="C154" s="453"/>
      <c r="D154" s="454"/>
      <c r="E154" s="453"/>
      <c r="F154" s="453"/>
      <c r="G154" s="455"/>
      <c r="H154" s="453"/>
      <c r="I154" s="453"/>
      <c r="J154" s="453"/>
      <c r="K154" s="453"/>
      <c r="L154" s="456"/>
      <c r="M154" s="441"/>
      <c r="N154" s="458"/>
    </row>
    <row r="155" spans="1:14" hidden="1">
      <c r="A155" s="462"/>
      <c r="B155" s="470" t="s">
        <v>135</v>
      </c>
      <c r="C155" s="457"/>
      <c r="D155" s="454"/>
      <c r="E155" s="463">
        <v>0</v>
      </c>
      <c r="F155" s="463"/>
      <c r="G155" s="457"/>
      <c r="H155" s="464">
        <v>0</v>
      </c>
      <c r="I155" s="457"/>
      <c r="J155" s="457"/>
      <c r="K155" s="457"/>
      <c r="L155" s="465"/>
      <c r="M155" s="441"/>
      <c r="N155" s="441"/>
    </row>
    <row r="156" spans="1:14" hidden="1">
      <c r="A156" s="462"/>
      <c r="B156" s="470" t="s">
        <v>136</v>
      </c>
      <c r="C156" s="457"/>
      <c r="D156" s="454"/>
      <c r="E156" s="463">
        <v>0</v>
      </c>
      <c r="F156" s="463">
        <v>0</v>
      </c>
      <c r="G156" s="457"/>
      <c r="H156" s="463"/>
      <c r="I156" s="457"/>
      <c r="J156" s="457"/>
      <c r="K156" s="457"/>
      <c r="L156" s="465"/>
      <c r="M156" s="441"/>
      <c r="N156" s="441"/>
    </row>
    <row r="157" spans="1:14" hidden="1">
      <c r="A157" s="466"/>
      <c r="B157" s="471" t="s">
        <v>137</v>
      </c>
      <c r="C157" s="467"/>
      <c r="D157" s="445"/>
      <c r="E157" s="468">
        <v>0</v>
      </c>
      <c r="F157" s="468">
        <v>0</v>
      </c>
      <c r="G157" s="467"/>
      <c r="H157" s="468">
        <v>0</v>
      </c>
      <c r="I157" s="467"/>
      <c r="J157" s="467"/>
      <c r="K157" s="467"/>
      <c r="L157" s="469"/>
      <c r="M157" s="441"/>
      <c r="N157" s="441"/>
    </row>
    <row r="158" spans="1:14" hidden="1">
      <c r="B158" s="452"/>
      <c r="C158" s="453"/>
      <c r="D158" s="454"/>
      <c r="E158" s="453"/>
      <c r="F158" s="453"/>
      <c r="G158" s="455"/>
      <c r="H158" s="453"/>
      <c r="I158" s="453"/>
      <c r="J158" s="453"/>
      <c r="K158" s="453"/>
      <c r="L158" s="456"/>
      <c r="M158" s="441"/>
      <c r="N158" s="458"/>
    </row>
    <row r="159" spans="1:14" hidden="1">
      <c r="A159" s="462"/>
      <c r="B159" s="470" t="s">
        <v>135</v>
      </c>
      <c r="C159" s="457"/>
      <c r="D159" s="454"/>
      <c r="E159" s="463">
        <v>0</v>
      </c>
      <c r="F159" s="463"/>
      <c r="G159" s="457"/>
      <c r="H159" s="464">
        <v>0</v>
      </c>
      <c r="I159" s="457"/>
      <c r="J159" s="457"/>
      <c r="K159" s="457"/>
      <c r="L159" s="465"/>
      <c r="M159" s="441"/>
      <c r="N159" s="441"/>
    </row>
    <row r="160" spans="1:14" hidden="1">
      <c r="A160" s="462"/>
      <c r="B160" s="470" t="s">
        <v>136</v>
      </c>
      <c r="C160" s="457"/>
      <c r="D160" s="454"/>
      <c r="E160" s="463">
        <v>0</v>
      </c>
      <c r="F160" s="463">
        <v>0</v>
      </c>
      <c r="G160" s="457"/>
      <c r="H160" s="463"/>
      <c r="I160" s="457"/>
      <c r="J160" s="457"/>
      <c r="K160" s="457"/>
      <c r="L160" s="465"/>
      <c r="M160" s="441"/>
      <c r="N160" s="441"/>
    </row>
    <row r="161" spans="1:14" hidden="1">
      <c r="A161" s="466"/>
      <c r="B161" s="471" t="s">
        <v>137</v>
      </c>
      <c r="C161" s="467"/>
      <c r="D161" s="445"/>
      <c r="E161" s="468">
        <v>0</v>
      </c>
      <c r="F161" s="468">
        <v>0</v>
      </c>
      <c r="G161" s="467"/>
      <c r="H161" s="468">
        <v>0</v>
      </c>
      <c r="I161" s="467"/>
      <c r="J161" s="467"/>
      <c r="K161" s="467"/>
      <c r="L161" s="469"/>
      <c r="M161" s="441"/>
      <c r="N161" s="441"/>
    </row>
    <row r="162" spans="1:14" hidden="1">
      <c r="B162" s="452"/>
      <c r="C162" s="453"/>
      <c r="D162" s="454"/>
      <c r="E162" s="453"/>
      <c r="F162" s="453"/>
      <c r="G162" s="455"/>
      <c r="H162" s="453"/>
      <c r="I162" s="453"/>
      <c r="J162" s="453"/>
      <c r="K162" s="453"/>
      <c r="L162" s="456"/>
      <c r="M162" s="441"/>
      <c r="N162" s="458"/>
    </row>
    <row r="163" spans="1:14" hidden="1">
      <c r="A163" s="462"/>
      <c r="B163" s="470" t="s">
        <v>135</v>
      </c>
      <c r="C163" s="457"/>
      <c r="D163" s="454"/>
      <c r="E163" s="463">
        <v>0</v>
      </c>
      <c r="F163" s="463"/>
      <c r="G163" s="457"/>
      <c r="H163" s="464">
        <v>0</v>
      </c>
      <c r="I163" s="457"/>
      <c r="J163" s="457"/>
      <c r="K163" s="457"/>
      <c r="L163" s="465"/>
      <c r="M163" s="441"/>
      <c r="N163" s="441"/>
    </row>
    <row r="164" spans="1:14" hidden="1">
      <c r="A164" s="462"/>
      <c r="B164" s="470" t="s">
        <v>136</v>
      </c>
      <c r="C164" s="457"/>
      <c r="D164" s="454"/>
      <c r="E164" s="463">
        <v>0</v>
      </c>
      <c r="F164" s="463">
        <v>0</v>
      </c>
      <c r="G164" s="457"/>
      <c r="H164" s="463"/>
      <c r="I164" s="457"/>
      <c r="J164" s="457"/>
      <c r="K164" s="457"/>
      <c r="L164" s="465"/>
      <c r="M164" s="441"/>
      <c r="N164" s="441"/>
    </row>
    <row r="165" spans="1:14" hidden="1">
      <c r="A165" s="466"/>
      <c r="B165" s="471" t="s">
        <v>137</v>
      </c>
      <c r="C165" s="467"/>
      <c r="D165" s="445"/>
      <c r="E165" s="468">
        <v>0</v>
      </c>
      <c r="F165" s="468">
        <v>0</v>
      </c>
      <c r="G165" s="467"/>
      <c r="H165" s="468">
        <v>0</v>
      </c>
      <c r="I165" s="467"/>
      <c r="J165" s="467"/>
      <c r="K165" s="467"/>
      <c r="L165" s="469"/>
      <c r="M165" s="441"/>
      <c r="N165" s="441"/>
    </row>
    <row r="166" spans="1:14" hidden="1">
      <c r="B166" s="452"/>
      <c r="C166" s="453"/>
      <c r="D166" s="454"/>
      <c r="E166" s="453"/>
      <c r="F166" s="453"/>
      <c r="G166" s="455"/>
      <c r="H166" s="453"/>
      <c r="I166" s="453"/>
      <c r="J166" s="453"/>
      <c r="K166" s="453"/>
      <c r="L166" s="456"/>
      <c r="M166" s="441"/>
      <c r="N166" s="458"/>
    </row>
    <row r="167" spans="1:14" hidden="1">
      <c r="A167" s="462"/>
      <c r="B167" s="470" t="s">
        <v>135</v>
      </c>
      <c r="C167" s="457"/>
      <c r="D167" s="454"/>
      <c r="E167" s="463">
        <v>0</v>
      </c>
      <c r="F167" s="463"/>
      <c r="G167" s="457"/>
      <c r="H167" s="464">
        <v>0</v>
      </c>
      <c r="I167" s="457"/>
      <c r="J167" s="457"/>
      <c r="K167" s="457"/>
      <c r="L167" s="465"/>
      <c r="M167" s="441"/>
      <c r="N167" s="441"/>
    </row>
    <row r="168" spans="1:14" hidden="1">
      <c r="A168" s="462"/>
      <c r="B168" s="470" t="s">
        <v>136</v>
      </c>
      <c r="C168" s="457"/>
      <c r="D168" s="454"/>
      <c r="E168" s="463">
        <v>0</v>
      </c>
      <c r="F168" s="463">
        <v>0</v>
      </c>
      <c r="G168" s="457"/>
      <c r="H168" s="463"/>
      <c r="I168" s="457"/>
      <c r="J168" s="457"/>
      <c r="K168" s="457"/>
      <c r="L168" s="465"/>
      <c r="M168" s="441"/>
      <c r="N168" s="441"/>
    </row>
    <row r="169" spans="1:14" hidden="1">
      <c r="A169" s="466"/>
      <c r="B169" s="471" t="s">
        <v>137</v>
      </c>
      <c r="C169" s="467"/>
      <c r="D169" s="445"/>
      <c r="E169" s="468">
        <v>0</v>
      </c>
      <c r="F169" s="468">
        <v>0</v>
      </c>
      <c r="G169" s="467"/>
      <c r="H169" s="468">
        <v>0</v>
      </c>
      <c r="I169" s="467"/>
      <c r="J169" s="467"/>
      <c r="K169" s="467"/>
      <c r="L169" s="469"/>
      <c r="M169" s="441"/>
      <c r="N169" s="441"/>
    </row>
    <row r="170" spans="1:14" hidden="1">
      <c r="B170" s="452"/>
      <c r="C170" s="453"/>
      <c r="D170" s="454"/>
      <c r="E170" s="453"/>
      <c r="F170" s="453"/>
      <c r="G170" s="455"/>
      <c r="H170" s="453"/>
      <c r="I170" s="453"/>
      <c r="J170" s="453"/>
      <c r="K170" s="453"/>
      <c r="L170" s="456"/>
      <c r="M170" s="441"/>
      <c r="N170" s="458"/>
    </row>
    <row r="171" spans="1:14" hidden="1">
      <c r="A171" s="462"/>
      <c r="B171" s="470" t="s">
        <v>135</v>
      </c>
      <c r="C171" s="457"/>
      <c r="D171" s="454"/>
      <c r="E171" s="463">
        <v>0</v>
      </c>
      <c r="F171" s="463"/>
      <c r="G171" s="457"/>
      <c r="H171" s="464">
        <v>0</v>
      </c>
      <c r="I171" s="457"/>
      <c r="J171" s="457"/>
      <c r="K171" s="457"/>
      <c r="L171" s="465"/>
      <c r="M171" s="441"/>
      <c r="N171" s="441"/>
    </row>
    <row r="172" spans="1:14" hidden="1">
      <c r="A172" s="462"/>
      <c r="B172" s="470" t="s">
        <v>136</v>
      </c>
      <c r="C172" s="457"/>
      <c r="D172" s="454"/>
      <c r="E172" s="463">
        <v>0</v>
      </c>
      <c r="F172" s="463">
        <v>0</v>
      </c>
      <c r="G172" s="457"/>
      <c r="H172" s="463"/>
      <c r="I172" s="457"/>
      <c r="J172" s="457"/>
      <c r="K172" s="457"/>
      <c r="L172" s="465"/>
      <c r="M172" s="441"/>
      <c r="N172" s="441"/>
    </row>
    <row r="173" spans="1:14" hidden="1">
      <c r="A173" s="466"/>
      <c r="B173" s="471" t="s">
        <v>137</v>
      </c>
      <c r="C173" s="467"/>
      <c r="D173" s="445"/>
      <c r="E173" s="468">
        <v>0</v>
      </c>
      <c r="F173" s="468">
        <v>0</v>
      </c>
      <c r="G173" s="467"/>
      <c r="H173" s="468">
        <v>0</v>
      </c>
      <c r="I173" s="467"/>
      <c r="J173" s="467"/>
      <c r="K173" s="467"/>
      <c r="L173" s="469"/>
      <c r="M173" s="441"/>
      <c r="N173" s="441"/>
    </row>
    <row r="174" spans="1:14" hidden="1">
      <c r="B174" s="452"/>
      <c r="C174" s="453"/>
      <c r="D174" s="454"/>
      <c r="E174" s="453"/>
      <c r="F174" s="453"/>
      <c r="G174" s="455"/>
      <c r="H174" s="453"/>
      <c r="I174" s="453"/>
      <c r="J174" s="453"/>
      <c r="K174" s="453"/>
      <c r="L174" s="456"/>
      <c r="M174" s="441"/>
      <c r="N174" s="458"/>
    </row>
    <row r="175" spans="1:14" hidden="1">
      <c r="A175" s="462"/>
      <c r="B175" s="470" t="s">
        <v>135</v>
      </c>
      <c r="C175" s="457"/>
      <c r="D175" s="454"/>
      <c r="E175" s="463">
        <v>0</v>
      </c>
      <c r="F175" s="463"/>
      <c r="G175" s="457"/>
      <c r="H175" s="464">
        <v>0</v>
      </c>
      <c r="I175" s="457"/>
      <c r="J175" s="457"/>
      <c r="K175" s="457"/>
      <c r="L175" s="465"/>
      <c r="M175" s="441"/>
      <c r="N175" s="441"/>
    </row>
    <row r="176" spans="1:14" hidden="1">
      <c r="A176" s="462"/>
      <c r="B176" s="470" t="s">
        <v>136</v>
      </c>
      <c r="C176" s="457"/>
      <c r="D176" s="454"/>
      <c r="E176" s="463">
        <v>0</v>
      </c>
      <c r="F176" s="463">
        <v>0</v>
      </c>
      <c r="G176" s="457"/>
      <c r="H176" s="463"/>
      <c r="I176" s="457"/>
      <c r="J176" s="457"/>
      <c r="K176" s="457"/>
      <c r="L176" s="465"/>
      <c r="M176" s="441"/>
      <c r="N176" s="441"/>
    </row>
    <row r="177" spans="1:14" hidden="1">
      <c r="A177" s="466"/>
      <c r="B177" s="471" t="s">
        <v>137</v>
      </c>
      <c r="C177" s="467"/>
      <c r="D177" s="445"/>
      <c r="E177" s="468">
        <v>0</v>
      </c>
      <c r="F177" s="468">
        <v>0</v>
      </c>
      <c r="G177" s="467"/>
      <c r="H177" s="468">
        <v>0</v>
      </c>
      <c r="I177" s="467"/>
      <c r="J177" s="467"/>
      <c r="K177" s="467"/>
      <c r="L177" s="469"/>
      <c r="M177" s="441"/>
      <c r="N177" s="441"/>
    </row>
    <row r="178" spans="1:14" hidden="1">
      <c r="B178" s="452"/>
      <c r="C178" s="453"/>
      <c r="D178" s="454"/>
      <c r="E178" s="453"/>
      <c r="F178" s="453"/>
      <c r="G178" s="455"/>
      <c r="H178" s="453"/>
      <c r="I178" s="453"/>
      <c r="J178" s="453"/>
      <c r="K178" s="453"/>
      <c r="L178" s="456"/>
      <c r="M178" s="441"/>
      <c r="N178" s="458"/>
    </row>
    <row r="179" spans="1:14" hidden="1">
      <c r="A179" s="462"/>
      <c r="B179" s="470" t="s">
        <v>135</v>
      </c>
      <c r="C179" s="457"/>
      <c r="D179" s="454"/>
      <c r="E179" s="463">
        <v>0</v>
      </c>
      <c r="F179" s="463"/>
      <c r="G179" s="457"/>
      <c r="H179" s="464">
        <v>0</v>
      </c>
      <c r="I179" s="457"/>
      <c r="J179" s="457"/>
      <c r="K179" s="457"/>
      <c r="L179" s="465"/>
      <c r="M179" s="441"/>
      <c r="N179" s="441"/>
    </row>
    <row r="180" spans="1:14" hidden="1">
      <c r="A180" s="462"/>
      <c r="B180" s="470" t="s">
        <v>136</v>
      </c>
      <c r="C180" s="457"/>
      <c r="D180" s="454"/>
      <c r="E180" s="463">
        <v>0</v>
      </c>
      <c r="F180" s="463">
        <v>0</v>
      </c>
      <c r="G180" s="457"/>
      <c r="H180" s="463"/>
      <c r="I180" s="457"/>
      <c r="J180" s="457"/>
      <c r="K180" s="457"/>
      <c r="L180" s="465"/>
      <c r="M180" s="441"/>
      <c r="N180" s="441"/>
    </row>
    <row r="181" spans="1:14" hidden="1">
      <c r="A181" s="466"/>
      <c r="B181" s="471" t="s">
        <v>137</v>
      </c>
      <c r="C181" s="467"/>
      <c r="D181" s="445"/>
      <c r="E181" s="468">
        <v>0</v>
      </c>
      <c r="F181" s="468">
        <v>0</v>
      </c>
      <c r="G181" s="467"/>
      <c r="H181" s="468">
        <v>0</v>
      </c>
      <c r="I181" s="467"/>
      <c r="J181" s="467"/>
      <c r="K181" s="467"/>
      <c r="L181" s="469"/>
      <c r="M181" s="441"/>
      <c r="N181" s="441"/>
    </row>
    <row r="182" spans="1:14" hidden="1">
      <c r="B182" s="452"/>
      <c r="C182" s="453"/>
      <c r="D182" s="454"/>
      <c r="E182" s="453"/>
      <c r="F182" s="453"/>
      <c r="G182" s="455"/>
      <c r="H182" s="453"/>
      <c r="I182" s="453"/>
      <c r="J182" s="453"/>
      <c r="K182" s="453"/>
      <c r="L182" s="456"/>
      <c r="M182" s="441"/>
      <c r="N182" s="458"/>
    </row>
    <row r="183" spans="1:14" hidden="1">
      <c r="A183" s="462"/>
      <c r="B183" s="470" t="s">
        <v>135</v>
      </c>
      <c r="C183" s="457"/>
      <c r="D183" s="454"/>
      <c r="E183" s="463">
        <v>0</v>
      </c>
      <c r="F183" s="463"/>
      <c r="G183" s="457"/>
      <c r="H183" s="464">
        <v>0</v>
      </c>
      <c r="I183" s="457"/>
      <c r="J183" s="457"/>
      <c r="K183" s="457"/>
      <c r="L183" s="465"/>
      <c r="M183" s="441"/>
      <c r="N183" s="441"/>
    </row>
    <row r="184" spans="1:14" hidden="1">
      <c r="A184" s="462"/>
      <c r="B184" s="470" t="s">
        <v>136</v>
      </c>
      <c r="C184" s="457"/>
      <c r="D184" s="454"/>
      <c r="E184" s="463">
        <v>0</v>
      </c>
      <c r="F184" s="463">
        <v>0</v>
      </c>
      <c r="G184" s="457"/>
      <c r="H184" s="463"/>
      <c r="I184" s="457"/>
      <c r="J184" s="457"/>
      <c r="K184" s="457"/>
      <c r="L184" s="465"/>
      <c r="M184" s="441"/>
      <c r="N184" s="441"/>
    </row>
    <row r="185" spans="1:14" hidden="1">
      <c r="A185" s="466"/>
      <c r="B185" s="471" t="s">
        <v>137</v>
      </c>
      <c r="C185" s="467"/>
      <c r="D185" s="445"/>
      <c r="E185" s="468">
        <v>0</v>
      </c>
      <c r="F185" s="468">
        <v>0</v>
      </c>
      <c r="G185" s="467"/>
      <c r="H185" s="468">
        <v>0</v>
      </c>
      <c r="I185" s="467"/>
      <c r="J185" s="467"/>
      <c r="K185" s="467"/>
      <c r="L185" s="469"/>
      <c r="M185" s="441"/>
      <c r="N185" s="441"/>
    </row>
    <row r="186" spans="1:14" hidden="1">
      <c r="A186" s="473"/>
      <c r="B186" s="474"/>
      <c r="C186" s="453"/>
      <c r="D186" s="454"/>
      <c r="E186" s="453"/>
      <c r="F186" s="453"/>
      <c r="G186" s="453"/>
      <c r="H186" s="453"/>
      <c r="I186" s="453"/>
      <c r="J186" s="453"/>
      <c r="K186" s="453"/>
      <c r="L186" s="456"/>
      <c r="M186" s="441"/>
      <c r="N186" s="441"/>
    </row>
    <row r="187" spans="1:14" hidden="1">
      <c r="A187" s="462"/>
      <c r="B187" s="441" t="s">
        <v>135</v>
      </c>
      <c r="C187" s="457"/>
      <c r="D187" s="454"/>
      <c r="E187" s="463">
        <v>0</v>
      </c>
      <c r="F187" s="463"/>
      <c r="G187" s="457"/>
      <c r="H187" s="464">
        <v>0</v>
      </c>
      <c r="I187" s="457"/>
      <c r="J187" s="457"/>
      <c r="K187" s="457"/>
      <c r="L187" s="465"/>
      <c r="M187" s="444"/>
      <c r="N187" s="444"/>
    </row>
    <row r="188" spans="1:14" hidden="1">
      <c r="A188" s="462"/>
      <c r="B188" s="441" t="s">
        <v>136</v>
      </c>
      <c r="C188" s="457"/>
      <c r="D188" s="454"/>
      <c r="E188" s="463">
        <v>0</v>
      </c>
      <c r="F188" s="463">
        <v>0</v>
      </c>
      <c r="G188" s="457"/>
      <c r="H188" s="463"/>
      <c r="I188" s="457"/>
      <c r="J188" s="457"/>
      <c r="K188" s="457"/>
      <c r="L188" s="465"/>
      <c r="M188" s="444"/>
      <c r="N188" s="444"/>
    </row>
    <row r="189" spans="1:14" hidden="1">
      <c r="A189" s="466"/>
      <c r="B189" s="155" t="s">
        <v>137</v>
      </c>
      <c r="C189" s="467"/>
      <c r="D189" s="445"/>
      <c r="E189" s="468">
        <v>0</v>
      </c>
      <c r="F189" s="468">
        <v>0</v>
      </c>
      <c r="G189" s="467"/>
      <c r="H189" s="468">
        <v>0</v>
      </c>
      <c r="I189" s="467"/>
      <c r="J189" s="467"/>
      <c r="K189" s="467"/>
      <c r="L189" s="469"/>
      <c r="M189" s="444"/>
      <c r="N189" s="444"/>
    </row>
    <row r="190" spans="1:14">
      <c r="A190" s="441"/>
      <c r="B190" s="441"/>
      <c r="C190" s="457"/>
      <c r="D190" s="457"/>
      <c r="E190" s="457"/>
      <c r="F190" s="457"/>
      <c r="G190" s="457"/>
      <c r="H190" s="457"/>
      <c r="I190" s="457"/>
      <c r="J190" s="457"/>
      <c r="K190" s="457"/>
      <c r="L190" s="457"/>
      <c r="M190" s="444"/>
      <c r="N190" s="444"/>
    </row>
    <row r="191" spans="1:14">
      <c r="A191" s="441"/>
      <c r="B191" s="475" t="s">
        <v>138</v>
      </c>
      <c r="C191" s="457"/>
      <c r="D191" s="476">
        <f>SUM(D10:D117)</f>
        <v>19860596.657669995</v>
      </c>
      <c r="E191" s="476">
        <f t="shared" ref="E191:H191" si="0">SUM(E10:E117)</f>
        <v>6216633.76425</v>
      </c>
      <c r="F191" s="476">
        <f t="shared" si="0"/>
        <v>260830.37252999999</v>
      </c>
      <c r="G191" s="476">
        <f t="shared" si="0"/>
        <v>1045294.5609299999</v>
      </c>
      <c r="H191" s="476">
        <f t="shared" si="0"/>
        <v>293019.84074999997</v>
      </c>
      <c r="I191" s="457"/>
      <c r="J191" s="457"/>
      <c r="K191" s="457"/>
      <c r="L191" s="457"/>
      <c r="M191" s="444"/>
      <c r="N191" s="444"/>
    </row>
    <row r="192" spans="1:14">
      <c r="A192" s="441"/>
      <c r="B192" s="477"/>
      <c r="C192" s="457"/>
      <c r="D192" s="457"/>
      <c r="E192" s="457"/>
      <c r="F192" s="457"/>
      <c r="G192" s="457"/>
      <c r="H192" s="457"/>
      <c r="I192" s="457"/>
      <c r="J192" s="457"/>
      <c r="K192" s="457"/>
      <c r="L192" s="457"/>
      <c r="M192" s="444"/>
      <c r="N192" s="444"/>
    </row>
    <row r="193" spans="1:14">
      <c r="A193" s="441"/>
      <c r="B193" s="477" t="s">
        <v>139</v>
      </c>
      <c r="C193" s="457"/>
      <c r="D193" s="457"/>
      <c r="E193" s="454">
        <v>386534.42641514255</v>
      </c>
      <c r="F193" s="457">
        <v>16217.767084385227</v>
      </c>
      <c r="G193" s="457"/>
      <c r="H193" s="457">
        <v>18219.226090476004</v>
      </c>
      <c r="I193" s="457"/>
      <c r="J193" s="457"/>
      <c r="K193" s="457"/>
      <c r="L193" s="457"/>
      <c r="M193" s="444"/>
      <c r="N193" s="444"/>
    </row>
    <row r="194" spans="1:14">
      <c r="A194" s="441"/>
      <c r="B194" s="477"/>
      <c r="C194" s="457"/>
      <c r="D194" s="457"/>
      <c r="E194" s="457"/>
      <c r="F194" s="457"/>
      <c r="G194" s="457"/>
      <c r="H194" s="457"/>
      <c r="I194" s="457"/>
      <c r="J194" s="457"/>
      <c r="K194" s="457"/>
      <c r="L194" s="457"/>
      <c r="M194" s="444"/>
      <c r="N194" s="444"/>
    </row>
    <row r="195" spans="1:14" ht="15" thickBot="1">
      <c r="A195" s="441"/>
      <c r="B195" s="475" t="s">
        <v>371</v>
      </c>
      <c r="C195" s="457"/>
      <c r="D195" s="478">
        <f>SUM(D191:D193)</f>
        <v>19860596.657669995</v>
      </c>
      <c r="E195" s="478">
        <f t="shared" ref="E195:H195" si="1">SUM(E191:E193)</f>
        <v>6603168.1906651426</v>
      </c>
      <c r="F195" s="478">
        <f t="shared" si="1"/>
        <v>277048.1396143852</v>
      </c>
      <c r="G195" s="478">
        <f t="shared" si="1"/>
        <v>1045294.5609299999</v>
      </c>
      <c r="H195" s="478">
        <f t="shared" si="1"/>
        <v>311239.06684047601</v>
      </c>
      <c r="I195" s="478"/>
      <c r="J195" s="478">
        <v>3600073.4073756263</v>
      </c>
      <c r="K195" s="478">
        <v>1629794.4375652552</v>
      </c>
      <c r="L195" s="478">
        <v>100180.30769843294</v>
      </c>
      <c r="M195" s="479"/>
      <c r="N195" s="480"/>
    </row>
    <row r="196" spans="1:14" ht="15" thickTop="1">
      <c r="A196" s="441"/>
      <c r="B196" s="441"/>
      <c r="C196" s="441"/>
      <c r="D196" s="454"/>
      <c r="E196" s="454"/>
      <c r="F196" s="454"/>
      <c r="G196" s="454"/>
      <c r="H196" s="454"/>
      <c r="I196" s="454"/>
      <c r="J196" s="454"/>
      <c r="K196" s="454"/>
      <c r="L196" s="454"/>
      <c r="M196" s="444"/>
      <c r="N196" s="444"/>
    </row>
    <row r="197" spans="1:14">
      <c r="D197" s="481"/>
      <c r="E197" s="482"/>
      <c r="F197" s="482"/>
      <c r="G197" s="483"/>
      <c r="H197" s="482"/>
    </row>
    <row r="198" spans="1:14">
      <c r="D198" s="484"/>
      <c r="E198" s="485"/>
      <c r="F198" s="485"/>
      <c r="G198" s="481"/>
      <c r="H198" s="485"/>
    </row>
    <row r="199" spans="1:14">
      <c r="H199" s="486"/>
    </row>
    <row r="290" spans="4:8">
      <c r="D290" s="487">
        <v>7960898.7428100016</v>
      </c>
      <c r="E290" s="488">
        <v>0.91819636304906294</v>
      </c>
      <c r="F290" s="488">
        <v>3.852462739674864E-2</v>
      </c>
      <c r="G290" s="488"/>
      <c r="H290" s="488">
        <v>4.3279009554188341E-2</v>
      </c>
    </row>
    <row r="291" spans="4:8">
      <c r="D291" s="487">
        <v>6496918.6383600002</v>
      </c>
      <c r="E291" s="489"/>
      <c r="F291" s="489"/>
      <c r="G291" s="489"/>
      <c r="H291" s="489"/>
    </row>
    <row r="292" spans="4:8">
      <c r="D292" s="487">
        <v>-1463980.1044500014</v>
      </c>
      <c r="E292" s="490">
        <v>-1344221.2074821785</v>
      </c>
      <c r="F292" s="490">
        <v>-56399.288040189458</v>
      </c>
      <c r="G292" s="490"/>
      <c r="H292" s="490">
        <v>-63359.608927633257</v>
      </c>
    </row>
  </sheetData>
  <mergeCells count="8">
    <mergeCell ref="D8:F8"/>
    <mergeCell ref="G8:I8"/>
    <mergeCell ref="J8:L8"/>
    <mergeCell ref="A1:L1"/>
    <mergeCell ref="A2:L2"/>
    <mergeCell ref="A3:L3"/>
    <mergeCell ref="A4:L4"/>
    <mergeCell ref="A5:L5"/>
  </mergeCells>
  <printOptions horizontalCentered="1"/>
  <pageMargins left="0.7" right="0.7" top="0.75" bottom="0.75" header="0.3" footer="0.3"/>
  <pageSetup scale="50" orientation="landscape" r:id="rId1"/>
  <headerFooter>
    <oddHeader>&amp;R&amp;12Exhibit K-3</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Exhibit A</vt:lpstr>
      <vt:lpstr>Exhibit B</vt:lpstr>
      <vt:lpstr>Exhibit B-1</vt:lpstr>
      <vt:lpstr>Exhibit B-2</vt:lpstr>
      <vt:lpstr>Exhibit B-3</vt:lpstr>
      <vt:lpstr>Exhibit C</vt:lpstr>
      <vt:lpstr>Exhibit C-1</vt:lpstr>
      <vt:lpstr>Exhibit C-2</vt:lpstr>
      <vt:lpstr>Exhibit D</vt:lpstr>
      <vt:lpstr>Exhibit E</vt:lpstr>
      <vt:lpstr>Exhibit F</vt:lpstr>
      <vt:lpstr>Exhibit F-1</vt:lpstr>
      <vt:lpstr>Exhibit G</vt:lpstr>
      <vt:lpstr>Exhibit H</vt:lpstr>
      <vt:lpstr>Exhibit I</vt:lpstr>
      <vt:lpstr>Exhibit J</vt:lpstr>
      <vt:lpstr>Exhibit K-1</vt:lpstr>
      <vt:lpstr>Exhibit K-2</vt:lpstr>
      <vt:lpstr>Exhibit K-3</vt:lpstr>
      <vt:lpstr>'Exhibit A'!Print_Area</vt:lpstr>
      <vt:lpstr>'Exhibit B'!Print_Area</vt:lpstr>
      <vt:lpstr>'Exhibit B-1'!Print_Area</vt:lpstr>
      <vt:lpstr>'Exhibit B-2'!Print_Area</vt:lpstr>
      <vt:lpstr>'Exhibit B-3'!Print_Area</vt:lpstr>
      <vt:lpstr>'Exhibit C'!Print_Area</vt:lpstr>
      <vt:lpstr>'Exhibit C-1'!Print_Area</vt:lpstr>
      <vt:lpstr>'Exhibit C-2'!Print_Area</vt:lpstr>
      <vt:lpstr>'Exhibit D'!Print_Area</vt:lpstr>
      <vt:lpstr>'Exhibit E'!Print_Area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K-3'!Print_Area</vt:lpstr>
      <vt:lpstr>'Exhibit C-1'!Print_Titles</vt:lpstr>
      <vt:lpstr>'Exhibit F'!Print_Titles</vt:lpstr>
      <vt:lpstr>'Exhibit F-1'!Print_Titles</vt:lpstr>
      <vt:lpstr>'Exhibit K-1'!Print_Titles</vt:lpstr>
      <vt:lpstr>'Exhibit K-2'!Print_Titles</vt:lpstr>
      <vt:lpstr>'Exhibit K-3'!Print_Titles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Eric J Wilen</cp:lastModifiedBy>
  <cp:lastPrinted>2022-07-25T22:01:34Z</cp:lastPrinted>
  <dcterms:created xsi:type="dcterms:W3CDTF">2011-06-14T19:32:21Z</dcterms:created>
  <dcterms:modified xsi:type="dcterms:W3CDTF">2022-07-25T22:01:58Z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